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caroline\"/>
    </mc:Choice>
  </mc:AlternateContent>
  <xr:revisionPtr revIDLastSave="0" documentId="13_ncr:1_{3E74A4DA-21D8-4BAE-B6A8-8423069B7E4B}" xr6:coauthVersionLast="47" xr6:coauthVersionMax="47" xr10:uidLastSave="{00000000-0000-0000-0000-000000000000}"/>
  <bookViews>
    <workbookView xWindow="20370" yWindow="-120" windowWidth="20730" windowHeight="11160" tabRatio="859" firstSheet="5" activeTab="5" xr2:uid="{00000000-000D-0000-FFFF-FFFF00000000}"/>
  </bookViews>
  <sheets>
    <sheet name="PREÇO PADRÃO" sheetId="22" state="hidden" r:id="rId1"/>
    <sheet name="Simulação Added Value" sheetId="31" state="hidden" r:id="rId2"/>
    <sheet name="Precificação CIF" sheetId="15" state="hidden" r:id="rId3"/>
    <sheet name="Acessorios " sheetId="16" state="hidden" r:id="rId4"/>
    <sheet name="Precificação FOB" sheetId="30" state="hidden" r:id="rId5"/>
    <sheet name="Precificação" sheetId="33" r:id="rId6"/>
    <sheet name="BASE" sheetId="4" r:id="rId7"/>
    <sheet name="cadastro" sheetId="35" state="hidden" r:id="rId8"/>
    <sheet name="EE" sheetId="9" state="hidden" r:id="rId9"/>
    <sheet name="Tabela Frete At. 23.03.22" sheetId="5" r:id="rId10"/>
    <sheet name="QUANT" sheetId="7" r:id="rId11"/>
    <sheet name="Reajustes mensal" sheetId="32" state="hidden" r:id="rId12"/>
    <sheet name="Tax" sheetId="8" state="hidden" r:id="rId13"/>
  </sheets>
  <externalReferences>
    <externalReference r:id="rId14"/>
  </externalReferences>
  <definedNames>
    <definedName name="_xlnm._FilterDatabase" localSheetId="3" hidden="1">'Acessorios '!$A$1:$X$331</definedName>
    <definedName name="_xlnm._FilterDatabase" localSheetId="6" hidden="1">BASE!$A$2:$Y$1125</definedName>
    <definedName name="_xlnm._FilterDatabase" localSheetId="7" hidden="1">cadastro!$A$1:$A$301</definedName>
    <definedName name="_xlnm._FilterDatabase" localSheetId="8" hidden="1">EE!$I$4:$L$115</definedName>
    <definedName name="_xlnm._FilterDatabase" localSheetId="2" hidden="1">'Precificação CIF'!$A$2:$Y$543</definedName>
    <definedName name="_xlnm._FilterDatabase" localSheetId="4" hidden="1">'Precificação FOB'!$A$2:$L$486</definedName>
    <definedName name="_xlnm._FilterDatabase" localSheetId="10" hidden="1">QUANT!$A$1:$W$85</definedName>
    <definedName name="_xlnm._FilterDatabase" localSheetId="9" hidden="1">'Tabela Frete At. 23.03.22'!$A$2:$EM$1190</definedName>
    <definedName name="alteraca" localSheetId="10">QUANT!#REF!</definedName>
    <definedName name="_xlnm.Print_Area" localSheetId="2">'Precificação CIF'!$A$1:$W$107</definedName>
    <definedName name="_xlnm.Print_Area" localSheetId="4">'Precificação FOB'!$A$1:$J$309</definedName>
    <definedName name="_xlnm.Print_Titles" localSheetId="3">'Acessorios '!$1:$1</definedName>
    <definedName name="_xlnm.Print_Titles" localSheetId="2">'Precificação CIF'!$1:$2</definedName>
    <definedName name="_xlnm.Print_Titles" localSheetId="4">'Precificação FOB'!$1:$2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46" i="32" l="1"/>
  <c r="Q47" i="32"/>
  <c r="Q45" i="32"/>
  <c r="Q44" i="32"/>
  <c r="Q48" i="32"/>
  <c r="N228" i="4" l="1"/>
  <c r="N774" i="4"/>
  <c r="N312" i="4"/>
  <c r="N4" i="4"/>
  <c r="N313" i="4"/>
  <c r="N314" i="4"/>
  <c r="N279" i="4"/>
  <c r="N1024" i="4"/>
  <c r="N5" i="4"/>
  <c r="N1033" i="4"/>
  <c r="N6" i="4"/>
  <c r="N241" i="4"/>
  <c r="N315" i="4"/>
  <c r="N951" i="4"/>
  <c r="N285" i="4"/>
  <c r="N7" i="4"/>
  <c r="N316" i="4"/>
  <c r="N952" i="4"/>
  <c r="N8" i="4"/>
  <c r="N317" i="4"/>
  <c r="N9" i="4"/>
  <c r="N286" i="4"/>
  <c r="N10" i="4"/>
  <c r="N318" i="4"/>
  <c r="N775" i="4"/>
  <c r="N319" i="4"/>
  <c r="N320" i="4"/>
  <c r="N321" i="4"/>
  <c r="N953" i="4"/>
  <c r="N776" i="4"/>
  <c r="N322" i="4"/>
  <c r="N323" i="4"/>
  <c r="N954" i="4"/>
  <c r="N324" i="4"/>
  <c r="N325" i="4"/>
  <c r="N326" i="4"/>
  <c r="N287" i="4"/>
  <c r="N327" i="4"/>
  <c r="N721" i="4"/>
  <c r="N777" i="4"/>
  <c r="N1034" i="4"/>
  <c r="N242" i="4"/>
  <c r="N955" i="4"/>
  <c r="N229" i="4"/>
  <c r="N778" i="4"/>
  <c r="N11" i="4"/>
  <c r="N892" i="4"/>
  <c r="N956" i="4"/>
  <c r="N328" i="4"/>
  <c r="N957" i="4"/>
  <c r="N230" i="4"/>
  <c r="N243" i="4"/>
  <c r="N779" i="4"/>
  <c r="N153" i="4"/>
  <c r="N1015" i="4"/>
  <c r="N231" i="4"/>
  <c r="N329" i="4"/>
  <c r="N191" i="4"/>
  <c r="N209" i="4"/>
  <c r="N330" i="4"/>
  <c r="N780" i="4"/>
  <c r="N781" i="4"/>
  <c r="N958" i="4"/>
  <c r="N12" i="4"/>
  <c r="N1035" i="4"/>
  <c r="N154" i="4"/>
  <c r="N959" i="4"/>
  <c r="N960" i="4"/>
  <c r="N331" i="4"/>
  <c r="N332" i="4"/>
  <c r="N13" i="4"/>
  <c r="N280" i="4"/>
  <c r="N961" i="4"/>
  <c r="N288" i="4"/>
  <c r="N333" i="4"/>
  <c r="N334" i="4"/>
  <c r="N14" i="4"/>
  <c r="N335" i="4"/>
  <c r="N289" i="4"/>
  <c r="N336" i="4"/>
  <c r="N962" i="4"/>
  <c r="N276" i="4"/>
  <c r="N134" i="4"/>
  <c r="N337" i="4"/>
  <c r="N15" i="4"/>
  <c r="N963" i="4"/>
  <c r="N964" i="4"/>
  <c r="N338" i="4"/>
  <c r="N16" i="4"/>
  <c r="N135" i="4"/>
  <c r="N244" i="4"/>
  <c r="N965" i="4"/>
  <c r="N722" i="4"/>
  <c r="N290" i="4"/>
  <c r="N339" i="4"/>
  <c r="N340" i="4"/>
  <c r="N232" i="4"/>
  <c r="N966" i="4"/>
  <c r="N155" i="4"/>
  <c r="N291" i="4"/>
  <c r="N893" i="4"/>
  <c r="N341" i="4"/>
  <c r="N156" i="4"/>
  <c r="N723" i="4"/>
  <c r="N1036" i="4"/>
  <c r="N157" i="4"/>
  <c r="N17" i="4"/>
  <c r="N273" i="4"/>
  <c r="N782" i="4"/>
  <c r="N18" i="4"/>
  <c r="N342" i="4"/>
  <c r="N724" i="4"/>
  <c r="N343" i="4"/>
  <c r="N783" i="4"/>
  <c r="N725" i="4"/>
  <c r="N344" i="4"/>
  <c r="N19" i="4"/>
  <c r="N20" i="4"/>
  <c r="N158" i="4"/>
  <c r="N292" i="4"/>
  <c r="N345" i="4"/>
  <c r="N21" i="4"/>
  <c r="N726" i="4"/>
  <c r="N210" i="4"/>
  <c r="N894" i="4"/>
  <c r="N727" i="4"/>
  <c r="N159" i="4"/>
  <c r="N967" i="4"/>
  <c r="N192" i="4"/>
  <c r="N160" i="4"/>
  <c r="N346" i="4"/>
  <c r="N347" i="4"/>
  <c r="N293" i="4"/>
  <c r="N22" i="4"/>
  <c r="N348" i="4"/>
  <c r="N211" i="4"/>
  <c r="N349" i="4"/>
  <c r="N350" i="4"/>
  <c r="N968" i="4"/>
  <c r="N351" i="4"/>
  <c r="N895" i="4"/>
  <c r="N896" i="4"/>
  <c r="N352" i="4"/>
  <c r="N353" i="4"/>
  <c r="N354" i="4"/>
  <c r="N294" i="4"/>
  <c r="N281" i="4"/>
  <c r="N355" i="4"/>
  <c r="N193" i="4"/>
  <c r="N295" i="4"/>
  <c r="N356" i="4"/>
  <c r="N245" i="4"/>
  <c r="N296" i="4"/>
  <c r="N161" i="4"/>
  <c r="N162" i="4"/>
  <c r="N357" i="4"/>
  <c r="N297" i="4"/>
  <c r="N358" i="4"/>
  <c r="N163" i="4"/>
  <c r="N23" i="4"/>
  <c r="N969" i="4"/>
  <c r="N970" i="4"/>
  <c r="N971" i="4"/>
  <c r="N728" i="4"/>
  <c r="N24" i="4"/>
  <c r="N246" i="4"/>
  <c r="N359" i="4"/>
  <c r="N25" i="4"/>
  <c r="N360" i="4"/>
  <c r="N361" i="4"/>
  <c r="N729" i="4"/>
  <c r="N362" i="4"/>
  <c r="N26" i="4"/>
  <c r="N27" i="4"/>
  <c r="N136" i="4"/>
  <c r="N137" i="4"/>
  <c r="N28" i="4"/>
  <c r="N29" i="4"/>
  <c r="N784" i="4"/>
  <c r="N30" i="4"/>
  <c r="N730" i="4"/>
  <c r="N3" i="4"/>
  <c r="N148" i="4"/>
  <c r="N149" i="4"/>
  <c r="N205" i="4"/>
  <c r="N224" i="4"/>
  <c r="N309" i="4"/>
  <c r="N310" i="4"/>
  <c r="N311" i="4"/>
  <c r="N712" i="4"/>
  <c r="N713" i="4"/>
  <c r="N714" i="4"/>
  <c r="N715" i="4"/>
  <c r="N770" i="4"/>
  <c r="N888" i="4"/>
  <c r="N889" i="4"/>
  <c r="N890" i="4"/>
  <c r="N1003" i="4"/>
  <c r="N1004" i="4"/>
  <c r="N1005" i="4"/>
  <c r="N1006" i="4"/>
  <c r="N1012" i="4"/>
  <c r="N1013" i="4"/>
  <c r="U148" i="4"/>
  <c r="V148" i="4"/>
  <c r="U149" i="4"/>
  <c r="V149" i="4"/>
  <c r="U205" i="4"/>
  <c r="V205" i="4"/>
  <c r="U224" i="4"/>
  <c r="V224" i="4"/>
  <c r="U309" i="4"/>
  <c r="V309" i="4"/>
  <c r="U310" i="4"/>
  <c r="V310" i="4"/>
  <c r="U311" i="4"/>
  <c r="V311" i="4"/>
  <c r="U712" i="4"/>
  <c r="V712" i="4"/>
  <c r="U713" i="4"/>
  <c r="V713" i="4"/>
  <c r="U714" i="4"/>
  <c r="V714" i="4"/>
  <c r="U715" i="4"/>
  <c r="V715" i="4"/>
  <c r="U770" i="4"/>
  <c r="V770" i="4"/>
  <c r="U888" i="4"/>
  <c r="V888" i="4"/>
  <c r="U889" i="4"/>
  <c r="V889" i="4"/>
  <c r="U890" i="4"/>
  <c r="V890" i="4"/>
  <c r="U1003" i="4"/>
  <c r="V1003" i="4"/>
  <c r="U1004" i="4"/>
  <c r="V1004" i="4"/>
  <c r="U1005" i="4"/>
  <c r="V1005" i="4"/>
  <c r="U1006" i="4"/>
  <c r="V1006" i="4"/>
  <c r="U1012" i="4"/>
  <c r="V1012" i="4"/>
  <c r="U1013" i="4"/>
  <c r="V1013" i="4"/>
  <c r="V206" i="4"/>
  <c r="V1007" i="4"/>
  <c r="V1008" i="4"/>
  <c r="V207" i="4"/>
  <c r="V150" i="4"/>
  <c r="V277" i="4"/>
  <c r="V208" i="4"/>
  <c r="V278" i="4"/>
  <c r="V151" i="4"/>
  <c r="V152" i="4"/>
  <c r="V771" i="4"/>
  <c r="V716" i="4"/>
  <c r="V717" i="4"/>
  <c r="V772" i="4"/>
  <c r="V891" i="4"/>
  <c r="V718" i="4"/>
  <c r="V719" i="4"/>
  <c r="V773" i="4"/>
  <c r="V720" i="4"/>
  <c r="V284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A206" i="4"/>
  <c r="T206" i="4" s="1"/>
  <c r="N206" i="4" s="1"/>
  <c r="A1007" i="4"/>
  <c r="T1007" i="4" s="1"/>
  <c r="U1007" i="4" s="1"/>
  <c r="A1008" i="4"/>
  <c r="T1008" i="4" s="1"/>
  <c r="N1008" i="4" s="1"/>
  <c r="A207" i="4"/>
  <c r="T207" i="4" s="1"/>
  <c r="N207" i="4" s="1"/>
  <c r="A150" i="4"/>
  <c r="T150" i="4" s="1"/>
  <c r="N150" i="4" s="1"/>
  <c r="A277" i="4"/>
  <c r="A208" i="4"/>
  <c r="T208" i="4" s="1"/>
  <c r="N208" i="4" s="1"/>
  <c r="A278" i="4"/>
  <c r="T278" i="4" s="1"/>
  <c r="N278" i="4" s="1"/>
  <c r="A151" i="4"/>
  <c r="T151" i="4" s="1"/>
  <c r="N151" i="4" s="1"/>
  <c r="A152" i="4"/>
  <c r="T152" i="4" s="1"/>
  <c r="N152" i="4" s="1"/>
  <c r="A771" i="4"/>
  <c r="T771" i="4" s="1"/>
  <c r="N771" i="4" s="1"/>
  <c r="A716" i="4"/>
  <c r="T716" i="4" s="1"/>
  <c r="N716" i="4" s="1"/>
  <c r="A717" i="4"/>
  <c r="T717" i="4" s="1"/>
  <c r="N717" i="4" s="1"/>
  <c r="A772" i="4"/>
  <c r="T772" i="4" s="1"/>
  <c r="N772" i="4" s="1"/>
  <c r="A891" i="4"/>
  <c r="T891" i="4" s="1"/>
  <c r="N891" i="4" s="1"/>
  <c r="A718" i="4"/>
  <c r="T718" i="4" s="1"/>
  <c r="N718" i="4" s="1"/>
  <c r="A719" i="4"/>
  <c r="T719" i="4" s="1"/>
  <c r="N719" i="4" s="1"/>
  <c r="A773" i="4"/>
  <c r="T773" i="4" s="1"/>
  <c r="N773" i="4" s="1"/>
  <c r="A720" i="4"/>
  <c r="T720" i="4" s="1"/>
  <c r="N720" i="4" s="1"/>
  <c r="A284" i="4"/>
  <c r="T284" i="4" s="1"/>
  <c r="N284" i="4" s="1"/>
  <c r="A1076" i="4"/>
  <c r="T1076" i="4" s="1"/>
  <c r="A1077" i="4"/>
  <c r="T1077" i="4" s="1"/>
  <c r="A1078" i="4"/>
  <c r="T1078" i="4" s="1"/>
  <c r="A1079" i="4"/>
  <c r="T1079" i="4" s="1"/>
  <c r="A1080" i="4"/>
  <c r="T1080" i="4" s="1"/>
  <c r="A1081" i="4"/>
  <c r="T1081" i="4" s="1"/>
  <c r="A1082" i="4"/>
  <c r="T1082" i="4" s="1"/>
  <c r="A1083" i="4"/>
  <c r="T1083" i="4" s="1"/>
  <c r="A1084" i="4"/>
  <c r="T1084" i="4" s="1"/>
  <c r="A1085" i="4"/>
  <c r="T1085" i="4" s="1"/>
  <c r="A1086" i="4"/>
  <c r="T1086" i="4" s="1"/>
  <c r="A1087" i="4"/>
  <c r="T1087" i="4" s="1"/>
  <c r="A1088" i="4"/>
  <c r="T1088" i="4" s="1"/>
  <c r="A1089" i="4"/>
  <c r="T1089" i="4" s="1"/>
  <c r="A1090" i="4"/>
  <c r="T1090" i="4" s="1"/>
  <c r="A1091" i="4"/>
  <c r="T1091" i="4" s="1"/>
  <c r="A1092" i="4"/>
  <c r="T1092" i="4" s="1"/>
  <c r="A1093" i="4"/>
  <c r="T1093" i="4" s="1"/>
  <c r="A1094" i="4"/>
  <c r="T1094" i="4" s="1"/>
  <c r="A1095" i="4"/>
  <c r="T1095" i="4" s="1"/>
  <c r="N1095" i="4" s="1"/>
  <c r="A1096" i="4"/>
  <c r="T1096" i="4" s="1"/>
  <c r="A1097" i="4"/>
  <c r="T1097" i="4" s="1"/>
  <c r="A1098" i="4"/>
  <c r="T1098" i="4" s="1"/>
  <c r="A1099" i="4"/>
  <c r="T1099" i="4" s="1"/>
  <c r="A1100" i="4"/>
  <c r="T1100" i="4" s="1"/>
  <c r="A1101" i="4"/>
  <c r="T1101" i="4" s="1"/>
  <c r="A1102" i="4"/>
  <c r="T1102" i="4" s="1"/>
  <c r="A1103" i="4"/>
  <c r="T1103" i="4" s="1"/>
  <c r="A1104" i="4"/>
  <c r="T1104" i="4" s="1"/>
  <c r="A1105" i="4"/>
  <c r="T1105" i="4" s="1"/>
  <c r="A1106" i="4"/>
  <c r="T1106" i="4" s="1"/>
  <c r="A1107" i="4"/>
  <c r="T1107" i="4" s="1"/>
  <c r="A1108" i="4"/>
  <c r="T1108" i="4" s="1"/>
  <c r="A1109" i="4"/>
  <c r="T1109" i="4" s="1"/>
  <c r="A1110" i="4"/>
  <c r="T1110" i="4" s="1"/>
  <c r="A1111" i="4"/>
  <c r="T1111" i="4" s="1"/>
  <c r="A1112" i="4"/>
  <c r="T1112" i="4" s="1"/>
  <c r="A1113" i="4"/>
  <c r="T1113" i="4" s="1"/>
  <c r="A1114" i="4"/>
  <c r="T1114" i="4" s="1"/>
  <c r="A1115" i="4"/>
  <c r="T1115" i="4" s="1"/>
  <c r="A1116" i="4"/>
  <c r="T1116" i="4" s="1"/>
  <c r="A1117" i="4"/>
  <c r="T1117" i="4" s="1"/>
  <c r="A1118" i="4"/>
  <c r="T1118" i="4" s="1"/>
  <c r="A1119" i="4"/>
  <c r="T1119" i="4" s="1"/>
  <c r="A1120" i="4"/>
  <c r="T1120" i="4" s="1"/>
  <c r="A1121" i="4"/>
  <c r="T1121" i="4" s="1"/>
  <c r="A1122" i="4"/>
  <c r="T1122" i="4" s="1"/>
  <c r="A1123" i="4"/>
  <c r="T1123" i="4" s="1"/>
  <c r="A1124" i="4"/>
  <c r="T1124" i="4" s="1"/>
  <c r="A1125" i="4"/>
  <c r="T1125" i="4" s="1"/>
  <c r="N1007" i="4" l="1"/>
  <c r="U1117" i="4"/>
  <c r="N1117" i="4"/>
  <c r="U1125" i="4"/>
  <c r="N1125" i="4"/>
  <c r="N1119" i="4"/>
  <c r="U1119" i="4"/>
  <c r="U1107" i="4"/>
  <c r="N1107" i="4"/>
  <c r="N1099" i="4"/>
  <c r="U1099" i="4"/>
  <c r="N1091" i="4"/>
  <c r="U1091" i="4"/>
  <c r="U1083" i="4"/>
  <c r="N1083" i="4"/>
  <c r="U718" i="4"/>
  <c r="U1095" i="4"/>
  <c r="U1115" i="4"/>
  <c r="N1115" i="4"/>
  <c r="U1122" i="4"/>
  <c r="N1122" i="4"/>
  <c r="U1106" i="4"/>
  <c r="N1106" i="4"/>
  <c r="U1098" i="4"/>
  <c r="N1098" i="4"/>
  <c r="U1090" i="4"/>
  <c r="N1090" i="4"/>
  <c r="N1123" i="4"/>
  <c r="U1123" i="4"/>
  <c r="N1121" i="4"/>
  <c r="U1121" i="4"/>
  <c r="N1113" i="4"/>
  <c r="U1113" i="4"/>
  <c r="N1105" i="4"/>
  <c r="U1105" i="4"/>
  <c r="U1097" i="4"/>
  <c r="N1097" i="4"/>
  <c r="N1089" i="4"/>
  <c r="U1089" i="4"/>
  <c r="N1081" i="4"/>
  <c r="U1081" i="4"/>
  <c r="U284" i="4"/>
  <c r="U891" i="4"/>
  <c r="U150" i="4"/>
  <c r="U1120" i="4"/>
  <c r="N1120" i="4"/>
  <c r="N1112" i="4"/>
  <c r="U1112" i="4"/>
  <c r="U1104" i="4"/>
  <c r="N1104" i="4"/>
  <c r="U1096" i="4"/>
  <c r="N1096" i="4"/>
  <c r="U1088" i="4"/>
  <c r="N1088" i="4"/>
  <c r="N1080" i="4"/>
  <c r="U1080" i="4"/>
  <c r="U772" i="4"/>
  <c r="U152" i="4"/>
  <c r="N1111" i="4"/>
  <c r="U1111" i="4"/>
  <c r="N1103" i="4"/>
  <c r="U1103" i="4"/>
  <c r="N1087" i="4"/>
  <c r="U1087" i="4"/>
  <c r="N1079" i="4"/>
  <c r="U1079" i="4"/>
  <c r="U720" i="4"/>
  <c r="U1114" i="4"/>
  <c r="N1114" i="4"/>
  <c r="U717" i="4"/>
  <c r="U1118" i="4"/>
  <c r="N1118" i="4"/>
  <c r="U1110" i="4"/>
  <c r="N1110" i="4"/>
  <c r="N1102" i="4"/>
  <c r="U1102" i="4"/>
  <c r="N1094" i="4"/>
  <c r="U1094" i="4"/>
  <c r="U1086" i="4"/>
  <c r="N1086" i="4"/>
  <c r="U1078" i="4"/>
  <c r="N1078" i="4"/>
  <c r="U773" i="4"/>
  <c r="U1109" i="4"/>
  <c r="N1109" i="4"/>
  <c r="U1101" i="4"/>
  <c r="N1101" i="4"/>
  <c r="U1093" i="4"/>
  <c r="N1093" i="4"/>
  <c r="U1085" i="4"/>
  <c r="N1085" i="4"/>
  <c r="U1077" i="4"/>
  <c r="N1077" i="4"/>
  <c r="U716" i="4"/>
  <c r="U278" i="4"/>
  <c r="U1082" i="4"/>
  <c r="N1082" i="4"/>
  <c r="N1124" i="4"/>
  <c r="U1124" i="4"/>
  <c r="U1116" i="4"/>
  <c r="N1116" i="4"/>
  <c r="U1108" i="4"/>
  <c r="N1108" i="4"/>
  <c r="N1100" i="4"/>
  <c r="U1100" i="4"/>
  <c r="N1092" i="4"/>
  <c r="U1092" i="4"/>
  <c r="U1084" i="4"/>
  <c r="N1084" i="4"/>
  <c r="U1076" i="4"/>
  <c r="N1076" i="4"/>
  <c r="U719" i="4"/>
  <c r="U771" i="4"/>
  <c r="U208" i="4"/>
  <c r="U207" i="4"/>
  <c r="U1008" i="4"/>
  <c r="U151" i="4"/>
  <c r="U206" i="4"/>
  <c r="T277" i="4"/>
  <c r="N277" i="4" s="1"/>
  <c r="U277" i="4" l="1"/>
  <c r="A901" i="5" l="1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O901" i="5"/>
  <c r="P901" i="5" s="1"/>
  <c r="O902" i="5"/>
  <c r="P902" i="5" s="1"/>
  <c r="O903" i="5"/>
  <c r="P903" i="5" s="1"/>
  <c r="O904" i="5"/>
  <c r="P904" i="5" s="1"/>
  <c r="O905" i="5"/>
  <c r="P905" i="5" s="1"/>
  <c r="O906" i="5"/>
  <c r="P906" i="5" s="1"/>
  <c r="O907" i="5"/>
  <c r="P907" i="5" s="1"/>
  <c r="O908" i="5"/>
  <c r="P908" i="5" s="1"/>
  <c r="O909" i="5"/>
  <c r="P909" i="5" s="1"/>
  <c r="O910" i="5"/>
  <c r="P910" i="5" s="1"/>
  <c r="O911" i="5"/>
  <c r="P911" i="5" s="1"/>
  <c r="O912" i="5"/>
  <c r="P912" i="5" s="1"/>
  <c r="O913" i="5"/>
  <c r="P913" i="5" s="1"/>
  <c r="O914" i="5"/>
  <c r="P914" i="5" s="1"/>
  <c r="O915" i="5"/>
  <c r="P915" i="5" s="1"/>
  <c r="O916" i="5"/>
  <c r="P916" i="5" s="1"/>
  <c r="O917" i="5"/>
  <c r="P917" i="5" s="1"/>
  <c r="O918" i="5"/>
  <c r="P918" i="5" s="1"/>
  <c r="O919" i="5"/>
  <c r="P919" i="5" s="1"/>
  <c r="O920" i="5"/>
  <c r="P920" i="5" s="1"/>
  <c r="O921" i="5"/>
  <c r="P921" i="5" s="1"/>
  <c r="O922" i="5"/>
  <c r="P922" i="5" s="1"/>
  <c r="O923" i="5"/>
  <c r="P923" i="5" s="1"/>
  <c r="O924" i="5"/>
  <c r="P924" i="5" s="1"/>
  <c r="O925" i="5"/>
  <c r="P925" i="5" s="1"/>
  <c r="O926" i="5"/>
  <c r="P926" i="5" s="1"/>
  <c r="O927" i="5"/>
  <c r="P927" i="5" s="1"/>
  <c r="O928" i="5"/>
  <c r="P928" i="5" s="1"/>
  <c r="O929" i="5"/>
  <c r="P929" i="5" s="1"/>
  <c r="O930" i="5"/>
  <c r="P930" i="5" s="1"/>
  <c r="O931" i="5"/>
  <c r="P931" i="5" s="1"/>
  <c r="O932" i="5"/>
  <c r="P932" i="5" s="1"/>
  <c r="O933" i="5"/>
  <c r="P933" i="5" s="1"/>
  <c r="O934" i="5"/>
  <c r="P934" i="5" s="1"/>
  <c r="O935" i="5"/>
  <c r="P935" i="5" s="1"/>
  <c r="O936" i="5"/>
  <c r="P936" i="5" s="1"/>
  <c r="O937" i="5"/>
  <c r="P937" i="5" s="1"/>
  <c r="O938" i="5"/>
  <c r="P938" i="5" s="1"/>
  <c r="O939" i="5"/>
  <c r="P939" i="5" s="1"/>
  <c r="O940" i="5"/>
  <c r="P940" i="5" s="1"/>
  <c r="O941" i="5"/>
  <c r="P941" i="5" s="1"/>
  <c r="O942" i="5"/>
  <c r="P942" i="5" s="1"/>
  <c r="O943" i="5"/>
  <c r="P943" i="5" s="1"/>
  <c r="O944" i="5"/>
  <c r="P944" i="5" s="1"/>
  <c r="O945" i="5"/>
  <c r="P945" i="5" s="1"/>
  <c r="O946" i="5"/>
  <c r="P946" i="5" s="1"/>
  <c r="O947" i="5"/>
  <c r="P947" i="5" s="1"/>
  <c r="O948" i="5"/>
  <c r="P948" i="5" s="1"/>
  <c r="O949" i="5"/>
  <c r="P949" i="5" s="1"/>
  <c r="O950" i="5"/>
  <c r="P950" i="5" s="1"/>
  <c r="O951" i="5"/>
  <c r="P951" i="5" s="1"/>
  <c r="O952" i="5"/>
  <c r="P952" i="5" s="1"/>
  <c r="O953" i="5"/>
  <c r="P953" i="5" s="1"/>
  <c r="O954" i="5"/>
  <c r="P954" i="5" s="1"/>
  <c r="O955" i="5"/>
  <c r="P955" i="5" s="1"/>
  <c r="O956" i="5"/>
  <c r="P956" i="5" s="1"/>
  <c r="O957" i="5"/>
  <c r="P957" i="5" s="1"/>
  <c r="O958" i="5"/>
  <c r="P958" i="5" s="1"/>
  <c r="O959" i="5"/>
  <c r="P959" i="5" s="1"/>
  <c r="O960" i="5"/>
  <c r="P960" i="5" s="1"/>
  <c r="O961" i="5"/>
  <c r="P961" i="5" s="1"/>
  <c r="O962" i="5"/>
  <c r="P962" i="5" s="1"/>
  <c r="O963" i="5"/>
  <c r="P963" i="5" s="1"/>
  <c r="O964" i="5"/>
  <c r="P964" i="5" s="1"/>
  <c r="O965" i="5"/>
  <c r="P965" i="5" s="1"/>
  <c r="O966" i="5"/>
  <c r="P966" i="5" s="1"/>
  <c r="O967" i="5"/>
  <c r="P967" i="5" s="1"/>
  <c r="O968" i="5"/>
  <c r="P968" i="5" s="1"/>
  <c r="O969" i="5"/>
  <c r="P969" i="5" s="1"/>
  <c r="O970" i="5"/>
  <c r="P970" i="5" s="1"/>
  <c r="O971" i="5"/>
  <c r="P971" i="5" s="1"/>
  <c r="O972" i="5"/>
  <c r="P972" i="5" s="1"/>
  <c r="O973" i="5"/>
  <c r="P973" i="5" s="1"/>
  <c r="O974" i="5"/>
  <c r="P974" i="5" s="1"/>
  <c r="O975" i="5"/>
  <c r="P975" i="5" s="1"/>
  <c r="O976" i="5"/>
  <c r="P976" i="5" s="1"/>
  <c r="O977" i="5"/>
  <c r="P977" i="5" s="1"/>
  <c r="O978" i="5"/>
  <c r="P978" i="5" s="1"/>
  <c r="O979" i="5"/>
  <c r="P979" i="5" s="1"/>
  <c r="O980" i="5"/>
  <c r="P980" i="5" s="1"/>
  <c r="O981" i="5"/>
  <c r="P981" i="5" s="1"/>
  <c r="O982" i="5"/>
  <c r="P982" i="5" s="1"/>
  <c r="O983" i="5"/>
  <c r="P983" i="5" s="1"/>
  <c r="O984" i="5"/>
  <c r="P984" i="5" s="1"/>
  <c r="O985" i="5"/>
  <c r="P985" i="5" s="1"/>
  <c r="O986" i="5"/>
  <c r="P986" i="5" s="1"/>
  <c r="O987" i="5"/>
  <c r="P987" i="5" s="1"/>
  <c r="O988" i="5"/>
  <c r="P988" i="5" s="1"/>
  <c r="O989" i="5"/>
  <c r="P989" i="5" s="1"/>
  <c r="O990" i="5"/>
  <c r="P990" i="5" s="1"/>
  <c r="O991" i="5"/>
  <c r="P991" i="5" s="1"/>
  <c r="O992" i="5"/>
  <c r="P992" i="5" s="1"/>
  <c r="O993" i="5"/>
  <c r="P993" i="5" s="1"/>
  <c r="O994" i="5"/>
  <c r="P994" i="5" s="1"/>
  <c r="O995" i="5"/>
  <c r="P995" i="5" s="1"/>
  <c r="O996" i="5"/>
  <c r="P996" i="5" s="1"/>
  <c r="O997" i="5"/>
  <c r="P997" i="5" s="1"/>
  <c r="O998" i="5"/>
  <c r="P998" i="5" s="1"/>
  <c r="O999" i="5"/>
  <c r="P999" i="5" s="1"/>
  <c r="O1000" i="5"/>
  <c r="P1000" i="5" s="1"/>
  <c r="O1001" i="5"/>
  <c r="P1001" i="5" s="1"/>
  <c r="O1002" i="5"/>
  <c r="P1002" i="5" s="1"/>
  <c r="O1003" i="5"/>
  <c r="P1003" i="5" s="1"/>
  <c r="O1004" i="5"/>
  <c r="P1004" i="5" s="1"/>
  <c r="O1005" i="5"/>
  <c r="P1005" i="5" s="1"/>
  <c r="O1006" i="5"/>
  <c r="P1006" i="5" s="1"/>
  <c r="O1007" i="5"/>
  <c r="P1007" i="5" s="1"/>
  <c r="O1008" i="5"/>
  <c r="P1008" i="5" s="1"/>
  <c r="O1009" i="5"/>
  <c r="P1009" i="5" s="1"/>
  <c r="O1010" i="5"/>
  <c r="P1010" i="5" s="1"/>
  <c r="O1011" i="5"/>
  <c r="P1011" i="5" s="1"/>
  <c r="O1012" i="5"/>
  <c r="P1012" i="5" s="1"/>
  <c r="O1013" i="5"/>
  <c r="P1013" i="5" s="1"/>
  <c r="O1014" i="5"/>
  <c r="P1014" i="5" s="1"/>
  <c r="O1015" i="5"/>
  <c r="P1015" i="5" s="1"/>
  <c r="O1016" i="5"/>
  <c r="P1016" i="5" s="1"/>
  <c r="O1017" i="5"/>
  <c r="P1017" i="5" s="1"/>
  <c r="O1018" i="5"/>
  <c r="P1018" i="5" s="1"/>
  <c r="O1019" i="5"/>
  <c r="P1019" i="5" s="1"/>
  <c r="O1020" i="5"/>
  <c r="P1020" i="5" s="1"/>
  <c r="O1021" i="5"/>
  <c r="P1021" i="5" s="1"/>
  <c r="O1022" i="5"/>
  <c r="P1022" i="5" s="1"/>
  <c r="O1023" i="5"/>
  <c r="P1023" i="5" s="1"/>
  <c r="O1024" i="5"/>
  <c r="P1024" i="5" s="1"/>
  <c r="O1025" i="5"/>
  <c r="P1025" i="5" s="1"/>
  <c r="O1026" i="5"/>
  <c r="P1026" i="5" s="1"/>
  <c r="O1027" i="5"/>
  <c r="P1027" i="5" s="1"/>
  <c r="O1028" i="5"/>
  <c r="P1028" i="5" s="1"/>
  <c r="O1029" i="5"/>
  <c r="P1029" i="5" s="1"/>
  <c r="O1030" i="5"/>
  <c r="P1030" i="5" s="1"/>
  <c r="O1031" i="5"/>
  <c r="P1031" i="5" s="1"/>
  <c r="O1032" i="5"/>
  <c r="P1032" i="5" s="1"/>
  <c r="O1033" i="5"/>
  <c r="P1033" i="5" s="1"/>
  <c r="O1034" i="5"/>
  <c r="P1034" i="5" s="1"/>
  <c r="O1035" i="5"/>
  <c r="P1035" i="5" s="1"/>
  <c r="O1036" i="5"/>
  <c r="P1036" i="5" s="1"/>
  <c r="O1037" i="5"/>
  <c r="P1037" i="5" s="1"/>
  <c r="O1038" i="5"/>
  <c r="P1038" i="5" s="1"/>
  <c r="O1039" i="5"/>
  <c r="P1039" i="5" s="1"/>
  <c r="O1040" i="5"/>
  <c r="P1040" i="5" s="1"/>
  <c r="O1041" i="5"/>
  <c r="P1041" i="5" s="1"/>
  <c r="O1042" i="5"/>
  <c r="P1042" i="5" s="1"/>
  <c r="O1043" i="5"/>
  <c r="P1043" i="5" s="1"/>
  <c r="O1044" i="5"/>
  <c r="P1044" i="5" s="1"/>
  <c r="O1045" i="5"/>
  <c r="P1045" i="5" s="1"/>
  <c r="O1046" i="5"/>
  <c r="P1046" i="5" s="1"/>
  <c r="O1047" i="5"/>
  <c r="P1047" i="5" s="1"/>
  <c r="O1048" i="5"/>
  <c r="P1048" i="5" s="1"/>
  <c r="O1049" i="5"/>
  <c r="P1049" i="5" s="1"/>
  <c r="O1050" i="5"/>
  <c r="P1050" i="5" s="1"/>
  <c r="O1051" i="5"/>
  <c r="P1051" i="5" s="1"/>
  <c r="O1052" i="5"/>
  <c r="P1052" i="5" s="1"/>
  <c r="O1053" i="5"/>
  <c r="P1053" i="5" s="1"/>
  <c r="O1054" i="5"/>
  <c r="P1054" i="5" s="1"/>
  <c r="O1055" i="5"/>
  <c r="P1055" i="5" s="1"/>
  <c r="O1056" i="5"/>
  <c r="P1056" i="5" s="1"/>
  <c r="O1057" i="5"/>
  <c r="P1057" i="5" s="1"/>
  <c r="O1058" i="5"/>
  <c r="P1058" i="5" s="1"/>
  <c r="O1059" i="5"/>
  <c r="P1059" i="5" s="1"/>
  <c r="O1060" i="5"/>
  <c r="P1060" i="5" s="1"/>
  <c r="O1061" i="5"/>
  <c r="P1061" i="5" s="1"/>
  <c r="O1062" i="5"/>
  <c r="P1062" i="5" s="1"/>
  <c r="O1063" i="5"/>
  <c r="P1063" i="5" s="1"/>
  <c r="O1064" i="5"/>
  <c r="P1064" i="5" s="1"/>
  <c r="O1065" i="5"/>
  <c r="P1065" i="5" s="1"/>
  <c r="O1066" i="5"/>
  <c r="P1066" i="5" s="1"/>
  <c r="O1067" i="5"/>
  <c r="P1067" i="5" s="1"/>
  <c r="O1068" i="5"/>
  <c r="P1068" i="5" s="1"/>
  <c r="O1069" i="5"/>
  <c r="P1069" i="5" s="1"/>
  <c r="O1070" i="5"/>
  <c r="P1070" i="5" s="1"/>
  <c r="O1071" i="5"/>
  <c r="P1071" i="5" s="1"/>
  <c r="O1072" i="5"/>
  <c r="P1072" i="5" s="1"/>
  <c r="O1073" i="5"/>
  <c r="P1073" i="5" s="1"/>
  <c r="O1074" i="5"/>
  <c r="P1074" i="5" s="1"/>
  <c r="O1075" i="5"/>
  <c r="P1075" i="5" s="1"/>
  <c r="O1076" i="5"/>
  <c r="P1076" i="5" s="1"/>
  <c r="O1077" i="5"/>
  <c r="P1077" i="5" s="1"/>
  <c r="O1078" i="5"/>
  <c r="P1078" i="5" s="1"/>
  <c r="O1079" i="5"/>
  <c r="P1079" i="5" s="1"/>
  <c r="O1080" i="5"/>
  <c r="P1080" i="5" s="1"/>
  <c r="O1081" i="5"/>
  <c r="P1081" i="5" s="1"/>
  <c r="O1082" i="5"/>
  <c r="P1082" i="5" s="1"/>
  <c r="O1083" i="5"/>
  <c r="P1083" i="5" s="1"/>
  <c r="O1084" i="5"/>
  <c r="P1084" i="5" s="1"/>
  <c r="O1085" i="5"/>
  <c r="P1085" i="5" s="1"/>
  <c r="O1086" i="5"/>
  <c r="P1086" i="5" s="1"/>
  <c r="O1087" i="5"/>
  <c r="P1087" i="5" s="1"/>
  <c r="O1088" i="5"/>
  <c r="P1088" i="5" s="1"/>
  <c r="O1089" i="5"/>
  <c r="P1089" i="5" s="1"/>
  <c r="O1090" i="5"/>
  <c r="P1090" i="5" s="1"/>
  <c r="O1091" i="5"/>
  <c r="P1091" i="5" s="1"/>
  <c r="O1092" i="5"/>
  <c r="P1092" i="5" s="1"/>
  <c r="O1093" i="5"/>
  <c r="P1093" i="5" s="1"/>
  <c r="O1094" i="5"/>
  <c r="P1094" i="5" s="1"/>
  <c r="O1095" i="5"/>
  <c r="P1095" i="5" s="1"/>
  <c r="O1096" i="5"/>
  <c r="P1096" i="5" s="1"/>
  <c r="O1097" i="5"/>
  <c r="P1097" i="5" s="1"/>
  <c r="O1098" i="5"/>
  <c r="P1098" i="5" s="1"/>
  <c r="O1099" i="5"/>
  <c r="P1099" i="5" s="1"/>
  <c r="O1100" i="5"/>
  <c r="P1100" i="5" s="1"/>
  <c r="O1101" i="5"/>
  <c r="P1101" i="5" s="1"/>
  <c r="O1102" i="5"/>
  <c r="P1102" i="5" s="1"/>
  <c r="O1103" i="5"/>
  <c r="P1103" i="5" s="1"/>
  <c r="O1104" i="5"/>
  <c r="P1104" i="5" s="1"/>
  <c r="O1105" i="5"/>
  <c r="P1105" i="5" s="1"/>
  <c r="O1106" i="5"/>
  <c r="P1106" i="5" s="1"/>
  <c r="O1107" i="5"/>
  <c r="P1107" i="5" s="1"/>
  <c r="O1108" i="5"/>
  <c r="P1108" i="5" s="1"/>
  <c r="O1109" i="5"/>
  <c r="P1109" i="5" s="1"/>
  <c r="O1110" i="5"/>
  <c r="P1110" i="5" s="1"/>
  <c r="O1111" i="5"/>
  <c r="P1111" i="5" s="1"/>
  <c r="O1112" i="5"/>
  <c r="P1112" i="5" s="1"/>
  <c r="O1113" i="5"/>
  <c r="P1113" i="5" s="1"/>
  <c r="O1114" i="5"/>
  <c r="P1114" i="5" s="1"/>
  <c r="O1115" i="5"/>
  <c r="P1115" i="5" s="1"/>
  <c r="O1116" i="5"/>
  <c r="P1116" i="5" s="1"/>
  <c r="O1117" i="5"/>
  <c r="P1117" i="5" s="1"/>
  <c r="O1118" i="5"/>
  <c r="P1118" i="5" s="1"/>
  <c r="O1119" i="5"/>
  <c r="P1119" i="5" s="1"/>
  <c r="O1120" i="5"/>
  <c r="P1120" i="5" s="1"/>
  <c r="O1121" i="5"/>
  <c r="P1121" i="5" s="1"/>
  <c r="O1122" i="5"/>
  <c r="P1122" i="5" s="1"/>
  <c r="O1123" i="5"/>
  <c r="P1123" i="5" s="1"/>
  <c r="O1124" i="5"/>
  <c r="P1124" i="5" s="1"/>
  <c r="O1125" i="5"/>
  <c r="P1125" i="5" s="1"/>
  <c r="O1126" i="5"/>
  <c r="P1126" i="5" s="1"/>
  <c r="O1127" i="5"/>
  <c r="P1127" i="5" s="1"/>
  <c r="O1128" i="5"/>
  <c r="P1128" i="5" s="1"/>
  <c r="O1129" i="5"/>
  <c r="P1129" i="5" s="1"/>
  <c r="O1130" i="5"/>
  <c r="P1130" i="5" s="1"/>
  <c r="O1131" i="5"/>
  <c r="P1131" i="5" s="1"/>
  <c r="O1132" i="5"/>
  <c r="P1132" i="5" s="1"/>
  <c r="O1133" i="5"/>
  <c r="P1133" i="5" s="1"/>
  <c r="O1134" i="5"/>
  <c r="P1134" i="5" s="1"/>
  <c r="O1135" i="5"/>
  <c r="P1135" i="5" s="1"/>
  <c r="O1136" i="5"/>
  <c r="P1136" i="5" s="1"/>
  <c r="O1137" i="5"/>
  <c r="P1137" i="5" s="1"/>
  <c r="O1138" i="5"/>
  <c r="P1138" i="5" s="1"/>
  <c r="O1139" i="5"/>
  <c r="P1139" i="5" s="1"/>
  <c r="O1140" i="5"/>
  <c r="P1140" i="5" s="1"/>
  <c r="O1141" i="5"/>
  <c r="P1141" i="5" s="1"/>
  <c r="O1142" i="5"/>
  <c r="P1142" i="5" s="1"/>
  <c r="O1143" i="5"/>
  <c r="P1143" i="5" s="1"/>
  <c r="O1144" i="5"/>
  <c r="P1144" i="5" s="1"/>
  <c r="O1145" i="5"/>
  <c r="P1145" i="5" s="1"/>
  <c r="O1146" i="5"/>
  <c r="P1146" i="5" s="1"/>
  <c r="O1147" i="5"/>
  <c r="P1147" i="5" s="1"/>
  <c r="O1148" i="5"/>
  <c r="P1148" i="5" s="1"/>
  <c r="O1149" i="5"/>
  <c r="P1149" i="5" s="1"/>
  <c r="O1150" i="5"/>
  <c r="P1150" i="5" s="1"/>
  <c r="O1151" i="5"/>
  <c r="P1151" i="5" s="1"/>
  <c r="O1152" i="5"/>
  <c r="P1152" i="5" s="1"/>
  <c r="O1153" i="5"/>
  <c r="P1153" i="5" s="1"/>
  <c r="O1154" i="5"/>
  <c r="P1154" i="5" s="1"/>
  <c r="O1155" i="5"/>
  <c r="P1155" i="5" s="1"/>
  <c r="O1156" i="5"/>
  <c r="P1156" i="5" s="1"/>
  <c r="O1157" i="5"/>
  <c r="P1157" i="5" s="1"/>
  <c r="O1158" i="5"/>
  <c r="P1158" i="5" s="1"/>
  <c r="O1159" i="5"/>
  <c r="P1159" i="5" s="1"/>
  <c r="O1160" i="5"/>
  <c r="P1160" i="5" s="1"/>
  <c r="O1161" i="5"/>
  <c r="P1161" i="5" s="1"/>
  <c r="O1162" i="5"/>
  <c r="P1162" i="5" s="1"/>
  <c r="O1163" i="5"/>
  <c r="P1163" i="5" s="1"/>
  <c r="O1164" i="5"/>
  <c r="P1164" i="5" s="1"/>
  <c r="O1165" i="5"/>
  <c r="P1165" i="5" s="1"/>
  <c r="O1166" i="5"/>
  <c r="P1166" i="5" s="1"/>
  <c r="O1167" i="5"/>
  <c r="P1167" i="5" s="1"/>
  <c r="O1168" i="5"/>
  <c r="P1168" i="5" s="1"/>
  <c r="O1169" i="5"/>
  <c r="P1169" i="5" s="1"/>
  <c r="O1170" i="5"/>
  <c r="P1170" i="5" s="1"/>
  <c r="O1171" i="5"/>
  <c r="P1171" i="5" s="1"/>
  <c r="O1172" i="5"/>
  <c r="P1172" i="5" s="1"/>
  <c r="O1173" i="5"/>
  <c r="P1173" i="5" s="1"/>
  <c r="O1174" i="5"/>
  <c r="P1174" i="5" s="1"/>
  <c r="O1175" i="5"/>
  <c r="P1175" i="5" s="1"/>
  <c r="O1176" i="5"/>
  <c r="P1176" i="5" s="1"/>
  <c r="O1177" i="5"/>
  <c r="P1177" i="5" s="1"/>
  <c r="O1178" i="5"/>
  <c r="P1178" i="5" s="1"/>
  <c r="O1179" i="5"/>
  <c r="P1179" i="5" s="1"/>
  <c r="O1180" i="5"/>
  <c r="P1180" i="5" s="1"/>
  <c r="O1181" i="5"/>
  <c r="P1181" i="5" s="1"/>
  <c r="O1182" i="5"/>
  <c r="P1182" i="5" s="1"/>
  <c r="O1183" i="5"/>
  <c r="P1183" i="5" s="1"/>
  <c r="O1184" i="5"/>
  <c r="P1184" i="5" s="1"/>
  <c r="O1185" i="5"/>
  <c r="P1185" i="5" s="1"/>
  <c r="O1186" i="5"/>
  <c r="P1186" i="5" s="1"/>
  <c r="O1187" i="5"/>
  <c r="P1187" i="5" s="1"/>
  <c r="O1188" i="5"/>
  <c r="P1188" i="5" s="1"/>
  <c r="O1189" i="5"/>
  <c r="P1189" i="5" s="1"/>
  <c r="O1190" i="5"/>
  <c r="P1190" i="5" s="1"/>
  <c r="A844" i="5" l="1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843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O843" i="5"/>
  <c r="P843" i="5" s="1"/>
  <c r="O844" i="5"/>
  <c r="P844" i="5" s="1"/>
  <c r="O845" i="5"/>
  <c r="P845" i="5" s="1"/>
  <c r="O846" i="5"/>
  <c r="P846" i="5" s="1"/>
  <c r="O847" i="5"/>
  <c r="P847" i="5" s="1"/>
  <c r="O848" i="5"/>
  <c r="P848" i="5" s="1"/>
  <c r="O849" i="5"/>
  <c r="P849" i="5" s="1"/>
  <c r="O850" i="5"/>
  <c r="P850" i="5" s="1"/>
  <c r="O851" i="5"/>
  <c r="P851" i="5" s="1"/>
  <c r="O852" i="5"/>
  <c r="P852" i="5" s="1"/>
  <c r="O853" i="5"/>
  <c r="P853" i="5" s="1"/>
  <c r="O854" i="5"/>
  <c r="P854" i="5" s="1"/>
  <c r="O855" i="5"/>
  <c r="P855" i="5" s="1"/>
  <c r="O856" i="5"/>
  <c r="P856" i="5" s="1"/>
  <c r="O857" i="5"/>
  <c r="P857" i="5" s="1"/>
  <c r="O858" i="5"/>
  <c r="P858" i="5" s="1"/>
  <c r="O859" i="5"/>
  <c r="P859" i="5" s="1"/>
  <c r="O860" i="5"/>
  <c r="P860" i="5" s="1"/>
  <c r="O861" i="5"/>
  <c r="P861" i="5" s="1"/>
  <c r="O862" i="5"/>
  <c r="P862" i="5" s="1"/>
  <c r="O863" i="5"/>
  <c r="P863" i="5" s="1"/>
  <c r="O864" i="5"/>
  <c r="P864" i="5" s="1"/>
  <c r="O865" i="5"/>
  <c r="P865" i="5" s="1"/>
  <c r="O866" i="5"/>
  <c r="P866" i="5" s="1"/>
  <c r="O867" i="5"/>
  <c r="P867" i="5" s="1"/>
  <c r="O868" i="5"/>
  <c r="P868" i="5" s="1"/>
  <c r="O869" i="5"/>
  <c r="P869" i="5" s="1"/>
  <c r="O870" i="5"/>
  <c r="P870" i="5" s="1"/>
  <c r="O871" i="5"/>
  <c r="P871" i="5" s="1"/>
  <c r="O872" i="5"/>
  <c r="P872" i="5" s="1"/>
  <c r="O873" i="5"/>
  <c r="P873" i="5" s="1"/>
  <c r="O874" i="5"/>
  <c r="P874" i="5" s="1"/>
  <c r="O875" i="5"/>
  <c r="P875" i="5" s="1"/>
  <c r="O876" i="5"/>
  <c r="P876" i="5" s="1"/>
  <c r="O877" i="5"/>
  <c r="P877" i="5" s="1"/>
  <c r="O878" i="5"/>
  <c r="P878" i="5" s="1"/>
  <c r="O879" i="5"/>
  <c r="P879" i="5" s="1"/>
  <c r="O880" i="5"/>
  <c r="P880" i="5" s="1"/>
  <c r="O881" i="5"/>
  <c r="P881" i="5" s="1"/>
  <c r="O882" i="5"/>
  <c r="P882" i="5" s="1"/>
  <c r="O883" i="5"/>
  <c r="P883" i="5" s="1"/>
  <c r="O884" i="5"/>
  <c r="P884" i="5" s="1"/>
  <c r="O885" i="5"/>
  <c r="P885" i="5" s="1"/>
  <c r="O886" i="5"/>
  <c r="P886" i="5" s="1"/>
  <c r="O887" i="5"/>
  <c r="P887" i="5" s="1"/>
  <c r="O888" i="5"/>
  <c r="P888" i="5" s="1"/>
  <c r="O889" i="5"/>
  <c r="P889" i="5" s="1"/>
  <c r="O890" i="5"/>
  <c r="P890" i="5" s="1"/>
  <c r="O891" i="5"/>
  <c r="P891" i="5" s="1"/>
  <c r="O892" i="5"/>
  <c r="P892" i="5" s="1"/>
  <c r="O893" i="5"/>
  <c r="P893" i="5" s="1"/>
  <c r="O894" i="5"/>
  <c r="P894" i="5" s="1"/>
  <c r="O895" i="5"/>
  <c r="P895" i="5" s="1"/>
  <c r="O896" i="5"/>
  <c r="P896" i="5" s="1"/>
  <c r="O897" i="5"/>
  <c r="P897" i="5" s="1"/>
  <c r="O898" i="5"/>
  <c r="P898" i="5" s="1"/>
  <c r="O899" i="5"/>
  <c r="P899" i="5" s="1"/>
  <c r="O900" i="5"/>
  <c r="P900" i="5" s="1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O705" i="5"/>
  <c r="P705" i="5" s="1"/>
  <c r="O706" i="5"/>
  <c r="P706" i="5" s="1"/>
  <c r="O707" i="5"/>
  <c r="P707" i="5" s="1"/>
  <c r="O708" i="5"/>
  <c r="P708" i="5" s="1"/>
  <c r="O709" i="5"/>
  <c r="P709" i="5" s="1"/>
  <c r="O710" i="5"/>
  <c r="P710" i="5" s="1"/>
  <c r="O711" i="5"/>
  <c r="P711" i="5" s="1"/>
  <c r="O712" i="5"/>
  <c r="P712" i="5" s="1"/>
  <c r="O713" i="5"/>
  <c r="P713" i="5" s="1"/>
  <c r="O714" i="5"/>
  <c r="P714" i="5" s="1"/>
  <c r="O715" i="5"/>
  <c r="P715" i="5" s="1"/>
  <c r="O716" i="5"/>
  <c r="P716" i="5" s="1"/>
  <c r="O717" i="5"/>
  <c r="P717" i="5" s="1"/>
  <c r="O718" i="5"/>
  <c r="P718" i="5" s="1"/>
  <c r="O719" i="5"/>
  <c r="P719" i="5" s="1"/>
  <c r="O720" i="5"/>
  <c r="P720" i="5" s="1"/>
  <c r="O721" i="5"/>
  <c r="P721" i="5" s="1"/>
  <c r="O722" i="5"/>
  <c r="P722" i="5" s="1"/>
  <c r="O723" i="5"/>
  <c r="P723" i="5" s="1"/>
  <c r="O724" i="5"/>
  <c r="P724" i="5" s="1"/>
  <c r="O725" i="5"/>
  <c r="P725" i="5" s="1"/>
  <c r="O726" i="5"/>
  <c r="P726" i="5" s="1"/>
  <c r="O727" i="5"/>
  <c r="P727" i="5" s="1"/>
  <c r="O728" i="5"/>
  <c r="P728" i="5" s="1"/>
  <c r="O729" i="5"/>
  <c r="P729" i="5" s="1"/>
  <c r="O730" i="5"/>
  <c r="P730" i="5" s="1"/>
  <c r="O731" i="5"/>
  <c r="P731" i="5" s="1"/>
  <c r="O732" i="5"/>
  <c r="P732" i="5" s="1"/>
  <c r="O733" i="5"/>
  <c r="P733" i="5" s="1"/>
  <c r="O734" i="5"/>
  <c r="P734" i="5" s="1"/>
  <c r="O735" i="5"/>
  <c r="P735" i="5" s="1"/>
  <c r="O736" i="5"/>
  <c r="P736" i="5" s="1"/>
  <c r="O737" i="5"/>
  <c r="P737" i="5" s="1"/>
  <c r="O738" i="5"/>
  <c r="P738" i="5" s="1"/>
  <c r="O739" i="5"/>
  <c r="P739" i="5" s="1"/>
  <c r="O740" i="5"/>
  <c r="P740" i="5" s="1"/>
  <c r="O741" i="5"/>
  <c r="P741" i="5" s="1"/>
  <c r="O742" i="5"/>
  <c r="P742" i="5" s="1"/>
  <c r="O743" i="5"/>
  <c r="P743" i="5" s="1"/>
  <c r="O744" i="5"/>
  <c r="P744" i="5" s="1"/>
  <c r="O745" i="5"/>
  <c r="P745" i="5" s="1"/>
  <c r="O746" i="5"/>
  <c r="P746" i="5" s="1"/>
  <c r="O747" i="5"/>
  <c r="P747" i="5" s="1"/>
  <c r="O748" i="5"/>
  <c r="P748" i="5" s="1"/>
  <c r="O749" i="5"/>
  <c r="P749" i="5" s="1"/>
  <c r="O750" i="5"/>
  <c r="P750" i="5" s="1"/>
  <c r="O751" i="5"/>
  <c r="P751" i="5" s="1"/>
  <c r="O752" i="5"/>
  <c r="P752" i="5" s="1"/>
  <c r="O753" i="5"/>
  <c r="P753" i="5" s="1"/>
  <c r="O754" i="5"/>
  <c r="P754" i="5" s="1"/>
  <c r="O755" i="5"/>
  <c r="P755" i="5" s="1"/>
  <c r="O756" i="5"/>
  <c r="P756" i="5" s="1"/>
  <c r="O757" i="5"/>
  <c r="P757" i="5" s="1"/>
  <c r="O758" i="5"/>
  <c r="P758" i="5" s="1"/>
  <c r="O759" i="5"/>
  <c r="P759" i="5" s="1"/>
  <c r="O760" i="5"/>
  <c r="P760" i="5" s="1"/>
  <c r="O761" i="5"/>
  <c r="P761" i="5" s="1"/>
  <c r="O762" i="5"/>
  <c r="P762" i="5" s="1"/>
  <c r="O763" i="5"/>
  <c r="P763" i="5" s="1"/>
  <c r="O764" i="5"/>
  <c r="P764" i="5" s="1"/>
  <c r="O765" i="5"/>
  <c r="P765" i="5" s="1"/>
  <c r="O766" i="5"/>
  <c r="P766" i="5" s="1"/>
  <c r="O767" i="5"/>
  <c r="P767" i="5" s="1"/>
  <c r="O768" i="5"/>
  <c r="P768" i="5" s="1"/>
  <c r="O769" i="5"/>
  <c r="P769" i="5" s="1"/>
  <c r="O770" i="5"/>
  <c r="P770" i="5" s="1"/>
  <c r="O771" i="5"/>
  <c r="P771" i="5" s="1"/>
  <c r="O772" i="5"/>
  <c r="P772" i="5" s="1"/>
  <c r="O773" i="5"/>
  <c r="P773" i="5" s="1"/>
  <c r="O774" i="5"/>
  <c r="P774" i="5" s="1"/>
  <c r="O775" i="5"/>
  <c r="P775" i="5" s="1"/>
  <c r="O776" i="5"/>
  <c r="P776" i="5" s="1"/>
  <c r="O777" i="5"/>
  <c r="P777" i="5" s="1"/>
  <c r="O778" i="5"/>
  <c r="P778" i="5" s="1"/>
  <c r="O779" i="5"/>
  <c r="P779" i="5" s="1"/>
  <c r="O780" i="5"/>
  <c r="P780" i="5" s="1"/>
  <c r="O781" i="5"/>
  <c r="P781" i="5" s="1"/>
  <c r="O782" i="5"/>
  <c r="P782" i="5" s="1"/>
  <c r="O783" i="5"/>
  <c r="P783" i="5" s="1"/>
  <c r="O784" i="5"/>
  <c r="P784" i="5" s="1"/>
  <c r="O785" i="5"/>
  <c r="P785" i="5" s="1"/>
  <c r="O786" i="5"/>
  <c r="P786" i="5" s="1"/>
  <c r="O787" i="5"/>
  <c r="P787" i="5" s="1"/>
  <c r="O788" i="5"/>
  <c r="P788" i="5" s="1"/>
  <c r="O789" i="5"/>
  <c r="P789" i="5" s="1"/>
  <c r="O790" i="5"/>
  <c r="P790" i="5" s="1"/>
  <c r="O791" i="5"/>
  <c r="P791" i="5" s="1"/>
  <c r="O792" i="5"/>
  <c r="P792" i="5" s="1"/>
  <c r="O793" i="5"/>
  <c r="P793" i="5" s="1"/>
  <c r="O794" i="5"/>
  <c r="P794" i="5" s="1"/>
  <c r="O795" i="5"/>
  <c r="P795" i="5" s="1"/>
  <c r="O796" i="5"/>
  <c r="P796" i="5" s="1"/>
  <c r="O797" i="5"/>
  <c r="P797" i="5" s="1"/>
  <c r="O798" i="5"/>
  <c r="P798" i="5" s="1"/>
  <c r="O799" i="5"/>
  <c r="P799" i="5" s="1"/>
  <c r="O800" i="5"/>
  <c r="P800" i="5" s="1"/>
  <c r="O801" i="5"/>
  <c r="P801" i="5" s="1"/>
  <c r="O802" i="5"/>
  <c r="P802" i="5" s="1"/>
  <c r="O803" i="5"/>
  <c r="P803" i="5" s="1"/>
  <c r="O804" i="5"/>
  <c r="P804" i="5" s="1"/>
  <c r="O805" i="5"/>
  <c r="P805" i="5" s="1"/>
  <c r="O806" i="5"/>
  <c r="P806" i="5" s="1"/>
  <c r="O807" i="5"/>
  <c r="P807" i="5" s="1"/>
  <c r="O808" i="5"/>
  <c r="P808" i="5" s="1"/>
  <c r="O809" i="5"/>
  <c r="P809" i="5" s="1"/>
  <c r="O810" i="5"/>
  <c r="P810" i="5" s="1"/>
  <c r="O811" i="5"/>
  <c r="P811" i="5" s="1"/>
  <c r="O812" i="5"/>
  <c r="P812" i="5" s="1"/>
  <c r="O813" i="5"/>
  <c r="P813" i="5" s="1"/>
  <c r="O814" i="5"/>
  <c r="P814" i="5" s="1"/>
  <c r="O815" i="5"/>
  <c r="P815" i="5" s="1"/>
  <c r="O816" i="5"/>
  <c r="P816" i="5" s="1"/>
  <c r="O817" i="5"/>
  <c r="P817" i="5" s="1"/>
  <c r="O818" i="5"/>
  <c r="P818" i="5" s="1"/>
  <c r="O819" i="5"/>
  <c r="P819" i="5" s="1"/>
  <c r="O820" i="5"/>
  <c r="P820" i="5" s="1"/>
  <c r="O821" i="5"/>
  <c r="P821" i="5" s="1"/>
  <c r="O822" i="5"/>
  <c r="P822" i="5" s="1"/>
  <c r="O823" i="5"/>
  <c r="P823" i="5" s="1"/>
  <c r="O824" i="5"/>
  <c r="P824" i="5" s="1"/>
  <c r="O825" i="5"/>
  <c r="P825" i="5" s="1"/>
  <c r="O826" i="5"/>
  <c r="P826" i="5" s="1"/>
  <c r="O827" i="5"/>
  <c r="P827" i="5" s="1"/>
  <c r="O828" i="5"/>
  <c r="P828" i="5" s="1"/>
  <c r="O829" i="5"/>
  <c r="P829" i="5" s="1"/>
  <c r="O830" i="5"/>
  <c r="P830" i="5" s="1"/>
  <c r="O831" i="5"/>
  <c r="P831" i="5" s="1"/>
  <c r="O832" i="5"/>
  <c r="P832" i="5" s="1"/>
  <c r="O833" i="5"/>
  <c r="P833" i="5" s="1"/>
  <c r="O834" i="5"/>
  <c r="P834" i="5" s="1"/>
  <c r="O835" i="5"/>
  <c r="P835" i="5" s="1"/>
  <c r="O836" i="5"/>
  <c r="P836" i="5" s="1"/>
  <c r="O837" i="5"/>
  <c r="P837" i="5" s="1"/>
  <c r="O838" i="5"/>
  <c r="P838" i="5" s="1"/>
  <c r="O839" i="5"/>
  <c r="P839" i="5" s="1"/>
  <c r="O840" i="5"/>
  <c r="P840" i="5" s="1"/>
  <c r="O841" i="5"/>
  <c r="P841" i="5" s="1"/>
  <c r="O842" i="5"/>
  <c r="P842" i="5" s="1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705" i="5"/>
  <c r="O680" i="5" l="1"/>
  <c r="P680" i="5" s="1"/>
  <c r="O681" i="5"/>
  <c r="P681" i="5" s="1"/>
  <c r="O682" i="5"/>
  <c r="P682" i="5" s="1"/>
  <c r="O683" i="5"/>
  <c r="P683" i="5" s="1"/>
  <c r="O684" i="5"/>
  <c r="P684" i="5" s="1"/>
  <c r="O685" i="5"/>
  <c r="P685" i="5" s="1"/>
  <c r="O686" i="5"/>
  <c r="P686" i="5" s="1"/>
  <c r="O687" i="5"/>
  <c r="P687" i="5" s="1"/>
  <c r="O688" i="5"/>
  <c r="P688" i="5" s="1"/>
  <c r="O689" i="5"/>
  <c r="P689" i="5" s="1"/>
  <c r="O690" i="5"/>
  <c r="P690" i="5" s="1"/>
  <c r="O691" i="5"/>
  <c r="P691" i="5" s="1"/>
  <c r="O692" i="5"/>
  <c r="P692" i="5" s="1"/>
  <c r="O693" i="5"/>
  <c r="P693" i="5" s="1"/>
  <c r="O694" i="5"/>
  <c r="P694" i="5" s="1"/>
  <c r="O695" i="5"/>
  <c r="P695" i="5" s="1"/>
  <c r="O696" i="5"/>
  <c r="P696" i="5" s="1"/>
  <c r="O697" i="5"/>
  <c r="P697" i="5" s="1"/>
  <c r="O698" i="5"/>
  <c r="P698" i="5" s="1"/>
  <c r="O699" i="5"/>
  <c r="P699" i="5" s="1"/>
  <c r="O700" i="5"/>
  <c r="P700" i="5" s="1"/>
  <c r="O701" i="5"/>
  <c r="P701" i="5" s="1"/>
  <c r="O702" i="5"/>
  <c r="P702" i="5" s="1"/>
  <c r="O703" i="5"/>
  <c r="P703" i="5" s="1"/>
  <c r="O704" i="5"/>
  <c r="P704" i="5" s="1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1003" i="4" l="1"/>
  <c r="A1006" i="4"/>
  <c r="A205" i="4"/>
  <c r="A879" i="4"/>
  <c r="A715" i="4"/>
  <c r="A349" i="4"/>
  <c r="T349" i="4" l="1"/>
  <c r="T879" i="4"/>
  <c r="N879" i="4" s="1"/>
  <c r="V879" i="4" l="1"/>
  <c r="V349" i="4"/>
  <c r="U879" i="4"/>
  <c r="U349" i="4"/>
  <c r="A1013" i="4"/>
  <c r="A149" i="4"/>
  <c r="A1012" i="4"/>
  <c r="A148" i="4"/>
  <c r="A1005" i="4"/>
  <c r="A194" i="4"/>
  <c r="A224" i="4"/>
  <c r="A1004" i="4"/>
  <c r="A767" i="4"/>
  <c r="A888" i="4"/>
  <c r="A370" i="4"/>
  <c r="T370" i="4" s="1"/>
  <c r="N370" i="4" s="1"/>
  <c r="A889" i="4"/>
  <c r="A714" i="4"/>
  <c r="A712" i="4"/>
  <c r="A671" i="4"/>
  <c r="T671" i="4" s="1"/>
  <c r="N671" i="4" s="1"/>
  <c r="A890" i="4"/>
  <c r="A672" i="4"/>
  <c r="A770" i="4"/>
  <c r="A673" i="4"/>
  <c r="T673" i="4" s="1"/>
  <c r="N673" i="4" s="1"/>
  <c r="A309" i="4"/>
  <c r="A310" i="4"/>
  <c r="A311" i="4"/>
  <c r="T672" i="4" l="1"/>
  <c r="N672" i="4" s="1"/>
  <c r="T767" i="4"/>
  <c r="N767" i="4" s="1"/>
  <c r="T194" i="4"/>
  <c r="N194" i="4" s="1"/>
  <c r="V194" i="4" l="1"/>
  <c r="U767" i="4"/>
  <c r="U672" i="4"/>
  <c r="V672" i="4"/>
  <c r="V767" i="4"/>
  <c r="U194" i="4"/>
  <c r="V370" i="4"/>
  <c r="V673" i="4"/>
  <c r="V671" i="4"/>
  <c r="U671" i="4"/>
  <c r="U370" i="4"/>
  <c r="U673" i="4"/>
  <c r="I108" i="9"/>
  <c r="I109" i="9"/>
  <c r="I110" i="9"/>
  <c r="I111" i="9"/>
  <c r="I112" i="9"/>
  <c r="I113" i="9"/>
  <c r="I114" i="9"/>
  <c r="I115" i="9"/>
  <c r="O63" i="32" l="1"/>
  <c r="O62" i="32"/>
  <c r="O61" i="32"/>
  <c r="O60" i="32"/>
  <c r="O58" i="32"/>
  <c r="O57" i="32"/>
  <c r="O56" i="32"/>
  <c r="O55" i="32"/>
  <c r="O54" i="32"/>
  <c r="O53" i="32"/>
  <c r="O52" i="32"/>
  <c r="O51" i="32"/>
  <c r="O50" i="32"/>
  <c r="O49" i="32"/>
  <c r="O48" i="32"/>
  <c r="O47" i="32"/>
  <c r="O46" i="32"/>
  <c r="O45" i="32"/>
  <c r="O44" i="32"/>
  <c r="Q23" i="32" l="1"/>
  <c r="A1030" i="4" l="1"/>
  <c r="A1031" i="4"/>
  <c r="T1031" i="4" s="1"/>
  <c r="N1031" i="4" s="1"/>
  <c r="A1024" i="4"/>
  <c r="T1024" i="4" s="1"/>
  <c r="A1039" i="4"/>
  <c r="A1038" i="4"/>
  <c r="A1033" i="4"/>
  <c r="A1034" i="4"/>
  <c r="A1035" i="4"/>
  <c r="A1041" i="4"/>
  <c r="A1037" i="4"/>
  <c r="T1037" i="4" s="1"/>
  <c r="N1037" i="4" s="1"/>
  <c r="A1036" i="4"/>
  <c r="A1042" i="4"/>
  <c r="A1029" i="4"/>
  <c r="T1029" i="4" s="1"/>
  <c r="N1029" i="4" s="1"/>
  <c r="A1027" i="4"/>
  <c r="A1032" i="4"/>
  <c r="T1032" i="4" s="1"/>
  <c r="N1032" i="4" s="1"/>
  <c r="A1028" i="4"/>
  <c r="T1028" i="4" s="1"/>
  <c r="N1028" i="4" s="1"/>
  <c r="A1026" i="4"/>
  <c r="T1026" i="4" s="1"/>
  <c r="N1026" i="4" s="1"/>
  <c r="A1040" i="4"/>
  <c r="A272" i="4"/>
  <c r="T272" i="4" s="1"/>
  <c r="N272" i="4" s="1"/>
  <c r="T1035" i="4" l="1"/>
  <c r="T1034" i="4"/>
  <c r="T1036" i="4"/>
  <c r="T1040" i="4"/>
  <c r="N1040" i="4" s="1"/>
  <c r="T1041" i="4"/>
  <c r="N1041" i="4" s="1"/>
  <c r="T1033" i="4"/>
  <c r="T1027" i="4"/>
  <c r="N1027" i="4" s="1"/>
  <c r="T1038" i="4"/>
  <c r="N1038" i="4" s="1"/>
  <c r="T1042" i="4"/>
  <c r="N1042" i="4" s="1"/>
  <c r="T1039" i="4"/>
  <c r="N1039" i="4" s="1"/>
  <c r="T1030" i="4"/>
  <c r="N1030" i="4" s="1"/>
  <c r="U1032" i="4" l="1"/>
  <c r="V1032" i="4"/>
  <c r="V1029" i="4"/>
  <c r="U1026" i="4"/>
  <c r="V1037" i="4"/>
  <c r="U1031" i="4"/>
  <c r="U1024" i="4"/>
  <c r="U272" i="4"/>
  <c r="U1029" i="4"/>
  <c r="U1028" i="4"/>
  <c r="V1026" i="4"/>
  <c r="U1037" i="4"/>
  <c r="V1028" i="4"/>
  <c r="V1031" i="4"/>
  <c r="V1024" i="4"/>
  <c r="V272" i="4"/>
  <c r="U1036" i="4"/>
  <c r="V1036" i="4"/>
  <c r="U1038" i="4"/>
  <c r="V1038" i="4"/>
  <c r="U1030" i="4"/>
  <c r="V1030" i="4"/>
  <c r="U1027" i="4"/>
  <c r="V1027" i="4"/>
  <c r="U1039" i="4"/>
  <c r="V1039" i="4"/>
  <c r="U1035" i="4"/>
  <c r="V1035" i="4"/>
  <c r="U1033" i="4"/>
  <c r="V1033" i="4"/>
  <c r="V1034" i="4"/>
  <c r="U1034" i="4"/>
  <c r="V1041" i="4"/>
  <c r="U1041" i="4"/>
  <c r="U1042" i="4"/>
  <c r="V1042" i="4"/>
  <c r="U1040" i="4"/>
  <c r="V1040" i="4"/>
  <c r="O9" i="4"/>
  <c r="O86" i="4"/>
  <c r="O8" i="4"/>
  <c r="O10" i="4"/>
  <c r="O114" i="4"/>
  <c r="O12" i="4"/>
  <c r="O57" i="4"/>
  <c r="O58" i="4"/>
  <c r="O19" i="4"/>
  <c r="O84" i="4"/>
  <c r="O14" i="4"/>
  <c r="O28" i="4"/>
  <c r="O120" i="4"/>
  <c r="O127" i="4"/>
  <c r="A990" i="4" l="1"/>
  <c r="A195" i="4"/>
  <c r="T195" i="4" s="1"/>
  <c r="N195" i="4" s="1"/>
  <c r="A457" i="4"/>
  <c r="A690" i="4"/>
  <c r="A687" i="4"/>
  <c r="A643" i="4"/>
  <c r="A640" i="4"/>
  <c r="A764" i="4"/>
  <c r="A641" i="4"/>
  <c r="A642" i="4"/>
  <c r="A307" i="4"/>
  <c r="T687" i="4" l="1"/>
  <c r="N687" i="4" s="1"/>
  <c r="T307" i="4"/>
  <c r="N307" i="4" s="1"/>
  <c r="T990" i="4"/>
  <c r="N990" i="4" s="1"/>
  <c r="T764" i="4"/>
  <c r="N764" i="4" s="1"/>
  <c r="T457" i="4"/>
  <c r="N457" i="4" s="1"/>
  <c r="T641" i="4"/>
  <c r="N641" i="4" s="1"/>
  <c r="T640" i="4"/>
  <c r="N640" i="4" s="1"/>
  <c r="T690" i="4"/>
  <c r="N690" i="4" s="1"/>
  <c r="T642" i="4"/>
  <c r="N642" i="4" s="1"/>
  <c r="T643" i="4"/>
  <c r="N643" i="4" s="1"/>
  <c r="A1000" i="4"/>
  <c r="A1002" i="4"/>
  <c r="T1002" i="4" s="1"/>
  <c r="N1002" i="4" s="1"/>
  <c r="A969" i="4"/>
  <c r="T969" i="4" s="1"/>
  <c r="A204" i="4"/>
  <c r="A989" i="4"/>
  <c r="A741" i="4"/>
  <c r="A594" i="4"/>
  <c r="A766" i="4"/>
  <c r="A534" i="4"/>
  <c r="A623" i="4"/>
  <c r="A553" i="4"/>
  <c r="A632" i="4"/>
  <c r="A585" i="4"/>
  <c r="A531" i="4"/>
  <c r="A620" i="4"/>
  <c r="A919" i="4"/>
  <c r="A635" i="4"/>
  <c r="A629" i="4"/>
  <c r="A638" i="4"/>
  <c r="A636" i="4"/>
  <c r="A797" i="4"/>
  <c r="A630" i="4"/>
  <c r="A639" i="4"/>
  <c r="A634" i="4"/>
  <c r="T629" i="4" l="1"/>
  <c r="N629" i="4" s="1"/>
  <c r="T623" i="4"/>
  <c r="N623" i="4" s="1"/>
  <c r="T635" i="4"/>
  <c r="N635" i="4" s="1"/>
  <c r="T534" i="4"/>
  <c r="N534" i="4" s="1"/>
  <c r="T1000" i="4"/>
  <c r="N1000" i="4" s="1"/>
  <c r="T634" i="4"/>
  <c r="N634" i="4" s="1"/>
  <c r="T919" i="4"/>
  <c r="N919" i="4" s="1"/>
  <c r="T766" i="4"/>
  <c r="N766" i="4" s="1"/>
  <c r="T630" i="4"/>
  <c r="N630" i="4" s="1"/>
  <c r="T531" i="4"/>
  <c r="N531" i="4" s="1"/>
  <c r="T741" i="4"/>
  <c r="N741" i="4" s="1"/>
  <c r="T638" i="4"/>
  <c r="N638" i="4" s="1"/>
  <c r="T553" i="4"/>
  <c r="N553" i="4" s="1"/>
  <c r="T639" i="4"/>
  <c r="N639" i="4" s="1"/>
  <c r="T620" i="4"/>
  <c r="N620" i="4" s="1"/>
  <c r="T594" i="4"/>
  <c r="N594" i="4" s="1"/>
  <c r="T797" i="4"/>
  <c r="N797" i="4" s="1"/>
  <c r="T585" i="4"/>
  <c r="N585" i="4" s="1"/>
  <c r="T989" i="4"/>
  <c r="N989" i="4" s="1"/>
  <c r="T636" i="4"/>
  <c r="N636" i="4" s="1"/>
  <c r="T632" i="4"/>
  <c r="N632" i="4" s="1"/>
  <c r="T204" i="4"/>
  <c r="N204" i="4" s="1"/>
  <c r="V195" i="4"/>
  <c r="U195" i="4"/>
  <c r="U990" i="4"/>
  <c r="V990" i="4"/>
  <c r="V641" i="4"/>
  <c r="U641" i="4"/>
  <c r="V687" i="4"/>
  <c r="U687" i="4"/>
  <c r="V640" i="4"/>
  <c r="U640" i="4"/>
  <c r="U307" i="4"/>
  <c r="V307" i="4"/>
  <c r="V690" i="4"/>
  <c r="U690" i="4"/>
  <c r="V643" i="4"/>
  <c r="U643" i="4"/>
  <c r="U457" i="4"/>
  <c r="V457" i="4"/>
  <c r="V764" i="4"/>
  <c r="U764" i="4"/>
  <c r="U642" i="4"/>
  <c r="V642" i="4"/>
  <c r="A895" i="4"/>
  <c r="A637" i="4"/>
  <c r="A668" i="4"/>
  <c r="A134" i="4"/>
  <c r="A807" i="4"/>
  <c r="A631" i="4"/>
  <c r="A529" i="4"/>
  <c r="A625" i="4"/>
  <c r="A192" i="4"/>
  <c r="T192" i="4" s="1"/>
  <c r="A306" i="4"/>
  <c r="A633" i="4"/>
  <c r="A358" i="4"/>
  <c r="A616" i="4"/>
  <c r="A783" i="4"/>
  <c r="T783" i="4" s="1"/>
  <c r="T134" i="4" l="1"/>
  <c r="T633" i="4"/>
  <c r="N633" i="4" s="1"/>
  <c r="T668" i="4"/>
  <c r="N668" i="4" s="1"/>
  <c r="T631" i="4"/>
  <c r="N631" i="4" s="1"/>
  <c r="T358" i="4"/>
  <c r="T306" i="4"/>
  <c r="N306" i="4" s="1"/>
  <c r="T637" i="4"/>
  <c r="N637" i="4" s="1"/>
  <c r="T895" i="4"/>
  <c r="T625" i="4"/>
  <c r="N625" i="4" s="1"/>
  <c r="T529" i="4"/>
  <c r="N529" i="4" s="1"/>
  <c r="T616" i="4"/>
  <c r="N616" i="4" s="1"/>
  <c r="T807" i="4"/>
  <c r="N807" i="4" s="1"/>
  <c r="V1000" i="4"/>
  <c r="U1000" i="4"/>
  <c r="U969" i="4"/>
  <c r="V1002" i="4"/>
  <c r="U1002" i="4"/>
  <c r="V969" i="4"/>
  <c r="V741" i="4"/>
  <c r="U741" i="4"/>
  <c r="V620" i="4"/>
  <c r="U620" i="4"/>
  <c r="U635" i="4"/>
  <c r="V635" i="4"/>
  <c r="V632" i="4"/>
  <c r="U632" i="4"/>
  <c r="V553" i="4"/>
  <c r="U553" i="4"/>
  <c r="V919" i="4"/>
  <c r="U919" i="4"/>
  <c r="U623" i="4"/>
  <c r="V623" i="4"/>
  <c r="V636" i="4"/>
  <c r="U636" i="4"/>
  <c r="U639" i="4"/>
  <c r="V639" i="4"/>
  <c r="U531" i="4"/>
  <c r="V531" i="4"/>
  <c r="V630" i="4"/>
  <c r="U630" i="4"/>
  <c r="V629" i="4"/>
  <c r="U629" i="4"/>
  <c r="V797" i="4"/>
  <c r="U797" i="4"/>
  <c r="U989" i="4"/>
  <c r="V989" i="4"/>
  <c r="U585" i="4"/>
  <c r="V585" i="4"/>
  <c r="V594" i="4"/>
  <c r="U594" i="4"/>
  <c r="V634" i="4"/>
  <c r="U634" i="4"/>
  <c r="V638" i="4"/>
  <c r="U638" i="4"/>
  <c r="U204" i="4"/>
  <c r="V204" i="4"/>
  <c r="V766" i="4"/>
  <c r="U766" i="4"/>
  <c r="U534" i="4"/>
  <c r="V534" i="4"/>
  <c r="U358" i="4" l="1"/>
  <c r="V358" i="4"/>
  <c r="U192" i="4"/>
  <c r="U783" i="4"/>
  <c r="V783" i="4"/>
  <c r="V192" i="4"/>
  <c r="U306" i="4"/>
  <c r="V306" i="4"/>
  <c r="V895" i="4"/>
  <c r="U895" i="4"/>
  <c r="V529" i="4"/>
  <c r="U529" i="4"/>
  <c r="V807" i="4"/>
  <c r="U807" i="4"/>
  <c r="U631" i="4"/>
  <c r="V631" i="4"/>
  <c r="V625" i="4"/>
  <c r="U625" i="4"/>
  <c r="V616" i="4"/>
  <c r="U616" i="4"/>
  <c r="V668" i="4"/>
  <c r="U668" i="4"/>
  <c r="U134" i="4"/>
  <c r="V134" i="4"/>
  <c r="V633" i="4"/>
  <c r="U633" i="4"/>
  <c r="V637" i="4"/>
  <c r="U637" i="4"/>
  <c r="O4" i="5"/>
  <c r="P4" i="5" s="1"/>
  <c r="O5" i="5"/>
  <c r="P5" i="5" s="1"/>
  <c r="O6" i="5"/>
  <c r="P6" i="5" s="1"/>
  <c r="O7" i="5"/>
  <c r="P7" i="5" s="1"/>
  <c r="O8" i="5"/>
  <c r="P8" i="5" s="1"/>
  <c r="O9" i="5"/>
  <c r="P9" i="5" s="1"/>
  <c r="O10" i="5"/>
  <c r="P10" i="5" s="1"/>
  <c r="O11" i="5"/>
  <c r="P11" i="5" s="1"/>
  <c r="O12" i="5"/>
  <c r="P12" i="5" s="1"/>
  <c r="O13" i="5"/>
  <c r="P13" i="5" s="1"/>
  <c r="O413" i="5"/>
  <c r="P413" i="5" s="1"/>
  <c r="O414" i="5"/>
  <c r="P414" i="5" s="1"/>
  <c r="O14" i="5"/>
  <c r="P14" i="5" s="1"/>
  <c r="O15" i="5"/>
  <c r="P15" i="5" s="1"/>
  <c r="O16" i="5"/>
  <c r="P16" i="5" s="1"/>
  <c r="O17" i="5"/>
  <c r="P17" i="5" s="1"/>
  <c r="O415" i="5"/>
  <c r="P415" i="5" s="1"/>
  <c r="O18" i="5"/>
  <c r="P18" i="5" s="1"/>
  <c r="O19" i="5"/>
  <c r="P19" i="5" s="1"/>
  <c r="O416" i="5"/>
  <c r="P416" i="5" s="1"/>
  <c r="O20" i="5"/>
  <c r="P20" i="5" s="1"/>
  <c r="O21" i="5"/>
  <c r="P21" i="5" s="1"/>
  <c r="O22" i="5"/>
  <c r="P22" i="5" s="1"/>
  <c r="O23" i="5"/>
  <c r="P23" i="5" s="1"/>
  <c r="O417" i="5"/>
  <c r="P417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P29" i="5" s="1"/>
  <c r="O30" i="5"/>
  <c r="P30" i="5" s="1"/>
  <c r="O31" i="5"/>
  <c r="P31" i="5" s="1"/>
  <c r="O32" i="5"/>
  <c r="P32" i="5" s="1"/>
  <c r="O33" i="5"/>
  <c r="P33" i="5" s="1"/>
  <c r="O34" i="5"/>
  <c r="P34" i="5" s="1"/>
  <c r="O35" i="5"/>
  <c r="P35" i="5" s="1"/>
  <c r="O36" i="5"/>
  <c r="P36" i="5" s="1"/>
  <c r="O37" i="5"/>
  <c r="P37" i="5" s="1"/>
  <c r="O38" i="5"/>
  <c r="P38" i="5" s="1"/>
  <c r="O39" i="5"/>
  <c r="P39" i="5" s="1"/>
  <c r="O40" i="5"/>
  <c r="P40" i="5" s="1"/>
  <c r="O41" i="5"/>
  <c r="P41" i="5" s="1"/>
  <c r="O42" i="5"/>
  <c r="P42" i="5" s="1"/>
  <c r="O418" i="5"/>
  <c r="P418" i="5" s="1"/>
  <c r="O43" i="5"/>
  <c r="P43" i="5" s="1"/>
  <c r="O44" i="5"/>
  <c r="P44" i="5" s="1"/>
  <c r="O45" i="5"/>
  <c r="P45" i="5" s="1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P54" i="5" s="1"/>
  <c r="O55" i="5"/>
  <c r="P55" i="5" s="1"/>
  <c r="O56" i="5"/>
  <c r="P56" i="5" s="1"/>
  <c r="O57" i="5"/>
  <c r="P57" i="5" s="1"/>
  <c r="O58" i="5"/>
  <c r="P58" i="5" s="1"/>
  <c r="O419" i="5"/>
  <c r="P419" i="5" s="1"/>
  <c r="O59" i="5"/>
  <c r="P59" i="5" s="1"/>
  <c r="O60" i="5"/>
  <c r="P60" i="5" s="1"/>
  <c r="O61" i="5"/>
  <c r="P61" i="5" s="1"/>
  <c r="O420" i="5"/>
  <c r="P420" i="5" s="1"/>
  <c r="O62" i="5"/>
  <c r="P62" i="5" s="1"/>
  <c r="O63" i="5"/>
  <c r="P63" i="5" s="1"/>
  <c r="O64" i="5"/>
  <c r="P64" i="5" s="1"/>
  <c r="O65" i="5"/>
  <c r="P65" i="5" s="1"/>
  <c r="O66" i="5"/>
  <c r="P66" i="5" s="1"/>
  <c r="O67" i="5"/>
  <c r="P67" i="5" s="1"/>
  <c r="O68" i="5"/>
  <c r="P68" i="5" s="1"/>
  <c r="O69" i="5"/>
  <c r="P69" i="5" s="1"/>
  <c r="O421" i="5"/>
  <c r="P421" i="5" s="1"/>
  <c r="O422" i="5"/>
  <c r="P422" i="5" s="1"/>
  <c r="O423" i="5"/>
  <c r="P423" i="5" s="1"/>
  <c r="O424" i="5"/>
  <c r="P424" i="5" s="1"/>
  <c r="O70" i="5"/>
  <c r="P70" i="5" s="1"/>
  <c r="O71" i="5"/>
  <c r="P71" i="5" s="1"/>
  <c r="O72" i="5"/>
  <c r="P72" i="5" s="1"/>
  <c r="O73" i="5"/>
  <c r="P73" i="5" s="1"/>
  <c r="O74" i="5"/>
  <c r="P74" i="5" s="1"/>
  <c r="O75" i="5"/>
  <c r="P75" i="5" s="1"/>
  <c r="O425" i="5"/>
  <c r="P425" i="5" s="1"/>
  <c r="O76" i="5"/>
  <c r="P76" i="5" s="1"/>
  <c r="O77" i="5"/>
  <c r="P77" i="5" s="1"/>
  <c r="O78" i="5"/>
  <c r="P78" i="5" s="1"/>
  <c r="O79" i="5"/>
  <c r="P79" i="5" s="1"/>
  <c r="O80" i="5"/>
  <c r="P80" i="5" s="1"/>
  <c r="O81" i="5"/>
  <c r="P81" i="5" s="1"/>
  <c r="O82" i="5"/>
  <c r="P82" i="5" s="1"/>
  <c r="O83" i="5"/>
  <c r="P83" i="5" s="1"/>
  <c r="O84" i="5"/>
  <c r="P84" i="5" s="1"/>
  <c r="O85" i="5"/>
  <c r="P85" i="5" s="1"/>
  <c r="O86" i="5"/>
  <c r="P86" i="5" s="1"/>
  <c r="O87" i="5"/>
  <c r="P87" i="5" s="1"/>
  <c r="O88" i="5"/>
  <c r="P88" i="5" s="1"/>
  <c r="O89" i="5"/>
  <c r="P89" i="5" s="1"/>
  <c r="O90" i="5"/>
  <c r="P90" i="5" s="1"/>
  <c r="O91" i="5"/>
  <c r="P91" i="5" s="1"/>
  <c r="O92" i="5"/>
  <c r="P92" i="5" s="1"/>
  <c r="O93" i="5"/>
  <c r="P93" i="5" s="1"/>
  <c r="O94" i="5"/>
  <c r="P94" i="5" s="1"/>
  <c r="O426" i="5"/>
  <c r="P426" i="5" s="1"/>
  <c r="O427" i="5"/>
  <c r="P427" i="5" s="1"/>
  <c r="O428" i="5"/>
  <c r="P428" i="5" s="1"/>
  <c r="O95" i="5"/>
  <c r="P95" i="5" s="1"/>
  <c r="O96" i="5"/>
  <c r="P96" i="5" s="1"/>
  <c r="O97" i="5"/>
  <c r="P97" i="5" s="1"/>
  <c r="O98" i="5"/>
  <c r="P98" i="5" s="1"/>
  <c r="O99" i="5"/>
  <c r="P99" i="5" s="1"/>
  <c r="O100" i="5"/>
  <c r="P100" i="5" s="1"/>
  <c r="O101" i="5"/>
  <c r="P101" i="5" s="1"/>
  <c r="O102" i="5"/>
  <c r="P102" i="5" s="1"/>
  <c r="O103" i="5"/>
  <c r="P103" i="5" s="1"/>
  <c r="O104" i="5"/>
  <c r="P104" i="5" s="1"/>
  <c r="O105" i="5"/>
  <c r="P105" i="5" s="1"/>
  <c r="O106" i="5"/>
  <c r="P106" i="5" s="1"/>
  <c r="O107" i="5"/>
  <c r="P107" i="5" s="1"/>
  <c r="O108" i="5"/>
  <c r="P108" i="5" s="1"/>
  <c r="O109" i="5"/>
  <c r="P109" i="5" s="1"/>
  <c r="O110" i="5"/>
  <c r="P110" i="5" s="1"/>
  <c r="O429" i="5"/>
  <c r="P429" i="5" s="1"/>
  <c r="O430" i="5"/>
  <c r="P430" i="5" s="1"/>
  <c r="O111" i="5"/>
  <c r="P111" i="5" s="1"/>
  <c r="O112" i="5"/>
  <c r="P112" i="5" s="1"/>
  <c r="O431" i="5"/>
  <c r="P431" i="5" s="1"/>
  <c r="O432" i="5"/>
  <c r="P432" i="5" s="1"/>
  <c r="O113" i="5"/>
  <c r="P113" i="5" s="1"/>
  <c r="O114" i="5"/>
  <c r="P114" i="5" s="1"/>
  <c r="O115" i="5"/>
  <c r="P115" i="5" s="1"/>
  <c r="O433" i="5"/>
  <c r="P433" i="5" s="1"/>
  <c r="O434" i="5"/>
  <c r="P434" i="5" s="1"/>
  <c r="O435" i="5"/>
  <c r="P435" i="5" s="1"/>
  <c r="O436" i="5"/>
  <c r="P436" i="5" s="1"/>
  <c r="O437" i="5"/>
  <c r="P437" i="5" s="1"/>
  <c r="O438" i="5"/>
  <c r="P438" i="5" s="1"/>
  <c r="O439" i="5"/>
  <c r="P439" i="5" s="1"/>
  <c r="O440" i="5"/>
  <c r="P440" i="5" s="1"/>
  <c r="O441" i="5"/>
  <c r="P441" i="5" s="1"/>
  <c r="O442" i="5"/>
  <c r="P442" i="5" s="1"/>
  <c r="O116" i="5"/>
  <c r="P116" i="5" s="1"/>
  <c r="O443" i="5"/>
  <c r="P443" i="5" s="1"/>
  <c r="O444" i="5"/>
  <c r="P444" i="5" s="1"/>
  <c r="O445" i="5"/>
  <c r="P445" i="5" s="1"/>
  <c r="O446" i="5"/>
  <c r="P446" i="5" s="1"/>
  <c r="O447" i="5"/>
  <c r="P447" i="5" s="1"/>
  <c r="O448" i="5"/>
  <c r="P448" i="5" s="1"/>
  <c r="O449" i="5"/>
  <c r="P449" i="5" s="1"/>
  <c r="O450" i="5"/>
  <c r="P450" i="5" s="1"/>
  <c r="O451" i="5"/>
  <c r="P451" i="5" s="1"/>
  <c r="O452" i="5"/>
  <c r="P452" i="5" s="1"/>
  <c r="O453" i="5"/>
  <c r="P453" i="5" s="1"/>
  <c r="O454" i="5"/>
  <c r="P454" i="5" s="1"/>
  <c r="O455" i="5"/>
  <c r="P455" i="5" s="1"/>
  <c r="O456" i="5"/>
  <c r="P456" i="5" s="1"/>
  <c r="O457" i="5"/>
  <c r="P457" i="5" s="1"/>
  <c r="O458" i="5"/>
  <c r="P458" i="5" s="1"/>
  <c r="O459" i="5"/>
  <c r="P459" i="5" s="1"/>
  <c r="O460" i="5"/>
  <c r="P460" i="5" s="1"/>
  <c r="O461" i="5"/>
  <c r="P461" i="5" s="1"/>
  <c r="O117" i="5"/>
  <c r="P117" i="5" s="1"/>
  <c r="O462" i="5"/>
  <c r="P462" i="5" s="1"/>
  <c r="O463" i="5"/>
  <c r="P463" i="5" s="1"/>
  <c r="O464" i="5"/>
  <c r="P464" i="5" s="1"/>
  <c r="O118" i="5"/>
  <c r="P118" i="5" s="1"/>
  <c r="O465" i="5"/>
  <c r="P465" i="5" s="1"/>
  <c r="O466" i="5"/>
  <c r="P466" i="5" s="1"/>
  <c r="O467" i="5"/>
  <c r="P467" i="5" s="1"/>
  <c r="O468" i="5"/>
  <c r="P468" i="5" s="1"/>
  <c r="O469" i="5"/>
  <c r="P469" i="5" s="1"/>
  <c r="O470" i="5"/>
  <c r="P470" i="5" s="1"/>
  <c r="O119" i="5"/>
  <c r="P119" i="5" s="1"/>
  <c r="O471" i="5"/>
  <c r="P471" i="5" s="1"/>
  <c r="O472" i="5"/>
  <c r="P472" i="5" s="1"/>
  <c r="O473" i="5"/>
  <c r="P473" i="5" s="1"/>
  <c r="O474" i="5"/>
  <c r="P474" i="5" s="1"/>
  <c r="O475" i="5"/>
  <c r="P475" i="5" s="1"/>
  <c r="O476" i="5"/>
  <c r="P476" i="5" s="1"/>
  <c r="O477" i="5"/>
  <c r="P477" i="5" s="1"/>
  <c r="O478" i="5"/>
  <c r="P478" i="5" s="1"/>
  <c r="O479" i="5"/>
  <c r="P479" i="5" s="1"/>
  <c r="O480" i="5"/>
  <c r="P480" i="5" s="1"/>
  <c r="O481" i="5"/>
  <c r="P481" i="5" s="1"/>
  <c r="O482" i="5"/>
  <c r="P482" i="5" s="1"/>
  <c r="O483" i="5"/>
  <c r="P483" i="5" s="1"/>
  <c r="O484" i="5"/>
  <c r="P484" i="5" s="1"/>
  <c r="O120" i="5"/>
  <c r="P120" i="5" s="1"/>
  <c r="O121" i="5"/>
  <c r="P121" i="5" s="1"/>
  <c r="O485" i="5"/>
  <c r="P485" i="5" s="1"/>
  <c r="O486" i="5"/>
  <c r="P486" i="5" s="1"/>
  <c r="O487" i="5"/>
  <c r="P487" i="5" s="1"/>
  <c r="O122" i="5"/>
  <c r="P122" i="5" s="1"/>
  <c r="O123" i="5"/>
  <c r="P123" i="5" s="1"/>
  <c r="O488" i="5"/>
  <c r="P488" i="5" s="1"/>
  <c r="O489" i="5"/>
  <c r="P489" i="5" s="1"/>
  <c r="O490" i="5"/>
  <c r="P490" i="5" s="1"/>
  <c r="O491" i="5"/>
  <c r="P491" i="5" s="1"/>
  <c r="O492" i="5"/>
  <c r="P492" i="5" s="1"/>
  <c r="O493" i="5"/>
  <c r="P493" i="5" s="1"/>
  <c r="O494" i="5"/>
  <c r="P494" i="5" s="1"/>
  <c r="O124" i="5"/>
  <c r="P124" i="5" s="1"/>
  <c r="O125" i="5"/>
  <c r="P125" i="5" s="1"/>
  <c r="O126" i="5"/>
  <c r="P126" i="5" s="1"/>
  <c r="O127" i="5"/>
  <c r="P127" i="5" s="1"/>
  <c r="O128" i="5"/>
  <c r="P128" i="5" s="1"/>
  <c r="O129" i="5"/>
  <c r="P129" i="5" s="1"/>
  <c r="O495" i="5"/>
  <c r="P495" i="5" s="1"/>
  <c r="O130" i="5"/>
  <c r="P130" i="5" s="1"/>
  <c r="O131" i="5"/>
  <c r="P131" i="5" s="1"/>
  <c r="O132" i="5"/>
  <c r="P132" i="5" s="1"/>
  <c r="O133" i="5"/>
  <c r="P133" i="5" s="1"/>
  <c r="O134" i="5"/>
  <c r="P134" i="5" s="1"/>
  <c r="O135" i="5"/>
  <c r="P135" i="5" s="1"/>
  <c r="O136" i="5"/>
  <c r="P136" i="5" s="1"/>
  <c r="O137" i="5"/>
  <c r="P137" i="5" s="1"/>
  <c r="O138" i="5"/>
  <c r="P138" i="5" s="1"/>
  <c r="O139" i="5"/>
  <c r="P139" i="5" s="1"/>
  <c r="O140" i="5"/>
  <c r="P140" i="5" s="1"/>
  <c r="O141" i="5"/>
  <c r="P141" i="5" s="1"/>
  <c r="O142" i="5"/>
  <c r="P142" i="5" s="1"/>
  <c r="O143" i="5"/>
  <c r="P143" i="5" s="1"/>
  <c r="O144" i="5"/>
  <c r="P144" i="5" s="1"/>
  <c r="O145" i="5"/>
  <c r="P145" i="5" s="1"/>
  <c r="O146" i="5"/>
  <c r="P146" i="5" s="1"/>
  <c r="O147" i="5"/>
  <c r="P147" i="5" s="1"/>
  <c r="O148" i="5"/>
  <c r="P148" i="5" s="1"/>
  <c r="O149" i="5"/>
  <c r="P149" i="5" s="1"/>
  <c r="O150" i="5"/>
  <c r="P150" i="5" s="1"/>
  <c r="O151" i="5"/>
  <c r="P151" i="5" s="1"/>
  <c r="O152" i="5"/>
  <c r="P152" i="5" s="1"/>
  <c r="O153" i="5"/>
  <c r="P153" i="5" s="1"/>
  <c r="O154" i="5"/>
  <c r="P154" i="5" s="1"/>
  <c r="O155" i="5"/>
  <c r="P155" i="5" s="1"/>
  <c r="O156" i="5"/>
  <c r="P156" i="5" s="1"/>
  <c r="O496" i="5"/>
  <c r="P496" i="5" s="1"/>
  <c r="O497" i="5"/>
  <c r="P497" i="5" s="1"/>
  <c r="O498" i="5"/>
  <c r="P498" i="5" s="1"/>
  <c r="O499" i="5"/>
  <c r="P499" i="5" s="1"/>
  <c r="O500" i="5"/>
  <c r="P500" i="5" s="1"/>
  <c r="O501" i="5"/>
  <c r="P501" i="5" s="1"/>
  <c r="O502" i="5"/>
  <c r="P502" i="5" s="1"/>
  <c r="O503" i="5"/>
  <c r="P503" i="5" s="1"/>
  <c r="O504" i="5"/>
  <c r="P504" i="5" s="1"/>
  <c r="O157" i="5"/>
  <c r="P157" i="5" s="1"/>
  <c r="O505" i="5"/>
  <c r="P505" i="5" s="1"/>
  <c r="O506" i="5"/>
  <c r="P506" i="5" s="1"/>
  <c r="O507" i="5"/>
  <c r="P507" i="5" s="1"/>
  <c r="O508" i="5"/>
  <c r="P508" i="5" s="1"/>
  <c r="O509" i="5"/>
  <c r="P509" i="5" s="1"/>
  <c r="O510" i="5"/>
  <c r="P510" i="5" s="1"/>
  <c r="O511" i="5"/>
  <c r="P511" i="5" s="1"/>
  <c r="O512" i="5"/>
  <c r="P512" i="5" s="1"/>
  <c r="O513" i="5"/>
  <c r="P513" i="5" s="1"/>
  <c r="O514" i="5"/>
  <c r="P514" i="5" s="1"/>
  <c r="O158" i="5"/>
  <c r="P158" i="5" s="1"/>
  <c r="O515" i="5"/>
  <c r="P515" i="5" s="1"/>
  <c r="O516" i="5"/>
  <c r="P516" i="5" s="1"/>
  <c r="O517" i="5"/>
  <c r="P517" i="5" s="1"/>
  <c r="O518" i="5"/>
  <c r="P518" i="5" s="1"/>
  <c r="O519" i="5"/>
  <c r="P519" i="5" s="1"/>
  <c r="O520" i="5"/>
  <c r="P520" i="5" s="1"/>
  <c r="O521" i="5"/>
  <c r="P521" i="5" s="1"/>
  <c r="O522" i="5"/>
  <c r="P522" i="5" s="1"/>
  <c r="O159" i="5"/>
  <c r="P159" i="5" s="1"/>
  <c r="O523" i="5"/>
  <c r="P523" i="5" s="1"/>
  <c r="O160" i="5"/>
  <c r="P160" i="5" s="1"/>
  <c r="O161" i="5"/>
  <c r="P161" i="5" s="1"/>
  <c r="O162" i="5"/>
  <c r="P162" i="5" s="1"/>
  <c r="O163" i="5"/>
  <c r="P163" i="5" s="1"/>
  <c r="O164" i="5"/>
  <c r="P164" i="5" s="1"/>
  <c r="O165" i="5"/>
  <c r="P165" i="5" s="1"/>
  <c r="O166" i="5"/>
  <c r="P166" i="5" s="1"/>
  <c r="O167" i="5"/>
  <c r="P167" i="5" s="1"/>
  <c r="O168" i="5"/>
  <c r="P168" i="5" s="1"/>
  <c r="O169" i="5"/>
  <c r="P169" i="5" s="1"/>
  <c r="O170" i="5"/>
  <c r="P170" i="5" s="1"/>
  <c r="O171" i="5"/>
  <c r="P171" i="5" s="1"/>
  <c r="O172" i="5"/>
  <c r="P172" i="5" s="1"/>
  <c r="O524" i="5"/>
  <c r="P524" i="5" s="1"/>
  <c r="O525" i="5"/>
  <c r="P525" i="5" s="1"/>
  <c r="O173" i="5"/>
  <c r="P173" i="5" s="1"/>
  <c r="O174" i="5"/>
  <c r="P174" i="5" s="1"/>
  <c r="O175" i="5"/>
  <c r="P175" i="5" s="1"/>
  <c r="O526" i="5"/>
  <c r="P526" i="5" s="1"/>
  <c r="O527" i="5"/>
  <c r="P527" i="5" s="1"/>
  <c r="O176" i="5"/>
  <c r="P176" i="5" s="1"/>
  <c r="O177" i="5"/>
  <c r="P177" i="5" s="1"/>
  <c r="O178" i="5"/>
  <c r="P178" i="5" s="1"/>
  <c r="O179" i="5"/>
  <c r="P179" i="5" s="1"/>
  <c r="O180" i="5"/>
  <c r="P180" i="5" s="1"/>
  <c r="O181" i="5"/>
  <c r="P181" i="5" s="1"/>
  <c r="O182" i="5"/>
  <c r="P182" i="5" s="1"/>
  <c r="O183" i="5"/>
  <c r="P183" i="5" s="1"/>
  <c r="O184" i="5"/>
  <c r="P184" i="5" s="1"/>
  <c r="O185" i="5"/>
  <c r="P185" i="5" s="1"/>
  <c r="O186" i="5"/>
  <c r="P186" i="5" s="1"/>
  <c r="O187" i="5"/>
  <c r="P187" i="5" s="1"/>
  <c r="O188" i="5"/>
  <c r="P188" i="5" s="1"/>
  <c r="O189" i="5"/>
  <c r="P189" i="5" s="1"/>
  <c r="O528" i="5"/>
  <c r="P528" i="5" s="1"/>
  <c r="O190" i="5"/>
  <c r="P190" i="5" s="1"/>
  <c r="O529" i="5"/>
  <c r="P529" i="5" s="1"/>
  <c r="O191" i="5"/>
  <c r="P191" i="5" s="1"/>
  <c r="O530" i="5"/>
  <c r="P530" i="5" s="1"/>
  <c r="O192" i="5"/>
  <c r="P192" i="5" s="1"/>
  <c r="O193" i="5"/>
  <c r="P193" i="5" s="1"/>
  <c r="O194" i="5"/>
  <c r="P194" i="5" s="1"/>
  <c r="O195" i="5"/>
  <c r="P195" i="5" s="1"/>
  <c r="O196" i="5"/>
  <c r="P196" i="5" s="1"/>
  <c r="O197" i="5"/>
  <c r="P197" i="5" s="1"/>
  <c r="O198" i="5"/>
  <c r="P198" i="5" s="1"/>
  <c r="O199" i="5"/>
  <c r="P199" i="5" s="1"/>
  <c r="O200" i="5"/>
  <c r="P200" i="5" s="1"/>
  <c r="O201" i="5"/>
  <c r="P201" i="5" s="1"/>
  <c r="O202" i="5"/>
  <c r="P202" i="5" s="1"/>
  <c r="O203" i="5"/>
  <c r="P203" i="5" s="1"/>
  <c r="O204" i="5"/>
  <c r="P204" i="5" s="1"/>
  <c r="O205" i="5"/>
  <c r="P205" i="5" s="1"/>
  <c r="O206" i="5"/>
  <c r="P206" i="5" s="1"/>
  <c r="O207" i="5"/>
  <c r="P207" i="5" s="1"/>
  <c r="O208" i="5"/>
  <c r="P208" i="5" s="1"/>
  <c r="O209" i="5"/>
  <c r="P209" i="5" s="1"/>
  <c r="O210" i="5"/>
  <c r="P210" i="5" s="1"/>
  <c r="O531" i="5"/>
  <c r="P531" i="5" s="1"/>
  <c r="O211" i="5"/>
  <c r="P211" i="5" s="1"/>
  <c r="O212" i="5"/>
  <c r="P212" i="5" s="1"/>
  <c r="O213" i="5"/>
  <c r="P213" i="5" s="1"/>
  <c r="O214" i="5"/>
  <c r="P214" i="5" s="1"/>
  <c r="O215" i="5"/>
  <c r="P215" i="5" s="1"/>
  <c r="O216" i="5"/>
  <c r="P216" i="5" s="1"/>
  <c r="O217" i="5"/>
  <c r="P217" i="5" s="1"/>
  <c r="O532" i="5"/>
  <c r="P532" i="5" s="1"/>
  <c r="O218" i="5"/>
  <c r="P218" i="5" s="1"/>
  <c r="O219" i="5"/>
  <c r="P219" i="5" s="1"/>
  <c r="O220" i="5"/>
  <c r="P220" i="5" s="1"/>
  <c r="O221" i="5"/>
  <c r="P221" i="5" s="1"/>
  <c r="O222" i="5"/>
  <c r="P222" i="5" s="1"/>
  <c r="O223" i="5"/>
  <c r="P223" i="5" s="1"/>
  <c r="O224" i="5"/>
  <c r="P224" i="5" s="1"/>
  <c r="O225" i="5"/>
  <c r="P225" i="5" s="1"/>
  <c r="O226" i="5"/>
  <c r="P226" i="5" s="1"/>
  <c r="O227" i="5"/>
  <c r="P227" i="5" s="1"/>
  <c r="O228" i="5"/>
  <c r="P228" i="5" s="1"/>
  <c r="O229" i="5"/>
  <c r="P229" i="5" s="1"/>
  <c r="O230" i="5"/>
  <c r="P230" i="5" s="1"/>
  <c r="O533" i="5"/>
  <c r="P533" i="5" s="1"/>
  <c r="O231" i="5"/>
  <c r="P231" i="5" s="1"/>
  <c r="O534" i="5"/>
  <c r="P534" i="5" s="1"/>
  <c r="O535" i="5"/>
  <c r="P535" i="5" s="1"/>
  <c r="O536" i="5"/>
  <c r="P536" i="5" s="1"/>
  <c r="O537" i="5"/>
  <c r="P537" i="5" s="1"/>
  <c r="O538" i="5"/>
  <c r="P538" i="5" s="1"/>
  <c r="O539" i="5"/>
  <c r="P539" i="5" s="1"/>
  <c r="O540" i="5"/>
  <c r="P540" i="5" s="1"/>
  <c r="O541" i="5"/>
  <c r="P541" i="5" s="1"/>
  <c r="O542" i="5"/>
  <c r="P542" i="5" s="1"/>
  <c r="O543" i="5"/>
  <c r="P543" i="5" s="1"/>
  <c r="O544" i="5"/>
  <c r="P544" i="5" s="1"/>
  <c r="O545" i="5"/>
  <c r="P545" i="5" s="1"/>
  <c r="O546" i="5"/>
  <c r="P546" i="5" s="1"/>
  <c r="O547" i="5"/>
  <c r="P547" i="5" s="1"/>
  <c r="O548" i="5"/>
  <c r="P548" i="5" s="1"/>
  <c r="O549" i="5"/>
  <c r="P549" i="5" s="1"/>
  <c r="O550" i="5"/>
  <c r="P550" i="5" s="1"/>
  <c r="O232" i="5"/>
  <c r="P232" i="5" s="1"/>
  <c r="O551" i="5"/>
  <c r="P551" i="5" s="1"/>
  <c r="O233" i="5"/>
  <c r="P233" i="5" s="1"/>
  <c r="O552" i="5"/>
  <c r="P552" i="5" s="1"/>
  <c r="O553" i="5"/>
  <c r="P553" i="5" s="1"/>
  <c r="O554" i="5"/>
  <c r="P554" i="5" s="1"/>
  <c r="O555" i="5"/>
  <c r="P555" i="5" s="1"/>
  <c r="O556" i="5"/>
  <c r="P556" i="5" s="1"/>
  <c r="O557" i="5"/>
  <c r="P557" i="5" s="1"/>
  <c r="O558" i="5"/>
  <c r="P558" i="5" s="1"/>
  <c r="O234" i="5"/>
  <c r="P234" i="5" s="1"/>
  <c r="O235" i="5"/>
  <c r="P235" i="5" s="1"/>
  <c r="O236" i="5"/>
  <c r="P236" i="5" s="1"/>
  <c r="O237" i="5"/>
  <c r="P237" i="5" s="1"/>
  <c r="O238" i="5"/>
  <c r="P238" i="5" s="1"/>
  <c r="O239" i="5"/>
  <c r="P239" i="5" s="1"/>
  <c r="O240" i="5"/>
  <c r="P240" i="5" s="1"/>
  <c r="O559" i="5"/>
  <c r="P559" i="5" s="1"/>
  <c r="O241" i="5"/>
  <c r="P241" i="5" s="1"/>
  <c r="O242" i="5"/>
  <c r="P242" i="5" s="1"/>
  <c r="O243" i="5"/>
  <c r="P243" i="5" s="1"/>
  <c r="O244" i="5"/>
  <c r="P244" i="5" s="1"/>
  <c r="O245" i="5"/>
  <c r="P245" i="5" s="1"/>
  <c r="O560" i="5"/>
  <c r="P560" i="5" s="1"/>
  <c r="O561" i="5"/>
  <c r="P561" i="5" s="1"/>
  <c r="O562" i="5"/>
  <c r="P562" i="5" s="1"/>
  <c r="O246" i="5"/>
  <c r="P246" i="5" s="1"/>
  <c r="O247" i="5"/>
  <c r="P247" i="5" s="1"/>
  <c r="O248" i="5"/>
  <c r="P248" i="5" s="1"/>
  <c r="O249" i="5"/>
  <c r="P249" i="5" s="1"/>
  <c r="O250" i="5"/>
  <c r="P250" i="5" s="1"/>
  <c r="O251" i="5"/>
  <c r="P251" i="5" s="1"/>
  <c r="O252" i="5"/>
  <c r="P252" i="5" s="1"/>
  <c r="O253" i="5"/>
  <c r="P253" i="5" s="1"/>
  <c r="O254" i="5"/>
  <c r="P254" i="5" s="1"/>
  <c r="O255" i="5"/>
  <c r="P255" i="5" s="1"/>
  <c r="O256" i="5"/>
  <c r="P256" i="5" s="1"/>
  <c r="O257" i="5"/>
  <c r="P257" i="5" s="1"/>
  <c r="O258" i="5"/>
  <c r="P258" i="5" s="1"/>
  <c r="O259" i="5"/>
  <c r="P259" i="5" s="1"/>
  <c r="O260" i="5"/>
  <c r="P260" i="5" s="1"/>
  <c r="O261" i="5"/>
  <c r="P261" i="5" s="1"/>
  <c r="O262" i="5"/>
  <c r="P262" i="5" s="1"/>
  <c r="O563" i="5"/>
  <c r="P563" i="5" s="1"/>
  <c r="O263" i="5"/>
  <c r="P263" i="5" s="1"/>
  <c r="O264" i="5"/>
  <c r="P264" i="5" s="1"/>
  <c r="O265" i="5"/>
  <c r="P265" i="5" s="1"/>
  <c r="O266" i="5"/>
  <c r="P266" i="5" s="1"/>
  <c r="O267" i="5"/>
  <c r="P267" i="5" s="1"/>
  <c r="O268" i="5"/>
  <c r="P268" i="5" s="1"/>
  <c r="O564" i="5"/>
  <c r="P564" i="5" s="1"/>
  <c r="O269" i="5"/>
  <c r="P269" i="5" s="1"/>
  <c r="O270" i="5"/>
  <c r="P270" i="5" s="1"/>
  <c r="O271" i="5"/>
  <c r="P271" i="5" s="1"/>
  <c r="O565" i="5"/>
  <c r="P565" i="5" s="1"/>
  <c r="O272" i="5"/>
  <c r="P272" i="5" s="1"/>
  <c r="O273" i="5"/>
  <c r="P273" i="5" s="1"/>
  <c r="O274" i="5"/>
  <c r="P274" i="5" s="1"/>
  <c r="O275" i="5"/>
  <c r="P275" i="5" s="1"/>
  <c r="O276" i="5"/>
  <c r="P276" i="5" s="1"/>
  <c r="O277" i="5"/>
  <c r="P277" i="5" s="1"/>
  <c r="O278" i="5"/>
  <c r="P278" i="5" s="1"/>
  <c r="O279" i="5"/>
  <c r="P279" i="5" s="1"/>
  <c r="O280" i="5"/>
  <c r="P280" i="5" s="1"/>
  <c r="O281" i="5"/>
  <c r="P281" i="5" s="1"/>
  <c r="O282" i="5"/>
  <c r="P282" i="5" s="1"/>
  <c r="O283" i="5"/>
  <c r="P283" i="5" s="1"/>
  <c r="O284" i="5"/>
  <c r="P284" i="5" s="1"/>
  <c r="O566" i="5"/>
  <c r="P566" i="5" s="1"/>
  <c r="O285" i="5"/>
  <c r="P285" i="5" s="1"/>
  <c r="O286" i="5"/>
  <c r="P286" i="5" s="1"/>
  <c r="O287" i="5"/>
  <c r="P287" i="5" s="1"/>
  <c r="O288" i="5"/>
  <c r="P288" i="5" s="1"/>
  <c r="O289" i="5"/>
  <c r="P289" i="5" s="1"/>
  <c r="O290" i="5"/>
  <c r="P290" i="5" s="1"/>
  <c r="O291" i="5"/>
  <c r="P291" i="5" s="1"/>
  <c r="O292" i="5"/>
  <c r="P292" i="5" s="1"/>
  <c r="O293" i="5"/>
  <c r="P293" i="5" s="1"/>
  <c r="O294" i="5"/>
  <c r="P294" i="5" s="1"/>
  <c r="O295" i="5"/>
  <c r="P295" i="5" s="1"/>
  <c r="O296" i="5"/>
  <c r="P296" i="5" s="1"/>
  <c r="O297" i="5"/>
  <c r="P297" i="5" s="1"/>
  <c r="O298" i="5"/>
  <c r="P298" i="5" s="1"/>
  <c r="O299" i="5"/>
  <c r="P299" i="5" s="1"/>
  <c r="O300" i="5"/>
  <c r="P300" i="5" s="1"/>
  <c r="O301" i="5"/>
  <c r="P301" i="5" s="1"/>
  <c r="O302" i="5"/>
  <c r="P302" i="5" s="1"/>
  <c r="O303" i="5"/>
  <c r="P303" i="5" s="1"/>
  <c r="O304" i="5"/>
  <c r="P304" i="5" s="1"/>
  <c r="O567" i="5"/>
  <c r="P567" i="5" s="1"/>
  <c r="O568" i="5"/>
  <c r="P568" i="5" s="1"/>
  <c r="O305" i="5"/>
  <c r="P305" i="5" s="1"/>
  <c r="O306" i="5"/>
  <c r="P306" i="5" s="1"/>
  <c r="O307" i="5"/>
  <c r="P307" i="5" s="1"/>
  <c r="O308" i="5"/>
  <c r="P308" i="5" s="1"/>
  <c r="O309" i="5"/>
  <c r="P309" i="5" s="1"/>
  <c r="O310" i="5"/>
  <c r="P310" i="5" s="1"/>
  <c r="O311" i="5"/>
  <c r="P311" i="5" s="1"/>
  <c r="O312" i="5"/>
  <c r="P312" i="5" s="1"/>
  <c r="O313" i="5"/>
  <c r="P313" i="5" s="1"/>
  <c r="O314" i="5"/>
  <c r="P314" i="5" s="1"/>
  <c r="O315" i="5"/>
  <c r="P315" i="5" s="1"/>
  <c r="O316" i="5"/>
  <c r="P316" i="5" s="1"/>
  <c r="O569" i="5"/>
  <c r="P569" i="5" s="1"/>
  <c r="O317" i="5"/>
  <c r="P317" i="5" s="1"/>
  <c r="O318" i="5"/>
  <c r="P318" i="5" s="1"/>
  <c r="O319" i="5"/>
  <c r="P319" i="5" s="1"/>
  <c r="O320" i="5"/>
  <c r="P320" i="5" s="1"/>
  <c r="O321" i="5"/>
  <c r="P321" i="5" s="1"/>
  <c r="O570" i="5"/>
  <c r="P570" i="5" s="1"/>
  <c r="O571" i="5"/>
  <c r="P571" i="5" s="1"/>
  <c r="O572" i="5"/>
  <c r="P572" i="5" s="1"/>
  <c r="O573" i="5"/>
  <c r="P573" i="5" s="1"/>
  <c r="O574" i="5"/>
  <c r="P574" i="5" s="1"/>
  <c r="O322" i="5"/>
  <c r="P322" i="5" s="1"/>
  <c r="O323" i="5"/>
  <c r="P323" i="5" s="1"/>
  <c r="O575" i="5"/>
  <c r="P575" i="5" s="1"/>
  <c r="O576" i="5"/>
  <c r="P576" i="5" s="1"/>
  <c r="O577" i="5"/>
  <c r="P577" i="5" s="1"/>
  <c r="O578" i="5"/>
  <c r="P578" i="5" s="1"/>
  <c r="O579" i="5"/>
  <c r="P579" i="5" s="1"/>
  <c r="O324" i="5"/>
  <c r="P324" i="5" s="1"/>
  <c r="O325" i="5"/>
  <c r="P325" i="5" s="1"/>
  <c r="O326" i="5"/>
  <c r="P326" i="5" s="1"/>
  <c r="O327" i="5"/>
  <c r="P327" i="5" s="1"/>
  <c r="O580" i="5"/>
  <c r="P580" i="5" s="1"/>
  <c r="O581" i="5"/>
  <c r="P581" i="5" s="1"/>
  <c r="O582" i="5"/>
  <c r="P582" i="5" s="1"/>
  <c r="O583" i="5"/>
  <c r="P583" i="5" s="1"/>
  <c r="O584" i="5"/>
  <c r="P584" i="5" s="1"/>
  <c r="O585" i="5"/>
  <c r="P585" i="5" s="1"/>
  <c r="O586" i="5"/>
  <c r="P586" i="5" s="1"/>
  <c r="O587" i="5"/>
  <c r="P587" i="5" s="1"/>
  <c r="O588" i="5"/>
  <c r="P588" i="5" s="1"/>
  <c r="O589" i="5"/>
  <c r="P589" i="5" s="1"/>
  <c r="O590" i="5"/>
  <c r="P590" i="5" s="1"/>
  <c r="O591" i="5"/>
  <c r="P591" i="5" s="1"/>
  <c r="O592" i="5"/>
  <c r="P592" i="5" s="1"/>
  <c r="O593" i="5"/>
  <c r="P593" i="5" s="1"/>
  <c r="O594" i="5"/>
  <c r="P594" i="5" s="1"/>
  <c r="O595" i="5"/>
  <c r="P595" i="5" s="1"/>
  <c r="O596" i="5"/>
  <c r="P596" i="5" s="1"/>
  <c r="O597" i="5"/>
  <c r="P597" i="5" s="1"/>
  <c r="O598" i="5"/>
  <c r="P598" i="5" s="1"/>
  <c r="O599" i="5"/>
  <c r="P599" i="5" s="1"/>
  <c r="O600" i="5"/>
  <c r="P600" i="5" s="1"/>
  <c r="O601" i="5"/>
  <c r="P601" i="5" s="1"/>
  <c r="O602" i="5"/>
  <c r="P602" i="5" s="1"/>
  <c r="O603" i="5"/>
  <c r="P603" i="5" s="1"/>
  <c r="O328" i="5"/>
  <c r="P328" i="5" s="1"/>
  <c r="O604" i="5"/>
  <c r="P604" i="5" s="1"/>
  <c r="O605" i="5"/>
  <c r="P605" i="5" s="1"/>
  <c r="O606" i="5"/>
  <c r="P606" i="5" s="1"/>
  <c r="O607" i="5"/>
  <c r="P607" i="5" s="1"/>
  <c r="O608" i="5"/>
  <c r="P608" i="5" s="1"/>
  <c r="O329" i="5"/>
  <c r="P329" i="5" s="1"/>
  <c r="O609" i="5"/>
  <c r="P609" i="5" s="1"/>
  <c r="O610" i="5"/>
  <c r="P610" i="5" s="1"/>
  <c r="O611" i="5"/>
  <c r="P611" i="5" s="1"/>
  <c r="O612" i="5"/>
  <c r="P612" i="5" s="1"/>
  <c r="O613" i="5"/>
  <c r="P613" i="5" s="1"/>
  <c r="O614" i="5"/>
  <c r="P614" i="5" s="1"/>
  <c r="O615" i="5"/>
  <c r="P615" i="5" s="1"/>
  <c r="O330" i="5"/>
  <c r="P330" i="5" s="1"/>
  <c r="O616" i="5"/>
  <c r="P616" i="5" s="1"/>
  <c r="O617" i="5"/>
  <c r="P617" i="5" s="1"/>
  <c r="O618" i="5"/>
  <c r="P618" i="5" s="1"/>
  <c r="O331" i="5"/>
  <c r="P331" i="5" s="1"/>
  <c r="O619" i="5"/>
  <c r="P619" i="5" s="1"/>
  <c r="O620" i="5"/>
  <c r="P620" i="5" s="1"/>
  <c r="O621" i="5"/>
  <c r="P621" i="5" s="1"/>
  <c r="O622" i="5"/>
  <c r="P622" i="5" s="1"/>
  <c r="O623" i="5"/>
  <c r="P623" i="5" s="1"/>
  <c r="O624" i="5"/>
  <c r="P624" i="5" s="1"/>
  <c r="O625" i="5"/>
  <c r="P625" i="5" s="1"/>
  <c r="O626" i="5"/>
  <c r="P626" i="5" s="1"/>
  <c r="O627" i="5"/>
  <c r="P627" i="5" s="1"/>
  <c r="O628" i="5"/>
  <c r="P628" i="5" s="1"/>
  <c r="O332" i="5"/>
  <c r="P332" i="5" s="1"/>
  <c r="O629" i="5"/>
  <c r="P629" i="5" s="1"/>
  <c r="O630" i="5"/>
  <c r="P630" i="5" s="1"/>
  <c r="O631" i="5"/>
  <c r="P631" i="5" s="1"/>
  <c r="O333" i="5"/>
  <c r="P333" i="5" s="1"/>
  <c r="O334" i="5"/>
  <c r="P334" i="5" s="1"/>
  <c r="O632" i="5"/>
  <c r="P632" i="5" s="1"/>
  <c r="O633" i="5"/>
  <c r="P633" i="5" s="1"/>
  <c r="O634" i="5"/>
  <c r="P634" i="5" s="1"/>
  <c r="O635" i="5"/>
  <c r="P635" i="5" s="1"/>
  <c r="O636" i="5"/>
  <c r="P636" i="5" s="1"/>
  <c r="O637" i="5"/>
  <c r="P637" i="5" s="1"/>
  <c r="O638" i="5"/>
  <c r="P638" i="5" s="1"/>
  <c r="O335" i="5"/>
  <c r="P335" i="5" s="1"/>
  <c r="O336" i="5"/>
  <c r="P336" i="5" s="1"/>
  <c r="O337" i="5"/>
  <c r="P337" i="5" s="1"/>
  <c r="O338" i="5"/>
  <c r="P338" i="5" s="1"/>
  <c r="O339" i="5"/>
  <c r="P339" i="5" s="1"/>
  <c r="O340" i="5"/>
  <c r="P340" i="5" s="1"/>
  <c r="O341" i="5"/>
  <c r="P341" i="5" s="1"/>
  <c r="O342" i="5"/>
  <c r="P342" i="5" s="1"/>
  <c r="O343" i="5"/>
  <c r="P343" i="5" s="1"/>
  <c r="O344" i="5"/>
  <c r="P344" i="5" s="1"/>
  <c r="O345" i="5"/>
  <c r="P345" i="5" s="1"/>
  <c r="O346" i="5"/>
  <c r="P346" i="5" s="1"/>
  <c r="O639" i="5"/>
  <c r="P639" i="5" s="1"/>
  <c r="O640" i="5"/>
  <c r="P640" i="5" s="1"/>
  <c r="O347" i="5"/>
  <c r="P347" i="5" s="1"/>
  <c r="O348" i="5"/>
  <c r="P348" i="5" s="1"/>
  <c r="O349" i="5"/>
  <c r="P349" i="5" s="1"/>
  <c r="O350" i="5"/>
  <c r="P350" i="5" s="1"/>
  <c r="O351" i="5"/>
  <c r="P351" i="5" s="1"/>
  <c r="O352" i="5"/>
  <c r="P352" i="5" s="1"/>
  <c r="O353" i="5"/>
  <c r="P353" i="5" s="1"/>
  <c r="O354" i="5"/>
  <c r="P354" i="5" s="1"/>
  <c r="O355" i="5"/>
  <c r="P355" i="5" s="1"/>
  <c r="O356" i="5"/>
  <c r="P356" i="5" s="1"/>
  <c r="O357" i="5"/>
  <c r="P357" i="5" s="1"/>
  <c r="O358" i="5"/>
  <c r="P358" i="5" s="1"/>
  <c r="O359" i="5"/>
  <c r="P359" i="5" s="1"/>
  <c r="O360" i="5"/>
  <c r="P360" i="5" s="1"/>
  <c r="O361" i="5"/>
  <c r="P361" i="5" s="1"/>
  <c r="O362" i="5"/>
  <c r="P362" i="5" s="1"/>
  <c r="O363" i="5"/>
  <c r="P363" i="5" s="1"/>
  <c r="O364" i="5"/>
  <c r="P364" i="5" s="1"/>
  <c r="O365" i="5"/>
  <c r="P365" i="5" s="1"/>
  <c r="O366" i="5"/>
  <c r="P366" i="5" s="1"/>
  <c r="O367" i="5"/>
  <c r="P367" i="5" s="1"/>
  <c r="O368" i="5"/>
  <c r="P368" i="5" s="1"/>
  <c r="O369" i="5"/>
  <c r="P369" i="5" s="1"/>
  <c r="O370" i="5"/>
  <c r="P370" i="5" s="1"/>
  <c r="O641" i="5"/>
  <c r="P641" i="5" s="1"/>
  <c r="O371" i="5"/>
  <c r="P371" i="5" s="1"/>
  <c r="O372" i="5"/>
  <c r="P372" i="5" s="1"/>
  <c r="O642" i="5"/>
  <c r="P642" i="5" s="1"/>
  <c r="O643" i="5"/>
  <c r="P643" i="5" s="1"/>
  <c r="O644" i="5"/>
  <c r="P644" i="5" s="1"/>
  <c r="O645" i="5"/>
  <c r="P645" i="5" s="1"/>
  <c r="O373" i="5"/>
  <c r="P373" i="5" s="1"/>
  <c r="O374" i="5"/>
  <c r="P374" i="5" s="1"/>
  <c r="O646" i="5"/>
  <c r="P646" i="5" s="1"/>
  <c r="O375" i="5"/>
  <c r="P375" i="5" s="1"/>
  <c r="O376" i="5"/>
  <c r="P376" i="5" s="1"/>
  <c r="O377" i="5"/>
  <c r="P377" i="5" s="1"/>
  <c r="O378" i="5"/>
  <c r="P378" i="5" s="1"/>
  <c r="O379" i="5"/>
  <c r="P379" i="5" s="1"/>
  <c r="O380" i="5"/>
  <c r="P380" i="5" s="1"/>
  <c r="O381" i="5"/>
  <c r="P381" i="5" s="1"/>
  <c r="O647" i="5"/>
  <c r="P647" i="5" s="1"/>
  <c r="O382" i="5"/>
  <c r="P382" i="5" s="1"/>
  <c r="O383" i="5"/>
  <c r="P383" i="5" s="1"/>
  <c r="O384" i="5"/>
  <c r="P384" i="5" s="1"/>
  <c r="O385" i="5"/>
  <c r="P385" i="5" s="1"/>
  <c r="O648" i="5"/>
  <c r="P648" i="5" s="1"/>
  <c r="O386" i="5"/>
  <c r="P386" i="5" s="1"/>
  <c r="O649" i="5"/>
  <c r="P649" i="5" s="1"/>
  <c r="O387" i="5"/>
  <c r="P387" i="5" s="1"/>
  <c r="O388" i="5"/>
  <c r="P388" i="5" s="1"/>
  <c r="O650" i="5"/>
  <c r="P650" i="5" s="1"/>
  <c r="O389" i="5"/>
  <c r="P389" i="5" s="1"/>
  <c r="O390" i="5"/>
  <c r="P390" i="5" s="1"/>
  <c r="O391" i="5"/>
  <c r="P391" i="5" s="1"/>
  <c r="O392" i="5"/>
  <c r="P392" i="5" s="1"/>
  <c r="O393" i="5"/>
  <c r="P393" i="5" s="1"/>
  <c r="O394" i="5"/>
  <c r="P394" i="5" s="1"/>
  <c r="O395" i="5"/>
  <c r="P395" i="5" s="1"/>
  <c r="O396" i="5"/>
  <c r="P396" i="5" s="1"/>
  <c r="O397" i="5"/>
  <c r="P397" i="5" s="1"/>
  <c r="O398" i="5"/>
  <c r="P398" i="5" s="1"/>
  <c r="O651" i="5"/>
  <c r="P651" i="5" s="1"/>
  <c r="O652" i="5"/>
  <c r="P652" i="5" s="1"/>
  <c r="O399" i="5"/>
  <c r="P399" i="5" s="1"/>
  <c r="O400" i="5"/>
  <c r="P400" i="5" s="1"/>
  <c r="O653" i="5"/>
  <c r="P653" i="5" s="1"/>
  <c r="O654" i="5"/>
  <c r="P654" i="5" s="1"/>
  <c r="O655" i="5"/>
  <c r="P655" i="5" s="1"/>
  <c r="O656" i="5"/>
  <c r="P656" i="5" s="1"/>
  <c r="O657" i="5"/>
  <c r="P657" i="5" s="1"/>
  <c r="O658" i="5"/>
  <c r="P658" i="5" s="1"/>
  <c r="O659" i="5"/>
  <c r="P659" i="5" s="1"/>
  <c r="O660" i="5"/>
  <c r="P660" i="5" s="1"/>
  <c r="O661" i="5"/>
  <c r="P661" i="5" s="1"/>
  <c r="O662" i="5"/>
  <c r="P662" i="5" s="1"/>
  <c r="O663" i="5"/>
  <c r="P663" i="5" s="1"/>
  <c r="O664" i="5"/>
  <c r="P664" i="5" s="1"/>
  <c r="O401" i="5"/>
  <c r="P401" i="5" s="1"/>
  <c r="O665" i="5"/>
  <c r="P665" i="5" s="1"/>
  <c r="O402" i="5"/>
  <c r="P402" i="5" s="1"/>
  <c r="O403" i="5"/>
  <c r="P403" i="5" s="1"/>
  <c r="O404" i="5"/>
  <c r="P404" i="5" s="1"/>
  <c r="O666" i="5"/>
  <c r="P666" i="5" s="1"/>
  <c r="O667" i="5"/>
  <c r="P667" i="5" s="1"/>
  <c r="O668" i="5"/>
  <c r="P668" i="5" s="1"/>
  <c r="O669" i="5"/>
  <c r="P669" i="5" s="1"/>
  <c r="O405" i="5"/>
  <c r="P405" i="5" s="1"/>
  <c r="O406" i="5"/>
  <c r="P406" i="5" s="1"/>
  <c r="O407" i="5"/>
  <c r="P407" i="5" s="1"/>
  <c r="O670" i="5"/>
  <c r="P670" i="5" s="1"/>
  <c r="O671" i="5"/>
  <c r="P671" i="5" s="1"/>
  <c r="O672" i="5"/>
  <c r="P672" i="5" s="1"/>
  <c r="O673" i="5"/>
  <c r="P673" i="5" s="1"/>
  <c r="O674" i="5"/>
  <c r="P674" i="5" s="1"/>
  <c r="O675" i="5"/>
  <c r="P675" i="5" s="1"/>
  <c r="O408" i="5"/>
  <c r="P408" i="5" s="1"/>
  <c r="O409" i="5"/>
  <c r="P409" i="5" s="1"/>
  <c r="O410" i="5"/>
  <c r="P410" i="5" s="1"/>
  <c r="O676" i="5"/>
  <c r="P676" i="5" s="1"/>
  <c r="O677" i="5"/>
  <c r="P677" i="5" s="1"/>
  <c r="O411" i="5"/>
  <c r="P411" i="5" s="1"/>
  <c r="O678" i="5"/>
  <c r="P678" i="5" s="1"/>
  <c r="O679" i="5"/>
  <c r="P679" i="5" s="1"/>
  <c r="O412" i="5"/>
  <c r="P412" i="5" s="1"/>
  <c r="A988" i="4" l="1"/>
  <c r="A946" i="4"/>
  <c r="A947" i="4"/>
  <c r="A157" i="4"/>
  <c r="T157" i="4" s="1"/>
  <c r="A332" i="4"/>
  <c r="A878" i="4"/>
  <c r="T878" i="4" s="1"/>
  <c r="N878" i="4" s="1"/>
  <c r="A869" i="4"/>
  <c r="A610" i="4"/>
  <c r="A618" i="4"/>
  <c r="A609" i="4"/>
  <c r="A611" i="4"/>
  <c r="A626" i="4"/>
  <c r="A389" i="4"/>
  <c r="A612" i="4"/>
  <c r="A724" i="4"/>
  <c r="A619" i="4"/>
  <c r="A627" i="4"/>
  <c r="A345" i="4"/>
  <c r="A613" i="4"/>
  <c r="A624" i="4"/>
  <c r="A914" i="4"/>
  <c r="A686" i="4"/>
  <c r="A617" i="4"/>
  <c r="A379" i="4"/>
  <c r="T379" i="4" s="1"/>
  <c r="N379" i="4" s="1"/>
  <c r="A762" i="4"/>
  <c r="A728" i="4"/>
  <c r="A621" i="4"/>
  <c r="A628" i="4"/>
  <c r="A608" i="4"/>
  <c r="A614" i="4"/>
  <c r="A811" i="4"/>
  <c r="A877" i="4"/>
  <c r="A727" i="4"/>
  <c r="A663" i="4"/>
  <c r="A622" i="4"/>
  <c r="A913" i="4"/>
  <c r="A683" i="4"/>
  <c r="A615" i="4"/>
  <c r="A296" i="4"/>
  <c r="A1018" i="4"/>
  <c r="T619" i="4" l="1"/>
  <c r="N619" i="4" s="1"/>
  <c r="T610" i="4"/>
  <c r="N610" i="4" s="1"/>
  <c r="T1018" i="4"/>
  <c r="N1018" i="4" s="1"/>
  <c r="T877" i="4"/>
  <c r="N877" i="4" s="1"/>
  <c r="T296" i="4"/>
  <c r="T811" i="4"/>
  <c r="N811" i="4" s="1"/>
  <c r="T617" i="4"/>
  <c r="N617" i="4" s="1"/>
  <c r="T724" i="4"/>
  <c r="T869" i="4"/>
  <c r="N869" i="4" s="1"/>
  <c r="T614" i="4"/>
  <c r="N614" i="4" s="1"/>
  <c r="T683" i="4"/>
  <c r="N683" i="4" s="1"/>
  <c r="T608" i="4"/>
  <c r="N608" i="4" s="1"/>
  <c r="T914" i="4"/>
  <c r="N914" i="4" s="1"/>
  <c r="T389" i="4"/>
  <c r="N389" i="4" s="1"/>
  <c r="T332" i="4"/>
  <c r="T686" i="4"/>
  <c r="N686" i="4" s="1"/>
  <c r="T626" i="4"/>
  <c r="N626" i="4" s="1"/>
  <c r="T622" i="4"/>
  <c r="N622" i="4" s="1"/>
  <c r="T621" i="4"/>
  <c r="N621" i="4" s="1"/>
  <c r="T613" i="4"/>
  <c r="N613" i="4" s="1"/>
  <c r="T611" i="4"/>
  <c r="N611" i="4" s="1"/>
  <c r="T947" i="4"/>
  <c r="N947" i="4" s="1"/>
  <c r="T612" i="4"/>
  <c r="N612" i="4" s="1"/>
  <c r="T628" i="4"/>
  <c r="N628" i="4" s="1"/>
  <c r="T663" i="4"/>
  <c r="N663" i="4" s="1"/>
  <c r="T728" i="4"/>
  <c r="T345" i="4"/>
  <c r="T609" i="4"/>
  <c r="N609" i="4" s="1"/>
  <c r="T946" i="4"/>
  <c r="N946" i="4" s="1"/>
  <c r="T615" i="4"/>
  <c r="N615" i="4" s="1"/>
  <c r="T913" i="4"/>
  <c r="N913" i="4" s="1"/>
  <c r="T624" i="4"/>
  <c r="N624" i="4" s="1"/>
  <c r="T727" i="4"/>
  <c r="T762" i="4"/>
  <c r="N762" i="4" s="1"/>
  <c r="T627" i="4"/>
  <c r="N627" i="4" s="1"/>
  <c r="T618" i="4"/>
  <c r="N618" i="4" s="1"/>
  <c r="T988" i="4"/>
  <c r="N988" i="4" s="1"/>
  <c r="O40" i="32"/>
  <c r="O39" i="32"/>
  <c r="O38" i="32"/>
  <c r="O37" i="32"/>
  <c r="O35" i="32"/>
  <c r="O34" i="32"/>
  <c r="O33" i="32"/>
  <c r="O32" i="32"/>
  <c r="O31" i="32"/>
  <c r="O30" i="32"/>
  <c r="O29" i="32"/>
  <c r="O28" i="32"/>
  <c r="O27" i="32"/>
  <c r="O26" i="32"/>
  <c r="O25" i="32"/>
  <c r="O24" i="32"/>
  <c r="O23" i="32"/>
  <c r="O22" i="32"/>
  <c r="O21" i="32"/>
  <c r="O17" i="32"/>
  <c r="O16" i="32"/>
  <c r="O15" i="32"/>
  <c r="O14" i="32"/>
  <c r="O13" i="32"/>
  <c r="O12" i="32"/>
  <c r="O11" i="32"/>
  <c r="O10" i="32"/>
  <c r="O9" i="32"/>
  <c r="O8" i="32"/>
  <c r="O7" i="32"/>
  <c r="O6" i="32"/>
  <c r="O5" i="32"/>
  <c r="O4" i="32"/>
  <c r="O3" i="32"/>
  <c r="U728" i="4" l="1"/>
  <c r="V389" i="4"/>
  <c r="U389" i="4"/>
  <c r="V728" i="4"/>
  <c r="U727" i="4"/>
  <c r="V727" i="4"/>
  <c r="U878" i="4"/>
  <c r="U379" i="4"/>
  <c r="V157" i="4"/>
  <c r="U157" i="4"/>
  <c r="V379" i="4"/>
  <c r="V878" i="4"/>
  <c r="V624" i="4"/>
  <c r="U624" i="4"/>
  <c r="V621" i="4"/>
  <c r="U621" i="4"/>
  <c r="V612" i="4"/>
  <c r="U612" i="4"/>
  <c r="V1018" i="4"/>
  <c r="U1018" i="4"/>
  <c r="U762" i="4"/>
  <c r="V762" i="4"/>
  <c r="U988" i="4"/>
  <c r="V988" i="4"/>
  <c r="V628" i="4"/>
  <c r="U628" i="4"/>
  <c r="V663" i="4"/>
  <c r="U663" i="4"/>
  <c r="V617" i="4"/>
  <c r="U617" i="4"/>
  <c r="V613" i="4"/>
  <c r="U613" i="4"/>
  <c r="U947" i="4"/>
  <c r="V947" i="4"/>
  <c r="V913" i="4"/>
  <c r="U913" i="4"/>
  <c r="U686" i="4"/>
  <c r="V686" i="4"/>
  <c r="V610" i="4"/>
  <c r="U610" i="4"/>
  <c r="V618" i="4"/>
  <c r="U618" i="4"/>
  <c r="V622" i="4"/>
  <c r="U622" i="4"/>
  <c r="V914" i="4"/>
  <c r="U914" i="4"/>
  <c r="V811" i="4"/>
  <c r="U811" i="4"/>
  <c r="U946" i="4"/>
  <c r="V946" i="4"/>
  <c r="U611" i="4"/>
  <c r="V611" i="4"/>
  <c r="V332" i="4"/>
  <c r="U332" i="4"/>
  <c r="V614" i="4"/>
  <c r="U614" i="4"/>
  <c r="U296" i="4"/>
  <c r="V296" i="4"/>
  <c r="U619" i="4"/>
  <c r="V619" i="4"/>
  <c r="U627" i="4"/>
  <c r="V627" i="4"/>
  <c r="V626" i="4"/>
  <c r="U626" i="4"/>
  <c r="U608" i="4"/>
  <c r="V608" i="4"/>
  <c r="U869" i="4"/>
  <c r="V869" i="4"/>
  <c r="V609" i="4"/>
  <c r="U609" i="4"/>
  <c r="U345" i="4"/>
  <c r="V345" i="4"/>
  <c r="V683" i="4"/>
  <c r="U683" i="4"/>
  <c r="U615" i="4"/>
  <c r="V615" i="4"/>
  <c r="V724" i="4"/>
  <c r="U724" i="4"/>
  <c r="V877" i="4"/>
  <c r="U877" i="4"/>
  <c r="R71" i="15"/>
  <c r="S71" i="15" s="1"/>
  <c r="A998" i="4" l="1"/>
  <c r="T998" i="4" s="1"/>
  <c r="N998" i="4" s="1"/>
  <c r="A141" i="4"/>
  <c r="A1001" i="4"/>
  <c r="A993" i="4"/>
  <c r="A169" i="4"/>
  <c r="A1021" i="4"/>
  <c r="A239" i="4"/>
  <c r="A174" i="4"/>
  <c r="A674" i="4"/>
  <c r="A581" i="4"/>
  <c r="A519" i="4"/>
  <c r="A787" i="4"/>
  <c r="A538" i="4"/>
  <c r="A573" i="4"/>
  <c r="A661" i="4"/>
  <c r="A544" i="4"/>
  <c r="A580" i="4"/>
  <c r="A653" i="4"/>
  <c r="A583" i="4"/>
  <c r="A607" i="4"/>
  <c r="A606" i="4"/>
  <c r="A680" i="4"/>
  <c r="A539" i="4"/>
  <c r="A584" i="4"/>
  <c r="A604" i="4"/>
  <c r="A679" i="4"/>
  <c r="A596" i="4"/>
  <c r="A605" i="4"/>
  <c r="A598" i="4"/>
  <c r="A603" i="4"/>
  <c r="A391" i="4"/>
  <c r="A821" i="4"/>
  <c r="T674" i="4" l="1"/>
  <c r="N674" i="4" s="1"/>
  <c r="T821" i="4"/>
  <c r="N821" i="4" s="1"/>
  <c r="T584" i="4"/>
  <c r="N584" i="4" s="1"/>
  <c r="T544" i="4"/>
  <c r="N544" i="4" s="1"/>
  <c r="T174" i="4"/>
  <c r="N174" i="4" s="1"/>
  <c r="T391" i="4"/>
  <c r="N391" i="4" s="1"/>
  <c r="T539" i="4"/>
  <c r="N539" i="4" s="1"/>
  <c r="T661" i="4"/>
  <c r="N661" i="4" s="1"/>
  <c r="T239" i="4"/>
  <c r="N239" i="4" s="1"/>
  <c r="T580" i="4"/>
  <c r="N580" i="4" s="1"/>
  <c r="T603" i="4"/>
  <c r="N603" i="4" s="1"/>
  <c r="T680" i="4"/>
  <c r="N680" i="4" s="1"/>
  <c r="T573" i="4"/>
  <c r="N573" i="4" s="1"/>
  <c r="T1021" i="4"/>
  <c r="N1021" i="4" s="1"/>
  <c r="T604" i="4"/>
  <c r="N604" i="4" s="1"/>
  <c r="T606" i="4"/>
  <c r="N606" i="4" s="1"/>
  <c r="T605" i="4"/>
  <c r="N605" i="4" s="1"/>
  <c r="T607" i="4"/>
  <c r="N607" i="4" s="1"/>
  <c r="T787" i="4"/>
  <c r="N787" i="4" s="1"/>
  <c r="T993" i="4"/>
  <c r="N993" i="4" s="1"/>
  <c r="T538" i="4"/>
  <c r="N538" i="4" s="1"/>
  <c r="T596" i="4"/>
  <c r="N596" i="4" s="1"/>
  <c r="T583" i="4"/>
  <c r="N583" i="4" s="1"/>
  <c r="T519" i="4"/>
  <c r="N519" i="4" s="1"/>
  <c r="T1001" i="4"/>
  <c r="N1001" i="4" s="1"/>
  <c r="T598" i="4"/>
  <c r="N598" i="4" s="1"/>
  <c r="T169" i="4"/>
  <c r="N169" i="4" s="1"/>
  <c r="T679" i="4"/>
  <c r="N679" i="4" s="1"/>
  <c r="T653" i="4"/>
  <c r="N653" i="4" s="1"/>
  <c r="T581" i="4"/>
  <c r="N581" i="4" s="1"/>
  <c r="T141" i="4"/>
  <c r="N141" i="4" s="1"/>
  <c r="A976" i="4"/>
  <c r="T976" i="4" s="1"/>
  <c r="N976" i="4" s="1"/>
  <c r="A260" i="4"/>
  <c r="A191" i="4"/>
  <c r="A965" i="4"/>
  <c r="A602" i="4"/>
  <c r="A455" i="4"/>
  <c r="A710" i="4"/>
  <c r="T710" i="4" s="1"/>
  <c r="N710" i="4" s="1"/>
  <c r="A763" i="4"/>
  <c r="A601" i="4"/>
  <c r="A898" i="4"/>
  <c r="T191" i="4" l="1"/>
  <c r="T601" i="4"/>
  <c r="N601" i="4" s="1"/>
  <c r="T763" i="4"/>
  <c r="N763" i="4" s="1"/>
  <c r="T455" i="4"/>
  <c r="N455" i="4" s="1"/>
  <c r="T602" i="4"/>
  <c r="N602" i="4" s="1"/>
  <c r="T965" i="4"/>
  <c r="T898" i="4"/>
  <c r="N898" i="4" s="1"/>
  <c r="T260" i="4"/>
  <c r="N260" i="4" s="1"/>
  <c r="V998" i="4"/>
  <c r="U998" i="4"/>
  <c r="U239" i="4"/>
  <c r="V239" i="4"/>
  <c r="U1001" i="4"/>
  <c r="V1001" i="4"/>
  <c r="U993" i="4"/>
  <c r="V993" i="4"/>
  <c r="U169" i="4"/>
  <c r="V169" i="4"/>
  <c r="U1021" i="4"/>
  <c r="V1021" i="4"/>
  <c r="U141" i="4"/>
  <c r="V141" i="4"/>
  <c r="U174" i="4"/>
  <c r="V174" i="4"/>
  <c r="V581" i="4"/>
  <c r="U581" i="4"/>
  <c r="V519" i="4"/>
  <c r="U519" i="4"/>
  <c r="V573" i="4"/>
  <c r="U573" i="4"/>
  <c r="U391" i="4"/>
  <c r="V391" i="4"/>
  <c r="V661" i="4"/>
  <c r="U661" i="4"/>
  <c r="V674" i="4"/>
  <c r="U674" i="4"/>
  <c r="V787" i="4"/>
  <c r="U787" i="4"/>
  <c r="V538" i="4"/>
  <c r="U538" i="4"/>
  <c r="V821" i="4"/>
  <c r="U821" i="4"/>
  <c r="V544" i="4"/>
  <c r="U544" i="4"/>
  <c r="U653" i="4"/>
  <c r="V653" i="4"/>
  <c r="V607" i="4"/>
  <c r="U607" i="4"/>
  <c r="U680" i="4"/>
  <c r="V680" i="4"/>
  <c r="U539" i="4"/>
  <c r="V539" i="4"/>
  <c r="U580" i="4"/>
  <c r="V580" i="4"/>
  <c r="V583" i="4"/>
  <c r="U583" i="4"/>
  <c r="V606" i="4"/>
  <c r="U606" i="4"/>
  <c r="V584" i="4"/>
  <c r="U584" i="4"/>
  <c r="U679" i="4"/>
  <c r="V679" i="4"/>
  <c r="V605" i="4"/>
  <c r="U605" i="4"/>
  <c r="V603" i="4"/>
  <c r="U603" i="4"/>
  <c r="U604" i="4"/>
  <c r="V604" i="4"/>
  <c r="V596" i="4"/>
  <c r="U596" i="4"/>
  <c r="V598" i="4"/>
  <c r="U598" i="4"/>
  <c r="A218" i="4"/>
  <c r="A259" i="4"/>
  <c r="A599" i="4"/>
  <c r="A652" i="4"/>
  <c r="A795" i="4"/>
  <c r="A857" i="4"/>
  <c r="A545" i="4"/>
  <c r="A789" i="4"/>
  <c r="A858" i="4"/>
  <c r="A528" i="4"/>
  <c r="A915" i="4"/>
  <c r="A897" i="4"/>
  <c r="A666" i="4"/>
  <c r="A397" i="4"/>
  <c r="A600" i="4"/>
  <c r="A302" i="4"/>
  <c r="A238" i="4"/>
  <c r="T666" i="4" l="1"/>
  <c r="N666" i="4" s="1"/>
  <c r="T795" i="4"/>
  <c r="N795" i="4" s="1"/>
  <c r="T915" i="4"/>
  <c r="N915" i="4" s="1"/>
  <c r="T599" i="4"/>
  <c r="N599" i="4" s="1"/>
  <c r="T238" i="4"/>
  <c r="N238" i="4" s="1"/>
  <c r="T858" i="4"/>
  <c r="N858" i="4" s="1"/>
  <c r="T218" i="4"/>
  <c r="N218" i="4" s="1"/>
  <c r="T397" i="4"/>
  <c r="N397" i="4" s="1"/>
  <c r="T857" i="4"/>
  <c r="N857" i="4" s="1"/>
  <c r="T897" i="4"/>
  <c r="N897" i="4" s="1"/>
  <c r="T652" i="4"/>
  <c r="N652" i="4" s="1"/>
  <c r="T528" i="4"/>
  <c r="N528" i="4" s="1"/>
  <c r="T259" i="4"/>
  <c r="N259" i="4" s="1"/>
  <c r="T302" i="4"/>
  <c r="N302" i="4" s="1"/>
  <c r="T789" i="4"/>
  <c r="N789" i="4" s="1"/>
  <c r="T600" i="4"/>
  <c r="N600" i="4" s="1"/>
  <c r="T545" i="4"/>
  <c r="N545" i="4" s="1"/>
  <c r="U710" i="4"/>
  <c r="V976" i="4"/>
  <c r="U976" i="4"/>
  <c r="V710" i="4"/>
  <c r="V601" i="4"/>
  <c r="U601" i="4"/>
  <c r="U965" i="4"/>
  <c r="V965" i="4"/>
  <c r="V898" i="4"/>
  <c r="U898" i="4"/>
  <c r="V455" i="4"/>
  <c r="U455" i="4"/>
  <c r="U191" i="4"/>
  <c r="V191" i="4"/>
  <c r="V602" i="4"/>
  <c r="U602" i="4"/>
  <c r="U260" i="4"/>
  <c r="V260" i="4"/>
  <c r="V763" i="4"/>
  <c r="U763" i="4"/>
  <c r="A876" i="4"/>
  <c r="A896" i="4"/>
  <c r="A476" i="4"/>
  <c r="A170" i="4"/>
  <c r="A578" i="4"/>
  <c r="A350" i="4"/>
  <c r="A592" i="4"/>
  <c r="A658" i="4"/>
  <c r="A660" i="4"/>
  <c r="A855" i="4"/>
  <c r="A597" i="4"/>
  <c r="A173" i="4"/>
  <c r="A304" i="4"/>
  <c r="A177" i="4"/>
  <c r="T177" i="4" s="1"/>
  <c r="N177" i="4" s="1"/>
  <c r="A1025" i="4"/>
  <c r="A376" i="4"/>
  <c r="A644" i="4"/>
  <c r="A856" i="4"/>
  <c r="T376" i="4" l="1"/>
  <c r="N376" i="4" s="1"/>
  <c r="T658" i="4"/>
  <c r="N658" i="4" s="1"/>
  <c r="T173" i="4"/>
  <c r="N173" i="4" s="1"/>
  <c r="T170" i="4"/>
  <c r="N170" i="4" s="1"/>
  <c r="T856" i="4"/>
  <c r="N856" i="4" s="1"/>
  <c r="T855" i="4"/>
  <c r="N855" i="4" s="1"/>
  <c r="T896" i="4"/>
  <c r="T644" i="4"/>
  <c r="N644" i="4" s="1"/>
  <c r="T660" i="4"/>
  <c r="N660" i="4" s="1"/>
  <c r="T876" i="4"/>
  <c r="N876" i="4" s="1"/>
  <c r="T1025" i="4"/>
  <c r="N1025" i="4" s="1"/>
  <c r="T592" i="4"/>
  <c r="N592" i="4" s="1"/>
  <c r="T350" i="4"/>
  <c r="T304" i="4"/>
  <c r="N304" i="4" s="1"/>
  <c r="T578" i="4"/>
  <c r="N578" i="4" s="1"/>
  <c r="T597" i="4"/>
  <c r="N597" i="4" s="1"/>
  <c r="T476" i="4"/>
  <c r="N476" i="4" s="1"/>
  <c r="U666" i="4"/>
  <c r="V666" i="4"/>
  <c r="U238" i="4"/>
  <c r="V238" i="4"/>
  <c r="V600" i="4"/>
  <c r="U600" i="4"/>
  <c r="V897" i="4"/>
  <c r="U897" i="4"/>
  <c r="V599" i="4"/>
  <c r="U599" i="4"/>
  <c r="U259" i="4"/>
  <c r="V259" i="4"/>
  <c r="V857" i="4"/>
  <c r="U857" i="4"/>
  <c r="U795" i="4"/>
  <c r="V795" i="4"/>
  <c r="U218" i="4"/>
  <c r="V218" i="4"/>
  <c r="U915" i="4"/>
  <c r="V915" i="4"/>
  <c r="V789" i="4"/>
  <c r="U789" i="4"/>
  <c r="U528" i="4"/>
  <c r="V528" i="4"/>
  <c r="U397" i="4"/>
  <c r="V397" i="4"/>
  <c r="V858" i="4"/>
  <c r="U858" i="4"/>
  <c r="V652" i="4"/>
  <c r="U652" i="4"/>
  <c r="U302" i="4"/>
  <c r="V302" i="4"/>
  <c r="U545" i="4"/>
  <c r="V545" i="4"/>
  <c r="P302" i="4"/>
  <c r="A939" i="4"/>
  <c r="T939" i="4" l="1"/>
  <c r="N939" i="4" s="1"/>
  <c r="V177" i="4"/>
  <c r="U177" i="4"/>
  <c r="U856" i="4"/>
  <c r="V856" i="4"/>
  <c r="V376" i="4"/>
  <c r="U376" i="4"/>
  <c r="U896" i="4"/>
  <c r="V896" i="4"/>
  <c r="U644" i="4"/>
  <c r="V644" i="4"/>
  <c r="V476" i="4"/>
  <c r="U476" i="4"/>
  <c r="V855" i="4"/>
  <c r="U855" i="4"/>
  <c r="V592" i="4"/>
  <c r="U592" i="4"/>
  <c r="U304" i="4"/>
  <c r="V304" i="4"/>
  <c r="V876" i="4"/>
  <c r="U876" i="4"/>
  <c r="V597" i="4"/>
  <c r="U597" i="4"/>
  <c r="V350" i="4"/>
  <c r="U350" i="4"/>
  <c r="U1025" i="4"/>
  <c r="V1025" i="4"/>
  <c r="V660" i="4"/>
  <c r="U660" i="4"/>
  <c r="U170" i="4"/>
  <c r="V170" i="4"/>
  <c r="V578" i="4"/>
  <c r="U578" i="4"/>
  <c r="V658" i="4"/>
  <c r="U658" i="4"/>
  <c r="U173" i="4"/>
  <c r="V173" i="4"/>
  <c r="A26" i="7"/>
  <c r="A25" i="7"/>
  <c r="A24" i="7"/>
  <c r="A23" i="7"/>
  <c r="A22" i="7"/>
  <c r="A21" i="7"/>
  <c r="A20" i="7"/>
  <c r="A19" i="7"/>
  <c r="A18" i="7"/>
  <c r="A17" i="7"/>
  <c r="A4" i="7"/>
  <c r="A16" i="7"/>
  <c r="A15" i="7"/>
  <c r="A14" i="7"/>
  <c r="A13" i="7"/>
  <c r="A84" i="7"/>
  <c r="A83" i="7"/>
  <c r="A82" i="7"/>
  <c r="A8" i="7"/>
  <c r="A7" i="7"/>
  <c r="A6" i="7"/>
  <c r="A5" i="7"/>
  <c r="A3" i="7"/>
  <c r="A2" i="7"/>
  <c r="A12" i="7"/>
  <c r="A11" i="7"/>
  <c r="A10" i="7"/>
  <c r="A9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50" i="7"/>
  <c r="T33" i="7"/>
  <c r="S33" i="7"/>
  <c r="A33" i="7"/>
  <c r="T32" i="7"/>
  <c r="S32" i="7"/>
  <c r="Q32" i="7"/>
  <c r="A32" i="7"/>
  <c r="T31" i="7"/>
  <c r="S31" i="7"/>
  <c r="A31" i="7"/>
  <c r="T30" i="7"/>
  <c r="S30" i="7"/>
  <c r="A30" i="7"/>
  <c r="T29" i="7"/>
  <c r="S29" i="7"/>
  <c r="A29" i="7"/>
  <c r="A28" i="7"/>
  <c r="A27" i="7"/>
  <c r="U939" i="4" l="1"/>
  <c r="V939" i="4"/>
  <c r="A394" i="4"/>
  <c r="A645" i="4"/>
  <c r="A390" i="4"/>
  <c r="A868" i="4"/>
  <c r="A694" i="4"/>
  <c r="A688" i="4"/>
  <c r="A360" i="4"/>
  <c r="T360" i="4" s="1"/>
  <c r="A413" i="4"/>
  <c r="A417" i="4"/>
  <c r="A659" i="4"/>
  <c r="A348" i="4"/>
  <c r="A707" i="4"/>
  <c r="T707" i="4" s="1"/>
  <c r="N707" i="4" s="1"/>
  <c r="A785" i="4"/>
  <c r="T785" i="4" s="1"/>
  <c r="N785" i="4" s="1"/>
  <c r="A654" i="4"/>
  <c r="A803" i="4"/>
  <c r="A814" i="4"/>
  <c r="A735" i="4"/>
  <c r="A816" i="4"/>
  <c r="A709" i="4"/>
  <c r="A667" i="4"/>
  <c r="A738" i="4"/>
  <c r="A445" i="4"/>
  <c r="A375" i="4"/>
  <c r="A384" i="4"/>
  <c r="A451" i="4"/>
  <c r="A453" i="4"/>
  <c r="A823" i="4"/>
  <c r="A899" i="4"/>
  <c r="A338" i="4"/>
  <c r="A692" i="4"/>
  <c r="A861" i="4"/>
  <c r="A474" i="4"/>
  <c r="A373" i="4"/>
  <c r="A768" i="4"/>
  <c r="A703" i="4"/>
  <c r="A364" i="4"/>
  <c r="A834" i="4"/>
  <c r="A489" i="4"/>
  <c r="A492" i="4"/>
  <c r="A494" i="4"/>
  <c r="A506" i="4"/>
  <c r="A894" i="4"/>
  <c r="A893" i="4"/>
  <c r="A723" i="4"/>
  <c r="A725" i="4"/>
  <c r="A892" i="4"/>
  <c r="A515" i="4"/>
  <c r="A518" i="4"/>
  <c r="A909" i="4"/>
  <c r="A754" i="4"/>
  <c r="A758" i="4"/>
  <c r="A316" i="4"/>
  <c r="A760" i="4"/>
  <c r="A324" i="4"/>
  <c r="A1009" i="4"/>
  <c r="T1009" i="4" s="1"/>
  <c r="N1009" i="4" s="1"/>
  <c r="A444" i="30"/>
  <c r="A433" i="30"/>
  <c r="A417" i="30"/>
  <c r="A232" i="30"/>
  <c r="A216" i="30"/>
  <c r="A213" i="30"/>
  <c r="A206" i="30"/>
  <c r="A203" i="30"/>
  <c r="A181" i="30"/>
  <c r="A166" i="30"/>
  <c r="A160" i="30"/>
  <c r="A152" i="30"/>
  <c r="A150" i="30"/>
  <c r="A140" i="30"/>
  <c r="A137" i="30"/>
  <c r="A132" i="30"/>
  <c r="A128" i="30"/>
  <c r="A122" i="30"/>
  <c r="A123" i="30"/>
  <c r="T861" i="4" l="1"/>
  <c r="N861" i="4" s="1"/>
  <c r="T375" i="4"/>
  <c r="N375" i="4" s="1"/>
  <c r="T803" i="4"/>
  <c r="N803" i="4" s="1"/>
  <c r="T324" i="4"/>
  <c r="T892" i="4"/>
  <c r="T489" i="4"/>
  <c r="N489" i="4" s="1"/>
  <c r="T692" i="4"/>
  <c r="N692" i="4" s="1"/>
  <c r="T445" i="4"/>
  <c r="N445" i="4" s="1"/>
  <c r="T654" i="4"/>
  <c r="N654" i="4" s="1"/>
  <c r="T688" i="4"/>
  <c r="N688" i="4" s="1"/>
  <c r="T694" i="4"/>
  <c r="N694" i="4" s="1"/>
  <c r="T868" i="4"/>
  <c r="N868" i="4" s="1"/>
  <c r="T515" i="4"/>
  <c r="N515" i="4" s="1"/>
  <c r="T834" i="4"/>
  <c r="N834" i="4" s="1"/>
  <c r="T667" i="4"/>
  <c r="N667" i="4" s="1"/>
  <c r="T758" i="4"/>
  <c r="N758" i="4" s="1"/>
  <c r="T893" i="4"/>
  <c r="T703" i="4"/>
  <c r="N703" i="4" s="1"/>
  <c r="T823" i="4"/>
  <c r="N823" i="4" s="1"/>
  <c r="T709" i="4"/>
  <c r="N709" i="4" s="1"/>
  <c r="T348" i="4"/>
  <c r="T390" i="4"/>
  <c r="N390" i="4" s="1"/>
  <c r="T725" i="4"/>
  <c r="T738" i="4"/>
  <c r="N738" i="4" s="1"/>
  <c r="T899" i="4"/>
  <c r="N899" i="4" s="1"/>
  <c r="T754" i="4"/>
  <c r="N754" i="4" s="1"/>
  <c r="T894" i="4"/>
  <c r="T768" i="4"/>
  <c r="N768" i="4" s="1"/>
  <c r="T453" i="4"/>
  <c r="N453" i="4" s="1"/>
  <c r="T816" i="4"/>
  <c r="N816" i="4" s="1"/>
  <c r="T659" i="4"/>
  <c r="N659" i="4" s="1"/>
  <c r="T645" i="4"/>
  <c r="N645" i="4" s="1"/>
  <c r="T760" i="4"/>
  <c r="N760" i="4" s="1"/>
  <c r="T338" i="4"/>
  <c r="T364" i="4"/>
  <c r="N364" i="4" s="1"/>
  <c r="T909" i="4"/>
  <c r="N909" i="4" s="1"/>
  <c r="T506" i="4"/>
  <c r="N506" i="4" s="1"/>
  <c r="T373" i="4"/>
  <c r="N373" i="4" s="1"/>
  <c r="T451" i="4"/>
  <c r="N451" i="4" s="1"/>
  <c r="T735" i="4"/>
  <c r="N735" i="4" s="1"/>
  <c r="T417" i="4"/>
  <c r="N417" i="4" s="1"/>
  <c r="T394" i="4"/>
  <c r="N394" i="4" s="1"/>
  <c r="T492" i="4"/>
  <c r="N492" i="4" s="1"/>
  <c r="T316" i="4"/>
  <c r="T723" i="4"/>
  <c r="T518" i="4"/>
  <c r="N518" i="4" s="1"/>
  <c r="T494" i="4"/>
  <c r="N494" i="4" s="1"/>
  <c r="T474" i="4"/>
  <c r="N474" i="4" s="1"/>
  <c r="T384" i="4"/>
  <c r="N384" i="4" s="1"/>
  <c r="T814" i="4"/>
  <c r="N814" i="4" s="1"/>
  <c r="T413" i="4"/>
  <c r="N413" i="4" s="1"/>
  <c r="V390" i="4" l="1"/>
  <c r="V338" i="4"/>
  <c r="U373" i="4"/>
  <c r="V384" i="4"/>
  <c r="V723" i="4"/>
  <c r="U390" i="4"/>
  <c r="U723" i="4"/>
  <c r="U384" i="4"/>
  <c r="U338" i="4"/>
  <c r="V373" i="4"/>
  <c r="U1009" i="4"/>
  <c r="V707" i="4"/>
  <c r="U785" i="4"/>
  <c r="V360" i="4"/>
  <c r="U707" i="4"/>
  <c r="U360" i="4"/>
  <c r="V1009" i="4"/>
  <c r="V785" i="4"/>
  <c r="U451" i="4"/>
  <c r="V451" i="4"/>
  <c r="U667" i="4"/>
  <c r="V667" i="4"/>
  <c r="V725" i="4"/>
  <c r="U725" i="4"/>
  <c r="U518" i="4"/>
  <c r="V518" i="4"/>
  <c r="V654" i="4"/>
  <c r="U654" i="4"/>
  <c r="V861" i="4"/>
  <c r="U861" i="4"/>
  <c r="V754" i="4"/>
  <c r="U754" i="4"/>
  <c r="V868" i="4"/>
  <c r="U868" i="4"/>
  <c r="U892" i="4"/>
  <c r="V892" i="4"/>
  <c r="V816" i="4"/>
  <c r="U816" i="4"/>
  <c r="U394" i="4"/>
  <c r="V394" i="4"/>
  <c r="V703" i="4"/>
  <c r="U703" i="4"/>
  <c r="V760" i="4"/>
  <c r="U760" i="4"/>
  <c r="V738" i="4"/>
  <c r="U738" i="4"/>
  <c r="V324" i="4"/>
  <c r="U324" i="4"/>
  <c r="V823" i="4"/>
  <c r="U823" i="4"/>
  <c r="U453" i="4"/>
  <c r="V453" i="4"/>
  <c r="V899" i="4"/>
  <c r="U899" i="4"/>
  <c r="V506" i="4"/>
  <c r="U506" i="4"/>
  <c r="V445" i="4"/>
  <c r="U445" i="4"/>
  <c r="V492" i="4"/>
  <c r="U492" i="4"/>
  <c r="V413" i="4"/>
  <c r="U413" i="4"/>
  <c r="V645" i="4"/>
  <c r="U645" i="4"/>
  <c r="V348" i="4"/>
  <c r="U348" i="4"/>
  <c r="V364" i="4"/>
  <c r="U364" i="4"/>
  <c r="V474" i="4"/>
  <c r="U474" i="4"/>
  <c r="V692" i="4"/>
  <c r="U692" i="4"/>
  <c r="V803" i="4"/>
  <c r="U803" i="4"/>
  <c r="V417" i="4"/>
  <c r="U417" i="4"/>
  <c r="U768" i="4"/>
  <c r="V768" i="4"/>
  <c r="V893" i="4"/>
  <c r="U893" i="4"/>
  <c r="V316" i="4"/>
  <c r="U316" i="4"/>
  <c r="V909" i="4"/>
  <c r="U909" i="4"/>
  <c r="V515" i="4"/>
  <c r="U515" i="4"/>
  <c r="V814" i="4"/>
  <c r="U814" i="4"/>
  <c r="U894" i="4"/>
  <c r="V894" i="4"/>
  <c r="V758" i="4"/>
  <c r="U758" i="4"/>
  <c r="V494" i="4"/>
  <c r="U494" i="4"/>
  <c r="U688" i="4"/>
  <c r="V688" i="4"/>
  <c r="V375" i="4"/>
  <c r="U375" i="4"/>
  <c r="U735" i="4"/>
  <c r="V735" i="4"/>
  <c r="V659" i="4"/>
  <c r="U659" i="4"/>
  <c r="V709" i="4"/>
  <c r="U709" i="4"/>
  <c r="V834" i="4"/>
  <c r="U834" i="4"/>
  <c r="V694" i="4"/>
  <c r="U694" i="4"/>
  <c r="V489" i="4"/>
  <c r="U489" i="4"/>
  <c r="A917" i="4"/>
  <c r="A910" i="4"/>
  <c r="A901" i="4"/>
  <c r="A908" i="4"/>
  <c r="A906" i="4"/>
  <c r="A880" i="4"/>
  <c r="A804" i="4"/>
  <c r="A815" i="4"/>
  <c r="A824" i="4"/>
  <c r="A833" i="4"/>
  <c r="A830" i="4"/>
  <c r="A786" i="4"/>
  <c r="T786" i="4" s="1"/>
  <c r="N786" i="4" s="1"/>
  <c r="A755" i="4"/>
  <c r="A750" i="4"/>
  <c r="A749" i="4"/>
  <c r="A737" i="4"/>
  <c r="A734" i="4"/>
  <c r="A757" i="4"/>
  <c r="A761" i="4"/>
  <c r="A745" i="4"/>
  <c r="A318" i="4"/>
  <c r="A701" i="4"/>
  <c r="A475" i="4"/>
  <c r="A699" i="4"/>
  <c r="A695" i="4"/>
  <c r="A590" i="4"/>
  <c r="A450" i="4"/>
  <c r="A312" i="4"/>
  <c r="A366" i="4"/>
  <c r="A471" i="4"/>
  <c r="A439" i="4"/>
  <c r="A677" i="4"/>
  <c r="A444" i="4"/>
  <c r="A493" i="4"/>
  <c r="A517" i="4"/>
  <c r="A412" i="4"/>
  <c r="A507" i="4"/>
  <c r="A569" i="4"/>
  <c r="A420" i="4"/>
  <c r="A416" i="4"/>
  <c r="A482" i="4"/>
  <c r="A440" i="4"/>
  <c r="A449" i="4"/>
  <c r="A647" i="4"/>
  <c r="A464" i="4"/>
  <c r="A491" i="4"/>
  <c r="A354" i="4"/>
  <c r="A516" i="4"/>
  <c r="A447" i="4"/>
  <c r="A403" i="4"/>
  <c r="A651" i="4"/>
  <c r="A487" i="4"/>
  <c r="A419" i="4"/>
  <c r="A37" i="4"/>
  <c r="A94" i="4"/>
  <c r="A85" i="4"/>
  <c r="A99" i="4"/>
  <c r="A32" i="4"/>
  <c r="A115" i="4"/>
  <c r="A110" i="4"/>
  <c r="A29" i="4"/>
  <c r="A25" i="4"/>
  <c r="A113" i="4"/>
  <c r="T113" i="4" s="1"/>
  <c r="N113" i="4" s="1"/>
  <c r="A26" i="4"/>
  <c r="A87" i="4"/>
  <c r="A117" i="4"/>
  <c r="T117" i="4" s="1"/>
  <c r="N117" i="4" s="1"/>
  <c r="A31" i="4"/>
  <c r="A101" i="4"/>
  <c r="A109" i="4"/>
  <c r="A118" i="4"/>
  <c r="A121" i="4"/>
  <c r="A107" i="4"/>
  <c r="A125" i="4"/>
  <c r="A16" i="4"/>
  <c r="A18" i="4"/>
  <c r="A80" i="4"/>
  <c r="A65" i="4"/>
  <c r="A124" i="4"/>
  <c r="A127" i="4"/>
  <c r="T127" i="4" s="1"/>
  <c r="N127" i="4" s="1"/>
  <c r="A111" i="4"/>
  <c r="A21" i="4"/>
  <c r="A82" i="4"/>
  <c r="A83" i="4"/>
  <c r="A23" i="4"/>
  <c r="A90" i="4"/>
  <c r="A47" i="4"/>
  <c r="A53" i="4"/>
  <c r="A119" i="4"/>
  <c r="T119" i="4" s="1"/>
  <c r="N119" i="4" s="1"/>
  <c r="A55" i="4"/>
  <c r="A81" i="4"/>
  <c r="A36" i="4"/>
  <c r="A59" i="4"/>
  <c r="A60" i="4"/>
  <c r="A61" i="4"/>
  <c r="A79" i="4"/>
  <c r="A66" i="4"/>
  <c r="A68" i="4"/>
  <c r="A70" i="4"/>
  <c r="A105" i="4"/>
  <c r="A63" i="4"/>
  <c r="A75" i="4"/>
  <c r="A49" i="4"/>
  <c r="A52" i="4"/>
  <c r="A51" i="4"/>
  <c r="A116" i="4"/>
  <c r="A42" i="4"/>
  <c r="A126" i="4"/>
  <c r="A40" i="4"/>
  <c r="A43" i="4"/>
  <c r="A3" i="4"/>
  <c r="A56" i="4"/>
  <c r="A74" i="4"/>
  <c r="T74" i="4" s="1"/>
  <c r="N74" i="4" s="1"/>
  <c r="A72" i="4"/>
  <c r="A46" i="4"/>
  <c r="A76" i="4"/>
  <c r="A78" i="4"/>
  <c r="A54" i="4"/>
  <c r="A103" i="4"/>
  <c r="A98" i="4"/>
  <c r="A93" i="4"/>
  <c r="A57" i="4"/>
  <c r="A58" i="4"/>
  <c r="A88" i="4"/>
  <c r="A44" i="4"/>
  <c r="A123" i="4"/>
  <c r="A92" i="4"/>
  <c r="A108" i="4"/>
  <c r="A11" i="4"/>
  <c r="A38" i="4"/>
  <c r="T38" i="4" s="1"/>
  <c r="N38" i="4" s="1"/>
  <c r="A91" i="4"/>
  <c r="A17" i="4"/>
  <c r="A30" i="4"/>
  <c r="A128" i="4"/>
  <c r="T128" i="4" s="1"/>
  <c r="N128" i="4" s="1"/>
  <c r="A112" i="4"/>
  <c r="T112" i="4" s="1"/>
  <c r="N112" i="4" s="1"/>
  <c r="A102" i="4"/>
  <c r="A41" i="4"/>
  <c r="A35" i="4"/>
  <c r="T35" i="4" s="1"/>
  <c r="N35" i="4" s="1"/>
  <c r="A28" i="4"/>
  <c r="A4" i="4"/>
  <c r="A64" i="4"/>
  <c r="A96" i="4"/>
  <c r="A67" i="4"/>
  <c r="A71" i="4"/>
  <c r="A120" i="4"/>
  <c r="T120" i="4" s="1"/>
  <c r="N120" i="4" s="1"/>
  <c r="A77" i="4"/>
  <c r="A95" i="4"/>
  <c r="A106" i="4"/>
  <c r="A33" i="4"/>
  <c r="A6" i="4"/>
  <c r="A89" i="4"/>
  <c r="A7" i="4"/>
  <c r="T7" i="4" s="1"/>
  <c r="A20" i="4"/>
  <c r="A45" i="4"/>
  <c r="A13" i="4"/>
  <c r="T13" i="4" s="1"/>
  <c r="A97" i="4"/>
  <c r="T97" i="4" s="1"/>
  <c r="N97" i="4" s="1"/>
  <c r="A84" i="4"/>
  <c r="A69" i="4"/>
  <c r="A22" i="4"/>
  <c r="A15" i="4"/>
  <c r="A39" i="4"/>
  <c r="T39" i="4" s="1"/>
  <c r="N39" i="4" s="1"/>
  <c r="A27" i="4"/>
  <c r="A100" i="4"/>
  <c r="T100" i="4" s="1"/>
  <c r="N100" i="4" s="1"/>
  <c r="A50" i="4"/>
  <c r="A86" i="4"/>
  <c r="T86" i="4" s="1"/>
  <c r="N86" i="4" s="1"/>
  <c r="A24" i="4"/>
  <c r="A12" i="4"/>
  <c r="A9" i="4"/>
  <c r="T9" i="4" s="1"/>
  <c r="A19" i="4"/>
  <c r="A5" i="4"/>
  <c r="A14" i="4"/>
  <c r="A8" i="4"/>
  <c r="A10" i="4"/>
  <c r="A73" i="4"/>
  <c r="A48" i="4"/>
  <c r="A114" i="4"/>
  <c r="A62" i="4"/>
  <c r="A104" i="4"/>
  <c r="A122" i="4"/>
  <c r="T122" i="4" s="1"/>
  <c r="N122" i="4" s="1"/>
  <c r="A133" i="4"/>
  <c r="A130" i="4"/>
  <c r="A132" i="4"/>
  <c r="A131" i="4"/>
  <c r="A129" i="4"/>
  <c r="T129" i="4" s="1"/>
  <c r="N129" i="4" s="1"/>
  <c r="A139" i="4"/>
  <c r="A138" i="4"/>
  <c r="A140" i="4"/>
  <c r="A143" i="4"/>
  <c r="A144" i="4"/>
  <c r="A145" i="4"/>
  <c r="A137" i="4"/>
  <c r="A135" i="4"/>
  <c r="A147" i="4"/>
  <c r="A142" i="4"/>
  <c r="T142" i="4" s="1"/>
  <c r="N142" i="4" s="1"/>
  <c r="A146" i="4"/>
  <c r="A136" i="4"/>
  <c r="A153" i="4"/>
  <c r="T153" i="4" s="1"/>
  <c r="A165" i="4"/>
  <c r="T165" i="4" s="1"/>
  <c r="N165" i="4" s="1"/>
  <c r="A168" i="4"/>
  <c r="T168" i="4" s="1"/>
  <c r="N168" i="4" s="1"/>
  <c r="A178" i="4"/>
  <c r="T178" i="4" s="1"/>
  <c r="N178" i="4" s="1"/>
  <c r="A186" i="4"/>
  <c r="T186" i="4" s="1"/>
  <c r="N186" i="4" s="1"/>
  <c r="A187" i="4"/>
  <c r="T187" i="4" s="1"/>
  <c r="N187" i="4" s="1"/>
  <c r="A161" i="4"/>
  <c r="T161" i="4" s="1"/>
  <c r="A175" i="4"/>
  <c r="A167" i="4"/>
  <c r="T167" i="4" s="1"/>
  <c r="N167" i="4" s="1"/>
  <c r="A155" i="4"/>
  <c r="A184" i="4"/>
  <c r="A182" i="4"/>
  <c r="A189" i="4"/>
  <c r="T189" i="4" s="1"/>
  <c r="N189" i="4" s="1"/>
  <c r="A190" i="4"/>
  <c r="T190" i="4" s="1"/>
  <c r="N190" i="4" s="1"/>
  <c r="A183" i="4"/>
  <c r="A154" i="4"/>
  <c r="T154" i="4" s="1"/>
  <c r="A181" i="4"/>
  <c r="T181" i="4" s="1"/>
  <c r="N181" i="4" s="1"/>
  <c r="A185" i="4"/>
  <c r="A188" i="4"/>
  <c r="T188" i="4" s="1"/>
  <c r="N188" i="4" s="1"/>
  <c r="A162" i="4"/>
  <c r="A180" i="4"/>
  <c r="T180" i="4" s="1"/>
  <c r="N180" i="4" s="1"/>
  <c r="A156" i="4"/>
  <c r="A158" i="4"/>
  <c r="T158" i="4" s="1"/>
  <c r="A179" i="4"/>
  <c r="T179" i="4" s="1"/>
  <c r="N179" i="4" s="1"/>
  <c r="A166" i="4"/>
  <c r="T166" i="4" s="1"/>
  <c r="N166" i="4" s="1"/>
  <c r="A164" i="4"/>
  <c r="T164" i="4" s="1"/>
  <c r="N164" i="4" s="1"/>
  <c r="A172" i="4"/>
  <c r="A171" i="4"/>
  <c r="A160" i="4"/>
  <c r="A163" i="4"/>
  <c r="A176" i="4"/>
  <c r="A159" i="4"/>
  <c r="A193" i="4"/>
  <c r="A201" i="4"/>
  <c r="A200" i="4"/>
  <c r="A199" i="4"/>
  <c r="A197" i="4"/>
  <c r="A198" i="4"/>
  <c r="A196" i="4"/>
  <c r="T196" i="4" s="1"/>
  <c r="N196" i="4" s="1"/>
  <c r="A202" i="4"/>
  <c r="A203" i="4"/>
  <c r="A213" i="4"/>
  <c r="A215" i="4"/>
  <c r="A217" i="4"/>
  <c r="A214" i="4"/>
  <c r="A209" i="4"/>
  <c r="T209" i="4" s="1"/>
  <c r="A216" i="4"/>
  <c r="A220" i="4"/>
  <c r="T220" i="4" s="1"/>
  <c r="N220" i="4" s="1"/>
  <c r="A211" i="4"/>
  <c r="T211" i="4" s="1"/>
  <c r="A221" i="4"/>
  <c r="T221" i="4" s="1"/>
  <c r="N221" i="4" s="1"/>
  <c r="A210" i="4"/>
  <c r="T210" i="4" s="1"/>
  <c r="A219" i="4"/>
  <c r="T219" i="4" s="1"/>
  <c r="N219" i="4" s="1"/>
  <c r="A222" i="4"/>
  <c r="T222" i="4" s="1"/>
  <c r="N222" i="4" s="1"/>
  <c r="A212" i="4"/>
  <c r="T212" i="4" s="1"/>
  <c r="N212" i="4" s="1"/>
  <c r="A223" i="4"/>
  <c r="A227" i="4"/>
  <c r="A225" i="4"/>
  <c r="A226" i="4"/>
  <c r="A230" i="4"/>
  <c r="A232" i="4"/>
  <c r="A231" i="4"/>
  <c r="A240" i="4"/>
  <c r="A235" i="4"/>
  <c r="A236" i="4"/>
  <c r="A233" i="4"/>
  <c r="A228" i="4"/>
  <c r="A234" i="4"/>
  <c r="A229" i="4"/>
  <c r="T229" i="4" s="1"/>
  <c r="A237" i="4"/>
  <c r="A256" i="4"/>
  <c r="A262" i="4"/>
  <c r="A252" i="4"/>
  <c r="A263" i="4"/>
  <c r="A248" i="4"/>
  <c r="A250" i="4"/>
  <c r="A251" i="4"/>
  <c r="A254" i="4"/>
  <c r="A253" i="4"/>
  <c r="A257" i="4"/>
  <c r="A270" i="4"/>
  <c r="A258" i="4"/>
  <c r="A269" i="4"/>
  <c r="T269" i="4" s="1"/>
  <c r="N269" i="4" s="1"/>
  <c r="A268" i="4"/>
  <c r="T268" i="4" s="1"/>
  <c r="N268" i="4" s="1"/>
  <c r="A242" i="4"/>
  <c r="T242" i="4" s="1"/>
  <c r="A246" i="4"/>
  <c r="T246" i="4" s="1"/>
  <c r="A244" i="4"/>
  <c r="T244" i="4" s="1"/>
  <c r="A255" i="4"/>
  <c r="A241" i="4"/>
  <c r="T241" i="4" s="1"/>
  <c r="A267" i="4"/>
  <c r="T267" i="4" s="1"/>
  <c r="N267" i="4" s="1"/>
  <c r="A266" i="4"/>
  <c r="T266" i="4" s="1"/>
  <c r="N266" i="4" s="1"/>
  <c r="A264" i="4"/>
  <c r="A245" i="4"/>
  <c r="A243" i="4"/>
  <c r="A265" i="4"/>
  <c r="T265" i="4" s="1"/>
  <c r="N265" i="4" s="1"/>
  <c r="A249" i="4"/>
  <c r="A247" i="4"/>
  <c r="T247" i="4" s="1"/>
  <c r="N247" i="4" s="1"/>
  <c r="A261" i="4"/>
  <c r="A271" i="4"/>
  <c r="T271" i="4" s="1"/>
  <c r="N271" i="4" s="1"/>
  <c r="A275" i="4"/>
  <c r="A274" i="4"/>
  <c r="A273" i="4"/>
  <c r="A276" i="4"/>
  <c r="T276" i="4" s="1"/>
  <c r="A282" i="4"/>
  <c r="A279" i="4"/>
  <c r="A280" i="4"/>
  <c r="A281" i="4"/>
  <c r="A283" i="4"/>
  <c r="A287" i="4"/>
  <c r="A303" i="4"/>
  <c r="A301" i="4"/>
  <c r="A308" i="4"/>
  <c r="A298" i="4"/>
  <c r="T298" i="4" s="1"/>
  <c r="N298" i="4" s="1"/>
  <c r="A299" i="4"/>
  <c r="A289" i="4"/>
  <c r="A290" i="4"/>
  <c r="A285" i="4"/>
  <c r="A286" i="4"/>
  <c r="A297" i="4"/>
  <c r="A292" i="4"/>
  <c r="A291" i="4"/>
  <c r="A294" i="4"/>
  <c r="A293" i="4"/>
  <c r="A300" i="4"/>
  <c r="A288" i="4"/>
  <c r="A295" i="4"/>
  <c r="A305" i="4"/>
  <c r="A512" i="4"/>
  <c r="A514" i="4"/>
  <c r="A497" i="4"/>
  <c r="A502" i="4"/>
  <c r="A326" i="4"/>
  <c r="A362" i="4"/>
  <c r="A380" i="4"/>
  <c r="A670" i="4"/>
  <c r="A582" i="4"/>
  <c r="A682" i="4"/>
  <c r="A685" i="4"/>
  <c r="A678" i="4"/>
  <c r="A333" i="4"/>
  <c r="A327" i="4"/>
  <c r="A315" i="4"/>
  <c r="A356" i="4"/>
  <c r="A570" i="4"/>
  <c r="A530" i="4"/>
  <c r="A377" i="4"/>
  <c r="A510" i="4"/>
  <c r="A436" i="4"/>
  <c r="A706" i="4"/>
  <c r="A684" i="4"/>
  <c r="A343" i="4"/>
  <c r="A484" i="4"/>
  <c r="A469" i="4"/>
  <c r="A427" i="4"/>
  <c r="A485" i="4"/>
  <c r="A460" i="4"/>
  <c r="A396" i="4"/>
  <c r="A483" i="4"/>
  <c r="A398" i="4"/>
  <c r="A648" i="4"/>
  <c r="A433" i="4"/>
  <c r="A399" i="4"/>
  <c r="A657" i="4"/>
  <c r="A477" i="4"/>
  <c r="A353" i="4"/>
  <c r="T353" i="4" s="1"/>
  <c r="A456" i="4"/>
  <c r="A503" i="4"/>
  <c r="A434" i="4"/>
  <c r="A500" i="4"/>
  <c r="A486" i="4"/>
  <c r="A441" i="4"/>
  <c r="A691" i="4"/>
  <c r="A472" i="4"/>
  <c r="A410" i="4"/>
  <c r="A425" i="4"/>
  <c r="A562" i="4"/>
  <c r="A523" i="4"/>
  <c r="A576" i="4"/>
  <c r="A431" i="4"/>
  <c r="A566" i="4"/>
  <c r="A563" i="4"/>
  <c r="A564" i="4"/>
  <c r="A509" i="4"/>
  <c r="A537" i="4"/>
  <c r="A432" i="4"/>
  <c r="A462" i="4"/>
  <c r="A442" i="4"/>
  <c r="A565" i="4"/>
  <c r="A656" i="4"/>
  <c r="A555" i="4"/>
  <c r="A560" i="4"/>
  <c r="A575" i="4"/>
  <c r="A535" i="4"/>
  <c r="A526" i="4"/>
  <c r="A550" i="4"/>
  <c r="A561" i="4"/>
  <c r="A488" i="4"/>
  <c r="A572" i="4"/>
  <c r="A540" i="4"/>
  <c r="A681" i="4"/>
  <c r="A559" i="4"/>
  <c r="A501" i="4"/>
  <c r="A424" i="4"/>
  <c r="A407" i="4"/>
  <c r="A423" i="4"/>
  <c r="A496" i="4"/>
  <c r="A467" i="4"/>
  <c r="A430" i="4"/>
  <c r="A568" i="4"/>
  <c r="A473" i="4"/>
  <c r="A567" i="4"/>
  <c r="A401" i="4"/>
  <c r="A481" i="4"/>
  <c r="A408" i="4"/>
  <c r="A478" i="4"/>
  <c r="A465" i="4"/>
  <c r="A382" i="4"/>
  <c r="A402" i="4"/>
  <c r="A421" i="4"/>
  <c r="A446" i="4"/>
  <c r="A347" i="4"/>
  <c r="A524" i="4"/>
  <c r="A552" i="4"/>
  <c r="A532" i="4"/>
  <c r="A542" i="4"/>
  <c r="A549" i="4"/>
  <c r="A466" i="4"/>
  <c r="A558" i="4"/>
  <c r="A700" i="4"/>
  <c r="A554" i="4"/>
  <c r="A406" i="4"/>
  <c r="A392" i="4"/>
  <c r="A543" i="4"/>
  <c r="A428" i="4"/>
  <c r="A508" i="4"/>
  <c r="A521" i="4"/>
  <c r="A454" i="4"/>
  <c r="A495" i="4"/>
  <c r="A463" i="4"/>
  <c r="A649" i="4"/>
  <c r="A520" i="4"/>
  <c r="A426" i="4"/>
  <c r="A363" i="4"/>
  <c r="T363" i="4" s="1"/>
  <c r="N363" i="4" s="1"/>
  <c r="A551" i="4"/>
  <c r="A448" i="4"/>
  <c r="A452" i="4"/>
  <c r="A708" i="4"/>
  <c r="A461" i="4"/>
  <c r="A574" i="4"/>
  <c r="A429" i="4"/>
  <c r="A504" i="4"/>
  <c r="A409" i="4"/>
  <c r="A385" i="4"/>
  <c r="A405" i="4"/>
  <c r="A404" i="4"/>
  <c r="A422" i="4"/>
  <c r="A536" i="4"/>
  <c r="A547" i="4"/>
  <c r="A395" i="4"/>
  <c r="A393" i="4"/>
  <c r="A490" i="4"/>
  <c r="A557" i="4"/>
  <c r="A418" i="4"/>
  <c r="A443" i="4"/>
  <c r="A713" i="4"/>
  <c r="A498" i="4"/>
  <c r="A511" i="4"/>
  <c r="A650" i="4"/>
  <c r="A400" i="4"/>
  <c r="A525" i="4"/>
  <c r="A711" i="4"/>
  <c r="A499" i="4"/>
  <c r="A459" i="4"/>
  <c r="A479" i="4"/>
  <c r="A458" i="4"/>
  <c r="A676" i="4"/>
  <c r="A571" i="4"/>
  <c r="A438" i="4"/>
  <c r="A468" i="4"/>
  <c r="A435" i="4"/>
  <c r="A579" i="4"/>
  <c r="A577" i="4"/>
  <c r="A480" i="4"/>
  <c r="A437" i="4"/>
  <c r="A587" i="4"/>
  <c r="A505" i="4"/>
  <c r="A588" i="4"/>
  <c r="A386" i="4"/>
  <c r="A589" i="4"/>
  <c r="A586" i="4"/>
  <c r="A335" i="4"/>
  <c r="A369" i="4"/>
  <c r="A548" i="4"/>
  <c r="A357" i="4"/>
  <c r="A546" i="4"/>
  <c r="A340" i="4"/>
  <c r="A344" i="4"/>
  <c r="T344" i="4" s="1"/>
  <c r="A367" i="4"/>
  <c r="A675" i="4"/>
  <c r="A669" i="4"/>
  <c r="A414" i="4"/>
  <c r="A664" i="4"/>
  <c r="A368" i="4"/>
  <c r="A378" i="4"/>
  <c r="A415" i="4"/>
  <c r="A361" i="4"/>
  <c r="A328" i="4"/>
  <c r="A591" i="4"/>
  <c r="A533" i="4"/>
  <c r="A527" i="4"/>
  <c r="A513" i="4"/>
  <c r="A331" i="4"/>
  <c r="A325" i="4"/>
  <c r="A329" i="4"/>
  <c r="A319" i="4"/>
  <c r="A374" i="4"/>
  <c r="A646" i="4"/>
  <c r="A336" i="4"/>
  <c r="A365" i="4"/>
  <c r="A346" i="4"/>
  <c r="A359" i="4"/>
  <c r="A411" i="4"/>
  <c r="A697" i="4"/>
  <c r="A341" i="4"/>
  <c r="A693" i="4"/>
  <c r="A655" i="4"/>
  <c r="A696" i="4"/>
  <c r="A313" i="4"/>
  <c r="A381" i="4"/>
  <c r="A372" i="4"/>
  <c r="A704" i="4"/>
  <c r="A388" i="4"/>
  <c r="A352" i="4"/>
  <c r="A383" i="4"/>
  <c r="A339" i="4"/>
  <c r="A314" i="4"/>
  <c r="A702" i="4"/>
  <c r="A705" i="4"/>
  <c r="A330" i="4"/>
  <c r="A662" i="4"/>
  <c r="A317" i="4"/>
  <c r="A556" i="4"/>
  <c r="A541" i="4"/>
  <c r="A355" i="4"/>
  <c r="A337" i="4"/>
  <c r="T337" i="4" s="1"/>
  <c r="A470" i="4"/>
  <c r="A371" i="4"/>
  <c r="A334" i="4"/>
  <c r="A342" i="4"/>
  <c r="A698" i="4"/>
  <c r="T698" i="4" s="1"/>
  <c r="N698" i="4" s="1"/>
  <c r="A522" i="4"/>
  <c r="A689" i="4"/>
  <c r="A320" i="4"/>
  <c r="T320" i="4" s="1"/>
  <c r="A593" i="4"/>
  <c r="A665" i="4"/>
  <c r="A387" i="4"/>
  <c r="A351" i="4"/>
  <c r="A322" i="4"/>
  <c r="A323" i="4"/>
  <c r="A321" i="4"/>
  <c r="A595" i="4"/>
  <c r="A730" i="4"/>
  <c r="A765" i="4"/>
  <c r="A744" i="4"/>
  <c r="A743" i="4"/>
  <c r="A756" i="4"/>
  <c r="A747" i="4"/>
  <c r="A721" i="4"/>
  <c r="A751" i="4"/>
  <c r="A753" i="4"/>
  <c r="A752" i="4"/>
  <c r="A739" i="4"/>
  <c r="A736" i="4"/>
  <c r="A742" i="4"/>
  <c r="A740" i="4"/>
  <c r="A748" i="4"/>
  <c r="A746" i="4"/>
  <c r="A732" i="4"/>
  <c r="A759" i="4"/>
  <c r="A731" i="4"/>
  <c r="A769" i="4"/>
  <c r="A729" i="4"/>
  <c r="A726" i="4"/>
  <c r="T726" i="4" s="1"/>
  <c r="A733" i="4"/>
  <c r="A722" i="4"/>
  <c r="A788" i="4"/>
  <c r="A784" i="4"/>
  <c r="T784" i="4" s="1"/>
  <c r="A827" i="4"/>
  <c r="A843" i="4"/>
  <c r="A844" i="4"/>
  <c r="A886" i="4"/>
  <c r="A798" i="4"/>
  <c r="A774" i="4"/>
  <c r="T774" i="4" s="1"/>
  <c r="A864" i="4"/>
  <c r="A829" i="4"/>
  <c r="A819" i="4"/>
  <c r="A790" i="4"/>
  <c r="T790" i="4" s="1"/>
  <c r="N790" i="4" s="1"/>
  <c r="A840" i="4"/>
  <c r="A873" i="4"/>
  <c r="A825" i="4"/>
  <c r="A828" i="4"/>
  <c r="A838" i="4"/>
  <c r="A809" i="4"/>
  <c r="A849" i="4"/>
  <c r="A799" i="4"/>
  <c r="A835" i="4"/>
  <c r="A847" i="4"/>
  <c r="A792" i="4"/>
  <c r="A848" i="4"/>
  <c r="A820" i="4"/>
  <c r="A832" i="4"/>
  <c r="A845" i="4"/>
  <c r="A805" i="4"/>
  <c r="A841" i="4"/>
  <c r="A796" i="4"/>
  <c r="A806" i="4"/>
  <c r="A839" i="4"/>
  <c r="A831" i="4"/>
  <c r="A800" i="4"/>
  <c r="A802" i="4"/>
  <c r="A822" i="4"/>
  <c r="A813" i="4"/>
  <c r="A812" i="4"/>
  <c r="A808" i="4"/>
  <c r="A863" i="4"/>
  <c r="A826" i="4"/>
  <c r="A818" i="4"/>
  <c r="A872" i="4"/>
  <c r="A837" i="4"/>
  <c r="A842" i="4"/>
  <c r="A778" i="4"/>
  <c r="A885" i="4"/>
  <c r="A817" i="4"/>
  <c r="A866" i="4"/>
  <c r="A850" i="4"/>
  <c r="A867" i="4"/>
  <c r="A801" i="4"/>
  <c r="A853" i="4"/>
  <c r="A865" i="4"/>
  <c r="A851" i="4"/>
  <c r="A859" i="4"/>
  <c r="A854" i="4"/>
  <c r="A794" i="4"/>
  <c r="A791" i="4"/>
  <c r="T791" i="4" s="1"/>
  <c r="N791" i="4" s="1"/>
  <c r="A887" i="4"/>
  <c r="A775" i="4"/>
  <c r="A871" i="4"/>
  <c r="A874" i="4"/>
  <c r="A881" i="4"/>
  <c r="A777" i="4"/>
  <c r="A852" i="4"/>
  <c r="A846" i="4"/>
  <c r="A883" i="4"/>
  <c r="A780" i="4"/>
  <c r="T780" i="4" s="1"/>
  <c r="A776" i="4"/>
  <c r="A875" i="4"/>
  <c r="A781" i="4"/>
  <c r="T781" i="4" s="1"/>
  <c r="A882" i="4"/>
  <c r="T882" i="4" s="1"/>
  <c r="N882" i="4" s="1"/>
  <c r="A884" i="4"/>
  <c r="A782" i="4"/>
  <c r="A862" i="4"/>
  <c r="A810" i="4"/>
  <c r="A779" i="4"/>
  <c r="A860" i="4"/>
  <c r="A836" i="4"/>
  <c r="A793" i="4"/>
  <c r="A870" i="4"/>
  <c r="A903" i="4"/>
  <c r="A907" i="4"/>
  <c r="A911" i="4"/>
  <c r="A902" i="4"/>
  <c r="A904" i="4"/>
  <c r="A912" i="4"/>
  <c r="A916" i="4"/>
  <c r="A905" i="4"/>
  <c r="A918" i="4"/>
  <c r="A900" i="4"/>
  <c r="A920" i="4"/>
  <c r="A923" i="4"/>
  <c r="A921" i="4"/>
  <c r="A922" i="4"/>
  <c r="A942" i="4"/>
  <c r="A944" i="4"/>
  <c r="A938" i="4"/>
  <c r="A950" i="4"/>
  <c r="A933" i="4"/>
  <c r="A925" i="4"/>
  <c r="A940" i="4"/>
  <c r="A943" i="4"/>
  <c r="A937" i="4"/>
  <c r="A949" i="4"/>
  <c r="A934" i="4"/>
  <c r="A924" i="4"/>
  <c r="A932" i="4"/>
  <c r="A927" i="4"/>
  <c r="A941" i="4"/>
  <c r="A935" i="4"/>
  <c r="A926" i="4"/>
  <c r="A945" i="4"/>
  <c r="A936" i="4"/>
  <c r="A928" i="4"/>
  <c r="A930" i="4"/>
  <c r="A929" i="4"/>
  <c r="A931" i="4"/>
  <c r="A948" i="4"/>
  <c r="A984" i="4"/>
  <c r="A954" i="4"/>
  <c r="A974" i="4"/>
  <c r="T974" i="4" s="1"/>
  <c r="N974" i="4" s="1"/>
  <c r="A992" i="4"/>
  <c r="A961" i="4"/>
  <c r="T961" i="4" s="1"/>
  <c r="A997" i="4"/>
  <c r="T997" i="4" s="1"/>
  <c r="N997" i="4" s="1"/>
  <c r="A975" i="4"/>
  <c r="T975" i="4" s="1"/>
  <c r="N975" i="4" s="1"/>
  <c r="A977" i="4"/>
  <c r="T977" i="4" s="1"/>
  <c r="N977" i="4" s="1"/>
  <c r="A968" i="4"/>
  <c r="T968" i="4" s="1"/>
  <c r="A964" i="4"/>
  <c r="A952" i="4"/>
  <c r="T952" i="4" s="1"/>
  <c r="A967" i="4"/>
  <c r="A959" i="4"/>
  <c r="T959" i="4" s="1"/>
  <c r="A960" i="4"/>
  <c r="T960" i="4" s="1"/>
  <c r="A953" i="4"/>
  <c r="T953" i="4" s="1"/>
  <c r="A955" i="4"/>
  <c r="T955" i="4" s="1"/>
  <c r="A996" i="4"/>
  <c r="T996" i="4" s="1"/>
  <c r="N996" i="4" s="1"/>
  <c r="A951" i="4"/>
  <c r="A962" i="4"/>
  <c r="T962" i="4" s="1"/>
  <c r="A985" i="4"/>
  <c r="A973" i="4"/>
  <c r="A972" i="4"/>
  <c r="T972" i="4" s="1"/>
  <c r="N972" i="4" s="1"/>
  <c r="A987" i="4"/>
  <c r="A978" i="4"/>
  <c r="A957" i="4"/>
  <c r="T957" i="4" s="1"/>
  <c r="A966" i="4"/>
  <c r="T966" i="4" s="1"/>
  <c r="A980" i="4"/>
  <c r="A971" i="4"/>
  <c r="T971" i="4" s="1"/>
  <c r="A970" i="4"/>
  <c r="T970" i="4" s="1"/>
  <c r="A982" i="4"/>
  <c r="A963" i="4"/>
  <c r="T963" i="4" s="1"/>
  <c r="A994" i="4"/>
  <c r="T994" i="4" s="1"/>
  <c r="N994" i="4" s="1"/>
  <c r="A995" i="4"/>
  <c r="T995" i="4" s="1"/>
  <c r="N995" i="4" s="1"/>
  <c r="A981" i="4"/>
  <c r="A991" i="4"/>
  <c r="T991" i="4" s="1"/>
  <c r="N991" i="4" s="1"/>
  <c r="A956" i="4"/>
  <c r="T956" i="4" s="1"/>
  <c r="A999" i="4"/>
  <c r="T999" i="4" s="1"/>
  <c r="N999" i="4" s="1"/>
  <c r="A979" i="4"/>
  <c r="A983" i="4"/>
  <c r="A958" i="4"/>
  <c r="T958" i="4" s="1"/>
  <c r="A986" i="4"/>
  <c r="A1011" i="4"/>
  <c r="T1011" i="4" s="1"/>
  <c r="N1011" i="4" s="1"/>
  <c r="A1010" i="4"/>
  <c r="A1014" i="4"/>
  <c r="T1014" i="4" s="1"/>
  <c r="N1014" i="4" s="1"/>
  <c r="A1015" i="4"/>
  <c r="A1016" i="4"/>
  <c r="A1017" i="4"/>
  <c r="A1023" i="4"/>
  <c r="A1022" i="4"/>
  <c r="A1019" i="4"/>
  <c r="A1020" i="4"/>
  <c r="O37" i="4"/>
  <c r="O94" i="4"/>
  <c r="O85" i="4"/>
  <c r="O99" i="4"/>
  <c r="O32" i="4"/>
  <c r="O115" i="4"/>
  <c r="O110" i="4"/>
  <c r="O29" i="4"/>
  <c r="O25" i="4"/>
  <c r="O113" i="4"/>
  <c r="O26" i="4"/>
  <c r="O87" i="4"/>
  <c r="O117" i="4"/>
  <c r="O31" i="4"/>
  <c r="O101" i="4"/>
  <c r="O109" i="4"/>
  <c r="O118" i="4"/>
  <c r="O121" i="4"/>
  <c r="O107" i="4"/>
  <c r="O125" i="4"/>
  <c r="O16" i="4"/>
  <c r="O18" i="4"/>
  <c r="O80" i="4"/>
  <c r="O65" i="4"/>
  <c r="O124" i="4"/>
  <c r="O111" i="4"/>
  <c r="O21" i="4"/>
  <c r="O82" i="4"/>
  <c r="O83" i="4"/>
  <c r="O23" i="4"/>
  <c r="O90" i="4"/>
  <c r="O47" i="4"/>
  <c r="O53" i="4"/>
  <c r="O119" i="4"/>
  <c r="O55" i="4"/>
  <c r="O81" i="4"/>
  <c r="O36" i="4"/>
  <c r="O59" i="4"/>
  <c r="O60" i="4"/>
  <c r="O61" i="4"/>
  <c r="O79" i="4"/>
  <c r="O66" i="4"/>
  <c r="O68" i="4"/>
  <c r="O70" i="4"/>
  <c r="O105" i="4"/>
  <c r="O63" i="4"/>
  <c r="O75" i="4"/>
  <c r="O49" i="4"/>
  <c r="O52" i="4"/>
  <c r="O51" i="4"/>
  <c r="O116" i="4"/>
  <c r="O42" i="4"/>
  <c r="O126" i="4"/>
  <c r="O40" i="4"/>
  <c r="O43" i="4"/>
  <c r="O3" i="4"/>
  <c r="O56" i="4"/>
  <c r="O74" i="4"/>
  <c r="O72" i="4"/>
  <c r="O46" i="4"/>
  <c r="O76" i="4"/>
  <c r="O78" i="4"/>
  <c r="O54" i="4"/>
  <c r="O103" i="4"/>
  <c r="O98" i="4"/>
  <c r="O93" i="4"/>
  <c r="O88" i="4"/>
  <c r="O44" i="4"/>
  <c r="O123" i="4"/>
  <c r="O92" i="4"/>
  <c r="O108" i="4"/>
  <c r="O11" i="4"/>
  <c r="O38" i="4"/>
  <c r="O91" i="4"/>
  <c r="O17" i="4"/>
  <c r="O30" i="4"/>
  <c r="O128" i="4"/>
  <c r="O112" i="4"/>
  <c r="O102" i="4"/>
  <c r="O41" i="4"/>
  <c r="O35" i="4"/>
  <c r="O4" i="4"/>
  <c r="O64" i="4"/>
  <c r="O96" i="4"/>
  <c r="O67" i="4"/>
  <c r="O71" i="4"/>
  <c r="O77" i="4"/>
  <c r="O95" i="4"/>
  <c r="O106" i="4"/>
  <c r="O33" i="4"/>
  <c r="O6" i="4"/>
  <c r="O89" i="4"/>
  <c r="O7" i="4"/>
  <c r="O20" i="4"/>
  <c r="O45" i="4"/>
  <c r="O13" i="4"/>
  <c r="O97" i="4"/>
  <c r="O69" i="4"/>
  <c r="O22" i="4"/>
  <c r="O15" i="4"/>
  <c r="O39" i="4"/>
  <c r="O27" i="4"/>
  <c r="O100" i="4"/>
  <c r="O50" i="4"/>
  <c r="O24" i="4"/>
  <c r="O5" i="4"/>
  <c r="O73" i="4"/>
  <c r="O48" i="4"/>
  <c r="O62" i="4"/>
  <c r="O104" i="4"/>
  <c r="T3" i="4" l="1"/>
  <c r="T881" i="4"/>
  <c r="N881" i="4" s="1"/>
  <c r="T859" i="4"/>
  <c r="N859" i="4" s="1"/>
  <c r="T817" i="4"/>
  <c r="N817" i="4" s="1"/>
  <c r="T863" i="4"/>
  <c r="N863" i="4" s="1"/>
  <c r="T839" i="4"/>
  <c r="N839" i="4" s="1"/>
  <c r="T848" i="4"/>
  <c r="N848" i="4" s="1"/>
  <c r="T828" i="4"/>
  <c r="N828" i="4" s="1"/>
  <c r="T589" i="4"/>
  <c r="N589" i="4" s="1"/>
  <c r="T579" i="4"/>
  <c r="N579" i="4" s="1"/>
  <c r="T459" i="4"/>
  <c r="N459" i="4" s="1"/>
  <c r="T536" i="4"/>
  <c r="N536" i="4" s="1"/>
  <c r="T574" i="4"/>
  <c r="N574" i="4" s="1"/>
  <c r="T520" i="4"/>
  <c r="N520" i="4" s="1"/>
  <c r="T543" i="4"/>
  <c r="N543" i="4" s="1"/>
  <c r="T542" i="4"/>
  <c r="N542" i="4" s="1"/>
  <c r="T382" i="4"/>
  <c r="N382" i="4" s="1"/>
  <c r="T568" i="4"/>
  <c r="N568" i="4" s="1"/>
  <c r="T559" i="4"/>
  <c r="N559" i="4" s="1"/>
  <c r="T535" i="4"/>
  <c r="N535" i="4" s="1"/>
  <c r="T432" i="4"/>
  <c r="N432" i="4" s="1"/>
  <c r="T523" i="4"/>
  <c r="N523" i="4" s="1"/>
  <c r="T500" i="4"/>
  <c r="N500" i="4" s="1"/>
  <c r="T433" i="4"/>
  <c r="N433" i="4" s="1"/>
  <c r="T469" i="4"/>
  <c r="N469" i="4" s="1"/>
  <c r="T530" i="4"/>
  <c r="N530" i="4" s="1"/>
  <c r="T682" i="4"/>
  <c r="N682" i="4" s="1"/>
  <c r="T514" i="4"/>
  <c r="N514" i="4" s="1"/>
  <c r="T291" i="4"/>
  <c r="T279" i="4"/>
  <c r="T270" i="4"/>
  <c r="N270" i="4" s="1"/>
  <c r="T252" i="4"/>
  <c r="N252" i="4" s="1"/>
  <c r="T236" i="4"/>
  <c r="N236" i="4" s="1"/>
  <c r="T227" i="4"/>
  <c r="N227" i="4" s="1"/>
  <c r="T202" i="4"/>
  <c r="N202" i="4" s="1"/>
  <c r="T159" i="4"/>
  <c r="T175" i="4"/>
  <c r="N175" i="4" s="1"/>
  <c r="T136" i="4"/>
  <c r="T143" i="4"/>
  <c r="N143" i="4" s="1"/>
  <c r="T133" i="4"/>
  <c r="N133" i="4" s="1"/>
  <c r="T8" i="4"/>
  <c r="T50" i="4"/>
  <c r="N50" i="4" s="1"/>
  <c r="T106" i="4"/>
  <c r="N106" i="4" s="1"/>
  <c r="T4" i="4"/>
  <c r="T17" i="4"/>
  <c r="T88" i="4"/>
  <c r="N88" i="4" s="1"/>
  <c r="T76" i="4"/>
  <c r="N76" i="4" s="1"/>
  <c r="T126" i="4"/>
  <c r="N126" i="4" s="1"/>
  <c r="T105" i="4"/>
  <c r="N105" i="4" s="1"/>
  <c r="T36" i="4"/>
  <c r="N36" i="4" s="1"/>
  <c r="T83" i="4"/>
  <c r="N83" i="4" s="1"/>
  <c r="T18" i="4"/>
  <c r="T31" i="4"/>
  <c r="N31" i="4" s="1"/>
  <c r="T115" i="4"/>
  <c r="N115" i="4" s="1"/>
  <c r="T651" i="4"/>
  <c r="N651" i="4" s="1"/>
  <c r="T449" i="4"/>
  <c r="N449" i="4" s="1"/>
  <c r="T517" i="4"/>
  <c r="N517" i="4" s="1"/>
  <c r="T450" i="4"/>
  <c r="N450" i="4" s="1"/>
  <c r="T761" i="4"/>
  <c r="N761" i="4" s="1"/>
  <c r="T830" i="4"/>
  <c r="N830" i="4" s="1"/>
  <c r="T901" i="4"/>
  <c r="N901" i="4" s="1"/>
  <c r="T1022" i="4"/>
  <c r="N1022" i="4" s="1"/>
  <c r="T986" i="4"/>
  <c r="N986" i="4" s="1"/>
  <c r="T1023" i="4"/>
  <c r="N1023" i="4" s="1"/>
  <c r="T948" i="4"/>
  <c r="N948" i="4" s="1"/>
  <c r="T935" i="4"/>
  <c r="N935" i="4" s="1"/>
  <c r="T943" i="4"/>
  <c r="N943" i="4" s="1"/>
  <c r="T922" i="4"/>
  <c r="N922" i="4" s="1"/>
  <c r="T912" i="4"/>
  <c r="N912" i="4" s="1"/>
  <c r="T836" i="4"/>
  <c r="N836" i="4" s="1"/>
  <c r="T722" i="4"/>
  <c r="T746" i="4"/>
  <c r="N746" i="4" s="1"/>
  <c r="T751" i="4"/>
  <c r="N751" i="4" s="1"/>
  <c r="T595" i="4"/>
  <c r="N595" i="4" s="1"/>
  <c r="T702" i="4"/>
  <c r="N702" i="4" s="1"/>
  <c r="T381" i="4"/>
  <c r="N381" i="4" s="1"/>
  <c r="T359" i="4"/>
  <c r="T325" i="4"/>
  <c r="T415" i="4"/>
  <c r="N415" i="4" s="1"/>
  <c r="T1017" i="4"/>
  <c r="N1017" i="4" s="1"/>
  <c r="T983" i="4"/>
  <c r="N983" i="4" s="1"/>
  <c r="T987" i="4"/>
  <c r="N987" i="4" s="1"/>
  <c r="T931" i="4"/>
  <c r="N931" i="4" s="1"/>
  <c r="T941" i="4"/>
  <c r="N941" i="4" s="1"/>
  <c r="T940" i="4"/>
  <c r="N940" i="4" s="1"/>
  <c r="T921" i="4"/>
  <c r="N921" i="4" s="1"/>
  <c r="T904" i="4"/>
  <c r="N904" i="4" s="1"/>
  <c r="T860" i="4"/>
  <c r="N860" i="4" s="1"/>
  <c r="T875" i="4"/>
  <c r="N875" i="4" s="1"/>
  <c r="T874" i="4"/>
  <c r="N874" i="4" s="1"/>
  <c r="T851" i="4"/>
  <c r="N851" i="4" s="1"/>
  <c r="T885" i="4"/>
  <c r="N885" i="4" s="1"/>
  <c r="T808" i="4"/>
  <c r="N808" i="4" s="1"/>
  <c r="T806" i="4"/>
  <c r="N806" i="4" s="1"/>
  <c r="T792" i="4"/>
  <c r="N792" i="4" s="1"/>
  <c r="T825" i="4"/>
  <c r="N825" i="4" s="1"/>
  <c r="T798" i="4"/>
  <c r="N798" i="4" s="1"/>
  <c r="T733" i="4"/>
  <c r="N733" i="4" s="1"/>
  <c r="T748" i="4"/>
  <c r="N748" i="4" s="1"/>
  <c r="T721" i="4"/>
  <c r="T321" i="4"/>
  <c r="T689" i="4"/>
  <c r="N689" i="4" s="1"/>
  <c r="T355" i="4"/>
  <c r="T314" i="4"/>
  <c r="T313" i="4"/>
  <c r="T346" i="4"/>
  <c r="T331" i="4"/>
  <c r="T378" i="4"/>
  <c r="N378" i="4" s="1"/>
  <c r="T340" i="4"/>
  <c r="T386" i="4"/>
  <c r="N386" i="4" s="1"/>
  <c r="T435" i="4"/>
  <c r="N435" i="4" s="1"/>
  <c r="T499" i="4"/>
  <c r="N499" i="4" s="1"/>
  <c r="T443" i="4"/>
  <c r="N443" i="4" s="1"/>
  <c r="T422" i="4"/>
  <c r="N422" i="4" s="1"/>
  <c r="T461" i="4"/>
  <c r="N461" i="4" s="1"/>
  <c r="T649" i="4"/>
  <c r="N649" i="4" s="1"/>
  <c r="T392" i="4"/>
  <c r="N392" i="4" s="1"/>
  <c r="T532" i="4"/>
  <c r="N532" i="4" s="1"/>
  <c r="T465" i="4"/>
  <c r="N465" i="4" s="1"/>
  <c r="T430" i="4"/>
  <c r="N430" i="4" s="1"/>
  <c r="T681" i="4"/>
  <c r="N681" i="4" s="1"/>
  <c r="T575" i="4"/>
  <c r="N575" i="4" s="1"/>
  <c r="T537" i="4"/>
  <c r="N537" i="4" s="1"/>
  <c r="T562" i="4"/>
  <c r="N562" i="4" s="1"/>
  <c r="T434" i="4"/>
  <c r="N434" i="4" s="1"/>
  <c r="T648" i="4"/>
  <c r="N648" i="4" s="1"/>
  <c r="T484" i="4"/>
  <c r="N484" i="4" s="1"/>
  <c r="T570" i="4"/>
  <c r="N570" i="4" s="1"/>
  <c r="T582" i="4"/>
  <c r="N582" i="4" s="1"/>
  <c r="T512" i="4"/>
  <c r="N512" i="4" s="1"/>
  <c r="T292" i="4"/>
  <c r="T308" i="4"/>
  <c r="N308" i="4" s="1"/>
  <c r="T282" i="4"/>
  <c r="N282" i="4" s="1"/>
  <c r="T249" i="4"/>
  <c r="N249" i="4" s="1"/>
  <c r="T255" i="4"/>
  <c r="N255" i="4" s="1"/>
  <c r="T257" i="4"/>
  <c r="N257" i="4" s="1"/>
  <c r="T262" i="4"/>
  <c r="N262" i="4" s="1"/>
  <c r="T235" i="4"/>
  <c r="N235" i="4" s="1"/>
  <c r="T223" i="4"/>
  <c r="N223" i="4" s="1"/>
  <c r="T216" i="4"/>
  <c r="N216" i="4" s="1"/>
  <c r="T176" i="4"/>
  <c r="N176" i="4" s="1"/>
  <c r="T183" i="4"/>
  <c r="N183" i="4" s="1"/>
  <c r="T146" i="4"/>
  <c r="N146" i="4" s="1"/>
  <c r="T140" i="4"/>
  <c r="N140" i="4" s="1"/>
  <c r="T14" i="4"/>
  <c r="T95" i="4"/>
  <c r="N95" i="4" s="1"/>
  <c r="T28" i="4"/>
  <c r="T91" i="4"/>
  <c r="N91" i="4" s="1"/>
  <c r="T58" i="4"/>
  <c r="N58" i="4" s="1"/>
  <c r="T46" i="4"/>
  <c r="N46" i="4" s="1"/>
  <c r="T42" i="4"/>
  <c r="N42" i="4" s="1"/>
  <c r="T70" i="4"/>
  <c r="N70" i="4" s="1"/>
  <c r="T81" i="4"/>
  <c r="N81" i="4" s="1"/>
  <c r="T82" i="4"/>
  <c r="N82" i="4" s="1"/>
  <c r="T16" i="4"/>
  <c r="T32" i="4"/>
  <c r="N32" i="4" s="1"/>
  <c r="T403" i="4"/>
  <c r="N403" i="4" s="1"/>
  <c r="T440" i="4"/>
  <c r="N440" i="4" s="1"/>
  <c r="T493" i="4"/>
  <c r="N493" i="4" s="1"/>
  <c r="T590" i="4"/>
  <c r="N590" i="4" s="1"/>
  <c r="T757" i="4"/>
  <c r="N757" i="4" s="1"/>
  <c r="T833" i="4"/>
  <c r="N833" i="4" s="1"/>
  <c r="T910" i="4"/>
  <c r="N910" i="4" s="1"/>
  <c r="T929" i="4"/>
  <c r="N929" i="4" s="1"/>
  <c r="T927" i="4"/>
  <c r="N927" i="4" s="1"/>
  <c r="T925" i="4"/>
  <c r="N925" i="4" s="1"/>
  <c r="T923" i="4"/>
  <c r="N923" i="4" s="1"/>
  <c r="T902" i="4"/>
  <c r="N902" i="4" s="1"/>
  <c r="T779" i="4"/>
  <c r="T776" i="4"/>
  <c r="T871" i="4"/>
  <c r="N871" i="4" s="1"/>
  <c r="T865" i="4"/>
  <c r="N865" i="4" s="1"/>
  <c r="T778" i="4"/>
  <c r="T812" i="4"/>
  <c r="N812" i="4" s="1"/>
  <c r="T796" i="4"/>
  <c r="N796" i="4" s="1"/>
  <c r="T847" i="4"/>
  <c r="N847" i="4" s="1"/>
  <c r="T873" i="4"/>
  <c r="N873" i="4" s="1"/>
  <c r="T886" i="4"/>
  <c r="N886" i="4" s="1"/>
  <c r="T740" i="4"/>
  <c r="N740" i="4" s="1"/>
  <c r="T747" i="4"/>
  <c r="N747" i="4" s="1"/>
  <c r="T323" i="4"/>
  <c r="T522" i="4"/>
  <c r="N522" i="4" s="1"/>
  <c r="T541" i="4"/>
  <c r="N541" i="4" s="1"/>
  <c r="T339" i="4"/>
  <c r="T696" i="4"/>
  <c r="N696" i="4" s="1"/>
  <c r="T365" i="4"/>
  <c r="N365" i="4" s="1"/>
  <c r="T513" i="4"/>
  <c r="N513" i="4" s="1"/>
  <c r="T368" i="4"/>
  <c r="N368" i="4" s="1"/>
  <c r="T546" i="4"/>
  <c r="N546" i="4" s="1"/>
  <c r="T588" i="4"/>
  <c r="N588" i="4" s="1"/>
  <c r="T468" i="4"/>
  <c r="N468" i="4" s="1"/>
  <c r="T711" i="4"/>
  <c r="N711" i="4" s="1"/>
  <c r="T418" i="4"/>
  <c r="N418" i="4" s="1"/>
  <c r="T404" i="4"/>
  <c r="N404" i="4" s="1"/>
  <c r="T708" i="4"/>
  <c r="N708" i="4" s="1"/>
  <c r="T463" i="4"/>
  <c r="N463" i="4" s="1"/>
  <c r="T406" i="4"/>
  <c r="N406" i="4" s="1"/>
  <c r="T552" i="4"/>
  <c r="N552" i="4" s="1"/>
  <c r="T478" i="4"/>
  <c r="N478" i="4" s="1"/>
  <c r="T467" i="4"/>
  <c r="N467" i="4" s="1"/>
  <c r="T540" i="4"/>
  <c r="N540" i="4" s="1"/>
  <c r="T560" i="4"/>
  <c r="N560" i="4" s="1"/>
  <c r="T509" i="4"/>
  <c r="N509" i="4" s="1"/>
  <c r="T425" i="4"/>
  <c r="N425" i="4" s="1"/>
  <c r="T503" i="4"/>
  <c r="N503" i="4" s="1"/>
  <c r="T398" i="4"/>
  <c r="N398" i="4" s="1"/>
  <c r="T343" i="4"/>
  <c r="U343" i="4" s="1"/>
  <c r="T356" i="4"/>
  <c r="T670" i="4"/>
  <c r="N670" i="4" s="1"/>
  <c r="T305" i="4"/>
  <c r="N305" i="4" s="1"/>
  <c r="T297" i="4"/>
  <c r="T301" i="4"/>
  <c r="N301" i="4" s="1"/>
  <c r="T253" i="4"/>
  <c r="N253" i="4" s="1"/>
  <c r="T256" i="4"/>
  <c r="N256" i="4" s="1"/>
  <c r="T240" i="4"/>
  <c r="N240" i="4" s="1"/>
  <c r="T198" i="4"/>
  <c r="N198" i="4" s="1"/>
  <c r="T163" i="4"/>
  <c r="T156" i="4"/>
  <c r="T138" i="4"/>
  <c r="N138" i="4" s="1"/>
  <c r="T104" i="4"/>
  <c r="N104" i="4" s="1"/>
  <c r="T5" i="4"/>
  <c r="T27" i="4"/>
  <c r="T45" i="4"/>
  <c r="N45" i="4" s="1"/>
  <c r="T77" i="4"/>
  <c r="N77" i="4" s="1"/>
  <c r="T57" i="4"/>
  <c r="N57" i="4" s="1"/>
  <c r="T72" i="4"/>
  <c r="N72" i="4" s="1"/>
  <c r="T116" i="4"/>
  <c r="N116" i="4" s="1"/>
  <c r="T68" i="4"/>
  <c r="N68" i="4" s="1"/>
  <c r="T55" i="4"/>
  <c r="N55" i="4" s="1"/>
  <c r="T21" i="4"/>
  <c r="T125" i="4"/>
  <c r="N125" i="4" s="1"/>
  <c r="T87" i="4"/>
  <c r="N87" i="4" s="1"/>
  <c r="T99" i="4"/>
  <c r="N99" i="4" s="1"/>
  <c r="T447" i="4"/>
  <c r="N447" i="4" s="1"/>
  <c r="T482" i="4"/>
  <c r="N482" i="4" s="1"/>
  <c r="T444" i="4"/>
  <c r="N444" i="4" s="1"/>
  <c r="T695" i="4"/>
  <c r="N695" i="4" s="1"/>
  <c r="T734" i="4"/>
  <c r="N734" i="4" s="1"/>
  <c r="T824" i="4"/>
  <c r="N824" i="4" s="1"/>
  <c r="T917" i="4"/>
  <c r="N917" i="4" s="1"/>
  <c r="T930" i="4"/>
  <c r="N930" i="4" s="1"/>
  <c r="T932" i="4"/>
  <c r="N932" i="4" s="1"/>
  <c r="T933" i="4"/>
  <c r="N933" i="4" s="1"/>
  <c r="T920" i="4"/>
  <c r="N920" i="4" s="1"/>
  <c r="T911" i="4"/>
  <c r="N911" i="4" s="1"/>
  <c r="T810" i="4"/>
  <c r="N810" i="4" s="1"/>
  <c r="T775" i="4"/>
  <c r="T853" i="4"/>
  <c r="N853" i="4" s="1"/>
  <c r="T842" i="4"/>
  <c r="N842" i="4" s="1"/>
  <c r="T813" i="4"/>
  <c r="N813" i="4" s="1"/>
  <c r="T841" i="4"/>
  <c r="N841" i="4" s="1"/>
  <c r="T835" i="4"/>
  <c r="N835" i="4" s="1"/>
  <c r="T840" i="4"/>
  <c r="N840" i="4" s="1"/>
  <c r="T844" i="4"/>
  <c r="N844" i="4" s="1"/>
  <c r="T729" i="4"/>
  <c r="T742" i="4"/>
  <c r="N742" i="4" s="1"/>
  <c r="T756" i="4"/>
  <c r="N756" i="4" s="1"/>
  <c r="T322" i="4"/>
  <c r="T556" i="4"/>
  <c r="N556" i="4" s="1"/>
  <c r="T383" i="4"/>
  <c r="N383" i="4" s="1"/>
  <c r="T655" i="4"/>
  <c r="N655" i="4" s="1"/>
  <c r="T336" i="4"/>
  <c r="T527" i="4"/>
  <c r="N527" i="4" s="1"/>
  <c r="T664" i="4"/>
  <c r="N664" i="4" s="1"/>
  <c r="T357" i="4"/>
  <c r="T505" i="4"/>
  <c r="N505" i="4" s="1"/>
  <c r="T438" i="4"/>
  <c r="N438" i="4" s="1"/>
  <c r="T525" i="4"/>
  <c r="N525" i="4" s="1"/>
  <c r="T557" i="4"/>
  <c r="N557" i="4" s="1"/>
  <c r="T405" i="4"/>
  <c r="N405" i="4" s="1"/>
  <c r="T452" i="4"/>
  <c r="N452" i="4" s="1"/>
  <c r="T495" i="4"/>
  <c r="N495" i="4" s="1"/>
  <c r="T554" i="4"/>
  <c r="N554" i="4" s="1"/>
  <c r="T524" i="4"/>
  <c r="N524" i="4" s="1"/>
  <c r="T408" i="4"/>
  <c r="N408" i="4" s="1"/>
  <c r="T496" i="4"/>
  <c r="N496" i="4" s="1"/>
  <c r="T572" i="4"/>
  <c r="N572" i="4" s="1"/>
  <c r="T555" i="4"/>
  <c r="N555" i="4" s="1"/>
  <c r="T564" i="4"/>
  <c r="N564" i="4" s="1"/>
  <c r="T410" i="4"/>
  <c r="N410" i="4" s="1"/>
  <c r="T456" i="4"/>
  <c r="N456" i="4" s="1"/>
  <c r="T483" i="4"/>
  <c r="N483" i="4" s="1"/>
  <c r="T684" i="4"/>
  <c r="N684" i="4" s="1"/>
  <c r="T315" i="4"/>
  <c r="T380" i="4"/>
  <c r="N380" i="4" s="1"/>
  <c r="T295" i="4"/>
  <c r="T286" i="4"/>
  <c r="T303" i="4"/>
  <c r="N303" i="4" s="1"/>
  <c r="T273" i="4"/>
  <c r="T243" i="4"/>
  <c r="T254" i="4"/>
  <c r="N254" i="4" s="1"/>
  <c r="T237" i="4"/>
  <c r="N237" i="4" s="1"/>
  <c r="T231" i="4"/>
  <c r="T214" i="4"/>
  <c r="N214" i="4" s="1"/>
  <c r="T197" i="4"/>
  <c r="N197" i="4" s="1"/>
  <c r="T160" i="4"/>
  <c r="T147" i="4"/>
  <c r="N147" i="4" s="1"/>
  <c r="T139" i="4"/>
  <c r="N139" i="4" s="1"/>
  <c r="T62" i="4"/>
  <c r="N62" i="4" s="1"/>
  <c r="T19" i="4"/>
  <c r="T20" i="4"/>
  <c r="T41" i="4"/>
  <c r="N41" i="4" s="1"/>
  <c r="T11" i="4"/>
  <c r="V11" i="4" s="1"/>
  <c r="T93" i="4"/>
  <c r="N93" i="4" s="1"/>
  <c r="T51" i="4"/>
  <c r="N51" i="4" s="1"/>
  <c r="T66" i="4"/>
  <c r="N66" i="4" s="1"/>
  <c r="T111" i="4"/>
  <c r="N111" i="4" s="1"/>
  <c r="T107" i="4"/>
  <c r="N107" i="4" s="1"/>
  <c r="T26" i="4"/>
  <c r="T85" i="4"/>
  <c r="N85" i="4" s="1"/>
  <c r="T516" i="4"/>
  <c r="N516" i="4" s="1"/>
  <c r="T416" i="4"/>
  <c r="N416" i="4" s="1"/>
  <c r="T677" i="4"/>
  <c r="N677" i="4" s="1"/>
  <c r="T699" i="4"/>
  <c r="N699" i="4" s="1"/>
  <c r="T737" i="4"/>
  <c r="N737" i="4" s="1"/>
  <c r="T815" i="4"/>
  <c r="N815" i="4" s="1"/>
  <c r="T973" i="4"/>
  <c r="N973" i="4" s="1"/>
  <c r="T985" i="4"/>
  <c r="N985" i="4" s="1"/>
  <c r="T967" i="4"/>
  <c r="T992" i="4"/>
  <c r="N992" i="4" s="1"/>
  <c r="T928" i="4"/>
  <c r="N928" i="4" s="1"/>
  <c r="T924" i="4"/>
  <c r="N924" i="4" s="1"/>
  <c r="T950" i="4"/>
  <c r="N950" i="4" s="1"/>
  <c r="T900" i="4"/>
  <c r="N900" i="4" s="1"/>
  <c r="T907" i="4"/>
  <c r="N907" i="4" s="1"/>
  <c r="T862" i="4"/>
  <c r="N862" i="4" s="1"/>
  <c r="T883" i="4"/>
  <c r="N883" i="4" s="1"/>
  <c r="T887" i="4"/>
  <c r="N887" i="4" s="1"/>
  <c r="T801" i="4"/>
  <c r="N801" i="4" s="1"/>
  <c r="T837" i="4"/>
  <c r="N837" i="4" s="1"/>
  <c r="T822" i="4"/>
  <c r="N822" i="4" s="1"/>
  <c r="T805" i="4"/>
  <c r="N805" i="4" s="1"/>
  <c r="T799" i="4"/>
  <c r="N799" i="4" s="1"/>
  <c r="T843" i="4"/>
  <c r="N843" i="4" s="1"/>
  <c r="T769" i="4"/>
  <c r="N769" i="4" s="1"/>
  <c r="T736" i="4"/>
  <c r="N736" i="4" s="1"/>
  <c r="T743" i="4"/>
  <c r="N743" i="4" s="1"/>
  <c r="T351" i="4"/>
  <c r="T342" i="4"/>
  <c r="T317" i="4"/>
  <c r="T352" i="4"/>
  <c r="T693" i="4"/>
  <c r="U693" i="4" s="1"/>
  <c r="T646" i="4"/>
  <c r="N646" i="4" s="1"/>
  <c r="T533" i="4"/>
  <c r="N533" i="4" s="1"/>
  <c r="T414" i="4"/>
  <c r="N414" i="4" s="1"/>
  <c r="T548" i="4"/>
  <c r="N548" i="4" s="1"/>
  <c r="T587" i="4"/>
  <c r="N587" i="4" s="1"/>
  <c r="T571" i="4"/>
  <c r="N571" i="4" s="1"/>
  <c r="T400" i="4"/>
  <c r="N400" i="4" s="1"/>
  <c r="T490" i="4"/>
  <c r="N490" i="4" s="1"/>
  <c r="T385" i="4"/>
  <c r="N385" i="4" s="1"/>
  <c r="T448" i="4"/>
  <c r="N448" i="4" s="1"/>
  <c r="T454" i="4"/>
  <c r="N454" i="4" s="1"/>
  <c r="T700" i="4"/>
  <c r="N700" i="4" s="1"/>
  <c r="T347" i="4"/>
  <c r="T481" i="4"/>
  <c r="N481" i="4" s="1"/>
  <c r="T423" i="4"/>
  <c r="N423" i="4" s="1"/>
  <c r="T488" i="4"/>
  <c r="N488" i="4" s="1"/>
  <c r="T656" i="4"/>
  <c r="N656" i="4" s="1"/>
  <c r="T563" i="4"/>
  <c r="N563" i="4" s="1"/>
  <c r="T472" i="4"/>
  <c r="N472" i="4" s="1"/>
  <c r="T396" i="4"/>
  <c r="N396" i="4" s="1"/>
  <c r="T706" i="4"/>
  <c r="N706" i="4" s="1"/>
  <c r="T327" i="4"/>
  <c r="T362" i="4"/>
  <c r="U362" i="4" s="1"/>
  <c r="T288" i="4"/>
  <c r="T285" i="4"/>
  <c r="T287" i="4"/>
  <c r="T274" i="4"/>
  <c r="N274" i="4" s="1"/>
  <c r="T245" i="4"/>
  <c r="T251" i="4"/>
  <c r="N251" i="4" s="1"/>
  <c r="T232" i="4"/>
  <c r="T217" i="4"/>
  <c r="N217" i="4" s="1"/>
  <c r="T199" i="4"/>
  <c r="N199" i="4" s="1"/>
  <c r="T171" i="4"/>
  <c r="N171" i="4" s="1"/>
  <c r="T162" i="4"/>
  <c r="T182" i="4"/>
  <c r="N182" i="4" s="1"/>
  <c r="T135" i="4"/>
  <c r="T114" i="4"/>
  <c r="N114" i="4" s="1"/>
  <c r="T15" i="4"/>
  <c r="V15" i="4" s="1"/>
  <c r="T71" i="4"/>
  <c r="N71" i="4" s="1"/>
  <c r="T102" i="4"/>
  <c r="N102" i="4" s="1"/>
  <c r="T108" i="4"/>
  <c r="N108" i="4" s="1"/>
  <c r="T98" i="4"/>
  <c r="N98" i="4" s="1"/>
  <c r="T56" i="4"/>
  <c r="N56" i="4" s="1"/>
  <c r="T52" i="4"/>
  <c r="N52" i="4" s="1"/>
  <c r="T79" i="4"/>
  <c r="N79" i="4" s="1"/>
  <c r="T53" i="4"/>
  <c r="N53" i="4" s="1"/>
  <c r="T121" i="4"/>
  <c r="N121" i="4" s="1"/>
  <c r="T94" i="4"/>
  <c r="N94" i="4" s="1"/>
  <c r="T354" i="4"/>
  <c r="T420" i="4"/>
  <c r="N420" i="4" s="1"/>
  <c r="T439" i="4"/>
  <c r="N439" i="4" s="1"/>
  <c r="T475" i="4"/>
  <c r="N475" i="4" s="1"/>
  <c r="T749" i="4"/>
  <c r="N749" i="4" s="1"/>
  <c r="T804" i="4"/>
  <c r="N804" i="4" s="1"/>
  <c r="T980" i="4"/>
  <c r="N980" i="4" s="1"/>
  <c r="T936" i="4"/>
  <c r="N936" i="4" s="1"/>
  <c r="T934" i="4"/>
  <c r="N934" i="4" s="1"/>
  <c r="T938" i="4"/>
  <c r="N938" i="4" s="1"/>
  <c r="T918" i="4"/>
  <c r="N918" i="4" s="1"/>
  <c r="T903" i="4"/>
  <c r="N903" i="4" s="1"/>
  <c r="T782" i="4"/>
  <c r="T846" i="4"/>
  <c r="N846" i="4" s="1"/>
  <c r="T867" i="4"/>
  <c r="N867" i="4" s="1"/>
  <c r="T872" i="4"/>
  <c r="N872" i="4" s="1"/>
  <c r="T802" i="4"/>
  <c r="N802" i="4" s="1"/>
  <c r="T845" i="4"/>
  <c r="N845" i="4" s="1"/>
  <c r="T849" i="4"/>
  <c r="N849" i="4" s="1"/>
  <c r="T819" i="4"/>
  <c r="N819" i="4" s="1"/>
  <c r="T827" i="4"/>
  <c r="N827" i="4" s="1"/>
  <c r="T731" i="4"/>
  <c r="N731" i="4" s="1"/>
  <c r="T739" i="4"/>
  <c r="N739" i="4" s="1"/>
  <c r="T744" i="4"/>
  <c r="N744" i="4" s="1"/>
  <c r="T387" i="4"/>
  <c r="N387" i="4" s="1"/>
  <c r="T334" i="4"/>
  <c r="T662" i="4"/>
  <c r="N662" i="4" s="1"/>
  <c r="T388" i="4"/>
  <c r="N388" i="4" s="1"/>
  <c r="T341" i="4"/>
  <c r="T374" i="4"/>
  <c r="N374" i="4" s="1"/>
  <c r="T591" i="4"/>
  <c r="N591" i="4" s="1"/>
  <c r="T669" i="4"/>
  <c r="N669" i="4" s="1"/>
  <c r="T369" i="4"/>
  <c r="N369" i="4" s="1"/>
  <c r="T437" i="4"/>
  <c r="N437" i="4" s="1"/>
  <c r="T676" i="4"/>
  <c r="N676" i="4" s="1"/>
  <c r="T650" i="4"/>
  <c r="N650" i="4" s="1"/>
  <c r="T393" i="4"/>
  <c r="N393" i="4" s="1"/>
  <c r="T409" i="4"/>
  <c r="N409" i="4" s="1"/>
  <c r="T551" i="4"/>
  <c r="N551" i="4" s="1"/>
  <c r="T521" i="4"/>
  <c r="N521" i="4" s="1"/>
  <c r="T558" i="4"/>
  <c r="N558" i="4" s="1"/>
  <c r="T446" i="4"/>
  <c r="N446" i="4" s="1"/>
  <c r="T401" i="4"/>
  <c r="N401" i="4" s="1"/>
  <c r="T407" i="4"/>
  <c r="N407" i="4" s="1"/>
  <c r="T561" i="4"/>
  <c r="N561" i="4" s="1"/>
  <c r="T565" i="4"/>
  <c r="N565" i="4" s="1"/>
  <c r="T566" i="4"/>
  <c r="N566" i="4" s="1"/>
  <c r="T691" i="4"/>
  <c r="N691" i="4" s="1"/>
  <c r="T477" i="4"/>
  <c r="N477" i="4" s="1"/>
  <c r="T460" i="4"/>
  <c r="N460" i="4" s="1"/>
  <c r="T436" i="4"/>
  <c r="N436" i="4" s="1"/>
  <c r="T333" i="4"/>
  <c r="T326" i="4"/>
  <c r="T300" i="4"/>
  <c r="N300" i="4" s="1"/>
  <c r="T290" i="4"/>
  <c r="T283" i="4"/>
  <c r="N283" i="4" s="1"/>
  <c r="T275" i="4"/>
  <c r="N275" i="4" s="1"/>
  <c r="T264" i="4"/>
  <c r="N264" i="4" s="1"/>
  <c r="T250" i="4"/>
  <c r="N250" i="4" s="1"/>
  <c r="T234" i="4"/>
  <c r="N234" i="4" s="1"/>
  <c r="T230" i="4"/>
  <c r="T215" i="4"/>
  <c r="N215" i="4" s="1"/>
  <c r="T200" i="4"/>
  <c r="N200" i="4" s="1"/>
  <c r="T172" i="4"/>
  <c r="N172" i="4" s="1"/>
  <c r="T184" i="4"/>
  <c r="N184" i="4" s="1"/>
  <c r="T137" i="4"/>
  <c r="T131" i="4"/>
  <c r="N131" i="4" s="1"/>
  <c r="T48" i="4"/>
  <c r="N48" i="4" s="1"/>
  <c r="T12" i="4"/>
  <c r="T22" i="4"/>
  <c r="T89" i="4"/>
  <c r="N89" i="4" s="1"/>
  <c r="T67" i="4"/>
  <c r="N67" i="4" s="1"/>
  <c r="T92" i="4"/>
  <c r="N92" i="4" s="1"/>
  <c r="T103" i="4"/>
  <c r="N103" i="4" s="1"/>
  <c r="T49" i="4"/>
  <c r="N49" i="4" s="1"/>
  <c r="T61" i="4"/>
  <c r="N61" i="4" s="1"/>
  <c r="T47" i="4"/>
  <c r="N47" i="4" s="1"/>
  <c r="T124" i="4"/>
  <c r="N124" i="4" s="1"/>
  <c r="T118" i="4"/>
  <c r="N118" i="4" s="1"/>
  <c r="T25" i="4"/>
  <c r="T37" i="4"/>
  <c r="U37" i="4" s="1"/>
  <c r="T491" i="4"/>
  <c r="N491" i="4" s="1"/>
  <c r="T569" i="4"/>
  <c r="N569" i="4" s="1"/>
  <c r="T471" i="4"/>
  <c r="N471" i="4" s="1"/>
  <c r="T701" i="4"/>
  <c r="N701" i="4" s="1"/>
  <c r="T750" i="4"/>
  <c r="N750" i="4" s="1"/>
  <c r="T880" i="4"/>
  <c r="N880" i="4" s="1"/>
  <c r="T978" i="4"/>
  <c r="N978" i="4" s="1"/>
  <c r="T1016" i="4"/>
  <c r="N1016" i="4" s="1"/>
  <c r="T979" i="4"/>
  <c r="N979" i="4" s="1"/>
  <c r="T982" i="4"/>
  <c r="N982" i="4" s="1"/>
  <c r="T1015" i="4"/>
  <c r="T1020" i="4"/>
  <c r="N1020" i="4" s="1"/>
  <c r="T1010" i="4"/>
  <c r="N1010" i="4" s="1"/>
  <c r="T1019" i="4"/>
  <c r="N1019" i="4" s="1"/>
  <c r="T981" i="4"/>
  <c r="N981" i="4" s="1"/>
  <c r="T951" i="4"/>
  <c r="T964" i="4"/>
  <c r="T954" i="4"/>
  <c r="T945" i="4"/>
  <c r="N945" i="4" s="1"/>
  <c r="T949" i="4"/>
  <c r="N949" i="4" s="1"/>
  <c r="T944" i="4"/>
  <c r="N944" i="4" s="1"/>
  <c r="T905" i="4"/>
  <c r="N905" i="4" s="1"/>
  <c r="T870" i="4"/>
  <c r="N870" i="4" s="1"/>
  <c r="T884" i="4"/>
  <c r="T852" i="4"/>
  <c r="N852" i="4" s="1"/>
  <c r="T794" i="4"/>
  <c r="N794" i="4" s="1"/>
  <c r="T850" i="4"/>
  <c r="N850" i="4" s="1"/>
  <c r="T818" i="4"/>
  <c r="N818" i="4" s="1"/>
  <c r="T800" i="4"/>
  <c r="N800" i="4" s="1"/>
  <c r="T832" i="4"/>
  <c r="N832" i="4" s="1"/>
  <c r="T809" i="4"/>
  <c r="N809" i="4" s="1"/>
  <c r="T829" i="4"/>
  <c r="N829" i="4" s="1"/>
  <c r="T759" i="4"/>
  <c r="N759" i="4" s="1"/>
  <c r="T752" i="4"/>
  <c r="N752" i="4" s="1"/>
  <c r="T765" i="4"/>
  <c r="N765" i="4" s="1"/>
  <c r="T665" i="4"/>
  <c r="N665" i="4" s="1"/>
  <c r="T371" i="4"/>
  <c r="N371" i="4" s="1"/>
  <c r="T330" i="4"/>
  <c r="T704" i="4"/>
  <c r="T697" i="4"/>
  <c r="N697" i="4" s="1"/>
  <c r="T319" i="4"/>
  <c r="T328" i="4"/>
  <c r="T675" i="4"/>
  <c r="N675" i="4" s="1"/>
  <c r="T335" i="4"/>
  <c r="V335" i="4" s="1"/>
  <c r="T480" i="4"/>
  <c r="N480" i="4" s="1"/>
  <c r="T458" i="4"/>
  <c r="N458" i="4" s="1"/>
  <c r="T511" i="4"/>
  <c r="N511" i="4" s="1"/>
  <c r="T395" i="4"/>
  <c r="N395" i="4" s="1"/>
  <c r="T504" i="4"/>
  <c r="N504" i="4" s="1"/>
  <c r="T508" i="4"/>
  <c r="N508" i="4" s="1"/>
  <c r="T466" i="4"/>
  <c r="N466" i="4" s="1"/>
  <c r="T421" i="4"/>
  <c r="N421" i="4" s="1"/>
  <c r="T567" i="4"/>
  <c r="N567" i="4" s="1"/>
  <c r="T424" i="4"/>
  <c r="N424" i="4" s="1"/>
  <c r="T550" i="4"/>
  <c r="N550" i="4" s="1"/>
  <c r="T442" i="4"/>
  <c r="N442" i="4" s="1"/>
  <c r="T431" i="4"/>
  <c r="N431" i="4" s="1"/>
  <c r="T441" i="4"/>
  <c r="N441" i="4" s="1"/>
  <c r="T657" i="4"/>
  <c r="N657" i="4" s="1"/>
  <c r="T485" i="4"/>
  <c r="N485" i="4" s="1"/>
  <c r="T510" i="4"/>
  <c r="N510" i="4" s="1"/>
  <c r="T678" i="4"/>
  <c r="N678" i="4" s="1"/>
  <c r="T502" i="4"/>
  <c r="N502" i="4" s="1"/>
  <c r="T293" i="4"/>
  <c r="T289" i="4"/>
  <c r="T281" i="4"/>
  <c r="T248" i="4"/>
  <c r="N248" i="4" s="1"/>
  <c r="T228" i="4"/>
  <c r="T226" i="4"/>
  <c r="N226" i="4" s="1"/>
  <c r="T213" i="4"/>
  <c r="N213" i="4" s="1"/>
  <c r="T201" i="4"/>
  <c r="N201" i="4" s="1"/>
  <c r="T185" i="4"/>
  <c r="N185" i="4" s="1"/>
  <c r="T155" i="4"/>
  <c r="T145" i="4"/>
  <c r="N145" i="4" s="1"/>
  <c r="T132" i="4"/>
  <c r="N132" i="4" s="1"/>
  <c r="T73" i="4"/>
  <c r="N73" i="4" s="1"/>
  <c r="T24" i="4"/>
  <c r="T69" i="4"/>
  <c r="N69" i="4" s="1"/>
  <c r="T6" i="4"/>
  <c r="T96" i="4"/>
  <c r="N96" i="4" s="1"/>
  <c r="T123" i="4"/>
  <c r="T54" i="4"/>
  <c r="N54" i="4" s="1"/>
  <c r="T43" i="4"/>
  <c r="N43" i="4" s="1"/>
  <c r="T75" i="4"/>
  <c r="N75" i="4" s="1"/>
  <c r="T60" i="4"/>
  <c r="N60" i="4" s="1"/>
  <c r="T90" i="4"/>
  <c r="N90" i="4" s="1"/>
  <c r="T65" i="4"/>
  <c r="N65" i="4" s="1"/>
  <c r="T109" i="4"/>
  <c r="N109" i="4" s="1"/>
  <c r="T29" i="4"/>
  <c r="T419" i="4"/>
  <c r="N419" i="4" s="1"/>
  <c r="T464" i="4"/>
  <c r="N464" i="4" s="1"/>
  <c r="T507" i="4"/>
  <c r="N507" i="4" s="1"/>
  <c r="T366" i="4"/>
  <c r="N366" i="4" s="1"/>
  <c r="T318" i="4"/>
  <c r="T755" i="4"/>
  <c r="N755" i="4" s="1"/>
  <c r="T906" i="4"/>
  <c r="N906" i="4" s="1"/>
  <c r="T984" i="4"/>
  <c r="N984" i="4" s="1"/>
  <c r="T926" i="4"/>
  <c r="N926" i="4" s="1"/>
  <c r="T937" i="4"/>
  <c r="N937" i="4" s="1"/>
  <c r="T942" i="4"/>
  <c r="N942" i="4" s="1"/>
  <c r="T916" i="4"/>
  <c r="N916" i="4" s="1"/>
  <c r="T793" i="4"/>
  <c r="N793" i="4" s="1"/>
  <c r="T777" i="4"/>
  <c r="T854" i="4"/>
  <c r="N854" i="4" s="1"/>
  <c r="T866" i="4"/>
  <c r="N866" i="4" s="1"/>
  <c r="T826" i="4"/>
  <c r="N826" i="4" s="1"/>
  <c r="T831" i="4"/>
  <c r="N831" i="4" s="1"/>
  <c r="T820" i="4"/>
  <c r="N820" i="4" s="1"/>
  <c r="T838" i="4"/>
  <c r="N838" i="4" s="1"/>
  <c r="T864" i="4"/>
  <c r="N864" i="4" s="1"/>
  <c r="T788" i="4"/>
  <c r="N788" i="4" s="1"/>
  <c r="T732" i="4"/>
  <c r="N732" i="4" s="1"/>
  <c r="T753" i="4"/>
  <c r="N753" i="4" s="1"/>
  <c r="T730" i="4"/>
  <c r="T593" i="4"/>
  <c r="N593" i="4" s="1"/>
  <c r="T470" i="4"/>
  <c r="N470" i="4" s="1"/>
  <c r="T705" i="4"/>
  <c r="N705" i="4" s="1"/>
  <c r="T372" i="4"/>
  <c r="N372" i="4" s="1"/>
  <c r="T411" i="4"/>
  <c r="N411" i="4" s="1"/>
  <c r="T329" i="4"/>
  <c r="T361" i="4"/>
  <c r="T367" i="4"/>
  <c r="N367" i="4" s="1"/>
  <c r="T586" i="4"/>
  <c r="N586" i="4" s="1"/>
  <c r="T577" i="4"/>
  <c r="N577" i="4" s="1"/>
  <c r="T479" i="4"/>
  <c r="N479" i="4" s="1"/>
  <c r="T498" i="4"/>
  <c r="N498" i="4" s="1"/>
  <c r="T547" i="4"/>
  <c r="N547" i="4" s="1"/>
  <c r="T429" i="4"/>
  <c r="N429" i="4" s="1"/>
  <c r="T426" i="4"/>
  <c r="N426" i="4" s="1"/>
  <c r="T428" i="4"/>
  <c r="N428" i="4" s="1"/>
  <c r="T549" i="4"/>
  <c r="N549" i="4" s="1"/>
  <c r="T402" i="4"/>
  <c r="N402" i="4" s="1"/>
  <c r="T473" i="4"/>
  <c r="N473" i="4" s="1"/>
  <c r="T501" i="4"/>
  <c r="N501" i="4" s="1"/>
  <c r="T526" i="4"/>
  <c r="N526" i="4" s="1"/>
  <c r="T462" i="4"/>
  <c r="N462" i="4" s="1"/>
  <c r="T576" i="4"/>
  <c r="N576" i="4" s="1"/>
  <c r="T486" i="4"/>
  <c r="N486" i="4" s="1"/>
  <c r="T399" i="4"/>
  <c r="N399" i="4" s="1"/>
  <c r="T427" i="4"/>
  <c r="N427" i="4" s="1"/>
  <c r="T377" i="4"/>
  <c r="N377" i="4" s="1"/>
  <c r="T685" i="4"/>
  <c r="N685" i="4" s="1"/>
  <c r="T497" i="4"/>
  <c r="N497" i="4" s="1"/>
  <c r="T294" i="4"/>
  <c r="T299" i="4"/>
  <c r="N299" i="4" s="1"/>
  <c r="T280" i="4"/>
  <c r="T261" i="4"/>
  <c r="N261" i="4" s="1"/>
  <c r="T258" i="4"/>
  <c r="N258" i="4" s="1"/>
  <c r="T263" i="4"/>
  <c r="N263" i="4" s="1"/>
  <c r="T233" i="4"/>
  <c r="N233" i="4" s="1"/>
  <c r="T225" i="4"/>
  <c r="N225" i="4" s="1"/>
  <c r="T203" i="4"/>
  <c r="N203" i="4" s="1"/>
  <c r="T193" i="4"/>
  <c r="T144" i="4"/>
  <c r="N144" i="4" s="1"/>
  <c r="T130" i="4"/>
  <c r="N130" i="4" s="1"/>
  <c r="T10" i="4"/>
  <c r="T84" i="4"/>
  <c r="N84" i="4" s="1"/>
  <c r="T33" i="4"/>
  <c r="N33" i="4" s="1"/>
  <c r="T64" i="4"/>
  <c r="N64" i="4" s="1"/>
  <c r="T30" i="4"/>
  <c r="T44" i="4"/>
  <c r="N44" i="4" s="1"/>
  <c r="T78" i="4"/>
  <c r="N78" i="4" s="1"/>
  <c r="T40" i="4"/>
  <c r="N40" i="4" s="1"/>
  <c r="T63" i="4"/>
  <c r="N63" i="4" s="1"/>
  <c r="T59" i="4"/>
  <c r="N59" i="4" s="1"/>
  <c r="T23" i="4"/>
  <c r="T80" i="4"/>
  <c r="N80" i="4" s="1"/>
  <c r="T101" i="4"/>
  <c r="N101" i="4" s="1"/>
  <c r="T110" i="4"/>
  <c r="N110" i="4" s="1"/>
  <c r="T487" i="4"/>
  <c r="N487" i="4" s="1"/>
  <c r="T647" i="4"/>
  <c r="N647" i="4" s="1"/>
  <c r="T412" i="4"/>
  <c r="N412" i="4" s="1"/>
  <c r="T312" i="4"/>
  <c r="T745" i="4"/>
  <c r="N745" i="4" s="1"/>
  <c r="T908" i="4"/>
  <c r="N908" i="4" s="1"/>
  <c r="U970" i="4"/>
  <c r="V958" i="4"/>
  <c r="V120" i="4"/>
  <c r="U955" i="4"/>
  <c r="U966" i="4"/>
  <c r="U702" i="4"/>
  <c r="V702" i="4"/>
  <c r="V247" i="4"/>
  <c r="V220" i="4"/>
  <c r="V154" i="4"/>
  <c r="V901" i="4"/>
  <c r="U901" i="4"/>
  <c r="U977" i="4"/>
  <c r="U963" i="4"/>
  <c r="V331" i="4"/>
  <c r="V196" i="4"/>
  <c r="V122" i="4"/>
  <c r="U13" i="4"/>
  <c r="U16" i="4"/>
  <c r="V16" i="4"/>
  <c r="U960" i="4"/>
  <c r="V726" i="4"/>
  <c r="U726" i="4"/>
  <c r="V696" i="4"/>
  <c r="U265" i="4"/>
  <c r="V212" i="4"/>
  <c r="V5" i="4"/>
  <c r="U35" i="4"/>
  <c r="N45" i="31"/>
  <c r="N44" i="31"/>
  <c r="N43" i="31"/>
  <c r="N42" i="31"/>
  <c r="I31" i="31"/>
  <c r="H33" i="31"/>
  <c r="H35" i="31" s="1"/>
  <c r="O43" i="31" s="1"/>
  <c r="E33" i="31"/>
  <c r="I19" i="31"/>
  <c r="F19" i="31"/>
  <c r="I7" i="31"/>
  <c r="F7" i="31"/>
  <c r="V362" i="4" l="1"/>
  <c r="U381" i="4"/>
  <c r="V88" i="4"/>
  <c r="U88" i="4"/>
  <c r="V695" i="4"/>
  <c r="U695" i="4"/>
  <c r="V883" i="4"/>
  <c r="V343" i="4"/>
  <c r="U883" i="4"/>
  <c r="U696" i="4"/>
  <c r="V381" i="4"/>
  <c r="V371" i="4"/>
  <c r="U371" i="4"/>
  <c r="V264" i="4"/>
  <c r="V123" i="4"/>
  <c r="N123" i="4"/>
  <c r="U884" i="4"/>
  <c r="N884" i="4"/>
  <c r="N37" i="4"/>
  <c r="P37" i="4" s="1"/>
  <c r="V704" i="4"/>
  <c r="N704" i="4"/>
  <c r="V693" i="4"/>
  <c r="N693" i="4"/>
  <c r="V884" i="4"/>
  <c r="V37" i="4"/>
  <c r="U880" i="4"/>
  <c r="U705" i="4"/>
  <c r="V705" i="4"/>
  <c r="U782" i="4"/>
  <c r="U326" i="4"/>
  <c r="V782" i="4"/>
  <c r="U123" i="4"/>
  <c r="V326" i="4"/>
  <c r="U5" i="4"/>
  <c r="U335" i="4"/>
  <c r="V880" i="4"/>
  <c r="U331" i="4"/>
  <c r="U704" i="4"/>
  <c r="U264" i="4"/>
  <c r="V781" i="4"/>
  <c r="U181" i="4"/>
  <c r="U267" i="4"/>
  <c r="U153" i="4"/>
  <c r="U957" i="4"/>
  <c r="V780" i="4"/>
  <c r="U166" i="4"/>
  <c r="V161" i="4"/>
  <c r="V179" i="4"/>
  <c r="U968" i="4"/>
  <c r="U994" i="4"/>
  <c r="U39" i="4"/>
  <c r="U244" i="4"/>
  <c r="V337" i="4"/>
  <c r="V991" i="4"/>
  <c r="U276" i="4"/>
  <c r="V117" i="4"/>
  <c r="V241" i="4"/>
  <c r="U86" i="4"/>
  <c r="V882" i="4"/>
  <c r="V1011" i="4"/>
  <c r="U999" i="4"/>
  <c r="V786" i="4"/>
  <c r="V975" i="4"/>
  <c r="U167" i="4"/>
  <c r="U996" i="4"/>
  <c r="U129" i="4"/>
  <c r="V187" i="4"/>
  <c r="U100" i="4"/>
  <c r="U97" i="4"/>
  <c r="V320" i="4"/>
  <c r="V995" i="4"/>
  <c r="U11" i="4"/>
  <c r="U108" i="4"/>
  <c r="V108" i="4"/>
  <c r="U15" i="4"/>
  <c r="V94" i="4"/>
  <c r="V347" i="4"/>
  <c r="U94" i="4"/>
  <c r="U347" i="4"/>
  <c r="V189" i="4"/>
  <c r="U222" i="4"/>
  <c r="U158" i="4"/>
  <c r="U211" i="4"/>
  <c r="V344" i="4"/>
  <c r="V791" i="4"/>
  <c r="U178" i="4"/>
  <c r="U961" i="4"/>
  <c r="V953" i="4"/>
  <c r="V180" i="4"/>
  <c r="U242" i="4"/>
  <c r="V971" i="4"/>
  <c r="U774" i="4"/>
  <c r="V186" i="4"/>
  <c r="V209" i="4"/>
  <c r="U113" i="4"/>
  <c r="U959" i="4"/>
  <c r="U269" i="4"/>
  <c r="U268" i="4"/>
  <c r="V129" i="4"/>
  <c r="U780" i="4"/>
  <c r="V966" i="4"/>
  <c r="U698" i="4"/>
  <c r="U320" i="4"/>
  <c r="U786" i="4"/>
  <c r="U219" i="4"/>
  <c r="U962" i="4"/>
  <c r="V977" i="4"/>
  <c r="V128" i="4"/>
  <c r="U38" i="4"/>
  <c r="U997" i="4"/>
  <c r="V74" i="4"/>
  <c r="U165" i="4"/>
  <c r="U168" i="4"/>
  <c r="U122" i="4"/>
  <c r="V956" i="4"/>
  <c r="V246" i="4"/>
  <c r="U266" i="4"/>
  <c r="V165" i="4"/>
  <c r="U128" i="4"/>
  <c r="U112" i="4"/>
  <c r="V35" i="4"/>
  <c r="V960" i="4"/>
  <c r="U196" i="4"/>
  <c r="U956" i="4"/>
  <c r="V178" i="4"/>
  <c r="V961" i="4"/>
  <c r="U187" i="4"/>
  <c r="V963" i="4"/>
  <c r="U882" i="4"/>
  <c r="V959" i="4"/>
  <c r="U180" i="4"/>
  <c r="V999" i="4"/>
  <c r="V167" i="4"/>
  <c r="U790" i="4"/>
  <c r="V790" i="4"/>
  <c r="U971" i="4"/>
  <c r="U241" i="4"/>
  <c r="V955" i="4"/>
  <c r="V181" i="4"/>
  <c r="U246" i="4"/>
  <c r="V166" i="4"/>
  <c r="V188" i="4"/>
  <c r="U127" i="4"/>
  <c r="U271" i="4"/>
  <c r="V268" i="4"/>
  <c r="U974" i="4"/>
  <c r="V219" i="4"/>
  <c r="V38" i="4"/>
  <c r="V244" i="4"/>
  <c r="V100" i="4"/>
  <c r="U161" i="4"/>
  <c r="U337" i="4"/>
  <c r="U220" i="4"/>
  <c r="U247" i="4"/>
  <c r="V153" i="4"/>
  <c r="V267" i="4"/>
  <c r="V957" i="4"/>
  <c r="U164" i="4"/>
  <c r="V269" i="4"/>
  <c r="V168" i="4"/>
  <c r="V210" i="4"/>
  <c r="V962" i="4"/>
  <c r="U120" i="4"/>
  <c r="U186" i="4"/>
  <c r="V222" i="4"/>
  <c r="V164" i="4"/>
  <c r="V112" i="4"/>
  <c r="U210" i="4"/>
  <c r="V9" i="4"/>
  <c r="V952" i="4"/>
  <c r="U209" i="4"/>
  <c r="V265" i="4"/>
  <c r="V997" i="4"/>
  <c r="U117" i="4"/>
  <c r="V158" i="4"/>
  <c r="U975" i="4"/>
  <c r="V97" i="4"/>
  <c r="U154" i="4"/>
  <c r="U344" i="4"/>
  <c r="V994" i="4"/>
  <c r="V211" i="4"/>
  <c r="U995" i="4"/>
  <c r="V266" i="4"/>
  <c r="U1011" i="4"/>
  <c r="U791" i="4"/>
  <c r="V113" i="4"/>
  <c r="U9" i="4"/>
  <c r="V242" i="4"/>
  <c r="U74" i="4"/>
  <c r="V39" i="4"/>
  <c r="U189" i="4"/>
  <c r="V970" i="4"/>
  <c r="V221" i="4"/>
  <c r="U784" i="4"/>
  <c r="U212" i="4"/>
  <c r="V276" i="4"/>
  <c r="U953" i="4"/>
  <c r="V774" i="4"/>
  <c r="U179" i="4"/>
  <c r="V86" i="4"/>
  <c r="V968" i="4"/>
  <c r="U221" i="4"/>
  <c r="V271" i="4"/>
  <c r="V784" i="4"/>
  <c r="U188" i="4"/>
  <c r="V974" i="4"/>
  <c r="V127" i="4"/>
  <c r="V13" i="4"/>
  <c r="U781" i="4"/>
  <c r="V996" i="4"/>
  <c r="U991" i="4"/>
  <c r="U952" i="4"/>
  <c r="V698" i="4"/>
  <c r="U958" i="4"/>
  <c r="U57" i="4"/>
  <c r="V57" i="4"/>
  <c r="U406" i="4"/>
  <c r="V406" i="4"/>
  <c r="V546" i="4"/>
  <c r="U546" i="4"/>
  <c r="V522" i="4"/>
  <c r="U522" i="4"/>
  <c r="V847" i="4"/>
  <c r="U847" i="4"/>
  <c r="V902" i="4"/>
  <c r="U902" i="4"/>
  <c r="V590" i="4"/>
  <c r="U590" i="4"/>
  <c r="U28" i="4"/>
  <c r="V28" i="4"/>
  <c r="U176" i="4"/>
  <c r="V176" i="4"/>
  <c r="U255" i="4"/>
  <c r="V255" i="4"/>
  <c r="V484" i="4"/>
  <c r="U484" i="4"/>
  <c r="U465" i="4"/>
  <c r="V465" i="4"/>
  <c r="U435" i="4"/>
  <c r="V435" i="4"/>
  <c r="U314" i="4"/>
  <c r="V314" i="4"/>
  <c r="V825" i="4"/>
  <c r="U825" i="4"/>
  <c r="V860" i="4"/>
  <c r="U860" i="4"/>
  <c r="V325" i="4"/>
  <c r="U325" i="4"/>
  <c r="V746" i="4"/>
  <c r="U746" i="4"/>
  <c r="U935" i="4"/>
  <c r="V935" i="4"/>
  <c r="V761" i="4"/>
  <c r="U761" i="4"/>
  <c r="U83" i="4"/>
  <c r="V83" i="4"/>
  <c r="U4" i="4"/>
  <c r="V4" i="4"/>
  <c r="U136" i="4"/>
  <c r="V136" i="4"/>
  <c r="U469" i="4"/>
  <c r="V469" i="4"/>
  <c r="V382" i="4"/>
  <c r="U382" i="4"/>
  <c r="V579" i="4"/>
  <c r="U579" i="4"/>
  <c r="U828" i="4"/>
  <c r="V828" i="4"/>
  <c r="V312" i="4"/>
  <c r="U312" i="4"/>
  <c r="U59" i="4"/>
  <c r="V59" i="4"/>
  <c r="U84" i="4"/>
  <c r="V84" i="4"/>
  <c r="U261" i="4"/>
  <c r="V261" i="4"/>
  <c r="U399" i="4"/>
  <c r="V399" i="4"/>
  <c r="V549" i="4"/>
  <c r="U549" i="4"/>
  <c r="V586" i="4"/>
  <c r="U586" i="4"/>
  <c r="V470" i="4"/>
  <c r="U470" i="4"/>
  <c r="U820" i="4"/>
  <c r="V820" i="4"/>
  <c r="V793" i="4"/>
  <c r="U793" i="4"/>
  <c r="V318" i="4"/>
  <c r="U318" i="4"/>
  <c r="U90" i="4"/>
  <c r="V90" i="4"/>
  <c r="V510" i="4"/>
  <c r="U510" i="4"/>
  <c r="V567" i="4"/>
  <c r="U567" i="4"/>
  <c r="V458" i="4"/>
  <c r="U458" i="4"/>
  <c r="U759" i="4"/>
  <c r="V759" i="4"/>
  <c r="V850" i="4"/>
  <c r="U850" i="4"/>
  <c r="U949" i="4"/>
  <c r="V949" i="4"/>
  <c r="V750" i="4"/>
  <c r="U750" i="4"/>
  <c r="U118" i="4"/>
  <c r="V118" i="4"/>
  <c r="U137" i="4"/>
  <c r="V137" i="4"/>
  <c r="U215" i="4"/>
  <c r="V215" i="4"/>
  <c r="V333" i="4"/>
  <c r="U333" i="4"/>
  <c r="V917" i="4"/>
  <c r="U917" i="4"/>
  <c r="U99" i="4"/>
  <c r="V99" i="4"/>
  <c r="U297" i="4"/>
  <c r="V297" i="4"/>
  <c r="V463" i="4"/>
  <c r="U463" i="4"/>
  <c r="U368" i="4"/>
  <c r="V368" i="4"/>
  <c r="V323" i="4"/>
  <c r="U323" i="4"/>
  <c r="V796" i="4"/>
  <c r="U796" i="4"/>
  <c r="U923" i="4"/>
  <c r="V923" i="4"/>
  <c r="U1023" i="4"/>
  <c r="V1023" i="4"/>
  <c r="V493" i="4"/>
  <c r="U493" i="4"/>
  <c r="U82" i="4"/>
  <c r="V82" i="4"/>
  <c r="U95" i="4"/>
  <c r="V95" i="4"/>
  <c r="U140" i="4"/>
  <c r="V140" i="4"/>
  <c r="U249" i="4"/>
  <c r="V249" i="4"/>
  <c r="V648" i="4"/>
  <c r="U648" i="4"/>
  <c r="V532" i="4"/>
  <c r="U532" i="4"/>
  <c r="V386" i="4"/>
  <c r="U386" i="4"/>
  <c r="U355" i="4"/>
  <c r="V355" i="4"/>
  <c r="U792" i="4"/>
  <c r="V792" i="4"/>
  <c r="V904" i="4"/>
  <c r="U904" i="4"/>
  <c r="V359" i="4"/>
  <c r="U359" i="4"/>
  <c r="V722" i="4"/>
  <c r="U722" i="4"/>
  <c r="V948" i="4"/>
  <c r="U948" i="4"/>
  <c r="U450" i="4"/>
  <c r="V450" i="4"/>
  <c r="U36" i="4"/>
  <c r="V36" i="4"/>
  <c r="U106" i="4"/>
  <c r="V106" i="4"/>
  <c r="U175" i="4"/>
  <c r="V175" i="4"/>
  <c r="U433" i="4"/>
  <c r="V433" i="4"/>
  <c r="U542" i="4"/>
  <c r="V542" i="4"/>
  <c r="U589" i="4"/>
  <c r="V589" i="4"/>
  <c r="V848" i="4"/>
  <c r="U848" i="4"/>
  <c r="U978" i="4"/>
  <c r="V978" i="4"/>
  <c r="U412" i="4"/>
  <c r="V412" i="4"/>
  <c r="U63" i="4"/>
  <c r="V63" i="4"/>
  <c r="U280" i="4"/>
  <c r="V280" i="4"/>
  <c r="V486" i="4"/>
  <c r="U486" i="4"/>
  <c r="V428" i="4"/>
  <c r="U428" i="4"/>
  <c r="U367" i="4"/>
  <c r="V367" i="4"/>
  <c r="V593" i="4"/>
  <c r="U593" i="4"/>
  <c r="V831" i="4"/>
  <c r="U831" i="4"/>
  <c r="V916" i="4"/>
  <c r="U916" i="4"/>
  <c r="U366" i="4"/>
  <c r="V366" i="4"/>
  <c r="U60" i="4"/>
  <c r="V60" i="4"/>
  <c r="U96" i="4"/>
  <c r="V96" i="4"/>
  <c r="V485" i="4"/>
  <c r="U485" i="4"/>
  <c r="U421" i="4"/>
  <c r="V421" i="4"/>
  <c r="V480" i="4"/>
  <c r="U480" i="4"/>
  <c r="V794" i="4"/>
  <c r="U794" i="4"/>
  <c r="U945" i="4"/>
  <c r="V945" i="4"/>
  <c r="U701" i="4"/>
  <c r="V701" i="4"/>
  <c r="U124" i="4"/>
  <c r="V124" i="4"/>
  <c r="U436" i="4"/>
  <c r="V436" i="4"/>
  <c r="U253" i="4"/>
  <c r="V253" i="4"/>
  <c r="V708" i="4"/>
  <c r="U708" i="4"/>
  <c r="V513" i="4"/>
  <c r="U513" i="4"/>
  <c r="U747" i="4"/>
  <c r="V747" i="4"/>
  <c r="V812" i="4"/>
  <c r="U812" i="4"/>
  <c r="V925" i="4"/>
  <c r="U925" i="4"/>
  <c r="U986" i="4"/>
  <c r="V986" i="4"/>
  <c r="U440" i="4"/>
  <c r="V440" i="4"/>
  <c r="U81" i="4"/>
  <c r="V81" i="4"/>
  <c r="U146" i="4"/>
  <c r="V146" i="4"/>
  <c r="U282" i="4"/>
  <c r="V282" i="4"/>
  <c r="U434" i="4"/>
  <c r="V434" i="4"/>
  <c r="U392" i="4"/>
  <c r="V392" i="4"/>
  <c r="V340" i="4"/>
  <c r="U340" i="4"/>
  <c r="V689" i="4"/>
  <c r="U689" i="4"/>
  <c r="V806" i="4"/>
  <c r="U806" i="4"/>
  <c r="V921" i="4"/>
  <c r="U921" i="4"/>
  <c r="V987" i="4"/>
  <c r="U987" i="4"/>
  <c r="V517" i="4"/>
  <c r="U517" i="4"/>
  <c r="U105" i="4"/>
  <c r="V105" i="4"/>
  <c r="U227" i="4"/>
  <c r="V227" i="4"/>
  <c r="U279" i="4"/>
  <c r="V279" i="4"/>
  <c r="V500" i="4"/>
  <c r="U500" i="4"/>
  <c r="V543" i="4"/>
  <c r="U543" i="4"/>
  <c r="V839" i="4"/>
  <c r="U839" i="4"/>
  <c r="U647" i="4"/>
  <c r="V647" i="4"/>
  <c r="U40" i="4"/>
  <c r="V40" i="4"/>
  <c r="U225" i="4"/>
  <c r="V225" i="4"/>
  <c r="U299" i="4"/>
  <c r="V299" i="4"/>
  <c r="U576" i="4"/>
  <c r="V576" i="4"/>
  <c r="U426" i="4"/>
  <c r="V426" i="4"/>
  <c r="U361" i="4"/>
  <c r="V361" i="4"/>
  <c r="V730" i="4"/>
  <c r="U730" i="4"/>
  <c r="V826" i="4"/>
  <c r="U826" i="4"/>
  <c r="U942" i="4"/>
  <c r="V942" i="4"/>
  <c r="U507" i="4"/>
  <c r="V507" i="4"/>
  <c r="U75" i="4"/>
  <c r="V75" i="4"/>
  <c r="U6" i="4"/>
  <c r="V6" i="4"/>
  <c r="U155" i="4"/>
  <c r="V155" i="4"/>
  <c r="U226" i="4"/>
  <c r="V226" i="4"/>
  <c r="V657" i="4"/>
  <c r="U657" i="4"/>
  <c r="V466" i="4"/>
  <c r="U466" i="4"/>
  <c r="V330" i="4"/>
  <c r="U330" i="4"/>
  <c r="V852" i="4"/>
  <c r="U852" i="4"/>
  <c r="V954" i="4"/>
  <c r="U954" i="4"/>
  <c r="U1019" i="4"/>
  <c r="V1019" i="4"/>
  <c r="V471" i="4"/>
  <c r="U471" i="4"/>
  <c r="U47" i="4"/>
  <c r="V47" i="4"/>
  <c r="U67" i="4"/>
  <c r="V67" i="4"/>
  <c r="V460" i="4"/>
  <c r="U460" i="4"/>
  <c r="U156" i="4"/>
  <c r="V156" i="4"/>
  <c r="U425" i="4"/>
  <c r="V425" i="4"/>
  <c r="U560" i="4"/>
  <c r="V560" i="4"/>
  <c r="V365" i="4"/>
  <c r="U365" i="4"/>
  <c r="V740" i="4"/>
  <c r="U740" i="4"/>
  <c r="U778" i="4"/>
  <c r="V778" i="4"/>
  <c r="U927" i="4"/>
  <c r="V927" i="4"/>
  <c r="U1022" i="4"/>
  <c r="V1022" i="4"/>
  <c r="U403" i="4"/>
  <c r="V403" i="4"/>
  <c r="U70" i="4"/>
  <c r="V70" i="4"/>
  <c r="U216" i="4"/>
  <c r="V216" i="4"/>
  <c r="U308" i="4"/>
  <c r="V308" i="4"/>
  <c r="V562" i="4"/>
  <c r="U562" i="4"/>
  <c r="V649" i="4"/>
  <c r="U649" i="4"/>
  <c r="V378" i="4"/>
  <c r="U378" i="4"/>
  <c r="V321" i="4"/>
  <c r="U321" i="4"/>
  <c r="V808" i="4"/>
  <c r="U808" i="4"/>
  <c r="V940" i="4"/>
  <c r="U940" i="4"/>
  <c r="U449" i="4"/>
  <c r="V449" i="4"/>
  <c r="U126" i="4"/>
  <c r="V126" i="4"/>
  <c r="U236" i="4"/>
  <c r="V236" i="4"/>
  <c r="U298" i="4"/>
  <c r="V298" i="4"/>
  <c r="V523" i="4"/>
  <c r="U523" i="4"/>
  <c r="V520" i="4"/>
  <c r="U520" i="4"/>
  <c r="U863" i="4"/>
  <c r="V863" i="4"/>
  <c r="U487" i="4"/>
  <c r="V487" i="4"/>
  <c r="U78" i="4"/>
  <c r="V78" i="4"/>
  <c r="U10" i="4"/>
  <c r="V10" i="4"/>
  <c r="U233" i="4"/>
  <c r="V233" i="4"/>
  <c r="U294" i="4"/>
  <c r="V294" i="4"/>
  <c r="V462" i="4"/>
  <c r="U462" i="4"/>
  <c r="U429" i="4"/>
  <c r="V429" i="4"/>
  <c r="V329" i="4"/>
  <c r="U329" i="4"/>
  <c r="V753" i="4"/>
  <c r="U753" i="4"/>
  <c r="V866" i="4"/>
  <c r="U866" i="4"/>
  <c r="V937" i="4"/>
  <c r="U937" i="4"/>
  <c r="V464" i="4"/>
  <c r="U464" i="4"/>
  <c r="U43" i="4"/>
  <c r="V43" i="4"/>
  <c r="U69" i="4"/>
  <c r="V69" i="4"/>
  <c r="U185" i="4"/>
  <c r="V185" i="4"/>
  <c r="U228" i="4"/>
  <c r="V228" i="4"/>
  <c r="U281" i="4"/>
  <c r="V281" i="4"/>
  <c r="V441" i="4"/>
  <c r="U441" i="4"/>
  <c r="V508" i="4"/>
  <c r="U508" i="4"/>
  <c r="V829" i="4"/>
  <c r="U829" i="4"/>
  <c r="U964" i="4"/>
  <c r="V964" i="4"/>
  <c r="U980" i="4"/>
  <c r="V980" i="4"/>
  <c r="U569" i="4"/>
  <c r="V569" i="4"/>
  <c r="U61" i="4"/>
  <c r="V61" i="4"/>
  <c r="U89" i="4"/>
  <c r="V89" i="4"/>
  <c r="U184" i="4"/>
  <c r="V184" i="4"/>
  <c r="U230" i="4"/>
  <c r="V230" i="4"/>
  <c r="U283" i="4"/>
  <c r="V283" i="4"/>
  <c r="U824" i="4"/>
  <c r="V824" i="4"/>
  <c r="V509" i="4"/>
  <c r="U509" i="4"/>
  <c r="U21" i="4"/>
  <c r="V21" i="4"/>
  <c r="U138" i="4"/>
  <c r="V138" i="4"/>
  <c r="V356" i="4"/>
  <c r="U356" i="4"/>
  <c r="U418" i="4"/>
  <c r="V418" i="4"/>
  <c r="V865" i="4"/>
  <c r="U865" i="4"/>
  <c r="V929" i="4"/>
  <c r="U929" i="4"/>
  <c r="U1020" i="4"/>
  <c r="V1020" i="4"/>
  <c r="U32" i="4"/>
  <c r="V32" i="4"/>
  <c r="U42" i="4"/>
  <c r="V42" i="4"/>
  <c r="U223" i="4"/>
  <c r="V223" i="4"/>
  <c r="U292" i="4"/>
  <c r="V292" i="4"/>
  <c r="V537" i="4"/>
  <c r="U537" i="4"/>
  <c r="U461" i="4"/>
  <c r="V461" i="4"/>
  <c r="U721" i="4"/>
  <c r="V721" i="4"/>
  <c r="U885" i="4"/>
  <c r="V885" i="4"/>
  <c r="U941" i="4"/>
  <c r="V941" i="4"/>
  <c r="V836" i="4"/>
  <c r="U836" i="4"/>
  <c r="V1010" i="4"/>
  <c r="U1010" i="4"/>
  <c r="U651" i="4"/>
  <c r="V651" i="4"/>
  <c r="U76" i="4"/>
  <c r="V76" i="4"/>
  <c r="U50" i="4"/>
  <c r="V50" i="4"/>
  <c r="U252" i="4"/>
  <c r="V252" i="4"/>
  <c r="U291" i="4"/>
  <c r="V291" i="4"/>
  <c r="U432" i="4"/>
  <c r="V432" i="4"/>
  <c r="V574" i="4"/>
  <c r="U574" i="4"/>
  <c r="U817" i="4"/>
  <c r="V817" i="4"/>
  <c r="V908" i="4"/>
  <c r="U908" i="4"/>
  <c r="U110" i="4"/>
  <c r="V110" i="4"/>
  <c r="U44" i="4"/>
  <c r="V44" i="4"/>
  <c r="U130" i="4"/>
  <c r="V130" i="4"/>
  <c r="U263" i="4"/>
  <c r="V263" i="4"/>
  <c r="V497" i="4"/>
  <c r="U497" i="4"/>
  <c r="V526" i="4"/>
  <c r="U526" i="4"/>
  <c r="V547" i="4"/>
  <c r="U547" i="4"/>
  <c r="U411" i="4"/>
  <c r="V411" i="4"/>
  <c r="V732" i="4"/>
  <c r="U732" i="4"/>
  <c r="V854" i="4"/>
  <c r="U854" i="4"/>
  <c r="U926" i="4"/>
  <c r="V926" i="4"/>
  <c r="U419" i="4"/>
  <c r="V419" i="4"/>
  <c r="U54" i="4"/>
  <c r="V54" i="4"/>
  <c r="U24" i="4"/>
  <c r="V24" i="4"/>
  <c r="U248" i="4"/>
  <c r="V248" i="4"/>
  <c r="U289" i="4"/>
  <c r="V289" i="4"/>
  <c r="V431" i="4"/>
  <c r="U431" i="4"/>
  <c r="U363" i="4"/>
  <c r="V363" i="4"/>
  <c r="V675" i="4"/>
  <c r="U675" i="4"/>
  <c r="U809" i="4"/>
  <c r="V809" i="4"/>
  <c r="U951" i="4"/>
  <c r="V951" i="4"/>
  <c r="U491" i="4"/>
  <c r="V491" i="4"/>
  <c r="U49" i="4"/>
  <c r="V49" i="4"/>
  <c r="U22" i="4"/>
  <c r="V22" i="4"/>
  <c r="U234" i="4"/>
  <c r="V234" i="4"/>
  <c r="U290" i="4"/>
  <c r="V290" i="4"/>
  <c r="U503" i="4"/>
  <c r="V503" i="4"/>
  <c r="U87" i="4"/>
  <c r="V87" i="4"/>
  <c r="U163" i="4"/>
  <c r="V163" i="4"/>
  <c r="U125" i="4"/>
  <c r="V125" i="4"/>
  <c r="U104" i="4"/>
  <c r="V104" i="4"/>
  <c r="U670" i="4"/>
  <c r="V670" i="4"/>
  <c r="U142" i="4"/>
  <c r="V142" i="4"/>
  <c r="U444" i="4"/>
  <c r="V444" i="4"/>
  <c r="U68" i="4"/>
  <c r="V68" i="4"/>
  <c r="U77" i="4"/>
  <c r="V77" i="4"/>
  <c r="V711" i="4"/>
  <c r="U711" i="4"/>
  <c r="V871" i="4"/>
  <c r="U871" i="4"/>
  <c r="V910" i="4"/>
  <c r="U910" i="4"/>
  <c r="U46" i="4"/>
  <c r="V46" i="4"/>
  <c r="U183" i="4"/>
  <c r="V183" i="4"/>
  <c r="U235" i="4"/>
  <c r="V235" i="4"/>
  <c r="V512" i="4"/>
  <c r="U512" i="4"/>
  <c r="V575" i="4"/>
  <c r="U575" i="4"/>
  <c r="U422" i="4"/>
  <c r="V422" i="4"/>
  <c r="V748" i="4"/>
  <c r="U748" i="4"/>
  <c r="V851" i="4"/>
  <c r="U851" i="4"/>
  <c r="U931" i="4"/>
  <c r="V931" i="4"/>
  <c r="V983" i="4"/>
  <c r="U983" i="4"/>
  <c r="V912" i="4"/>
  <c r="U912" i="4"/>
  <c r="U115" i="4"/>
  <c r="V115" i="4"/>
  <c r="U8" i="4"/>
  <c r="V8" i="4"/>
  <c r="U270" i="4"/>
  <c r="V270" i="4"/>
  <c r="U514" i="4"/>
  <c r="V514" i="4"/>
  <c r="V535" i="4"/>
  <c r="U535" i="4"/>
  <c r="V536" i="4"/>
  <c r="U536" i="4"/>
  <c r="U859" i="4"/>
  <c r="V859" i="4"/>
  <c r="U101" i="4"/>
  <c r="V101" i="4"/>
  <c r="U30" i="4"/>
  <c r="V30" i="4"/>
  <c r="U144" i="4"/>
  <c r="V144" i="4"/>
  <c r="U258" i="4"/>
  <c r="V258" i="4"/>
  <c r="U685" i="4"/>
  <c r="V685" i="4"/>
  <c r="V501" i="4"/>
  <c r="U501" i="4"/>
  <c r="V498" i="4"/>
  <c r="U498" i="4"/>
  <c r="V372" i="4"/>
  <c r="U372" i="4"/>
  <c r="V788" i="4"/>
  <c r="U788" i="4"/>
  <c r="U777" i="4"/>
  <c r="V777" i="4"/>
  <c r="U984" i="4"/>
  <c r="V984" i="4"/>
  <c r="U29" i="4"/>
  <c r="V29" i="4"/>
  <c r="P29" i="4"/>
  <c r="U73" i="4"/>
  <c r="V73" i="4"/>
  <c r="U293" i="4"/>
  <c r="V293" i="4"/>
  <c r="U442" i="4"/>
  <c r="V442" i="4"/>
  <c r="V504" i="4"/>
  <c r="U504" i="4"/>
  <c r="V328" i="4"/>
  <c r="U328" i="4"/>
  <c r="U665" i="4"/>
  <c r="V665" i="4"/>
  <c r="U832" i="4"/>
  <c r="V832" i="4"/>
  <c r="V870" i="4"/>
  <c r="U870" i="4"/>
  <c r="U3" i="4"/>
  <c r="V3" i="4"/>
  <c r="U12" i="4"/>
  <c r="V12" i="4"/>
  <c r="U250" i="4"/>
  <c r="V250" i="4"/>
  <c r="U300" i="4"/>
  <c r="V300" i="4"/>
  <c r="V566" i="4"/>
  <c r="U566" i="4"/>
  <c r="U301" i="4"/>
  <c r="V301" i="4"/>
  <c r="U305" i="4"/>
  <c r="V305" i="4"/>
  <c r="U404" i="4"/>
  <c r="V404" i="4"/>
  <c r="U55" i="4"/>
  <c r="V55" i="4"/>
  <c r="V540" i="4"/>
  <c r="U540" i="4"/>
  <c r="V467" i="4"/>
  <c r="U467" i="4"/>
  <c r="V482" i="4"/>
  <c r="U482" i="4"/>
  <c r="U116" i="4"/>
  <c r="V116" i="4"/>
  <c r="U45" i="4"/>
  <c r="V45" i="4"/>
  <c r="V478" i="4"/>
  <c r="U478" i="4"/>
  <c r="V468" i="4"/>
  <c r="U468" i="4"/>
  <c r="V339" i="4"/>
  <c r="U339" i="4"/>
  <c r="V886" i="4"/>
  <c r="U886" i="4"/>
  <c r="V776" i="4"/>
  <c r="U776" i="4"/>
  <c r="V833" i="4"/>
  <c r="U833" i="4"/>
  <c r="U58" i="4"/>
  <c r="V58" i="4"/>
  <c r="U14" i="4"/>
  <c r="V14" i="4"/>
  <c r="U262" i="4"/>
  <c r="V262" i="4"/>
  <c r="V582" i="4"/>
  <c r="U582" i="4"/>
  <c r="U681" i="4"/>
  <c r="V681" i="4"/>
  <c r="U443" i="4"/>
  <c r="V443" i="4"/>
  <c r="V346" i="4"/>
  <c r="U346" i="4"/>
  <c r="V733" i="4"/>
  <c r="U733" i="4"/>
  <c r="V874" i="4"/>
  <c r="U874" i="4"/>
  <c r="V1017" i="4"/>
  <c r="U1017" i="4"/>
  <c r="U595" i="4"/>
  <c r="V595" i="4"/>
  <c r="U922" i="4"/>
  <c r="V922" i="4"/>
  <c r="U31" i="4"/>
  <c r="V31" i="4"/>
  <c r="U133" i="4"/>
  <c r="V133" i="4"/>
  <c r="U159" i="4"/>
  <c r="V159" i="4"/>
  <c r="V682" i="4"/>
  <c r="U682" i="4"/>
  <c r="V559" i="4"/>
  <c r="U559" i="4"/>
  <c r="V881" i="4"/>
  <c r="U881" i="4"/>
  <c r="U80" i="4"/>
  <c r="V80" i="4"/>
  <c r="U64" i="4"/>
  <c r="V64" i="4"/>
  <c r="U193" i="4"/>
  <c r="V193" i="4"/>
  <c r="V377" i="4"/>
  <c r="U377" i="4"/>
  <c r="V473" i="4"/>
  <c r="U473" i="4"/>
  <c r="U479" i="4"/>
  <c r="V479" i="4"/>
  <c r="V864" i="4"/>
  <c r="U864" i="4"/>
  <c r="V906" i="4"/>
  <c r="U906" i="4"/>
  <c r="U109" i="4"/>
  <c r="V109" i="4"/>
  <c r="U132" i="4"/>
  <c r="V132" i="4"/>
  <c r="U201" i="4"/>
  <c r="V201" i="4"/>
  <c r="V502" i="4"/>
  <c r="U502" i="4"/>
  <c r="V550" i="4"/>
  <c r="U550" i="4"/>
  <c r="U395" i="4"/>
  <c r="V395" i="4"/>
  <c r="U319" i="4"/>
  <c r="V319" i="4"/>
  <c r="V765" i="4"/>
  <c r="U765" i="4"/>
  <c r="V800" i="4"/>
  <c r="U800" i="4"/>
  <c r="V905" i="4"/>
  <c r="U905" i="4"/>
  <c r="U103" i="4"/>
  <c r="V103" i="4"/>
  <c r="U48" i="4"/>
  <c r="V48" i="4"/>
  <c r="U172" i="4"/>
  <c r="V172" i="4"/>
  <c r="V565" i="4"/>
  <c r="U565" i="4"/>
  <c r="U256" i="4"/>
  <c r="V256" i="4"/>
  <c r="V734" i="4"/>
  <c r="U734" i="4"/>
  <c r="U198" i="4"/>
  <c r="V198" i="4"/>
  <c r="U447" i="4"/>
  <c r="V447" i="4"/>
  <c r="U72" i="4"/>
  <c r="V72" i="4"/>
  <c r="U27" i="4"/>
  <c r="V27" i="4"/>
  <c r="U190" i="4"/>
  <c r="V190" i="4"/>
  <c r="U240" i="4"/>
  <c r="V240" i="4"/>
  <c r="U398" i="4"/>
  <c r="V398" i="4"/>
  <c r="U552" i="4"/>
  <c r="V552" i="4"/>
  <c r="V588" i="4"/>
  <c r="U588" i="4"/>
  <c r="V541" i="4"/>
  <c r="U541" i="4"/>
  <c r="V873" i="4"/>
  <c r="U873" i="4"/>
  <c r="V779" i="4"/>
  <c r="U779" i="4"/>
  <c r="V757" i="4"/>
  <c r="U757" i="4"/>
  <c r="U91" i="4"/>
  <c r="V91" i="4"/>
  <c r="U257" i="4"/>
  <c r="V257" i="4"/>
  <c r="V570" i="4"/>
  <c r="U570" i="4"/>
  <c r="U430" i="4"/>
  <c r="V430" i="4"/>
  <c r="U499" i="4"/>
  <c r="V499" i="4"/>
  <c r="V313" i="4"/>
  <c r="U313" i="4"/>
  <c r="U798" i="4"/>
  <c r="V798" i="4"/>
  <c r="U875" i="4"/>
  <c r="V875" i="4"/>
  <c r="U415" i="4"/>
  <c r="V415" i="4"/>
  <c r="U751" i="4"/>
  <c r="V751" i="4"/>
  <c r="U943" i="4"/>
  <c r="V943" i="4"/>
  <c r="V830" i="4"/>
  <c r="U830" i="4"/>
  <c r="U18" i="4"/>
  <c r="V18" i="4"/>
  <c r="U17" i="4"/>
  <c r="V17" i="4"/>
  <c r="U143" i="4"/>
  <c r="V143" i="4"/>
  <c r="U202" i="4"/>
  <c r="V202" i="4"/>
  <c r="V530" i="4"/>
  <c r="U530" i="4"/>
  <c r="V568" i="4"/>
  <c r="U568" i="4"/>
  <c r="V459" i="4"/>
  <c r="U459" i="4"/>
  <c r="V745" i="4"/>
  <c r="U745" i="4"/>
  <c r="U23" i="4"/>
  <c r="V23" i="4"/>
  <c r="U33" i="4"/>
  <c r="V33" i="4"/>
  <c r="U203" i="4"/>
  <c r="V203" i="4"/>
  <c r="U427" i="4"/>
  <c r="V427" i="4"/>
  <c r="U402" i="4"/>
  <c r="V402" i="4"/>
  <c r="V577" i="4"/>
  <c r="U577" i="4"/>
  <c r="U838" i="4"/>
  <c r="V838" i="4"/>
  <c r="U755" i="4"/>
  <c r="V755" i="4"/>
  <c r="U65" i="4"/>
  <c r="V65" i="4"/>
  <c r="U145" i="4"/>
  <c r="V145" i="4"/>
  <c r="U213" i="4"/>
  <c r="V213" i="4"/>
  <c r="V678" i="4"/>
  <c r="U678" i="4"/>
  <c r="V424" i="4"/>
  <c r="U424" i="4"/>
  <c r="V511" i="4"/>
  <c r="U511" i="4"/>
  <c r="U697" i="4"/>
  <c r="V697" i="4"/>
  <c r="V752" i="4"/>
  <c r="U752" i="4"/>
  <c r="V818" i="4"/>
  <c r="U818" i="4"/>
  <c r="V944" i="4"/>
  <c r="U944" i="4"/>
  <c r="U981" i="4"/>
  <c r="V981" i="4"/>
  <c r="U25" i="4"/>
  <c r="V25" i="4"/>
  <c r="U92" i="4"/>
  <c r="V92" i="4"/>
  <c r="U131" i="4"/>
  <c r="V131" i="4"/>
  <c r="U200" i="4"/>
  <c r="V200" i="4"/>
  <c r="V551" i="4"/>
  <c r="U551" i="4"/>
  <c r="V591" i="4"/>
  <c r="U591" i="4"/>
  <c r="U739" i="4"/>
  <c r="V739" i="4"/>
  <c r="V867" i="4"/>
  <c r="U867" i="4"/>
  <c r="U936" i="4"/>
  <c r="V936" i="4"/>
  <c r="V420" i="4"/>
  <c r="U420" i="4"/>
  <c r="U52" i="4"/>
  <c r="V52" i="4"/>
  <c r="U199" i="4"/>
  <c r="V199" i="4"/>
  <c r="U229" i="4"/>
  <c r="V229" i="4"/>
  <c r="V353" i="4"/>
  <c r="U353" i="4"/>
  <c r="V700" i="4"/>
  <c r="U700" i="4"/>
  <c r="V490" i="4"/>
  <c r="U490" i="4"/>
  <c r="V843" i="4"/>
  <c r="U843" i="4"/>
  <c r="V822" i="4"/>
  <c r="U822" i="4"/>
  <c r="U967" i="4"/>
  <c r="V967" i="4"/>
  <c r="U1014" i="4"/>
  <c r="V1014" i="4"/>
  <c r="V737" i="4"/>
  <c r="U737" i="4"/>
  <c r="U62" i="4"/>
  <c r="V62" i="4"/>
  <c r="U254" i="4"/>
  <c r="V254" i="4"/>
  <c r="V315" i="4"/>
  <c r="U315" i="4"/>
  <c r="V496" i="4"/>
  <c r="U496" i="4"/>
  <c r="U525" i="4"/>
  <c r="V525" i="4"/>
  <c r="V383" i="4"/>
  <c r="U383" i="4"/>
  <c r="V840" i="4"/>
  <c r="U840" i="4"/>
  <c r="V810" i="4"/>
  <c r="U810" i="4"/>
  <c r="V973" i="4"/>
  <c r="U973" i="4"/>
  <c r="U401" i="4"/>
  <c r="V401" i="4"/>
  <c r="V676" i="4"/>
  <c r="U676" i="4"/>
  <c r="U662" i="4"/>
  <c r="V662" i="4"/>
  <c r="U849" i="4"/>
  <c r="V849" i="4"/>
  <c r="U903" i="4"/>
  <c r="V903" i="4"/>
  <c r="V804" i="4"/>
  <c r="U804" i="4"/>
  <c r="U121" i="4"/>
  <c r="V121" i="4"/>
  <c r="U102" i="4"/>
  <c r="V102" i="4"/>
  <c r="U274" i="4"/>
  <c r="V274" i="4"/>
  <c r="V488" i="4"/>
  <c r="U488" i="4"/>
  <c r="V548" i="4"/>
  <c r="U548" i="4"/>
  <c r="V351" i="4"/>
  <c r="U351" i="4"/>
  <c r="U950" i="4"/>
  <c r="V950" i="4"/>
  <c r="V979" i="4"/>
  <c r="U979" i="4"/>
  <c r="V516" i="4"/>
  <c r="U516" i="4"/>
  <c r="U111" i="4"/>
  <c r="V111" i="4"/>
  <c r="U214" i="4"/>
  <c r="V214" i="4"/>
  <c r="U303" i="4"/>
  <c r="V303" i="4"/>
  <c r="U410" i="4"/>
  <c r="V410" i="4"/>
  <c r="U495" i="4"/>
  <c r="V495" i="4"/>
  <c r="V664" i="4"/>
  <c r="U664" i="4"/>
  <c r="V756" i="4"/>
  <c r="U756" i="4"/>
  <c r="V842" i="4"/>
  <c r="U842" i="4"/>
  <c r="U932" i="4"/>
  <c r="V932" i="4"/>
  <c r="U446" i="4"/>
  <c r="V446" i="4"/>
  <c r="V374" i="4"/>
  <c r="U374" i="4"/>
  <c r="U334" i="4"/>
  <c r="V334" i="4"/>
  <c r="U845" i="4"/>
  <c r="V845" i="4"/>
  <c r="U354" i="4"/>
  <c r="V354" i="4"/>
  <c r="U56" i="4"/>
  <c r="V56" i="4"/>
  <c r="U71" i="4"/>
  <c r="V71" i="4"/>
  <c r="U114" i="4"/>
  <c r="V114" i="4"/>
  <c r="U217" i="4"/>
  <c r="V217" i="4"/>
  <c r="U287" i="4"/>
  <c r="V287" i="4"/>
  <c r="U472" i="4"/>
  <c r="V472" i="4"/>
  <c r="U454" i="4"/>
  <c r="V454" i="4"/>
  <c r="U414" i="4"/>
  <c r="V414" i="4"/>
  <c r="U743" i="4"/>
  <c r="V743" i="4"/>
  <c r="V862" i="4"/>
  <c r="U862" i="4"/>
  <c r="U985" i="4"/>
  <c r="V985" i="4"/>
  <c r="U1016" i="4"/>
  <c r="V1016" i="4"/>
  <c r="U85" i="4"/>
  <c r="V85" i="4"/>
  <c r="U119" i="4"/>
  <c r="V119" i="4"/>
  <c r="U286" i="4"/>
  <c r="V286" i="4"/>
  <c r="U564" i="4"/>
  <c r="V564" i="4"/>
  <c r="V452" i="4"/>
  <c r="U452" i="4"/>
  <c r="V527" i="4"/>
  <c r="U527" i="4"/>
  <c r="V742" i="4"/>
  <c r="U742" i="4"/>
  <c r="U853" i="4"/>
  <c r="V853" i="4"/>
  <c r="U930" i="4"/>
  <c r="V930" i="4"/>
  <c r="U409" i="4"/>
  <c r="V409" i="4"/>
  <c r="U437" i="4"/>
  <c r="V437" i="4"/>
  <c r="V731" i="4"/>
  <c r="U731" i="4"/>
  <c r="U918" i="4"/>
  <c r="V918" i="4"/>
  <c r="V749" i="4"/>
  <c r="U749" i="4"/>
  <c r="U182" i="4"/>
  <c r="V182" i="4"/>
  <c r="U251" i="4"/>
  <c r="V251" i="4"/>
  <c r="U327" i="4"/>
  <c r="V327" i="4"/>
  <c r="U423" i="4"/>
  <c r="V423" i="4"/>
  <c r="U400" i="4"/>
  <c r="V400" i="4"/>
  <c r="V352" i="4"/>
  <c r="U352" i="4"/>
  <c r="V837" i="4"/>
  <c r="U837" i="4"/>
  <c r="U924" i="4"/>
  <c r="V924" i="4"/>
  <c r="U1015" i="4"/>
  <c r="V1015" i="4"/>
  <c r="U699" i="4"/>
  <c r="V699" i="4"/>
  <c r="U93" i="4"/>
  <c r="V93" i="4"/>
  <c r="U20" i="4"/>
  <c r="V20" i="4"/>
  <c r="U139" i="4"/>
  <c r="V139" i="4"/>
  <c r="V684" i="4"/>
  <c r="U684" i="4"/>
  <c r="U408" i="4"/>
  <c r="V408" i="4"/>
  <c r="V438" i="4"/>
  <c r="U438" i="4"/>
  <c r="U556" i="4"/>
  <c r="V556" i="4"/>
  <c r="V835" i="4"/>
  <c r="U835" i="4"/>
  <c r="U911" i="4"/>
  <c r="V911" i="4"/>
  <c r="V477" i="4"/>
  <c r="U477" i="4"/>
  <c r="V558" i="4"/>
  <c r="U558" i="4"/>
  <c r="V369" i="4"/>
  <c r="U369" i="4"/>
  <c r="U387" i="4"/>
  <c r="V387" i="4"/>
  <c r="V802" i="4"/>
  <c r="U802" i="4"/>
  <c r="U938" i="4"/>
  <c r="V938" i="4"/>
  <c r="U162" i="4"/>
  <c r="V162" i="4"/>
  <c r="V706" i="4"/>
  <c r="U706" i="4"/>
  <c r="V481" i="4"/>
  <c r="U481" i="4"/>
  <c r="V571" i="4"/>
  <c r="U571" i="4"/>
  <c r="V317" i="4"/>
  <c r="U317" i="4"/>
  <c r="V799" i="4"/>
  <c r="U799" i="4"/>
  <c r="U907" i="4"/>
  <c r="V907" i="4"/>
  <c r="U972" i="4"/>
  <c r="V972" i="4"/>
  <c r="U160" i="4"/>
  <c r="V160" i="4"/>
  <c r="U295" i="4"/>
  <c r="V295" i="4"/>
  <c r="V555" i="4"/>
  <c r="U555" i="4"/>
  <c r="U405" i="4"/>
  <c r="V405" i="4"/>
  <c r="U336" i="4"/>
  <c r="V336" i="4"/>
  <c r="U841" i="4"/>
  <c r="V841" i="4"/>
  <c r="U920" i="4"/>
  <c r="V920" i="4"/>
  <c r="U275" i="4"/>
  <c r="V275" i="4"/>
  <c r="V561" i="4"/>
  <c r="U561" i="4"/>
  <c r="U393" i="4"/>
  <c r="V393" i="4"/>
  <c r="V341" i="4"/>
  <c r="U341" i="4"/>
  <c r="V827" i="4"/>
  <c r="U827" i="4"/>
  <c r="V846" i="4"/>
  <c r="U846" i="4"/>
  <c r="V475" i="4"/>
  <c r="U475" i="4"/>
  <c r="U53" i="4"/>
  <c r="V53" i="4"/>
  <c r="U98" i="4"/>
  <c r="V98" i="4"/>
  <c r="U7" i="4"/>
  <c r="V7" i="4"/>
  <c r="U285" i="4"/>
  <c r="V285" i="4"/>
  <c r="V563" i="4"/>
  <c r="U563" i="4"/>
  <c r="V448" i="4"/>
  <c r="U448" i="4"/>
  <c r="V533" i="4"/>
  <c r="U533" i="4"/>
  <c r="V736" i="4"/>
  <c r="U736" i="4"/>
  <c r="U801" i="4"/>
  <c r="V801" i="4"/>
  <c r="U928" i="4"/>
  <c r="V928" i="4"/>
  <c r="U677" i="4"/>
  <c r="V677" i="4"/>
  <c r="U26" i="4"/>
  <c r="V26" i="4"/>
  <c r="U66" i="4"/>
  <c r="V66" i="4"/>
  <c r="U147" i="4"/>
  <c r="V147" i="4"/>
  <c r="U231" i="4"/>
  <c r="V231" i="4"/>
  <c r="U243" i="4"/>
  <c r="V243" i="4"/>
  <c r="U483" i="4"/>
  <c r="V483" i="4"/>
  <c r="V524" i="4"/>
  <c r="U524" i="4"/>
  <c r="V505" i="4"/>
  <c r="U505" i="4"/>
  <c r="V729" i="4"/>
  <c r="U729" i="4"/>
  <c r="V775" i="4"/>
  <c r="U775" i="4"/>
  <c r="U691" i="4"/>
  <c r="V691" i="4"/>
  <c r="U521" i="4"/>
  <c r="V521" i="4"/>
  <c r="V669" i="4"/>
  <c r="U669" i="4"/>
  <c r="V744" i="4"/>
  <c r="U744" i="4"/>
  <c r="V872" i="4"/>
  <c r="U872" i="4"/>
  <c r="U439" i="4"/>
  <c r="V439" i="4"/>
  <c r="U79" i="4"/>
  <c r="V79" i="4"/>
  <c r="U171" i="4"/>
  <c r="V171" i="4"/>
  <c r="U245" i="4"/>
  <c r="V245" i="4"/>
  <c r="U396" i="4"/>
  <c r="V396" i="4"/>
  <c r="V385" i="4"/>
  <c r="U385" i="4"/>
  <c r="V646" i="4"/>
  <c r="U646" i="4"/>
  <c r="U769" i="4"/>
  <c r="V769" i="4"/>
  <c r="V887" i="4"/>
  <c r="U887" i="4"/>
  <c r="U992" i="4"/>
  <c r="V992" i="4"/>
  <c r="V815" i="4"/>
  <c r="U815" i="4"/>
  <c r="U237" i="4"/>
  <c r="V237" i="4"/>
  <c r="U380" i="4"/>
  <c r="V380" i="4"/>
  <c r="U572" i="4"/>
  <c r="V572" i="4"/>
  <c r="V557" i="4"/>
  <c r="U557" i="4"/>
  <c r="U655" i="4"/>
  <c r="V655" i="4"/>
  <c r="V844" i="4"/>
  <c r="U844" i="4"/>
  <c r="V933" i="4"/>
  <c r="U933" i="4"/>
  <c r="U407" i="4"/>
  <c r="V407" i="4"/>
  <c r="V650" i="4"/>
  <c r="U650" i="4"/>
  <c r="V388" i="4"/>
  <c r="U388" i="4"/>
  <c r="V819" i="4"/>
  <c r="U819" i="4"/>
  <c r="U934" i="4"/>
  <c r="V934" i="4"/>
  <c r="U135" i="4"/>
  <c r="V135" i="4"/>
  <c r="U232" i="4"/>
  <c r="V232" i="4"/>
  <c r="U288" i="4"/>
  <c r="V288" i="4"/>
  <c r="V656" i="4"/>
  <c r="U656" i="4"/>
  <c r="V587" i="4"/>
  <c r="U587" i="4"/>
  <c r="V342" i="4"/>
  <c r="U342" i="4"/>
  <c r="U805" i="4"/>
  <c r="V805" i="4"/>
  <c r="V900" i="4"/>
  <c r="U900" i="4"/>
  <c r="U982" i="4"/>
  <c r="V982" i="4"/>
  <c r="U416" i="4"/>
  <c r="V416" i="4"/>
  <c r="U107" i="4"/>
  <c r="V107" i="4"/>
  <c r="U51" i="4"/>
  <c r="V51" i="4"/>
  <c r="U41" i="4"/>
  <c r="V41" i="4"/>
  <c r="U19" i="4"/>
  <c r="V19" i="4"/>
  <c r="U197" i="4"/>
  <c r="V197" i="4"/>
  <c r="U273" i="4"/>
  <c r="V273" i="4"/>
  <c r="V456" i="4"/>
  <c r="U456" i="4"/>
  <c r="V554" i="4"/>
  <c r="U554" i="4"/>
  <c r="V357" i="4"/>
  <c r="U357" i="4"/>
  <c r="V322" i="4"/>
  <c r="U322" i="4"/>
  <c r="U813" i="4"/>
  <c r="V813" i="4"/>
  <c r="P117" i="4"/>
  <c r="P94" i="4"/>
  <c r="P109" i="4"/>
  <c r="P31" i="4"/>
  <c r="P87" i="4"/>
  <c r="P26" i="4"/>
  <c r="P99" i="4"/>
  <c r="P32" i="4"/>
  <c r="P85" i="4"/>
  <c r="P115" i="4"/>
  <c r="P101" i="4"/>
  <c r="P110" i="4"/>
  <c r="P113" i="4"/>
  <c r="P25" i="4"/>
  <c r="E35" i="31"/>
  <c r="O42" i="31" s="1"/>
  <c r="F31" i="31"/>
  <c r="E37" i="31" l="1"/>
  <c r="P17" i="4"/>
  <c r="P48" i="4"/>
  <c r="A416" i="5" l="1"/>
  <c r="A40" i="5"/>
  <c r="A46" i="5"/>
  <c r="A54" i="5"/>
  <c r="A94" i="5"/>
  <c r="A100" i="5"/>
  <c r="A449" i="5"/>
  <c r="A458" i="5"/>
  <c r="A123" i="5"/>
  <c r="A145" i="5"/>
  <c r="A129" i="5"/>
  <c r="A152" i="5"/>
  <c r="A510" i="5"/>
  <c r="A516" i="5"/>
  <c r="A522" i="5"/>
  <c r="A170" i="5"/>
  <c r="A187" i="5"/>
  <c r="A221" i="5"/>
  <c r="A535" i="5"/>
  <c r="A538" i="5"/>
  <c r="A547" i="5"/>
  <c r="A553" i="5"/>
  <c r="A237" i="5"/>
  <c r="A241" i="5"/>
  <c r="A15" i="5"/>
  <c r="A16" i="5"/>
  <c r="A35" i="5"/>
  <c r="A41" i="5"/>
  <c r="A43" i="5"/>
  <c r="A51" i="5"/>
  <c r="A63" i="5"/>
  <c r="A66" i="5"/>
  <c r="A80" i="5"/>
  <c r="A83" i="5"/>
  <c r="A105" i="5"/>
  <c r="A108" i="5"/>
  <c r="A115" i="5"/>
  <c r="A437" i="5"/>
  <c r="A443" i="5"/>
  <c r="A446" i="5"/>
  <c r="A472" i="5"/>
  <c r="A494" i="5"/>
  <c r="A126" i="5"/>
  <c r="A131" i="5"/>
  <c r="A140" i="5"/>
  <c r="A497" i="5"/>
  <c r="A507" i="5"/>
  <c r="A519" i="5"/>
  <c r="A173" i="5"/>
  <c r="A176" i="5"/>
  <c r="A207" i="5"/>
  <c r="A210" i="5"/>
  <c r="A550" i="5"/>
  <c r="A247" i="5"/>
  <c r="A250" i="5"/>
  <c r="C416" i="5"/>
  <c r="C40" i="5"/>
  <c r="C46" i="5"/>
  <c r="C54" i="5"/>
  <c r="C94" i="5"/>
  <c r="C100" i="5"/>
  <c r="C449" i="5"/>
  <c r="C458" i="5"/>
  <c r="C123" i="5"/>
  <c r="C145" i="5"/>
  <c r="C129" i="5"/>
  <c r="C152" i="5"/>
  <c r="C510" i="5"/>
  <c r="C516" i="5"/>
  <c r="C522" i="5"/>
  <c r="C170" i="5"/>
  <c r="C187" i="5"/>
  <c r="C221" i="5"/>
  <c r="C535" i="5"/>
  <c r="C538" i="5"/>
  <c r="C547" i="5"/>
  <c r="C553" i="5"/>
  <c r="C237" i="5"/>
  <c r="C241" i="5"/>
  <c r="C15" i="5"/>
  <c r="C16" i="5"/>
  <c r="C35" i="5"/>
  <c r="C41" i="5"/>
  <c r="C43" i="5"/>
  <c r="C51" i="5"/>
  <c r="C63" i="5"/>
  <c r="C66" i="5"/>
  <c r="C80" i="5"/>
  <c r="C83" i="5"/>
  <c r="C105" i="5"/>
  <c r="C108" i="5"/>
  <c r="C115" i="5"/>
  <c r="C437" i="5"/>
  <c r="C443" i="5"/>
  <c r="C446" i="5"/>
  <c r="C472" i="5"/>
  <c r="C494" i="5"/>
  <c r="C126" i="5"/>
  <c r="C131" i="5"/>
  <c r="C140" i="5"/>
  <c r="C497" i="5"/>
  <c r="C507" i="5"/>
  <c r="C519" i="5"/>
  <c r="C173" i="5"/>
  <c r="C176" i="5"/>
  <c r="C207" i="5"/>
  <c r="C210" i="5"/>
  <c r="C550" i="5"/>
  <c r="C247" i="5"/>
  <c r="C250" i="5"/>
  <c r="C249" i="5"/>
  <c r="A249" i="5"/>
  <c r="C246" i="5"/>
  <c r="A246" i="5"/>
  <c r="C561" i="5"/>
  <c r="A561" i="5"/>
  <c r="C245" i="5"/>
  <c r="A245" i="5"/>
  <c r="C243" i="5"/>
  <c r="A243" i="5"/>
  <c r="C559" i="5"/>
  <c r="A559" i="5"/>
  <c r="C239" i="5"/>
  <c r="A239" i="5"/>
  <c r="C236" i="5"/>
  <c r="A236" i="5"/>
  <c r="C234" i="5"/>
  <c r="A234" i="5"/>
  <c r="C557" i="5"/>
  <c r="A557" i="5"/>
  <c r="C555" i="5"/>
  <c r="A555" i="5"/>
  <c r="C552" i="5"/>
  <c r="A552" i="5"/>
  <c r="C551" i="5"/>
  <c r="A551" i="5"/>
  <c r="C549" i="5"/>
  <c r="A549" i="5"/>
  <c r="C546" i="5"/>
  <c r="A546" i="5"/>
  <c r="C544" i="5"/>
  <c r="A544" i="5"/>
  <c r="C542" i="5"/>
  <c r="A542" i="5"/>
  <c r="C540" i="5"/>
  <c r="A540" i="5"/>
  <c r="C537" i="5"/>
  <c r="A537" i="5"/>
  <c r="C534" i="5"/>
  <c r="A534" i="5"/>
  <c r="C533" i="5"/>
  <c r="A533" i="5"/>
  <c r="C227" i="5"/>
  <c r="A227" i="5"/>
  <c r="C225" i="5"/>
  <c r="A225" i="5"/>
  <c r="C223" i="5"/>
  <c r="A223" i="5"/>
  <c r="C220" i="5"/>
  <c r="A220" i="5"/>
  <c r="C218" i="5"/>
  <c r="A218" i="5"/>
  <c r="C217" i="5"/>
  <c r="A217" i="5"/>
  <c r="C213" i="5"/>
  <c r="A213" i="5"/>
  <c r="C211" i="5"/>
  <c r="A211" i="5"/>
  <c r="C209" i="5"/>
  <c r="A209" i="5"/>
  <c r="C206" i="5"/>
  <c r="A206" i="5"/>
  <c r="C204" i="5"/>
  <c r="A204" i="5"/>
  <c r="C215" i="5"/>
  <c r="A215" i="5"/>
  <c r="C202" i="5"/>
  <c r="A202" i="5"/>
  <c r="C200" i="5"/>
  <c r="A200" i="5"/>
  <c r="C198" i="5"/>
  <c r="A198" i="5"/>
  <c r="C196" i="5"/>
  <c r="A196" i="5"/>
  <c r="C194" i="5"/>
  <c r="A194" i="5"/>
  <c r="C192" i="5"/>
  <c r="A192" i="5"/>
  <c r="C191" i="5"/>
  <c r="A191" i="5"/>
  <c r="C190" i="5"/>
  <c r="A190" i="5"/>
  <c r="C189" i="5"/>
  <c r="A189" i="5"/>
  <c r="C186" i="5"/>
  <c r="A186" i="5"/>
  <c r="C184" i="5"/>
  <c r="A184" i="5"/>
  <c r="C182" i="5"/>
  <c r="A182" i="5"/>
  <c r="C229" i="5"/>
  <c r="A229" i="5"/>
  <c r="C180" i="5"/>
  <c r="A180" i="5"/>
  <c r="C178" i="5"/>
  <c r="A178" i="5"/>
  <c r="C527" i="5"/>
  <c r="A527" i="5"/>
  <c r="C175" i="5"/>
  <c r="A175" i="5"/>
  <c r="C525" i="5"/>
  <c r="A525" i="5"/>
  <c r="C172" i="5"/>
  <c r="A172" i="5"/>
  <c r="C169" i="5"/>
  <c r="A169" i="5"/>
  <c r="C167" i="5"/>
  <c r="A167" i="5"/>
  <c r="C165" i="5"/>
  <c r="A165" i="5"/>
  <c r="C163" i="5"/>
  <c r="A163" i="5"/>
  <c r="C161" i="5"/>
  <c r="A161" i="5"/>
  <c r="C523" i="5"/>
  <c r="A523" i="5"/>
  <c r="C521" i="5"/>
  <c r="A521" i="5"/>
  <c r="C518" i="5"/>
  <c r="A518" i="5"/>
  <c r="C515" i="5"/>
  <c r="A515" i="5"/>
  <c r="C514" i="5"/>
  <c r="A514" i="5"/>
  <c r="C512" i="5"/>
  <c r="A512" i="5"/>
  <c r="C509" i="5"/>
  <c r="A509" i="5"/>
  <c r="C506" i="5"/>
  <c r="A506" i="5"/>
  <c r="C157" i="5"/>
  <c r="A157" i="5"/>
  <c r="C503" i="5"/>
  <c r="A503" i="5"/>
  <c r="C501" i="5"/>
  <c r="A501" i="5"/>
  <c r="C499" i="5"/>
  <c r="A499" i="5"/>
  <c r="C496" i="5"/>
  <c r="A496" i="5"/>
  <c r="C155" i="5"/>
  <c r="A155" i="5"/>
  <c r="C154" i="5"/>
  <c r="A154" i="5"/>
  <c r="C151" i="5"/>
  <c r="A151" i="5"/>
  <c r="C149" i="5"/>
  <c r="A149" i="5"/>
  <c r="C147" i="5"/>
  <c r="A147" i="5"/>
  <c r="C144" i="5"/>
  <c r="A144" i="5"/>
  <c r="C142" i="5"/>
  <c r="A142" i="5"/>
  <c r="C139" i="5"/>
  <c r="A139" i="5"/>
  <c r="C137" i="5"/>
  <c r="A137" i="5"/>
  <c r="C135" i="5"/>
  <c r="A135" i="5"/>
  <c r="C133" i="5"/>
  <c r="A133" i="5"/>
  <c r="C130" i="5"/>
  <c r="A130" i="5"/>
  <c r="C128" i="5"/>
  <c r="A128" i="5"/>
  <c r="C125" i="5"/>
  <c r="A125" i="5"/>
  <c r="C493" i="5"/>
  <c r="A493" i="5"/>
  <c r="C491" i="5"/>
  <c r="A491" i="5"/>
  <c r="C489" i="5"/>
  <c r="A489" i="5"/>
  <c r="C122" i="5"/>
  <c r="A122" i="5"/>
  <c r="C486" i="5"/>
  <c r="A486" i="5"/>
  <c r="C121" i="5"/>
  <c r="A121" i="5"/>
  <c r="C484" i="5"/>
  <c r="A484" i="5"/>
  <c r="C482" i="5"/>
  <c r="A482" i="5"/>
  <c r="C480" i="5"/>
  <c r="A480" i="5"/>
  <c r="C478" i="5"/>
  <c r="A478" i="5"/>
  <c r="C476" i="5"/>
  <c r="A476" i="5"/>
  <c r="C474" i="5"/>
  <c r="A474" i="5"/>
  <c r="C471" i="5"/>
  <c r="A471" i="5"/>
  <c r="C470" i="5"/>
  <c r="A470" i="5"/>
  <c r="C468" i="5"/>
  <c r="A468" i="5"/>
  <c r="C466" i="5"/>
  <c r="A466" i="5"/>
  <c r="C118" i="5"/>
  <c r="A118" i="5"/>
  <c r="C463" i="5"/>
  <c r="A463" i="5"/>
  <c r="C117" i="5"/>
  <c r="A117" i="5"/>
  <c r="C460" i="5"/>
  <c r="A460" i="5"/>
  <c r="C457" i="5"/>
  <c r="A457" i="5"/>
  <c r="C455" i="5"/>
  <c r="A455" i="5"/>
  <c r="C453" i="5"/>
  <c r="A453" i="5"/>
  <c r="C451" i="5"/>
  <c r="A451" i="5"/>
  <c r="C448" i="5"/>
  <c r="A448" i="5"/>
  <c r="C445" i="5"/>
  <c r="A445" i="5"/>
  <c r="C116" i="5"/>
  <c r="A116" i="5"/>
  <c r="C441" i="5"/>
  <c r="A441" i="5"/>
  <c r="C439" i="5"/>
  <c r="A439" i="5"/>
  <c r="C436" i="5"/>
  <c r="A436" i="5"/>
  <c r="C434" i="5"/>
  <c r="A434" i="5"/>
  <c r="C114" i="5"/>
  <c r="A114" i="5"/>
  <c r="C432" i="5"/>
  <c r="A432" i="5"/>
  <c r="C112" i="5"/>
  <c r="A112" i="5"/>
  <c r="C430" i="5"/>
  <c r="A430" i="5"/>
  <c r="C110" i="5"/>
  <c r="A110" i="5"/>
  <c r="C107" i="5"/>
  <c r="A107" i="5"/>
  <c r="C104" i="5"/>
  <c r="A104" i="5"/>
  <c r="C102" i="5"/>
  <c r="A102" i="5"/>
  <c r="C99" i="5"/>
  <c r="A99" i="5"/>
  <c r="C97" i="5"/>
  <c r="A97" i="5"/>
  <c r="C95" i="5"/>
  <c r="A95" i="5"/>
  <c r="C427" i="5"/>
  <c r="A427" i="5"/>
  <c r="C93" i="5"/>
  <c r="A93" i="5"/>
  <c r="C91" i="5"/>
  <c r="A91" i="5"/>
  <c r="C89" i="5"/>
  <c r="A89" i="5"/>
  <c r="C87" i="5"/>
  <c r="A87" i="5"/>
  <c r="C85" i="5"/>
  <c r="A85" i="5"/>
  <c r="C82" i="5"/>
  <c r="A82" i="5"/>
  <c r="C79" i="5"/>
  <c r="A79" i="5"/>
  <c r="C77" i="5"/>
  <c r="A77" i="5"/>
  <c r="C425" i="5"/>
  <c r="A425" i="5"/>
  <c r="C74" i="5"/>
  <c r="A74" i="5"/>
  <c r="C72" i="5"/>
  <c r="A72" i="5"/>
  <c r="C70" i="5"/>
  <c r="A70" i="5"/>
  <c r="C423" i="5"/>
  <c r="A423" i="5"/>
  <c r="C421" i="5"/>
  <c r="A421" i="5"/>
  <c r="C68" i="5"/>
  <c r="A68" i="5"/>
  <c r="C65" i="5"/>
  <c r="A65" i="5"/>
  <c r="C62" i="5"/>
  <c r="A62" i="5"/>
  <c r="C61" i="5"/>
  <c r="A61" i="5"/>
  <c r="C59" i="5"/>
  <c r="A59" i="5"/>
  <c r="C58" i="5"/>
  <c r="A58" i="5"/>
  <c r="C56" i="5"/>
  <c r="A56" i="5"/>
  <c r="C53" i="5"/>
  <c r="A53" i="5"/>
  <c r="C50" i="5"/>
  <c r="A50" i="5"/>
  <c r="C48" i="5"/>
  <c r="A48" i="5"/>
  <c r="C45" i="5"/>
  <c r="A45" i="5"/>
  <c r="C418" i="5"/>
  <c r="A418" i="5"/>
  <c r="C39" i="5"/>
  <c r="A39" i="5"/>
  <c r="C37" i="5"/>
  <c r="A37" i="5"/>
  <c r="C34" i="5"/>
  <c r="A34" i="5"/>
  <c r="C32" i="5"/>
  <c r="A32" i="5"/>
  <c r="C30" i="5"/>
  <c r="A30" i="5"/>
  <c r="C28" i="5"/>
  <c r="A28" i="5"/>
  <c r="C26" i="5"/>
  <c r="A26" i="5"/>
  <c r="C24" i="5"/>
  <c r="A24" i="5"/>
  <c r="C23" i="5"/>
  <c r="A23" i="5"/>
  <c r="C21" i="5"/>
  <c r="A21" i="5"/>
  <c r="C19" i="5"/>
  <c r="A19" i="5"/>
  <c r="C415" i="5"/>
  <c r="A415" i="5"/>
  <c r="C14" i="5"/>
  <c r="A14" i="5"/>
  <c r="C413" i="5"/>
  <c r="A413" i="5"/>
  <c r="C12" i="5"/>
  <c r="A12" i="5"/>
  <c r="C10" i="5"/>
  <c r="A10" i="5"/>
  <c r="C8" i="5"/>
  <c r="A8" i="5"/>
  <c r="C6" i="5"/>
  <c r="A6" i="5"/>
  <c r="C4" i="5"/>
  <c r="A4" i="5"/>
  <c r="C3" i="5"/>
  <c r="C5" i="5"/>
  <c r="C7" i="5"/>
  <c r="C9" i="5"/>
  <c r="C11" i="5"/>
  <c r="C13" i="5"/>
  <c r="C414" i="5"/>
  <c r="C17" i="5"/>
  <c r="C18" i="5"/>
  <c r="C20" i="5"/>
  <c r="C22" i="5"/>
  <c r="C417" i="5"/>
  <c r="C25" i="5"/>
  <c r="C27" i="5"/>
  <c r="C29" i="5"/>
  <c r="C31" i="5"/>
  <c r="C33" i="5"/>
  <c r="C36" i="5"/>
  <c r="C38" i="5"/>
  <c r="C42" i="5"/>
  <c r="C44" i="5"/>
  <c r="C47" i="5"/>
  <c r="C49" i="5"/>
  <c r="C52" i="5"/>
  <c r="C55" i="5"/>
  <c r="C57" i="5"/>
  <c r="C419" i="5"/>
  <c r="C60" i="5"/>
  <c r="C420" i="5"/>
  <c r="C64" i="5"/>
  <c r="C67" i="5"/>
  <c r="C69" i="5"/>
  <c r="C422" i="5"/>
  <c r="C424" i="5"/>
  <c r="C71" i="5"/>
  <c r="C73" i="5"/>
  <c r="C75" i="5"/>
  <c r="C76" i="5"/>
  <c r="C78" i="5"/>
  <c r="C81" i="5"/>
  <c r="C84" i="5"/>
  <c r="C86" i="5"/>
  <c r="C88" i="5"/>
  <c r="C90" i="5"/>
  <c r="C92" i="5"/>
  <c r="C426" i="5"/>
  <c r="C428" i="5"/>
  <c r="C96" i="5"/>
  <c r="C98" i="5"/>
  <c r="C101" i="5"/>
  <c r="C103" i="5"/>
  <c r="C106" i="5"/>
  <c r="C109" i="5"/>
  <c r="C429" i="5"/>
  <c r="C111" i="5"/>
  <c r="C431" i="5"/>
  <c r="C113" i="5"/>
  <c r="C433" i="5"/>
  <c r="C435" i="5"/>
  <c r="C438" i="5"/>
  <c r="C440" i="5"/>
  <c r="C442" i="5"/>
  <c r="C444" i="5"/>
  <c r="C447" i="5"/>
  <c r="C450" i="5"/>
  <c r="C452" i="5"/>
  <c r="C454" i="5"/>
  <c r="C456" i="5"/>
  <c r="C459" i="5"/>
  <c r="C461" i="5"/>
  <c r="C462" i="5"/>
  <c r="C464" i="5"/>
  <c r="C465" i="5"/>
  <c r="C467" i="5"/>
  <c r="C469" i="5"/>
  <c r="C119" i="5"/>
  <c r="C473" i="5"/>
  <c r="C475" i="5"/>
  <c r="C477" i="5"/>
  <c r="C479" i="5"/>
  <c r="C481" i="5"/>
  <c r="C483" i="5"/>
  <c r="C120" i="5"/>
  <c r="C485" i="5"/>
  <c r="C487" i="5"/>
  <c r="C488" i="5"/>
  <c r="C490" i="5"/>
  <c r="C492" i="5"/>
  <c r="C124" i="5"/>
  <c r="C127" i="5"/>
  <c r="C495" i="5"/>
  <c r="C132" i="5"/>
  <c r="C134" i="5"/>
  <c r="C136" i="5"/>
  <c r="C138" i="5"/>
  <c r="C141" i="5"/>
  <c r="C143" i="5"/>
  <c r="C146" i="5"/>
  <c r="C148" i="5"/>
  <c r="C150" i="5"/>
  <c r="C153" i="5"/>
  <c r="C156" i="5"/>
  <c r="C498" i="5"/>
  <c r="C500" i="5"/>
  <c r="C502" i="5"/>
  <c r="C504" i="5"/>
  <c r="C505" i="5"/>
  <c r="C508" i="5"/>
  <c r="C511" i="5"/>
  <c r="C513" i="5"/>
  <c r="C158" i="5"/>
  <c r="C517" i="5"/>
  <c r="C520" i="5"/>
  <c r="C159" i="5"/>
  <c r="C160" i="5"/>
  <c r="C162" i="5"/>
  <c r="C164" i="5"/>
  <c r="C166" i="5"/>
  <c r="C168" i="5"/>
  <c r="C171" i="5"/>
  <c r="C524" i="5"/>
  <c r="C174" i="5"/>
  <c r="C526" i="5"/>
  <c r="C177" i="5"/>
  <c r="C179" i="5"/>
  <c r="C228" i="5"/>
  <c r="C181" i="5"/>
  <c r="C183" i="5"/>
  <c r="C185" i="5"/>
  <c r="C188" i="5"/>
  <c r="C528" i="5"/>
  <c r="C529" i="5"/>
  <c r="C530" i="5"/>
  <c r="C193" i="5"/>
  <c r="C195" i="5"/>
  <c r="C197" i="5"/>
  <c r="C199" i="5"/>
  <c r="C201" i="5"/>
  <c r="C214" i="5"/>
  <c r="C203" i="5"/>
  <c r="C205" i="5"/>
  <c r="C208" i="5"/>
  <c r="C531" i="5"/>
  <c r="C212" i="5"/>
  <c r="C216" i="5"/>
  <c r="C532" i="5"/>
  <c r="C219" i="5"/>
  <c r="C222" i="5"/>
  <c r="C224" i="5"/>
  <c r="C226" i="5"/>
  <c r="C230" i="5"/>
  <c r="C231" i="5"/>
  <c r="C536" i="5"/>
  <c r="C539" i="5"/>
  <c r="C541" i="5"/>
  <c r="C543" i="5"/>
  <c r="C545" i="5"/>
  <c r="C548" i="5"/>
  <c r="C232" i="5"/>
  <c r="C233" i="5"/>
  <c r="C554" i="5"/>
  <c r="C556" i="5"/>
  <c r="C558" i="5"/>
  <c r="C235" i="5"/>
  <c r="C238" i="5"/>
  <c r="C240" i="5"/>
  <c r="C242" i="5"/>
  <c r="C244" i="5"/>
  <c r="C560" i="5"/>
  <c r="C562" i="5"/>
  <c r="C248" i="5"/>
  <c r="A3" i="5"/>
  <c r="A5" i="5"/>
  <c r="A7" i="5"/>
  <c r="A9" i="5"/>
  <c r="A11" i="5"/>
  <c r="A13" i="5"/>
  <c r="A414" i="5"/>
  <c r="A17" i="5"/>
  <c r="A18" i="5"/>
  <c r="A20" i="5"/>
  <c r="A22" i="5"/>
  <c r="A417" i="5"/>
  <c r="A25" i="5"/>
  <c r="A27" i="5"/>
  <c r="A29" i="5"/>
  <c r="A31" i="5"/>
  <c r="A33" i="5"/>
  <c r="A36" i="5"/>
  <c r="A38" i="5"/>
  <c r="A42" i="5"/>
  <c r="A44" i="5"/>
  <c r="A47" i="5"/>
  <c r="A49" i="5"/>
  <c r="A52" i="5"/>
  <c r="A55" i="5"/>
  <c r="A57" i="5"/>
  <c r="A419" i="5"/>
  <c r="A60" i="5"/>
  <c r="A420" i="5"/>
  <c r="A64" i="5"/>
  <c r="A67" i="5"/>
  <c r="A69" i="5"/>
  <c r="A422" i="5"/>
  <c r="A424" i="5"/>
  <c r="A71" i="5"/>
  <c r="A73" i="5"/>
  <c r="A75" i="5"/>
  <c r="A76" i="5"/>
  <c r="A78" i="5"/>
  <c r="A81" i="5"/>
  <c r="A84" i="5"/>
  <c r="A86" i="5"/>
  <c r="A88" i="5"/>
  <c r="A90" i="5"/>
  <c r="A92" i="5"/>
  <c r="A426" i="5"/>
  <c r="A428" i="5"/>
  <c r="A96" i="5"/>
  <c r="A98" i="5"/>
  <c r="A101" i="5"/>
  <c r="A103" i="5"/>
  <c r="A106" i="5"/>
  <c r="A109" i="5"/>
  <c r="A429" i="5"/>
  <c r="A111" i="5"/>
  <c r="A431" i="5"/>
  <c r="A113" i="5"/>
  <c r="A433" i="5"/>
  <c r="A435" i="5"/>
  <c r="A438" i="5"/>
  <c r="A440" i="5"/>
  <c r="A442" i="5"/>
  <c r="A444" i="5"/>
  <c r="A447" i="5"/>
  <c r="A450" i="5"/>
  <c r="A452" i="5"/>
  <c r="A454" i="5"/>
  <c r="A456" i="5"/>
  <c r="A459" i="5"/>
  <c r="A461" i="5"/>
  <c r="A462" i="5"/>
  <c r="A464" i="5"/>
  <c r="A465" i="5"/>
  <c r="A467" i="5"/>
  <c r="A469" i="5"/>
  <c r="A119" i="5"/>
  <c r="A473" i="5"/>
  <c r="A475" i="5"/>
  <c r="A477" i="5"/>
  <c r="A479" i="5"/>
  <c r="A481" i="5"/>
  <c r="A483" i="5"/>
  <c r="A120" i="5"/>
  <c r="A485" i="5"/>
  <c r="A487" i="5"/>
  <c r="A488" i="5"/>
  <c r="A490" i="5"/>
  <c r="A492" i="5"/>
  <c r="A124" i="5"/>
  <c r="A127" i="5"/>
  <c r="A495" i="5"/>
  <c r="A132" i="5"/>
  <c r="A134" i="5"/>
  <c r="A136" i="5"/>
  <c r="A138" i="5"/>
  <c r="A141" i="5"/>
  <c r="A143" i="5"/>
  <c r="A146" i="5"/>
  <c r="A148" i="5"/>
  <c r="A150" i="5"/>
  <c r="A153" i="5"/>
  <c r="A156" i="5"/>
  <c r="A498" i="5"/>
  <c r="A500" i="5"/>
  <c r="A502" i="5"/>
  <c r="A504" i="5"/>
  <c r="A505" i="5"/>
  <c r="A508" i="5"/>
  <c r="A511" i="5"/>
  <c r="A513" i="5"/>
  <c r="A158" i="5"/>
  <c r="A517" i="5"/>
  <c r="A520" i="5"/>
  <c r="A159" i="5"/>
  <c r="A160" i="5"/>
  <c r="A162" i="5"/>
  <c r="A164" i="5"/>
  <c r="A166" i="5"/>
  <c r="A168" i="5"/>
  <c r="A171" i="5"/>
  <c r="A524" i="5"/>
  <c r="A174" i="5"/>
  <c r="A526" i="5"/>
  <c r="A177" i="5"/>
  <c r="A179" i="5"/>
  <c r="A228" i="5"/>
  <c r="A181" i="5"/>
  <c r="A183" i="5"/>
  <c r="A185" i="5"/>
  <c r="A188" i="5"/>
  <c r="A528" i="5"/>
  <c r="A529" i="5"/>
  <c r="A530" i="5"/>
  <c r="A193" i="5"/>
  <c r="A195" i="5"/>
  <c r="A197" i="5"/>
  <c r="A199" i="5"/>
  <c r="A201" i="5"/>
  <c r="A214" i="5"/>
  <c r="A203" i="5"/>
  <c r="A205" i="5"/>
  <c r="A208" i="5"/>
  <c r="A531" i="5"/>
  <c r="A212" i="5"/>
  <c r="A216" i="5"/>
  <c r="A532" i="5"/>
  <c r="A219" i="5"/>
  <c r="A222" i="5"/>
  <c r="A224" i="5"/>
  <c r="A226" i="5"/>
  <c r="A230" i="5"/>
  <c r="A231" i="5"/>
  <c r="A536" i="5"/>
  <c r="A539" i="5"/>
  <c r="A541" i="5"/>
  <c r="A543" i="5"/>
  <c r="A545" i="5"/>
  <c r="A548" i="5"/>
  <c r="A232" i="5"/>
  <c r="A233" i="5"/>
  <c r="A554" i="5"/>
  <c r="A556" i="5"/>
  <c r="A558" i="5"/>
  <c r="A235" i="5"/>
  <c r="A238" i="5"/>
  <c r="A240" i="5"/>
  <c r="A242" i="5"/>
  <c r="A244" i="5"/>
  <c r="A560" i="5"/>
  <c r="A562" i="5"/>
  <c r="A248" i="5"/>
  <c r="O3" i="5"/>
  <c r="P3" i="5" s="1"/>
  <c r="C464" i="15" l="1"/>
  <c r="C544" i="15"/>
  <c r="A34" i="4" l="1"/>
  <c r="O34" i="4"/>
  <c r="T34" i="4" l="1"/>
  <c r="N34" i="4" s="1"/>
  <c r="F166" i="30"/>
  <c r="F232" i="30"/>
  <c r="F216" i="30"/>
  <c r="F123" i="30"/>
  <c r="F181" i="30"/>
  <c r="F122" i="30"/>
  <c r="F213" i="30"/>
  <c r="F433" i="30"/>
  <c r="F132" i="30"/>
  <c r="F128" i="30"/>
  <c r="F160" i="30"/>
  <c r="F444" i="30"/>
  <c r="F206" i="30"/>
  <c r="F152" i="30"/>
  <c r="F137" i="30"/>
  <c r="F203" i="30"/>
  <c r="F140" i="30"/>
  <c r="F417" i="30"/>
  <c r="F150" i="30"/>
  <c r="P80" i="4"/>
  <c r="P18" i="4"/>
  <c r="P50" i="4"/>
  <c r="P86" i="4"/>
  <c r="P27" i="4"/>
  <c r="P89" i="4"/>
  <c r="P8" i="4"/>
  <c r="P45" i="4"/>
  <c r="P46" i="4"/>
  <c r="P125" i="4"/>
  <c r="P47" i="4"/>
  <c r="P62" i="4"/>
  <c r="P114" i="4"/>
  <c r="P43" i="4"/>
  <c r="P104" i="4"/>
  <c r="P78" i="4"/>
  <c r="P103" i="4"/>
  <c r="P67" i="4"/>
  <c r="P55" i="4"/>
  <c r="P11" i="4"/>
  <c r="P98" i="4"/>
  <c r="P58" i="4"/>
  <c r="P84" i="4"/>
  <c r="P38" i="4"/>
  <c r="P111" i="4"/>
  <c r="P22" i="4"/>
  <c r="P112" i="4"/>
  <c r="P20" i="4"/>
  <c r="P14" i="4"/>
  <c r="P19" i="4"/>
  <c r="P10" i="4"/>
  <c r="P39" i="4"/>
  <c r="P102" i="4"/>
  <c r="P44" i="4"/>
  <c r="P107" i="4"/>
  <c r="P118" i="4"/>
  <c r="P56" i="4"/>
  <c r="P119" i="4"/>
  <c r="P40" i="4"/>
  <c r="P116" i="4"/>
  <c r="P75" i="4"/>
  <c r="P91" i="4"/>
  <c r="P33" i="4"/>
  <c r="P66" i="4"/>
  <c r="P127" i="4"/>
  <c r="P90" i="4"/>
  <c r="P57" i="4"/>
  <c r="P124" i="4"/>
  <c r="P70" i="4"/>
  <c r="P21" i="4"/>
  <c r="P23" i="4"/>
  <c r="P95" i="4"/>
  <c r="P35" i="4"/>
  <c r="P28" i="4"/>
  <c r="P128" i="4"/>
  <c r="P100" i="4"/>
  <c r="P108" i="4"/>
  <c r="P41" i="4"/>
  <c r="P7" i="4"/>
  <c r="P71" i="4"/>
  <c r="P96" i="4"/>
  <c r="P121" i="4"/>
  <c r="P82" i="4"/>
  <c r="P59" i="4"/>
  <c r="P69" i="4"/>
  <c r="P74" i="4"/>
  <c r="P126" i="4"/>
  <c r="P51" i="4"/>
  <c r="P63" i="4"/>
  <c r="P92" i="4"/>
  <c r="P77" i="4"/>
  <c r="P61" i="4"/>
  <c r="P93" i="4"/>
  <c r="P36" i="4"/>
  <c r="P53" i="4"/>
  <c r="P52" i="4"/>
  <c r="P16" i="4"/>
  <c r="P88" i="4"/>
  <c r="P106" i="4"/>
  <c r="P83" i="4"/>
  <c r="P15" i="4"/>
  <c r="P9" i="4"/>
  <c r="P5" i="4"/>
  <c r="P13" i="4"/>
  <c r="P73" i="4"/>
  <c r="P72" i="4"/>
  <c r="P4" i="4"/>
  <c r="P64" i="4"/>
  <c r="P79" i="4"/>
  <c r="P97" i="4"/>
  <c r="P42" i="4"/>
  <c r="P49" i="4"/>
  <c r="P105" i="4"/>
  <c r="P68" i="4"/>
  <c r="P60" i="4"/>
  <c r="P54" i="4"/>
  <c r="P81" i="4"/>
  <c r="P65" i="4"/>
  <c r="P76" i="4"/>
  <c r="P3" i="4"/>
  <c r="P24" i="4"/>
  <c r="P120" i="4"/>
  <c r="P123" i="4"/>
  <c r="P12" i="4"/>
  <c r="P6" i="4"/>
  <c r="P30" i="4"/>
  <c r="Q71" i="15"/>
  <c r="U34" i="4" l="1"/>
  <c r="V34" i="4"/>
  <c r="P34" i="4"/>
  <c r="J464" i="15" l="1"/>
  <c r="Q464" i="15"/>
  <c r="R464" i="15" s="1"/>
  <c r="Q418" i="15"/>
  <c r="R418" i="15" s="1"/>
  <c r="L418" i="15"/>
  <c r="L464" i="15"/>
  <c r="C160" i="15"/>
  <c r="J160" i="15" s="1"/>
  <c r="C519" i="15"/>
  <c r="J519" i="15" s="1"/>
  <c r="C58" i="15"/>
  <c r="J58" i="15" s="1"/>
  <c r="C293" i="15"/>
  <c r="J293" i="15" s="1"/>
  <c r="C489" i="15"/>
  <c r="J489" i="15" s="1"/>
  <c r="C244" i="15"/>
  <c r="J244" i="15" s="1"/>
  <c r="C196" i="15"/>
  <c r="J196" i="15" s="1"/>
  <c r="C223" i="15"/>
  <c r="J223" i="15" s="1"/>
  <c r="C520" i="15"/>
  <c r="J520" i="15" s="1"/>
  <c r="C25" i="15"/>
  <c r="J25" i="15" s="1"/>
  <c r="C431" i="15"/>
  <c r="J431" i="15" s="1"/>
  <c r="C521" i="15"/>
  <c r="J521" i="15" s="1"/>
  <c r="C197" i="15"/>
  <c r="J197" i="15" s="1"/>
  <c r="C198" i="15"/>
  <c r="J198" i="15" s="1"/>
  <c r="C515" i="15"/>
  <c r="J515" i="15" s="1"/>
  <c r="C378" i="15"/>
  <c r="J378" i="15" s="1"/>
  <c r="C170" i="15"/>
  <c r="J170" i="15" s="1"/>
  <c r="C452" i="15"/>
  <c r="J452" i="15" s="1"/>
  <c r="C26" i="15"/>
  <c r="J26" i="15" s="1"/>
  <c r="C317" i="15"/>
  <c r="J317" i="15" s="1"/>
  <c r="C56" i="15"/>
  <c r="J56" i="15" s="1"/>
  <c r="C294" i="15"/>
  <c r="J294" i="15" s="1"/>
  <c r="C528" i="15"/>
  <c r="J528" i="15" s="1"/>
  <c r="C480" i="15"/>
  <c r="J480" i="15" s="1"/>
  <c r="C162" i="15"/>
  <c r="J162" i="15" s="1"/>
  <c r="C199" i="15"/>
  <c r="J199" i="15" s="1"/>
  <c r="C351" i="15"/>
  <c r="J351" i="15" s="1"/>
  <c r="C200" i="15"/>
  <c r="J200" i="15" s="1"/>
  <c r="C88" i="15"/>
  <c r="J88" i="15" s="1"/>
  <c r="C343" i="15"/>
  <c r="J343" i="15" s="1"/>
  <c r="C529" i="15"/>
  <c r="J529" i="15" s="1"/>
  <c r="C344" i="15"/>
  <c r="J344" i="15" s="1"/>
  <c r="C490" i="15"/>
  <c r="J490" i="15" s="1"/>
  <c r="C318" i="15"/>
  <c r="J318" i="15" s="1"/>
  <c r="C350" i="15"/>
  <c r="J350" i="15" s="1"/>
  <c r="C245" i="15"/>
  <c r="J245" i="15" s="1"/>
  <c r="C389" i="15"/>
  <c r="J389" i="15" s="1"/>
  <c r="C402" i="15"/>
  <c r="J402" i="15" s="1"/>
  <c r="C134" i="15"/>
  <c r="J134" i="15" s="1"/>
  <c r="C365" i="15"/>
  <c r="J365" i="15" s="1"/>
  <c r="C518" i="15"/>
  <c r="J518" i="15" s="1"/>
  <c r="C201" i="15"/>
  <c r="J201" i="15" s="1"/>
  <c r="C319" i="15"/>
  <c r="J319" i="15" s="1"/>
  <c r="C71" i="15"/>
  <c r="J71" i="15" s="1"/>
  <c r="C449" i="15"/>
  <c r="J449" i="15" s="1"/>
  <c r="C192" i="15"/>
  <c r="J192" i="15" s="1"/>
  <c r="C395" i="15"/>
  <c r="J395" i="15" s="1"/>
  <c r="C295" i="15"/>
  <c r="J295" i="15" s="1"/>
  <c r="C453" i="15"/>
  <c r="J453" i="15" s="1"/>
  <c r="C455" i="15"/>
  <c r="J455" i="15" s="1"/>
  <c r="C63" i="15"/>
  <c r="J63" i="15" s="1"/>
  <c r="C454" i="15"/>
  <c r="J454" i="15" s="1"/>
  <c r="C222" i="15"/>
  <c r="J222" i="15" s="1"/>
  <c r="C337" i="15"/>
  <c r="J337" i="15" s="1"/>
  <c r="C306" i="15"/>
  <c r="J306" i="15" s="1"/>
  <c r="C345" i="15"/>
  <c r="J345" i="15" s="1"/>
  <c r="C5" i="15"/>
  <c r="J5" i="15" s="1"/>
  <c r="C202" i="15"/>
  <c r="J202" i="15" s="1"/>
  <c r="C193" i="15"/>
  <c r="J193" i="15" s="1"/>
  <c r="C296" i="15"/>
  <c r="J296" i="15" s="1"/>
  <c r="C297" i="15"/>
  <c r="J297" i="15" s="1"/>
  <c r="C298" i="15"/>
  <c r="J298" i="15" s="1"/>
  <c r="C7" i="15"/>
  <c r="J7" i="15" s="1"/>
  <c r="C124" i="15"/>
  <c r="J124" i="15" s="1"/>
  <c r="C246" i="15"/>
  <c r="J246" i="15" s="1"/>
  <c r="C346" i="15"/>
  <c r="J346" i="15" s="1"/>
  <c r="C4" i="15"/>
  <c r="J4" i="15" s="1"/>
  <c r="C203" i="15"/>
  <c r="J203" i="15" s="1"/>
  <c r="C522" i="15"/>
  <c r="J522" i="15" s="1"/>
  <c r="C59" i="15"/>
  <c r="J59" i="15" s="1"/>
  <c r="C212" i="15"/>
  <c r="J212" i="15" s="1"/>
  <c r="C6" i="15"/>
  <c r="J6" i="15" s="1"/>
  <c r="C307" i="15"/>
  <c r="J307" i="15" s="1"/>
  <c r="C91" i="15"/>
  <c r="J91" i="15" s="1"/>
  <c r="C268" i="15"/>
  <c r="J268" i="15" s="1"/>
  <c r="C83" i="15"/>
  <c r="J83" i="15" s="1"/>
  <c r="C72" i="15"/>
  <c r="J72" i="15" s="1"/>
  <c r="C195" i="15"/>
  <c r="J195" i="15" s="1"/>
  <c r="C35" i="15"/>
  <c r="J35" i="15" s="1"/>
  <c r="C523" i="15"/>
  <c r="J523" i="15" s="1"/>
  <c r="C446" i="15"/>
  <c r="J446" i="15" s="1"/>
  <c r="C136" i="15"/>
  <c r="J136" i="15" s="1"/>
  <c r="C111" i="15"/>
  <c r="J111" i="15" s="1"/>
  <c r="C486" i="15"/>
  <c r="J486" i="15" s="1"/>
  <c r="C338" i="15"/>
  <c r="J338" i="15" s="1"/>
  <c r="C491" i="15"/>
  <c r="J491" i="15" s="1"/>
  <c r="C74" i="15"/>
  <c r="J74" i="15" s="1"/>
  <c r="C457" i="15"/>
  <c r="J457" i="15" s="1"/>
  <c r="C399" i="15"/>
  <c r="J399" i="15" s="1"/>
  <c r="C487" i="15"/>
  <c r="J487" i="15" s="1"/>
  <c r="C524" i="15"/>
  <c r="J524" i="15" s="1"/>
  <c r="C127" i="15"/>
  <c r="J127" i="15" s="1"/>
  <c r="C163" i="15"/>
  <c r="J163" i="15" s="1"/>
  <c r="C167" i="15"/>
  <c r="J167" i="15" s="1"/>
  <c r="C280" i="15"/>
  <c r="J280" i="15" s="1"/>
  <c r="C123" i="15"/>
  <c r="J123" i="15" s="1"/>
  <c r="C75" i="15"/>
  <c r="J75" i="15" s="1"/>
  <c r="C76" i="15"/>
  <c r="J76" i="15" s="1"/>
  <c r="C208" i="15"/>
  <c r="J208" i="15" s="1"/>
  <c r="C432" i="15"/>
  <c r="J432" i="15" s="1"/>
  <c r="C73" i="15"/>
  <c r="J73" i="15" s="1"/>
  <c r="C194" i="15"/>
  <c r="J194" i="15" s="1"/>
  <c r="C488" i="15"/>
  <c r="J488" i="15" s="1"/>
  <c r="C313" i="15"/>
  <c r="J313" i="15" s="1"/>
  <c r="C509" i="15"/>
  <c r="J509" i="15" s="1"/>
  <c r="C500" i="15"/>
  <c r="J500" i="15" s="1"/>
  <c r="C331" i="15"/>
  <c r="J331" i="15" s="1"/>
  <c r="C398" i="15"/>
  <c r="J398" i="15" s="1"/>
  <c r="C377" i="15"/>
  <c r="J377" i="15" s="1"/>
  <c r="C130" i="15"/>
  <c r="J130" i="15" s="1"/>
  <c r="C314" i="15"/>
  <c r="J314" i="15" s="1"/>
  <c r="C92" i="15"/>
  <c r="J92" i="15" s="1"/>
  <c r="C463" i="15"/>
  <c r="J463" i="15" s="1"/>
  <c r="C247" i="15"/>
  <c r="J247" i="15" s="1"/>
  <c r="C481" i="15"/>
  <c r="J481" i="15" s="1"/>
  <c r="C320" i="15"/>
  <c r="J320" i="15" s="1"/>
  <c r="C391" i="15"/>
  <c r="J391" i="15" s="1"/>
  <c r="C161" i="15"/>
  <c r="J161" i="15" s="1"/>
  <c r="C358" i="15"/>
  <c r="J358" i="15" s="1"/>
  <c r="C321" i="15"/>
  <c r="J321" i="15" s="1"/>
  <c r="C444" i="15"/>
  <c r="J444" i="15" s="1"/>
  <c r="C413" i="15"/>
  <c r="J413" i="15" s="1"/>
  <c r="C322" i="15"/>
  <c r="J322" i="15" s="1"/>
  <c r="C443" i="15"/>
  <c r="J443" i="15" s="1"/>
  <c r="C392" i="15"/>
  <c r="J392" i="15" s="1"/>
  <c r="C84" i="15"/>
  <c r="J84" i="15" s="1"/>
  <c r="C210" i="15"/>
  <c r="J210" i="15" s="1"/>
  <c r="C482" i="15"/>
  <c r="J482" i="15" s="1"/>
  <c r="C339" i="15"/>
  <c r="J339" i="15" s="1"/>
  <c r="C248" i="15"/>
  <c r="J248" i="15" s="1"/>
  <c r="C128" i="15"/>
  <c r="J128" i="15" s="1"/>
  <c r="C323" i="15"/>
  <c r="J323" i="15" s="1"/>
  <c r="C445" i="15"/>
  <c r="J445" i="15" s="1"/>
  <c r="C494" i="15"/>
  <c r="J494" i="15" s="1"/>
  <c r="C249" i="15"/>
  <c r="J249" i="15" s="1"/>
  <c r="C483" i="15"/>
  <c r="J483" i="15" s="1"/>
  <c r="C324" i="15"/>
  <c r="J324" i="15" s="1"/>
  <c r="C325" i="15"/>
  <c r="J325" i="15" s="1"/>
  <c r="C115" i="15"/>
  <c r="J115" i="15" s="1"/>
  <c r="C499" i="15"/>
  <c r="J499" i="15" s="1"/>
  <c r="C447" i="15"/>
  <c r="J447" i="15" s="1"/>
  <c r="C333" i="15"/>
  <c r="J333" i="15" s="1"/>
  <c r="C326" i="15"/>
  <c r="J326" i="15" s="1"/>
  <c r="C484" i="15"/>
  <c r="J484" i="15" s="1"/>
  <c r="C340" i="15"/>
  <c r="J340" i="15" s="1"/>
  <c r="C462" i="15"/>
  <c r="J462" i="15" s="1"/>
  <c r="C36" i="15"/>
  <c r="J36" i="15" s="1"/>
  <c r="C327" i="15"/>
  <c r="J327" i="15" s="1"/>
  <c r="C14" i="15"/>
  <c r="J14" i="15" s="1"/>
  <c r="C495" i="15"/>
  <c r="J495" i="15" s="1"/>
  <c r="C9" i="15"/>
  <c r="J9" i="15" s="1"/>
  <c r="C374" i="15"/>
  <c r="J374" i="15" s="1"/>
  <c r="C216" i="15"/>
  <c r="J216" i="15" s="1"/>
  <c r="C179" i="15"/>
  <c r="J179" i="15" s="1"/>
  <c r="C542" i="15"/>
  <c r="J542" i="15" s="1"/>
  <c r="C461" i="15"/>
  <c r="J461" i="15" s="1"/>
  <c r="C450" i="15"/>
  <c r="J450" i="15" s="1"/>
  <c r="C363" i="15"/>
  <c r="J363" i="15" s="1"/>
  <c r="C541" i="15"/>
  <c r="J541" i="15" s="1"/>
  <c r="C15" i="15"/>
  <c r="J15" i="15" s="1"/>
  <c r="C11" i="15"/>
  <c r="J11" i="15" s="1"/>
  <c r="C451" i="15"/>
  <c r="J451" i="15" s="1"/>
  <c r="C70" i="15"/>
  <c r="J70" i="15" s="1"/>
  <c r="C27" i="15"/>
  <c r="J27" i="15" s="1"/>
  <c r="C543" i="15"/>
  <c r="J543" i="15" s="1"/>
  <c r="C316" i="15"/>
  <c r="J316" i="15" s="1"/>
  <c r="C28" i="15"/>
  <c r="J28" i="15" s="1"/>
  <c r="C511" i="15"/>
  <c r="J511" i="15" s="1"/>
  <c r="C253" i="15"/>
  <c r="J253" i="15" s="1"/>
  <c r="C90" i="15"/>
  <c r="J90" i="15" s="1"/>
  <c r="C16" i="15"/>
  <c r="J16" i="15" s="1"/>
  <c r="S464" i="15" l="1"/>
  <c r="A475" i="15"/>
  <c r="C475" i="15"/>
  <c r="J475" i="15" s="1"/>
  <c r="A82" i="15"/>
  <c r="C82" i="15"/>
  <c r="J82" i="15" s="1"/>
  <c r="A243" i="15"/>
  <c r="C243" i="15"/>
  <c r="J243" i="15" s="1"/>
  <c r="A235" i="15"/>
  <c r="C235" i="15"/>
  <c r="J235" i="15" s="1"/>
  <c r="A57" i="15"/>
  <c r="C57" i="15"/>
  <c r="J57" i="15" s="1"/>
  <c r="A278" i="15"/>
  <c r="C278" i="15"/>
  <c r="J278" i="15" s="1"/>
  <c r="A133" i="15"/>
  <c r="C133" i="15"/>
  <c r="J133" i="15" s="1"/>
  <c r="A300" i="15"/>
  <c r="C300" i="15"/>
  <c r="J300" i="15" s="1"/>
  <c r="A335" i="15"/>
  <c r="C335" i="15"/>
  <c r="J335" i="15" s="1"/>
  <c r="A172" i="15"/>
  <c r="C172" i="15"/>
  <c r="J172" i="15" s="1"/>
  <c r="A101" i="15"/>
  <c r="C101" i="15"/>
  <c r="J101" i="15" s="1"/>
  <c r="A8" i="15"/>
  <c r="C8" i="15"/>
  <c r="J8" i="15" s="1"/>
  <c r="A112" i="15"/>
  <c r="C112" i="15"/>
  <c r="J112" i="15" s="1"/>
  <c r="A336" i="15"/>
  <c r="C336" i="15"/>
  <c r="J336" i="15" s="1"/>
  <c r="A114" i="15"/>
  <c r="C114" i="15"/>
  <c r="J114" i="15" s="1"/>
  <c r="A251" i="5" l="1"/>
  <c r="A255" i="5"/>
  <c r="A258" i="5"/>
  <c r="A260" i="5"/>
  <c r="A262" i="5"/>
  <c r="A263" i="5"/>
  <c r="A265" i="5"/>
  <c r="A267" i="5"/>
  <c r="A564" i="5"/>
  <c r="A565" i="5"/>
  <c r="A273" i="5"/>
  <c r="A275" i="5"/>
  <c r="A277" i="5"/>
  <c r="A279" i="5"/>
  <c r="A281" i="5"/>
  <c r="A283" i="5"/>
  <c r="A566" i="5"/>
  <c r="A286" i="5"/>
  <c r="A288" i="5"/>
  <c r="A290" i="5"/>
  <c r="A292" i="5"/>
  <c r="A295" i="5"/>
  <c r="A297" i="5"/>
  <c r="A299" i="5"/>
  <c r="A301" i="5"/>
  <c r="A303" i="5"/>
  <c r="A567" i="5"/>
  <c r="A305" i="5"/>
  <c r="A308" i="5"/>
  <c r="A310" i="5"/>
  <c r="A312" i="5"/>
  <c r="A314" i="5"/>
  <c r="A569" i="5"/>
  <c r="A318" i="5"/>
  <c r="A320" i="5"/>
  <c r="A571" i="5"/>
  <c r="A573" i="5"/>
  <c r="A322" i="5"/>
  <c r="A575" i="5"/>
  <c r="A577" i="5"/>
  <c r="A579" i="5"/>
  <c r="A325" i="5"/>
  <c r="A582" i="5"/>
  <c r="A586" i="5"/>
  <c r="A588" i="5"/>
  <c r="A590" i="5"/>
  <c r="A592" i="5"/>
  <c r="A594" i="5"/>
  <c r="A596" i="5"/>
  <c r="A598" i="5"/>
  <c r="A600" i="5"/>
  <c r="A602" i="5"/>
  <c r="A328" i="5"/>
  <c r="A329" i="5"/>
  <c r="A610" i="5"/>
  <c r="A612" i="5"/>
  <c r="A614" i="5"/>
  <c r="A330" i="5"/>
  <c r="A616" i="5"/>
  <c r="A618" i="5"/>
  <c r="A619" i="5"/>
  <c r="A621" i="5"/>
  <c r="A623" i="5"/>
  <c r="A625" i="5"/>
  <c r="A627" i="5"/>
  <c r="A332" i="5"/>
  <c r="A630" i="5"/>
  <c r="A333" i="5"/>
  <c r="A632" i="5"/>
  <c r="A634" i="5"/>
  <c r="A636" i="5"/>
  <c r="A638" i="5"/>
  <c r="A336" i="5"/>
  <c r="A338" i="5"/>
  <c r="A339" i="5"/>
  <c r="A341" i="5"/>
  <c r="A343" i="5"/>
  <c r="A345" i="5"/>
  <c r="A639" i="5"/>
  <c r="A347" i="5"/>
  <c r="A349" i="5"/>
  <c r="A351" i="5"/>
  <c r="A353" i="5"/>
  <c r="A355" i="5"/>
  <c r="A357" i="5"/>
  <c r="A359" i="5"/>
  <c r="A362" i="5"/>
  <c r="A364" i="5"/>
  <c r="A367" i="5"/>
  <c r="A641" i="5"/>
  <c r="A372" i="5"/>
  <c r="A643" i="5"/>
  <c r="A645" i="5"/>
  <c r="A374" i="5"/>
  <c r="A376" i="5"/>
  <c r="A378" i="5"/>
  <c r="A380" i="5"/>
  <c r="A381" i="5"/>
  <c r="A647" i="5"/>
  <c r="A386" i="5"/>
  <c r="A387" i="5"/>
  <c r="A650" i="5"/>
  <c r="A390" i="5"/>
  <c r="A392" i="5"/>
  <c r="A394" i="5"/>
  <c r="A395" i="5"/>
  <c r="A397" i="5"/>
  <c r="A651" i="5"/>
  <c r="A399" i="5"/>
  <c r="A653" i="5"/>
  <c r="A655" i="5"/>
  <c r="A657" i="5"/>
  <c r="A659" i="5"/>
  <c r="A661" i="5"/>
  <c r="A663" i="5"/>
  <c r="A401" i="5"/>
  <c r="A402" i="5"/>
  <c r="A404" i="5"/>
  <c r="A667" i="5"/>
  <c r="A669" i="5"/>
  <c r="A405" i="5"/>
  <c r="A407" i="5"/>
  <c r="A671" i="5"/>
  <c r="A673" i="5"/>
  <c r="A675" i="5"/>
  <c r="A409" i="5"/>
  <c r="A676" i="5"/>
  <c r="A411" i="5"/>
  <c r="A679" i="5"/>
  <c r="A382" i="5"/>
  <c r="A326" i="5"/>
  <c r="A252" i="5"/>
  <c r="A253" i="5"/>
  <c r="A256" i="5"/>
  <c r="A259" i="5"/>
  <c r="A261" i="5"/>
  <c r="A563" i="5"/>
  <c r="A264" i="5"/>
  <c r="A266" i="5"/>
  <c r="A268" i="5"/>
  <c r="A269" i="5"/>
  <c r="A272" i="5"/>
  <c r="A274" i="5"/>
  <c r="A276" i="5"/>
  <c r="A278" i="5"/>
  <c r="A280" i="5"/>
  <c r="A282" i="5"/>
  <c r="A284" i="5"/>
  <c r="A285" i="5"/>
  <c r="A287" i="5"/>
  <c r="A289" i="5"/>
  <c r="A291" i="5"/>
  <c r="A293" i="5"/>
  <c r="A294" i="5"/>
  <c r="A296" i="5"/>
  <c r="A298" i="5"/>
  <c r="A300" i="5"/>
  <c r="A302" i="5"/>
  <c r="A304" i="5"/>
  <c r="A568" i="5"/>
  <c r="A306" i="5"/>
  <c r="A309" i="5"/>
  <c r="A311" i="5"/>
  <c r="A313" i="5"/>
  <c r="A315" i="5"/>
  <c r="A317" i="5"/>
  <c r="A319" i="5"/>
  <c r="A321" i="5"/>
  <c r="A572" i="5"/>
  <c r="A574" i="5"/>
  <c r="A323" i="5"/>
  <c r="A576" i="5"/>
  <c r="A578" i="5"/>
  <c r="A324" i="5"/>
  <c r="A327" i="5"/>
  <c r="A583" i="5"/>
  <c r="A587" i="5"/>
  <c r="A589" i="5"/>
  <c r="A591" i="5"/>
  <c r="A593" i="5"/>
  <c r="A595" i="5"/>
  <c r="A597" i="5"/>
  <c r="A599" i="5"/>
  <c r="A601" i="5"/>
  <c r="A603" i="5"/>
  <c r="A604" i="5"/>
  <c r="A606" i="5"/>
  <c r="A608" i="5"/>
  <c r="A609" i="5"/>
  <c r="A611" i="5"/>
  <c r="A613" i="5"/>
  <c r="A615" i="5"/>
  <c r="A617" i="5"/>
  <c r="A331" i="5"/>
  <c r="A620" i="5"/>
  <c r="A622" i="5"/>
  <c r="A624" i="5"/>
  <c r="A626" i="5"/>
  <c r="A628" i="5"/>
  <c r="A629" i="5"/>
  <c r="A631" i="5"/>
  <c r="A334" i="5"/>
  <c r="A633" i="5"/>
  <c r="A635" i="5"/>
  <c r="A637" i="5"/>
  <c r="A335" i="5"/>
  <c r="A337" i="5"/>
  <c r="A340" i="5"/>
  <c r="A342" i="5"/>
  <c r="A344" i="5"/>
  <c r="A346" i="5"/>
  <c r="A640" i="5"/>
  <c r="A348" i="5"/>
  <c r="A350" i="5"/>
  <c r="A352" i="5"/>
  <c r="A356" i="5"/>
  <c r="A358" i="5"/>
  <c r="A360" i="5"/>
  <c r="A363" i="5"/>
  <c r="A368" i="5"/>
  <c r="A371" i="5"/>
  <c r="A642" i="5"/>
  <c r="A644" i="5"/>
  <c r="A373" i="5"/>
  <c r="A646" i="5"/>
  <c r="A377" i="5"/>
  <c r="A379" i="5"/>
  <c r="A383" i="5"/>
  <c r="A384" i="5"/>
  <c r="A385" i="5"/>
  <c r="A649" i="5"/>
  <c r="A388" i="5"/>
  <c r="A389" i="5"/>
  <c r="A391" i="5"/>
  <c r="A393" i="5"/>
  <c r="A396" i="5"/>
  <c r="A398" i="5"/>
  <c r="A652" i="5"/>
  <c r="A400" i="5"/>
  <c r="A654" i="5"/>
  <c r="A656" i="5"/>
  <c r="A658" i="5"/>
  <c r="A660" i="5"/>
  <c r="A662" i="5"/>
  <c r="A664" i="5"/>
  <c r="A665" i="5"/>
  <c r="A403" i="5"/>
  <c r="A666" i="5"/>
  <c r="A668" i="5"/>
  <c r="A406" i="5"/>
  <c r="A670" i="5"/>
  <c r="A672" i="5"/>
  <c r="A674" i="5"/>
  <c r="A408" i="5"/>
  <c r="A410" i="5"/>
  <c r="A677" i="5"/>
  <c r="A678" i="5"/>
  <c r="A412" i="5"/>
  <c r="A580" i="5"/>
  <c r="A581" i="5"/>
  <c r="A316" i="5"/>
  <c r="A365" i="5"/>
  <c r="A307" i="5"/>
  <c r="A271" i="5"/>
  <c r="A607" i="5"/>
  <c r="A257" i="5"/>
  <c r="A584" i="5"/>
  <c r="A354" i="5"/>
  <c r="A648" i="5"/>
  <c r="A369" i="5"/>
  <c r="A375" i="5"/>
  <c r="A270" i="5"/>
  <c r="A361" i="5"/>
  <c r="A370" i="5"/>
  <c r="A605" i="5"/>
  <c r="A570" i="5"/>
  <c r="A366" i="5"/>
  <c r="A585" i="5"/>
  <c r="A254" i="5"/>
  <c r="P463" i="15" l="1"/>
  <c r="P481" i="15"/>
  <c r="P483" i="15"/>
  <c r="P391" i="15"/>
  <c r="P482" i="15"/>
  <c r="P484" i="15"/>
  <c r="P392" i="15"/>
  <c r="A48" i="30"/>
  <c r="A106" i="30"/>
  <c r="A346" i="30"/>
  <c r="A402" i="30"/>
  <c r="A477" i="30"/>
  <c r="A288" i="30"/>
  <c r="A394" i="30"/>
  <c r="A380" i="30"/>
  <c r="A47" i="30"/>
  <c r="A147" i="30"/>
  <c r="A173" i="30"/>
  <c r="A233" i="30"/>
  <c r="A101" i="30"/>
  <c r="A100" i="30"/>
  <c r="A383" i="30"/>
  <c r="A145" i="30"/>
  <c r="A97" i="30"/>
  <c r="A451" i="30"/>
  <c r="A102" i="30"/>
  <c r="A286" i="30"/>
  <c r="A94" i="30"/>
  <c r="A169" i="30"/>
  <c r="A285" i="30"/>
  <c r="A21" i="30"/>
  <c r="A352" i="30"/>
  <c r="A244" i="30"/>
  <c r="A363" i="30"/>
  <c r="A336" i="30"/>
  <c r="A171" i="30"/>
  <c r="A88" i="30"/>
  <c r="A143" i="30"/>
  <c r="A163" i="30"/>
  <c r="A220" i="30"/>
  <c r="A164" i="30"/>
  <c r="A422" i="30"/>
  <c r="A162" i="30"/>
  <c r="A399" i="30"/>
  <c r="A381" i="30"/>
  <c r="A401" i="30"/>
  <c r="A247" i="30"/>
  <c r="A415" i="30"/>
  <c r="A435" i="30"/>
  <c r="A185" i="30"/>
  <c r="A347" i="30"/>
  <c r="A217" i="30"/>
  <c r="A218" i="30"/>
  <c r="A214" i="30"/>
  <c r="A438" i="30"/>
  <c r="A275" i="30"/>
  <c r="A374" i="30"/>
  <c r="A23" i="30"/>
  <c r="A298" i="30"/>
  <c r="A370" i="30"/>
  <c r="A253" i="30"/>
  <c r="A121" i="30"/>
  <c r="A312" i="30"/>
  <c r="A332" i="30"/>
  <c r="A182" i="30"/>
  <c r="A369" i="30"/>
  <c r="A237" i="30"/>
  <c r="A353" i="30"/>
  <c r="A482" i="30"/>
  <c r="A456" i="30"/>
  <c r="A228" i="30"/>
  <c r="A227" i="30"/>
  <c r="A236" i="30"/>
  <c r="A235" i="30"/>
  <c r="A431" i="30"/>
  <c r="A79" i="30"/>
  <c r="A138" i="30"/>
  <c r="A124" i="30"/>
  <c r="A80" i="30"/>
  <c r="A225" i="30"/>
  <c r="A157" i="30"/>
  <c r="A85" i="30"/>
  <c r="A86" i="30"/>
  <c r="A82" i="30"/>
  <c r="A83" i="30"/>
  <c r="A408" i="30"/>
  <c r="A407" i="30"/>
  <c r="A84" i="30"/>
  <c r="A131" i="30"/>
  <c r="A58" i="30"/>
  <c r="A371" i="30"/>
  <c r="A334" i="30"/>
  <c r="A136" i="30"/>
  <c r="A133" i="30"/>
  <c r="A448" i="30"/>
  <c r="A27" i="30"/>
  <c r="A439" i="30"/>
  <c r="A210" i="30"/>
  <c r="A35" i="30"/>
  <c r="A430" i="30"/>
  <c r="A295" i="30"/>
  <c r="A196" i="30"/>
  <c r="A379" i="30"/>
  <c r="A87" i="30"/>
  <c r="A215" i="30"/>
  <c r="A201" i="30"/>
  <c r="A238" i="30"/>
  <c r="A11" i="30"/>
  <c r="A231" i="30"/>
  <c r="A188" i="30"/>
  <c r="A230" i="30"/>
  <c r="A77" i="30"/>
  <c r="A177" i="30"/>
  <c r="A357" i="30"/>
  <c r="A148" i="30"/>
  <c r="A8" i="30"/>
  <c r="A291" i="30"/>
  <c r="A89" i="30"/>
  <c r="A418" i="30"/>
  <c r="A90" i="30"/>
  <c r="A111" i="30"/>
  <c r="A127" i="30"/>
  <c r="A126" i="30"/>
  <c r="A70" i="30"/>
  <c r="A191" i="30"/>
  <c r="A59" i="30"/>
  <c r="A472" i="30"/>
  <c r="A204" i="30"/>
  <c r="A337" i="30"/>
  <c r="A324" i="30"/>
  <c r="A355" i="30"/>
  <c r="A480" i="30"/>
  <c r="A178" i="30"/>
  <c r="A221" i="30"/>
  <c r="A161" i="30"/>
  <c r="A421" i="30"/>
  <c r="A119" i="30"/>
  <c r="A432" i="30"/>
  <c r="A368" i="30"/>
  <c r="A423" i="30"/>
  <c r="A81" i="30"/>
  <c r="A92" i="30"/>
  <c r="A434" i="30"/>
  <c r="A437" i="30"/>
  <c r="A112" i="30"/>
  <c r="A61" i="30"/>
  <c r="A60" i="30"/>
  <c r="A43" i="30"/>
  <c r="A31" i="30"/>
  <c r="A129" i="30"/>
  <c r="A410" i="30"/>
  <c r="A72" i="30"/>
  <c r="A453" i="30"/>
  <c r="A427" i="30"/>
  <c r="A450" i="30"/>
  <c r="A428" i="30"/>
  <c r="A144" i="30"/>
  <c r="A155" i="30"/>
  <c r="A99" i="30"/>
  <c r="A420" i="30"/>
  <c r="A158" i="30"/>
  <c r="A30" i="30"/>
  <c r="A146" i="30"/>
  <c r="A186" i="30"/>
  <c r="A78" i="30"/>
  <c r="A265" i="30"/>
  <c r="A469" i="30"/>
  <c r="A358" i="30"/>
  <c r="A481" i="30"/>
  <c r="A317" i="30"/>
  <c r="A467" i="30"/>
  <c r="A267" i="30"/>
  <c r="A268" i="30"/>
  <c r="A254" i="30"/>
  <c r="A474" i="30"/>
  <c r="A318" i="30"/>
  <c r="A311" i="30"/>
  <c r="A464" i="30"/>
  <c r="A308" i="30"/>
  <c r="A290" i="30"/>
  <c r="A478" i="30"/>
  <c r="A362" i="30"/>
  <c r="A264" i="30"/>
  <c r="A299" i="30"/>
  <c r="A342" i="30"/>
  <c r="A289" i="30"/>
  <c r="A258" i="30"/>
  <c r="A360" i="30"/>
  <c r="A359" i="30"/>
  <c r="A284" i="30"/>
  <c r="A300" i="30"/>
  <c r="A485" i="30"/>
  <c r="A361" i="30"/>
  <c r="A46" i="30"/>
  <c r="A174" i="30"/>
  <c r="A29" i="30"/>
  <c r="A189" i="30"/>
  <c r="A409" i="30"/>
  <c r="A118" i="30"/>
  <c r="A103" i="30"/>
  <c r="A398" i="30"/>
  <c r="A245" i="30"/>
  <c r="A142" i="30"/>
  <c r="A405" i="30"/>
  <c r="A406" i="30"/>
  <c r="A419" i="30"/>
  <c r="A447" i="30"/>
  <c r="A141" i="30"/>
  <c r="A176" i="30"/>
  <c r="A9" i="30"/>
  <c r="A13" i="30"/>
  <c r="A4" i="30"/>
  <c r="A26" i="30"/>
  <c r="A10" i="30"/>
  <c r="A17" i="30"/>
  <c r="A19" i="30"/>
  <c r="A340" i="30"/>
  <c r="A341" i="30"/>
  <c r="A339" i="30"/>
  <c r="A307" i="30"/>
  <c r="A309" i="30"/>
  <c r="A301" i="30"/>
  <c r="A327" i="30"/>
  <c r="A159" i="30"/>
  <c r="A57" i="30"/>
  <c r="A32" i="30"/>
  <c r="A75" i="30"/>
  <c r="A117" i="30"/>
  <c r="A115" i="30"/>
  <c r="A116" i="30"/>
  <c r="A190" i="30"/>
  <c r="A76" i="30"/>
  <c r="A229" i="30"/>
  <c r="A74" i="30"/>
  <c r="A120" i="30"/>
  <c r="A240" i="30"/>
  <c r="A3" i="30"/>
  <c r="A38" i="30"/>
  <c r="A14" i="30"/>
  <c r="A429" i="30"/>
  <c r="A457" i="30"/>
  <c r="A468" i="30"/>
  <c r="A322" i="30"/>
  <c r="A125" i="30"/>
  <c r="A486" i="30"/>
  <c r="A372" i="30"/>
  <c r="A476" i="30"/>
  <c r="A458" i="30"/>
  <c r="A479" i="30"/>
  <c r="A20" i="30"/>
  <c r="A281" i="30"/>
  <c r="A283" i="30"/>
  <c r="A282" i="30"/>
  <c r="A345" i="30"/>
  <c r="A397" i="30"/>
  <c r="A5" i="30"/>
  <c r="A7" i="30"/>
  <c r="A15" i="30"/>
  <c r="A382" i="30"/>
  <c r="A449" i="30"/>
  <c r="A180" i="30"/>
  <c r="A66" i="30"/>
  <c r="A354" i="30"/>
  <c r="A18" i="30"/>
  <c r="A294" i="30"/>
  <c r="A135" i="30"/>
  <c r="A257" i="30"/>
  <c r="A266" i="30"/>
  <c r="A34" i="30"/>
  <c r="A209" i="30"/>
  <c r="A271" i="30"/>
  <c r="A239" i="30"/>
  <c r="A226" i="30"/>
  <c r="A305" i="30"/>
  <c r="A262" i="30"/>
  <c r="A325" i="30"/>
  <c r="A302" i="30"/>
  <c r="A387" i="30"/>
  <c r="A187" i="30"/>
  <c r="A287" i="30"/>
  <c r="A377" i="30"/>
  <c r="A93" i="30"/>
  <c r="A193" i="30"/>
  <c r="A388" i="30"/>
  <c r="A24" i="30"/>
  <c r="A95" i="30"/>
  <c r="A114" i="30"/>
  <c r="A195" i="30"/>
  <c r="A473" i="30"/>
  <c r="A411" i="30"/>
  <c r="A351" i="30"/>
  <c r="A350" i="30"/>
  <c r="A465" i="30"/>
  <c r="A338" i="30"/>
  <c r="A25" i="30"/>
  <c r="A463" i="30"/>
  <c r="A69" i="30"/>
  <c r="A274" i="30"/>
  <c r="A248" i="30"/>
  <c r="A251" i="30"/>
  <c r="A252" i="30"/>
  <c r="A455" i="30"/>
  <c r="A384" i="30"/>
  <c r="A55" i="30"/>
  <c r="A316" i="30"/>
  <c r="A470" i="30"/>
  <c r="A202" i="30"/>
  <c r="A63" i="30"/>
  <c r="A292" i="30"/>
  <c r="A326" i="30"/>
  <c r="A280" i="30"/>
  <c r="A304" i="30"/>
  <c r="A483" i="30"/>
  <c r="A113" i="30"/>
  <c r="A396" i="30"/>
  <c r="A107" i="30"/>
  <c r="A365" i="30"/>
  <c r="A303" i="30"/>
  <c r="A414" i="30"/>
  <c r="A22" i="30"/>
  <c r="A67" i="30"/>
  <c r="A64" i="30"/>
  <c r="A234" i="30"/>
  <c r="A108" i="30"/>
  <c r="A403" i="30"/>
  <c r="A391" i="30"/>
  <c r="A151" i="30"/>
  <c r="A400" i="30"/>
  <c r="A51" i="30"/>
  <c r="A98" i="30"/>
  <c r="A246" i="30"/>
  <c r="A56" i="30"/>
  <c r="A243" i="30"/>
  <c r="A344" i="30"/>
  <c r="A165" i="30"/>
  <c r="A167" i="30"/>
  <c r="A179" i="30"/>
  <c r="A170" i="30"/>
  <c r="A425" i="30"/>
  <c r="A154" i="30"/>
  <c r="A149" i="30"/>
  <c r="A313" i="30"/>
  <c r="A466" i="30"/>
  <c r="A484" i="30"/>
  <c r="A272" i="30"/>
  <c r="A475" i="30"/>
  <c r="A212" i="30"/>
  <c r="A416" i="30"/>
  <c r="A314" i="30"/>
  <c r="A471" i="30"/>
  <c r="A323" i="30"/>
  <c r="A366" i="30"/>
  <c r="A364" i="30"/>
  <c r="A207" i="30"/>
  <c r="A424" i="30"/>
  <c r="A183" i="30"/>
  <c r="A134" i="30"/>
  <c r="A184" i="30"/>
  <c r="A443" i="30"/>
  <c r="A198" i="30"/>
  <c r="A197" i="30"/>
  <c r="A445" i="30"/>
  <c r="A440" i="30"/>
  <c r="A208" i="30"/>
  <c r="A349" i="30"/>
  <c r="A333" i="30"/>
  <c r="A395" i="30"/>
  <c r="A6" i="30"/>
  <c r="A194" i="30"/>
  <c r="A199" i="30"/>
  <c r="A65" i="30"/>
  <c r="A71" i="30"/>
  <c r="A404" i="30"/>
  <c r="A310" i="30"/>
  <c r="A211" i="30"/>
  <c r="A205" i="30"/>
  <c r="A36" i="30"/>
  <c r="A45" i="30"/>
  <c r="A390" i="30"/>
  <c r="A50" i="30"/>
  <c r="A33" i="30"/>
  <c r="A28" i="30"/>
  <c r="A52" i="30"/>
  <c r="A224" i="30"/>
  <c r="A16" i="30"/>
  <c r="A315" i="30"/>
  <c r="A331" i="30"/>
  <c r="A39" i="30"/>
  <c r="A73" i="30"/>
  <c r="A412" i="30"/>
  <c r="A104" i="30"/>
  <c r="A413" i="30"/>
  <c r="A37" i="30"/>
  <c r="A139" i="30"/>
  <c r="A261" i="30"/>
  <c r="A330" i="30"/>
  <c r="A256" i="30"/>
  <c r="A263" i="30"/>
  <c r="A260" i="30"/>
  <c r="A277" i="30"/>
  <c r="A329" i="30"/>
  <c r="A255" i="30"/>
  <c r="A335" i="30"/>
  <c r="A259" i="30"/>
  <c r="A269" i="30"/>
  <c r="A321" i="30"/>
  <c r="A279" i="30"/>
  <c r="A278" i="30"/>
  <c r="A270" i="30"/>
  <c r="A392" i="30"/>
  <c r="A192" i="30"/>
  <c r="A41" i="30"/>
  <c r="A378" i="30"/>
  <c r="A219" i="30"/>
  <c r="A168" i="30"/>
  <c r="A293" i="30"/>
  <c r="A436" i="30"/>
  <c r="A373" i="30"/>
  <c r="A393" i="30"/>
  <c r="A385" i="30"/>
  <c r="A386" i="30"/>
  <c r="A459" i="30"/>
  <c r="A454" i="30"/>
  <c r="A273" i="30"/>
  <c r="A175" i="30"/>
  <c r="A130" i="30"/>
  <c r="A153" i="30"/>
  <c r="A91" i="30"/>
  <c r="A452" i="30"/>
  <c r="A343" i="30"/>
  <c r="A356" i="30"/>
  <c r="A376" i="30"/>
  <c r="A250" i="30"/>
  <c r="A296" i="30"/>
  <c r="A249" i="30"/>
  <c r="A442" i="30"/>
  <c r="A109" i="30"/>
  <c r="A367" i="30"/>
  <c r="A461" i="30"/>
  <c r="A241" i="30"/>
  <c r="A242" i="30"/>
  <c r="A462" i="30"/>
  <c r="A460" i="30"/>
  <c r="A426" i="30"/>
  <c r="A320" i="30"/>
  <c r="A54" i="30"/>
  <c r="A319" i="30"/>
  <c r="A276" i="30"/>
  <c r="A389" i="30"/>
  <c r="A222" i="30"/>
  <c r="A110" i="30"/>
  <c r="A62" i="30"/>
  <c r="A328" i="30"/>
  <c r="A348" i="30"/>
  <c r="A172" i="30"/>
  <c r="A200" i="30"/>
  <c r="A446" i="30"/>
  <c r="A223" i="30"/>
  <c r="A297" i="30"/>
  <c r="A12" i="30"/>
  <c r="A375" i="30"/>
  <c r="A156" i="30"/>
  <c r="A44" i="30"/>
  <c r="A306" i="30"/>
  <c r="A49" i="30"/>
  <c r="A40" i="30"/>
  <c r="A42" i="30"/>
  <c r="A53" i="30"/>
  <c r="A96" i="30"/>
  <c r="A105" i="30"/>
  <c r="A535" i="15"/>
  <c r="C535" i="15"/>
  <c r="J535" i="15" s="1"/>
  <c r="A422" i="15"/>
  <c r="C422" i="15"/>
  <c r="J422" i="15" s="1"/>
  <c r="A215" i="15"/>
  <c r="C215" i="15"/>
  <c r="J215" i="15" s="1"/>
  <c r="A514" i="15"/>
  <c r="C514" i="15"/>
  <c r="J514" i="15" s="1"/>
  <c r="A234" i="15"/>
  <c r="C234" i="15"/>
  <c r="J234" i="15" s="1"/>
  <c r="A183" i="15"/>
  <c r="C183" i="15"/>
  <c r="J183" i="15" s="1"/>
  <c r="A19" i="15"/>
  <c r="C19" i="15"/>
  <c r="J19" i="15" s="1"/>
  <c r="A69" i="15"/>
  <c r="C69" i="15"/>
  <c r="J69" i="15" s="1"/>
  <c r="A45" i="15"/>
  <c r="C45" i="15"/>
  <c r="J45" i="15" s="1"/>
  <c r="A393" i="15"/>
  <c r="C393" i="15"/>
  <c r="J393" i="15" s="1"/>
  <c r="A20" i="15"/>
  <c r="C20" i="15"/>
  <c r="J20" i="15" s="1"/>
  <c r="A448" i="15"/>
  <c r="C448" i="15"/>
  <c r="J448" i="15" s="1"/>
  <c r="A423" i="15"/>
  <c r="C423" i="15"/>
  <c r="J423" i="15" s="1"/>
  <c r="A420" i="15"/>
  <c r="C420" i="15"/>
  <c r="J420" i="15" s="1"/>
  <c r="A264" i="15"/>
  <c r="C264" i="15"/>
  <c r="J264" i="15" s="1"/>
  <c r="A110" i="15"/>
  <c r="C110" i="15"/>
  <c r="J110" i="15" s="1"/>
  <c r="A250" i="15"/>
  <c r="C250" i="15"/>
  <c r="J250" i="15" s="1"/>
  <c r="A328" i="15"/>
  <c r="C328" i="15"/>
  <c r="J328" i="15" s="1"/>
  <c r="A3" i="15"/>
  <c r="A12" i="15"/>
  <c r="A13" i="15"/>
  <c r="A16" i="15"/>
  <c r="A17" i="15"/>
  <c r="A21" i="15"/>
  <c r="A312" i="15"/>
  <c r="A24" i="15"/>
  <c r="A394" i="15"/>
  <c r="A401" i="15"/>
  <c r="A33" i="15"/>
  <c r="A37" i="15"/>
  <c r="A38" i="15"/>
  <c r="A429" i="15"/>
  <c r="A41" i="15"/>
  <c r="A18" i="15"/>
  <c r="A498" i="15"/>
  <c r="A44" i="15"/>
  <c r="A23" i="15"/>
  <c r="A48" i="15"/>
  <c r="A49" i="15"/>
  <c r="A50" i="15"/>
  <c r="A51" i="15"/>
  <c r="A52" i="15"/>
  <c r="A53" i="15"/>
  <c r="A54" i="15"/>
  <c r="A55" i="15"/>
  <c r="A62" i="15"/>
  <c r="A64" i="15"/>
  <c r="A65" i="15"/>
  <c r="A388" i="15"/>
  <c r="A390" i="15"/>
  <c r="A32" i="15"/>
  <c r="A347" i="15"/>
  <c r="A77" i="15"/>
  <c r="A78" i="15"/>
  <c r="A79" i="15"/>
  <c r="A80" i="15"/>
  <c r="A81" i="15"/>
  <c r="A184" i="15"/>
  <c r="A185" i="15"/>
  <c r="A186" i="15"/>
  <c r="A89" i="15"/>
  <c r="A532" i="15"/>
  <c r="A94" i="15"/>
  <c r="A95" i="15"/>
  <c r="A96" i="15"/>
  <c r="A97" i="15"/>
  <c r="A98" i="15"/>
  <c r="A99" i="15"/>
  <c r="A100" i="15"/>
  <c r="A102" i="15"/>
  <c r="A103" i="15"/>
  <c r="A104" i="15"/>
  <c r="A105" i="15"/>
  <c r="A107" i="15"/>
  <c r="A434" i="15"/>
  <c r="A440" i="15"/>
  <c r="A116" i="15"/>
  <c r="A117" i="15"/>
  <c r="A118" i="15"/>
  <c r="A119" i="15"/>
  <c r="A120" i="15"/>
  <c r="A169" i="15"/>
  <c r="A121" i="15"/>
  <c r="A122" i="15"/>
  <c r="A125" i="15"/>
  <c r="A126" i="15"/>
  <c r="A129" i="15"/>
  <c r="A131" i="15"/>
  <c r="A132" i="15"/>
  <c r="A135" i="15"/>
  <c r="A308" i="15"/>
  <c r="A381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304" i="15"/>
  <c r="A165" i="15"/>
  <c r="A168" i="15"/>
  <c r="A275" i="15"/>
  <c r="A276" i="15"/>
  <c r="A310" i="15"/>
  <c r="A311" i="15"/>
  <c r="A171" i="15"/>
  <c r="A209" i="15"/>
  <c r="A174" i="15"/>
  <c r="A175" i="15"/>
  <c r="A176" i="15"/>
  <c r="A177" i="15"/>
  <c r="A180" i="15"/>
  <c r="A181" i="15"/>
  <c r="A277" i="15"/>
  <c r="A279" i="15"/>
  <c r="A188" i="15"/>
  <c r="A189" i="15"/>
  <c r="A190" i="15"/>
  <c r="A191" i="15"/>
  <c r="A497" i="15"/>
  <c r="A204" i="15"/>
  <c r="A205" i="15"/>
  <c r="A207" i="15"/>
  <c r="A31" i="15"/>
  <c r="A302" i="15"/>
  <c r="A211" i="15"/>
  <c r="A373" i="15"/>
  <c r="A375" i="15"/>
  <c r="A217" i="15"/>
  <c r="A218" i="15"/>
  <c r="A219" i="15"/>
  <c r="A220" i="15"/>
  <c r="A221" i="15"/>
  <c r="A353" i="15"/>
  <c r="A164" i="15"/>
  <c r="A224" i="15"/>
  <c r="A225" i="15"/>
  <c r="A430" i="15"/>
  <c r="A433" i="15"/>
  <c r="A226" i="15"/>
  <c r="A227" i="15"/>
  <c r="A228" i="15"/>
  <c r="A229" i="15"/>
  <c r="A230" i="15"/>
  <c r="A231" i="15"/>
  <c r="A237" i="15"/>
  <c r="A536" i="15"/>
  <c r="A239" i="15"/>
  <c r="A240" i="15"/>
  <c r="A265" i="15"/>
  <c r="A387" i="15"/>
  <c r="A46" i="15"/>
  <c r="A47" i="15"/>
  <c r="A60" i="15"/>
  <c r="A61" i="15"/>
  <c r="A66" i="15"/>
  <c r="A67" i="15"/>
  <c r="A68" i="15"/>
  <c r="A315" i="15"/>
  <c r="A332" i="15"/>
  <c r="A341" i="15"/>
  <c r="A342" i="15"/>
  <c r="A267" i="15"/>
  <c r="A187" i="15"/>
  <c r="A85" i="15"/>
  <c r="A271" i="15"/>
  <c r="A272" i="15"/>
  <c r="A292" i="15"/>
  <c r="A259" i="15"/>
  <c r="A260" i="15"/>
  <c r="A182" i="15"/>
  <c r="A263" i="15"/>
  <c r="A301" i="15"/>
  <c r="A281" i="15"/>
  <c r="A282" i="15"/>
  <c r="A283" i="15"/>
  <c r="A284" i="15"/>
  <c r="A285" i="15"/>
  <c r="A286" i="15"/>
  <c r="A287" i="15"/>
  <c r="A288" i="15"/>
  <c r="A525" i="15"/>
  <c r="A533" i="15"/>
  <c r="A534" i="15"/>
  <c r="A106" i="15"/>
  <c r="A108" i="15"/>
  <c r="A109" i="15"/>
  <c r="A39" i="15"/>
  <c r="A40" i="15"/>
  <c r="A42" i="15"/>
  <c r="A43" i="15"/>
  <c r="A213" i="15"/>
  <c r="A329" i="15"/>
  <c r="A334" i="15"/>
  <c r="A385" i="15"/>
  <c r="A291" i="15"/>
  <c r="A382" i="15"/>
  <c r="A348" i="15"/>
  <c r="A376" i="15"/>
  <c r="A384" i="15"/>
  <c r="A352" i="15"/>
  <c r="A537" i="15"/>
  <c r="A137" i="15"/>
  <c r="A138" i="15"/>
  <c r="A349" i="15"/>
  <c r="A270" i="15"/>
  <c r="A359" i="15"/>
  <c r="A360" i="15"/>
  <c r="A361" i="15"/>
  <c r="A362" i="15"/>
  <c r="A364" i="15"/>
  <c r="A366" i="15"/>
  <c r="A367" i="15"/>
  <c r="A403" i="15"/>
  <c r="A369" i="15"/>
  <c r="A370" i="15"/>
  <c r="A371" i="15"/>
  <c r="A372" i="15"/>
  <c r="A236" i="15"/>
  <c r="A238" i="15"/>
  <c r="A456" i="15"/>
  <c r="A273" i="15"/>
  <c r="A274" i="15"/>
  <c r="A383" i="15"/>
  <c r="A252" i="15"/>
  <c r="A254" i="15"/>
  <c r="A255" i="15"/>
  <c r="A256" i="15"/>
  <c r="A261" i="15"/>
  <c r="A396" i="15"/>
  <c r="A397" i="15"/>
  <c r="A400" i="15"/>
  <c r="A251" i="15"/>
  <c r="A379" i="15"/>
  <c r="A380" i="15"/>
  <c r="A407" i="15"/>
  <c r="A408" i="15"/>
  <c r="A409" i="15"/>
  <c r="A410" i="15"/>
  <c r="A411" i="15"/>
  <c r="A412" i="15"/>
  <c r="A414" i="15"/>
  <c r="A415" i="15"/>
  <c r="A416" i="15"/>
  <c r="A417" i="15"/>
  <c r="A418" i="15"/>
  <c r="A421" i="15"/>
  <c r="A424" i="15"/>
  <c r="A425" i="15"/>
  <c r="A426" i="15"/>
  <c r="A427" i="15"/>
  <c r="A428" i="15"/>
  <c r="A29" i="15"/>
  <c r="A266" i="15"/>
  <c r="A309" i="15"/>
  <c r="A540" i="15"/>
  <c r="A435" i="15"/>
  <c r="A436" i="15"/>
  <c r="A437" i="15"/>
  <c r="A438" i="15"/>
  <c r="A439" i="15"/>
  <c r="A214" i="15"/>
  <c r="A441" i="15"/>
  <c r="A442" i="15"/>
  <c r="A93" i="15"/>
  <c r="A30" i="15"/>
  <c r="A404" i="15"/>
  <c r="A459" i="15"/>
  <c r="A460" i="15"/>
  <c r="A465" i="15"/>
  <c r="A466" i="15"/>
  <c r="A467" i="15"/>
  <c r="A468" i="15"/>
  <c r="A469" i="15"/>
  <c r="A470" i="15"/>
  <c r="A471" i="15"/>
  <c r="A472" i="15"/>
  <c r="A473" i="15"/>
  <c r="A474" i="15"/>
  <c r="A476" i="15"/>
  <c r="A477" i="15"/>
  <c r="A478" i="15"/>
  <c r="A479" i="15"/>
  <c r="A485" i="15"/>
  <c r="A458" i="15"/>
  <c r="A496" i="15"/>
  <c r="A501" i="15"/>
  <c r="A502" i="15"/>
  <c r="A503" i="15"/>
  <c r="A504" i="15"/>
  <c r="A505" i="15"/>
  <c r="A506" i="15"/>
  <c r="A507" i="15"/>
  <c r="A508" i="15"/>
  <c r="A510" i="15"/>
  <c r="A512" i="15"/>
  <c r="A513" i="15"/>
  <c r="A516" i="15"/>
  <c r="A517" i="15"/>
  <c r="A269" i="15"/>
  <c r="A526" i="15"/>
  <c r="A530" i="15"/>
  <c r="A531" i="15"/>
  <c r="A386" i="15"/>
  <c r="A305" i="15"/>
  <c r="A405" i="15"/>
  <c r="A262" i="15"/>
  <c r="A22" i="15"/>
  <c r="A34" i="15"/>
  <c r="A354" i="15"/>
  <c r="A357" i="15"/>
  <c r="A355" i="15"/>
  <c r="A356" i="15"/>
  <c r="A10" i="15"/>
  <c r="A257" i="15"/>
  <c r="A258" i="15"/>
  <c r="A406" i="15"/>
  <c r="A232" i="15"/>
  <c r="A492" i="15"/>
  <c r="A289" i="15"/>
  <c r="A233" i="15"/>
  <c r="A87" i="15"/>
  <c r="A299" i="15"/>
  <c r="A527" i="15"/>
  <c r="A173" i="15"/>
  <c r="A241" i="15"/>
  <c r="A206" i="15"/>
  <c r="A290" i="15"/>
  <c r="A493" i="15"/>
  <c r="A242" i="15"/>
  <c r="A419" i="15"/>
  <c r="A166" i="15"/>
  <c r="A330" i="15"/>
  <c r="A113" i="15"/>
  <c r="A368" i="15"/>
  <c r="A303" i="15"/>
  <c r="A538" i="15"/>
  <c r="A178" i="15"/>
  <c r="A86" i="15"/>
  <c r="A539" i="15"/>
  <c r="C3" i="15"/>
  <c r="J3" i="15" s="1"/>
  <c r="C12" i="15"/>
  <c r="J12" i="15" s="1"/>
  <c r="C13" i="15"/>
  <c r="J13" i="15" s="1"/>
  <c r="C17" i="15"/>
  <c r="J17" i="15" s="1"/>
  <c r="C21" i="15"/>
  <c r="J21" i="15" s="1"/>
  <c r="C312" i="15"/>
  <c r="J312" i="15" s="1"/>
  <c r="C24" i="15"/>
  <c r="J24" i="15" s="1"/>
  <c r="C394" i="15"/>
  <c r="J394" i="15" s="1"/>
  <c r="C401" i="15"/>
  <c r="J401" i="15" s="1"/>
  <c r="C33" i="15"/>
  <c r="J33" i="15" s="1"/>
  <c r="C37" i="15"/>
  <c r="J37" i="15" s="1"/>
  <c r="C38" i="15"/>
  <c r="J38" i="15" s="1"/>
  <c r="C429" i="15"/>
  <c r="J429" i="15" s="1"/>
  <c r="C41" i="15"/>
  <c r="J41" i="15" s="1"/>
  <c r="C18" i="15"/>
  <c r="J18" i="15" s="1"/>
  <c r="C498" i="15"/>
  <c r="J498" i="15" s="1"/>
  <c r="C44" i="15"/>
  <c r="J44" i="15" s="1"/>
  <c r="C23" i="15"/>
  <c r="J23" i="15" s="1"/>
  <c r="C48" i="15"/>
  <c r="J48" i="15" s="1"/>
  <c r="C49" i="15"/>
  <c r="J49" i="15" s="1"/>
  <c r="C50" i="15"/>
  <c r="J50" i="15" s="1"/>
  <c r="C51" i="15"/>
  <c r="J51" i="15" s="1"/>
  <c r="C52" i="15"/>
  <c r="J52" i="15" s="1"/>
  <c r="C53" i="15"/>
  <c r="J53" i="15" s="1"/>
  <c r="C54" i="15"/>
  <c r="J54" i="15" s="1"/>
  <c r="C55" i="15"/>
  <c r="J55" i="15" s="1"/>
  <c r="C62" i="15"/>
  <c r="J62" i="15" s="1"/>
  <c r="C64" i="15"/>
  <c r="J64" i="15" s="1"/>
  <c r="C65" i="15"/>
  <c r="J65" i="15" s="1"/>
  <c r="C388" i="15"/>
  <c r="J388" i="15" s="1"/>
  <c r="C390" i="15"/>
  <c r="J390" i="15" s="1"/>
  <c r="C32" i="15"/>
  <c r="J32" i="15" s="1"/>
  <c r="C347" i="15"/>
  <c r="J347" i="15" s="1"/>
  <c r="C77" i="15"/>
  <c r="J77" i="15" s="1"/>
  <c r="C78" i="15"/>
  <c r="J78" i="15" s="1"/>
  <c r="C79" i="15"/>
  <c r="J79" i="15" s="1"/>
  <c r="C80" i="15"/>
  <c r="J80" i="15" s="1"/>
  <c r="C81" i="15"/>
  <c r="J81" i="15" s="1"/>
  <c r="C184" i="15"/>
  <c r="J184" i="15" s="1"/>
  <c r="C185" i="15"/>
  <c r="J185" i="15" s="1"/>
  <c r="C186" i="15"/>
  <c r="J186" i="15" s="1"/>
  <c r="C89" i="15"/>
  <c r="J89" i="15" s="1"/>
  <c r="C532" i="15"/>
  <c r="J532" i="15" s="1"/>
  <c r="C94" i="15"/>
  <c r="J94" i="15" s="1"/>
  <c r="C95" i="15"/>
  <c r="J95" i="15" s="1"/>
  <c r="C96" i="15"/>
  <c r="J96" i="15" s="1"/>
  <c r="C97" i="15"/>
  <c r="J97" i="15" s="1"/>
  <c r="C98" i="15"/>
  <c r="J98" i="15" s="1"/>
  <c r="C99" i="15"/>
  <c r="J99" i="15" s="1"/>
  <c r="C100" i="15"/>
  <c r="J100" i="15" s="1"/>
  <c r="C102" i="15"/>
  <c r="J102" i="15" s="1"/>
  <c r="C103" i="15"/>
  <c r="J103" i="15" s="1"/>
  <c r="C104" i="15"/>
  <c r="J104" i="15" s="1"/>
  <c r="C105" i="15"/>
  <c r="J105" i="15" s="1"/>
  <c r="C107" i="15"/>
  <c r="J107" i="15" s="1"/>
  <c r="C434" i="15"/>
  <c r="J434" i="15" s="1"/>
  <c r="C440" i="15"/>
  <c r="J440" i="15" s="1"/>
  <c r="C116" i="15"/>
  <c r="J116" i="15" s="1"/>
  <c r="C117" i="15"/>
  <c r="J117" i="15" s="1"/>
  <c r="C118" i="15"/>
  <c r="J118" i="15" s="1"/>
  <c r="C119" i="15"/>
  <c r="J119" i="15" s="1"/>
  <c r="C120" i="15"/>
  <c r="J120" i="15" s="1"/>
  <c r="C169" i="15"/>
  <c r="J169" i="15" s="1"/>
  <c r="C121" i="15"/>
  <c r="J121" i="15" s="1"/>
  <c r="C122" i="15"/>
  <c r="J122" i="15" s="1"/>
  <c r="C125" i="15"/>
  <c r="J125" i="15" s="1"/>
  <c r="C126" i="15"/>
  <c r="J126" i="15" s="1"/>
  <c r="C129" i="15"/>
  <c r="J129" i="15" s="1"/>
  <c r="C131" i="15"/>
  <c r="J131" i="15" s="1"/>
  <c r="C132" i="15"/>
  <c r="J132" i="15" s="1"/>
  <c r="C135" i="15"/>
  <c r="J135" i="15" s="1"/>
  <c r="C308" i="15"/>
  <c r="J308" i="15" s="1"/>
  <c r="C381" i="15"/>
  <c r="J381" i="15" s="1"/>
  <c r="C139" i="15"/>
  <c r="J139" i="15" s="1"/>
  <c r="C140" i="15"/>
  <c r="J140" i="15" s="1"/>
  <c r="C141" i="15"/>
  <c r="J141" i="15" s="1"/>
  <c r="C142" i="15"/>
  <c r="J142" i="15" s="1"/>
  <c r="C143" i="15"/>
  <c r="J143" i="15" s="1"/>
  <c r="C144" i="15"/>
  <c r="J144" i="15" s="1"/>
  <c r="C145" i="15"/>
  <c r="J145" i="15" s="1"/>
  <c r="C146" i="15"/>
  <c r="J146" i="15" s="1"/>
  <c r="C147" i="15"/>
  <c r="J147" i="15" s="1"/>
  <c r="C148" i="15"/>
  <c r="J148" i="15" s="1"/>
  <c r="C149" i="15"/>
  <c r="J149" i="15" s="1"/>
  <c r="C150" i="15"/>
  <c r="J150" i="15" s="1"/>
  <c r="C151" i="15"/>
  <c r="J151" i="15" s="1"/>
  <c r="C152" i="15"/>
  <c r="J152" i="15" s="1"/>
  <c r="C153" i="15"/>
  <c r="J153" i="15" s="1"/>
  <c r="C154" i="15"/>
  <c r="J154" i="15" s="1"/>
  <c r="C155" i="15"/>
  <c r="J155" i="15" s="1"/>
  <c r="C156" i="15"/>
  <c r="J156" i="15" s="1"/>
  <c r="C157" i="15"/>
  <c r="J157" i="15" s="1"/>
  <c r="C158" i="15"/>
  <c r="J158" i="15" s="1"/>
  <c r="C159" i="15"/>
  <c r="J159" i="15" s="1"/>
  <c r="C304" i="15"/>
  <c r="J304" i="15" s="1"/>
  <c r="C165" i="15"/>
  <c r="J165" i="15" s="1"/>
  <c r="C168" i="15"/>
  <c r="J168" i="15" s="1"/>
  <c r="C275" i="15"/>
  <c r="J275" i="15" s="1"/>
  <c r="C276" i="15"/>
  <c r="J276" i="15" s="1"/>
  <c r="C310" i="15"/>
  <c r="J310" i="15" s="1"/>
  <c r="C311" i="15"/>
  <c r="J311" i="15" s="1"/>
  <c r="C171" i="15"/>
  <c r="J171" i="15" s="1"/>
  <c r="C209" i="15"/>
  <c r="J209" i="15" s="1"/>
  <c r="C174" i="15"/>
  <c r="J174" i="15" s="1"/>
  <c r="C175" i="15"/>
  <c r="J175" i="15" s="1"/>
  <c r="C176" i="15"/>
  <c r="J176" i="15" s="1"/>
  <c r="C177" i="15"/>
  <c r="J177" i="15" s="1"/>
  <c r="C180" i="15"/>
  <c r="J180" i="15" s="1"/>
  <c r="C181" i="15"/>
  <c r="J181" i="15" s="1"/>
  <c r="C277" i="15"/>
  <c r="J277" i="15" s="1"/>
  <c r="C279" i="15"/>
  <c r="J279" i="15" s="1"/>
  <c r="C188" i="15"/>
  <c r="J188" i="15" s="1"/>
  <c r="C189" i="15"/>
  <c r="J189" i="15" s="1"/>
  <c r="C190" i="15"/>
  <c r="J190" i="15" s="1"/>
  <c r="C191" i="15"/>
  <c r="J191" i="15" s="1"/>
  <c r="C497" i="15"/>
  <c r="J497" i="15" s="1"/>
  <c r="C204" i="15"/>
  <c r="J204" i="15" s="1"/>
  <c r="C205" i="15"/>
  <c r="J205" i="15" s="1"/>
  <c r="C207" i="15"/>
  <c r="J207" i="15" s="1"/>
  <c r="C31" i="15"/>
  <c r="J31" i="15" s="1"/>
  <c r="C302" i="15"/>
  <c r="J302" i="15" s="1"/>
  <c r="C211" i="15"/>
  <c r="J211" i="15" s="1"/>
  <c r="C373" i="15"/>
  <c r="J373" i="15" s="1"/>
  <c r="C375" i="15"/>
  <c r="J375" i="15" s="1"/>
  <c r="C217" i="15"/>
  <c r="J217" i="15" s="1"/>
  <c r="C218" i="15"/>
  <c r="J218" i="15" s="1"/>
  <c r="C219" i="15"/>
  <c r="J219" i="15" s="1"/>
  <c r="C220" i="15"/>
  <c r="J220" i="15" s="1"/>
  <c r="C221" i="15"/>
  <c r="J221" i="15" s="1"/>
  <c r="C353" i="15"/>
  <c r="J353" i="15" s="1"/>
  <c r="C164" i="15"/>
  <c r="J164" i="15" s="1"/>
  <c r="C224" i="15"/>
  <c r="J224" i="15" s="1"/>
  <c r="C225" i="15"/>
  <c r="J225" i="15" s="1"/>
  <c r="C430" i="15"/>
  <c r="J430" i="15" s="1"/>
  <c r="C433" i="15"/>
  <c r="J433" i="15" s="1"/>
  <c r="C226" i="15"/>
  <c r="J226" i="15" s="1"/>
  <c r="C227" i="15"/>
  <c r="J227" i="15" s="1"/>
  <c r="C228" i="15"/>
  <c r="J228" i="15" s="1"/>
  <c r="C229" i="15"/>
  <c r="J229" i="15" s="1"/>
  <c r="C230" i="15"/>
  <c r="J230" i="15" s="1"/>
  <c r="C231" i="15"/>
  <c r="J231" i="15" s="1"/>
  <c r="C237" i="15"/>
  <c r="J237" i="15" s="1"/>
  <c r="C536" i="15"/>
  <c r="J536" i="15" s="1"/>
  <c r="C239" i="15"/>
  <c r="J239" i="15" s="1"/>
  <c r="C240" i="15"/>
  <c r="J240" i="15" s="1"/>
  <c r="C265" i="15"/>
  <c r="J265" i="15" s="1"/>
  <c r="C387" i="15"/>
  <c r="J387" i="15" s="1"/>
  <c r="C46" i="15"/>
  <c r="J46" i="15" s="1"/>
  <c r="C47" i="15"/>
  <c r="J47" i="15" s="1"/>
  <c r="C60" i="15"/>
  <c r="J60" i="15" s="1"/>
  <c r="C61" i="15"/>
  <c r="J61" i="15" s="1"/>
  <c r="C66" i="15"/>
  <c r="J66" i="15" s="1"/>
  <c r="C67" i="15"/>
  <c r="J67" i="15" s="1"/>
  <c r="C68" i="15"/>
  <c r="J68" i="15" s="1"/>
  <c r="C315" i="15"/>
  <c r="J315" i="15" s="1"/>
  <c r="C332" i="15"/>
  <c r="J332" i="15" s="1"/>
  <c r="C341" i="15"/>
  <c r="J341" i="15" s="1"/>
  <c r="C342" i="15"/>
  <c r="J342" i="15" s="1"/>
  <c r="C267" i="15"/>
  <c r="J267" i="15" s="1"/>
  <c r="C187" i="15"/>
  <c r="J187" i="15" s="1"/>
  <c r="C85" i="15"/>
  <c r="J85" i="15" s="1"/>
  <c r="C271" i="15"/>
  <c r="J271" i="15" s="1"/>
  <c r="C272" i="15"/>
  <c r="J272" i="15" s="1"/>
  <c r="C292" i="15"/>
  <c r="J292" i="15" s="1"/>
  <c r="C259" i="15"/>
  <c r="J259" i="15" s="1"/>
  <c r="C260" i="15"/>
  <c r="J260" i="15" s="1"/>
  <c r="C182" i="15"/>
  <c r="J182" i="15" s="1"/>
  <c r="C263" i="15"/>
  <c r="J263" i="15" s="1"/>
  <c r="C301" i="15"/>
  <c r="J301" i="15" s="1"/>
  <c r="C281" i="15"/>
  <c r="J281" i="15" s="1"/>
  <c r="C282" i="15"/>
  <c r="J282" i="15" s="1"/>
  <c r="C283" i="15"/>
  <c r="J283" i="15" s="1"/>
  <c r="C284" i="15"/>
  <c r="J284" i="15" s="1"/>
  <c r="C285" i="15"/>
  <c r="J285" i="15" s="1"/>
  <c r="C286" i="15"/>
  <c r="J286" i="15" s="1"/>
  <c r="C287" i="15"/>
  <c r="J287" i="15" s="1"/>
  <c r="C288" i="15"/>
  <c r="J288" i="15" s="1"/>
  <c r="C525" i="15"/>
  <c r="J525" i="15" s="1"/>
  <c r="C533" i="15"/>
  <c r="J533" i="15" s="1"/>
  <c r="C534" i="15"/>
  <c r="J534" i="15" s="1"/>
  <c r="C106" i="15"/>
  <c r="J106" i="15" s="1"/>
  <c r="C108" i="15"/>
  <c r="J108" i="15" s="1"/>
  <c r="C109" i="15"/>
  <c r="J109" i="15" s="1"/>
  <c r="C39" i="15"/>
  <c r="J39" i="15" s="1"/>
  <c r="C40" i="15"/>
  <c r="J40" i="15" s="1"/>
  <c r="C42" i="15"/>
  <c r="J42" i="15" s="1"/>
  <c r="C43" i="15"/>
  <c r="J43" i="15" s="1"/>
  <c r="C213" i="15"/>
  <c r="J213" i="15" s="1"/>
  <c r="C329" i="15"/>
  <c r="J329" i="15" s="1"/>
  <c r="C334" i="15"/>
  <c r="J334" i="15" s="1"/>
  <c r="C385" i="15"/>
  <c r="J385" i="15" s="1"/>
  <c r="C291" i="15"/>
  <c r="J291" i="15" s="1"/>
  <c r="C382" i="15"/>
  <c r="J382" i="15" s="1"/>
  <c r="C348" i="15"/>
  <c r="J348" i="15" s="1"/>
  <c r="C376" i="15"/>
  <c r="J376" i="15" s="1"/>
  <c r="C384" i="15"/>
  <c r="J384" i="15" s="1"/>
  <c r="C352" i="15"/>
  <c r="J352" i="15" s="1"/>
  <c r="C537" i="15"/>
  <c r="J537" i="15" s="1"/>
  <c r="C137" i="15"/>
  <c r="J137" i="15" s="1"/>
  <c r="C138" i="15"/>
  <c r="J138" i="15" s="1"/>
  <c r="C349" i="15"/>
  <c r="J349" i="15" s="1"/>
  <c r="C270" i="15"/>
  <c r="J270" i="15" s="1"/>
  <c r="C359" i="15"/>
  <c r="J359" i="15" s="1"/>
  <c r="C360" i="15"/>
  <c r="J360" i="15" s="1"/>
  <c r="C361" i="15"/>
  <c r="J361" i="15" s="1"/>
  <c r="C362" i="15"/>
  <c r="J362" i="15" s="1"/>
  <c r="C364" i="15"/>
  <c r="J364" i="15" s="1"/>
  <c r="C366" i="15"/>
  <c r="J366" i="15" s="1"/>
  <c r="C367" i="15"/>
  <c r="J367" i="15" s="1"/>
  <c r="C403" i="15"/>
  <c r="J403" i="15" s="1"/>
  <c r="C369" i="15"/>
  <c r="J369" i="15" s="1"/>
  <c r="C370" i="15"/>
  <c r="J370" i="15" s="1"/>
  <c r="C371" i="15"/>
  <c r="J371" i="15" s="1"/>
  <c r="C372" i="15"/>
  <c r="J372" i="15" s="1"/>
  <c r="C236" i="15"/>
  <c r="J236" i="15" s="1"/>
  <c r="C238" i="15"/>
  <c r="J238" i="15" s="1"/>
  <c r="C456" i="15"/>
  <c r="J456" i="15" s="1"/>
  <c r="C273" i="15"/>
  <c r="J273" i="15" s="1"/>
  <c r="C274" i="15"/>
  <c r="J274" i="15" s="1"/>
  <c r="C383" i="15"/>
  <c r="J383" i="15" s="1"/>
  <c r="C252" i="15"/>
  <c r="J252" i="15" s="1"/>
  <c r="C254" i="15"/>
  <c r="J254" i="15" s="1"/>
  <c r="C255" i="15"/>
  <c r="J255" i="15" s="1"/>
  <c r="C256" i="15"/>
  <c r="J256" i="15" s="1"/>
  <c r="C261" i="15"/>
  <c r="J261" i="15" s="1"/>
  <c r="C396" i="15"/>
  <c r="J396" i="15" s="1"/>
  <c r="C397" i="15"/>
  <c r="J397" i="15" s="1"/>
  <c r="C400" i="15"/>
  <c r="J400" i="15" s="1"/>
  <c r="C251" i="15"/>
  <c r="J251" i="15" s="1"/>
  <c r="C379" i="15"/>
  <c r="J379" i="15" s="1"/>
  <c r="C380" i="15"/>
  <c r="J380" i="15" s="1"/>
  <c r="C407" i="15"/>
  <c r="J407" i="15" s="1"/>
  <c r="C408" i="15"/>
  <c r="J408" i="15" s="1"/>
  <c r="C409" i="15"/>
  <c r="J409" i="15" s="1"/>
  <c r="C410" i="15"/>
  <c r="J410" i="15" s="1"/>
  <c r="C411" i="15"/>
  <c r="J411" i="15" s="1"/>
  <c r="C412" i="15"/>
  <c r="J412" i="15" s="1"/>
  <c r="C414" i="15"/>
  <c r="J414" i="15" s="1"/>
  <c r="C415" i="15"/>
  <c r="J415" i="15" s="1"/>
  <c r="C416" i="15"/>
  <c r="J416" i="15" s="1"/>
  <c r="C417" i="15"/>
  <c r="J417" i="15" s="1"/>
  <c r="C418" i="15"/>
  <c r="J418" i="15" s="1"/>
  <c r="C421" i="15"/>
  <c r="J421" i="15" s="1"/>
  <c r="C424" i="15"/>
  <c r="J424" i="15" s="1"/>
  <c r="C425" i="15"/>
  <c r="J425" i="15" s="1"/>
  <c r="C426" i="15"/>
  <c r="J426" i="15" s="1"/>
  <c r="C427" i="15"/>
  <c r="J427" i="15" s="1"/>
  <c r="C428" i="15"/>
  <c r="J428" i="15" s="1"/>
  <c r="C29" i="15"/>
  <c r="J29" i="15" s="1"/>
  <c r="C266" i="15"/>
  <c r="J266" i="15" s="1"/>
  <c r="C309" i="15"/>
  <c r="J309" i="15" s="1"/>
  <c r="C540" i="15"/>
  <c r="J540" i="15" s="1"/>
  <c r="C435" i="15"/>
  <c r="J435" i="15" s="1"/>
  <c r="C436" i="15"/>
  <c r="J436" i="15" s="1"/>
  <c r="C437" i="15"/>
  <c r="J437" i="15" s="1"/>
  <c r="C438" i="15"/>
  <c r="J438" i="15" s="1"/>
  <c r="C439" i="15"/>
  <c r="J439" i="15" s="1"/>
  <c r="C214" i="15"/>
  <c r="J214" i="15" s="1"/>
  <c r="C441" i="15"/>
  <c r="J441" i="15" s="1"/>
  <c r="C442" i="15"/>
  <c r="J442" i="15" s="1"/>
  <c r="C93" i="15"/>
  <c r="J93" i="15" s="1"/>
  <c r="C30" i="15"/>
  <c r="J30" i="15" s="1"/>
  <c r="C404" i="15"/>
  <c r="J404" i="15" s="1"/>
  <c r="C459" i="15"/>
  <c r="J459" i="15" s="1"/>
  <c r="C460" i="15"/>
  <c r="J460" i="15" s="1"/>
  <c r="C465" i="15"/>
  <c r="J465" i="15" s="1"/>
  <c r="C466" i="15"/>
  <c r="J466" i="15" s="1"/>
  <c r="C467" i="15"/>
  <c r="J467" i="15" s="1"/>
  <c r="C468" i="15"/>
  <c r="J468" i="15" s="1"/>
  <c r="C469" i="15"/>
  <c r="J469" i="15" s="1"/>
  <c r="C470" i="15"/>
  <c r="J470" i="15" s="1"/>
  <c r="C471" i="15"/>
  <c r="J471" i="15" s="1"/>
  <c r="C472" i="15"/>
  <c r="J472" i="15" s="1"/>
  <c r="C473" i="15"/>
  <c r="J473" i="15" s="1"/>
  <c r="C474" i="15"/>
  <c r="J474" i="15" s="1"/>
  <c r="C476" i="15"/>
  <c r="J476" i="15" s="1"/>
  <c r="C477" i="15"/>
  <c r="J477" i="15" s="1"/>
  <c r="C478" i="15"/>
  <c r="J478" i="15" s="1"/>
  <c r="C479" i="15"/>
  <c r="J479" i="15" s="1"/>
  <c r="C485" i="15"/>
  <c r="J485" i="15" s="1"/>
  <c r="C458" i="15"/>
  <c r="J458" i="15" s="1"/>
  <c r="C496" i="15"/>
  <c r="J496" i="15" s="1"/>
  <c r="C501" i="15"/>
  <c r="J501" i="15" s="1"/>
  <c r="C502" i="15"/>
  <c r="J502" i="15" s="1"/>
  <c r="C503" i="15"/>
  <c r="J503" i="15" s="1"/>
  <c r="C504" i="15"/>
  <c r="J504" i="15" s="1"/>
  <c r="C505" i="15"/>
  <c r="J505" i="15" s="1"/>
  <c r="C506" i="15"/>
  <c r="J506" i="15" s="1"/>
  <c r="C507" i="15"/>
  <c r="J507" i="15" s="1"/>
  <c r="C508" i="15"/>
  <c r="J508" i="15" s="1"/>
  <c r="C510" i="15"/>
  <c r="J510" i="15" s="1"/>
  <c r="C512" i="15"/>
  <c r="J512" i="15" s="1"/>
  <c r="C513" i="15"/>
  <c r="J513" i="15" s="1"/>
  <c r="C516" i="15"/>
  <c r="J516" i="15" s="1"/>
  <c r="C517" i="15"/>
  <c r="J517" i="15" s="1"/>
  <c r="C269" i="15"/>
  <c r="J269" i="15" s="1"/>
  <c r="C526" i="15"/>
  <c r="J526" i="15" s="1"/>
  <c r="C530" i="15"/>
  <c r="J530" i="15" s="1"/>
  <c r="C531" i="15"/>
  <c r="J531" i="15" s="1"/>
  <c r="C386" i="15"/>
  <c r="J386" i="15" s="1"/>
  <c r="C305" i="15"/>
  <c r="J305" i="15" s="1"/>
  <c r="C405" i="15"/>
  <c r="J405" i="15" s="1"/>
  <c r="C262" i="15"/>
  <c r="J262" i="15" s="1"/>
  <c r="C22" i="15"/>
  <c r="J22" i="15" s="1"/>
  <c r="C34" i="15"/>
  <c r="J34" i="15" s="1"/>
  <c r="C354" i="15"/>
  <c r="J354" i="15" s="1"/>
  <c r="C357" i="15"/>
  <c r="J357" i="15" s="1"/>
  <c r="C355" i="15"/>
  <c r="J355" i="15" s="1"/>
  <c r="C356" i="15"/>
  <c r="J356" i="15" s="1"/>
  <c r="C10" i="15"/>
  <c r="J10" i="15" s="1"/>
  <c r="C257" i="15"/>
  <c r="J257" i="15" s="1"/>
  <c r="C258" i="15"/>
  <c r="J258" i="15" s="1"/>
  <c r="C406" i="15"/>
  <c r="J406" i="15" s="1"/>
  <c r="C232" i="15"/>
  <c r="J232" i="15" s="1"/>
  <c r="C492" i="15"/>
  <c r="J492" i="15" s="1"/>
  <c r="C289" i="15"/>
  <c r="J289" i="15" s="1"/>
  <c r="C233" i="15"/>
  <c r="J233" i="15" s="1"/>
  <c r="C87" i="15"/>
  <c r="J87" i="15" s="1"/>
  <c r="C299" i="15"/>
  <c r="J299" i="15" s="1"/>
  <c r="C527" i="15"/>
  <c r="J527" i="15" s="1"/>
  <c r="C173" i="15"/>
  <c r="J173" i="15" s="1"/>
  <c r="C241" i="15"/>
  <c r="J241" i="15" s="1"/>
  <c r="C206" i="15"/>
  <c r="J206" i="15" s="1"/>
  <c r="C290" i="15"/>
  <c r="J290" i="15" s="1"/>
  <c r="C493" i="15"/>
  <c r="J493" i="15" s="1"/>
  <c r="C242" i="15"/>
  <c r="J242" i="15" s="1"/>
  <c r="C419" i="15"/>
  <c r="J419" i="15" s="1"/>
  <c r="C166" i="15"/>
  <c r="J166" i="15" s="1"/>
  <c r="C330" i="15"/>
  <c r="J330" i="15" s="1"/>
  <c r="C113" i="15"/>
  <c r="J113" i="15" s="1"/>
  <c r="C368" i="15"/>
  <c r="J368" i="15" s="1"/>
  <c r="C303" i="15"/>
  <c r="J303" i="15" s="1"/>
  <c r="C538" i="15"/>
  <c r="J538" i="15" s="1"/>
  <c r="C178" i="15"/>
  <c r="J178" i="15" s="1"/>
  <c r="C86" i="15"/>
  <c r="J86" i="15" s="1"/>
  <c r="C539" i="15"/>
  <c r="J539" i="15" s="1"/>
  <c r="P443" i="15" l="1"/>
  <c r="P135" i="15"/>
  <c r="P250" i="15"/>
  <c r="C254" i="5"/>
  <c r="C585" i="5"/>
  <c r="C366" i="5"/>
  <c r="P530" i="15"/>
  <c r="C570" i="5"/>
  <c r="C605" i="5"/>
  <c r="C370" i="5"/>
  <c r="C361" i="5"/>
  <c r="C270" i="5"/>
  <c r="C375" i="5"/>
  <c r="C369" i="5"/>
  <c r="C648" i="5"/>
  <c r="C354" i="5"/>
  <c r="C584" i="5"/>
  <c r="C257" i="5"/>
  <c r="C607" i="5"/>
  <c r="C271" i="5"/>
  <c r="C307" i="5"/>
  <c r="C365" i="5"/>
  <c r="C316" i="5"/>
  <c r="P478" i="15"/>
  <c r="C581" i="5"/>
  <c r="C580" i="5"/>
  <c r="C412" i="5"/>
  <c r="C678" i="5"/>
  <c r="C677" i="5"/>
  <c r="C410" i="5"/>
  <c r="C408" i="5"/>
  <c r="C674" i="5"/>
  <c r="C672" i="5"/>
  <c r="C670" i="5"/>
  <c r="C406" i="5"/>
  <c r="C668" i="5"/>
  <c r="C666" i="5"/>
  <c r="C403" i="5"/>
  <c r="C665" i="5"/>
  <c r="C664" i="5"/>
  <c r="C662" i="5"/>
  <c r="C660" i="5"/>
  <c r="C658" i="5"/>
  <c r="C656" i="5"/>
  <c r="C654" i="5"/>
  <c r="C400" i="5"/>
  <c r="C652" i="5"/>
  <c r="C398" i="5"/>
  <c r="C396" i="5"/>
  <c r="C393" i="5"/>
  <c r="C391" i="5"/>
  <c r="C389" i="5"/>
  <c r="C388" i="5"/>
  <c r="C649" i="5"/>
  <c r="C385" i="5"/>
  <c r="C384" i="5"/>
  <c r="C383" i="5"/>
  <c r="C379" i="5"/>
  <c r="C377" i="5"/>
  <c r="C646" i="5"/>
  <c r="C373" i="5"/>
  <c r="C644" i="5"/>
  <c r="C642" i="5"/>
  <c r="C371" i="5"/>
  <c r="C368" i="5"/>
  <c r="C363" i="5"/>
  <c r="C360" i="5"/>
  <c r="C358" i="5"/>
  <c r="C356" i="5"/>
  <c r="C352" i="5"/>
  <c r="C350" i="5"/>
  <c r="C348" i="5"/>
  <c r="C640" i="5"/>
  <c r="C346" i="5"/>
  <c r="C344" i="5"/>
  <c r="C342" i="5"/>
  <c r="C340" i="5"/>
  <c r="C337" i="5"/>
  <c r="C335" i="5"/>
  <c r="C637" i="5"/>
  <c r="C635" i="5"/>
  <c r="C633" i="5"/>
  <c r="C334" i="5"/>
  <c r="C631" i="5"/>
  <c r="C629" i="5"/>
  <c r="C628" i="5"/>
  <c r="C626" i="5"/>
  <c r="C624" i="5"/>
  <c r="C622" i="5"/>
  <c r="C620" i="5"/>
  <c r="C331" i="5"/>
  <c r="C617" i="5"/>
  <c r="C615" i="5"/>
  <c r="C613" i="5"/>
  <c r="C611" i="5"/>
  <c r="C609" i="5"/>
  <c r="C608" i="5"/>
  <c r="C606" i="5"/>
  <c r="C604" i="5"/>
  <c r="C603" i="5"/>
  <c r="C601" i="5"/>
  <c r="C599" i="5"/>
  <c r="C597" i="5"/>
  <c r="C595" i="5"/>
  <c r="C593" i="5"/>
  <c r="C591" i="5"/>
  <c r="C589" i="5"/>
  <c r="C587" i="5"/>
  <c r="C583" i="5"/>
  <c r="C327" i="5"/>
  <c r="C324" i="5"/>
  <c r="C578" i="5"/>
  <c r="C576" i="5"/>
  <c r="C323" i="5"/>
  <c r="C574" i="5"/>
  <c r="C572" i="5"/>
  <c r="C321" i="5"/>
  <c r="C319" i="5"/>
  <c r="C317" i="5"/>
  <c r="C315" i="5"/>
  <c r="C313" i="5"/>
  <c r="C311" i="5"/>
  <c r="C309" i="5"/>
  <c r="C306" i="5"/>
  <c r="C568" i="5"/>
  <c r="C304" i="5"/>
  <c r="C302" i="5"/>
  <c r="C300" i="5"/>
  <c r="C298" i="5"/>
  <c r="C296" i="5"/>
  <c r="C294" i="5"/>
  <c r="C293" i="5"/>
  <c r="C291" i="5"/>
  <c r="C289" i="5"/>
  <c r="C287" i="5"/>
  <c r="C285" i="5"/>
  <c r="C284" i="5"/>
  <c r="C282" i="5"/>
  <c r="C280" i="5"/>
  <c r="C278" i="5"/>
  <c r="C276" i="5"/>
  <c r="C274" i="5"/>
  <c r="C272" i="5"/>
  <c r="C269" i="5"/>
  <c r="C268" i="5"/>
  <c r="C266" i="5"/>
  <c r="C264" i="5"/>
  <c r="C563" i="5"/>
  <c r="C261" i="5"/>
  <c r="C259" i="5"/>
  <c r="C256" i="5"/>
  <c r="C253" i="5"/>
  <c r="C252" i="5"/>
  <c r="C326" i="5"/>
  <c r="C382" i="5"/>
  <c r="C679" i="5"/>
  <c r="C411" i="5"/>
  <c r="C676" i="5"/>
  <c r="C409" i="5"/>
  <c r="C675" i="5"/>
  <c r="C673" i="5"/>
  <c r="C671" i="5"/>
  <c r="C407" i="5"/>
  <c r="C405" i="5"/>
  <c r="C669" i="5"/>
  <c r="C667" i="5"/>
  <c r="C404" i="5"/>
  <c r="C402" i="5"/>
  <c r="C401" i="5"/>
  <c r="C663" i="5"/>
  <c r="C661" i="5"/>
  <c r="C659" i="5"/>
  <c r="C657" i="5"/>
  <c r="C655" i="5"/>
  <c r="C653" i="5"/>
  <c r="C399" i="5"/>
  <c r="C651" i="5"/>
  <c r="C397" i="5"/>
  <c r="C395" i="5"/>
  <c r="C394" i="5"/>
  <c r="C392" i="5"/>
  <c r="C390" i="5"/>
  <c r="C650" i="5"/>
  <c r="C387" i="5"/>
  <c r="C386" i="5"/>
  <c r="C647" i="5"/>
  <c r="C381" i="5"/>
  <c r="C380" i="5"/>
  <c r="C378" i="5"/>
  <c r="C376" i="5"/>
  <c r="C374" i="5"/>
  <c r="C645" i="5"/>
  <c r="C643" i="5"/>
  <c r="C372" i="5"/>
  <c r="C641" i="5"/>
  <c r="C367" i="5"/>
  <c r="C364" i="5"/>
  <c r="C362" i="5"/>
  <c r="C359" i="5"/>
  <c r="C357" i="5"/>
  <c r="C355" i="5"/>
  <c r="C353" i="5"/>
  <c r="C351" i="5"/>
  <c r="C349" i="5"/>
  <c r="C347" i="5"/>
  <c r="C639" i="5"/>
  <c r="C345" i="5"/>
  <c r="C343" i="5"/>
  <c r="C341" i="5"/>
  <c r="C339" i="5"/>
  <c r="C338" i="5"/>
  <c r="C336" i="5"/>
  <c r="C638" i="5"/>
  <c r="C636" i="5"/>
  <c r="C634" i="5"/>
  <c r="C632" i="5"/>
  <c r="C333" i="5"/>
  <c r="C630" i="5"/>
  <c r="C332" i="5"/>
  <c r="C627" i="5"/>
  <c r="C625" i="5"/>
  <c r="C623" i="5"/>
  <c r="C621" i="5"/>
  <c r="C619" i="5"/>
  <c r="C618" i="5"/>
  <c r="C616" i="5"/>
  <c r="C330" i="5"/>
  <c r="C614" i="5"/>
  <c r="C612" i="5"/>
  <c r="C610" i="5"/>
  <c r="C329" i="5"/>
  <c r="C328" i="5"/>
  <c r="C602" i="5"/>
  <c r="C600" i="5"/>
  <c r="C598" i="5"/>
  <c r="C596" i="5"/>
  <c r="C594" i="5"/>
  <c r="C592" i="5"/>
  <c r="C590" i="5"/>
  <c r="C588" i="5"/>
  <c r="C586" i="5"/>
  <c r="C582" i="5"/>
  <c r="C325" i="5"/>
  <c r="C579" i="5"/>
  <c r="C577" i="5"/>
  <c r="C575" i="5"/>
  <c r="C322" i="5"/>
  <c r="C573" i="5"/>
  <c r="C571" i="5"/>
  <c r="C320" i="5"/>
  <c r="C318" i="5"/>
  <c r="C569" i="5"/>
  <c r="C314" i="5"/>
  <c r="C312" i="5"/>
  <c r="C310" i="5"/>
  <c r="C308" i="5"/>
  <c r="C305" i="5"/>
  <c r="C567" i="5"/>
  <c r="C303" i="5"/>
  <c r="C301" i="5"/>
  <c r="C299" i="5"/>
  <c r="C297" i="5"/>
  <c r="C295" i="5"/>
  <c r="C292" i="5"/>
  <c r="C290" i="5"/>
  <c r="C288" i="5"/>
  <c r="C286" i="5"/>
  <c r="C566" i="5"/>
  <c r="C283" i="5"/>
  <c r="C281" i="5"/>
  <c r="C279" i="5"/>
  <c r="C277" i="5"/>
  <c r="C275" i="5"/>
  <c r="C273" i="5"/>
  <c r="C565" i="5"/>
  <c r="C564" i="5"/>
  <c r="C267" i="5"/>
  <c r="C265" i="5"/>
  <c r="C263" i="5"/>
  <c r="C262" i="5"/>
  <c r="C260" i="5"/>
  <c r="C258" i="5"/>
  <c r="C255" i="5"/>
  <c r="C251" i="5"/>
  <c r="P224" i="15"/>
  <c r="P112" i="15"/>
  <c r="P101" i="15"/>
  <c r="P338" i="15"/>
  <c r="P114" i="15"/>
  <c r="B1" i="5"/>
  <c r="C1" i="5" l="1"/>
  <c r="P398" i="15"/>
  <c r="P113" i="15"/>
  <c r="P115" i="15"/>
  <c r="P339" i="15"/>
  <c r="P494" i="15"/>
  <c r="P340" i="15"/>
  <c r="P8" i="15"/>
  <c r="P510" i="15"/>
  <c r="P509" i="15"/>
  <c r="P336" i="15"/>
  <c r="P335" i="15"/>
  <c r="P172" i="15"/>
  <c r="P507" i="15"/>
  <c r="P41" i="15"/>
  <c r="P33" i="15"/>
  <c r="P34" i="15"/>
  <c r="P441" i="15"/>
  <c r="P442" i="15"/>
  <c r="P504" i="15"/>
  <c r="P99" i="15"/>
  <c r="P98" i="15"/>
  <c r="P218" i="15"/>
  <c r="P228" i="15"/>
  <c r="P226" i="15"/>
  <c r="P165" i="15"/>
  <c r="P227" i="15"/>
  <c r="P166" i="15"/>
  <c r="P397" i="15"/>
  <c r="P396" i="15"/>
  <c r="P329" i="15"/>
  <c r="P102" i="15"/>
  <c r="P330" i="15"/>
  <c r="P225" i="15"/>
  <c r="P505" i="15"/>
  <c r="P506" i="15"/>
  <c r="O1" i="5"/>
  <c r="P1" i="5" l="1"/>
  <c r="P352" i="15"/>
  <c r="P300" i="15"/>
  <c r="P526" i="15"/>
  <c r="P421" i="15"/>
  <c r="P103" i="15"/>
  <c r="P531" i="15"/>
  <c r="P129" i="15"/>
  <c r="P215" i="15"/>
  <c r="L235" i="15"/>
  <c r="Q82" i="15"/>
  <c r="R82" i="15" s="1"/>
  <c r="Q475" i="15"/>
  <c r="R475" i="15" s="1"/>
  <c r="L172" i="15"/>
  <c r="L336" i="15"/>
  <c r="Q243" i="15"/>
  <c r="R243" i="15" s="1"/>
  <c r="Q133" i="15"/>
  <c r="R133" i="15" s="1"/>
  <c r="Q278" i="15"/>
  <c r="Q300" i="15"/>
  <c r="R300" i="15" s="1"/>
  <c r="Q101" i="15"/>
  <c r="R101" i="15" s="1"/>
  <c r="Q8" i="15"/>
  <c r="R8" i="15" s="1"/>
  <c r="Q112" i="15"/>
  <c r="R112" i="15" s="1"/>
  <c r="Q114" i="15"/>
  <c r="R114" i="15" s="1"/>
  <c r="L278" i="15"/>
  <c r="L8" i="15"/>
  <c r="L243" i="15"/>
  <c r="L300" i="15"/>
  <c r="L101" i="15"/>
  <c r="L114" i="15"/>
  <c r="Q172" i="15"/>
  <c r="R172" i="15" s="1"/>
  <c r="Q336" i="15"/>
  <c r="R336" i="15" s="1"/>
  <c r="L133" i="15"/>
  <c r="L112" i="15"/>
  <c r="L12" i="15"/>
  <c r="L368" i="15"/>
  <c r="L312" i="15"/>
  <c r="L233" i="15"/>
  <c r="L38" i="15"/>
  <c r="L45" i="15"/>
  <c r="L48" i="15"/>
  <c r="L53" i="15"/>
  <c r="L65" i="15"/>
  <c r="L77" i="15"/>
  <c r="L80" i="15"/>
  <c r="L186" i="15"/>
  <c r="L532" i="15"/>
  <c r="L95" i="15"/>
  <c r="L103" i="15"/>
  <c r="L105" i="15"/>
  <c r="L440" i="15"/>
  <c r="L13" i="15"/>
  <c r="L19" i="15"/>
  <c r="L394" i="15"/>
  <c r="L33" i="15"/>
  <c r="L429" i="15"/>
  <c r="L41" i="15"/>
  <c r="L303" i="15"/>
  <c r="L50" i="15"/>
  <c r="L62" i="15"/>
  <c r="L388" i="15"/>
  <c r="L347" i="15"/>
  <c r="L78" i="15"/>
  <c r="L81" i="15"/>
  <c r="L96" i="15"/>
  <c r="L16" i="15"/>
  <c r="L20" i="15"/>
  <c r="L87" i="15"/>
  <c r="L401" i="15"/>
  <c r="L34" i="15"/>
  <c r="L183" i="15"/>
  <c r="L498" i="15"/>
  <c r="L23" i="15"/>
  <c r="L51" i="15"/>
  <c r="L54" i="15"/>
  <c r="L390" i="15"/>
  <c r="L184" i="15"/>
  <c r="L94" i="15"/>
  <c r="L97" i="15"/>
  <c r="L434" i="15"/>
  <c r="L3" i="15"/>
  <c r="L10" i="15"/>
  <c r="L17" i="15"/>
  <c r="L21" i="15"/>
  <c r="L24" i="15"/>
  <c r="L232" i="15"/>
  <c r="L37" i="15"/>
  <c r="L18" i="15"/>
  <c r="L44" i="15"/>
  <c r="L49" i="15"/>
  <c r="L52" i="15"/>
  <c r="L55" i="15"/>
  <c r="L64" i="15"/>
  <c r="L32" i="15"/>
  <c r="L79" i="15"/>
  <c r="L185" i="15"/>
  <c r="L89" i="15"/>
  <c r="L100" i="15"/>
  <c r="L104" i="15"/>
  <c r="L107" i="15"/>
  <c r="L113" i="15"/>
  <c r="L119" i="15"/>
  <c r="L122" i="15"/>
  <c r="L125" i="15"/>
  <c r="L129" i="15"/>
  <c r="L141" i="15"/>
  <c r="L145" i="15"/>
  <c r="L148" i="15"/>
  <c r="L152" i="15"/>
  <c r="L156" i="15"/>
  <c r="L168" i="15"/>
  <c r="L311" i="15"/>
  <c r="L209" i="15"/>
  <c r="L177" i="15"/>
  <c r="L190" i="15"/>
  <c r="L31" i="15"/>
  <c r="L375" i="15"/>
  <c r="L120" i="15"/>
  <c r="L308" i="15"/>
  <c r="L381" i="15"/>
  <c r="L142" i="15"/>
  <c r="L146" i="15"/>
  <c r="L149" i="15"/>
  <c r="L153" i="15"/>
  <c r="L157" i="15"/>
  <c r="L275" i="15"/>
  <c r="L171" i="15"/>
  <c r="L174" i="15"/>
  <c r="L178" i="15"/>
  <c r="L279" i="15"/>
  <c r="L191" i="15"/>
  <c r="L497" i="15"/>
  <c r="L204" i="15"/>
  <c r="L302" i="15"/>
  <c r="L215" i="15"/>
  <c r="L220" i="15"/>
  <c r="L164" i="15"/>
  <c r="L430" i="15"/>
  <c r="L536" i="15"/>
  <c r="L387" i="15"/>
  <c r="L46" i="15"/>
  <c r="L61" i="15"/>
  <c r="L69" i="15"/>
  <c r="L116" i="15"/>
  <c r="L117" i="15"/>
  <c r="L131" i="15"/>
  <c r="L135" i="15"/>
  <c r="L139" i="15"/>
  <c r="L143" i="15"/>
  <c r="L150" i="15"/>
  <c r="L154" i="15"/>
  <c r="L158" i="15"/>
  <c r="L304" i="15"/>
  <c r="L276" i="15"/>
  <c r="L175" i="15"/>
  <c r="L180" i="15"/>
  <c r="L277" i="15"/>
  <c r="L188" i="15"/>
  <c r="L173" i="15"/>
  <c r="L205" i="15"/>
  <c r="L207" i="15"/>
  <c r="L211" i="15"/>
  <c r="L217" i="15"/>
  <c r="L221" i="15"/>
  <c r="L224" i="15"/>
  <c r="L448" i="15"/>
  <c r="L118" i="15"/>
  <c r="L169" i="15"/>
  <c r="L121" i="15"/>
  <c r="L132" i="15"/>
  <c r="L140" i="15"/>
  <c r="L144" i="15"/>
  <c r="L147" i="15"/>
  <c r="L151" i="15"/>
  <c r="L155" i="15"/>
  <c r="L159" i="15"/>
  <c r="L310" i="15"/>
  <c r="L176" i="15"/>
  <c r="L181" i="15"/>
  <c r="L189" i="15"/>
  <c r="L539" i="15"/>
  <c r="L206" i="15"/>
  <c r="L373" i="15"/>
  <c r="L353" i="15"/>
  <c r="L229" i="15"/>
  <c r="L231" i="15"/>
  <c r="L242" i="15"/>
  <c r="L250" i="15"/>
  <c r="L67" i="15"/>
  <c r="L219" i="15"/>
  <c r="L230" i="15"/>
  <c r="L241" i="15"/>
  <c r="L66" i="15"/>
  <c r="L315" i="15"/>
  <c r="L259" i="15"/>
  <c r="L182" i="15"/>
  <c r="L281" i="15"/>
  <c r="L284" i="15"/>
  <c r="L288" i="15"/>
  <c r="L354" i="15"/>
  <c r="L525" i="15"/>
  <c r="L535" i="15"/>
  <c r="L109" i="15"/>
  <c r="L376" i="15"/>
  <c r="L138" i="15"/>
  <c r="L360" i="15"/>
  <c r="L366" i="15"/>
  <c r="L372" i="15"/>
  <c r="L255" i="15"/>
  <c r="L396" i="15"/>
  <c r="L251" i="15"/>
  <c r="L257" i="15"/>
  <c r="L407" i="15"/>
  <c r="L237" i="15"/>
  <c r="L68" i="15"/>
  <c r="L332" i="15"/>
  <c r="L187" i="15"/>
  <c r="L272" i="15"/>
  <c r="L263" i="15"/>
  <c r="L282" i="15"/>
  <c r="L285" i="15"/>
  <c r="L289" i="15"/>
  <c r="L355" i="15"/>
  <c r="L533" i="15"/>
  <c r="L110" i="15"/>
  <c r="L39" i="15"/>
  <c r="L43" i="15"/>
  <c r="L334" i="15"/>
  <c r="L385" i="15"/>
  <c r="L291" i="15"/>
  <c r="L384" i="15"/>
  <c r="L537" i="15"/>
  <c r="L349" i="15"/>
  <c r="L361" i="15"/>
  <c r="L369" i="15"/>
  <c r="L236" i="15"/>
  <c r="L238" i="15"/>
  <c r="L273" i="15"/>
  <c r="L383" i="15"/>
  <c r="L256" i="15"/>
  <c r="L261" i="15"/>
  <c r="L397" i="15"/>
  <c r="L379" i="15"/>
  <c r="L258" i="15"/>
  <c r="L408" i="15"/>
  <c r="L412" i="15"/>
  <c r="L417" i="15"/>
  <c r="L424" i="15"/>
  <c r="L433" i="15"/>
  <c r="L234" i="15"/>
  <c r="L239" i="15"/>
  <c r="L47" i="15"/>
  <c r="L341" i="15"/>
  <c r="L267" i="15"/>
  <c r="L292" i="15"/>
  <c r="L260" i="15"/>
  <c r="L301" i="15"/>
  <c r="L286" i="15"/>
  <c r="L290" i="15"/>
  <c r="L356" i="15"/>
  <c r="L534" i="15"/>
  <c r="L106" i="15"/>
  <c r="L40" i="15"/>
  <c r="L86" i="15"/>
  <c r="L213" i="15"/>
  <c r="L382" i="15"/>
  <c r="L352" i="15"/>
  <c r="L137" i="15"/>
  <c r="L362" i="15"/>
  <c r="L367" i="15"/>
  <c r="L370" i="15"/>
  <c r="L456" i="15"/>
  <c r="L274" i="15"/>
  <c r="L252" i="15"/>
  <c r="L380" i="15"/>
  <c r="L409" i="15"/>
  <c r="L240" i="15"/>
  <c r="L265" i="15"/>
  <c r="L60" i="15"/>
  <c r="L342" i="15"/>
  <c r="L85" i="15"/>
  <c r="L271" i="15"/>
  <c r="L264" i="15"/>
  <c r="L283" i="15"/>
  <c r="L287" i="15"/>
  <c r="L299" i="15"/>
  <c r="L108" i="15"/>
  <c r="L42" i="15"/>
  <c r="L328" i="15"/>
  <c r="L348" i="15"/>
  <c r="L270" i="15"/>
  <c r="L359" i="15"/>
  <c r="L364" i="15"/>
  <c r="L403" i="15"/>
  <c r="L371" i="15"/>
  <c r="L357" i="15"/>
  <c r="L254" i="15"/>
  <c r="L400" i="15"/>
  <c r="L410" i="15"/>
  <c r="L415" i="15"/>
  <c r="L419" i="15"/>
  <c r="L422" i="15"/>
  <c r="L426" i="15"/>
  <c r="L414" i="15"/>
  <c r="L425" i="15"/>
  <c r="L540" i="15"/>
  <c r="L439" i="15"/>
  <c r="L441" i="15"/>
  <c r="L459" i="15"/>
  <c r="L465" i="15"/>
  <c r="L467" i="15"/>
  <c r="L471" i="15"/>
  <c r="L474" i="15"/>
  <c r="L477" i="15"/>
  <c r="L492" i="15"/>
  <c r="L458" i="15"/>
  <c r="L501" i="15"/>
  <c r="L514" i="15"/>
  <c r="L405" i="15"/>
  <c r="L411" i="15"/>
  <c r="L420" i="15"/>
  <c r="L427" i="15"/>
  <c r="L437" i="15"/>
  <c r="L214" i="15"/>
  <c r="L404" i="15"/>
  <c r="L460" i="15"/>
  <c r="L466" i="15"/>
  <c r="L468" i="15"/>
  <c r="L472" i="15"/>
  <c r="L479" i="15"/>
  <c r="L493" i="15"/>
  <c r="L496" i="15"/>
  <c r="L502" i="15"/>
  <c r="L269" i="15"/>
  <c r="L386" i="15"/>
  <c r="L406" i="15"/>
  <c r="L507" i="15"/>
  <c r="L508" i="15"/>
  <c r="L516" i="15"/>
  <c r="L305" i="15"/>
  <c r="L421" i="15"/>
  <c r="L428" i="15"/>
  <c r="L29" i="15"/>
  <c r="L435" i="15"/>
  <c r="L438" i="15"/>
  <c r="L442" i="15"/>
  <c r="L30" i="15"/>
  <c r="L469" i="15"/>
  <c r="L503" i="15"/>
  <c r="L512" i="15"/>
  <c r="L526" i="15"/>
  <c r="L262" i="15"/>
  <c r="L416" i="15"/>
  <c r="L423" i="15"/>
  <c r="L266" i="15"/>
  <c r="L309" i="15"/>
  <c r="L436" i="15"/>
  <c r="L93" i="15"/>
  <c r="L470" i="15"/>
  <c r="L473" i="15"/>
  <c r="L476" i="15"/>
  <c r="L485" i="15"/>
  <c r="L513" i="15"/>
  <c r="L517" i="15"/>
  <c r="L527" i="15"/>
  <c r="L393" i="15"/>
  <c r="L538" i="15"/>
  <c r="L531" i="15"/>
  <c r="L22" i="15"/>
  <c r="P216" i="15" l="1"/>
  <c r="P24" i="15"/>
  <c r="P150" i="15"/>
  <c r="P271" i="15"/>
  <c r="P360" i="15"/>
  <c r="P282" i="15"/>
  <c r="P189" i="15"/>
  <c r="P121" i="15"/>
  <c r="P281" i="15"/>
  <c r="P188" i="15"/>
  <c r="P191" i="15"/>
  <c r="P287" i="15"/>
  <c r="P362" i="15"/>
  <c r="P284" i="15"/>
  <c r="P361" i="15"/>
  <c r="P285" i="15"/>
  <c r="P286" i="15"/>
  <c r="P290" i="15"/>
  <c r="P239" i="15"/>
  <c r="P283" i="15"/>
  <c r="P190" i="15"/>
  <c r="P288" i="15"/>
  <c r="P289" i="15"/>
  <c r="P44" i="15"/>
  <c r="P45" i="15"/>
  <c r="P205" i="15"/>
  <c r="P175" i="15"/>
  <c r="P177" i="15"/>
  <c r="P174" i="15"/>
  <c r="P181" i="15"/>
  <c r="P206" i="15"/>
  <c r="P204" i="15"/>
  <c r="P176" i="15"/>
  <c r="P180" i="15"/>
  <c r="P43" i="15"/>
  <c r="P86" i="15"/>
  <c r="P495" i="15"/>
  <c r="P400" i="15"/>
  <c r="P55" i="15"/>
  <c r="P52" i="15"/>
  <c r="P57" i="15"/>
  <c r="P59" i="15"/>
  <c r="P50" i="15"/>
  <c r="P53" i="15"/>
  <c r="P51" i="15"/>
  <c r="P49" i="15"/>
  <c r="P107" i="15"/>
  <c r="P229" i="15"/>
  <c r="P222" i="15"/>
  <c r="P221" i="15"/>
  <c r="P220" i="15"/>
  <c r="P219" i="15"/>
  <c r="P100" i="15"/>
  <c r="P460" i="15"/>
  <c r="P423" i="15"/>
  <c r="P422" i="15"/>
  <c r="P242" i="15"/>
  <c r="P424" i="15"/>
  <c r="P241" i="15"/>
  <c r="P428" i="15"/>
  <c r="P3" i="15"/>
  <c r="P425" i="15"/>
  <c r="P245" i="15"/>
  <c r="P38" i="15"/>
  <c r="P508" i="15"/>
  <c r="P244" i="15"/>
  <c r="P426" i="15"/>
  <c r="P485" i="15"/>
  <c r="P246" i="15"/>
  <c r="P133" i="15"/>
  <c r="S133" i="15" s="1"/>
  <c r="P414" i="15"/>
  <c r="P243" i="15"/>
  <c r="P132" i="15"/>
  <c r="P427" i="15"/>
  <c r="P131" i="15"/>
  <c r="P240" i="15"/>
  <c r="P234" i="15"/>
  <c r="P235" i="15"/>
  <c r="P238" i="15"/>
  <c r="P236" i="15"/>
  <c r="P160" i="15"/>
  <c r="P159" i="15"/>
  <c r="P151" i="15"/>
  <c r="P142" i="15"/>
  <c r="P139" i="15"/>
  <c r="P141" i="15"/>
  <c r="P157" i="15"/>
  <c r="P146" i="15"/>
  <c r="P156" i="15"/>
  <c r="P148" i="15"/>
  <c r="P153" i="15"/>
  <c r="P140" i="15"/>
  <c r="P155" i="15"/>
  <c r="P152" i="15"/>
  <c r="P143" i="15"/>
  <c r="P158" i="15"/>
  <c r="P154" i="15"/>
  <c r="P149" i="15"/>
  <c r="P144" i="15"/>
  <c r="P145" i="15"/>
  <c r="P211" i="15"/>
  <c r="P147" i="15"/>
  <c r="P217" i="15"/>
  <c r="P42" i="15"/>
  <c r="P32" i="15"/>
  <c r="P39" i="15"/>
  <c r="P40" i="15"/>
  <c r="P231" i="15"/>
  <c r="P439" i="15"/>
  <c r="P64" i="15"/>
  <c r="P435" i="15"/>
  <c r="P348" i="15"/>
  <c r="P436" i="15"/>
  <c r="P437" i="15"/>
  <c r="P65" i="15"/>
  <c r="P230" i="15"/>
  <c r="P438" i="15"/>
  <c r="P37" i="15"/>
  <c r="P95" i="15"/>
  <c r="P94" i="15"/>
  <c r="P16" i="15"/>
  <c r="P17" i="15"/>
  <c r="P20" i="15"/>
  <c r="P19" i="15"/>
  <c r="P48" i="15"/>
  <c r="P267" i="15"/>
  <c r="P54" i="15"/>
  <c r="P171" i="15"/>
  <c r="P334" i="15"/>
  <c r="P337" i="15"/>
  <c r="P56" i="15"/>
  <c r="P178" i="15"/>
  <c r="P179" i="15"/>
  <c r="P492" i="15"/>
  <c r="P493" i="15"/>
  <c r="P476" i="15"/>
  <c r="P477" i="15"/>
  <c r="P479" i="15"/>
  <c r="P528" i="15"/>
  <c r="P527" i="15"/>
  <c r="P529" i="15"/>
  <c r="P237" i="15"/>
  <c r="P359" i="15"/>
  <c r="P363" i="15"/>
  <c r="P168" i="15"/>
  <c r="P122" i="15"/>
  <c r="P299" i="15"/>
  <c r="P371" i="15"/>
  <c r="P369" i="15"/>
  <c r="P370" i="15"/>
  <c r="P372" i="15"/>
  <c r="P459" i="15"/>
  <c r="P12" i="15"/>
  <c r="P13" i="15"/>
  <c r="P328" i="15"/>
  <c r="P89" i="15"/>
  <c r="P97" i="15"/>
  <c r="P96" i="15"/>
  <c r="P364" i="15"/>
  <c r="P512" i="15"/>
  <c r="P513" i="15"/>
  <c r="P514" i="15"/>
  <c r="L57" i="15"/>
  <c r="Q57" i="15"/>
  <c r="R57" i="15" s="1"/>
  <c r="Q235" i="15"/>
  <c r="L82" i="15"/>
  <c r="L335" i="15"/>
  <c r="Q335" i="15"/>
  <c r="R335" i="15" s="1"/>
  <c r="L475" i="15"/>
  <c r="Q431" i="15"/>
  <c r="R431" i="15" s="1"/>
  <c r="Q198" i="15"/>
  <c r="R198" i="15" s="1"/>
  <c r="Q378" i="15"/>
  <c r="R378" i="15" s="1"/>
  <c r="Q317" i="15"/>
  <c r="R317" i="15" s="1"/>
  <c r="Q528" i="15"/>
  <c r="R528" i="15" s="1"/>
  <c r="Q351" i="15"/>
  <c r="Q318" i="15"/>
  <c r="R318" i="15" s="1"/>
  <c r="Q134" i="15"/>
  <c r="R134" i="15" s="1"/>
  <c r="Q518" i="15"/>
  <c r="R518" i="15" s="1"/>
  <c r="Q63" i="15"/>
  <c r="R63" i="15" s="1"/>
  <c r="Q337" i="15"/>
  <c r="R337" i="15" s="1"/>
  <c r="Q202" i="15"/>
  <c r="R202" i="15" s="1"/>
  <c r="Q346" i="15"/>
  <c r="R346" i="15" s="1"/>
  <c r="Q203" i="15"/>
  <c r="R203" i="15" s="1"/>
  <c r="Q6" i="15"/>
  <c r="R6" i="15" s="1"/>
  <c r="Q91" i="15"/>
  <c r="R91" i="15" s="1"/>
  <c r="Q72" i="15"/>
  <c r="R72" i="15" s="1"/>
  <c r="Q111" i="15"/>
  <c r="R111" i="15" s="1"/>
  <c r="Q74" i="15"/>
  <c r="R74" i="15" s="1"/>
  <c r="Q123" i="15"/>
  <c r="R123" i="15" s="1"/>
  <c r="Q75" i="15"/>
  <c r="R75" i="15" s="1"/>
  <c r="Q194" i="15"/>
  <c r="R194" i="15" s="1"/>
  <c r="Q509" i="15"/>
  <c r="R509" i="15" s="1"/>
  <c r="Q463" i="15"/>
  <c r="R463" i="15" s="1"/>
  <c r="Q247" i="15"/>
  <c r="R247" i="15" s="1"/>
  <c r="Q391" i="15"/>
  <c r="R391" i="15" s="1"/>
  <c r="Q358" i="15"/>
  <c r="R358" i="15" s="1"/>
  <c r="Q413" i="15"/>
  <c r="R413" i="15" s="1"/>
  <c r="Q392" i="15"/>
  <c r="R392" i="15" s="1"/>
  <c r="Q482" i="15"/>
  <c r="R482" i="15" s="1"/>
  <c r="Q339" i="15"/>
  <c r="R339" i="15" s="1"/>
  <c r="Q445" i="15"/>
  <c r="R445" i="15" s="1"/>
  <c r="Q483" i="15"/>
  <c r="R483" i="15" s="1"/>
  <c r="Q325" i="15"/>
  <c r="R325" i="15" s="1"/>
  <c r="Q447" i="15"/>
  <c r="R447" i="15" s="1"/>
  <c r="Q484" i="15"/>
  <c r="R484" i="15" s="1"/>
  <c r="Q327" i="15"/>
  <c r="R327" i="15" s="1"/>
  <c r="Q9" i="15"/>
  <c r="R9" i="15" s="1"/>
  <c r="Q450" i="15"/>
  <c r="R450" i="15" s="1"/>
  <c r="Q11" i="15"/>
  <c r="R11" i="15" s="1"/>
  <c r="Q543" i="15"/>
  <c r="R543" i="15" s="1"/>
  <c r="Q28" i="15"/>
  <c r="R28" i="15" s="1"/>
  <c r="Q519" i="15"/>
  <c r="R519" i="15" s="1"/>
  <c r="L160" i="15"/>
  <c r="L489" i="15"/>
  <c r="L223" i="15"/>
  <c r="L25" i="15"/>
  <c r="L197" i="15"/>
  <c r="L26" i="15"/>
  <c r="L294" i="15"/>
  <c r="L343" i="15"/>
  <c r="L490" i="15"/>
  <c r="Q489" i="15"/>
  <c r="R489" i="15" s="1"/>
  <c r="Q223" i="15"/>
  <c r="R223" i="15" s="1"/>
  <c r="Q25" i="15"/>
  <c r="R25" i="15" s="1"/>
  <c r="Q197" i="15"/>
  <c r="R197" i="15" s="1"/>
  <c r="Q26" i="15"/>
  <c r="R26" i="15" s="1"/>
  <c r="Q294" i="15"/>
  <c r="R294" i="15" s="1"/>
  <c r="Q343" i="15"/>
  <c r="R343" i="15" s="1"/>
  <c r="Q490" i="15"/>
  <c r="R490" i="15" s="1"/>
  <c r="Q402" i="15"/>
  <c r="R402" i="15" s="1"/>
  <c r="Q365" i="15"/>
  <c r="R365" i="15" s="1"/>
  <c r="Q319" i="15"/>
  <c r="R319" i="15" s="1"/>
  <c r="Q395" i="15"/>
  <c r="R395" i="15" s="1"/>
  <c r="Q455" i="15"/>
  <c r="R455" i="15" s="1"/>
  <c r="Q222" i="15"/>
  <c r="R222" i="15" s="1"/>
  <c r="Q5" i="15"/>
  <c r="R5" i="15" s="1"/>
  <c r="Q297" i="15"/>
  <c r="R297" i="15" s="1"/>
  <c r="Q246" i="15"/>
  <c r="R246" i="15" s="1"/>
  <c r="Q212" i="15"/>
  <c r="R212" i="15" s="1"/>
  <c r="Q83" i="15"/>
  <c r="R83" i="15" s="1"/>
  <c r="Q491" i="15"/>
  <c r="R491" i="15" s="1"/>
  <c r="Q399" i="15"/>
  <c r="R399" i="15" s="1"/>
  <c r="Q127" i="15"/>
  <c r="R127" i="15" s="1"/>
  <c r="Q163" i="15"/>
  <c r="R163" i="15" s="1"/>
  <c r="Q280" i="15"/>
  <c r="R280" i="15" s="1"/>
  <c r="Q432" i="15"/>
  <c r="R432" i="15" s="1"/>
  <c r="Q73" i="15"/>
  <c r="R73" i="15" s="1"/>
  <c r="Q313" i="15"/>
  <c r="R313" i="15" s="1"/>
  <c r="Q314" i="15"/>
  <c r="R314" i="15" s="1"/>
  <c r="Q161" i="15"/>
  <c r="R161" i="15" s="1"/>
  <c r="Q444" i="15"/>
  <c r="R444" i="15" s="1"/>
  <c r="Q128" i="15"/>
  <c r="R128" i="15" s="1"/>
  <c r="Q249" i="15"/>
  <c r="R249" i="15" s="1"/>
  <c r="Q324" i="15"/>
  <c r="R324" i="15" s="1"/>
  <c r="Q326" i="15"/>
  <c r="R326" i="15" s="1"/>
  <c r="Q495" i="15"/>
  <c r="R495" i="15" s="1"/>
  <c r="Q216" i="15"/>
  <c r="R216" i="15" s="1"/>
  <c r="Q461" i="15"/>
  <c r="R461" i="15" s="1"/>
  <c r="Q15" i="15"/>
  <c r="R15" i="15" s="1"/>
  <c r="Q27" i="15"/>
  <c r="R27" i="15" s="1"/>
  <c r="Q90" i="15"/>
  <c r="R90" i="15" s="1"/>
  <c r="Q160" i="15"/>
  <c r="R160" i="15" s="1"/>
  <c r="L293" i="15"/>
  <c r="L196" i="15"/>
  <c r="L520" i="15"/>
  <c r="L515" i="15"/>
  <c r="L452" i="15"/>
  <c r="L56" i="15"/>
  <c r="L480" i="15"/>
  <c r="L199" i="15"/>
  <c r="L88" i="15"/>
  <c r="L344" i="15"/>
  <c r="L245" i="15"/>
  <c r="Q196" i="15"/>
  <c r="R196" i="15" s="1"/>
  <c r="Q452" i="15"/>
  <c r="R452" i="15" s="1"/>
  <c r="Q480" i="15"/>
  <c r="R480" i="15" s="1"/>
  <c r="Q88" i="15"/>
  <c r="R88" i="15" s="1"/>
  <c r="Q245" i="15"/>
  <c r="R245" i="15" s="1"/>
  <c r="Q192" i="15"/>
  <c r="R192" i="15" s="1"/>
  <c r="Q453" i="15"/>
  <c r="R453" i="15" s="1"/>
  <c r="Q345" i="15"/>
  <c r="R345" i="15" s="1"/>
  <c r="Q4" i="15"/>
  <c r="R4" i="15" s="1"/>
  <c r="Q268" i="15"/>
  <c r="R268" i="15" s="1"/>
  <c r="Q523" i="15"/>
  <c r="R523" i="15" s="1"/>
  <c r="Q338" i="15"/>
  <c r="R338" i="15" s="1"/>
  <c r="Q524" i="15"/>
  <c r="R524" i="15" s="1"/>
  <c r="Q208" i="15"/>
  <c r="R208" i="15" s="1"/>
  <c r="Q488" i="15"/>
  <c r="R488" i="15" s="1"/>
  <c r="Q398" i="15"/>
  <c r="R398" i="15" s="1"/>
  <c r="Q130" i="15"/>
  <c r="R130" i="15" s="1"/>
  <c r="Q210" i="15"/>
  <c r="R210" i="15" s="1"/>
  <c r="Q499" i="15"/>
  <c r="R499" i="15" s="1"/>
  <c r="Q340" i="15"/>
  <c r="R340" i="15" s="1"/>
  <c r="Q542" i="15"/>
  <c r="R542" i="15" s="1"/>
  <c r="Q70" i="15"/>
  <c r="R70" i="15" s="1"/>
  <c r="Q253" i="15"/>
  <c r="R253" i="15" s="1"/>
  <c r="L431" i="15"/>
  <c r="L378" i="15"/>
  <c r="L528" i="15"/>
  <c r="L351" i="15"/>
  <c r="L318" i="15"/>
  <c r="L389" i="15"/>
  <c r="L449" i="15"/>
  <c r="L306" i="15"/>
  <c r="L193" i="15"/>
  <c r="L298" i="15"/>
  <c r="L7" i="15"/>
  <c r="L522" i="15"/>
  <c r="L307" i="15"/>
  <c r="L35" i="15"/>
  <c r="L446" i="15"/>
  <c r="L486" i="15"/>
  <c r="L457" i="15"/>
  <c r="L487" i="15"/>
  <c r="L167" i="15"/>
  <c r="L76" i="15"/>
  <c r="L500" i="15"/>
  <c r="L331" i="15"/>
  <c r="L377" i="15"/>
  <c r="L481" i="15"/>
  <c r="L321" i="15"/>
  <c r="L322" i="15"/>
  <c r="Q162" i="15"/>
  <c r="R162" i="15" s="1"/>
  <c r="Q529" i="15"/>
  <c r="R529" i="15" s="1"/>
  <c r="Q389" i="15"/>
  <c r="R389" i="15" s="1"/>
  <c r="Q193" i="15"/>
  <c r="R193" i="15" s="1"/>
  <c r="Q7" i="15"/>
  <c r="R7" i="15" s="1"/>
  <c r="Q522" i="15"/>
  <c r="R522" i="15" s="1"/>
  <c r="Q446" i="15"/>
  <c r="R446" i="15" s="1"/>
  <c r="Q457" i="15"/>
  <c r="R457" i="15" s="1"/>
  <c r="Q500" i="15"/>
  <c r="R500" i="15" s="1"/>
  <c r="Q481" i="15"/>
  <c r="R481" i="15" s="1"/>
  <c r="Q322" i="15"/>
  <c r="R322" i="15" s="1"/>
  <c r="Q333" i="15"/>
  <c r="R333" i="15" s="1"/>
  <c r="Q462" i="15"/>
  <c r="R462" i="15" s="1"/>
  <c r="Q363" i="15"/>
  <c r="R363" i="15" s="1"/>
  <c r="Q316" i="15"/>
  <c r="R316" i="15" s="1"/>
  <c r="L244" i="15"/>
  <c r="L521" i="15"/>
  <c r="L170" i="15"/>
  <c r="L200" i="15"/>
  <c r="L350" i="15"/>
  <c r="L201" i="15"/>
  <c r="L192" i="15"/>
  <c r="L295" i="15"/>
  <c r="L453" i="15"/>
  <c r="L454" i="15"/>
  <c r="L345" i="15"/>
  <c r="L296" i="15"/>
  <c r="L124" i="15"/>
  <c r="L4" i="15"/>
  <c r="L59" i="15"/>
  <c r="L268" i="15"/>
  <c r="L195" i="15"/>
  <c r="L523" i="15"/>
  <c r="L136" i="15"/>
  <c r="L338" i="15"/>
  <c r="L524" i="15"/>
  <c r="L208" i="15"/>
  <c r="L488" i="15"/>
  <c r="L398" i="15"/>
  <c r="L130" i="15"/>
  <c r="L92" i="15"/>
  <c r="L320" i="15"/>
  <c r="L443" i="15"/>
  <c r="Q520" i="15"/>
  <c r="R520" i="15" s="1"/>
  <c r="Q56" i="15"/>
  <c r="R56" i="15" s="1"/>
  <c r="Q344" i="15"/>
  <c r="R344" i="15" s="1"/>
  <c r="Q201" i="15"/>
  <c r="R201" i="15" s="1"/>
  <c r="Q454" i="15"/>
  <c r="R454" i="15" s="1"/>
  <c r="Q124" i="15"/>
  <c r="R124" i="15" s="1"/>
  <c r="Q136" i="15"/>
  <c r="R136" i="15" s="1"/>
  <c r="Q320" i="15"/>
  <c r="R320" i="15" s="1"/>
  <c r="Q443" i="15"/>
  <c r="R443" i="15" s="1"/>
  <c r="Q323" i="15"/>
  <c r="R323" i="15" s="1"/>
  <c r="Q374" i="15"/>
  <c r="R374" i="15" s="1"/>
  <c r="L529" i="15"/>
  <c r="L134" i="15"/>
  <c r="L71" i="15"/>
  <c r="L337" i="15"/>
  <c r="L346" i="15"/>
  <c r="L6" i="15"/>
  <c r="L91" i="15"/>
  <c r="L111" i="15"/>
  <c r="L75" i="15"/>
  <c r="L194" i="15"/>
  <c r="L463" i="15"/>
  <c r="L358" i="15"/>
  <c r="L392" i="15"/>
  <c r="L482" i="15"/>
  <c r="L339" i="15"/>
  <c r="L445" i="15"/>
  <c r="L483" i="15"/>
  <c r="L325" i="15"/>
  <c r="L447" i="15"/>
  <c r="L484" i="15"/>
  <c r="L327" i="15"/>
  <c r="L9" i="15"/>
  <c r="L450" i="15"/>
  <c r="L11" i="15"/>
  <c r="L543" i="15"/>
  <c r="L28" i="15"/>
  <c r="Q515" i="15"/>
  <c r="R515" i="15" s="1"/>
  <c r="Q295" i="15"/>
  <c r="R295" i="15" s="1"/>
  <c r="Q59" i="15"/>
  <c r="R59" i="15" s="1"/>
  <c r="Q36" i="15"/>
  <c r="R36" i="15" s="1"/>
  <c r="L202" i="15"/>
  <c r="L203" i="15"/>
  <c r="L391" i="15"/>
  <c r="L210" i="15"/>
  <c r="L499" i="15"/>
  <c r="L340" i="15"/>
  <c r="L542" i="15"/>
  <c r="L70" i="15"/>
  <c r="Q244" i="15"/>
  <c r="R244" i="15" s="1"/>
  <c r="Q298" i="15"/>
  <c r="R298" i="15" s="1"/>
  <c r="Q35" i="15"/>
  <c r="R35" i="15" s="1"/>
  <c r="Q331" i="15"/>
  <c r="R331" i="15" s="1"/>
  <c r="Q321" i="15"/>
  <c r="R321" i="15" s="1"/>
  <c r="Q14" i="15"/>
  <c r="R14" i="15" s="1"/>
  <c r="L402" i="15"/>
  <c r="L222" i="15"/>
  <c r="L212" i="15"/>
  <c r="L161" i="15"/>
  <c r="L461" i="15"/>
  <c r="Q521" i="15"/>
  <c r="R521" i="15" s="1"/>
  <c r="Q350" i="15"/>
  <c r="R350" i="15" s="1"/>
  <c r="Q449" i="15"/>
  <c r="R449" i="15" s="1"/>
  <c r="Q306" i="15"/>
  <c r="R306" i="15" s="1"/>
  <c r="Q486" i="15"/>
  <c r="R486" i="15" s="1"/>
  <c r="Q167" i="15"/>
  <c r="R167" i="15" s="1"/>
  <c r="Q377" i="15"/>
  <c r="R377" i="15" s="1"/>
  <c r="Q84" i="15"/>
  <c r="R84" i="15" s="1"/>
  <c r="Q494" i="15"/>
  <c r="R494" i="15" s="1"/>
  <c r="Q179" i="15"/>
  <c r="R179" i="15" s="1"/>
  <c r="Q511" i="15"/>
  <c r="R511" i="15" s="1"/>
  <c r="L519" i="15"/>
  <c r="L198" i="15"/>
  <c r="L365" i="15"/>
  <c r="L395" i="15"/>
  <c r="L455" i="15"/>
  <c r="L5" i="15"/>
  <c r="L83" i="15"/>
  <c r="L491" i="15"/>
  <c r="L127" i="15"/>
  <c r="L280" i="15"/>
  <c r="L432" i="15"/>
  <c r="L313" i="15"/>
  <c r="L314" i="15"/>
  <c r="L444" i="15"/>
  <c r="L84" i="15"/>
  <c r="L248" i="15"/>
  <c r="L494" i="15"/>
  <c r="L115" i="15"/>
  <c r="L333" i="15"/>
  <c r="L462" i="15"/>
  <c r="L14" i="15"/>
  <c r="L179" i="15"/>
  <c r="L363" i="15"/>
  <c r="L451" i="15"/>
  <c r="L316" i="15"/>
  <c r="L511" i="15"/>
  <c r="Q293" i="15"/>
  <c r="R293" i="15" s="1"/>
  <c r="Q296" i="15"/>
  <c r="R296" i="15" s="1"/>
  <c r="Q195" i="15"/>
  <c r="R195" i="15" s="1"/>
  <c r="Q541" i="15"/>
  <c r="R541" i="15" s="1"/>
  <c r="L58" i="15"/>
  <c r="L162" i="15"/>
  <c r="L518" i="15"/>
  <c r="L63" i="15"/>
  <c r="L72" i="15"/>
  <c r="L74" i="15"/>
  <c r="L123" i="15"/>
  <c r="L509" i="15"/>
  <c r="L247" i="15"/>
  <c r="L413" i="15"/>
  <c r="L323" i="15"/>
  <c r="L36" i="15"/>
  <c r="L374" i="15"/>
  <c r="L541" i="15"/>
  <c r="Q200" i="15"/>
  <c r="R200" i="15" s="1"/>
  <c r="Q307" i="15"/>
  <c r="R307" i="15" s="1"/>
  <c r="Q76" i="15"/>
  <c r="R76" i="15" s="1"/>
  <c r="Q248" i="15"/>
  <c r="R248" i="15" s="1"/>
  <c r="Q451" i="15"/>
  <c r="R451" i="15" s="1"/>
  <c r="L317" i="15"/>
  <c r="L319" i="15"/>
  <c r="L297" i="15"/>
  <c r="L399" i="15"/>
  <c r="L73" i="15"/>
  <c r="L128" i="15"/>
  <c r="L324" i="15"/>
  <c r="L216" i="15"/>
  <c r="L15" i="15"/>
  <c r="L90" i="15"/>
  <c r="Q199" i="15"/>
  <c r="R199" i="15" s="1"/>
  <c r="Q92" i="15"/>
  <c r="R92" i="15" s="1"/>
  <c r="L253" i="15"/>
  <c r="Q170" i="15"/>
  <c r="R170" i="15" s="1"/>
  <c r="Q487" i="15"/>
  <c r="R487" i="15" s="1"/>
  <c r="Q115" i="15"/>
  <c r="R115" i="15" s="1"/>
  <c r="Q58" i="15"/>
  <c r="R58" i="15" s="1"/>
  <c r="L246" i="15"/>
  <c r="L163" i="15"/>
  <c r="L249" i="15"/>
  <c r="L326" i="15"/>
  <c r="L495" i="15"/>
  <c r="L27" i="15"/>
  <c r="Q95" i="4"/>
  <c r="Q71" i="4"/>
  <c r="Q29" i="4"/>
  <c r="Q15" i="4"/>
  <c r="Q31" i="4"/>
  <c r="Q120" i="4"/>
  <c r="Q83" i="4"/>
  <c r="Q72" i="4"/>
  <c r="Q30" i="4"/>
  <c r="Q49" i="4"/>
  <c r="Q107" i="4"/>
  <c r="Q121" i="4"/>
  <c r="Q104" i="4"/>
  <c r="Q85" i="4"/>
  <c r="Q97" i="4"/>
  <c r="Q125" i="4"/>
  <c r="Q28" i="4"/>
  <c r="Q78" i="4"/>
  <c r="Q27" i="4"/>
  <c r="Q98" i="4"/>
  <c r="Q54" i="4"/>
  <c r="Q96" i="4"/>
  <c r="Q47" i="4"/>
  <c r="S336" i="15"/>
  <c r="S300" i="15"/>
  <c r="F265" i="30"/>
  <c r="F289" i="30"/>
  <c r="F13" i="30"/>
  <c r="F43" i="30"/>
  <c r="F58" i="30"/>
  <c r="F407" i="30"/>
  <c r="F230" i="30"/>
  <c r="F75" i="30"/>
  <c r="F340" i="30"/>
  <c r="F89" i="30"/>
  <c r="F159" i="30"/>
  <c r="F120" i="30"/>
  <c r="F480" i="30"/>
  <c r="F81" i="30"/>
  <c r="F85" i="30"/>
  <c r="F240" i="30"/>
  <c r="F341" i="30"/>
  <c r="F229" i="30"/>
  <c r="F74" i="30"/>
  <c r="F339" i="30"/>
  <c r="F307" i="30"/>
  <c r="F301" i="30"/>
  <c r="F116" i="30"/>
  <c r="F309" i="30"/>
  <c r="F57" i="30"/>
  <c r="F32" i="30"/>
  <c r="F117" i="30"/>
  <c r="F76" i="30"/>
  <c r="F3" i="30"/>
  <c r="F115" i="30"/>
  <c r="F190" i="30"/>
  <c r="F327" i="30"/>
  <c r="F419" i="30"/>
  <c r="F291" i="30"/>
  <c r="S115" i="15" l="1"/>
  <c r="S494" i="15"/>
  <c r="S392" i="15"/>
  <c r="S127" i="15"/>
  <c r="S63" i="15"/>
  <c r="S338" i="15"/>
  <c r="S160" i="15"/>
  <c r="S463" i="15"/>
  <c r="S56" i="15"/>
  <c r="S216" i="15"/>
  <c r="S483" i="15"/>
  <c r="S482" i="15"/>
  <c r="S391" i="15"/>
  <c r="S443" i="15"/>
  <c r="S363" i="15"/>
  <c r="S339" i="15"/>
  <c r="F312" i="30"/>
  <c r="Q4" i="4"/>
  <c r="Q103" i="4"/>
  <c r="Q57" i="4"/>
  <c r="F383" i="30"/>
  <c r="F290" i="30"/>
  <c r="F363" i="30"/>
  <c r="Q38" i="4"/>
  <c r="Q81" i="4"/>
  <c r="Q62" i="4"/>
  <c r="Q79" i="4"/>
  <c r="Q61" i="4"/>
  <c r="Q89" i="4"/>
  <c r="Q75" i="4"/>
  <c r="Q44" i="4"/>
  <c r="Q91" i="4"/>
  <c r="Q36" i="4"/>
  <c r="F300" i="30"/>
  <c r="Q56" i="4"/>
  <c r="Q41" i="4"/>
  <c r="Q46" i="4"/>
  <c r="Q84" i="4"/>
  <c r="Q63" i="4"/>
  <c r="Q45" i="4"/>
  <c r="Q80" i="4"/>
  <c r="Q50" i="4"/>
  <c r="Q64" i="4"/>
  <c r="Q18" i="4"/>
  <c r="Q34" i="4"/>
  <c r="Q94" i="4"/>
  <c r="Q110" i="4"/>
  <c r="Q117" i="4"/>
  <c r="Q92" i="4"/>
  <c r="Q111" i="4"/>
  <c r="Q88" i="4"/>
  <c r="Q105" i="4"/>
  <c r="Q60" i="4"/>
  <c r="Q37" i="4"/>
  <c r="Q59" i="4"/>
  <c r="F402" i="30"/>
  <c r="F215" i="30"/>
  <c r="F144" i="30"/>
  <c r="F334" i="30"/>
  <c r="F145" i="30"/>
  <c r="F143" i="30"/>
  <c r="F401" i="30"/>
  <c r="F409" i="30"/>
  <c r="F427" i="30"/>
  <c r="F418" i="30"/>
  <c r="F8" i="30"/>
  <c r="F126" i="30"/>
  <c r="F186" i="30"/>
  <c r="F360" i="30"/>
  <c r="F358" i="30"/>
  <c r="F147" i="30"/>
  <c r="F355" i="30"/>
  <c r="F275" i="30"/>
  <c r="F308" i="30"/>
  <c r="F332" i="30"/>
  <c r="F422" i="30"/>
  <c r="F379" i="30"/>
  <c r="F485" i="30"/>
  <c r="F35" i="30"/>
  <c r="F225" i="30"/>
  <c r="F80" i="30"/>
  <c r="F164" i="30"/>
  <c r="F17" i="30"/>
  <c r="F214" i="30"/>
  <c r="F204" i="30"/>
  <c r="F298" i="30"/>
  <c r="F97" i="30"/>
  <c r="F191" i="30"/>
  <c r="F467" i="30"/>
  <c r="F288" i="30"/>
  <c r="F47" i="30"/>
  <c r="F124" i="30"/>
  <c r="F61" i="30"/>
  <c r="F244" i="30"/>
  <c r="F103" i="30"/>
  <c r="F317" i="30"/>
  <c r="F451" i="30"/>
  <c r="F453" i="30"/>
  <c r="F27" i="30"/>
  <c r="F447" i="30"/>
  <c r="F60" i="30"/>
  <c r="F218" i="30"/>
  <c r="F77" i="30"/>
  <c r="F380" i="30"/>
  <c r="F157" i="30"/>
  <c r="F23" i="30"/>
  <c r="F474" i="30"/>
  <c r="F469" i="30"/>
  <c r="F369" i="30"/>
  <c r="F394" i="30"/>
  <c r="F29" i="30"/>
  <c r="F482" i="30"/>
  <c r="F481" i="30"/>
  <c r="F99" i="30"/>
  <c r="F374" i="30"/>
  <c r="F238" i="30"/>
  <c r="F112" i="30"/>
  <c r="F188" i="30"/>
  <c r="F87" i="30"/>
  <c r="F88" i="30"/>
  <c r="F353" i="30"/>
  <c r="F100" i="30"/>
  <c r="F131" i="30"/>
  <c r="F435" i="30"/>
  <c r="F148" i="30"/>
  <c r="F177" i="30"/>
  <c r="F176" i="30"/>
  <c r="F432" i="30"/>
  <c r="F318" i="30"/>
  <c r="F439" i="30"/>
  <c r="F361" i="30"/>
  <c r="F92" i="30"/>
  <c r="F477" i="30"/>
  <c r="F258" i="30"/>
  <c r="F254" i="30"/>
  <c r="F370" i="30"/>
  <c r="F359" i="30"/>
  <c r="F347" i="30"/>
  <c r="F284" i="30"/>
  <c r="F227" i="30"/>
  <c r="F111" i="30"/>
  <c r="F228" i="30"/>
  <c r="F478" i="30"/>
  <c r="F267" i="30"/>
  <c r="F235" i="30"/>
  <c r="F19" i="30"/>
  <c r="F138" i="30"/>
  <c r="F464" i="30"/>
  <c r="F430" i="30"/>
  <c r="F106" i="30"/>
  <c r="F217" i="30"/>
  <c r="F127" i="30"/>
  <c r="F423" i="30"/>
  <c r="F119" i="30"/>
  <c r="F221" i="30"/>
  <c r="F408" i="30"/>
  <c r="F210" i="30"/>
  <c r="F236" i="30"/>
  <c r="F174" i="30"/>
  <c r="F178" i="30"/>
  <c r="F268" i="30"/>
  <c r="F4" i="30"/>
  <c r="F286" i="30"/>
  <c r="F295" i="30"/>
  <c r="F450" i="30"/>
  <c r="F83" i="30"/>
  <c r="F94" i="30"/>
  <c r="F285" i="30"/>
  <c r="F368" i="30"/>
  <c r="F362" i="30"/>
  <c r="F264" i="30"/>
  <c r="F415" i="30"/>
  <c r="F381" i="30"/>
  <c r="F146" i="30"/>
  <c r="F311" i="30"/>
  <c r="Q16" i="15"/>
  <c r="R16" i="15" s="1"/>
  <c r="Q394" i="15"/>
  <c r="Q33" i="15"/>
  <c r="R33" i="15" s="1"/>
  <c r="Q37" i="15"/>
  <c r="R37" i="15" s="1"/>
  <c r="Q23" i="15"/>
  <c r="Q51" i="15"/>
  <c r="R51" i="15" s="1"/>
  <c r="Q54" i="15"/>
  <c r="R54" i="15" s="1"/>
  <c r="Q62" i="15"/>
  <c r="R62" i="15" s="1"/>
  <c r="Q388" i="15"/>
  <c r="Q98" i="15"/>
  <c r="R98" i="15" s="1"/>
  <c r="Q119" i="15"/>
  <c r="R119" i="15" s="1"/>
  <c r="Q122" i="15"/>
  <c r="R122" i="15" s="1"/>
  <c r="Q13" i="15"/>
  <c r="R13" i="15" s="1"/>
  <c r="Q21" i="15"/>
  <c r="R21" i="15" s="1"/>
  <c r="Q24" i="15"/>
  <c r="R24" i="15" s="1"/>
  <c r="Q429" i="15"/>
  <c r="Q498" i="15"/>
  <c r="Q50" i="15"/>
  <c r="R50" i="15" s="1"/>
  <c r="Q53" i="15"/>
  <c r="R53" i="15" s="1"/>
  <c r="Q64" i="15"/>
  <c r="R64" i="15" s="1"/>
  <c r="Q32" i="15"/>
  <c r="Q77" i="15"/>
  <c r="R77" i="15" s="1"/>
  <c r="Q80" i="15"/>
  <c r="R80" i="15" s="1"/>
  <c r="Q185" i="15"/>
  <c r="Q89" i="15"/>
  <c r="R89" i="15" s="1"/>
  <c r="Q96" i="15"/>
  <c r="R96" i="15" s="1"/>
  <c r="Q100" i="15"/>
  <c r="R100" i="15" s="1"/>
  <c r="Q103" i="15"/>
  <c r="R103" i="15" s="1"/>
  <c r="Q105" i="15"/>
  <c r="Q107" i="15"/>
  <c r="R107" i="15" s="1"/>
  <c r="Q116" i="15"/>
  <c r="R116" i="15" s="1"/>
  <c r="Q117" i="15"/>
  <c r="R117" i="15" s="1"/>
  <c r="Q125" i="15"/>
  <c r="R125" i="15" s="1"/>
  <c r="Q132" i="15"/>
  <c r="R132" i="15" s="1"/>
  <c r="Q312" i="15"/>
  <c r="Q44" i="15"/>
  <c r="R44" i="15" s="1"/>
  <c r="Q49" i="15"/>
  <c r="R49" i="15" s="1"/>
  <c r="Q78" i="15"/>
  <c r="R78" i="15" s="1"/>
  <c r="Q186" i="15"/>
  <c r="Q532" i="15"/>
  <c r="Q97" i="15"/>
  <c r="R97" i="15" s="1"/>
  <c r="Q118" i="15"/>
  <c r="R118" i="15" s="1"/>
  <c r="Q121" i="15"/>
  <c r="R121" i="15" s="1"/>
  <c r="Q126" i="15"/>
  <c r="R126" i="15" s="1"/>
  <c r="Q140" i="15"/>
  <c r="R140" i="15" s="1"/>
  <c r="Q144" i="15"/>
  <c r="R144" i="15" s="1"/>
  <c r="Q147" i="15"/>
  <c r="R147" i="15" s="1"/>
  <c r="Q151" i="15"/>
  <c r="R151" i="15" s="1"/>
  <c r="Q155" i="15"/>
  <c r="R155" i="15" s="1"/>
  <c r="Q159" i="15"/>
  <c r="R159" i="15" s="1"/>
  <c r="Q304" i="15"/>
  <c r="Q310" i="15"/>
  <c r="Q175" i="15"/>
  <c r="R175" i="15" s="1"/>
  <c r="Q177" i="15"/>
  <c r="R177" i="15" s="1"/>
  <c r="Q181" i="15"/>
  <c r="R181" i="15" s="1"/>
  <c r="Q188" i="15"/>
  <c r="R188" i="15" s="1"/>
  <c r="Q205" i="15"/>
  <c r="R205" i="15" s="1"/>
  <c r="Q211" i="15"/>
  <c r="R211" i="15" s="1"/>
  <c r="Q217" i="15"/>
  <c r="R217" i="15" s="1"/>
  <c r="Q3" i="15"/>
  <c r="R3" i="15" s="1"/>
  <c r="Q38" i="15"/>
  <c r="R38" i="15" s="1"/>
  <c r="Q41" i="15"/>
  <c r="R41" i="15" s="1"/>
  <c r="Q55" i="15"/>
  <c r="R55" i="15" s="1"/>
  <c r="Q79" i="15"/>
  <c r="R79" i="15" s="1"/>
  <c r="Q99" i="15"/>
  <c r="R99" i="15" s="1"/>
  <c r="Q104" i="15"/>
  <c r="Q434" i="15"/>
  <c r="Q120" i="15"/>
  <c r="R120" i="15" s="1"/>
  <c r="Q131" i="15"/>
  <c r="R131" i="15" s="1"/>
  <c r="Q308" i="15"/>
  <c r="Q381" i="15"/>
  <c r="Q141" i="15"/>
  <c r="R141" i="15" s="1"/>
  <c r="Q145" i="15"/>
  <c r="R145" i="15" s="1"/>
  <c r="Q148" i="15"/>
  <c r="R148" i="15" s="1"/>
  <c r="Q152" i="15"/>
  <c r="R152" i="15" s="1"/>
  <c r="Q156" i="15"/>
  <c r="R156" i="15" s="1"/>
  <c r="Q165" i="15"/>
  <c r="R165" i="15" s="1"/>
  <c r="Q168" i="15"/>
  <c r="R168" i="15" s="1"/>
  <c r="Q311" i="15"/>
  <c r="Q180" i="15"/>
  <c r="R180" i="15" s="1"/>
  <c r="Q279" i="15"/>
  <c r="Q189" i="15"/>
  <c r="R189" i="15" s="1"/>
  <c r="Q497" i="15"/>
  <c r="Q31" i="15"/>
  <c r="Q18" i="15"/>
  <c r="Q48" i="15"/>
  <c r="R48" i="15" s="1"/>
  <c r="Q65" i="15"/>
  <c r="R65" i="15" s="1"/>
  <c r="Q81" i="15"/>
  <c r="R81" i="15" s="1"/>
  <c r="Q94" i="15"/>
  <c r="R94" i="15" s="1"/>
  <c r="Q440" i="15"/>
  <c r="Q169" i="15"/>
  <c r="Q142" i="15"/>
  <c r="R142" i="15" s="1"/>
  <c r="Q146" i="15"/>
  <c r="R146" i="15" s="1"/>
  <c r="Q149" i="15"/>
  <c r="R149" i="15" s="1"/>
  <c r="Q153" i="15"/>
  <c r="R153" i="15" s="1"/>
  <c r="Q157" i="15"/>
  <c r="R157" i="15" s="1"/>
  <c r="Q275" i="15"/>
  <c r="Q171" i="15"/>
  <c r="R171" i="15" s="1"/>
  <c r="Q209" i="15"/>
  <c r="Q277" i="15"/>
  <c r="Q190" i="15"/>
  <c r="R190" i="15" s="1"/>
  <c r="Q302" i="15"/>
  <c r="Q373" i="15"/>
  <c r="Q184" i="15"/>
  <c r="Q204" i="15"/>
  <c r="R204" i="15" s="1"/>
  <c r="Q218" i="15"/>
  <c r="R218" i="15" s="1"/>
  <c r="Q221" i="15"/>
  <c r="R221" i="15" s="1"/>
  <c r="Q164" i="15"/>
  <c r="Q225" i="15"/>
  <c r="R225" i="15" s="1"/>
  <c r="Q433" i="15"/>
  <c r="Q229" i="15"/>
  <c r="R229" i="15" s="1"/>
  <c r="Q231" i="15"/>
  <c r="R231" i="15" s="1"/>
  <c r="Q536" i="15"/>
  <c r="Q47" i="15"/>
  <c r="Q66" i="15"/>
  <c r="Q292" i="15"/>
  <c r="Q260" i="15"/>
  <c r="Q301" i="15"/>
  <c r="R301" i="15" s="1"/>
  <c r="Q283" i="15"/>
  <c r="R283" i="15" s="1"/>
  <c r="Q287" i="15"/>
  <c r="R287" i="15" s="1"/>
  <c r="Q533" i="15"/>
  <c r="R533" i="15" s="1"/>
  <c r="Q108" i="15"/>
  <c r="Q40" i="15"/>
  <c r="Q329" i="15"/>
  <c r="R329" i="15" s="1"/>
  <c r="Q17" i="15"/>
  <c r="R17" i="15" s="1"/>
  <c r="Q52" i="15"/>
  <c r="R52" i="15" s="1"/>
  <c r="Q347" i="15"/>
  <c r="R347" i="15" s="1"/>
  <c r="Q150" i="15"/>
  <c r="R150" i="15" s="1"/>
  <c r="Q207" i="15"/>
  <c r="R207" i="15" s="1"/>
  <c r="Q353" i="15"/>
  <c r="Q226" i="15"/>
  <c r="R226" i="15" s="1"/>
  <c r="Q239" i="15"/>
  <c r="R239" i="15" s="1"/>
  <c r="Q240" i="15"/>
  <c r="R240" i="15" s="1"/>
  <c r="Q265" i="15"/>
  <c r="Q67" i="15"/>
  <c r="Q341" i="15"/>
  <c r="Q267" i="15"/>
  <c r="R267" i="15" s="1"/>
  <c r="Q85" i="15"/>
  <c r="Q271" i="15"/>
  <c r="R271" i="15" s="1"/>
  <c r="Q281" i="15"/>
  <c r="R281" i="15" s="1"/>
  <c r="Q284" i="15"/>
  <c r="R284" i="15" s="1"/>
  <c r="Q288" i="15"/>
  <c r="R288" i="15" s="1"/>
  <c r="Q534" i="15"/>
  <c r="Q109" i="15"/>
  <c r="Q42" i="15"/>
  <c r="Q213" i="15"/>
  <c r="Q12" i="15"/>
  <c r="R12" i="15" s="1"/>
  <c r="Q95" i="15"/>
  <c r="R95" i="15" s="1"/>
  <c r="Q129" i="15"/>
  <c r="R129" i="15" s="1"/>
  <c r="Q139" i="15"/>
  <c r="R139" i="15" s="1"/>
  <c r="Q154" i="15"/>
  <c r="R154" i="15" s="1"/>
  <c r="Q276" i="15"/>
  <c r="R276" i="15" s="1"/>
  <c r="Q174" i="15"/>
  <c r="R174" i="15" s="1"/>
  <c r="Q191" i="15"/>
  <c r="R191" i="15" s="1"/>
  <c r="Q219" i="15"/>
  <c r="R219" i="15" s="1"/>
  <c r="Q224" i="15"/>
  <c r="R224" i="15" s="1"/>
  <c r="Q227" i="15"/>
  <c r="R227" i="15" s="1"/>
  <c r="Q387" i="15"/>
  <c r="Q60" i="15"/>
  <c r="Q68" i="15"/>
  <c r="Q315" i="15"/>
  <c r="Q342" i="15"/>
  <c r="Q259" i="15"/>
  <c r="R259" i="15" s="1"/>
  <c r="Q182" i="15"/>
  <c r="Q282" i="15"/>
  <c r="R282" i="15" s="1"/>
  <c r="Q285" i="15"/>
  <c r="R285" i="15" s="1"/>
  <c r="Q158" i="15"/>
  <c r="R158" i="15" s="1"/>
  <c r="Q237" i="15"/>
  <c r="R237" i="15" s="1"/>
  <c r="Q272" i="15"/>
  <c r="R272" i="15" s="1"/>
  <c r="Q286" i="15"/>
  <c r="R286" i="15" s="1"/>
  <c r="Q106" i="15"/>
  <c r="Q376" i="15"/>
  <c r="Q537" i="15"/>
  <c r="Q270" i="15"/>
  <c r="Q361" i="15"/>
  <c r="R361" i="15" s="1"/>
  <c r="Q366" i="15"/>
  <c r="R366" i="15" s="1"/>
  <c r="Q372" i="15"/>
  <c r="R372" i="15" s="1"/>
  <c r="Q238" i="15"/>
  <c r="Q254" i="15"/>
  <c r="Q380" i="15"/>
  <c r="Q410" i="15"/>
  <c r="R410" i="15" s="1"/>
  <c r="Q415" i="15"/>
  <c r="R415" i="15" s="1"/>
  <c r="Q426" i="15"/>
  <c r="R426" i="15" s="1"/>
  <c r="Q465" i="15"/>
  <c r="R465" i="15" s="1"/>
  <c r="Q467" i="15"/>
  <c r="R467" i="15" s="1"/>
  <c r="Q470" i="15"/>
  <c r="R470" i="15" s="1"/>
  <c r="Q473" i="15"/>
  <c r="R473" i="15" s="1"/>
  <c r="Q476" i="15"/>
  <c r="R476" i="15" s="1"/>
  <c r="Q503" i="15"/>
  <c r="R503" i="15" s="1"/>
  <c r="Q510" i="15"/>
  <c r="R510" i="15" s="1"/>
  <c r="Q516" i="15"/>
  <c r="R516" i="15" s="1"/>
  <c r="Q526" i="15"/>
  <c r="R526" i="15" s="1"/>
  <c r="Q305" i="15"/>
  <c r="Q262" i="15"/>
  <c r="Q10" i="15"/>
  <c r="R10" i="15" s="1"/>
  <c r="Q289" i="15"/>
  <c r="R289" i="15" s="1"/>
  <c r="Q299" i="15"/>
  <c r="R299" i="15" s="1"/>
  <c r="Q173" i="15"/>
  <c r="Q290" i="15"/>
  <c r="R290" i="15" s="1"/>
  <c r="Q419" i="15"/>
  <c r="R419" i="15" s="1"/>
  <c r="Q113" i="15"/>
  <c r="R113" i="15" s="1"/>
  <c r="Q86" i="15"/>
  <c r="R86" i="15" s="1"/>
  <c r="Q535" i="15"/>
  <c r="R535" i="15" s="1"/>
  <c r="Q514" i="15"/>
  <c r="R514" i="15" s="1"/>
  <c r="Q69" i="15"/>
  <c r="Q20" i="15"/>
  <c r="R20" i="15" s="1"/>
  <c r="Q401" i="15"/>
  <c r="Q102" i="15"/>
  <c r="R102" i="15" s="1"/>
  <c r="Q525" i="15"/>
  <c r="Q39" i="15"/>
  <c r="Q385" i="15"/>
  <c r="Q291" i="15"/>
  <c r="R291" i="15" s="1"/>
  <c r="Q384" i="15"/>
  <c r="R384" i="15" s="1"/>
  <c r="Q137" i="15"/>
  <c r="Q362" i="15"/>
  <c r="R362" i="15" s="1"/>
  <c r="Q369" i="15"/>
  <c r="R369" i="15" s="1"/>
  <c r="Q236" i="15"/>
  <c r="Q456" i="15"/>
  <c r="Q273" i="15"/>
  <c r="Q255" i="15"/>
  <c r="R255" i="15" s="1"/>
  <c r="Q400" i="15"/>
  <c r="R400" i="15" s="1"/>
  <c r="Q407" i="15"/>
  <c r="R407" i="15" s="1"/>
  <c r="Q411" i="15"/>
  <c r="R411" i="15" s="1"/>
  <c r="Q416" i="15"/>
  <c r="R416" i="15" s="1"/>
  <c r="Q421" i="15"/>
  <c r="R421" i="15" s="1"/>
  <c r="Q427" i="15"/>
  <c r="R427" i="15" s="1"/>
  <c r="Q29" i="15"/>
  <c r="Q436" i="15"/>
  <c r="R436" i="15" s="1"/>
  <c r="Q439" i="15"/>
  <c r="R439" i="15" s="1"/>
  <c r="Q442" i="15"/>
  <c r="R442" i="15" s="1"/>
  <c r="Q459" i="15"/>
  <c r="R459" i="15" s="1"/>
  <c r="Q466" i="15"/>
  <c r="R466" i="15" s="1"/>
  <c r="Q471" i="15"/>
  <c r="R471" i="15" s="1"/>
  <c r="Q474" i="15"/>
  <c r="R474" i="15" s="1"/>
  <c r="Q477" i="15"/>
  <c r="R477" i="15" s="1"/>
  <c r="Q505" i="15"/>
  <c r="R505" i="15" s="1"/>
  <c r="Q512" i="15"/>
  <c r="R512" i="15" s="1"/>
  <c r="Q517" i="15"/>
  <c r="R517" i="15" s="1"/>
  <c r="Q530" i="15"/>
  <c r="R530" i="15" s="1"/>
  <c r="Q22" i="15"/>
  <c r="Q355" i="15"/>
  <c r="R355" i="15" s="1"/>
  <c r="Q406" i="15"/>
  <c r="R406" i="15" s="1"/>
  <c r="Q233" i="15"/>
  <c r="Q527" i="15"/>
  <c r="R527" i="15" s="1"/>
  <c r="Q493" i="15"/>
  <c r="R493" i="15" s="1"/>
  <c r="Q330" i="15"/>
  <c r="R330" i="15" s="1"/>
  <c r="Q539" i="15"/>
  <c r="R539" i="15" s="1"/>
  <c r="Q422" i="15"/>
  <c r="R422" i="15" s="1"/>
  <c r="Q234" i="15"/>
  <c r="Q423" i="15"/>
  <c r="R423" i="15" s="1"/>
  <c r="Q110" i="15"/>
  <c r="R110" i="15" s="1"/>
  <c r="Q250" i="15"/>
  <c r="R250" i="15" s="1"/>
  <c r="Q135" i="15"/>
  <c r="R135" i="15" s="1"/>
  <c r="Q176" i="15"/>
  <c r="R176" i="15" s="1"/>
  <c r="Q375" i="15"/>
  <c r="Q430" i="15"/>
  <c r="Q230" i="15"/>
  <c r="R230" i="15" s="1"/>
  <c r="Q46" i="15"/>
  <c r="R46" i="15" s="1"/>
  <c r="Q263" i="15"/>
  <c r="R263" i="15" s="1"/>
  <c r="Q43" i="15"/>
  <c r="R43" i="15" s="1"/>
  <c r="Q334" i="15"/>
  <c r="R334" i="15" s="1"/>
  <c r="Q382" i="15"/>
  <c r="Q352" i="15"/>
  <c r="R352" i="15" s="1"/>
  <c r="Q349" i="15"/>
  <c r="Q359" i="15"/>
  <c r="R359" i="15" s="1"/>
  <c r="Q364" i="15"/>
  <c r="R364" i="15" s="1"/>
  <c r="Q367" i="15"/>
  <c r="R367" i="15" s="1"/>
  <c r="Q370" i="15"/>
  <c r="R370" i="15" s="1"/>
  <c r="Q274" i="15"/>
  <c r="Q383" i="15"/>
  <c r="R383" i="15" s="1"/>
  <c r="Q256" i="15"/>
  <c r="R256" i="15" s="1"/>
  <c r="Q261" i="15"/>
  <c r="Q396" i="15"/>
  <c r="R396" i="15" s="1"/>
  <c r="Q251" i="15"/>
  <c r="R251" i="15" s="1"/>
  <c r="Q408" i="15"/>
  <c r="R408" i="15" s="1"/>
  <c r="Q412" i="15"/>
  <c r="R412" i="15" s="1"/>
  <c r="Q417" i="15"/>
  <c r="R417" i="15" s="1"/>
  <c r="Q424" i="15"/>
  <c r="R424" i="15" s="1"/>
  <c r="Q428" i="15"/>
  <c r="R428" i="15" s="1"/>
  <c r="Q266" i="15"/>
  <c r="Q309" i="15"/>
  <c r="Q437" i="15"/>
  <c r="R437" i="15" s="1"/>
  <c r="Q214" i="15"/>
  <c r="Q93" i="15"/>
  <c r="Q30" i="15"/>
  <c r="Q460" i="15"/>
  <c r="R460" i="15" s="1"/>
  <c r="Q468" i="15"/>
  <c r="R468" i="15" s="1"/>
  <c r="Q472" i="15"/>
  <c r="R472" i="15" s="1"/>
  <c r="Q478" i="15"/>
  <c r="R478" i="15" s="1"/>
  <c r="Q458" i="15"/>
  <c r="Q501" i="15"/>
  <c r="R501" i="15" s="1"/>
  <c r="Q506" i="15"/>
  <c r="R506" i="15" s="1"/>
  <c r="Q513" i="15"/>
  <c r="R513" i="15" s="1"/>
  <c r="Q531" i="15"/>
  <c r="R531" i="15" s="1"/>
  <c r="Q386" i="15"/>
  <c r="Q405" i="15"/>
  <c r="R405" i="15" s="1"/>
  <c r="Q354" i="15"/>
  <c r="Q257" i="15"/>
  <c r="Q232" i="15"/>
  <c r="Q87" i="15"/>
  <c r="Q241" i="15"/>
  <c r="R241" i="15" s="1"/>
  <c r="Q368" i="15"/>
  <c r="Q538" i="15"/>
  <c r="R538" i="15" s="1"/>
  <c r="Q215" i="15"/>
  <c r="R215" i="15" s="1"/>
  <c r="Q183" i="15"/>
  <c r="Q45" i="15"/>
  <c r="R45" i="15" s="1"/>
  <c r="Q420" i="15"/>
  <c r="R420" i="15" s="1"/>
  <c r="Q328" i="15"/>
  <c r="R328" i="15" s="1"/>
  <c r="Q390" i="15"/>
  <c r="Q143" i="15"/>
  <c r="R143" i="15" s="1"/>
  <c r="Q220" i="15"/>
  <c r="R220" i="15" s="1"/>
  <c r="Q228" i="15"/>
  <c r="R228" i="15" s="1"/>
  <c r="Q61" i="15"/>
  <c r="Q332" i="15"/>
  <c r="R332" i="15" s="1"/>
  <c r="Q187" i="15"/>
  <c r="Q348" i="15"/>
  <c r="R348" i="15" s="1"/>
  <c r="Q138" i="15"/>
  <c r="Q360" i="15"/>
  <c r="R360" i="15" s="1"/>
  <c r="Q403" i="15"/>
  <c r="Q371" i="15"/>
  <c r="R371" i="15" s="1"/>
  <c r="Q252" i="15"/>
  <c r="R252" i="15" s="1"/>
  <c r="Q397" i="15"/>
  <c r="R397" i="15" s="1"/>
  <c r="Q379" i="15"/>
  <c r="Q409" i="15"/>
  <c r="R409" i="15" s="1"/>
  <c r="Q414" i="15"/>
  <c r="R414" i="15" s="1"/>
  <c r="Q425" i="15"/>
  <c r="R425" i="15" s="1"/>
  <c r="Q540" i="15"/>
  <c r="Q435" i="15"/>
  <c r="R435" i="15" s="1"/>
  <c r="Q438" i="15"/>
  <c r="R438" i="15" s="1"/>
  <c r="Q441" i="15"/>
  <c r="R441" i="15" s="1"/>
  <c r="Q507" i="15"/>
  <c r="R507" i="15" s="1"/>
  <c r="Q356" i="15"/>
  <c r="Q492" i="15"/>
  <c r="R492" i="15" s="1"/>
  <c r="Q206" i="15"/>
  <c r="R206" i="15" s="1"/>
  <c r="Q178" i="15"/>
  <c r="R178" i="15" s="1"/>
  <c r="Q19" i="15"/>
  <c r="R19" i="15" s="1"/>
  <c r="Q479" i="15"/>
  <c r="R479" i="15" s="1"/>
  <c r="Q496" i="15"/>
  <c r="Q269" i="15"/>
  <c r="Q34" i="15"/>
  <c r="R34" i="15" s="1"/>
  <c r="Q242" i="15"/>
  <c r="R242" i="15" s="1"/>
  <c r="Q393" i="15"/>
  <c r="R393" i="15" s="1"/>
  <c r="Q404" i="15"/>
  <c r="Q469" i="15"/>
  <c r="R469" i="15" s="1"/>
  <c r="Q502" i="15"/>
  <c r="R502" i="15" s="1"/>
  <c r="Q508" i="15"/>
  <c r="R508" i="15" s="1"/>
  <c r="Q357" i="15"/>
  <c r="R357" i="15" s="1"/>
  <c r="Q258" i="15"/>
  <c r="Q448" i="15"/>
  <c r="R448" i="15" s="1"/>
  <c r="Q485" i="15"/>
  <c r="R485" i="15" s="1"/>
  <c r="Q504" i="15"/>
  <c r="R504" i="15" s="1"/>
  <c r="Q166" i="15"/>
  <c r="R166" i="15" s="1"/>
  <c r="Q303" i="15"/>
  <c r="Q264" i="15"/>
  <c r="R264" i="15" s="1"/>
  <c r="R232" i="15" l="1"/>
  <c r="S232" i="15" s="1"/>
  <c r="R233" i="15"/>
  <c r="R303" i="15"/>
  <c r="R390" i="15"/>
  <c r="S390" i="15" s="1"/>
  <c r="R138" i="15"/>
  <c r="S138" i="15" s="1"/>
  <c r="R380" i="15"/>
  <c r="S380" i="15" s="1"/>
  <c r="R137" i="15"/>
  <c r="S137" i="15" s="1"/>
  <c r="R386" i="15"/>
  <c r="S386" i="15" s="1"/>
  <c r="R540" i="15"/>
  <c r="S540" i="15" s="1"/>
  <c r="R525" i="15"/>
  <c r="S525" i="15" s="1"/>
  <c r="R404" i="15"/>
  <c r="S404" i="15" s="1"/>
  <c r="R262" i="15"/>
  <c r="S262" i="15" s="1"/>
  <c r="R269" i="15"/>
  <c r="S269" i="15" s="1"/>
  <c r="R356" i="15"/>
  <c r="S356" i="15" s="1"/>
  <c r="R403" i="15"/>
  <c r="S403" i="15" s="1"/>
  <c r="R183" i="15"/>
  <c r="S183" i="15" s="1"/>
  <c r="R22" i="15"/>
  <c r="S22" i="15" s="1"/>
  <c r="R368" i="15"/>
  <c r="S368" i="15" s="1"/>
  <c r="R260" i="15"/>
  <c r="S260" i="15" s="1"/>
  <c r="R266" i="15"/>
  <c r="S266" i="15" s="1"/>
  <c r="R238" i="15"/>
  <c r="S238" i="15" s="1"/>
  <c r="R270" i="15"/>
  <c r="S270" i="15" s="1"/>
  <c r="R497" i="15"/>
  <c r="S497" i="15" s="1"/>
  <c r="R257" i="15"/>
  <c r="S257" i="15" s="1"/>
  <c r="R376" i="15"/>
  <c r="S376" i="15" s="1"/>
  <c r="R387" i="15"/>
  <c r="S387" i="15" s="1"/>
  <c r="R354" i="15"/>
  <c r="S354" i="15" s="1"/>
  <c r="R69" i="15"/>
  <c r="S69" i="15" s="1"/>
  <c r="R312" i="15"/>
  <c r="S312" i="15" s="1"/>
  <c r="R429" i="15"/>
  <c r="S429" i="15" s="1"/>
  <c r="R379" i="15"/>
  <c r="S379" i="15" s="1"/>
  <c r="R261" i="15"/>
  <c r="S261" i="15" s="1"/>
  <c r="R106" i="15"/>
  <c r="S106" i="15" s="1"/>
  <c r="R265" i="15"/>
  <c r="S265" i="15" s="1"/>
  <c r="R536" i="15"/>
  <c r="S536" i="15" s="1"/>
  <c r="R275" i="15"/>
  <c r="S275" i="15" s="1"/>
  <c r="R169" i="15"/>
  <c r="S169" i="15" s="1"/>
  <c r="R349" i="15"/>
  <c r="S349" i="15" s="1"/>
  <c r="R273" i="15"/>
  <c r="S273" i="15" s="1"/>
  <c r="R373" i="15"/>
  <c r="S373" i="15" s="1"/>
  <c r="R496" i="15"/>
  <c r="S496" i="15" s="1"/>
  <c r="R341" i="15"/>
  <c r="S341" i="15" s="1"/>
  <c r="R61" i="15"/>
  <c r="S61" i="15" s="1"/>
  <c r="R375" i="15"/>
  <c r="S375" i="15" s="1"/>
  <c r="R342" i="15"/>
  <c r="S342" i="15" s="1"/>
  <c r="R47" i="15"/>
  <c r="S47" i="15" s="1"/>
  <c r="R302" i="15"/>
  <c r="S302" i="15" s="1"/>
  <c r="R209" i="15"/>
  <c r="S209" i="15" s="1"/>
  <c r="R258" i="15"/>
  <c r="S258" i="15" s="1"/>
  <c r="R87" i="15"/>
  <c r="S87" i="15" s="1"/>
  <c r="R401" i="15"/>
  <c r="S401" i="15" s="1"/>
  <c r="R315" i="15"/>
  <c r="S315" i="15" s="1"/>
  <c r="R42" i="15"/>
  <c r="S42" i="15" s="1"/>
  <c r="R40" i="15"/>
  <c r="S40" i="15" s="1"/>
  <c r="R214" i="15"/>
  <c r="S214" i="15" s="1"/>
  <c r="R108" i="15"/>
  <c r="S108" i="15" s="1"/>
  <c r="R39" i="15"/>
  <c r="S39" i="15" s="1"/>
  <c r="R353" i="15"/>
  <c r="S353" i="15" s="1"/>
  <c r="R433" i="15"/>
  <c r="S433" i="15" s="1"/>
  <c r="R184" i="15"/>
  <c r="S184" i="15" s="1"/>
  <c r="R440" i="15"/>
  <c r="S440" i="15" s="1"/>
  <c r="R23" i="15"/>
  <c r="S23" i="15" s="1"/>
  <c r="R394" i="15"/>
  <c r="S394" i="15" s="1"/>
  <c r="R309" i="15"/>
  <c r="S309" i="15" s="1"/>
  <c r="R382" i="15"/>
  <c r="S382" i="15" s="1"/>
  <c r="R456" i="15"/>
  <c r="S456" i="15" s="1"/>
  <c r="R292" i="15"/>
  <c r="S292" i="15" s="1"/>
  <c r="R32" i="15"/>
  <c r="S32" i="15" s="1"/>
  <c r="R388" i="15"/>
  <c r="S388" i="15" s="1"/>
  <c r="R274" i="15"/>
  <c r="S274" i="15" s="1"/>
  <c r="R236" i="15"/>
  <c r="S236" i="15" s="1"/>
  <c r="R254" i="15"/>
  <c r="S254" i="15" s="1"/>
  <c r="R109" i="15"/>
  <c r="S109" i="15" s="1"/>
  <c r="R278" i="15"/>
  <c r="S278" i="15" s="1"/>
  <c r="R67" i="15"/>
  <c r="S67" i="15" s="1"/>
  <c r="R311" i="15"/>
  <c r="S311" i="15" s="1"/>
  <c r="R185" i="15"/>
  <c r="S185" i="15" s="1"/>
  <c r="R234" i="15"/>
  <c r="S234" i="15" s="1"/>
  <c r="R182" i="15"/>
  <c r="S182" i="15" s="1"/>
  <c r="R31" i="15"/>
  <c r="S31" i="15" s="1"/>
  <c r="R279" i="15"/>
  <c r="S279" i="15" s="1"/>
  <c r="R381" i="15"/>
  <c r="S381" i="15" s="1"/>
  <c r="R30" i="15"/>
  <c r="S30" i="15" s="1"/>
  <c r="R68" i="15"/>
  <c r="S68" i="15" s="1"/>
  <c r="R277" i="15"/>
  <c r="S277" i="15" s="1"/>
  <c r="R308" i="15"/>
  <c r="S308" i="15" s="1"/>
  <c r="R434" i="15"/>
  <c r="S434" i="15" s="1"/>
  <c r="R532" i="15"/>
  <c r="S532" i="15" s="1"/>
  <c r="R105" i="15"/>
  <c r="S105" i="15" s="1"/>
  <c r="R187" i="15"/>
  <c r="S187" i="15" s="1"/>
  <c r="R458" i="15"/>
  <c r="S458" i="15" s="1"/>
  <c r="R93" i="15"/>
  <c r="S93" i="15" s="1"/>
  <c r="R430" i="15"/>
  <c r="S430" i="15" s="1"/>
  <c r="R385" i="15"/>
  <c r="S385" i="15" s="1"/>
  <c r="R305" i="15"/>
  <c r="S305" i="15" s="1"/>
  <c r="R537" i="15"/>
  <c r="S537" i="15" s="1"/>
  <c r="R60" i="15"/>
  <c r="S60" i="15" s="1"/>
  <c r="R213" i="15"/>
  <c r="S213" i="15" s="1"/>
  <c r="R534" i="15"/>
  <c r="S534" i="15" s="1"/>
  <c r="R164" i="15"/>
  <c r="S164" i="15" s="1"/>
  <c r="R310" i="15"/>
  <c r="S310" i="15" s="1"/>
  <c r="R186" i="15"/>
  <c r="S186" i="15" s="1"/>
  <c r="R235" i="15"/>
  <c r="S235" i="15" s="1"/>
  <c r="R29" i="15"/>
  <c r="S29" i="15" s="1"/>
  <c r="R173" i="15"/>
  <c r="S173" i="15" s="1"/>
  <c r="R18" i="15"/>
  <c r="S18" i="15" s="1"/>
  <c r="R351" i="15"/>
  <c r="S351" i="15" s="1"/>
  <c r="R85" i="15"/>
  <c r="S85" i="15" s="1"/>
  <c r="R66" i="15"/>
  <c r="S66" i="15" s="1"/>
  <c r="R104" i="15"/>
  <c r="S104" i="15" s="1"/>
  <c r="R304" i="15"/>
  <c r="S304" i="15" s="1"/>
  <c r="R498" i="15"/>
  <c r="S498" i="15" s="1"/>
  <c r="S393" i="15"/>
  <c r="S477" i="15"/>
  <c r="S474" i="15"/>
  <c r="S538" i="15"/>
  <c r="S504" i="15"/>
  <c r="S469" i="15"/>
  <c r="S513" i="15"/>
  <c r="S514" i="15"/>
  <c r="S516" i="15"/>
  <c r="S479" i="15"/>
  <c r="S509" i="15"/>
  <c r="S526" i="15"/>
  <c r="S470" i="15"/>
  <c r="S527" i="15"/>
  <c r="S528" i="15"/>
  <c r="S467" i="15"/>
  <c r="S475" i="15"/>
  <c r="Q87" i="4"/>
  <c r="S398" i="15"/>
  <c r="S59" i="15"/>
  <c r="S246" i="15"/>
  <c r="S245" i="15"/>
  <c r="S337" i="15"/>
  <c r="S484" i="15"/>
  <c r="S481" i="15"/>
  <c r="S244" i="15"/>
  <c r="S179" i="15"/>
  <c r="S340" i="15"/>
  <c r="S495" i="15"/>
  <c r="S529" i="15"/>
  <c r="S222" i="15"/>
  <c r="F245" i="30"/>
  <c r="F9" i="30"/>
  <c r="Q93" i="4"/>
  <c r="F59" i="30"/>
  <c r="Q58" i="4"/>
  <c r="Q127" i="4"/>
  <c r="Q102" i="4"/>
  <c r="Q90" i="4"/>
  <c r="F136" i="30"/>
  <c r="F352" i="30"/>
  <c r="F82" i="30"/>
  <c r="F431" i="30"/>
  <c r="F371" i="30"/>
  <c r="F79" i="30"/>
  <c r="F121" i="30"/>
  <c r="F158" i="30"/>
  <c r="F437" i="30"/>
  <c r="F472" i="30"/>
  <c r="F253" i="30"/>
  <c r="F46" i="30"/>
  <c r="F357" i="30"/>
  <c r="F162" i="30"/>
  <c r="F31" i="30"/>
  <c r="F231" i="30"/>
  <c r="F420" i="30"/>
  <c r="F336" i="30"/>
  <c r="F448" i="30"/>
  <c r="F26" i="30"/>
  <c r="F185" i="30"/>
  <c r="F196" i="30"/>
  <c r="F129" i="30"/>
  <c r="F72" i="30"/>
  <c r="F399" i="30"/>
  <c r="F237" i="30"/>
  <c r="F337" i="30"/>
  <c r="F438" i="30"/>
  <c r="F220" i="30"/>
  <c r="F189" i="30"/>
  <c r="F163" i="30"/>
  <c r="F118" i="30"/>
  <c r="F142" i="30"/>
  <c r="F11" i="30"/>
  <c r="F169" i="30"/>
  <c r="F342" i="30"/>
  <c r="F102" i="30"/>
  <c r="F346" i="30"/>
  <c r="F428" i="30"/>
  <c r="F324" i="30"/>
  <c r="F398" i="30"/>
  <c r="F434" i="30"/>
  <c r="F405" i="30"/>
  <c r="S82" i="15"/>
  <c r="S243" i="15"/>
  <c r="S517" i="15"/>
  <c r="S172" i="15"/>
  <c r="S512" i="15"/>
  <c r="S57" i="15"/>
  <c r="S510" i="15"/>
  <c r="S101" i="15"/>
  <c r="S112" i="15"/>
  <c r="S335" i="15"/>
  <c r="S114" i="15"/>
  <c r="S8" i="15"/>
  <c r="F233" i="30"/>
  <c r="F171" i="30"/>
  <c r="F141" i="30"/>
  <c r="F456" i="30"/>
  <c r="F21" i="30"/>
  <c r="F173" i="30"/>
  <c r="F247" i="30"/>
  <c r="F101" i="30"/>
  <c r="F84" i="30"/>
  <c r="F10" i="30"/>
  <c r="F48" i="30"/>
  <c r="F201" i="30"/>
  <c r="F406" i="30"/>
  <c r="F155" i="30"/>
  <c r="F161" i="30"/>
  <c r="F30" i="30"/>
  <c r="F299" i="30"/>
  <c r="F70" i="30"/>
  <c r="F78" i="30"/>
  <c r="F90" i="30"/>
  <c r="F410" i="30"/>
  <c r="F86" i="30"/>
  <c r="F421" i="30"/>
  <c r="F133" i="30"/>
  <c r="F182" i="30"/>
  <c r="S215" i="15"/>
  <c r="S34" i="15"/>
  <c r="S242" i="15"/>
  <c r="S438" i="15"/>
  <c r="S425" i="15"/>
  <c r="S531" i="15"/>
  <c r="S468" i="15"/>
  <c r="S263" i="15"/>
  <c r="S176" i="15"/>
  <c r="S110" i="15"/>
  <c r="S355" i="15"/>
  <c r="S505" i="15"/>
  <c r="S427" i="15"/>
  <c r="S416" i="15"/>
  <c r="S369" i="15"/>
  <c r="S362" i="15"/>
  <c r="S384" i="15"/>
  <c r="S102" i="15"/>
  <c r="S158" i="15"/>
  <c r="S285" i="15"/>
  <c r="S191" i="15"/>
  <c r="S154" i="15"/>
  <c r="S283" i="15"/>
  <c r="S225" i="15"/>
  <c r="S221" i="15"/>
  <c r="S149" i="15"/>
  <c r="S189" i="15"/>
  <c r="S168" i="15"/>
  <c r="S152" i="15"/>
  <c r="S55" i="15"/>
  <c r="S38" i="15"/>
  <c r="S126" i="15"/>
  <c r="S121" i="15"/>
  <c r="S132" i="15"/>
  <c r="S100" i="15"/>
  <c r="S89" i="15"/>
  <c r="S64" i="15"/>
  <c r="S50" i="15"/>
  <c r="S54" i="15"/>
  <c r="S166" i="15"/>
  <c r="S357" i="15"/>
  <c r="S409" i="15"/>
  <c r="S371" i="15"/>
  <c r="S507" i="15"/>
  <c r="S360" i="15"/>
  <c r="S448" i="15"/>
  <c r="S206" i="15"/>
  <c r="S441" i="15"/>
  <c r="S414" i="15"/>
  <c r="S332" i="15"/>
  <c r="S228" i="15"/>
  <c r="S45" i="15"/>
  <c r="S478" i="15"/>
  <c r="S251" i="15"/>
  <c r="S256" i="15"/>
  <c r="S46" i="15"/>
  <c r="S135" i="15"/>
  <c r="S250" i="15"/>
  <c r="S423" i="15"/>
  <c r="S422" i="15"/>
  <c r="S471" i="15"/>
  <c r="S421" i="15"/>
  <c r="S291" i="15"/>
  <c r="S86" i="15"/>
  <c r="S289" i="15"/>
  <c r="S372" i="15"/>
  <c r="S282" i="15"/>
  <c r="S227" i="15"/>
  <c r="S219" i="15"/>
  <c r="S139" i="15"/>
  <c r="S288" i="15"/>
  <c r="S207" i="15"/>
  <c r="S17" i="15"/>
  <c r="S329" i="15"/>
  <c r="S231" i="15"/>
  <c r="S218" i="15"/>
  <c r="S146" i="15"/>
  <c r="S81" i="15"/>
  <c r="S48" i="15"/>
  <c r="S148" i="15"/>
  <c r="S131" i="15"/>
  <c r="S181" i="15"/>
  <c r="S117" i="15"/>
  <c r="S96" i="15"/>
  <c r="S51" i="15"/>
  <c r="S264" i="15"/>
  <c r="S502" i="15"/>
  <c r="S435" i="15"/>
  <c r="S485" i="15"/>
  <c r="S303" i="15"/>
  <c r="S143" i="15"/>
  <c r="S328" i="15"/>
  <c r="S241" i="15"/>
  <c r="S506" i="15"/>
  <c r="S428" i="15"/>
  <c r="S417" i="15"/>
  <c r="S396" i="15"/>
  <c r="S383" i="15"/>
  <c r="S370" i="15"/>
  <c r="S364" i="15"/>
  <c r="S352" i="15"/>
  <c r="S334" i="15"/>
  <c r="S43" i="15"/>
  <c r="S330" i="15"/>
  <c r="S426" i="15"/>
  <c r="S361" i="15"/>
  <c r="S237" i="15"/>
  <c r="S224" i="15"/>
  <c r="S174" i="15"/>
  <c r="S284" i="15"/>
  <c r="S150" i="15"/>
  <c r="S533" i="15"/>
  <c r="S157" i="15"/>
  <c r="S65" i="15"/>
  <c r="S3" i="15"/>
  <c r="S177" i="15"/>
  <c r="S159" i="15"/>
  <c r="S44" i="15"/>
  <c r="S80" i="15"/>
  <c r="S98" i="15"/>
  <c r="S62" i="15"/>
  <c r="S220" i="15"/>
  <c r="S472" i="15"/>
  <c r="S460" i="15"/>
  <c r="S424" i="15"/>
  <c r="S367" i="15"/>
  <c r="S359" i="15"/>
  <c r="S230" i="15"/>
  <c r="S233" i="15"/>
  <c r="S466" i="15"/>
  <c r="S400" i="15"/>
  <c r="S535" i="15"/>
  <c r="S299" i="15"/>
  <c r="S366" i="15"/>
  <c r="S286" i="15"/>
  <c r="S259" i="15"/>
  <c r="S276" i="15"/>
  <c r="S95" i="15"/>
  <c r="S281" i="15"/>
  <c r="S226" i="15"/>
  <c r="S52" i="15"/>
  <c r="S153" i="15"/>
  <c r="S94" i="15"/>
  <c r="S156" i="15"/>
  <c r="S141" i="15"/>
  <c r="S120" i="15"/>
  <c r="S41" i="15"/>
  <c r="S125" i="15"/>
  <c r="S77" i="15"/>
  <c r="S53" i="15"/>
  <c r="S21" i="15"/>
  <c r="S501" i="15"/>
  <c r="S530" i="15"/>
  <c r="S142" i="15"/>
  <c r="S79" i="15"/>
  <c r="S405" i="15"/>
  <c r="S508" i="15"/>
  <c r="S418" i="15"/>
  <c r="S397" i="15"/>
  <c r="S252" i="15"/>
  <c r="S539" i="15"/>
  <c r="S436" i="15"/>
  <c r="S190" i="15"/>
  <c r="S211" i="15"/>
  <c r="S348" i="15"/>
  <c r="S406" i="15"/>
  <c r="S412" i="15"/>
  <c r="S459" i="15"/>
  <c r="S442" i="15"/>
  <c r="S19" i="15"/>
  <c r="S492" i="15"/>
  <c r="S408" i="15"/>
  <c r="S178" i="15"/>
  <c r="S420" i="15"/>
  <c r="S437" i="15"/>
  <c r="S493" i="15"/>
  <c r="S411" i="15"/>
  <c r="S255" i="15"/>
  <c r="S439" i="15"/>
  <c r="S407" i="15"/>
  <c r="S20" i="15"/>
  <c r="S419" i="15"/>
  <c r="S272" i="15"/>
  <c r="S12" i="15"/>
  <c r="S229" i="15"/>
  <c r="S188" i="15"/>
  <c r="S151" i="15"/>
  <c r="S107" i="15"/>
  <c r="S122" i="15"/>
  <c r="S37" i="15"/>
  <c r="S290" i="15"/>
  <c r="S10" i="15"/>
  <c r="S476" i="15"/>
  <c r="S465" i="15"/>
  <c r="S410" i="15"/>
  <c r="S239" i="15"/>
  <c r="S301" i="15"/>
  <c r="S165" i="15"/>
  <c r="S205" i="15"/>
  <c r="S147" i="15"/>
  <c r="S49" i="15"/>
  <c r="S13" i="15"/>
  <c r="S473" i="15"/>
  <c r="S415" i="15"/>
  <c r="S271" i="15"/>
  <c r="S240" i="15"/>
  <c r="S347" i="15"/>
  <c r="S171" i="15"/>
  <c r="S180" i="15"/>
  <c r="S145" i="15"/>
  <c r="S144" i="15"/>
  <c r="S78" i="15"/>
  <c r="S24" i="15"/>
  <c r="S119" i="15"/>
  <c r="S16" i="15"/>
  <c r="S113" i="15"/>
  <c r="S503" i="15"/>
  <c r="S129" i="15"/>
  <c r="S267" i="15"/>
  <c r="S287" i="15"/>
  <c r="S204" i="15"/>
  <c r="S99" i="15"/>
  <c r="S217" i="15"/>
  <c r="S175" i="15"/>
  <c r="S155" i="15"/>
  <c r="S140" i="15"/>
  <c r="S118" i="15"/>
  <c r="S97" i="15"/>
  <c r="S116" i="15"/>
  <c r="S103" i="15"/>
  <c r="S33" i="15"/>
  <c r="A441" i="30"/>
  <c r="A68" i="30"/>
  <c r="F294" i="30" l="1"/>
  <c r="F292" i="30"/>
  <c r="F257" i="30"/>
  <c r="F55" i="30"/>
  <c r="F483" i="30"/>
  <c r="F414" i="30"/>
  <c r="F305" i="30"/>
  <c r="F114" i="30"/>
  <c r="F107" i="30"/>
  <c r="F34" i="30"/>
  <c r="F195" i="30"/>
  <c r="F316" i="30"/>
  <c r="F382" i="30"/>
  <c r="F18" i="30"/>
  <c r="F325" i="30"/>
  <c r="F365" i="30"/>
  <c r="F51" i="30"/>
  <c r="F403" i="30"/>
  <c r="F6" i="30"/>
  <c r="F269" i="30"/>
  <c r="F479" i="30"/>
  <c r="F326" i="30"/>
  <c r="F386" i="30"/>
  <c r="F296" i="30"/>
  <c r="F303" i="30"/>
  <c r="F443" i="30"/>
  <c r="F242" i="30"/>
  <c r="F42" i="30"/>
  <c r="F457" i="30"/>
  <c r="F321" i="30"/>
  <c r="F130" i="30"/>
  <c r="F223" i="30"/>
  <c r="F108" i="30"/>
  <c r="F333" i="30"/>
  <c r="F390" i="30"/>
  <c r="F139" i="30"/>
  <c r="F38" i="30"/>
  <c r="F45" i="30"/>
  <c r="F436" i="30"/>
  <c r="F367" i="30"/>
  <c r="F222" i="30"/>
  <c r="F33" i="30"/>
  <c r="F197" i="30"/>
  <c r="F331" i="30"/>
  <c r="F392" i="30"/>
  <c r="F175" i="30"/>
  <c r="F319" i="30"/>
  <c r="F281" i="30"/>
  <c r="F270" i="30"/>
  <c r="F91" i="30"/>
  <c r="F375" i="30"/>
  <c r="F475" i="30"/>
  <c r="F7" i="30"/>
  <c r="F323" i="30"/>
  <c r="F356" i="30"/>
  <c r="F320" i="30"/>
  <c r="F208" i="30"/>
  <c r="F241" i="30"/>
  <c r="F473" i="30"/>
  <c r="F372" i="30"/>
  <c r="F345" i="30"/>
  <c r="F250" i="30"/>
  <c r="F364" i="30"/>
  <c r="F329" i="30"/>
  <c r="F306" i="30"/>
  <c r="F271" i="30"/>
  <c r="F351" i="30"/>
  <c r="F64" i="30"/>
  <c r="F180" i="30"/>
  <c r="F187" i="30"/>
  <c r="F251" i="30"/>
  <c r="F344" i="30"/>
  <c r="F471" i="30"/>
  <c r="F239" i="30"/>
  <c r="F24" i="30"/>
  <c r="F202" i="30"/>
  <c r="F391" i="30"/>
  <c r="F93" i="30"/>
  <c r="F280" i="30"/>
  <c r="F445" i="30"/>
  <c r="F199" i="30"/>
  <c r="F53" i="30"/>
  <c r="F283" i="30"/>
  <c r="F376" i="30"/>
  <c r="F314" i="30"/>
  <c r="F484" i="30"/>
  <c r="F440" i="30"/>
  <c r="F71" i="30"/>
  <c r="F192" i="30"/>
  <c r="F153" i="30"/>
  <c r="F397" i="30"/>
  <c r="F41" i="30"/>
  <c r="F183" i="30"/>
  <c r="F395" i="30"/>
  <c r="F263" i="30"/>
  <c r="F109" i="30"/>
  <c r="F274" i="30"/>
  <c r="F426" i="30"/>
  <c r="F349" i="30"/>
  <c r="F211" i="30"/>
  <c r="F412" i="30"/>
  <c r="F441" i="30"/>
  <c r="F468" i="30"/>
  <c r="F20" i="30"/>
  <c r="F335" i="30"/>
  <c r="F454" i="30"/>
  <c r="F96" i="30"/>
  <c r="F194" i="30"/>
  <c r="F297" i="30"/>
  <c r="F105" i="30"/>
  <c r="F219" i="30"/>
  <c r="F193" i="30"/>
  <c r="F37" i="30"/>
  <c r="F54" i="30"/>
  <c r="F348" i="30"/>
  <c r="F373" i="30"/>
  <c r="F246" i="30"/>
  <c r="F343" i="30"/>
  <c r="F95" i="30"/>
  <c r="F465" i="30"/>
  <c r="F151" i="30"/>
  <c r="F272" i="30"/>
  <c r="F266" i="30"/>
  <c r="F262" i="30"/>
  <c r="F69" i="30"/>
  <c r="F400" i="30"/>
  <c r="F66" i="30"/>
  <c r="F411" i="30"/>
  <c r="F113" i="30"/>
  <c r="F170" i="30"/>
  <c r="F22" i="30"/>
  <c r="F167" i="30"/>
  <c r="F413" i="30"/>
  <c r="F62" i="30"/>
  <c r="F68" i="30"/>
  <c r="F15" i="30"/>
  <c r="F179" i="30"/>
  <c r="F212" i="30"/>
  <c r="F207" i="30"/>
  <c r="F36" i="30"/>
  <c r="F328" i="30"/>
  <c r="F205" i="30"/>
  <c r="F442" i="30"/>
  <c r="F198" i="30"/>
  <c r="F279" i="30"/>
  <c r="F462" i="30"/>
  <c r="F165" i="30"/>
  <c r="F156" i="30"/>
  <c r="F28" i="30"/>
  <c r="F172" i="30"/>
  <c r="F16" i="30"/>
  <c r="F393" i="30"/>
  <c r="F243" i="30"/>
  <c r="F330" i="30"/>
  <c r="F40" i="30"/>
  <c r="F461" i="30"/>
  <c r="F110" i="30"/>
  <c r="F73" i="30"/>
  <c r="F322" i="30"/>
  <c r="F429" i="30"/>
  <c r="F388" i="30"/>
  <c r="F396" i="30"/>
  <c r="F259" i="30"/>
  <c r="F249" i="30"/>
  <c r="F200" i="30"/>
  <c r="F384" i="30"/>
  <c r="F449" i="30"/>
  <c r="F304" i="30"/>
  <c r="F65" i="30"/>
  <c r="F302" i="30"/>
  <c r="F470" i="30"/>
  <c r="F234" i="30"/>
  <c r="F313" i="30"/>
  <c r="F135" i="30"/>
  <c r="F287" i="30"/>
  <c r="F252" i="30"/>
  <c r="F226" i="30"/>
  <c r="F350" i="30"/>
  <c r="F63" i="30"/>
  <c r="F466" i="30"/>
  <c r="F98" i="30"/>
  <c r="F154" i="30"/>
  <c r="F52" i="30"/>
  <c r="F261" i="30"/>
  <c r="F273" i="30"/>
  <c r="F125" i="30"/>
  <c r="F315" i="30"/>
  <c r="F385" i="30"/>
  <c r="F460" i="30"/>
  <c r="F404" i="30"/>
  <c r="F377" i="30"/>
  <c r="F293" i="30"/>
  <c r="F67" i="30"/>
  <c r="F149" i="30"/>
  <c r="F424" i="30"/>
  <c r="F224" i="30"/>
  <c r="F256" i="30"/>
  <c r="F446" i="30"/>
  <c r="F476" i="30"/>
  <c r="F463" i="30"/>
  <c r="F104" i="30"/>
  <c r="F39" i="30"/>
  <c r="F168" i="30"/>
  <c r="F452" i="30"/>
  <c r="F5" i="30"/>
  <c r="F425" i="30"/>
  <c r="F378" i="30"/>
  <c r="F276" i="30"/>
  <c r="F184" i="30"/>
  <c r="F134" i="30"/>
  <c r="F277" i="30"/>
  <c r="F458" i="30"/>
  <c r="F455" i="30"/>
  <c r="F255" i="30"/>
  <c r="F248" i="30"/>
  <c r="F209" i="30"/>
  <c r="F486" i="30"/>
  <c r="F282" i="30"/>
  <c r="F25" i="30"/>
  <c r="F459" i="30"/>
  <c r="F310" i="30"/>
  <c r="F366" i="30"/>
  <c r="F260" i="30"/>
  <c r="F14" i="30"/>
  <c r="F338" i="30"/>
  <c r="F50" i="30"/>
  <c r="F278" i="30"/>
  <c r="F389" i="30"/>
  <c r="F12" i="30"/>
  <c r="F56" i="30"/>
  <c r="F387" i="30"/>
  <c r="F416" i="30"/>
  <c r="F44" i="30"/>
  <c r="F354" i="30"/>
  <c r="F49" i="30"/>
  <c r="I73" i="9" l="1"/>
  <c r="I74" i="9"/>
  <c r="I75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84" i="9"/>
  <c r="I85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86" i="9"/>
  <c r="I87" i="9"/>
  <c r="I88" i="9"/>
  <c r="I76" i="9"/>
  <c r="I77" i="9"/>
  <c r="I78" i="9"/>
  <c r="I89" i="9"/>
  <c r="I90" i="9"/>
  <c r="I79" i="9"/>
  <c r="I80" i="9"/>
  <c r="I81" i="9"/>
  <c r="I82" i="9"/>
  <c r="I83" i="9"/>
  <c r="I71" i="9"/>
  <c r="O277" i="4" l="1"/>
  <c r="P277" i="4" s="1"/>
  <c r="O208" i="4"/>
  <c r="P208" i="4" s="1"/>
  <c r="O278" i="4"/>
  <c r="P278" i="4" s="1"/>
  <c r="O206" i="4"/>
  <c r="P206" i="4" s="1"/>
  <c r="O151" i="4"/>
  <c r="P151" i="4" s="1"/>
  <c r="O1007" i="4"/>
  <c r="P1007" i="4" s="1"/>
  <c r="O152" i="4"/>
  <c r="P152" i="4" s="1"/>
  <c r="O1008" i="4"/>
  <c r="P1008" i="4" s="1"/>
  <c r="O207" i="4"/>
  <c r="P207" i="4" s="1"/>
  <c r="O150" i="4"/>
  <c r="P150" i="4" s="1"/>
  <c r="O1006" i="4"/>
  <c r="P1006" i="4" s="1"/>
  <c r="O1003" i="4"/>
  <c r="P1003" i="4" s="1"/>
  <c r="O205" i="4"/>
  <c r="P205" i="4" s="1"/>
  <c r="O1005" i="4"/>
  <c r="P1005" i="4" s="1"/>
  <c r="O149" i="4"/>
  <c r="P149" i="4" s="1"/>
  <c r="O194" i="4"/>
  <c r="P194" i="4" s="1"/>
  <c r="O148" i="4"/>
  <c r="P148" i="4" s="1"/>
  <c r="O224" i="4"/>
  <c r="P224" i="4" s="1"/>
  <c r="O1004" i="4"/>
  <c r="P1004" i="4" s="1"/>
  <c r="O1013" i="4"/>
  <c r="P1013" i="4" s="1"/>
  <c r="O1012" i="4"/>
  <c r="P1012" i="4" s="1"/>
  <c r="O1032" i="4"/>
  <c r="P1032" i="4" s="1"/>
  <c r="O1028" i="4"/>
  <c r="P1028" i="4" s="1"/>
  <c r="O1026" i="4"/>
  <c r="P1026" i="4" s="1"/>
  <c r="O1040" i="4"/>
  <c r="P1040" i="4" s="1"/>
  <c r="O272" i="4"/>
  <c r="P272" i="4" s="1"/>
  <c r="O1029" i="4"/>
  <c r="P1029" i="4" s="1"/>
  <c r="O1027" i="4"/>
  <c r="P1027" i="4" s="1"/>
  <c r="O990" i="4"/>
  <c r="P990" i="4" s="1"/>
  <c r="O993" i="4"/>
  <c r="P993" i="4" s="1"/>
  <c r="O195" i="4"/>
  <c r="P195" i="4" s="1"/>
  <c r="O134" i="4"/>
  <c r="P134" i="4" s="1"/>
  <c r="O1002" i="4"/>
  <c r="P1002" i="4" s="1"/>
  <c r="O969" i="4"/>
  <c r="P969" i="4" s="1"/>
  <c r="O192" i="4"/>
  <c r="P192" i="4" s="1"/>
  <c r="O1018" i="4"/>
  <c r="P1018" i="4" s="1"/>
  <c r="O204" i="4"/>
  <c r="P204" i="4" s="1"/>
  <c r="O989" i="4"/>
  <c r="P989" i="4" s="1"/>
  <c r="O1000" i="4"/>
  <c r="P1000" i="4" s="1"/>
  <c r="O988" i="4"/>
  <c r="O946" i="4"/>
  <c r="P946" i="4" s="1"/>
  <c r="O157" i="4"/>
  <c r="P157" i="4" s="1"/>
  <c r="O947" i="4"/>
  <c r="O1036" i="4"/>
  <c r="P1036" i="4" s="1"/>
  <c r="O174" i="4"/>
  <c r="P174" i="4" s="1"/>
  <c r="O998" i="4"/>
  <c r="P998" i="4" s="1"/>
  <c r="O141" i="4"/>
  <c r="P141" i="4" s="1"/>
  <c r="O1001" i="4"/>
  <c r="P1001" i="4" s="1"/>
  <c r="O169" i="4"/>
  <c r="P169" i="4" s="1"/>
  <c r="O1021" i="4"/>
  <c r="P1021" i="4" s="1"/>
  <c r="O239" i="4"/>
  <c r="P239" i="4" s="1"/>
  <c r="O260" i="4"/>
  <c r="P260" i="4" s="1"/>
  <c r="O191" i="4"/>
  <c r="P191" i="4" s="1"/>
  <c r="O965" i="4"/>
  <c r="P965" i="4" s="1"/>
  <c r="O238" i="4"/>
  <c r="P238" i="4" s="1"/>
  <c r="O976" i="4"/>
  <c r="P976" i="4" s="1"/>
  <c r="O259" i="4"/>
  <c r="P259" i="4" s="1"/>
  <c r="O218" i="4"/>
  <c r="P218" i="4" s="1"/>
  <c r="O1039" i="4"/>
  <c r="O1038" i="4"/>
  <c r="P1038" i="4" s="1"/>
  <c r="O177" i="4"/>
  <c r="P177" i="4" s="1"/>
  <c r="O170" i="4"/>
  <c r="P170" i="4" s="1"/>
  <c r="O173" i="4"/>
  <c r="P173" i="4" s="1"/>
  <c r="O1025" i="4"/>
  <c r="P1025" i="4" s="1"/>
  <c r="O939" i="4"/>
  <c r="P939" i="4" s="1"/>
  <c r="O1034" i="4"/>
  <c r="P1034" i="4" s="1"/>
  <c r="O1037" i="4"/>
  <c r="P1037" i="4" s="1"/>
  <c r="O1009" i="4"/>
  <c r="P1009" i="4" s="1"/>
  <c r="O1042" i="4"/>
  <c r="P1042" i="4" s="1"/>
  <c r="O942" i="4"/>
  <c r="P942" i="4" s="1"/>
  <c r="O984" i="4"/>
  <c r="P984" i="4" s="1"/>
  <c r="O992" i="4"/>
  <c r="P992" i="4" s="1"/>
  <c r="O967" i="4"/>
  <c r="P967" i="4" s="1"/>
  <c r="O165" i="4"/>
  <c r="P165" i="4" s="1"/>
  <c r="O1035" i="4"/>
  <c r="P1035" i="4" s="1"/>
  <c r="O193" i="4"/>
  <c r="P193" i="4" s="1"/>
  <c r="O1033" i="4"/>
  <c r="P1033" i="4" s="1"/>
  <c r="O178" i="4"/>
  <c r="P178" i="4" s="1"/>
  <c r="O955" i="4"/>
  <c r="P955" i="4" s="1"/>
  <c r="O132" i="4"/>
  <c r="P132" i="4" s="1"/>
  <c r="O140" i="4"/>
  <c r="P140" i="4" s="1"/>
  <c r="O137" i="4"/>
  <c r="P137" i="4" s="1"/>
  <c r="O155" i="4"/>
  <c r="P155" i="4" s="1"/>
  <c r="O190" i="4"/>
  <c r="P190" i="4" s="1"/>
  <c r="O199" i="4"/>
  <c r="P199" i="4" s="1"/>
  <c r="O202" i="4"/>
  <c r="P202" i="4" s="1"/>
  <c r="O217" i="4"/>
  <c r="P217" i="4" s="1"/>
  <c r="O220" i="4"/>
  <c r="P220" i="4" s="1"/>
  <c r="O226" i="4"/>
  <c r="P226" i="4" s="1"/>
  <c r="O236" i="4"/>
  <c r="P236" i="4" s="1"/>
  <c r="O252" i="4"/>
  <c r="P252" i="4" s="1"/>
  <c r="O251" i="4"/>
  <c r="P251" i="4" s="1"/>
  <c r="O270" i="4"/>
  <c r="P270" i="4" s="1"/>
  <c r="O954" i="4"/>
  <c r="P954" i="4" s="1"/>
  <c r="O961" i="4"/>
  <c r="P961" i="4" s="1"/>
  <c r="O1031" i="4"/>
  <c r="P1031" i="4" s="1"/>
  <c r="O964" i="4"/>
  <c r="P964" i="4" s="1"/>
  <c r="O959" i="4"/>
  <c r="P959" i="4" s="1"/>
  <c r="O168" i="4"/>
  <c r="P168" i="4" s="1"/>
  <c r="O133" i="4"/>
  <c r="P133" i="4" s="1"/>
  <c r="O276" i="4"/>
  <c r="P276" i="4" s="1"/>
  <c r="O187" i="4"/>
  <c r="P187" i="4" s="1"/>
  <c r="O925" i="4"/>
  <c r="P925" i="4" s="1"/>
  <c r="O1023" i="4"/>
  <c r="P1023" i="4" s="1"/>
  <c r="O131" i="4"/>
  <c r="P131" i="4" s="1"/>
  <c r="O143" i="4"/>
  <c r="P143" i="4" s="1"/>
  <c r="O161" i="4"/>
  <c r="P161" i="4" s="1"/>
  <c r="O184" i="4"/>
  <c r="P184" i="4" s="1"/>
  <c r="O183" i="4"/>
  <c r="P183" i="4" s="1"/>
  <c r="O197" i="4"/>
  <c r="P197" i="4" s="1"/>
  <c r="O203" i="4"/>
  <c r="P203" i="4" s="1"/>
  <c r="O214" i="4"/>
  <c r="P214" i="4" s="1"/>
  <c r="O227" i="4"/>
  <c r="P227" i="4" s="1"/>
  <c r="O231" i="4"/>
  <c r="P231" i="4" s="1"/>
  <c r="O233" i="4"/>
  <c r="P233" i="4" s="1"/>
  <c r="O263" i="4"/>
  <c r="P263" i="4" s="1"/>
  <c r="O254" i="4"/>
  <c r="P254" i="4" s="1"/>
  <c r="O258" i="4"/>
  <c r="P258" i="4" s="1"/>
  <c r="O944" i="4"/>
  <c r="P944" i="4" s="1"/>
  <c r="O997" i="4"/>
  <c r="P997" i="4" s="1"/>
  <c r="O977" i="4"/>
  <c r="P977" i="4" s="1"/>
  <c r="O952" i="4"/>
  <c r="P952" i="4" s="1"/>
  <c r="O960" i="4"/>
  <c r="P960" i="4" s="1"/>
  <c r="O953" i="4"/>
  <c r="P953" i="4" s="1"/>
  <c r="O950" i="4"/>
  <c r="P950" i="4" s="1"/>
  <c r="O153" i="4"/>
  <c r="P153" i="4" s="1"/>
  <c r="O232" i="4"/>
  <c r="P232" i="4" s="1"/>
  <c r="O271" i="4"/>
  <c r="P271" i="4" s="1"/>
  <c r="O1015" i="4"/>
  <c r="P1015" i="4" s="1"/>
  <c r="O139" i="4"/>
  <c r="P139" i="4" s="1"/>
  <c r="O144" i="4"/>
  <c r="P144" i="4" s="1"/>
  <c r="O175" i="4"/>
  <c r="P175" i="4" s="1"/>
  <c r="O182" i="4"/>
  <c r="P182" i="4" s="1"/>
  <c r="O154" i="4"/>
  <c r="P154" i="4" s="1"/>
  <c r="O198" i="4"/>
  <c r="P198" i="4" s="1"/>
  <c r="O213" i="4"/>
  <c r="P213" i="4" s="1"/>
  <c r="O209" i="4"/>
  <c r="P209" i="4" s="1"/>
  <c r="O225" i="4"/>
  <c r="P225" i="4" s="1"/>
  <c r="O240" i="4"/>
  <c r="P240" i="4" s="1"/>
  <c r="O256" i="4"/>
  <c r="P256" i="4" s="1"/>
  <c r="O248" i="4"/>
  <c r="P248" i="4" s="1"/>
  <c r="O253" i="4"/>
  <c r="P253" i="4" s="1"/>
  <c r="O1024" i="4"/>
  <c r="P1024" i="4" s="1"/>
  <c r="O974" i="4"/>
  <c r="P974" i="4" s="1"/>
  <c r="O975" i="4"/>
  <c r="P975" i="4" s="1"/>
  <c r="O968" i="4"/>
  <c r="P968" i="4" s="1"/>
  <c r="O938" i="4"/>
  <c r="P938" i="4" s="1"/>
  <c r="O230" i="4"/>
  <c r="P230" i="4" s="1"/>
  <c r="O186" i="4"/>
  <c r="P186" i="4" s="1"/>
  <c r="O1041" i="4"/>
  <c r="P1041" i="4" s="1"/>
  <c r="O933" i="4"/>
  <c r="P933" i="4" s="1"/>
  <c r="O201" i="4"/>
  <c r="P201" i="4" s="1"/>
  <c r="O130" i="4"/>
  <c r="P130" i="4" s="1"/>
  <c r="O138" i="4"/>
  <c r="P138" i="4" s="1"/>
  <c r="O145" i="4"/>
  <c r="P145" i="4" s="1"/>
  <c r="O167" i="4"/>
  <c r="P167" i="4" s="1"/>
  <c r="O189" i="4"/>
  <c r="P189" i="4" s="1"/>
  <c r="O200" i="4"/>
  <c r="P200" i="4" s="1"/>
  <c r="O196" i="4"/>
  <c r="P196" i="4" s="1"/>
  <c r="O215" i="4"/>
  <c r="P215" i="4" s="1"/>
  <c r="O216" i="4"/>
  <c r="P216" i="4" s="1"/>
  <c r="O235" i="4"/>
  <c r="P235" i="4" s="1"/>
  <c r="O262" i="4"/>
  <c r="P262" i="4" s="1"/>
  <c r="O250" i="4"/>
  <c r="P250" i="4" s="1"/>
  <c r="O257" i="4"/>
  <c r="P257" i="4" s="1"/>
  <c r="O921" i="4"/>
  <c r="P921" i="4" s="1"/>
  <c r="O949" i="4"/>
  <c r="P949" i="4" s="1"/>
  <c r="O927" i="4"/>
  <c r="P927" i="4" s="1"/>
  <c r="O945" i="4"/>
  <c r="P945" i="4" s="1"/>
  <c r="O996" i="4"/>
  <c r="P996" i="4" s="1"/>
  <c r="O973" i="4"/>
  <c r="P973" i="4" s="1"/>
  <c r="O957" i="4"/>
  <c r="P957" i="4" s="1"/>
  <c r="O970" i="4"/>
  <c r="P970" i="4" s="1"/>
  <c r="O995" i="4"/>
  <c r="P995" i="4" s="1"/>
  <c r="O1019" i="4"/>
  <c r="P1019" i="4" s="1"/>
  <c r="O269" i="4"/>
  <c r="P269" i="4" s="1"/>
  <c r="O956" i="4"/>
  <c r="P956" i="4" s="1"/>
  <c r="O162" i="4"/>
  <c r="P162" i="4" s="1"/>
  <c r="O221" i="4"/>
  <c r="P221" i="4" s="1"/>
  <c r="O210" i="4"/>
  <c r="P210" i="4" s="1"/>
  <c r="O156" i="4"/>
  <c r="P156" i="4" s="1"/>
  <c r="O264" i="4"/>
  <c r="P264" i="4" s="1"/>
  <c r="O245" i="4"/>
  <c r="P245" i="4" s="1"/>
  <c r="O164" i="4"/>
  <c r="P164" i="4" s="1"/>
  <c r="O212" i="4"/>
  <c r="P212" i="4" s="1"/>
  <c r="O940" i="4"/>
  <c r="P940" i="4" s="1"/>
  <c r="O934" i="4"/>
  <c r="P934" i="4" s="1"/>
  <c r="O941" i="4"/>
  <c r="P941" i="4" s="1"/>
  <c r="O936" i="4"/>
  <c r="P936" i="4" s="1"/>
  <c r="O951" i="4"/>
  <c r="P951" i="4" s="1"/>
  <c r="O972" i="4"/>
  <c r="P972" i="4" s="1"/>
  <c r="O966" i="4"/>
  <c r="P966" i="4" s="1"/>
  <c r="O982" i="4"/>
  <c r="P982" i="4" s="1"/>
  <c r="O981" i="4"/>
  <c r="P981" i="4" s="1"/>
  <c r="O1020" i="4"/>
  <c r="P1020" i="4" s="1"/>
  <c r="O929" i="4"/>
  <c r="P929" i="4" s="1"/>
  <c r="O922" i="4"/>
  <c r="P922" i="4" s="1"/>
  <c r="O147" i="4"/>
  <c r="P147" i="4" s="1"/>
  <c r="O185" i="4"/>
  <c r="P185" i="4" s="1"/>
  <c r="O180" i="4"/>
  <c r="P180" i="4" s="1"/>
  <c r="O219" i="4"/>
  <c r="P219" i="4" s="1"/>
  <c r="O246" i="4"/>
  <c r="P246" i="4" s="1"/>
  <c r="O241" i="4"/>
  <c r="P241" i="4" s="1"/>
  <c r="O222" i="4"/>
  <c r="P222" i="4" s="1"/>
  <c r="O142" i="4"/>
  <c r="P142" i="4" s="1"/>
  <c r="O983" i="4"/>
  <c r="P983" i="4" s="1"/>
  <c r="O136" i="4"/>
  <c r="P136" i="4" s="1"/>
  <c r="O249" i="4"/>
  <c r="P249" i="4" s="1"/>
  <c r="O223" i="4"/>
  <c r="P223" i="4" s="1"/>
  <c r="O937" i="4"/>
  <c r="P937" i="4" s="1"/>
  <c r="O926" i="4"/>
  <c r="P926" i="4" s="1"/>
  <c r="O985" i="4"/>
  <c r="P985" i="4" s="1"/>
  <c r="O971" i="4"/>
  <c r="P971" i="4" s="1"/>
  <c r="O1022" i="4"/>
  <c r="P1022" i="4" s="1"/>
  <c r="O991" i="4"/>
  <c r="P991" i="4" s="1"/>
  <c r="O268" i="4"/>
  <c r="P268" i="4" s="1"/>
  <c r="O242" i="4"/>
  <c r="P242" i="4" s="1"/>
  <c r="O1017" i="4"/>
  <c r="P1017" i="4" s="1"/>
  <c r="O999" i="4"/>
  <c r="P999" i="4" s="1"/>
  <c r="O179" i="4"/>
  <c r="P179" i="4" s="1"/>
  <c r="O166" i="4"/>
  <c r="P166" i="4" s="1"/>
  <c r="O1014" i="4"/>
  <c r="P1014" i="4" s="1"/>
  <c r="O243" i="4"/>
  <c r="P243" i="4" s="1"/>
  <c r="O160" i="4"/>
  <c r="P160" i="4" s="1"/>
  <c r="O176" i="4"/>
  <c r="P176" i="4" s="1"/>
  <c r="O234" i="4"/>
  <c r="P234" i="4" s="1"/>
  <c r="O229" i="4"/>
  <c r="P229" i="4" s="1"/>
  <c r="O261" i="4"/>
  <c r="P261" i="4" s="1"/>
  <c r="O920" i="4"/>
  <c r="P920" i="4" s="1"/>
  <c r="O924" i="4"/>
  <c r="P924" i="4" s="1"/>
  <c r="O928" i="4"/>
  <c r="P928" i="4" s="1"/>
  <c r="O987" i="4"/>
  <c r="P987" i="4" s="1"/>
  <c r="O963" i="4"/>
  <c r="P963" i="4" s="1"/>
  <c r="O1030" i="4"/>
  <c r="P1030" i="4" s="1"/>
  <c r="O135" i="4"/>
  <c r="P135" i="4" s="1"/>
  <c r="O181" i="4"/>
  <c r="P181" i="4" s="1"/>
  <c r="O129" i="4"/>
  <c r="P129" i="4" s="1"/>
  <c r="O979" i="4"/>
  <c r="P979" i="4" s="1"/>
  <c r="O931" i="4"/>
  <c r="P931" i="4" s="1"/>
  <c r="O266" i="4"/>
  <c r="P266" i="4" s="1"/>
  <c r="O122" i="4"/>
  <c r="P122" i="4" s="1"/>
  <c r="O163" i="4"/>
  <c r="P163" i="4" s="1"/>
  <c r="O265" i="4"/>
  <c r="P265" i="4" s="1"/>
  <c r="O923" i="4"/>
  <c r="P923" i="4" s="1"/>
  <c r="O932" i="4"/>
  <c r="P932" i="4" s="1"/>
  <c r="O930" i="4"/>
  <c r="P930" i="4" s="1"/>
  <c r="O978" i="4"/>
  <c r="P978" i="4" s="1"/>
  <c r="O994" i="4"/>
  <c r="P994" i="4" s="1"/>
  <c r="O188" i="4"/>
  <c r="P188" i="4" s="1"/>
  <c r="O948" i="4"/>
  <c r="P948" i="4" s="1"/>
  <c r="O267" i="4"/>
  <c r="P267" i="4" s="1"/>
  <c r="O172" i="4"/>
  <c r="P172" i="4" s="1"/>
  <c r="O228" i="4"/>
  <c r="P228" i="4" s="1"/>
  <c r="O986" i="4"/>
  <c r="P986" i="4" s="1"/>
  <c r="O943" i="4"/>
  <c r="P943" i="4" s="1"/>
  <c r="O935" i="4"/>
  <c r="P935" i="4" s="1"/>
  <c r="O962" i="4"/>
  <c r="P962" i="4" s="1"/>
  <c r="O980" i="4"/>
  <c r="P980" i="4" s="1"/>
  <c r="O1016" i="4"/>
  <c r="P1016" i="4" s="1"/>
  <c r="O211" i="4"/>
  <c r="P211" i="4" s="1"/>
  <c r="O158" i="4"/>
  <c r="P158" i="4" s="1"/>
  <c r="O244" i="4"/>
  <c r="P244" i="4" s="1"/>
  <c r="O255" i="4"/>
  <c r="P255" i="4" s="1"/>
  <c r="O146" i="4"/>
  <c r="P146" i="4" s="1"/>
  <c r="O171" i="4"/>
  <c r="P171" i="4" s="1"/>
  <c r="O958" i="4"/>
  <c r="P958" i="4" s="1"/>
  <c r="O247" i="4"/>
  <c r="P247" i="4" s="1"/>
  <c r="O159" i="4"/>
  <c r="P159" i="4" s="1"/>
  <c r="O237" i="4"/>
  <c r="P237" i="4" s="1"/>
  <c r="I72" i="9"/>
  <c r="O580" i="4" s="1"/>
  <c r="P580" i="4" s="1"/>
  <c r="O1083" i="4" l="1"/>
  <c r="P1083" i="4" s="1"/>
  <c r="O1097" i="4"/>
  <c r="P1097" i="4" s="1"/>
  <c r="O1110" i="4"/>
  <c r="P1110" i="4" s="1"/>
  <c r="O1076" i="4"/>
  <c r="P1076" i="4" s="1"/>
  <c r="O1090" i="4"/>
  <c r="P1090" i="4" s="1"/>
  <c r="O1111" i="4"/>
  <c r="P1111" i="4" s="1"/>
  <c r="O1117" i="4"/>
  <c r="P1117" i="4" s="1"/>
  <c r="O1104" i="4"/>
  <c r="P1104" i="4" s="1"/>
  <c r="P1039" i="4"/>
  <c r="O717" i="4"/>
  <c r="P717" i="4" s="1"/>
  <c r="O284" i="4"/>
  <c r="P284" i="4" s="1"/>
  <c r="O1082" i="4"/>
  <c r="P1082" i="4" s="1"/>
  <c r="O1089" i="4"/>
  <c r="P1089" i="4" s="1"/>
  <c r="O1096" i="4"/>
  <c r="P1096" i="4" s="1"/>
  <c r="O1103" i="4"/>
  <c r="P1103" i="4" s="1"/>
  <c r="O1102" i="4"/>
  <c r="P1102" i="4" s="1"/>
  <c r="O1109" i="4"/>
  <c r="P1109" i="4" s="1"/>
  <c r="O1124" i="4"/>
  <c r="P1124" i="4" s="1"/>
  <c r="O716" i="4"/>
  <c r="P716" i="4" s="1"/>
  <c r="O720" i="4"/>
  <c r="P720" i="4" s="1"/>
  <c r="O1081" i="4"/>
  <c r="P1081" i="4" s="1"/>
  <c r="O1088" i="4"/>
  <c r="P1088" i="4" s="1"/>
  <c r="O1095" i="4"/>
  <c r="P1095" i="4" s="1"/>
  <c r="O1094" i="4"/>
  <c r="P1094" i="4" s="1"/>
  <c r="O1101" i="4"/>
  <c r="P1101" i="4" s="1"/>
  <c r="O1116" i="4"/>
  <c r="P1116" i="4" s="1"/>
  <c r="O1123" i="4"/>
  <c r="P1123" i="4" s="1"/>
  <c r="O771" i="4"/>
  <c r="P771" i="4" s="1"/>
  <c r="O773" i="4"/>
  <c r="P773" i="4" s="1"/>
  <c r="O1080" i="4"/>
  <c r="P1080" i="4" s="1"/>
  <c r="O1087" i="4"/>
  <c r="P1087" i="4" s="1"/>
  <c r="O1086" i="4"/>
  <c r="P1086" i="4" s="1"/>
  <c r="O1093" i="4"/>
  <c r="P1093" i="4" s="1"/>
  <c r="O1108" i="4"/>
  <c r="P1108" i="4" s="1"/>
  <c r="O1115" i="4"/>
  <c r="P1115" i="4" s="1"/>
  <c r="O1122" i="4"/>
  <c r="P1122" i="4" s="1"/>
  <c r="O719" i="4"/>
  <c r="P719" i="4" s="1"/>
  <c r="O1079" i="4"/>
  <c r="P1079" i="4" s="1"/>
  <c r="O1078" i="4"/>
  <c r="P1078" i="4" s="1"/>
  <c r="O1085" i="4"/>
  <c r="P1085" i="4" s="1"/>
  <c r="O1100" i="4"/>
  <c r="P1100" i="4" s="1"/>
  <c r="O1107" i="4"/>
  <c r="P1107" i="4" s="1"/>
  <c r="O1114" i="4"/>
  <c r="P1114" i="4" s="1"/>
  <c r="O1121" i="4"/>
  <c r="P1121" i="4" s="1"/>
  <c r="O718" i="4"/>
  <c r="P718" i="4" s="1"/>
  <c r="O891" i="4"/>
  <c r="P891" i="4" s="1"/>
  <c r="O1077" i="4"/>
  <c r="P1077" i="4" s="1"/>
  <c r="O1092" i="4"/>
  <c r="P1092" i="4" s="1"/>
  <c r="O1099" i="4"/>
  <c r="P1099" i="4" s="1"/>
  <c r="O1106" i="4"/>
  <c r="P1106" i="4" s="1"/>
  <c r="O1113" i="4"/>
  <c r="P1113" i="4" s="1"/>
  <c r="O1120" i="4"/>
  <c r="P1120" i="4" s="1"/>
  <c r="O772" i="4"/>
  <c r="P772" i="4" s="1"/>
  <c r="O1084" i="4"/>
  <c r="P1084" i="4" s="1"/>
  <c r="O1091" i="4"/>
  <c r="P1091" i="4" s="1"/>
  <c r="O1098" i="4"/>
  <c r="P1098" i="4" s="1"/>
  <c r="O1105" i="4"/>
  <c r="P1105" i="4" s="1"/>
  <c r="O1112" i="4"/>
  <c r="P1112" i="4" s="1"/>
  <c r="O1119" i="4"/>
  <c r="P1119" i="4" s="1"/>
  <c r="O1118" i="4"/>
  <c r="P1118" i="4" s="1"/>
  <c r="O1125" i="4"/>
  <c r="P1125" i="4" s="1"/>
  <c r="O310" i="4"/>
  <c r="P310" i="4" s="1"/>
  <c r="O890" i="4"/>
  <c r="P890" i="4" s="1"/>
  <c r="O605" i="4"/>
  <c r="P605" i="4" s="1"/>
  <c r="O759" i="4"/>
  <c r="P759" i="4" s="1"/>
  <c r="O326" i="4"/>
  <c r="P326" i="4" s="1"/>
  <c r="O856" i="4"/>
  <c r="O782" i="4"/>
  <c r="P782" i="4" s="1"/>
  <c r="O512" i="4"/>
  <c r="P512" i="4" s="1"/>
  <c r="O513" i="4"/>
  <c r="P513" i="4" s="1"/>
  <c r="O410" i="4"/>
  <c r="P410" i="4" s="1"/>
  <c r="O603" i="4"/>
  <c r="P603" i="4" s="1"/>
  <c r="O888" i="4"/>
  <c r="P888" i="4" s="1"/>
  <c r="O847" i="4"/>
  <c r="P847" i="4" s="1"/>
  <c r="O858" i="4"/>
  <c r="O502" i="4"/>
  <c r="P502" i="4" s="1"/>
  <c r="O889" i="4"/>
  <c r="P889" i="4" s="1"/>
  <c r="O767" i="4"/>
  <c r="P767" i="4" s="1"/>
  <c r="O370" i="4"/>
  <c r="P370" i="4" s="1"/>
  <c r="O349" i="4"/>
  <c r="P349" i="4" s="1"/>
  <c r="O493" i="4"/>
  <c r="P493" i="4" s="1"/>
  <c r="O335" i="4"/>
  <c r="P335" i="4" s="1"/>
  <c r="O508" i="4"/>
  <c r="P508" i="4" s="1"/>
  <c r="O838" i="4"/>
  <c r="P838" i="4" s="1"/>
  <c r="O362" i="4"/>
  <c r="P362" i="4" s="1"/>
  <c r="O597" i="4"/>
  <c r="P597" i="4" s="1"/>
  <c r="O598" i="4"/>
  <c r="P598" i="4" s="1"/>
  <c r="O515" i="4"/>
  <c r="O336" i="4"/>
  <c r="P336" i="4" s="1"/>
  <c r="O497" i="4"/>
  <c r="P497" i="4" s="1"/>
  <c r="O537" i="4"/>
  <c r="P537" i="4" s="1"/>
  <c r="O618" i="4"/>
  <c r="O715" i="4"/>
  <c r="P715" i="4" s="1"/>
  <c r="O507" i="4"/>
  <c r="P507" i="4" s="1"/>
  <c r="O545" i="4"/>
  <c r="P545" i="4" s="1"/>
  <c r="O525" i="4"/>
  <c r="P525" i="4" s="1"/>
  <c r="O498" i="4"/>
  <c r="P498" i="4" s="1"/>
  <c r="O680" i="4"/>
  <c r="P680" i="4" s="1"/>
  <c r="O611" i="4"/>
  <c r="O612" i="4"/>
  <c r="P612" i="4" s="1"/>
  <c r="O626" i="4"/>
  <c r="P626" i="4" s="1"/>
  <c r="O517" i="4"/>
  <c r="P517" i="4" s="1"/>
  <c r="O712" i="4"/>
  <c r="P712" i="4" s="1"/>
  <c r="O514" i="4"/>
  <c r="P514" i="4" s="1"/>
  <c r="O539" i="4"/>
  <c r="P539" i="4" s="1"/>
  <c r="O714" i="4"/>
  <c r="P714" i="4" s="1"/>
  <c r="O501" i="4"/>
  <c r="P501" i="4" s="1"/>
  <c r="O523" i="4"/>
  <c r="P523" i="4" s="1"/>
  <c r="O381" i="4"/>
  <c r="P381" i="4" s="1"/>
  <c r="O584" i="4"/>
  <c r="P584" i="4" s="1"/>
  <c r="O509" i="4"/>
  <c r="P509" i="4" s="1"/>
  <c r="O331" i="4"/>
  <c r="P331" i="4" s="1"/>
  <c r="O710" i="4"/>
  <c r="P710" i="4" s="1"/>
  <c r="O679" i="4"/>
  <c r="P679" i="4" s="1"/>
  <c r="O730" i="4"/>
  <c r="P730" i="4" s="1"/>
  <c r="O713" i="4"/>
  <c r="P713" i="4" s="1"/>
  <c r="O770" i="4"/>
  <c r="P770" i="4" s="1"/>
  <c r="O309" i="4"/>
  <c r="P309" i="4" s="1"/>
  <c r="O441" i="4"/>
  <c r="P441" i="4" s="1"/>
  <c r="O711" i="4"/>
  <c r="P711" i="4" s="1"/>
  <c r="O316" i="4"/>
  <c r="P316" i="4" s="1"/>
  <c r="O609" i="4"/>
  <c r="P609" i="4" s="1"/>
  <c r="O596" i="4"/>
  <c r="O528" i="4"/>
  <c r="P528" i="4" s="1"/>
  <c r="O789" i="4"/>
  <c r="P789" i="4" s="1"/>
  <c r="O836" i="4"/>
  <c r="P836" i="4" s="1"/>
  <c r="O840" i="4"/>
  <c r="P840" i="4" s="1"/>
  <c r="O748" i="4"/>
  <c r="P748" i="4" s="1"/>
  <c r="O879" i="4"/>
  <c r="P879" i="4" s="1"/>
  <c r="O673" i="4"/>
  <c r="P673" i="4" s="1"/>
  <c r="O604" i="4"/>
  <c r="P604" i="4" s="1"/>
  <c r="O606" i="4"/>
  <c r="P606" i="4" s="1"/>
  <c r="O477" i="4"/>
  <c r="P477" i="4" s="1"/>
  <c r="O669" i="4"/>
  <c r="P669" i="4" s="1"/>
  <c r="O610" i="4"/>
  <c r="P610" i="4" s="1"/>
  <c r="O389" i="4"/>
  <c r="O862" i="4"/>
  <c r="P862" i="4" s="1"/>
  <c r="O871" i="4"/>
  <c r="P871" i="4" s="1"/>
  <c r="O912" i="4"/>
  <c r="P912" i="4" s="1"/>
  <c r="O846" i="4"/>
  <c r="P846" i="4" s="1"/>
  <c r="O311" i="4"/>
  <c r="P311" i="4" s="1"/>
  <c r="O672" i="4"/>
  <c r="P672" i="4" s="1"/>
  <c r="O503" i="4"/>
  <c r="P503" i="4" s="1"/>
  <c r="O380" i="4"/>
  <c r="P380" i="4" s="1"/>
  <c r="O566" i="4"/>
  <c r="P566" i="4" s="1"/>
  <c r="O784" i="4"/>
  <c r="P784" i="4" s="1"/>
  <c r="O671" i="4"/>
  <c r="P671" i="4" s="1"/>
  <c r="O499" i="4"/>
  <c r="P499" i="4" s="1"/>
  <c r="O500" i="4"/>
  <c r="P500" i="4" s="1"/>
  <c r="O911" i="4"/>
  <c r="P911" i="4" s="1"/>
  <c r="O408" i="4"/>
  <c r="P408" i="4" s="1"/>
  <c r="O670" i="4"/>
  <c r="P670" i="4" s="1"/>
  <c r="O895" i="4"/>
  <c r="P895" i="4" s="1"/>
  <c r="O356" i="4"/>
  <c r="P356" i="4" s="1"/>
  <c r="O762" i="4"/>
  <c r="P762" i="4" s="1"/>
  <c r="Q947" i="4"/>
  <c r="P947" i="4"/>
  <c r="O615" i="4"/>
  <c r="O797" i="4"/>
  <c r="P797" i="4" s="1"/>
  <c r="O919" i="4"/>
  <c r="P919" i="4" s="1"/>
  <c r="O358" i="4"/>
  <c r="P358" i="4" s="1"/>
  <c r="O643" i="4"/>
  <c r="P643" i="4" s="1"/>
  <c r="O897" i="4"/>
  <c r="P897" i="4" s="1"/>
  <c r="O913" i="4"/>
  <c r="O585" i="4"/>
  <c r="P585" i="4" s="1"/>
  <c r="O724" i="4"/>
  <c r="O877" i="4"/>
  <c r="O628" i="4"/>
  <c r="O608" i="4"/>
  <c r="P608" i="4" s="1"/>
  <c r="O594" i="4"/>
  <c r="P594" i="4" s="1"/>
  <c r="O630" i="4"/>
  <c r="P630" i="4" s="1"/>
  <c r="O638" i="4"/>
  <c r="P638" i="4" s="1"/>
  <c r="O625" i="4"/>
  <c r="P625" i="4" s="1"/>
  <c r="O529" i="4"/>
  <c r="P529" i="4" s="1"/>
  <c r="O728" i="4"/>
  <c r="O637" i="4"/>
  <c r="P637" i="4" s="1"/>
  <c r="O534" i="4"/>
  <c r="P534" i="4" s="1"/>
  <c r="O678" i="4"/>
  <c r="P678" i="4" s="1"/>
  <c r="O869" i="4"/>
  <c r="O622" i="4"/>
  <c r="P622" i="4" s="1"/>
  <c r="O624" i="4"/>
  <c r="P624" i="4" s="1"/>
  <c r="O639" i="4"/>
  <c r="P639" i="4" s="1"/>
  <c r="O783" i="4"/>
  <c r="P783" i="4" s="1"/>
  <c r="O690" i="4"/>
  <c r="P690" i="4" s="1"/>
  <c r="O915" i="4"/>
  <c r="P915" i="4" s="1"/>
  <c r="O683" i="4"/>
  <c r="P683" i="4" s="1"/>
  <c r="O296" i="4"/>
  <c r="O633" i="4"/>
  <c r="P633" i="4" s="1"/>
  <c r="O613" i="4"/>
  <c r="O727" i="4"/>
  <c r="P727" i="4" s="1"/>
  <c r="O811" i="4"/>
  <c r="P811" i="4" s="1"/>
  <c r="O617" i="4"/>
  <c r="O623" i="4"/>
  <c r="P623" i="4" s="1"/>
  <c r="O634" i="4"/>
  <c r="P634" i="4" s="1"/>
  <c r="O807" i="4"/>
  <c r="P807" i="4" s="1"/>
  <c r="O642" i="4"/>
  <c r="P642" i="4" s="1"/>
  <c r="O307" i="4"/>
  <c r="P307" i="4" s="1"/>
  <c r="O627" i="4"/>
  <c r="O663" i="4"/>
  <c r="O620" i="4"/>
  <c r="P620" i="4" s="1"/>
  <c r="O687" i="4"/>
  <c r="P687" i="4" s="1"/>
  <c r="O621" i="4"/>
  <c r="P621" i="4" s="1"/>
  <c r="O379" i="4"/>
  <c r="O332" i="4"/>
  <c r="O766" i="4"/>
  <c r="P766" i="4" s="1"/>
  <c r="O635" i="4"/>
  <c r="P635" i="4" s="1"/>
  <c r="O306" i="4"/>
  <c r="P306" i="4" s="1"/>
  <c r="O641" i="4"/>
  <c r="P641" i="4" s="1"/>
  <c r="O457" i="4"/>
  <c r="P457" i="4" s="1"/>
  <c r="O355" i="4"/>
  <c r="P355" i="4" s="1"/>
  <c r="O338" i="4"/>
  <c r="O345" i="4"/>
  <c r="P345" i="4" s="1"/>
  <c r="O614" i="4"/>
  <c r="O686" i="4"/>
  <c r="P686" i="4" s="1"/>
  <c r="Q988" i="4"/>
  <c r="P988" i="4"/>
  <c r="O632" i="4"/>
  <c r="P632" i="4" s="1"/>
  <c r="O531" i="4"/>
  <c r="P531" i="4" s="1"/>
  <c r="O631" i="4"/>
  <c r="P631" i="4" s="1"/>
  <c r="O616" i="4"/>
  <c r="P616" i="4" s="1"/>
  <c r="O640" i="4"/>
  <c r="P640" i="4" s="1"/>
  <c r="O682" i="4"/>
  <c r="P682" i="4" s="1"/>
  <c r="O636" i="4"/>
  <c r="P636" i="4" s="1"/>
  <c r="O703" i="4"/>
  <c r="O878" i="4"/>
  <c r="P878" i="4" s="1"/>
  <c r="O914" i="4"/>
  <c r="O741" i="4"/>
  <c r="P741" i="4" s="1"/>
  <c r="O553" i="4"/>
  <c r="P553" i="4" s="1"/>
  <c r="O629" i="4"/>
  <c r="P629" i="4" s="1"/>
  <c r="O668" i="4"/>
  <c r="P668" i="4" s="1"/>
  <c r="O764" i="4"/>
  <c r="P764" i="4" s="1"/>
  <c r="O619" i="4"/>
  <c r="P619" i="4" s="1"/>
  <c r="O645" i="4"/>
  <c r="P645" i="4" s="1"/>
  <c r="O816" i="4"/>
  <c r="P816" i="4" s="1"/>
  <c r="O857" i="4"/>
  <c r="P857" i="4" s="1"/>
  <c r="O324" i="4"/>
  <c r="P324" i="4" s="1"/>
  <c r="O653" i="4"/>
  <c r="P653" i="4" s="1"/>
  <c r="O738" i="4"/>
  <c r="P738" i="4" s="1"/>
  <c r="O834" i="4"/>
  <c r="P834" i="4" s="1"/>
  <c r="O578" i="4"/>
  <c r="P578" i="4" s="1"/>
  <c r="O674" i="4"/>
  <c r="P674" i="4" s="1"/>
  <c r="O861" i="4"/>
  <c r="P861" i="4" s="1"/>
  <c r="O899" i="4"/>
  <c r="P899" i="4" s="1"/>
  <c r="O376" i="4"/>
  <c r="P376" i="4" s="1"/>
  <c r="O538" i="4"/>
  <c r="P538" i="4" s="1"/>
  <c r="O455" i="4"/>
  <c r="P455" i="4" s="1"/>
  <c r="O823" i="4"/>
  <c r="Q823" i="4" s="1"/>
  <c r="O644" i="4"/>
  <c r="P644" i="4" s="1"/>
  <c r="O375" i="4"/>
  <c r="O709" i="4"/>
  <c r="P709" i="4" s="1"/>
  <c r="O654" i="4"/>
  <c r="O892" i="4"/>
  <c r="P892" i="4" s="1"/>
  <c r="O735" i="4"/>
  <c r="P735" i="4" s="1"/>
  <c r="O451" i="4"/>
  <c r="P451" i="4" s="1"/>
  <c r="O384" i="4"/>
  <c r="P384" i="4" s="1"/>
  <c r="O876" i="4"/>
  <c r="P876" i="4" s="1"/>
  <c r="O658" i="4"/>
  <c r="P658" i="4" s="1"/>
  <c r="O602" i="4"/>
  <c r="P602" i="4" s="1"/>
  <c r="P596" i="4"/>
  <c r="O581" i="4"/>
  <c r="P581" i="4" s="1"/>
  <c r="O348" i="4"/>
  <c r="K119" i="15" s="1"/>
  <c r="O754" i="4"/>
  <c r="O659" i="4"/>
  <c r="O768" i="4"/>
  <c r="P768" i="4" s="1"/>
  <c r="O785" i="4"/>
  <c r="O667" i="4"/>
  <c r="P667" i="4" s="1"/>
  <c r="O476" i="4"/>
  <c r="P476" i="4" s="1"/>
  <c r="O666" i="4"/>
  <c r="P666" i="4" s="1"/>
  <c r="O573" i="4"/>
  <c r="P573" i="4" s="1"/>
  <c r="O583" i="4"/>
  <c r="P583" i="4" s="1"/>
  <c r="O360" i="4"/>
  <c r="O894" i="4"/>
  <c r="P894" i="4" s="1"/>
  <c r="O688" i="4"/>
  <c r="P688" i="4" s="1"/>
  <c r="O417" i="4"/>
  <c r="P417" i="4" s="1"/>
  <c r="O518" i="4"/>
  <c r="O814" i="4"/>
  <c r="P814" i="4" s="1"/>
  <c r="O592" i="4"/>
  <c r="P592" i="4" s="1"/>
  <c r="O350" i="4"/>
  <c r="P350" i="4" s="1"/>
  <c r="P858" i="4"/>
  <c r="O795" i="4"/>
  <c r="P795" i="4" s="1"/>
  <c r="O519" i="4"/>
  <c r="P519" i="4" s="1"/>
  <c r="O821" i="4"/>
  <c r="P821" i="4" s="1"/>
  <c r="O698" i="4"/>
  <c r="P698" i="4" s="1"/>
  <c r="O390" i="4"/>
  <c r="P390" i="4" s="1"/>
  <c r="O489" i="4"/>
  <c r="P489" i="4" s="1"/>
  <c r="O909" i="4"/>
  <c r="P909" i="4" s="1"/>
  <c r="O694" i="4"/>
  <c r="P694" i="4" s="1"/>
  <c r="O723" i="4"/>
  <c r="P723" i="4" s="1"/>
  <c r="O707" i="4"/>
  <c r="P707" i="4" s="1"/>
  <c r="O304" i="4"/>
  <c r="P304" i="4" s="1"/>
  <c r="P856" i="4"/>
  <c r="O763" i="4"/>
  <c r="P763" i="4" s="1"/>
  <c r="O898" i="4"/>
  <c r="P898" i="4" s="1"/>
  <c r="O391" i="4"/>
  <c r="P391" i="4" s="1"/>
  <c r="O607" i="4"/>
  <c r="P607" i="4" s="1"/>
  <c r="O692" i="4"/>
  <c r="O506" i="4"/>
  <c r="P506" i="4" s="1"/>
  <c r="O394" i="4"/>
  <c r="P394" i="4" s="1"/>
  <c r="O494" i="4"/>
  <c r="P494" i="4" s="1"/>
  <c r="O413" i="4"/>
  <c r="O855" i="4"/>
  <c r="P855" i="4" s="1"/>
  <c r="O787" i="4"/>
  <c r="P787" i="4" s="1"/>
  <c r="O661" i="4"/>
  <c r="P661" i="4" s="1"/>
  <c r="O544" i="4"/>
  <c r="P544" i="4" s="1"/>
  <c r="O758" i="4"/>
  <c r="P758" i="4" s="1"/>
  <c r="O453" i="4"/>
  <c r="P453" i="4" s="1"/>
  <c r="O373" i="4"/>
  <c r="O760" i="4"/>
  <c r="P760" i="4" s="1"/>
  <c r="O364" i="4"/>
  <c r="P364" i="4" s="1"/>
  <c r="O868" i="4"/>
  <c r="P868" i="4" s="1"/>
  <c r="O896" i="4"/>
  <c r="P896" i="4" s="1"/>
  <c r="O600" i="4"/>
  <c r="P600" i="4" s="1"/>
  <c r="O652" i="4"/>
  <c r="P652" i="4" s="1"/>
  <c r="O492" i="4"/>
  <c r="P492" i="4" s="1"/>
  <c r="O893" i="4"/>
  <c r="P893" i="4" s="1"/>
  <c r="O445" i="4"/>
  <c r="P445" i="4" s="1"/>
  <c r="O803" i="4"/>
  <c r="K83" i="15" s="1"/>
  <c r="O725" i="4"/>
  <c r="P725" i="4" s="1"/>
  <c r="O474" i="4"/>
  <c r="O660" i="4"/>
  <c r="P660" i="4" s="1"/>
  <c r="O397" i="4"/>
  <c r="P397" i="4" s="1"/>
  <c r="O599" i="4"/>
  <c r="P599" i="4" s="1"/>
  <c r="O601" i="4"/>
  <c r="P601" i="4" s="1"/>
  <c r="O320" i="4"/>
  <c r="P320" i="4" s="1"/>
  <c r="O662" i="4"/>
  <c r="P662" i="4" s="1"/>
  <c r="O313" i="4"/>
  <c r="P313" i="4" s="1"/>
  <c r="O329" i="4"/>
  <c r="P329" i="4" s="1"/>
  <c r="O533" i="4"/>
  <c r="P533" i="4" s="1"/>
  <c r="O854" i="4"/>
  <c r="P854" i="4" s="1"/>
  <c r="O556" i="4"/>
  <c r="P556" i="4" s="1"/>
  <c r="O781" i="4"/>
  <c r="P781" i="4" s="1"/>
  <c r="O904" i="4"/>
  <c r="P904" i="4" s="1"/>
  <c r="O351" i="4"/>
  <c r="P351" i="4" s="1"/>
  <c r="O371" i="4"/>
  <c r="P371" i="4" s="1"/>
  <c r="O702" i="4"/>
  <c r="P702" i="4" s="1"/>
  <c r="O850" i="4"/>
  <c r="P850" i="4" s="1"/>
  <c r="O689" i="4"/>
  <c r="P689" i="4" s="1"/>
  <c r="O722" i="4"/>
  <c r="P722" i="4" s="1"/>
  <c r="O330" i="4"/>
  <c r="P330" i="4" s="1"/>
  <c r="O294" i="4"/>
  <c r="P294" i="4" s="1"/>
  <c r="O365" i="4"/>
  <c r="P365" i="4" s="1"/>
  <c r="O917" i="4"/>
  <c r="P917" i="4" s="1"/>
  <c r="O872" i="4"/>
  <c r="P872" i="4" s="1"/>
  <c r="O845" i="4"/>
  <c r="P845" i="4" s="1"/>
  <c r="O790" i="4"/>
  <c r="P790" i="4" s="1"/>
  <c r="O721" i="4"/>
  <c r="P721" i="4" s="1"/>
  <c r="O368" i="4"/>
  <c r="P368" i="4" s="1"/>
  <c r="O569" i="4"/>
  <c r="P569" i="4" s="1"/>
  <c r="O568" i="4"/>
  <c r="P568" i="4" s="1"/>
  <c r="O810" i="4"/>
  <c r="P810" i="4" s="1"/>
  <c r="O882" i="4"/>
  <c r="P882" i="4" s="1"/>
  <c r="O280" i="4"/>
  <c r="P280" i="4" s="1"/>
  <c r="O817" i="4"/>
  <c r="P817" i="4" s="1"/>
  <c r="O800" i="4"/>
  <c r="P800" i="4" s="1"/>
  <c r="O809" i="4"/>
  <c r="P809" i="4" s="1"/>
  <c r="O757" i="4"/>
  <c r="P757" i="4" s="1"/>
  <c r="O435" i="4"/>
  <c r="P435" i="4" s="1"/>
  <c r="O543" i="4"/>
  <c r="P543" i="4" s="1"/>
  <c r="O388" i="4"/>
  <c r="P388" i="4" s="1"/>
  <c r="O693" i="4"/>
  <c r="P693" i="4" s="1"/>
  <c r="O884" i="4"/>
  <c r="P884" i="4" s="1"/>
  <c r="O875" i="4"/>
  <c r="P875" i="4" s="1"/>
  <c r="O285" i="4"/>
  <c r="P285" i="4" s="1"/>
  <c r="O527" i="4"/>
  <c r="P527" i="4" s="1"/>
  <c r="O907" i="4"/>
  <c r="P907" i="4" s="1"/>
  <c r="O837" i="4"/>
  <c r="P837" i="4" s="1"/>
  <c r="O841" i="4"/>
  <c r="P841" i="4" s="1"/>
  <c r="O753" i="4"/>
  <c r="P753" i="4" s="1"/>
  <c r="O378" i="4"/>
  <c r="P378" i="4" s="1"/>
  <c r="O382" i="4"/>
  <c r="P382" i="4" s="1"/>
  <c r="O874" i="4"/>
  <c r="P874" i="4" s="1"/>
  <c r="O867" i="4"/>
  <c r="P867" i="4" s="1"/>
  <c r="O863" i="4"/>
  <c r="P863" i="4" s="1"/>
  <c r="O848" i="4"/>
  <c r="P848" i="4" s="1"/>
  <c r="O864" i="4"/>
  <c r="P864" i="4" s="1"/>
  <c r="O732" i="4"/>
  <c r="P732" i="4" s="1"/>
  <c r="O367" i="4"/>
  <c r="P367" i="4" s="1"/>
  <c r="O409" i="4"/>
  <c r="P409" i="4" s="1"/>
  <c r="O572" i="4"/>
  <c r="P572" i="4" s="1"/>
  <c r="O386" i="4"/>
  <c r="P386" i="4" s="1"/>
  <c r="O438" i="4"/>
  <c r="P438" i="4" s="1"/>
  <c r="O400" i="4"/>
  <c r="P400" i="4" s="1"/>
  <c r="O536" i="4"/>
  <c r="P536" i="4" s="1"/>
  <c r="O363" i="4"/>
  <c r="P363" i="4" s="1"/>
  <c r="O392" i="4"/>
  <c r="P392" i="4" s="1"/>
  <c r="O402" i="4"/>
  <c r="P402" i="4" s="1"/>
  <c r="O442" i="4"/>
  <c r="P442" i="4" s="1"/>
  <c r="O691" i="4"/>
  <c r="P691" i="4" s="1"/>
  <c r="O483" i="4"/>
  <c r="P483" i="4" s="1"/>
  <c r="O377" i="4"/>
  <c r="P377" i="4" s="1"/>
  <c r="O396" i="4"/>
  <c r="P396" i="4" s="1"/>
  <c r="O530" i="4"/>
  <c r="P530" i="4" s="1"/>
  <c r="O298" i="4"/>
  <c r="P298" i="4" s="1"/>
  <c r="O344" i="4"/>
  <c r="P344" i="4" s="1"/>
  <c r="O412" i="4"/>
  <c r="P412" i="4" s="1"/>
  <c r="O504" i="4"/>
  <c r="P504" i="4" s="1"/>
  <c r="O495" i="4"/>
  <c r="P495" i="4" s="1"/>
  <c r="O466" i="4"/>
  <c r="P466" i="4" s="1"/>
  <c r="O401" i="4"/>
  <c r="P401" i="4" s="1"/>
  <c r="O488" i="4"/>
  <c r="P488" i="4" s="1"/>
  <c r="O563" i="4"/>
  <c r="P563" i="4" s="1"/>
  <c r="O456" i="4"/>
  <c r="P456" i="4" s="1"/>
  <c r="O427" i="4"/>
  <c r="P427" i="4" s="1"/>
  <c r="O327" i="4"/>
  <c r="P327" i="4" s="1"/>
  <c r="O282" i="4"/>
  <c r="P282" i="4" s="1"/>
  <c r="O369" i="4"/>
  <c r="P369" i="4" s="1"/>
  <c r="O579" i="4"/>
  <c r="P579" i="4" s="1"/>
  <c r="O459" i="4"/>
  <c r="P459" i="4" s="1"/>
  <c r="O420" i="4"/>
  <c r="P420" i="4" s="1"/>
  <c r="O708" i="4"/>
  <c r="P708" i="4" s="1"/>
  <c r="O449" i="4"/>
  <c r="P449" i="4" s="1"/>
  <c r="O552" i="4"/>
  <c r="P552" i="4" s="1"/>
  <c r="O467" i="4"/>
  <c r="P467" i="4" s="1"/>
  <c r="O575" i="4"/>
  <c r="P575" i="4" s="1"/>
  <c r="O657" i="4"/>
  <c r="P657" i="4" s="1"/>
  <c r="O684" i="4"/>
  <c r="P684" i="4" s="1"/>
  <c r="O582" i="4"/>
  <c r="P582" i="4" s="1"/>
  <c r="O341" i="4"/>
  <c r="P341" i="4" s="1"/>
  <c r="O778" i="4"/>
  <c r="P778" i="4" s="1"/>
  <c r="O321" i="4"/>
  <c r="P321" i="4" s="1"/>
  <c r="O295" i="4"/>
  <c r="P295" i="4" s="1"/>
  <c r="O470" i="4"/>
  <c r="P470" i="4" s="1"/>
  <c r="O777" i="4"/>
  <c r="P777" i="4" s="1"/>
  <c r="O593" i="4"/>
  <c r="P593" i="4" s="1"/>
  <c r="O541" i="4"/>
  <c r="P541" i="4" s="1"/>
  <c r="O292" i="4"/>
  <c r="P292" i="4" s="1"/>
  <c r="O297" i="4"/>
  <c r="P297" i="4" s="1"/>
  <c r="O1010" i="4"/>
  <c r="P1010" i="4" s="1"/>
  <c r="O522" i="4"/>
  <c r="P522" i="4" s="1"/>
  <c r="O314" i="4"/>
  <c r="P314" i="4" s="1"/>
  <c r="O646" i="4"/>
  <c r="P646" i="4" s="1"/>
  <c r="O808" i="4"/>
  <c r="P808" i="4" s="1"/>
  <c r="O792" i="4"/>
  <c r="P792" i="4" s="1"/>
  <c r="O774" i="4"/>
  <c r="P774" i="4" s="1"/>
  <c r="O746" i="4"/>
  <c r="P746" i="4" s="1"/>
  <c r="O756" i="4"/>
  <c r="P756" i="4" s="1"/>
  <c r="O357" i="4"/>
  <c r="P357" i="4" s="1"/>
  <c r="O461" i="4"/>
  <c r="P461" i="4" s="1"/>
  <c r="O526" i="4"/>
  <c r="P526" i="4" s="1"/>
  <c r="O293" i="4"/>
  <c r="P293" i="4" s="1"/>
  <c r="O695" i="4"/>
  <c r="P695" i="4" s="1"/>
  <c r="O286" i="4"/>
  <c r="P286" i="4" s="1"/>
  <c r="O908" i="4"/>
  <c r="P908" i="4" s="1"/>
  <c r="O859" i="4"/>
  <c r="P859" i="4" s="1"/>
  <c r="O842" i="4"/>
  <c r="P842" i="4" s="1"/>
  <c r="O796" i="4"/>
  <c r="P796" i="4" s="1"/>
  <c r="O873" i="4"/>
  <c r="P873" i="4" s="1"/>
  <c r="O731" i="4"/>
  <c r="P731" i="4" s="1"/>
  <c r="O752" i="4"/>
  <c r="P752" i="4" s="1"/>
  <c r="O361" i="4"/>
  <c r="P361" i="4" s="1"/>
  <c r="O347" i="4"/>
  <c r="P347" i="4" s="1"/>
  <c r="O705" i="4"/>
  <c r="P705" i="4" s="1"/>
  <c r="O704" i="4"/>
  <c r="P704" i="4" s="1"/>
  <c r="O699" i="4"/>
  <c r="P699" i="4" s="1"/>
  <c r="O359" i="4"/>
  <c r="P359" i="4" s="1"/>
  <c r="O290" i="4"/>
  <c r="P290" i="4" s="1"/>
  <c r="O918" i="4"/>
  <c r="P918" i="4" s="1"/>
  <c r="O881" i="4"/>
  <c r="P881" i="4" s="1"/>
  <c r="O801" i="4"/>
  <c r="P801" i="4" s="1"/>
  <c r="O826" i="4"/>
  <c r="P826" i="4" s="1"/>
  <c r="O820" i="4"/>
  <c r="P820" i="4" s="1"/>
  <c r="O829" i="4"/>
  <c r="P829" i="4" s="1"/>
  <c r="O749" i="4"/>
  <c r="P749" i="4" s="1"/>
  <c r="O747" i="4"/>
  <c r="P747" i="4" s="1"/>
  <c r="O422" i="4"/>
  <c r="P422" i="4" s="1"/>
  <c r="O559" i="4"/>
  <c r="P559" i="4" s="1"/>
  <c r="O815" i="4"/>
  <c r="P815" i="4" s="1"/>
  <c r="O822" i="4"/>
  <c r="P822" i="4" s="1"/>
  <c r="O799" i="4"/>
  <c r="P799" i="4" s="1"/>
  <c r="O886" i="4"/>
  <c r="P886" i="4" s="1"/>
  <c r="O734" i="4"/>
  <c r="P734" i="4" s="1"/>
  <c r="O745" i="4"/>
  <c r="P745" i="4" s="1"/>
  <c r="O480" i="4"/>
  <c r="P480" i="4" s="1"/>
  <c r="O463" i="4"/>
  <c r="P463" i="4" s="1"/>
  <c r="O564" i="4"/>
  <c r="P564" i="4" s="1"/>
  <c r="O437" i="4"/>
  <c r="P437" i="4" s="1"/>
  <c r="O511" i="4"/>
  <c r="P511" i="4" s="1"/>
  <c r="O385" i="4"/>
  <c r="P385" i="4" s="1"/>
  <c r="O649" i="4"/>
  <c r="P649" i="4" s="1"/>
  <c r="O558" i="4"/>
  <c r="P558" i="4" s="1"/>
  <c r="O540" i="4"/>
  <c r="P540" i="4" s="1"/>
  <c r="O434" i="4"/>
  <c r="P434" i="4" s="1"/>
  <c r="O485" i="4"/>
  <c r="P485" i="4" s="1"/>
  <c r="O419" i="4"/>
  <c r="P419" i="4" s="1"/>
  <c r="O303" i="4"/>
  <c r="P303" i="4" s="1"/>
  <c r="O403" i="4"/>
  <c r="P403" i="4" s="1"/>
  <c r="O315" i="4"/>
  <c r="P315" i="4" s="1"/>
  <c r="O287" i="4"/>
  <c r="P287" i="4" s="1"/>
  <c r="O366" i="4"/>
  <c r="P366" i="4" s="1"/>
  <c r="O548" i="4"/>
  <c r="P548" i="4" s="1"/>
  <c r="O479" i="4"/>
  <c r="P479" i="4" s="1"/>
  <c r="O557" i="4"/>
  <c r="P557" i="4" s="1"/>
  <c r="O416" i="4"/>
  <c r="P416" i="4" s="1"/>
  <c r="O532" i="4"/>
  <c r="P532" i="4" s="1"/>
  <c r="O430" i="4"/>
  <c r="P430" i="4" s="1"/>
  <c r="O535" i="4"/>
  <c r="P535" i="4" s="1"/>
  <c r="O576" i="4"/>
  <c r="P576" i="4" s="1"/>
  <c r="O343" i="4"/>
  <c r="P343" i="4" s="1"/>
  <c r="O589" i="4"/>
  <c r="P589" i="4" s="1"/>
  <c r="O468" i="4"/>
  <c r="P468" i="4" s="1"/>
  <c r="O547" i="4"/>
  <c r="P547" i="4" s="1"/>
  <c r="O482" i="4"/>
  <c r="P482" i="4" s="1"/>
  <c r="O464" i="4"/>
  <c r="P464" i="4" s="1"/>
  <c r="O421" i="4"/>
  <c r="P421" i="4" s="1"/>
  <c r="O424" i="4"/>
  <c r="P424" i="4" s="1"/>
  <c r="O565" i="4"/>
  <c r="P565" i="4" s="1"/>
  <c r="O472" i="4"/>
  <c r="P472" i="4" s="1"/>
  <c r="O398" i="4"/>
  <c r="P398" i="4" s="1"/>
  <c r="O510" i="4"/>
  <c r="P510" i="4" s="1"/>
  <c r="O299" i="4"/>
  <c r="P299" i="4" s="1"/>
  <c r="O339" i="4"/>
  <c r="P339" i="4" s="1"/>
  <c r="O697" i="4"/>
  <c r="P697" i="4" s="1"/>
  <c r="O450" i="4"/>
  <c r="P450" i="4" s="1"/>
  <c r="O905" i="4"/>
  <c r="P905" i="4" s="1"/>
  <c r="O305" i="4"/>
  <c r="P305" i="4" s="1"/>
  <c r="O323" i="4"/>
  <c r="P323" i="4" s="1"/>
  <c r="O793" i="4"/>
  <c r="P793" i="4" s="1"/>
  <c r="O860" i="4"/>
  <c r="P860" i="4" s="1"/>
  <c r="O352" i="4"/>
  <c r="P352" i="4" s="1"/>
  <c r="O733" i="4"/>
  <c r="P733" i="4" s="1"/>
  <c r="O880" i="4"/>
  <c r="P880" i="4" s="1"/>
  <c r="O865" i="4"/>
  <c r="P865" i="4" s="1"/>
  <c r="O318" i="4"/>
  <c r="P318" i="4" s="1"/>
  <c r="O337" i="4"/>
  <c r="P337" i="4" s="1"/>
  <c r="O317" i="4"/>
  <c r="P317" i="4" s="1"/>
  <c r="O910" i="4"/>
  <c r="P910" i="4" s="1"/>
  <c r="O387" i="4"/>
  <c r="P387" i="4" s="1"/>
  <c r="O475" i="4"/>
  <c r="P475" i="4" s="1"/>
  <c r="O729" i="4"/>
  <c r="P729" i="4" s="1"/>
  <c r="O802" i="4"/>
  <c r="P802" i="4" s="1"/>
  <c r="O849" i="4"/>
  <c r="P849" i="4" s="1"/>
  <c r="O844" i="4"/>
  <c r="P844" i="4" s="1"/>
  <c r="O740" i="4"/>
  <c r="P740" i="4" s="1"/>
  <c r="O744" i="4"/>
  <c r="P744" i="4" s="1"/>
  <c r="O577" i="4"/>
  <c r="P577" i="4" s="1"/>
  <c r="O521" i="4"/>
  <c r="P521" i="4" s="1"/>
  <c r="O383" i="4"/>
  <c r="P383" i="4" s="1"/>
  <c r="O696" i="4"/>
  <c r="P696" i="4" s="1"/>
  <c r="O291" i="4"/>
  <c r="P291" i="4" s="1"/>
  <c r="O319" i="4"/>
  <c r="P319" i="4" s="1"/>
  <c r="O852" i="4"/>
  <c r="P852" i="4" s="1"/>
  <c r="O900" i="4"/>
  <c r="P900" i="4" s="1"/>
  <c r="O906" i="4"/>
  <c r="P906" i="4" s="1"/>
  <c r="O853" i="4"/>
  <c r="P853" i="4" s="1"/>
  <c r="O818" i="4"/>
  <c r="P818" i="4" s="1"/>
  <c r="O832" i="4"/>
  <c r="P832" i="4" s="1"/>
  <c r="O819" i="4"/>
  <c r="P819" i="4" s="1"/>
  <c r="O750" i="4"/>
  <c r="P750" i="4" s="1"/>
  <c r="O414" i="4"/>
  <c r="P414" i="4" s="1"/>
  <c r="O393" i="4"/>
  <c r="P393" i="4" s="1"/>
  <c r="O423" i="4"/>
  <c r="P423" i="4" s="1"/>
  <c r="O372" i="4"/>
  <c r="P372" i="4" s="1"/>
  <c r="O726" i="4"/>
  <c r="P726" i="4" s="1"/>
  <c r="O590" i="4"/>
  <c r="P590" i="4" s="1"/>
  <c r="O374" i="4"/>
  <c r="P374" i="4" s="1"/>
  <c r="O325" i="4"/>
  <c r="P325" i="4" s="1"/>
  <c r="O887" i="4"/>
  <c r="P887" i="4" s="1"/>
  <c r="O813" i="4"/>
  <c r="P813" i="4" s="1"/>
  <c r="O835" i="4"/>
  <c r="P835" i="4" s="1"/>
  <c r="O830" i="4"/>
  <c r="P830" i="4" s="1"/>
  <c r="O737" i="4"/>
  <c r="P737" i="4" s="1"/>
  <c r="O761" i="4"/>
  <c r="P761" i="4" s="1"/>
  <c r="O588" i="4"/>
  <c r="P588" i="4" s="1"/>
  <c r="O426" i="4"/>
  <c r="P426" i="4" s="1"/>
  <c r="O462" i="4"/>
  <c r="P462" i="4" s="1"/>
  <c r="O794" i="4"/>
  <c r="P794" i="4" s="1"/>
  <c r="O885" i="4"/>
  <c r="P885" i="4" s="1"/>
  <c r="O839" i="4"/>
  <c r="P839" i="4" s="1"/>
  <c r="O828" i="4"/>
  <c r="P828" i="4" s="1"/>
  <c r="O827" i="4"/>
  <c r="P827" i="4" s="1"/>
  <c r="O736" i="4"/>
  <c r="P736" i="4" s="1"/>
  <c r="O591" i="4"/>
  <c r="P591" i="4" s="1"/>
  <c r="O491" i="4"/>
  <c r="P491" i="4" s="1"/>
  <c r="O415" i="4"/>
  <c r="P415" i="4" s="1"/>
  <c r="O546" i="4"/>
  <c r="P546" i="4" s="1"/>
  <c r="O677" i="4"/>
  <c r="P677" i="4" s="1"/>
  <c r="O418" i="4"/>
  <c r="P418" i="4" s="1"/>
  <c r="O574" i="4"/>
  <c r="P574" i="4" s="1"/>
  <c r="O454" i="4"/>
  <c r="P454" i="4" s="1"/>
  <c r="O549" i="4"/>
  <c r="P549" i="4" s="1"/>
  <c r="O473" i="4"/>
  <c r="P473" i="4" s="1"/>
  <c r="O550" i="4"/>
  <c r="P550" i="4" s="1"/>
  <c r="O431" i="4"/>
  <c r="P431" i="4" s="1"/>
  <c r="O353" i="4"/>
  <c r="P353" i="4" s="1"/>
  <c r="O469" i="4"/>
  <c r="P469" i="4" s="1"/>
  <c r="O274" i="4"/>
  <c r="P274" i="4" s="1"/>
  <c r="O788" i="4"/>
  <c r="P788" i="4" s="1"/>
  <c r="O447" i="4"/>
  <c r="P447" i="4" s="1"/>
  <c r="O484" i="4"/>
  <c r="P484" i="4" s="1"/>
  <c r="O685" i="4"/>
  <c r="P685" i="4" s="1"/>
  <c r="O275" i="4"/>
  <c r="P275" i="4" s="1"/>
  <c r="O786" i="4"/>
  <c r="P786" i="4" s="1"/>
  <c r="O664" i="4"/>
  <c r="P664" i="4" s="1"/>
  <c r="O586" i="4"/>
  <c r="P586" i="4" s="1"/>
  <c r="O395" i="4"/>
  <c r="P395" i="4" s="1"/>
  <c r="O551" i="4"/>
  <c r="P551" i="4" s="1"/>
  <c r="O647" i="4"/>
  <c r="P647" i="4" s="1"/>
  <c r="O446" i="4"/>
  <c r="P446" i="4" s="1"/>
  <c r="O407" i="4"/>
  <c r="P407" i="4" s="1"/>
  <c r="O656" i="4"/>
  <c r="P656" i="4" s="1"/>
  <c r="O648" i="4"/>
  <c r="P648" i="4" s="1"/>
  <c r="O487" i="4"/>
  <c r="P487" i="4" s="1"/>
  <c r="O289" i="4"/>
  <c r="P289" i="4" s="1"/>
  <c r="O471" i="4"/>
  <c r="P471" i="4" s="1"/>
  <c r="O587" i="4"/>
  <c r="P587" i="4" s="1"/>
  <c r="O676" i="4"/>
  <c r="P676" i="4" s="1"/>
  <c r="O405" i="4"/>
  <c r="P405" i="4" s="1"/>
  <c r="O520" i="4"/>
  <c r="P520" i="4" s="1"/>
  <c r="O700" i="4"/>
  <c r="P700" i="4" s="1"/>
  <c r="O478" i="4"/>
  <c r="P478" i="4" s="1"/>
  <c r="O354" i="4"/>
  <c r="P354" i="4" s="1"/>
  <c r="O460" i="4"/>
  <c r="P460" i="4" s="1"/>
  <c r="O301" i="4"/>
  <c r="P301" i="4" s="1"/>
  <c r="O595" i="4"/>
  <c r="P595" i="4" s="1"/>
  <c r="O665" i="4"/>
  <c r="P665" i="4" s="1"/>
  <c r="O701" i="4"/>
  <c r="P701" i="4" s="1"/>
  <c r="O780" i="4"/>
  <c r="P780" i="4" s="1"/>
  <c r="O901" i="4"/>
  <c r="P901" i="4" s="1"/>
  <c r="O870" i="4"/>
  <c r="P870" i="4" s="1"/>
  <c r="O334" i="4"/>
  <c r="P334" i="4" s="1"/>
  <c r="O281" i="4"/>
  <c r="P281" i="4" s="1"/>
  <c r="O273" i="4"/>
  <c r="P273" i="4" s="1"/>
  <c r="O769" i="4"/>
  <c r="P769" i="4" s="1"/>
  <c r="O283" i="4"/>
  <c r="P283" i="4" s="1"/>
  <c r="O322" i="4"/>
  <c r="P322" i="4" s="1"/>
  <c r="O288" i="4"/>
  <c r="P288" i="4" s="1"/>
  <c r="O279" i="4"/>
  <c r="P279" i="4" s="1"/>
  <c r="O342" i="4"/>
  <c r="P342" i="4" s="1"/>
  <c r="O779" i="4"/>
  <c r="P779" i="4" s="1"/>
  <c r="O866" i="4"/>
  <c r="P866" i="4" s="1"/>
  <c r="O806" i="4"/>
  <c r="P806" i="4" s="1"/>
  <c r="O825" i="4"/>
  <c r="P825" i="4" s="1"/>
  <c r="O739" i="4"/>
  <c r="P739" i="4" s="1"/>
  <c r="O328" i="4"/>
  <c r="P328" i="4" s="1"/>
  <c r="O458" i="4"/>
  <c r="P458" i="4" s="1"/>
  <c r="O542" i="4"/>
  <c r="P542" i="4" s="1"/>
  <c r="O300" i="4"/>
  <c r="P300" i="4" s="1"/>
  <c r="O655" i="4"/>
  <c r="P655" i="4" s="1"/>
  <c r="O411" i="4"/>
  <c r="P411" i="4" s="1"/>
  <c r="O776" i="4"/>
  <c r="P776" i="4" s="1"/>
  <c r="O916" i="4"/>
  <c r="P916" i="4" s="1"/>
  <c r="O775" i="4"/>
  <c r="P775" i="4" s="1"/>
  <c r="O804" i="4"/>
  <c r="P804" i="4" s="1"/>
  <c r="O812" i="4"/>
  <c r="P812" i="4" s="1"/>
  <c r="O798" i="4"/>
  <c r="P798" i="4" s="1"/>
  <c r="O743" i="4"/>
  <c r="P743" i="4" s="1"/>
  <c r="O448" i="4"/>
  <c r="P448" i="4" s="1"/>
  <c r="O555" i="4"/>
  <c r="P555" i="4" s="1"/>
  <c r="O346" i="4"/>
  <c r="P346" i="4" s="1"/>
  <c r="O312" i="4"/>
  <c r="P312" i="4" s="1"/>
  <c r="O883" i="4"/>
  <c r="P883" i="4" s="1"/>
  <c r="O902" i="4"/>
  <c r="P902" i="4" s="1"/>
  <c r="O791" i="4"/>
  <c r="P791" i="4" s="1"/>
  <c r="O824" i="4"/>
  <c r="P824" i="4" s="1"/>
  <c r="O831" i="4"/>
  <c r="P831" i="4" s="1"/>
  <c r="O843" i="4"/>
  <c r="P843" i="4" s="1"/>
  <c r="O742" i="4"/>
  <c r="P742" i="4" s="1"/>
  <c r="O765" i="4"/>
  <c r="P765" i="4" s="1"/>
  <c r="O406" i="4"/>
  <c r="P406" i="4" s="1"/>
  <c r="O903" i="4"/>
  <c r="P903" i="4" s="1"/>
  <c r="O851" i="4"/>
  <c r="P851" i="4" s="1"/>
  <c r="O805" i="4"/>
  <c r="P805" i="4" s="1"/>
  <c r="O833" i="4"/>
  <c r="P833" i="4" s="1"/>
  <c r="O755" i="4"/>
  <c r="P755" i="4" s="1"/>
  <c r="O751" i="4"/>
  <c r="P751" i="4" s="1"/>
  <c r="O481" i="4"/>
  <c r="P481" i="4" s="1"/>
  <c r="O444" i="4"/>
  <c r="P444" i="4" s="1"/>
  <c r="O490" i="4"/>
  <c r="P490" i="4" s="1"/>
  <c r="O452" i="4"/>
  <c r="P452" i="4" s="1"/>
  <c r="O428" i="4"/>
  <c r="P428" i="4" s="1"/>
  <c r="O524" i="4"/>
  <c r="P524" i="4" s="1"/>
  <c r="O496" i="4"/>
  <c r="P496" i="4" s="1"/>
  <c r="O560" i="4"/>
  <c r="P560" i="4" s="1"/>
  <c r="O562" i="4"/>
  <c r="P562" i="4" s="1"/>
  <c r="O399" i="4"/>
  <c r="P399" i="4" s="1"/>
  <c r="O706" i="4"/>
  <c r="P706" i="4" s="1"/>
  <c r="O425" i="4"/>
  <c r="P425" i="4" s="1"/>
  <c r="O433" i="4"/>
  <c r="P433" i="4" s="1"/>
  <c r="O436" i="4"/>
  <c r="P436" i="4" s="1"/>
  <c r="O675" i="4"/>
  <c r="P675" i="4" s="1"/>
  <c r="O505" i="4"/>
  <c r="P505" i="4" s="1"/>
  <c r="O571" i="4"/>
  <c r="P571" i="4" s="1"/>
  <c r="O650" i="4"/>
  <c r="P650" i="4" s="1"/>
  <c r="O404" i="4"/>
  <c r="P404" i="4" s="1"/>
  <c r="O554" i="4"/>
  <c r="P554" i="4" s="1"/>
  <c r="O465" i="4"/>
  <c r="P465" i="4" s="1"/>
  <c r="O681" i="4"/>
  <c r="P681" i="4" s="1"/>
  <c r="O432" i="4"/>
  <c r="P432" i="4" s="1"/>
  <c r="O486" i="4"/>
  <c r="P486" i="4" s="1"/>
  <c r="O570" i="4"/>
  <c r="P570" i="4" s="1"/>
  <c r="O308" i="4"/>
  <c r="P308" i="4" s="1"/>
  <c r="O1011" i="4"/>
  <c r="P1011" i="4" s="1"/>
  <c r="O340" i="4"/>
  <c r="P340" i="4" s="1"/>
  <c r="O439" i="4"/>
  <c r="P439" i="4" s="1"/>
  <c r="O443" i="4"/>
  <c r="P443" i="4" s="1"/>
  <c r="O429" i="4"/>
  <c r="P429" i="4" s="1"/>
  <c r="O440" i="4"/>
  <c r="P440" i="4" s="1"/>
  <c r="O567" i="4"/>
  <c r="P567" i="4" s="1"/>
  <c r="O561" i="4"/>
  <c r="P561" i="4" s="1"/>
  <c r="O516" i="4"/>
  <c r="P516" i="4" s="1"/>
  <c r="O651" i="4"/>
  <c r="P651" i="4" s="1"/>
  <c r="O333" i="4"/>
  <c r="P333" i="4" s="1"/>
  <c r="K318" i="15"/>
  <c r="K475" i="15"/>
  <c r="K370" i="15"/>
  <c r="K245" i="15"/>
  <c r="K388" i="15"/>
  <c r="K360" i="15"/>
  <c r="K7" i="15"/>
  <c r="K480" i="15"/>
  <c r="K420" i="15"/>
  <c r="K45" i="15"/>
  <c r="K223" i="15"/>
  <c r="K147" i="15"/>
  <c r="K390" i="15"/>
  <c r="K141" i="15"/>
  <c r="K244" i="15"/>
  <c r="K160" i="15"/>
  <c r="K277" i="15"/>
  <c r="K332" i="15"/>
  <c r="K110" i="15"/>
  <c r="K418" i="15"/>
  <c r="K469" i="15"/>
  <c r="K468" i="15"/>
  <c r="K50" i="15"/>
  <c r="K246" i="15"/>
  <c r="K470" i="15"/>
  <c r="K375" i="15"/>
  <c r="K158" i="15"/>
  <c r="K341" i="15"/>
  <c r="K317" i="15"/>
  <c r="K243" i="15"/>
  <c r="K466" i="15"/>
  <c r="K69" i="15"/>
  <c r="K175" i="15"/>
  <c r="K476" i="15"/>
  <c r="K417" i="15"/>
  <c r="K217" i="15"/>
  <c r="K342" i="15"/>
  <c r="K163" i="15" l="1"/>
  <c r="P614" i="4"/>
  <c r="Q614" i="4"/>
  <c r="P332" i="4"/>
  <c r="Q332" i="4"/>
  <c r="Q613" i="4"/>
  <c r="P613" i="4"/>
  <c r="Q618" i="4"/>
  <c r="P618" i="4"/>
  <c r="P389" i="4"/>
  <c r="Q389" i="4"/>
  <c r="Q379" i="4"/>
  <c r="P379" i="4"/>
  <c r="Q869" i="4"/>
  <c r="P869" i="4"/>
  <c r="P913" i="4"/>
  <c r="Q913" i="4"/>
  <c r="Q296" i="4"/>
  <c r="P296" i="4"/>
  <c r="P914" i="4"/>
  <c r="Q914" i="4"/>
  <c r="P628" i="4"/>
  <c r="Q628" i="4"/>
  <c r="K314" i="15"/>
  <c r="V314" i="15" s="1"/>
  <c r="Q617" i="4"/>
  <c r="P617" i="4"/>
  <c r="P728" i="4"/>
  <c r="Q728" i="4"/>
  <c r="P877" i="4"/>
  <c r="Q877" i="4"/>
  <c r="P615" i="4"/>
  <c r="Q615" i="4"/>
  <c r="P663" i="4"/>
  <c r="Q663" i="4"/>
  <c r="P627" i="4"/>
  <c r="Q627" i="4"/>
  <c r="P724" i="4"/>
  <c r="Q724" i="4"/>
  <c r="P611" i="4"/>
  <c r="Q611" i="4"/>
  <c r="K102" i="15"/>
  <c r="G433" i="30"/>
  <c r="I433" i="30" s="1"/>
  <c r="K324" i="15"/>
  <c r="V324" i="15" s="1"/>
  <c r="K280" i="15"/>
  <c r="V280" i="15" s="1"/>
  <c r="K328" i="15"/>
  <c r="V328" i="15" s="1"/>
  <c r="K504" i="15"/>
  <c r="V504" i="15" s="1"/>
  <c r="K478" i="15"/>
  <c r="V478" i="15" s="1"/>
  <c r="K41" i="15"/>
  <c r="V41" i="15" s="1"/>
  <c r="K127" i="15"/>
  <c r="V127" i="15" s="1"/>
  <c r="K225" i="15"/>
  <c r="P823" i="4"/>
  <c r="K172" i="15"/>
  <c r="V172" i="15" s="1"/>
  <c r="K486" i="15"/>
  <c r="V486" i="15" s="1"/>
  <c r="K123" i="15"/>
  <c r="K99" i="15"/>
  <c r="V99" i="15" s="1"/>
  <c r="K530" i="15"/>
  <c r="V530" i="15" s="1"/>
  <c r="K482" i="15"/>
  <c r="V482" i="15" s="1"/>
  <c r="K499" i="15"/>
  <c r="K135" i="15"/>
  <c r="V135" i="15" s="1"/>
  <c r="K8" i="15"/>
  <c r="V8" i="15" s="1"/>
  <c r="K130" i="15"/>
  <c r="K35" i="15"/>
  <c r="V35" i="15" s="1"/>
  <c r="K399" i="15"/>
  <c r="V399" i="15" s="1"/>
  <c r="K75" i="15"/>
  <c r="K161" i="15"/>
  <c r="V161" i="15" s="1"/>
  <c r="K396" i="15"/>
  <c r="V396" i="15" s="1"/>
  <c r="K398" i="15"/>
  <c r="V398" i="15" s="1"/>
  <c r="K331" i="15"/>
  <c r="V331" i="15" s="1"/>
  <c r="K463" i="15"/>
  <c r="V463" i="15" s="1"/>
  <c r="P373" i="4"/>
  <c r="Q373" i="4"/>
  <c r="G128" i="30"/>
  <c r="I128" i="30" s="1"/>
  <c r="G123" i="30"/>
  <c r="I123" i="30" s="1"/>
  <c r="K335" i="15"/>
  <c r="V335" i="15" s="1"/>
  <c r="K443" i="15"/>
  <c r="V443" i="15" s="1"/>
  <c r="K506" i="15"/>
  <c r="V506" i="15" s="1"/>
  <c r="P803" i="4"/>
  <c r="G444" i="30"/>
  <c r="I444" i="30" s="1"/>
  <c r="P360" i="4"/>
  <c r="Q360" i="4"/>
  <c r="G216" i="30"/>
  <c r="I216" i="30" s="1"/>
  <c r="P338" i="4"/>
  <c r="G122" i="30"/>
  <c r="I122" i="30" s="1"/>
  <c r="P703" i="4"/>
  <c r="G181" i="30"/>
  <c r="I181" i="30" s="1"/>
  <c r="P515" i="4"/>
  <c r="G132" i="30"/>
  <c r="I132" i="30" s="1"/>
  <c r="P785" i="4"/>
  <c r="Q785" i="4"/>
  <c r="G417" i="30"/>
  <c r="I417" i="30" s="1"/>
  <c r="Q692" i="4"/>
  <c r="P692" i="4"/>
  <c r="G150" i="30"/>
  <c r="I150" i="30" s="1"/>
  <c r="K523" i="15"/>
  <c r="P659" i="4"/>
  <c r="Q659" i="4"/>
  <c r="G140" i="30"/>
  <c r="I140" i="30" s="1"/>
  <c r="G152" i="30"/>
  <c r="I152" i="30" s="1"/>
  <c r="P654" i="4"/>
  <c r="G213" i="30"/>
  <c r="I213" i="30" s="1"/>
  <c r="P518" i="4"/>
  <c r="G137" i="30"/>
  <c r="I137" i="30" s="1"/>
  <c r="P754" i="4"/>
  <c r="Q754" i="4"/>
  <c r="G232" i="30"/>
  <c r="I232" i="30" s="1"/>
  <c r="K507" i="15"/>
  <c r="V507" i="15" s="1"/>
  <c r="P474" i="4"/>
  <c r="Q474" i="4"/>
  <c r="G160" i="30"/>
  <c r="I160" i="30" s="1"/>
  <c r="P413" i="4"/>
  <c r="G166" i="30"/>
  <c r="I166" i="30" s="1"/>
  <c r="P348" i="4"/>
  <c r="Q348" i="4"/>
  <c r="G206" i="30"/>
  <c r="I206" i="30" s="1"/>
  <c r="P375" i="4"/>
  <c r="G203" i="30"/>
  <c r="I203" i="30" s="1"/>
  <c r="K505" i="15"/>
  <c r="V505" i="15" s="1"/>
  <c r="K509" i="15"/>
  <c r="V509" i="15" s="1"/>
  <c r="K488" i="15"/>
  <c r="K359" i="15"/>
  <c r="V359" i="15" s="1"/>
  <c r="K268" i="15"/>
  <c r="K120" i="15"/>
  <c r="V120" i="15" s="1"/>
  <c r="K397" i="15"/>
  <c r="V397" i="15" s="1"/>
  <c r="K338" i="15"/>
  <c r="V338" i="15" s="1"/>
  <c r="K541" i="15"/>
  <c r="V541" i="15" s="1"/>
  <c r="K210" i="15"/>
  <c r="K84" i="15"/>
  <c r="V84" i="15" s="1"/>
  <c r="K80" i="15"/>
  <c r="V80" i="15" s="1"/>
  <c r="K247" i="15"/>
  <c r="K126" i="15"/>
  <c r="V126" i="15" s="1"/>
  <c r="K249" i="15"/>
  <c r="V249" i="15" s="1"/>
  <c r="K74" i="15"/>
  <c r="K491" i="15"/>
  <c r="V491" i="15" s="1"/>
  <c r="K128" i="15"/>
  <c r="V128" i="15" s="1"/>
  <c r="K208" i="15"/>
  <c r="K392" i="15"/>
  <c r="V392" i="15" s="1"/>
  <c r="K112" i="15"/>
  <c r="V112" i="15" s="1"/>
  <c r="K117" i="15"/>
  <c r="V117" i="15" s="1"/>
  <c r="K91" i="15"/>
  <c r="K179" i="15"/>
  <c r="V179" i="15" s="1"/>
  <c r="K248" i="15"/>
  <c r="V248" i="15" s="1"/>
  <c r="K111" i="15"/>
  <c r="K320" i="15"/>
  <c r="K218" i="15"/>
  <c r="V218" i="15" s="1"/>
  <c r="K510" i="15"/>
  <c r="V510" i="15" s="1"/>
  <c r="K524" i="15"/>
  <c r="K72" i="15"/>
  <c r="K195" i="15"/>
  <c r="K429" i="15"/>
  <c r="V429" i="15" s="1"/>
  <c r="K457" i="15"/>
  <c r="V457" i="15" s="1"/>
  <c r="K413" i="15"/>
  <c r="K34" i="15"/>
  <c r="V34" i="15" s="1"/>
  <c r="K340" i="15"/>
  <c r="V340" i="15" s="1"/>
  <c r="K21" i="15"/>
  <c r="V21" i="15" s="1"/>
  <c r="K214" i="15"/>
  <c r="V214" i="15" s="1"/>
  <c r="K495" i="15"/>
  <c r="V495" i="15" s="1"/>
  <c r="K415" i="15"/>
  <c r="V415" i="15" s="1"/>
  <c r="K349" i="15"/>
  <c r="V349" i="15" s="1"/>
  <c r="K416" i="15"/>
  <c r="V416" i="15" s="1"/>
  <c r="K447" i="15"/>
  <c r="K500" i="15"/>
  <c r="V500" i="15" s="1"/>
  <c r="K377" i="15"/>
  <c r="V377" i="15" s="1"/>
  <c r="K479" i="15"/>
  <c r="V479" i="15" s="1"/>
  <c r="K64" i="15"/>
  <c r="V64" i="15" s="1"/>
  <c r="K434" i="15"/>
  <c r="V434" i="15" s="1"/>
  <c r="K433" i="15"/>
  <c r="V433" i="15" s="1"/>
  <c r="K60" i="15"/>
  <c r="V60" i="15" s="1"/>
  <c r="K40" i="15"/>
  <c r="V40" i="15" s="1"/>
  <c r="K142" i="15"/>
  <c r="V142" i="15" s="1"/>
  <c r="K267" i="15"/>
  <c r="V267" i="15" s="1"/>
  <c r="K437" i="15"/>
  <c r="V437" i="15" s="1"/>
  <c r="K493" i="15"/>
  <c r="V493" i="15" s="1"/>
  <c r="K471" i="15"/>
  <c r="V471" i="15" s="1"/>
  <c r="K529" i="15"/>
  <c r="V529" i="15" s="1"/>
  <c r="K6" i="15"/>
  <c r="K232" i="15"/>
  <c r="V232" i="15" s="1"/>
  <c r="K81" i="15"/>
  <c r="V81" i="15" s="1"/>
  <c r="K497" i="15"/>
  <c r="V497" i="15" s="1"/>
  <c r="K17" i="15"/>
  <c r="V17" i="15" s="1"/>
  <c r="K61" i="15"/>
  <c r="V61" i="15" s="1"/>
  <c r="K198" i="15"/>
  <c r="V198" i="15" s="1"/>
  <c r="K62" i="15"/>
  <c r="V62" i="15" s="1"/>
  <c r="K189" i="15"/>
  <c r="V189" i="15" s="1"/>
  <c r="K352" i="15"/>
  <c r="V352" i="15" s="1"/>
  <c r="K270" i="15"/>
  <c r="V270" i="15" s="1"/>
  <c r="K259" i="15"/>
  <c r="V259" i="15" s="1"/>
  <c r="K272" i="15"/>
  <c r="V272" i="15" s="1"/>
  <c r="K385" i="15"/>
  <c r="V385" i="15" s="1"/>
  <c r="K516" i="15"/>
  <c r="V516" i="15" s="1"/>
  <c r="K518" i="15"/>
  <c r="K489" i="15"/>
  <c r="K515" i="15"/>
  <c r="V515" i="15" s="1"/>
  <c r="K101" i="15"/>
  <c r="V101" i="15" s="1"/>
  <c r="K37" i="15"/>
  <c r="V37" i="15" s="1"/>
  <c r="K303" i="15"/>
  <c r="V303" i="15" s="1"/>
  <c r="K10" i="15"/>
  <c r="V10" i="15" s="1"/>
  <c r="K24" i="15"/>
  <c r="V24" i="15" s="1"/>
  <c r="K498" i="15"/>
  <c r="V498" i="15" s="1"/>
  <c r="K23" i="15"/>
  <c r="V23" i="15" s="1"/>
  <c r="K11" i="15"/>
  <c r="V11" i="15" s="1"/>
  <c r="K28" i="15"/>
  <c r="V28" i="15" s="1"/>
  <c r="K304" i="15"/>
  <c r="V304" i="15" s="1"/>
  <c r="K311" i="15"/>
  <c r="V311" i="15" s="1"/>
  <c r="K15" i="15"/>
  <c r="K347" i="15"/>
  <c r="V347" i="15" s="1"/>
  <c r="K96" i="15"/>
  <c r="V96" i="15" s="1"/>
  <c r="K107" i="15"/>
  <c r="V107" i="15" s="1"/>
  <c r="K308" i="15"/>
  <c r="V308" i="15" s="1"/>
  <c r="K381" i="15"/>
  <c r="V381" i="15" s="1"/>
  <c r="K150" i="15"/>
  <c r="V150" i="15" s="1"/>
  <c r="K279" i="15"/>
  <c r="V279" i="15" s="1"/>
  <c r="K539" i="15"/>
  <c r="V539" i="15" s="1"/>
  <c r="K310" i="15"/>
  <c r="V310" i="15" s="1"/>
  <c r="K216" i="15"/>
  <c r="V216" i="15" s="1"/>
  <c r="K229" i="15"/>
  <c r="V229" i="15" s="1"/>
  <c r="K302" i="15"/>
  <c r="V302" i="15" s="1"/>
  <c r="K525" i="15"/>
  <c r="V525" i="15" s="1"/>
  <c r="K537" i="15"/>
  <c r="V537" i="15" s="1"/>
  <c r="K456" i="15"/>
  <c r="V456" i="15" s="1"/>
  <c r="K273" i="15"/>
  <c r="V273" i="15" s="1"/>
  <c r="K237" i="15"/>
  <c r="V237" i="15" s="1"/>
  <c r="K263" i="15"/>
  <c r="V263" i="15" s="1"/>
  <c r="K374" i="15"/>
  <c r="V374" i="15" s="1"/>
  <c r="K252" i="15"/>
  <c r="V252" i="15" s="1"/>
  <c r="K257" i="15"/>
  <c r="V257" i="15" s="1"/>
  <c r="K400" i="15"/>
  <c r="V400" i="15" s="1"/>
  <c r="K380" i="15"/>
  <c r="V380" i="15" s="1"/>
  <c r="K269" i="15"/>
  <c r="V269" i="15" s="1"/>
  <c r="K262" i="15"/>
  <c r="V262" i="15" s="1"/>
  <c r="K86" i="15"/>
  <c r="V86" i="15" s="1"/>
  <c r="K383" i="15"/>
  <c r="V383" i="15" s="1"/>
  <c r="K501" i="15"/>
  <c r="V501" i="15" s="1"/>
  <c r="K305" i="15"/>
  <c r="V305" i="15" s="1"/>
  <c r="K12" i="15"/>
  <c r="V12" i="15" s="1"/>
  <c r="K122" i="15"/>
  <c r="V122" i="15" s="1"/>
  <c r="K207" i="15"/>
  <c r="V207" i="15" s="1"/>
  <c r="K253" i="15"/>
  <c r="V253" i="15" s="1"/>
  <c r="K125" i="15"/>
  <c r="V125" i="15" s="1"/>
  <c r="K461" i="15"/>
  <c r="K502" i="15"/>
  <c r="V502" i="15" s="1"/>
  <c r="K543" i="15"/>
  <c r="V543" i="15" s="1"/>
  <c r="K467" i="15"/>
  <c r="V467" i="15" s="1"/>
  <c r="K526" i="15"/>
  <c r="V526" i="15" s="1"/>
  <c r="K71" i="15"/>
  <c r="V71" i="15" s="1"/>
  <c r="K44" i="15"/>
  <c r="V44" i="15" s="1"/>
  <c r="K100" i="15"/>
  <c r="V100" i="15" s="1"/>
  <c r="K460" i="15"/>
  <c r="V460" i="15" s="1"/>
  <c r="K512" i="15"/>
  <c r="V512" i="15" s="1"/>
  <c r="K299" i="15"/>
  <c r="V299" i="15" s="1"/>
  <c r="K419" i="15"/>
  <c r="V419" i="15" s="1"/>
  <c r="K540" i="15"/>
  <c r="V540" i="15" s="1"/>
  <c r="K183" i="15"/>
  <c r="V183" i="15" s="1"/>
  <c r="K149" i="15"/>
  <c r="V149" i="15" s="1"/>
  <c r="K293" i="15"/>
  <c r="V293" i="15" s="1"/>
  <c r="K202" i="15"/>
  <c r="K240" i="15"/>
  <c r="V240" i="15" s="1"/>
  <c r="K343" i="15"/>
  <c r="K406" i="15"/>
  <c r="V406" i="15" s="1"/>
  <c r="K228" i="15"/>
  <c r="V228" i="15" s="1"/>
  <c r="K148" i="15"/>
  <c r="V148" i="15" s="1"/>
  <c r="K215" i="15"/>
  <c r="V215" i="15" s="1"/>
  <c r="K354" i="15"/>
  <c r="V354" i="15" s="1"/>
  <c r="K297" i="15"/>
  <c r="V297" i="15" s="1"/>
  <c r="K448" i="15"/>
  <c r="V448" i="15" s="1"/>
  <c r="K422" i="15"/>
  <c r="V422" i="15" s="1"/>
  <c r="K326" i="15"/>
  <c r="K78" i="15"/>
  <c r="V78" i="15" s="1"/>
  <c r="K201" i="15"/>
  <c r="K206" i="15"/>
  <c r="V206" i="15" s="1"/>
  <c r="K281" i="15"/>
  <c r="V281" i="15" s="1"/>
  <c r="K435" i="15"/>
  <c r="V435" i="15" s="1"/>
  <c r="K26" i="15"/>
  <c r="K106" i="15"/>
  <c r="V106" i="15" s="1"/>
  <c r="K496" i="15"/>
  <c r="V496" i="15" s="1"/>
  <c r="K379" i="15"/>
  <c r="V379" i="15" s="1"/>
  <c r="K19" i="15"/>
  <c r="V19" i="15" s="1"/>
  <c r="K20" i="15"/>
  <c r="V20" i="15" s="1"/>
  <c r="K514" i="15"/>
  <c r="V514" i="15" s="1"/>
  <c r="K423" i="15"/>
  <c r="V423" i="15" s="1"/>
  <c r="K323" i="15"/>
  <c r="K275" i="15"/>
  <c r="V275" i="15" s="1"/>
  <c r="K32" i="15"/>
  <c r="V32" i="15" s="1"/>
  <c r="K393" i="15"/>
  <c r="V393" i="15" s="1"/>
  <c r="K368" i="15"/>
  <c r="V368" i="15" s="1"/>
  <c r="K178" i="15"/>
  <c r="V178" i="15" s="1"/>
  <c r="K234" i="15"/>
  <c r="V234" i="15" s="1"/>
  <c r="K264" i="15"/>
  <c r="V264" i="15" s="1"/>
  <c r="K534" i="15"/>
  <c r="V534" i="15" s="1"/>
  <c r="K143" i="15"/>
  <c r="V143" i="15" s="1"/>
  <c r="K520" i="15"/>
  <c r="V520" i="15" s="1"/>
  <c r="K227" i="15"/>
  <c r="V227" i="15" s="1"/>
  <c r="K432" i="15"/>
  <c r="V432" i="15" s="1"/>
  <c r="K333" i="15"/>
  <c r="V333" i="15" s="1"/>
  <c r="K322" i="15"/>
  <c r="V322" i="15" s="1"/>
  <c r="K140" i="15"/>
  <c r="V140" i="15" s="1"/>
  <c r="K410" i="15"/>
  <c r="V410" i="15" s="1"/>
  <c r="K255" i="15"/>
  <c r="V255" i="15" s="1"/>
  <c r="K46" i="15"/>
  <c r="V46" i="15" s="1"/>
  <c r="K181" i="15"/>
  <c r="V181" i="15" s="1"/>
  <c r="K177" i="15"/>
  <c r="V177" i="15" s="1"/>
  <c r="K155" i="15"/>
  <c r="V155" i="15" s="1"/>
  <c r="K271" i="15"/>
  <c r="V271" i="15" s="1"/>
  <c r="K254" i="15"/>
  <c r="V254" i="15" s="1"/>
  <c r="K424" i="15"/>
  <c r="V424" i="15" s="1"/>
  <c r="K522" i="15"/>
  <c r="V522" i="15" s="1"/>
  <c r="K408" i="15"/>
  <c r="V408" i="15" s="1"/>
  <c r="K146" i="15"/>
  <c r="V146" i="15" s="1"/>
  <c r="K356" i="15"/>
  <c r="V356" i="15" s="1"/>
  <c r="K295" i="15"/>
  <c r="K367" i="15"/>
  <c r="V367" i="15" s="1"/>
  <c r="K442" i="15"/>
  <c r="V442" i="15" s="1"/>
  <c r="K194" i="15"/>
  <c r="K487" i="15"/>
  <c r="V487" i="15" s="1"/>
  <c r="K94" i="15"/>
  <c r="V94" i="15" s="1"/>
  <c r="K316" i="15"/>
  <c r="K213" i="15"/>
  <c r="V213" i="15" s="1"/>
  <c r="K192" i="15"/>
  <c r="K156" i="15"/>
  <c r="V156" i="15" s="1"/>
  <c r="K200" i="15"/>
  <c r="K290" i="15"/>
  <c r="V290" i="15" s="1"/>
  <c r="K409" i="15"/>
  <c r="V409" i="15" s="1"/>
  <c r="K256" i="15"/>
  <c r="V256" i="15" s="1"/>
  <c r="K426" i="15"/>
  <c r="V426" i="15" s="1"/>
  <c r="K490" i="15"/>
  <c r="V490" i="15" s="1"/>
  <c r="K116" i="15"/>
  <c r="V116" i="15" s="1"/>
  <c r="K118" i="15"/>
  <c r="V118" i="15" s="1"/>
  <c r="K494" i="15"/>
  <c r="V494" i="15" s="1"/>
  <c r="K391" i="15"/>
  <c r="V391" i="15" s="1"/>
  <c r="K441" i="15"/>
  <c r="V441" i="15" s="1"/>
  <c r="K446" i="15"/>
  <c r="V446" i="15" s="1"/>
  <c r="K98" i="15"/>
  <c r="V98" i="15" s="1"/>
  <c r="K274" i="15"/>
  <c r="V274" i="15" s="1"/>
  <c r="K319" i="15"/>
  <c r="V319" i="15" s="1"/>
  <c r="K224" i="15"/>
  <c r="V224" i="15" s="1"/>
  <c r="K292" i="15"/>
  <c r="V292" i="15" s="1"/>
  <c r="K187" i="15"/>
  <c r="V187" i="15" s="1"/>
  <c r="K337" i="15"/>
  <c r="V337" i="15" s="1"/>
  <c r="K378" i="15"/>
  <c r="V378" i="15" s="1"/>
  <c r="K29" i="15"/>
  <c r="V29" i="15" s="1"/>
  <c r="K464" i="15"/>
  <c r="V464" i="15" s="1"/>
  <c r="K236" i="15"/>
  <c r="V236" i="15" s="1"/>
  <c r="K412" i="15"/>
  <c r="V412" i="15" s="1"/>
  <c r="K481" i="15"/>
  <c r="V481" i="15" s="1"/>
  <c r="K484" i="15"/>
  <c r="V484" i="15" s="1"/>
  <c r="K87" i="15"/>
  <c r="V87" i="15" s="1"/>
  <c r="K394" i="15"/>
  <c r="V394" i="15" s="1"/>
  <c r="K49" i="15"/>
  <c r="V49" i="15" s="1"/>
  <c r="K3" i="15"/>
  <c r="V3" i="15" s="1"/>
  <c r="K48" i="15"/>
  <c r="V48" i="15" s="1"/>
  <c r="K190" i="15"/>
  <c r="V190" i="15" s="1"/>
  <c r="K129" i="15"/>
  <c r="V129" i="15" s="1"/>
  <c r="K276" i="15"/>
  <c r="V276" i="15" s="1"/>
  <c r="K197" i="15"/>
  <c r="K233" i="15"/>
  <c r="V233" i="15" s="1"/>
  <c r="K58" i="15"/>
  <c r="K173" i="15"/>
  <c r="V173" i="15" s="1"/>
  <c r="K205" i="15"/>
  <c r="V205" i="15" s="1"/>
  <c r="K283" i="15"/>
  <c r="V283" i="15" s="1"/>
  <c r="K85" i="15"/>
  <c r="V85" i="15" s="1"/>
  <c r="K414" i="15"/>
  <c r="V414" i="15" s="1"/>
  <c r="K472" i="15"/>
  <c r="V472" i="15" s="1"/>
  <c r="K251" i="15"/>
  <c r="V251" i="15" s="1"/>
  <c r="K30" i="15"/>
  <c r="V30" i="15" s="1"/>
  <c r="K439" i="15"/>
  <c r="V439" i="15" s="1"/>
  <c r="K508" i="15"/>
  <c r="V508" i="15" s="1"/>
  <c r="K386" i="15"/>
  <c r="V386" i="15" s="1"/>
  <c r="K55" i="15"/>
  <c r="V55" i="15" s="1"/>
  <c r="K458" i="15"/>
  <c r="V458" i="15" s="1"/>
  <c r="K115" i="15"/>
  <c r="V115" i="15" s="1"/>
  <c r="K51" i="15"/>
  <c r="V51" i="15" s="1"/>
  <c r="K54" i="15"/>
  <c r="V54" i="15" s="1"/>
  <c r="K104" i="15"/>
  <c r="V104" i="15" s="1"/>
  <c r="K121" i="15"/>
  <c r="V121" i="15" s="1"/>
  <c r="K209" i="15"/>
  <c r="V209" i="15" s="1"/>
  <c r="K105" i="15"/>
  <c r="V105" i="15" s="1"/>
  <c r="K77" i="15"/>
  <c r="V77" i="15" s="1"/>
  <c r="K171" i="15"/>
  <c r="V171" i="15" s="1"/>
  <c r="K188" i="15"/>
  <c r="V188" i="15" s="1"/>
  <c r="K204" i="15"/>
  <c r="V204" i="15" s="1"/>
  <c r="K170" i="15"/>
  <c r="K199" i="15"/>
  <c r="V199" i="15" s="1"/>
  <c r="K231" i="15"/>
  <c r="V231" i="15" s="1"/>
  <c r="K353" i="15"/>
  <c r="V353" i="15" s="1"/>
  <c r="K282" i="15"/>
  <c r="V282" i="15" s="1"/>
  <c r="K474" i="15"/>
  <c r="V474" i="15" s="1"/>
  <c r="K389" i="15"/>
  <c r="V389" i="15" s="1"/>
  <c r="K485" i="15"/>
  <c r="V485" i="15" s="1"/>
  <c r="K411" i="15"/>
  <c r="V411" i="15" s="1"/>
  <c r="K425" i="15"/>
  <c r="V425" i="15" s="1"/>
  <c r="K405" i="15"/>
  <c r="V405" i="15" s="1"/>
  <c r="K334" i="15"/>
  <c r="V334" i="15" s="1"/>
  <c r="K454" i="15"/>
  <c r="K222" i="15"/>
  <c r="V222" i="15" s="1"/>
  <c r="K68" i="15"/>
  <c r="V68" i="15" s="1"/>
  <c r="K431" i="15"/>
  <c r="V431" i="15" s="1"/>
  <c r="K57" i="15"/>
  <c r="V57" i="15" s="1"/>
  <c r="K38" i="15"/>
  <c r="V38" i="15" s="1"/>
  <c r="K278" i="15"/>
  <c r="V278" i="15" s="1"/>
  <c r="K362" i="15"/>
  <c r="V362" i="15" s="1"/>
  <c r="K452" i="15"/>
  <c r="V452" i="15" s="1"/>
  <c r="K462" i="15"/>
  <c r="K53" i="15"/>
  <c r="V53" i="15" s="1"/>
  <c r="K265" i="15"/>
  <c r="V265" i="15" s="1"/>
  <c r="K211" i="15"/>
  <c r="V211" i="15" s="1"/>
  <c r="K203" i="15"/>
  <c r="K300" i="15"/>
  <c r="V300" i="15" s="1"/>
  <c r="K191" i="15"/>
  <c r="V191" i="15" s="1"/>
  <c r="K372" i="15"/>
  <c r="V372" i="15" s="1"/>
  <c r="K93" i="15"/>
  <c r="V93" i="15" s="1"/>
  <c r="K22" i="15"/>
  <c r="V22" i="15" s="1"/>
  <c r="K361" i="15"/>
  <c r="V361" i="15" s="1"/>
  <c r="K402" i="15"/>
  <c r="V402" i="15" s="1"/>
  <c r="K404" i="15"/>
  <c r="V404" i="15" s="1"/>
  <c r="K453" i="15"/>
  <c r="K285" i="15"/>
  <c r="V285" i="15" s="1"/>
  <c r="K164" i="15"/>
  <c r="V164" i="15" s="1"/>
  <c r="K167" i="15"/>
  <c r="V167" i="15" s="1"/>
  <c r="K33" i="15"/>
  <c r="V33" i="15" s="1"/>
  <c r="K327" i="15"/>
  <c r="V327" i="15" s="1"/>
  <c r="K358" i="15"/>
  <c r="K92" i="15"/>
  <c r="K325" i="15"/>
  <c r="K165" i="15"/>
  <c r="V165" i="15" s="1"/>
  <c r="K401" i="15"/>
  <c r="V401" i="15" s="1"/>
  <c r="K532" i="15"/>
  <c r="V532" i="15" s="1"/>
  <c r="K4" i="15"/>
  <c r="K132" i="15"/>
  <c r="V132" i="15" s="1"/>
  <c r="K185" i="15"/>
  <c r="V185" i="15" s="1"/>
  <c r="K196" i="15"/>
  <c r="V196" i="15" s="1"/>
  <c r="K221" i="15"/>
  <c r="V221" i="15" s="1"/>
  <c r="K108" i="15"/>
  <c r="V108" i="15" s="1"/>
  <c r="K492" i="15"/>
  <c r="V492" i="15" s="1"/>
  <c r="K428" i="15"/>
  <c r="V428" i="15" s="1"/>
  <c r="K436" i="15"/>
  <c r="V436" i="15" s="1"/>
  <c r="K513" i="15"/>
  <c r="V513" i="15" s="1"/>
  <c r="K384" i="15"/>
  <c r="V384" i="15" s="1"/>
  <c r="K238" i="15"/>
  <c r="V238" i="15" s="1"/>
  <c r="K528" i="15"/>
  <c r="V528" i="15" s="1"/>
  <c r="K284" i="15"/>
  <c r="V284" i="15" s="1"/>
  <c r="K346" i="15"/>
  <c r="K298" i="15"/>
  <c r="V298" i="15" s="1"/>
  <c r="K535" i="15"/>
  <c r="V535" i="15" s="1"/>
  <c r="K355" i="15"/>
  <c r="V355" i="15" s="1"/>
  <c r="K14" i="15"/>
  <c r="K27" i="15"/>
  <c r="K89" i="15"/>
  <c r="V89" i="15" s="1"/>
  <c r="K95" i="15"/>
  <c r="V95" i="15" s="1"/>
  <c r="K97" i="15"/>
  <c r="V97" i="15" s="1"/>
  <c r="K168" i="15"/>
  <c r="V168" i="15" s="1"/>
  <c r="K90" i="15"/>
  <c r="K459" i="15"/>
  <c r="V459" i="15" s="1"/>
  <c r="K152" i="15"/>
  <c r="V152" i="15" s="1"/>
  <c r="K153" i="15"/>
  <c r="V153" i="15" s="1"/>
  <c r="K176" i="15"/>
  <c r="V176" i="15" s="1"/>
  <c r="K519" i="15"/>
  <c r="V519" i="15" s="1"/>
  <c r="K483" i="15"/>
  <c r="V483" i="15" s="1"/>
  <c r="K114" i="15"/>
  <c r="V114" i="15" s="1"/>
  <c r="K321" i="15"/>
  <c r="V321" i="15" s="1"/>
  <c r="K169" i="15"/>
  <c r="V169" i="15" s="1"/>
  <c r="K296" i="15"/>
  <c r="K369" i="15"/>
  <c r="V369" i="15" s="1"/>
  <c r="K9" i="15"/>
  <c r="V9" i="15" s="1"/>
  <c r="K18" i="15"/>
  <c r="V18" i="15" s="1"/>
  <c r="K31" i="15"/>
  <c r="V31" i="15" s="1"/>
  <c r="K315" i="15"/>
  <c r="V315" i="15" s="1"/>
  <c r="K67" i="15"/>
  <c r="V67" i="15" s="1"/>
  <c r="K465" i="15"/>
  <c r="V465" i="15" s="1"/>
  <c r="K43" i="15"/>
  <c r="V43" i="15" s="1"/>
  <c r="K291" i="15"/>
  <c r="V291" i="15" s="1"/>
  <c r="K450" i="15"/>
  <c r="V450" i="15" s="1"/>
  <c r="K531" i="15"/>
  <c r="V531" i="15" s="1"/>
  <c r="K451" i="15"/>
  <c r="K70" i="15"/>
  <c r="V70" i="15" s="1"/>
  <c r="K13" i="15"/>
  <c r="V13" i="15" s="1"/>
  <c r="K363" i="15"/>
  <c r="V363" i="15" s="1"/>
  <c r="K511" i="15"/>
  <c r="K503" i="15"/>
  <c r="V503" i="15" s="1"/>
  <c r="K542" i="15"/>
  <c r="V542" i="15" s="1"/>
  <c r="K47" i="15"/>
  <c r="V47" i="15" s="1"/>
  <c r="K25" i="15"/>
  <c r="K134" i="15"/>
  <c r="K533" i="15"/>
  <c r="V533" i="15" s="1"/>
  <c r="K137" i="15"/>
  <c r="V137" i="15" s="1"/>
  <c r="K366" i="15"/>
  <c r="V366" i="15" s="1"/>
  <c r="K219" i="15"/>
  <c r="V219" i="15" s="1"/>
  <c r="K136" i="15"/>
  <c r="K226" i="15"/>
  <c r="V226" i="15" s="1"/>
  <c r="K348" i="15"/>
  <c r="V348" i="15" s="1"/>
  <c r="K376" i="15"/>
  <c r="V376" i="15" s="1"/>
  <c r="K382" i="15"/>
  <c r="V382" i="15" s="1"/>
  <c r="K350" i="15"/>
  <c r="V350" i="15" s="1"/>
  <c r="K517" i="15"/>
  <c r="V517" i="15" s="1"/>
  <c r="K159" i="15"/>
  <c r="V159" i="15" s="1"/>
  <c r="K329" i="15"/>
  <c r="V329" i="15" s="1"/>
  <c r="K330" i="15"/>
  <c r="V330" i="15" s="1"/>
  <c r="K184" i="15"/>
  <c r="V184" i="15" s="1"/>
  <c r="K16" i="15"/>
  <c r="V16" i="15" s="1"/>
  <c r="K103" i="15"/>
  <c r="V103" i="15" s="1"/>
  <c r="K131" i="15"/>
  <c r="V131" i="15" s="1"/>
  <c r="K88" i="15"/>
  <c r="V88" i="15" s="1"/>
  <c r="K157" i="15"/>
  <c r="V157" i="15" s="1"/>
  <c r="K5" i="15"/>
  <c r="V5" i="15" s="1"/>
  <c r="K536" i="15"/>
  <c r="V536" i="15" s="1"/>
  <c r="K230" i="15"/>
  <c r="V230" i="15" s="1"/>
  <c r="K239" i="15"/>
  <c r="V239" i="15" s="1"/>
  <c r="K387" i="15"/>
  <c r="V387" i="15" s="1"/>
  <c r="K241" i="15"/>
  <c r="V241" i="15" s="1"/>
  <c r="K301" i="15"/>
  <c r="V301" i="15" s="1"/>
  <c r="K306" i="15"/>
  <c r="V306" i="15" s="1"/>
  <c r="K79" i="15"/>
  <c r="V79" i="15" s="1"/>
  <c r="K286" i="15"/>
  <c r="V286" i="15" s="1"/>
  <c r="K403" i="15"/>
  <c r="V403" i="15" s="1"/>
  <c r="K261" i="15"/>
  <c r="V261" i="15" s="1"/>
  <c r="K258" i="15"/>
  <c r="V258" i="15" s="1"/>
  <c r="K421" i="15"/>
  <c r="V421" i="15" s="1"/>
  <c r="K449" i="15"/>
  <c r="V449" i="15" s="1"/>
  <c r="K527" i="15"/>
  <c r="V527" i="15" s="1"/>
  <c r="K266" i="15"/>
  <c r="V266" i="15" s="1"/>
  <c r="K351" i="15"/>
  <c r="V351" i="15" s="1"/>
  <c r="K395" i="15"/>
  <c r="V395" i="15" s="1"/>
  <c r="K82" i="15"/>
  <c r="V82" i="15" s="1"/>
  <c r="K63" i="15"/>
  <c r="V63" i="15" s="1"/>
  <c r="K260" i="15"/>
  <c r="V260" i="15" s="1"/>
  <c r="K357" i="15"/>
  <c r="V357" i="15" s="1"/>
  <c r="K174" i="15"/>
  <c r="V174" i="15" s="1"/>
  <c r="K180" i="15"/>
  <c r="V180" i="15" s="1"/>
  <c r="K76" i="15"/>
  <c r="V76" i="15" s="1"/>
  <c r="K445" i="15"/>
  <c r="K56" i="15"/>
  <c r="V56" i="15" s="1"/>
  <c r="K59" i="15"/>
  <c r="V59" i="15" s="1"/>
  <c r="K162" i="15"/>
  <c r="K242" i="15"/>
  <c r="V242" i="15" s="1"/>
  <c r="K307" i="15"/>
  <c r="V307" i="15" s="1"/>
  <c r="K455" i="15"/>
  <c r="V455" i="15" s="1"/>
  <c r="K364" i="15"/>
  <c r="V364" i="15" s="1"/>
  <c r="K52" i="15"/>
  <c r="V52" i="15" s="1"/>
  <c r="K39" i="15"/>
  <c r="V39" i="15" s="1"/>
  <c r="K477" i="15"/>
  <c r="V477" i="15" s="1"/>
  <c r="K313" i="15"/>
  <c r="V313" i="15" s="1"/>
  <c r="K250" i="15"/>
  <c r="V250" i="15" s="1"/>
  <c r="K36" i="15"/>
  <c r="V36" i="15" s="1"/>
  <c r="K339" i="15"/>
  <c r="V339" i="15" s="1"/>
  <c r="K336" i="15"/>
  <c r="V336" i="15" s="1"/>
  <c r="K309" i="15"/>
  <c r="V309" i="15" s="1"/>
  <c r="K538" i="15"/>
  <c r="V538" i="15" s="1"/>
  <c r="K139" i="15"/>
  <c r="V139" i="15" s="1"/>
  <c r="K521" i="15"/>
  <c r="K113" i="15"/>
  <c r="V113" i="15" s="1"/>
  <c r="K73" i="15"/>
  <c r="V73" i="15" s="1"/>
  <c r="K440" i="15"/>
  <c r="V440" i="15" s="1"/>
  <c r="K66" i="15"/>
  <c r="V66" i="15" s="1"/>
  <c r="K289" i="15"/>
  <c r="V289" i="15" s="1"/>
  <c r="K42" i="15"/>
  <c r="V42" i="15" s="1"/>
  <c r="K430" i="15"/>
  <c r="V430" i="15" s="1"/>
  <c r="K212" i="15"/>
  <c r="V212" i="15" s="1"/>
  <c r="K373" i="15"/>
  <c r="V373" i="15" s="1"/>
  <c r="K288" i="15"/>
  <c r="V288" i="15" s="1"/>
  <c r="K344" i="15"/>
  <c r="K365" i="15"/>
  <c r="V365" i="15" s="1"/>
  <c r="K312" i="15"/>
  <c r="V312" i="15" s="1"/>
  <c r="K144" i="15"/>
  <c r="V144" i="15" s="1"/>
  <c r="K235" i="15"/>
  <c r="V235" i="15" s="1"/>
  <c r="K371" i="15"/>
  <c r="V371" i="15" s="1"/>
  <c r="K294" i="15"/>
  <c r="K151" i="15"/>
  <c r="V151" i="15" s="1"/>
  <c r="K193" i="15"/>
  <c r="V193" i="15" s="1"/>
  <c r="K65" i="15"/>
  <c r="V65" i="15" s="1"/>
  <c r="K186" i="15"/>
  <c r="V186" i="15" s="1"/>
  <c r="K133" i="15"/>
  <c r="V133" i="15" s="1"/>
  <c r="K220" i="15"/>
  <c r="V220" i="15" s="1"/>
  <c r="K287" i="15"/>
  <c r="V287" i="15" s="1"/>
  <c r="K345" i="15"/>
  <c r="K427" i="15"/>
  <c r="V427" i="15" s="1"/>
  <c r="K109" i="15"/>
  <c r="V109" i="15" s="1"/>
  <c r="K438" i="15"/>
  <c r="V438" i="15" s="1"/>
  <c r="K124" i="15"/>
  <c r="K182" i="15"/>
  <c r="V182" i="15" s="1"/>
  <c r="K138" i="15"/>
  <c r="V138" i="15" s="1"/>
  <c r="K407" i="15"/>
  <c r="V407" i="15" s="1"/>
  <c r="K473" i="15"/>
  <c r="V473" i="15" s="1"/>
  <c r="K444" i="15"/>
  <c r="V444" i="15" s="1"/>
  <c r="K166" i="15"/>
  <c r="V166" i="15" s="1"/>
  <c r="K145" i="15"/>
  <c r="V145" i="15" s="1"/>
  <c r="K154" i="15"/>
  <c r="V154" i="15" s="1"/>
  <c r="V147" i="15"/>
  <c r="V469" i="15"/>
  <c r="V225" i="15"/>
  <c r="V246" i="15"/>
  <c r="V375" i="15"/>
  <c r="V119" i="15"/>
  <c r="V141" i="15"/>
  <c r="V244" i="15"/>
  <c r="V317" i="15"/>
  <c r="V342" i="15"/>
  <c r="V370" i="15"/>
  <c r="V69" i="15"/>
  <c r="V102" i="15"/>
  <c r="V466" i="15"/>
  <c r="V475" i="15"/>
  <c r="V390" i="15"/>
  <c r="V7" i="15"/>
  <c r="V360" i="15"/>
  <c r="V388" i="15"/>
  <c r="V245" i="15"/>
  <c r="V45" i="15"/>
  <c r="V243" i="15"/>
  <c r="V175" i="15"/>
  <c r="V50" i="15"/>
  <c r="V420" i="15"/>
  <c r="V468" i="15"/>
  <c r="V480" i="15"/>
  <c r="V217" i="15"/>
  <c r="V163" i="15"/>
  <c r="V470" i="15"/>
  <c r="V110" i="15"/>
  <c r="V476" i="15"/>
  <c r="V158" i="15"/>
  <c r="V417" i="15"/>
  <c r="V341" i="15"/>
  <c r="V83" i="15"/>
  <c r="V277" i="15"/>
  <c r="V160" i="15"/>
  <c r="V332" i="15"/>
  <c r="V418" i="15"/>
  <c r="Q973" i="4"/>
  <c r="Q1019" i="4"/>
  <c r="Q958" i="4"/>
  <c r="Q929" i="4"/>
  <c r="Q906" i="4"/>
  <c r="Q916" i="4"/>
  <c r="Q820" i="4"/>
  <c r="Q961" i="4"/>
  <c r="Q970" i="4"/>
  <c r="Q866" i="4"/>
  <c r="Q992" i="4"/>
  <c r="Q1033" i="4"/>
  <c r="Q954" i="4"/>
  <c r="Q928" i="4"/>
  <c r="Q880" i="4"/>
  <c r="Q1023" i="4"/>
  <c r="Q865" i="4"/>
  <c r="Q824" i="4"/>
  <c r="Q776" i="4"/>
  <c r="Q512" i="4"/>
  <c r="Q419" i="4"/>
  <c r="Q475" i="4"/>
  <c r="Q347" i="4"/>
  <c r="Q648" i="4"/>
  <c r="Q463" i="4"/>
  <c r="Q468" i="4"/>
  <c r="Q831" i="4"/>
  <c r="Q781" i="4"/>
  <c r="Q698" i="4"/>
  <c r="Q331" i="4"/>
  <c r="Q812" i="4"/>
  <c r="Q755" i="4"/>
  <c r="Q695" i="4"/>
  <c r="Q473" i="4"/>
  <c r="Q815" i="4"/>
  <c r="Q726" i="4"/>
  <c r="Q318" i="4"/>
  <c r="Q341" i="4"/>
  <c r="Q402" i="4"/>
  <c r="Q443" i="4"/>
  <c r="Q430" i="4"/>
  <c r="Q432" i="4"/>
  <c r="Q434" i="4"/>
  <c r="Q486" i="4"/>
  <c r="Q374" i="4"/>
  <c r="Q161" i="4"/>
  <c r="Q133" i="4"/>
  <c r="Q327" i="4"/>
  <c r="Q530" i="4"/>
  <c r="Q684" i="4"/>
  <c r="Q292" i="4"/>
  <c r="Q285" i="4"/>
  <c r="Q181" i="4"/>
  <c r="Q129" i="4"/>
  <c r="Q526" i="4"/>
  <c r="Q458" i="4"/>
  <c r="Q525" i="4"/>
  <c r="Q308" i="4"/>
  <c r="Q139" i="4"/>
  <c r="Q485" i="4"/>
  <c r="Q279" i="4"/>
  <c r="Q273" i="4"/>
  <c r="Q165" i="4"/>
  <c r="Q183" i="4"/>
  <c r="Q130" i="4"/>
  <c r="Q956" i="4"/>
  <c r="Q959" i="4"/>
  <c r="Q925" i="4"/>
  <c r="Q871" i="4"/>
  <c r="Q908" i="4"/>
  <c r="Q964" i="4"/>
  <c r="Q1031" i="4"/>
  <c r="Q977" i="4"/>
  <c r="Q949" i="4"/>
  <c r="Q974" i="4"/>
  <c r="Q883" i="4"/>
  <c r="Q833" i="4"/>
  <c r="Q657" i="4"/>
  <c r="Q314" i="4"/>
  <c r="Q470" i="4"/>
  <c r="Q405" i="4"/>
  <c r="Q482" i="4"/>
  <c r="Q440" i="4"/>
  <c r="Q449" i="4"/>
  <c r="Q828" i="4"/>
  <c r="Q775" i="4"/>
  <c r="Q734" i="4"/>
  <c r="Q381" i="4"/>
  <c r="Q696" i="4"/>
  <c r="Q693" i="4"/>
  <c r="Q313" i="4"/>
  <c r="Q450" i="4"/>
  <c r="Q809" i="4"/>
  <c r="Q733" i="4"/>
  <c r="Q699" i="4"/>
  <c r="Q378" i="4"/>
  <c r="Q708" i="4"/>
  <c r="Q464" i="4"/>
  <c r="Q774" i="4"/>
  <c r="Q312" i="4"/>
  <c r="Q412" i="4"/>
  <c r="Q403" i="4"/>
  <c r="Q677" i="4"/>
  <c r="Q467" i="4"/>
  <c r="Q664" i="4"/>
  <c r="Q280" i="4"/>
  <c r="Q274" i="4"/>
  <c r="Q185" i="4"/>
  <c r="Q131" i="4"/>
  <c r="Q527" i="4"/>
  <c r="Q329" i="4"/>
  <c r="Q281" i="4"/>
  <c r="Q265" i="4"/>
  <c r="Q184" i="4"/>
  <c r="Q406" i="4"/>
  <c r="Q427" i="4"/>
  <c r="Q245" i="4"/>
  <c r="Q214" i="4"/>
  <c r="Q676" i="4"/>
  <c r="Q346" i="4"/>
  <c r="Q1014" i="4"/>
  <c r="Q983" i="4"/>
  <c r="Q920" i="4"/>
  <c r="Q991" i="4"/>
  <c r="Q900" i="4"/>
  <c r="Q786" i="4"/>
  <c r="Q874" i="4"/>
  <c r="Q957" i="4"/>
  <c r="Q924" i="4"/>
  <c r="Q994" i="4"/>
  <c r="Q887" i="4"/>
  <c r="Q863" i="4"/>
  <c r="Q872" i="4"/>
  <c r="Q736" i="4"/>
  <c r="Q745" i="4"/>
  <c r="Q334" i="4"/>
  <c r="Q362" i="4"/>
  <c r="Q524" i="4"/>
  <c r="Q753" i="4"/>
  <c r="Q756" i="4"/>
  <c r="Q439" i="4"/>
  <c r="Q372" i="4"/>
  <c r="Q471" i="4"/>
  <c r="Q409" i="4"/>
  <c r="Q408" i="4"/>
  <c r="Q817" i="4"/>
  <c r="Q365" i="4"/>
  <c r="Q514" i="4"/>
  <c r="Q651" i="4"/>
  <c r="Q404" i="4"/>
  <c r="Q452" i="4"/>
  <c r="Q780" i="4"/>
  <c r="Q722" i="4"/>
  <c r="Q697" i="4"/>
  <c r="Q649" i="4"/>
  <c r="Q478" i="4"/>
  <c r="Q442" i="4"/>
  <c r="Q523" i="4"/>
  <c r="Q382" i="4"/>
  <c r="Q392" i="4"/>
  <c r="Q243" i="4"/>
  <c r="Q190" i="4"/>
  <c r="Q153" i="4"/>
  <c r="Q689" i="4"/>
  <c r="Q401" i="4"/>
  <c r="Q682" i="4"/>
  <c r="Q203" i="4"/>
  <c r="Q424" i="4"/>
  <c r="Q147" i="4"/>
  <c r="Q460" i="4"/>
  <c r="Q325" i="4"/>
  <c r="Q288" i="4"/>
  <c r="Q198" i="4"/>
  <c r="Q178" i="4"/>
  <c r="Q137" i="4"/>
  <c r="Q968" i="4"/>
  <c r="Q952" i="4"/>
  <c r="Q955" i="4"/>
  <c r="Q953" i="4"/>
  <c r="Q930" i="4"/>
  <c r="Q907" i="4"/>
  <c r="Q902" i="4"/>
  <c r="Q884" i="4"/>
  <c r="Q1020" i="4"/>
  <c r="Q948" i="4"/>
  <c r="Q778" i="4"/>
  <c r="Q873" i="4"/>
  <c r="Q1041" i="4"/>
  <c r="Q779" i="4"/>
  <c r="Q810" i="4"/>
  <c r="Q995" i="4"/>
  <c r="Q901" i="4"/>
  <c r="Q825" i="4"/>
  <c r="Q363" i="4"/>
  <c r="Q416" i="4"/>
  <c r="Q647" i="4"/>
  <c r="Q480" i="4"/>
  <c r="Q395" i="4"/>
  <c r="Q832" i="4"/>
  <c r="Q737" i="4"/>
  <c r="Q342" i="4"/>
  <c r="Q383" i="4"/>
  <c r="Q522" i="4"/>
  <c r="Q490" i="4"/>
  <c r="Q827" i="4"/>
  <c r="Q729" i="4"/>
  <c r="Q706" i="4"/>
  <c r="Q410" i="4"/>
  <c r="Q487" i="4"/>
  <c r="Q398" i="4"/>
  <c r="Q436" i="4"/>
  <c r="Q209" i="4"/>
  <c r="Q188" i="4"/>
  <c r="Q146" i="4"/>
  <c r="Q479" i="4"/>
  <c r="Q459" i="4"/>
  <c r="Q250" i="4"/>
  <c r="Q200" i="4"/>
  <c r="Q145" i="4"/>
  <c r="Q513" i="4"/>
  <c r="Q317" i="4"/>
  <c r="Q294" i="4"/>
  <c r="Q164" i="4"/>
  <c r="Q144" i="4"/>
  <c r="Q691" i="4"/>
  <c r="Q484" i="4"/>
  <c r="Q293" i="4"/>
  <c r="Q212" i="4"/>
  <c r="Q136" i="4"/>
  <c r="Q1035" i="4"/>
  <c r="G416" i="30"/>
  <c r="G236" i="30"/>
  <c r="I236" i="30" s="1"/>
  <c r="G126" i="30"/>
  <c r="I126" i="30" s="1"/>
  <c r="G345" i="30"/>
  <c r="G414" i="30"/>
  <c r="G245" i="30"/>
  <c r="I245" i="30" s="1"/>
  <c r="G246" i="30"/>
  <c r="G457" i="30"/>
  <c r="G466" i="30"/>
  <c r="G363" i="30"/>
  <c r="I363" i="30" s="1"/>
  <c r="G393" i="30"/>
  <c r="G359" i="30"/>
  <c r="I359" i="30" s="1"/>
  <c r="G370" i="30"/>
  <c r="I370" i="30" s="1"/>
  <c r="G353" i="30"/>
  <c r="I353" i="30" s="1"/>
  <c r="G336" i="30"/>
  <c r="I336" i="30" s="1"/>
  <c r="G438" i="30"/>
  <c r="I438" i="30" s="1"/>
  <c r="G422" i="30"/>
  <c r="I422" i="30" s="1"/>
  <c r="G419" i="30"/>
  <c r="I419" i="30" s="1"/>
  <c r="G458" i="30"/>
  <c r="G198" i="30"/>
  <c r="G83" i="30"/>
  <c r="I83" i="30" s="1"/>
  <c r="G385" i="30"/>
  <c r="G394" i="30"/>
  <c r="I394" i="30" s="1"/>
  <c r="G364" i="30"/>
  <c r="G354" i="30"/>
  <c r="G400" i="30"/>
  <c r="G425" i="30"/>
  <c r="G54" i="30"/>
  <c r="G199" i="30"/>
  <c r="G100" i="30"/>
  <c r="I100" i="30" s="1"/>
  <c r="G485" i="30"/>
  <c r="I485" i="30" s="1"/>
  <c r="G486" i="30"/>
  <c r="G375" i="30"/>
  <c r="G380" i="30"/>
  <c r="I380" i="30" s="1"/>
  <c r="G386" i="30"/>
  <c r="G348" i="30"/>
  <c r="G406" i="30"/>
  <c r="I406" i="30" s="1"/>
  <c r="G441" i="30"/>
  <c r="G460" i="30"/>
  <c r="G47" i="30"/>
  <c r="I47" i="30" s="1"/>
  <c r="G46" i="30"/>
  <c r="I46" i="30" s="1"/>
  <c r="G56" i="30"/>
  <c r="G37" i="30"/>
  <c r="G31" i="30"/>
  <c r="I31" i="30" s="1"/>
  <c r="G101" i="30"/>
  <c r="I101" i="30" s="1"/>
  <c r="G293" i="30"/>
  <c r="G445" i="30"/>
  <c r="G64" i="30"/>
  <c r="G61" i="30"/>
  <c r="I61" i="30" s="1"/>
  <c r="G146" i="30"/>
  <c r="I146" i="30" s="1"/>
  <c r="G66" i="30"/>
  <c r="G90" i="30"/>
  <c r="I90" i="30" s="1"/>
  <c r="G34" i="30"/>
  <c r="G13" i="30"/>
  <c r="I13" i="30" s="1"/>
  <c r="G14" i="30"/>
  <c r="G333" i="30"/>
  <c r="G230" i="30"/>
  <c r="I230" i="30" s="1"/>
  <c r="G185" i="30"/>
  <c r="I185" i="30" s="1"/>
  <c r="G321" i="30"/>
  <c r="G289" i="30"/>
  <c r="I289" i="30" s="1"/>
  <c r="G292" i="30"/>
  <c r="G432" i="30"/>
  <c r="I432" i="30" s="1"/>
  <c r="G424" i="30"/>
  <c r="G214" i="30"/>
  <c r="I214" i="30" s="1"/>
  <c r="G187" i="30"/>
  <c r="G80" i="30"/>
  <c r="I80" i="30" s="1"/>
  <c r="G93" i="30"/>
  <c r="G184" i="30"/>
  <c r="G118" i="30"/>
  <c r="I118" i="30" s="1"/>
  <c r="G121" i="30"/>
  <c r="I121" i="30" s="1"/>
  <c r="G84" i="30"/>
  <c r="I84" i="30" s="1"/>
  <c r="G10" i="30"/>
  <c r="I10" i="30" s="1"/>
  <c r="G11" i="30"/>
  <c r="I11" i="30" s="1"/>
  <c r="G38" i="30"/>
  <c r="G60" i="30"/>
  <c r="I60" i="30" s="1"/>
  <c r="G233" i="30"/>
  <c r="I233" i="30" s="1"/>
  <c r="G52" i="30"/>
  <c r="G165" i="30"/>
  <c r="G23" i="30"/>
  <c r="I23" i="30" s="1"/>
  <c r="G331" i="30"/>
  <c r="G316" i="30"/>
  <c r="G299" i="30"/>
  <c r="I299" i="30" s="1"/>
  <c r="G302" i="30"/>
  <c r="G272" i="30"/>
  <c r="G275" i="30"/>
  <c r="I275" i="30" s="1"/>
  <c r="G253" i="30"/>
  <c r="I253" i="30" s="1"/>
  <c r="G74" i="30"/>
  <c r="I74" i="30" s="1"/>
  <c r="G327" i="30"/>
  <c r="I327" i="30" s="1"/>
  <c r="G53" i="30"/>
  <c r="G224" i="30"/>
  <c r="G186" i="30"/>
  <c r="I186" i="30" s="1"/>
  <c r="G227" i="30"/>
  <c r="I227" i="30" s="1"/>
  <c r="G27" i="30"/>
  <c r="I27" i="30" s="1"/>
  <c r="G26" i="30"/>
  <c r="I26" i="30" s="1"/>
  <c r="G7" i="30"/>
  <c r="G395" i="30"/>
  <c r="G332" i="30"/>
  <c r="I332" i="30" s="1"/>
  <c r="G308" i="30"/>
  <c r="I308" i="30" s="1"/>
  <c r="G310" i="30"/>
  <c r="G270" i="30"/>
  <c r="G258" i="30"/>
  <c r="I258" i="30" s="1"/>
  <c r="G262" i="30"/>
  <c r="G229" i="30"/>
  <c r="I229" i="30" s="1"/>
  <c r="G301" i="30"/>
  <c r="I301" i="30" s="1"/>
  <c r="G222" i="30"/>
  <c r="G221" i="30"/>
  <c r="I221" i="30" s="1"/>
  <c r="G231" i="30"/>
  <c r="I231" i="30" s="1"/>
  <c r="G219" i="30"/>
  <c r="G21" i="30"/>
  <c r="I21" i="30" s="1"/>
  <c r="G323" i="30"/>
  <c r="G312" i="30"/>
  <c r="I312" i="30" s="1"/>
  <c r="G240" i="30"/>
  <c r="I240" i="30" s="1"/>
  <c r="G362" i="30"/>
  <c r="I362" i="30" s="1"/>
  <c r="G381" i="30"/>
  <c r="I381" i="30" s="1"/>
  <c r="G358" i="30"/>
  <c r="I358" i="30" s="1"/>
  <c r="G372" i="30"/>
  <c r="G127" i="30"/>
  <c r="I127" i="30" s="1"/>
  <c r="G365" i="30"/>
  <c r="G399" i="30"/>
  <c r="I399" i="30" s="1"/>
  <c r="G376" i="30"/>
  <c r="G461" i="30"/>
  <c r="G102" i="30"/>
  <c r="I102" i="30" s="1"/>
  <c r="G366" i="30"/>
  <c r="G92" i="30"/>
  <c r="I92" i="30" s="1"/>
  <c r="G401" i="30"/>
  <c r="I401" i="30" s="1"/>
  <c r="G439" i="30"/>
  <c r="I439" i="30" s="1"/>
  <c r="G168" i="30"/>
  <c r="G478" i="30"/>
  <c r="I478" i="30" s="1"/>
  <c r="G479" i="30"/>
  <c r="G377" i="30"/>
  <c r="G371" i="30"/>
  <c r="I371" i="30" s="1"/>
  <c r="G352" i="30"/>
  <c r="I352" i="30" s="1"/>
  <c r="G442" i="30"/>
  <c r="G410" i="30"/>
  <c r="I410" i="30" s="1"/>
  <c r="G423" i="30"/>
  <c r="I423" i="30" s="1"/>
  <c r="G70" i="30"/>
  <c r="I70" i="30" s="1"/>
  <c r="G85" i="30"/>
  <c r="I85" i="30" s="1"/>
  <c r="G153" i="30"/>
  <c r="G469" i="30"/>
  <c r="I469" i="30" s="1"/>
  <c r="G470" i="30"/>
  <c r="G390" i="30"/>
  <c r="G378" i="30"/>
  <c r="G403" i="30"/>
  <c r="G398" i="30"/>
  <c r="I398" i="30" s="1"/>
  <c r="G435" i="30"/>
  <c r="I435" i="30" s="1"/>
  <c r="G145" i="30"/>
  <c r="I145" i="30" s="1"/>
  <c r="G155" i="30"/>
  <c r="I155" i="30" s="1"/>
  <c r="G202" i="30"/>
  <c r="G204" i="30"/>
  <c r="I204" i="30" s="1"/>
  <c r="G474" i="30"/>
  <c r="I474" i="30" s="1"/>
  <c r="G476" i="30"/>
  <c r="G387" i="30"/>
  <c r="G367" i="30"/>
  <c r="G351" i="30"/>
  <c r="G412" i="30"/>
  <c r="G407" i="30"/>
  <c r="I407" i="30" s="1"/>
  <c r="G167" i="30"/>
  <c r="G72" i="30"/>
  <c r="I72" i="30" s="1"/>
  <c r="G259" i="30"/>
  <c r="G451" i="30"/>
  <c r="I451" i="30" s="1"/>
  <c r="G77" i="30"/>
  <c r="I77" i="30" s="1"/>
  <c r="G78" i="30"/>
  <c r="I78" i="30" s="1"/>
  <c r="G158" i="30"/>
  <c r="I158" i="30" s="1"/>
  <c r="G49" i="30"/>
  <c r="G172" i="30"/>
  <c r="G62" i="30"/>
  <c r="G250" i="30"/>
  <c r="G211" i="30"/>
  <c r="G29" i="30"/>
  <c r="I29" i="30" s="1"/>
  <c r="G22" i="30"/>
  <c r="G311" i="30"/>
  <c r="I311" i="30" s="1"/>
  <c r="G313" i="30"/>
  <c r="G426" i="30"/>
  <c r="G448" i="30"/>
  <c r="I448" i="30" s="1"/>
  <c r="G447" i="30"/>
  <c r="I447" i="30" s="1"/>
  <c r="G243" i="30"/>
  <c r="G234" i="30"/>
  <c r="G73" i="30"/>
  <c r="G237" i="30"/>
  <c r="I237" i="30" s="1"/>
  <c r="G183" i="30"/>
  <c r="G133" i="30"/>
  <c r="I133" i="30" s="1"/>
  <c r="G175" i="30"/>
  <c r="G281" i="30"/>
  <c r="G484" i="30"/>
  <c r="G41" i="30"/>
  <c r="G242" i="30"/>
  <c r="G58" i="30"/>
  <c r="I58" i="30" s="1"/>
  <c r="G173" i="30"/>
  <c r="I173" i="30" s="1"/>
  <c r="G28" i="30"/>
  <c r="G141" i="30"/>
  <c r="I141" i="30" s="1"/>
  <c r="G149" i="30"/>
  <c r="G24" i="30"/>
  <c r="G6" i="30"/>
  <c r="G396" i="30"/>
  <c r="G330" i="30"/>
  <c r="G315" i="30"/>
  <c r="G296" i="30"/>
  <c r="G282" i="30"/>
  <c r="G264" i="30"/>
  <c r="I264" i="30" s="1"/>
  <c r="G266" i="30"/>
  <c r="G255" i="30"/>
  <c r="G76" i="30"/>
  <c r="I76" i="30" s="1"/>
  <c r="G307" i="30"/>
  <c r="I307" i="30" s="1"/>
  <c r="G161" i="30"/>
  <c r="I161" i="30" s="1"/>
  <c r="G235" i="30"/>
  <c r="I235" i="30" s="1"/>
  <c r="G151" i="30"/>
  <c r="G220" i="30"/>
  <c r="I220" i="30" s="1"/>
  <c r="G324" i="30"/>
  <c r="I324" i="30" s="1"/>
  <c r="G306" i="30"/>
  <c r="G268" i="30"/>
  <c r="I268" i="30" s="1"/>
  <c r="G274" i="30"/>
  <c r="G279" i="30"/>
  <c r="G252" i="30"/>
  <c r="G190" i="30"/>
  <c r="I190" i="30" s="1"/>
  <c r="G339" i="30"/>
  <c r="I339" i="30" s="1"/>
  <c r="G225" i="30"/>
  <c r="I225" i="30" s="1"/>
  <c r="G106" i="30"/>
  <c r="I106" i="30" s="1"/>
  <c r="G169" i="30"/>
  <c r="I169" i="30" s="1"/>
  <c r="G142" i="30"/>
  <c r="I142" i="30" s="1"/>
  <c r="G130" i="30"/>
  <c r="G154" i="30"/>
  <c r="G176" i="30"/>
  <c r="I176" i="30" s="1"/>
  <c r="G177" i="30"/>
  <c r="I177" i="30" s="1"/>
  <c r="G33" i="30"/>
  <c r="G15" i="30"/>
  <c r="G283" i="30"/>
  <c r="G397" i="30"/>
  <c r="G256" i="30"/>
  <c r="G309" i="30"/>
  <c r="I309" i="30" s="1"/>
  <c r="G467" i="30"/>
  <c r="I467" i="30" s="1"/>
  <c r="G468" i="30"/>
  <c r="G344" i="30"/>
  <c r="G455" i="30"/>
  <c r="G112" i="30"/>
  <c r="I112" i="30" s="1"/>
  <c r="G391" i="30"/>
  <c r="G443" i="30"/>
  <c r="G210" i="30"/>
  <c r="I210" i="30" s="1"/>
  <c r="G350" i="30"/>
  <c r="G189" i="30"/>
  <c r="I189" i="30" s="1"/>
  <c r="G191" i="30"/>
  <c r="I191" i="30" s="1"/>
  <c r="G63" i="30"/>
  <c r="G361" i="30"/>
  <c r="I361" i="30" s="1"/>
  <c r="G382" i="30"/>
  <c r="G404" i="30"/>
  <c r="G109" i="30"/>
  <c r="G475" i="30"/>
  <c r="G383" i="30"/>
  <c r="I383" i="30" s="1"/>
  <c r="G384" i="30"/>
  <c r="G374" i="30"/>
  <c r="I374" i="30" s="1"/>
  <c r="G347" i="30"/>
  <c r="I347" i="30" s="1"/>
  <c r="G430" i="30"/>
  <c r="I430" i="30" s="1"/>
  <c r="G434" i="30"/>
  <c r="I434" i="30" s="1"/>
  <c r="G450" i="30"/>
  <c r="I450" i="30" s="1"/>
  <c r="G402" i="30"/>
  <c r="I402" i="30" s="1"/>
  <c r="G67" i="30"/>
  <c r="G113" i="30"/>
  <c r="G288" i="30"/>
  <c r="I288" i="30" s="1"/>
  <c r="G464" i="30"/>
  <c r="I464" i="30" s="1"/>
  <c r="G465" i="30"/>
  <c r="G373" i="30"/>
  <c r="G357" i="30"/>
  <c r="I357" i="30" s="1"/>
  <c r="G349" i="30"/>
  <c r="G409" i="30"/>
  <c r="I409" i="30" s="1"/>
  <c r="G459" i="30"/>
  <c r="G427" i="30"/>
  <c r="I427" i="30" s="1"/>
  <c r="G429" i="30"/>
  <c r="G178" i="30"/>
  <c r="I178" i="30" s="1"/>
  <c r="G174" i="30"/>
  <c r="I174" i="30" s="1"/>
  <c r="G69" i="30"/>
  <c r="G334" i="30"/>
  <c r="I334" i="30" s="1"/>
  <c r="G472" i="30"/>
  <c r="I472" i="30" s="1"/>
  <c r="G379" i="30"/>
  <c r="I379" i="30" s="1"/>
  <c r="G360" i="30"/>
  <c r="I360" i="30" s="1"/>
  <c r="G368" i="30"/>
  <c r="I368" i="30" s="1"/>
  <c r="G338" i="30"/>
  <c r="G413" i="30"/>
  <c r="G437" i="30"/>
  <c r="I437" i="30" s="1"/>
  <c r="G418" i="30"/>
  <c r="I418" i="30" s="1"/>
  <c r="G462" i="30"/>
  <c r="G45" i="30"/>
  <c r="G239" i="30"/>
  <c r="G238" i="30"/>
  <c r="I238" i="30" s="1"/>
  <c r="G124" i="30"/>
  <c r="I124" i="30" s="1"/>
  <c r="G75" i="30"/>
  <c r="I75" i="30" s="1"/>
  <c r="G98" i="30"/>
  <c r="G68" i="30"/>
  <c r="G197" i="30"/>
  <c r="G125" i="30"/>
  <c r="G89" i="30"/>
  <c r="I89" i="30" s="1"/>
  <c r="G208" i="30"/>
  <c r="G188" i="30"/>
  <c r="I188" i="30" s="1"/>
  <c r="G143" i="30"/>
  <c r="I143" i="30" s="1"/>
  <c r="G286" i="30"/>
  <c r="I286" i="30" s="1"/>
  <c r="G120" i="30"/>
  <c r="I120" i="30" s="1"/>
  <c r="G42" i="30"/>
  <c r="G196" i="30"/>
  <c r="I196" i="30" s="1"/>
  <c r="G304" i="30"/>
  <c r="G436" i="30"/>
  <c r="G44" i="30"/>
  <c r="G51" i="30"/>
  <c r="G180" i="30"/>
  <c r="G107" i="30"/>
  <c r="G96" i="30"/>
  <c r="G193" i="30"/>
  <c r="G119" i="30"/>
  <c r="I119" i="30" s="1"/>
  <c r="G329" i="30"/>
  <c r="G265" i="30"/>
  <c r="I265" i="30" s="1"/>
  <c r="G217" i="30"/>
  <c r="I217" i="30" s="1"/>
  <c r="G179" i="30"/>
  <c r="G71" i="30"/>
  <c r="G164" i="30"/>
  <c r="I164" i="30" s="1"/>
  <c r="G156" i="30"/>
  <c r="G82" i="30"/>
  <c r="I82" i="30" s="1"/>
  <c r="G247" i="30"/>
  <c r="I247" i="30" s="1"/>
  <c r="G320" i="30"/>
  <c r="G300" i="30"/>
  <c r="I300" i="30" s="1"/>
  <c r="G303" i="30"/>
  <c r="G285" i="30"/>
  <c r="I285" i="30" s="1"/>
  <c r="G260" i="30"/>
  <c r="G115" i="30"/>
  <c r="I115" i="30" s="1"/>
  <c r="G171" i="30"/>
  <c r="I171" i="30" s="1"/>
  <c r="G170" i="30"/>
  <c r="G99" i="30"/>
  <c r="I99" i="30" s="1"/>
  <c r="G8" i="30"/>
  <c r="I8" i="30" s="1"/>
  <c r="G317" i="30"/>
  <c r="I317" i="30" s="1"/>
  <c r="G322" i="30"/>
  <c r="G318" i="30"/>
  <c r="I318" i="30" s="1"/>
  <c r="G325" i="30"/>
  <c r="G276" i="30"/>
  <c r="G277" i="30"/>
  <c r="G248" i="30"/>
  <c r="G117" i="30"/>
  <c r="I117" i="30" s="1"/>
  <c r="G480" i="30"/>
  <c r="I480" i="30" s="1"/>
  <c r="G223" i="30"/>
  <c r="G138" i="30"/>
  <c r="I138" i="30" s="1"/>
  <c r="G114" i="30"/>
  <c r="G163" i="30"/>
  <c r="I163" i="30" s="1"/>
  <c r="G79" i="30"/>
  <c r="I79" i="30" s="1"/>
  <c r="G212" i="30"/>
  <c r="G12" i="30"/>
  <c r="G4" i="30"/>
  <c r="I4" i="30" s="1"/>
  <c r="G5" i="30"/>
  <c r="G335" i="30"/>
  <c r="G319" i="30"/>
  <c r="G295" i="30"/>
  <c r="I295" i="30" s="1"/>
  <c r="G273" i="30"/>
  <c r="G263" i="30"/>
  <c r="G116" i="30"/>
  <c r="I116" i="30" s="1"/>
  <c r="G341" i="30"/>
  <c r="I341" i="30" s="1"/>
  <c r="G449" i="30"/>
  <c r="G337" i="30"/>
  <c r="I337" i="30" s="1"/>
  <c r="G209" i="30"/>
  <c r="G473" i="30"/>
  <c r="G456" i="30"/>
  <c r="I456" i="30" s="1"/>
  <c r="G40" i="30"/>
  <c r="G294" i="30"/>
  <c r="G446" i="30"/>
  <c r="G95" i="30"/>
  <c r="G477" i="30"/>
  <c r="I477" i="30" s="1"/>
  <c r="G342" i="30"/>
  <c r="I342" i="30" s="1"/>
  <c r="G411" i="30"/>
  <c r="G471" i="30"/>
  <c r="G388" i="30"/>
  <c r="G355" i="30"/>
  <c r="I355" i="30" s="1"/>
  <c r="G343" i="30"/>
  <c r="G452" i="30"/>
  <c r="G431" i="30"/>
  <c r="I431" i="30" s="1"/>
  <c r="G192" i="30"/>
  <c r="G59" i="30"/>
  <c r="I59" i="30" s="1"/>
  <c r="G88" i="30"/>
  <c r="I88" i="30" s="1"/>
  <c r="G483" i="30"/>
  <c r="G392" i="30"/>
  <c r="G356" i="30"/>
  <c r="G346" i="30"/>
  <c r="I346" i="30" s="1"/>
  <c r="G454" i="30"/>
  <c r="G420" i="30"/>
  <c r="I420" i="30" s="1"/>
  <c r="G157" i="30"/>
  <c r="I157" i="30" s="1"/>
  <c r="G195" i="30"/>
  <c r="G81" i="30"/>
  <c r="I81" i="30" s="1"/>
  <c r="G194" i="30"/>
  <c r="G463" i="30"/>
  <c r="G389" i="30"/>
  <c r="G369" i="30"/>
  <c r="I369" i="30" s="1"/>
  <c r="G405" i="30"/>
  <c r="I405" i="30" s="1"/>
  <c r="G453" i="30"/>
  <c r="I453" i="30" s="1"/>
  <c r="G415" i="30"/>
  <c r="I415" i="30" s="1"/>
  <c r="G421" i="30"/>
  <c r="I421" i="30" s="1"/>
  <c r="G103" i="30"/>
  <c r="I103" i="30" s="1"/>
  <c r="G108" i="30"/>
  <c r="G136" i="30"/>
  <c r="I136" i="30" s="1"/>
  <c r="G87" i="30"/>
  <c r="I87" i="30" s="1"/>
  <c r="G205" i="30"/>
  <c r="G36" i="30"/>
  <c r="G16" i="30"/>
  <c r="G428" i="30"/>
  <c r="I428" i="30" s="1"/>
  <c r="G218" i="30"/>
  <c r="I218" i="30" s="1"/>
  <c r="G110" i="30"/>
  <c r="G226" i="30"/>
  <c r="G35" i="30"/>
  <c r="I35" i="30" s="1"/>
  <c r="G39" i="30"/>
  <c r="G201" i="30"/>
  <c r="I201" i="30" s="1"/>
  <c r="G129" i="30"/>
  <c r="I129" i="30" s="1"/>
  <c r="G241" i="30"/>
  <c r="G30" i="30"/>
  <c r="I30" i="30" s="1"/>
  <c r="G278" i="30"/>
  <c r="G159" i="30"/>
  <c r="I159" i="30" s="1"/>
  <c r="G131" i="30"/>
  <c r="I131" i="30" s="1"/>
  <c r="G267" i="30"/>
  <c r="I267" i="30" s="1"/>
  <c r="G271" i="30"/>
  <c r="G340" i="30"/>
  <c r="I340" i="30" s="1"/>
  <c r="G440" i="30"/>
  <c r="G408" i="30"/>
  <c r="I408" i="30" s="1"/>
  <c r="G104" i="30"/>
  <c r="G182" i="30"/>
  <c r="I182" i="30" s="1"/>
  <c r="G148" i="30"/>
  <c r="I148" i="30" s="1"/>
  <c r="G144" i="30"/>
  <c r="I144" i="30" s="1"/>
  <c r="G215" i="30"/>
  <c r="I215" i="30" s="1"/>
  <c r="G244" i="30"/>
  <c r="I244" i="30" s="1"/>
  <c r="G105" i="30"/>
  <c r="G147" i="30"/>
  <c r="I147" i="30" s="1"/>
  <c r="G19" i="30"/>
  <c r="I19" i="30" s="1"/>
  <c r="G20" i="30"/>
  <c r="G314" i="30"/>
  <c r="G254" i="30"/>
  <c r="I254" i="30" s="1"/>
  <c r="G257" i="30"/>
  <c r="G134" i="30"/>
  <c r="G94" i="30"/>
  <c r="I94" i="30" s="1"/>
  <c r="G55" i="30"/>
  <c r="G162" i="30"/>
  <c r="I162" i="30" s="1"/>
  <c r="G65" i="30"/>
  <c r="G86" i="30"/>
  <c r="I86" i="30" s="1"/>
  <c r="G111" i="30"/>
  <c r="I111" i="30" s="1"/>
  <c r="G25" i="30"/>
  <c r="G326" i="30"/>
  <c r="G305" i="30"/>
  <c r="G269" i="30"/>
  <c r="G291" i="30"/>
  <c r="I291" i="30" s="1"/>
  <c r="G290" i="30"/>
  <c r="I290" i="30" s="1"/>
  <c r="G251" i="30"/>
  <c r="G32" i="30"/>
  <c r="I32" i="30" s="1"/>
  <c r="G91" i="30"/>
  <c r="G50" i="30"/>
  <c r="G48" i="30"/>
  <c r="I48" i="30" s="1"/>
  <c r="G228" i="30"/>
  <c r="I228" i="30" s="1"/>
  <c r="G17" i="30"/>
  <c r="I17" i="30" s="1"/>
  <c r="G18" i="30"/>
  <c r="G297" i="30"/>
  <c r="G298" i="30"/>
  <c r="I298" i="30" s="1"/>
  <c r="G261" i="30"/>
  <c r="G3" i="30"/>
  <c r="I3" i="30" s="1"/>
  <c r="G57" i="30"/>
  <c r="I57" i="30" s="1"/>
  <c r="G97" i="30"/>
  <c r="I97" i="30" s="1"/>
  <c r="G207" i="30"/>
  <c r="G200" i="30"/>
  <c r="G43" i="30"/>
  <c r="I43" i="30" s="1"/>
  <c r="G135" i="30"/>
  <c r="G139" i="30"/>
  <c r="G9" i="30"/>
  <c r="I9" i="30" s="1"/>
  <c r="G328" i="30"/>
  <c r="G284" i="30"/>
  <c r="I284" i="30" s="1"/>
  <c r="G287" i="30"/>
  <c r="G280" i="30"/>
  <c r="G249" i="30"/>
  <c r="G481" i="30"/>
  <c r="I481" i="30" s="1"/>
  <c r="G482" i="30"/>
  <c r="I482" i="30" s="1"/>
  <c r="A314" i="16" l="1"/>
  <c r="H314" i="16" s="1"/>
  <c r="A106" i="16"/>
  <c r="H106" i="16" s="1"/>
  <c r="A331" i="16"/>
  <c r="H331" i="16" s="1"/>
  <c r="A330" i="16"/>
  <c r="H330" i="16" s="1"/>
  <c r="A262" i="16" l="1"/>
  <c r="H262" i="16" s="1"/>
  <c r="A45" i="16"/>
  <c r="H45" i="16" s="1"/>
  <c r="A63" i="16"/>
  <c r="H63" i="16" s="1"/>
  <c r="A122" i="16" l="1"/>
  <c r="H122" i="16" s="1"/>
  <c r="A224" i="16"/>
  <c r="H224" i="16" s="1"/>
  <c r="A225" i="16" l="1"/>
  <c r="H225" i="16" s="1"/>
  <c r="A266" i="16"/>
  <c r="H266" i="16" s="1"/>
  <c r="A223" i="16"/>
  <c r="H223" i="16" s="1"/>
  <c r="A222" i="16"/>
  <c r="H222" i="16" s="1"/>
  <c r="A71" i="16"/>
  <c r="H71" i="16" s="1"/>
  <c r="A221" i="16"/>
  <c r="H221" i="16" s="1"/>
  <c r="A220" i="16"/>
  <c r="H220" i="16" s="1"/>
  <c r="A70" i="16"/>
  <c r="H70" i="16" s="1"/>
  <c r="M63" i="22" l="1"/>
  <c r="M62" i="22"/>
  <c r="M61" i="22"/>
  <c r="M41" i="22"/>
  <c r="M17" i="22"/>
  <c r="M16" i="22"/>
  <c r="M11" i="22"/>
  <c r="M8" i="22"/>
  <c r="M18" i="22"/>
  <c r="M20" i="22"/>
  <c r="M10" i="22"/>
  <c r="M40" i="22"/>
  <c r="M39" i="22"/>
  <c r="M35" i="22"/>
  <c r="M34" i="22"/>
  <c r="M13" i="22"/>
  <c r="M12" i="22"/>
  <c r="M26" i="22"/>
  <c r="M14" i="22"/>
  <c r="M9" i="22"/>
  <c r="M19" i="22"/>
  <c r="M51" i="22"/>
  <c r="M33" i="22"/>
  <c r="M47" i="22"/>
  <c r="M46" i="22"/>
  <c r="M45" i="22"/>
  <c r="M53" i="22"/>
  <c r="M52" i="22"/>
  <c r="M25" i="22"/>
  <c r="M15" i="22"/>
  <c r="A325" i="16" l="1"/>
  <c r="H325" i="16" s="1"/>
  <c r="A76" i="16"/>
  <c r="H76" i="16" s="1"/>
  <c r="A75" i="16"/>
  <c r="H75" i="16" s="1"/>
  <c r="A34" i="16"/>
  <c r="H34" i="16" s="1"/>
  <c r="A39" i="16"/>
  <c r="H39" i="16" s="1"/>
  <c r="A44" i="16"/>
  <c r="H44" i="16" s="1"/>
  <c r="A197" i="16"/>
  <c r="H197" i="16" s="1"/>
  <c r="A196" i="16"/>
  <c r="H196" i="16" s="1"/>
  <c r="A107" i="16"/>
  <c r="H107" i="16" s="1"/>
  <c r="A195" i="16"/>
  <c r="H195" i="16" s="1"/>
  <c r="A100" i="16"/>
  <c r="H100" i="16" s="1"/>
  <c r="A2" i="16"/>
  <c r="H2" i="16" s="1"/>
  <c r="A296" i="16"/>
  <c r="H296" i="16" s="1"/>
  <c r="A116" i="16"/>
  <c r="H116" i="16" s="1"/>
  <c r="A269" i="16"/>
  <c r="H269" i="16" s="1"/>
  <c r="A215" i="16"/>
  <c r="H215" i="16" s="1"/>
  <c r="A52" i="16"/>
  <c r="H52" i="16" s="1"/>
  <c r="A186" i="16"/>
  <c r="H186" i="16" s="1"/>
  <c r="A38" i="16"/>
  <c r="H38" i="16" s="1"/>
  <c r="A179" i="16"/>
  <c r="H179" i="16" s="1"/>
  <c r="A205" i="16"/>
  <c r="H205" i="16" s="1"/>
  <c r="A33" i="16"/>
  <c r="H33" i="16" s="1"/>
  <c r="A32" i="16"/>
  <c r="H32" i="16" s="1"/>
  <c r="A295" i="16"/>
  <c r="H295" i="16" s="1"/>
  <c r="A211" i="16"/>
  <c r="H211" i="16" s="1"/>
  <c r="A31" i="16"/>
  <c r="H31" i="16" s="1"/>
  <c r="A58" i="16"/>
  <c r="H58" i="16" s="1"/>
  <c r="A30" i="16"/>
  <c r="H30" i="16" s="1"/>
  <c r="A29" i="16"/>
  <c r="H29" i="16" s="1"/>
  <c r="A43" i="16"/>
  <c r="H43" i="16" s="1"/>
  <c r="A294" i="16"/>
  <c r="H294" i="16" s="1"/>
  <c r="A265" i="16"/>
  <c r="H265" i="16" s="1"/>
  <c r="A293" i="16"/>
  <c r="H293" i="16" s="1"/>
  <c r="A60" i="16"/>
  <c r="H60" i="16" s="1"/>
  <c r="A139" i="16"/>
  <c r="H139" i="16" s="1"/>
  <c r="A239" i="16"/>
  <c r="H239" i="16" s="1"/>
  <c r="A230" i="16"/>
  <c r="H230" i="16" s="1"/>
  <c r="A28" i="16"/>
  <c r="H28" i="16" s="1"/>
  <c r="A27" i="16"/>
  <c r="H27" i="16" s="1"/>
  <c r="A26" i="16"/>
  <c r="H26" i="16" s="1"/>
  <c r="A25" i="16"/>
  <c r="H25" i="16" s="1"/>
  <c r="A324" i="16"/>
  <c r="H324" i="16" s="1"/>
  <c r="A178" i="16"/>
  <c r="H178" i="16" s="1"/>
  <c r="A24" i="16"/>
  <c r="H24" i="16" s="1"/>
  <c r="A47" i="16"/>
  <c r="H47" i="16" s="1"/>
  <c r="A57" i="16"/>
  <c r="H57" i="16" s="1"/>
  <c r="A177" i="16"/>
  <c r="H177" i="16" s="1"/>
  <c r="A23" i="16"/>
  <c r="H23" i="16" s="1"/>
  <c r="A22" i="16"/>
  <c r="H22" i="16" s="1"/>
  <c r="A21" i="16"/>
  <c r="H21" i="16" s="1"/>
  <c r="A20" i="16"/>
  <c r="H20" i="16" s="1"/>
  <c r="A259" i="16"/>
  <c r="H259" i="16" s="1"/>
  <c r="A99" i="16"/>
  <c r="H99" i="16" s="1"/>
  <c r="A162" i="16"/>
  <c r="H162" i="16" s="1"/>
  <c r="A194" i="16"/>
  <c r="H194" i="16" s="1"/>
  <c r="A261" i="16"/>
  <c r="H261" i="16" s="1"/>
  <c r="A292" i="16"/>
  <c r="H292" i="16" s="1"/>
  <c r="A219" i="16"/>
  <c r="H219" i="16" s="1"/>
  <c r="A176" i="16"/>
  <c r="H176" i="16" s="1"/>
  <c r="A277" i="16"/>
  <c r="H277" i="16" s="1"/>
  <c r="A54" i="16"/>
  <c r="H54" i="16" s="1"/>
  <c r="A165" i="16"/>
  <c r="H165" i="16" s="1"/>
  <c r="A157" i="16"/>
  <c r="H157" i="16" s="1"/>
  <c r="A323" i="16"/>
  <c r="H323" i="16" s="1"/>
  <c r="A291" i="16"/>
  <c r="H291" i="16" s="1"/>
  <c r="A316" i="16"/>
  <c r="H316" i="16" s="1"/>
  <c r="A203" i="16"/>
  <c r="H203" i="16" s="1"/>
  <c r="A327" i="16"/>
  <c r="H327" i="16" s="1"/>
  <c r="A258" i="16"/>
  <c r="H258" i="16" s="1"/>
  <c r="A131" i="16"/>
  <c r="H131" i="16" s="1"/>
  <c r="A98" i="16"/>
  <c r="H98" i="16" s="1"/>
  <c r="A130" i="16"/>
  <c r="H130" i="16" s="1"/>
  <c r="A244" i="16"/>
  <c r="H244" i="16" s="1"/>
  <c r="A36" i="16"/>
  <c r="H36" i="16" s="1"/>
  <c r="A290" i="16"/>
  <c r="H290" i="16" s="1"/>
  <c r="A289" i="16"/>
  <c r="H289" i="16" s="1"/>
  <c r="A156" i="16"/>
  <c r="H156" i="16" s="1"/>
  <c r="A105" i="16"/>
  <c r="H105" i="16" s="1"/>
  <c r="A97" i="16"/>
  <c r="H97" i="16" s="1"/>
  <c r="A138" i="16"/>
  <c r="H138" i="16" s="1"/>
  <c r="A96" i="16"/>
  <c r="H96" i="16" s="1"/>
  <c r="A175" i="16"/>
  <c r="H175" i="16" s="1"/>
  <c r="A137" i="16"/>
  <c r="H137" i="16" s="1"/>
  <c r="A118" i="16"/>
  <c r="H118" i="16" s="1"/>
  <c r="A95" i="16"/>
  <c r="H95" i="16" s="1"/>
  <c r="A149" i="16"/>
  <c r="H149" i="16" s="1"/>
  <c r="A49" i="16"/>
  <c r="H49" i="16" s="1"/>
  <c r="A202" i="16"/>
  <c r="H202" i="16" s="1"/>
  <c r="A313" i="16"/>
  <c r="H313" i="16" s="1"/>
  <c r="A268" i="16"/>
  <c r="H268" i="16" s="1"/>
  <c r="A94" i="16"/>
  <c r="H94" i="16" s="1"/>
  <c r="A257" i="16"/>
  <c r="H257" i="16" s="1"/>
  <c r="A115" i="16"/>
  <c r="H115" i="16" s="1"/>
  <c r="A228" i="16"/>
  <c r="H228" i="16" s="1"/>
  <c r="A62" i="16"/>
  <c r="H62" i="16" s="1"/>
  <c r="A232" i="16"/>
  <c r="H232" i="16" s="1"/>
  <c r="A273" i="16"/>
  <c r="H273" i="16" s="1"/>
  <c r="A104" i="16"/>
  <c r="H104" i="16" s="1"/>
  <c r="A143" i="16"/>
  <c r="H143" i="16" s="1"/>
  <c r="A5" i="16"/>
  <c r="H5" i="16" s="1"/>
  <c r="A148" i="16"/>
  <c r="H148" i="16" s="1"/>
  <c r="A93" i="16"/>
  <c r="H93" i="16" s="1"/>
  <c r="A136" i="16"/>
  <c r="H136" i="16" s="1"/>
  <c r="A147" i="16"/>
  <c r="H147" i="16" s="1"/>
  <c r="A92" i="16"/>
  <c r="H92" i="16" s="1"/>
  <c r="A280" i="16"/>
  <c r="H280" i="16" s="1"/>
  <c r="A322" i="16"/>
  <c r="H322" i="16" s="1"/>
  <c r="A305" i="16"/>
  <c r="H305" i="16" s="1"/>
  <c r="A242" i="16"/>
  <c r="H242" i="16" s="1"/>
  <c r="A193" i="16"/>
  <c r="H193" i="16" s="1"/>
  <c r="A192" i="16"/>
  <c r="H192" i="16" s="1"/>
  <c r="A142" i="16"/>
  <c r="H142" i="16" s="1"/>
  <c r="A191" i="16"/>
  <c r="H191" i="16" s="1"/>
  <c r="A167" i="16"/>
  <c r="H167" i="16" s="1"/>
  <c r="A256" i="16"/>
  <c r="H256" i="16" s="1"/>
  <c r="A129" i="16"/>
  <c r="H129" i="16" s="1"/>
  <c r="A255" i="16"/>
  <c r="H255" i="16" s="1"/>
  <c r="A236" i="16"/>
  <c r="H236" i="16" s="1"/>
  <c r="A312" i="16"/>
  <c r="H312" i="16" s="1"/>
  <c r="A214" i="16"/>
  <c r="H214" i="16" s="1"/>
  <c r="A185" i="16"/>
  <c r="H185" i="16" s="1"/>
  <c r="A184" i="16"/>
  <c r="H184" i="16" s="1"/>
  <c r="A51" i="16"/>
  <c r="H51" i="16" s="1"/>
  <c r="A69" i="16"/>
  <c r="H69" i="16" s="1"/>
  <c r="A68" i="16"/>
  <c r="H68" i="16" s="1"/>
  <c r="A183" i="16"/>
  <c r="H183" i="16" s="1"/>
  <c r="A114" i="16"/>
  <c r="H114" i="16" s="1"/>
  <c r="A113" i="16"/>
  <c r="H113" i="16" s="1"/>
  <c r="A61" i="16"/>
  <c r="H61" i="16" s="1"/>
  <c r="A254" i="16"/>
  <c r="H254" i="16" s="1"/>
  <c r="A35" i="16"/>
  <c r="H35" i="16" s="1"/>
  <c r="A91" i="16"/>
  <c r="H91" i="16" s="1"/>
  <c r="A272" i="16"/>
  <c r="H272" i="16" s="1"/>
  <c r="A218" i="16"/>
  <c r="H218" i="16" s="1"/>
  <c r="A174" i="16"/>
  <c r="H174" i="16" s="1"/>
  <c r="A90" i="16"/>
  <c r="H90" i="16" s="1"/>
  <c r="A190" i="16"/>
  <c r="H190" i="16" s="1"/>
  <c r="A155" i="16"/>
  <c r="H155" i="16" s="1"/>
  <c r="A146" i="16"/>
  <c r="H146" i="16" s="1"/>
  <c r="A311" i="16"/>
  <c r="H311" i="16" s="1"/>
  <c r="A321" i="16"/>
  <c r="H321" i="16" s="1"/>
  <c r="A288" i="16"/>
  <c r="H288" i="16" s="1"/>
  <c r="A260" i="16"/>
  <c r="H260" i="16" s="1"/>
  <c r="A145" i="16"/>
  <c r="H145" i="16" s="1"/>
  <c r="A89" i="16"/>
  <c r="H89" i="16" s="1"/>
  <c r="A88" i="16"/>
  <c r="H88" i="16" s="1"/>
  <c r="A287" i="16"/>
  <c r="H287" i="16" s="1"/>
  <c r="A87" i="16"/>
  <c r="H87" i="16" s="1"/>
  <c r="A276" i="16"/>
  <c r="H276" i="16" s="1"/>
  <c r="A164" i="16"/>
  <c r="H164" i="16" s="1"/>
  <c r="A117" i="16"/>
  <c r="H117" i="16" s="1"/>
  <c r="A144" i="16"/>
  <c r="H144" i="16" s="1"/>
  <c r="A279" i="16"/>
  <c r="H279" i="16" s="1"/>
  <c r="A241" i="16"/>
  <c r="H241" i="16" s="1"/>
  <c r="A201" i="16"/>
  <c r="H201" i="16" s="1"/>
  <c r="A286" i="16"/>
  <c r="H286" i="16" s="1"/>
  <c r="A86" i="16"/>
  <c r="H86" i="16" s="1"/>
  <c r="A141" i="16"/>
  <c r="H141" i="16" s="1"/>
  <c r="A200" i="16"/>
  <c r="H200" i="16" s="1"/>
  <c r="A112" i="16"/>
  <c r="H112" i="16" s="1"/>
  <c r="A253" i="16"/>
  <c r="H253" i="16" s="1"/>
  <c r="A85" i="16"/>
  <c r="H85" i="16" s="1"/>
  <c r="A243" i="16"/>
  <c r="H243" i="16" s="1"/>
  <c r="A140" i="16"/>
  <c r="H140" i="16" s="1"/>
  <c r="A84" i="16"/>
  <c r="H84" i="16" s="1"/>
  <c r="A326" i="16"/>
  <c r="H326" i="16" s="1"/>
  <c r="A227" i="16"/>
  <c r="H227" i="16" s="1"/>
  <c r="A128" i="16"/>
  <c r="H128" i="16" s="1"/>
  <c r="A235" i="16"/>
  <c r="H235" i="16" s="1"/>
  <c r="A135" i="16"/>
  <c r="H135" i="16" s="1"/>
  <c r="A134" i="16"/>
  <c r="H134" i="16" s="1"/>
  <c r="A173" i="16"/>
  <c r="H173" i="16" s="1"/>
  <c r="A133" i="16"/>
  <c r="H133" i="16" s="1"/>
  <c r="A53" i="16"/>
  <c r="H53" i="16" s="1"/>
  <c r="A48" i="16"/>
  <c r="H48" i="16" s="1"/>
  <c r="A172" i="16"/>
  <c r="H172" i="16" s="1"/>
  <c r="A320" i="16"/>
  <c r="H320" i="16" s="1"/>
  <c r="A171" i="16"/>
  <c r="H171" i="16" s="1"/>
  <c r="A204" i="16"/>
  <c r="H204" i="16" s="1"/>
  <c r="A285" i="16"/>
  <c r="H285" i="16" s="1"/>
  <c r="A264" i="16"/>
  <c r="H264" i="16" s="1"/>
  <c r="A284" i="16"/>
  <c r="H284" i="16" s="1"/>
  <c r="A319" i="16"/>
  <c r="H319" i="16" s="1"/>
  <c r="A267" i="16"/>
  <c r="H267" i="16" s="1"/>
  <c r="A189" i="16"/>
  <c r="H189" i="16" s="1"/>
  <c r="A315" i="16"/>
  <c r="H315" i="16" s="1"/>
  <c r="A213" i="16"/>
  <c r="H213" i="16" s="1"/>
  <c r="A50" i="16"/>
  <c r="H50" i="16" s="1"/>
  <c r="A182" i="16"/>
  <c r="H182" i="16" s="1"/>
  <c r="A188" i="16"/>
  <c r="H188" i="16" s="1"/>
  <c r="A252" i="16"/>
  <c r="H252" i="16" s="1"/>
  <c r="A251" i="16"/>
  <c r="H251" i="16" s="1"/>
  <c r="A231" i="16"/>
  <c r="H231" i="16" s="1"/>
  <c r="A127" i="16"/>
  <c r="H127" i="16" s="1"/>
  <c r="A126" i="16"/>
  <c r="H126" i="16" s="1"/>
  <c r="A103" i="16"/>
  <c r="H103" i="16" s="1"/>
  <c r="A250" i="16"/>
  <c r="H250" i="16" s="1"/>
  <c r="A283" i="16"/>
  <c r="H283" i="16" s="1"/>
  <c r="A132" i="16"/>
  <c r="H132" i="16" s="1"/>
  <c r="A238" i="16"/>
  <c r="H238" i="16" s="1"/>
  <c r="A56" i="16"/>
  <c r="H56" i="16" s="1"/>
  <c r="A282" i="16"/>
  <c r="H282" i="16" s="1"/>
  <c r="A210" i="16"/>
  <c r="H210" i="16" s="1"/>
  <c r="A55" i="16"/>
  <c r="H55" i="16" s="1"/>
  <c r="A111" i="16"/>
  <c r="H111" i="16" s="1"/>
  <c r="A181" i="16"/>
  <c r="H181" i="16" s="1"/>
  <c r="A110" i="16"/>
  <c r="H110" i="16" s="1"/>
  <c r="A180" i="16"/>
  <c r="H180" i="16" s="1"/>
  <c r="A161" i="16"/>
  <c r="H161" i="16" s="1"/>
  <c r="A154" i="16"/>
  <c r="H154" i="16" s="1"/>
  <c r="A4" i="16"/>
  <c r="H4" i="16" s="1"/>
  <c r="A102" i="16"/>
  <c r="H102" i="16" s="1"/>
  <c r="A229" i="16"/>
  <c r="H229" i="16" s="1"/>
  <c r="A19" i="16"/>
  <c r="H19" i="16" s="1"/>
  <c r="A18" i="16"/>
  <c r="H18" i="16" s="1"/>
  <c r="A17" i="16"/>
  <c r="H17" i="16" s="1"/>
  <c r="A16" i="16"/>
  <c r="H16" i="16" s="1"/>
  <c r="A15" i="16"/>
  <c r="H15" i="16" s="1"/>
  <c r="A46" i="16"/>
  <c r="H46" i="16" s="1"/>
  <c r="A14" i="16"/>
  <c r="H14" i="16" s="1"/>
  <c r="A13" i="16"/>
  <c r="H13" i="16" s="1"/>
  <c r="A12" i="16"/>
  <c r="H12" i="16" s="1"/>
  <c r="A37" i="16"/>
  <c r="H37" i="16" s="1"/>
  <c r="A11" i="16"/>
  <c r="H11" i="16" s="1"/>
  <c r="A10" i="16"/>
  <c r="H10" i="16" s="1"/>
  <c r="A9" i="16"/>
  <c r="H9" i="16" s="1"/>
  <c r="A8" i="16"/>
  <c r="H8" i="16" s="1"/>
  <c r="A7" i="16"/>
  <c r="H7" i="16" s="1"/>
  <c r="A6" i="16"/>
  <c r="H6" i="16" s="1"/>
  <c r="A42" i="16"/>
  <c r="H42" i="16" s="1"/>
  <c r="A59" i="16"/>
  <c r="H59" i="16" s="1"/>
  <c r="A166" i="16"/>
  <c r="H166" i="16" s="1"/>
  <c r="A67" i="16"/>
  <c r="H67" i="16" s="1"/>
  <c r="A66" i="16"/>
  <c r="H66" i="16" s="1"/>
  <c r="A329" i="16"/>
  <c r="H329" i="16" s="1"/>
  <c r="A328" i="16"/>
  <c r="H328" i="16" s="1"/>
  <c r="A318" i="16"/>
  <c r="H318" i="16" s="1"/>
  <c r="A317" i="16"/>
  <c r="H317" i="16" s="1"/>
  <c r="A310" i="16"/>
  <c r="H310" i="16" s="1"/>
  <c r="A309" i="16"/>
  <c r="H309" i="16" s="1"/>
  <c r="A308" i="16"/>
  <c r="H308" i="16" s="1"/>
  <c r="A307" i="16"/>
  <c r="H307" i="16" s="1"/>
  <c r="A306" i="16"/>
  <c r="H306" i="16" s="1"/>
  <c r="A304" i="16"/>
  <c r="H304" i="16" s="1"/>
  <c r="A303" i="16"/>
  <c r="H303" i="16" s="1"/>
  <c r="A302" i="16"/>
  <c r="H302" i="16" s="1"/>
  <c r="A301" i="16"/>
  <c r="H301" i="16" s="1"/>
  <c r="A300" i="16"/>
  <c r="H300" i="16" s="1"/>
  <c r="A299" i="16"/>
  <c r="H299" i="16" s="1"/>
  <c r="A298" i="16"/>
  <c r="H298" i="16" s="1"/>
  <c r="A297" i="16"/>
  <c r="H297" i="16" s="1"/>
  <c r="A281" i="16"/>
  <c r="H281" i="16" s="1"/>
  <c r="A278" i="16"/>
  <c r="H278" i="16" s="1"/>
  <c r="A275" i="16"/>
  <c r="H275" i="16" s="1"/>
  <c r="A274" i="16"/>
  <c r="H274" i="16" s="1"/>
  <c r="A271" i="16"/>
  <c r="H271" i="16" s="1"/>
  <c r="A270" i="16"/>
  <c r="H270" i="16" s="1"/>
  <c r="A263" i="16"/>
  <c r="H263" i="16" s="1"/>
  <c r="A249" i="16"/>
  <c r="H249" i="16" s="1"/>
  <c r="A248" i="16"/>
  <c r="H248" i="16" s="1"/>
  <c r="A247" i="16"/>
  <c r="H247" i="16" s="1"/>
  <c r="A246" i="16"/>
  <c r="H246" i="16" s="1"/>
  <c r="A245" i="16"/>
  <c r="H245" i="16" s="1"/>
  <c r="A240" i="16"/>
  <c r="H240" i="16" s="1"/>
  <c r="A237" i="16"/>
  <c r="H237" i="16" s="1"/>
  <c r="A234" i="16"/>
  <c r="H234" i="16" s="1"/>
  <c r="A233" i="16"/>
  <c r="H233" i="16" s="1"/>
  <c r="A226" i="16"/>
  <c r="H226" i="16" s="1"/>
  <c r="A217" i="16"/>
  <c r="H217" i="16" s="1"/>
  <c r="A216" i="16"/>
  <c r="H216" i="16" s="1"/>
  <c r="A212" i="16"/>
  <c r="H212" i="16" s="1"/>
  <c r="A209" i="16"/>
  <c r="H209" i="16" s="1"/>
  <c r="A208" i="16"/>
  <c r="H208" i="16" s="1"/>
  <c r="A207" i="16"/>
  <c r="H207" i="16" s="1"/>
  <c r="A206" i="16"/>
  <c r="H206" i="16" s="1"/>
  <c r="A199" i="16"/>
  <c r="H199" i="16" s="1"/>
  <c r="A198" i="16"/>
  <c r="H198" i="16" s="1"/>
  <c r="A187" i="16"/>
  <c r="H187" i="16" s="1"/>
  <c r="A170" i="16"/>
  <c r="H170" i="16" s="1"/>
  <c r="A169" i="16"/>
  <c r="H169" i="16" s="1"/>
  <c r="A168" i="16"/>
  <c r="H168" i="16" s="1"/>
  <c r="A163" i="16"/>
  <c r="H163" i="16" s="1"/>
  <c r="A160" i="16"/>
  <c r="H160" i="16" s="1"/>
  <c r="A159" i="16"/>
  <c r="H159" i="16" s="1"/>
  <c r="A158" i="16"/>
  <c r="H158" i="16" s="1"/>
  <c r="A153" i="16"/>
  <c r="H153" i="16" s="1"/>
  <c r="A152" i="16"/>
  <c r="H152" i="16" s="1"/>
  <c r="A151" i="16"/>
  <c r="H151" i="16" s="1"/>
  <c r="A150" i="16"/>
  <c r="H150" i="16" s="1"/>
  <c r="A125" i="16"/>
  <c r="H125" i="16" s="1"/>
  <c r="A124" i="16"/>
  <c r="H124" i="16" s="1"/>
  <c r="A123" i="16"/>
  <c r="H123" i="16" s="1"/>
  <c r="A121" i="16"/>
  <c r="H121" i="16" s="1"/>
  <c r="A120" i="16"/>
  <c r="H120" i="16" s="1"/>
  <c r="A119" i="16"/>
  <c r="H119" i="16" s="1"/>
  <c r="A109" i="16"/>
  <c r="H109" i="16" s="1"/>
  <c r="A108" i="16"/>
  <c r="H108" i="16" s="1"/>
  <c r="A101" i="16"/>
  <c r="H101" i="16" s="1"/>
  <c r="A83" i="16"/>
  <c r="H83" i="16" s="1"/>
  <c r="A82" i="16"/>
  <c r="H82" i="16" s="1"/>
  <c r="A81" i="16"/>
  <c r="H81" i="16" s="1"/>
  <c r="A80" i="16"/>
  <c r="H80" i="16" s="1"/>
  <c r="A79" i="16"/>
  <c r="H79" i="16" s="1"/>
  <c r="A78" i="16"/>
  <c r="H78" i="16" s="1"/>
  <c r="A77" i="16"/>
  <c r="H77" i="16" s="1"/>
  <c r="A74" i="16"/>
  <c r="H74" i="16" s="1"/>
  <c r="A73" i="16"/>
  <c r="H73" i="16" s="1"/>
  <c r="A72" i="16"/>
  <c r="H72" i="16" s="1"/>
  <c r="A65" i="16"/>
  <c r="H65" i="16" s="1"/>
  <c r="A64" i="16"/>
  <c r="H64" i="16" s="1"/>
  <c r="A41" i="16"/>
  <c r="H41" i="16" s="1"/>
  <c r="A40" i="16"/>
  <c r="H40" i="16" s="1"/>
  <c r="A3" i="16"/>
  <c r="H3" i="16" s="1"/>
  <c r="J331" i="16" l="1"/>
  <c r="J106" i="16"/>
  <c r="J330" i="16"/>
  <c r="J314" i="16"/>
  <c r="J63" i="16"/>
  <c r="J45" i="16"/>
  <c r="J262" i="16"/>
  <c r="J122" i="16"/>
  <c r="J224" i="16"/>
  <c r="J266" i="16"/>
  <c r="J71" i="16"/>
  <c r="J75" i="16"/>
  <c r="J325" i="16"/>
  <c r="J76" i="16"/>
  <c r="J209" i="16" l="1"/>
  <c r="I319" i="30"/>
  <c r="I209" i="30"/>
  <c r="I53" i="30"/>
  <c r="I96" i="30"/>
  <c r="I49" i="30"/>
  <c r="I44" i="30"/>
  <c r="I63" i="30"/>
  <c r="I156" i="30"/>
  <c r="I446" i="30"/>
  <c r="I306" i="30"/>
  <c r="I40" i="30"/>
  <c r="I304" i="30"/>
  <c r="I151" i="30"/>
  <c r="I297" i="30"/>
  <c r="I172" i="30"/>
  <c r="I354" i="30"/>
  <c r="I42" i="30"/>
  <c r="H16" i="22"/>
  <c r="I248" i="30"/>
  <c r="I179" i="30"/>
  <c r="I223" i="30"/>
  <c r="I443" i="30"/>
  <c r="I403" i="30"/>
  <c r="I135" i="30"/>
  <c r="I55" i="30"/>
  <c r="I460" i="30"/>
  <c r="I200" i="30"/>
  <c r="J145" i="16"/>
  <c r="H45" i="22"/>
  <c r="J260" i="16"/>
  <c r="J261" i="16"/>
  <c r="J148" i="16"/>
  <c r="H26" i="22"/>
  <c r="G8" i="22"/>
  <c r="H39" i="22"/>
  <c r="H46" i="22"/>
  <c r="H47" i="22"/>
  <c r="G10" i="22"/>
  <c r="G12" i="22"/>
  <c r="H62" i="22"/>
  <c r="G11" i="22"/>
  <c r="H10" i="22"/>
  <c r="H13" i="22"/>
  <c r="H33" i="22"/>
  <c r="H14" i="22"/>
  <c r="H12" i="22"/>
  <c r="H9" i="22"/>
  <c r="H40" i="22"/>
  <c r="H20" i="22"/>
  <c r="H15" i="22"/>
  <c r="H18" i="22"/>
  <c r="H17" i="22"/>
  <c r="H41" i="22"/>
  <c r="H35" i="22"/>
  <c r="H34" i="22"/>
  <c r="J288" i="16"/>
  <c r="G19" i="22"/>
  <c r="H51" i="22"/>
  <c r="H53" i="22"/>
  <c r="H8" i="22"/>
  <c r="H63" i="22"/>
  <c r="H52" i="22"/>
  <c r="H25" i="22"/>
  <c r="H19" i="22"/>
  <c r="H11" i="22"/>
  <c r="J217" i="16"/>
  <c r="J153" i="16"/>
  <c r="J299" i="16"/>
  <c r="G16" i="22"/>
  <c r="J290" i="16"/>
  <c r="I249" i="30" l="1"/>
  <c r="I69" i="30"/>
  <c r="I486" i="30"/>
  <c r="I250" i="30"/>
  <c r="I442" i="30"/>
  <c r="I449" i="30"/>
  <c r="I73" i="30"/>
  <c r="I274" i="30"/>
  <c r="I320" i="30"/>
  <c r="I471" i="30"/>
  <c r="I375" i="30"/>
  <c r="I187" i="30"/>
  <c r="I292" i="30"/>
  <c r="I12" i="30"/>
  <c r="I62" i="30"/>
  <c r="I325" i="30"/>
  <c r="J83" i="16"/>
  <c r="J92" i="16"/>
  <c r="J90" i="16"/>
  <c r="J226" i="16"/>
  <c r="J227" i="16"/>
  <c r="J228" i="16"/>
  <c r="J327" i="16"/>
  <c r="J326" i="16"/>
  <c r="J225" i="16"/>
  <c r="J169" i="16"/>
  <c r="J237" i="16"/>
  <c r="J59" i="16"/>
  <c r="J10" i="16"/>
  <c r="J282" i="16"/>
  <c r="J300" i="16"/>
  <c r="J56" i="16"/>
  <c r="J40" i="16"/>
  <c r="J46" i="16"/>
  <c r="J238" i="16"/>
  <c r="J210" i="16"/>
  <c r="J132" i="16"/>
  <c r="J239" i="16"/>
  <c r="J32" i="16"/>
  <c r="J57" i="16"/>
  <c r="J47" i="16"/>
  <c r="J139" i="16"/>
  <c r="J211" i="16"/>
  <c r="J60" i="16"/>
  <c r="J295" i="16"/>
  <c r="J123" i="16"/>
  <c r="J126" i="16"/>
  <c r="J130" i="16"/>
  <c r="J87" i="16"/>
  <c r="J82" i="16"/>
  <c r="J96" i="16"/>
  <c r="J167" i="16"/>
  <c r="J128" i="16"/>
  <c r="J131" i="16"/>
  <c r="J166" i="16"/>
  <c r="J109" i="16"/>
  <c r="J93" i="16"/>
  <c r="J81" i="16"/>
  <c r="J88" i="16"/>
  <c r="J86" i="16"/>
  <c r="J80" i="16"/>
  <c r="J286" i="16"/>
  <c r="J297" i="16"/>
  <c r="J291" i="16"/>
  <c r="J89" i="16"/>
  <c r="J249" i="16"/>
  <c r="J97" i="16"/>
  <c r="J188" i="16"/>
  <c r="J257" i="16"/>
  <c r="J191" i="16"/>
  <c r="J245" i="16"/>
  <c r="J252" i="16"/>
  <c r="H61" i="22"/>
  <c r="I397" i="30"/>
  <c r="I328" i="30"/>
  <c r="I25" i="30"/>
  <c r="N8" i="22"/>
  <c r="N16" i="22"/>
  <c r="G17" i="22"/>
  <c r="I17" i="22" s="1"/>
  <c r="N11" i="22"/>
  <c r="I10" i="22"/>
  <c r="N10" i="22"/>
  <c r="I12" i="22"/>
  <c r="N12" i="22"/>
  <c r="N19" i="22"/>
  <c r="I8" i="22"/>
  <c r="I19" i="22"/>
  <c r="I11" i="22"/>
  <c r="I16" i="22"/>
  <c r="J94" i="16"/>
  <c r="J248" i="16"/>
  <c r="J202" i="16"/>
  <c r="J242" i="16"/>
  <c r="J240" i="16"/>
  <c r="J241" i="16"/>
  <c r="J198" i="16"/>
  <c r="J201" i="16"/>
  <c r="I282" i="30" l="1"/>
  <c r="I14" i="30"/>
  <c r="I454" i="30"/>
  <c r="I386" i="30"/>
  <c r="I246" i="30"/>
  <c r="I429" i="30"/>
  <c r="I104" i="30"/>
  <c r="I24" i="30"/>
  <c r="I463" i="30"/>
  <c r="I293" i="30"/>
  <c r="I205" i="30"/>
  <c r="I37" i="30"/>
  <c r="I388" i="30"/>
  <c r="I130" i="30"/>
  <c r="I396" i="30"/>
  <c r="I175" i="30"/>
  <c r="I378" i="30"/>
  <c r="I68" i="30"/>
  <c r="I276" i="30"/>
  <c r="I425" i="30"/>
  <c r="I108" i="30"/>
  <c r="I281" i="30"/>
  <c r="I194" i="30"/>
  <c r="I468" i="30"/>
  <c r="I455" i="30"/>
  <c r="I479" i="30"/>
  <c r="I461" i="30"/>
  <c r="I219" i="30"/>
  <c r="I462" i="30"/>
  <c r="I348" i="30"/>
  <c r="I33" i="30"/>
  <c r="I426" i="30"/>
  <c r="I222" i="30"/>
  <c r="I457" i="30"/>
  <c r="I459" i="30"/>
  <c r="I441" i="30"/>
  <c r="I125" i="30"/>
  <c r="I338" i="30"/>
  <c r="I302" i="30"/>
  <c r="I257" i="30"/>
  <c r="I95" i="30"/>
  <c r="I440" i="30"/>
  <c r="I50" i="30"/>
  <c r="I382" i="30"/>
  <c r="I65" i="30"/>
  <c r="N17" i="22"/>
  <c r="I314" i="30" l="1"/>
  <c r="I385" i="30"/>
  <c r="I54" i="30"/>
  <c r="I195" i="30"/>
  <c r="I376" i="30"/>
  <c r="I465" i="30"/>
  <c r="I91" i="30"/>
  <c r="I259" i="30"/>
  <c r="I7" i="30"/>
  <c r="I343" i="30"/>
  <c r="I329" i="30"/>
  <c r="I331" i="30"/>
  <c r="I165" i="30"/>
  <c r="I67" i="30"/>
  <c r="I251" i="30"/>
  <c r="I202" i="30"/>
  <c r="I280" i="30"/>
  <c r="I356" i="30"/>
  <c r="I387" i="30"/>
  <c r="I273" i="30"/>
  <c r="I470" i="30"/>
  <c r="I109" i="30"/>
  <c r="I393" i="30"/>
  <c r="I335" i="30"/>
  <c r="I243" i="30"/>
  <c r="I389" i="30"/>
  <c r="I476" i="30"/>
  <c r="I345" i="30"/>
  <c r="I41" i="30"/>
  <c r="I168" i="30"/>
  <c r="I224" i="30"/>
  <c r="I110" i="30"/>
  <c r="I241" i="30"/>
  <c r="I38" i="30"/>
  <c r="I400" i="30"/>
  <c r="I367" i="30"/>
  <c r="I377" i="30"/>
  <c r="I180" i="30"/>
  <c r="I153" i="30"/>
  <c r="I197" i="30"/>
  <c r="I296" i="30"/>
  <c r="I5" i="30"/>
  <c r="I373" i="30"/>
  <c r="I484" i="30"/>
  <c r="I113" i="30"/>
  <c r="I242" i="30"/>
  <c r="I15" i="30"/>
  <c r="I283" i="30"/>
  <c r="I16" i="30"/>
  <c r="I315" i="30"/>
  <c r="I105" i="30"/>
  <c r="I326" i="30"/>
  <c r="I333" i="30"/>
  <c r="I154" i="30"/>
  <c r="I270" i="30"/>
  <c r="I234" i="30"/>
  <c r="I344" i="30"/>
  <c r="I483" i="30"/>
  <c r="G14" i="22"/>
  <c r="J221" i="16" l="1"/>
  <c r="J70" i="16"/>
  <c r="J222" i="16"/>
  <c r="J223" i="16"/>
  <c r="J220" i="16"/>
  <c r="N14" i="22"/>
  <c r="I14" i="22"/>
  <c r="J307" i="16"/>
  <c r="J21" i="16"/>
  <c r="J13" i="16"/>
  <c r="J44" i="16"/>
  <c r="J39" i="16"/>
  <c r="J34" i="16"/>
  <c r="J29" i="16"/>
  <c r="J6" i="16"/>
  <c r="J49" i="16"/>
  <c r="J48" i="16"/>
  <c r="J58" i="16"/>
  <c r="J55" i="16"/>
  <c r="J270" i="16"/>
  <c r="J195" i="16"/>
  <c r="J197" i="16"/>
  <c r="J107" i="16"/>
  <c r="J196" i="16"/>
  <c r="J116" i="16"/>
  <c r="J2" i="16"/>
  <c r="J100" i="16"/>
  <c r="J296" i="16"/>
  <c r="J269" i="16"/>
  <c r="J84" i="16"/>
  <c r="J151" i="16"/>
  <c r="J95" i="16"/>
  <c r="J328" i="16"/>
  <c r="J79" i="16"/>
  <c r="J303" i="16"/>
  <c r="G51" i="22"/>
  <c r="J140" i="16"/>
  <c r="J85" i="16"/>
  <c r="J255" i="16"/>
  <c r="J309" i="16"/>
  <c r="J310" i="16"/>
  <c r="J143" i="16"/>
  <c r="J99" i="16"/>
  <c r="J253" i="16"/>
  <c r="J247" i="16"/>
  <c r="J243" i="16"/>
  <c r="J244" i="16"/>
  <c r="J187" i="16"/>
  <c r="J103" i="16"/>
  <c r="J104" i="16"/>
  <c r="J73" i="16"/>
  <c r="J318" i="16"/>
  <c r="J236" i="16"/>
  <c r="J235" i="16"/>
  <c r="J125" i="16"/>
  <c r="J135" i="16"/>
  <c r="J138" i="16"/>
  <c r="J304" i="16"/>
  <c r="J305" i="16"/>
  <c r="J52" i="16"/>
  <c r="J215" i="16"/>
  <c r="J186" i="16"/>
  <c r="G26" i="22"/>
  <c r="G35" i="22"/>
  <c r="G63" i="22"/>
  <c r="J119" i="16"/>
  <c r="J164" i="16"/>
  <c r="J279" i="16"/>
  <c r="J163" i="16"/>
  <c r="J199" i="16"/>
  <c r="J152" i="16"/>
  <c r="J144" i="16"/>
  <c r="J147" i="16"/>
  <c r="J208" i="16"/>
  <c r="J118" i="16"/>
  <c r="J117" i="16"/>
  <c r="J280" i="16"/>
  <c r="J277" i="16"/>
  <c r="J165" i="16"/>
  <c r="J278" i="16"/>
  <c r="J276" i="16"/>
  <c r="J216" i="16"/>
  <c r="J141" i="16"/>
  <c r="J142" i="16"/>
  <c r="J9" i="16"/>
  <c r="J230" i="16"/>
  <c r="J229" i="16"/>
  <c r="J31" i="16"/>
  <c r="G46" i="22"/>
  <c r="J174" i="16"/>
  <c r="J175" i="16"/>
  <c r="J72" i="16"/>
  <c r="J317" i="16"/>
  <c r="J312" i="16"/>
  <c r="J91" i="16"/>
  <c r="J98" i="16"/>
  <c r="J272" i="16"/>
  <c r="J256" i="16"/>
  <c r="J254" i="16"/>
  <c r="J35" i="16"/>
  <c r="J273" i="16"/>
  <c r="J36" i="16"/>
  <c r="J120" i="16"/>
  <c r="J121" i="16"/>
  <c r="G53" i="22"/>
  <c r="G25" i="22"/>
  <c r="G40" i="22"/>
  <c r="J18" i="16"/>
  <c r="J27" i="16"/>
  <c r="J319" i="16"/>
  <c r="J189" i="16"/>
  <c r="J268" i="16"/>
  <c r="J267" i="16"/>
  <c r="J323" i="16"/>
  <c r="J206" i="16"/>
  <c r="J192" i="16"/>
  <c r="J246" i="16"/>
  <c r="G39" i="22"/>
  <c r="J61" i="16"/>
  <c r="J62" i="16"/>
  <c r="J3" i="16"/>
  <c r="J136" i="16"/>
  <c r="J134" i="16"/>
  <c r="J133" i="16"/>
  <c r="J137" i="16"/>
  <c r="J306" i="16"/>
  <c r="J271" i="16"/>
  <c r="J308" i="16"/>
  <c r="J302" i="16"/>
  <c r="J162" i="16"/>
  <c r="J154" i="16"/>
  <c r="J101" i="16"/>
  <c r="J207" i="16"/>
  <c r="J108" i="16"/>
  <c r="J156" i="16"/>
  <c r="J274" i="16"/>
  <c r="J64" i="16"/>
  <c r="J161" i="16"/>
  <c r="J4" i="16"/>
  <c r="J159" i="16"/>
  <c r="J160" i="16"/>
  <c r="J329" i="16"/>
  <c r="J5" i="16"/>
  <c r="J194" i="16"/>
  <c r="J173" i="16"/>
  <c r="J176" i="16"/>
  <c r="G20" i="22"/>
  <c r="G45" i="22"/>
  <c r="G13" i="22"/>
  <c r="J275" i="16"/>
  <c r="J129" i="16"/>
  <c r="J127" i="16"/>
  <c r="J124" i="16"/>
  <c r="G41" i="22"/>
  <c r="G47" i="22"/>
  <c r="G33" i="22"/>
  <c r="J115" i="16"/>
  <c r="J112" i="16"/>
  <c r="J203" i="16"/>
  <c r="J200" i="16"/>
  <c r="J233" i="16"/>
  <c r="J53" i="16"/>
  <c r="J54" i="16"/>
  <c r="J204" i="16"/>
  <c r="J205" i="16"/>
  <c r="J265" i="16"/>
  <c r="J171" i="16"/>
  <c r="J178" i="16"/>
  <c r="J65" i="16"/>
  <c r="J294" i="16"/>
  <c r="J264" i="16"/>
  <c r="J324" i="16"/>
  <c r="J263" i="16"/>
  <c r="J285" i="16"/>
  <c r="J234" i="16"/>
  <c r="J320" i="16"/>
  <c r="J11" i="16"/>
  <c r="J293" i="16"/>
  <c r="J284" i="16"/>
  <c r="J33" i="16"/>
  <c r="J41" i="16"/>
  <c r="J301" i="16"/>
  <c r="J170" i="16"/>
  <c r="J259" i="16"/>
  <c r="J250" i="16"/>
  <c r="J289" i="16"/>
  <c r="J283" i="16"/>
  <c r="G18" i="22"/>
  <c r="G61" i="22"/>
  <c r="J157" i="16"/>
  <c r="J146" i="16"/>
  <c r="J311" i="16"/>
  <c r="J193" i="16"/>
  <c r="J149" i="16"/>
  <c r="J313" i="16"/>
  <c r="J155" i="16"/>
  <c r="J321" i="16"/>
  <c r="J190" i="16"/>
  <c r="J322" i="16"/>
  <c r="J316" i="16"/>
  <c r="J315" i="16"/>
  <c r="J177" i="16"/>
  <c r="J168" i="16"/>
  <c r="J102" i="16"/>
  <c r="J105" i="16"/>
  <c r="G62" i="22"/>
  <c r="J287" i="16"/>
  <c r="J292" i="16"/>
  <c r="J298" i="16"/>
  <c r="J114" i="16"/>
  <c r="J185" i="16"/>
  <c r="J67" i="16"/>
  <c r="J78" i="16"/>
  <c r="J181" i="16"/>
  <c r="J111" i="16"/>
  <c r="J69" i="16"/>
  <c r="J8" i="16"/>
  <c r="J28" i="16"/>
  <c r="G9" i="22"/>
  <c r="G52" i="22"/>
  <c r="G15" i="22"/>
  <c r="G34" i="22"/>
  <c r="J74" i="16"/>
  <c r="J110" i="16"/>
  <c r="J68" i="16"/>
  <c r="J66" i="16"/>
  <c r="J113" i="16"/>
  <c r="J180" i="16"/>
  <c r="J77" i="16"/>
  <c r="J184" i="16"/>
  <c r="J219" i="16"/>
  <c r="J218" i="16"/>
  <c r="J258" i="16"/>
  <c r="J251" i="16"/>
  <c r="J19" i="16"/>
  <c r="J22" i="16"/>
  <c r="J231" i="16"/>
  <c r="J232" i="16"/>
  <c r="J150" i="16"/>
  <c r="I416" i="30" l="1"/>
  <c r="I366" i="30"/>
  <c r="I39" i="30"/>
  <c r="I199" i="30"/>
  <c r="I436" i="30"/>
  <c r="I167" i="30"/>
  <c r="I323" i="30"/>
  <c r="I263" i="30"/>
  <c r="I272" i="30"/>
  <c r="I349" i="30"/>
  <c r="I278" i="30"/>
  <c r="I252" i="30"/>
  <c r="I22" i="30"/>
  <c r="I192" i="30"/>
  <c r="I170" i="30"/>
  <c r="I239" i="30"/>
  <c r="I64" i="30"/>
  <c r="I193" i="30"/>
  <c r="I212" i="30"/>
  <c r="I262" i="30"/>
  <c r="I256" i="30"/>
  <c r="I414" i="30"/>
  <c r="I316" i="30"/>
  <c r="I208" i="30"/>
  <c r="I260" i="30"/>
  <c r="I287" i="30"/>
  <c r="I56" i="30"/>
  <c r="I28" i="30"/>
  <c r="I294" i="30"/>
  <c r="I391" i="30"/>
  <c r="I20" i="30"/>
  <c r="I93" i="30"/>
  <c r="I277" i="30"/>
  <c r="I52" i="30"/>
  <c r="I321" i="30"/>
  <c r="I351" i="30"/>
  <c r="I98" i="30"/>
  <c r="I322" i="30"/>
  <c r="I183" i="30"/>
  <c r="I139" i="30"/>
  <c r="I6" i="30"/>
  <c r="I261" i="30"/>
  <c r="I395" i="30"/>
  <c r="I71" i="30"/>
  <c r="I364" i="30"/>
  <c r="I404" i="30"/>
  <c r="I305" i="30"/>
  <c r="I303" i="30"/>
  <c r="I34" i="30"/>
  <c r="I424" i="30"/>
  <c r="I310" i="30"/>
  <c r="I18" i="30"/>
  <c r="I271" i="30"/>
  <c r="I313" i="30"/>
  <c r="I255" i="30"/>
  <c r="I107" i="30"/>
  <c r="I211" i="30"/>
  <c r="I412" i="30"/>
  <c r="I384" i="30"/>
  <c r="I66" i="30"/>
  <c r="I473" i="30"/>
  <c r="I475" i="30"/>
  <c r="I458" i="30"/>
  <c r="I411" i="30"/>
  <c r="J7" i="16"/>
  <c r="J30" i="16"/>
  <c r="J14" i="16"/>
  <c r="J23" i="16"/>
  <c r="J172" i="16"/>
  <c r="J25" i="16"/>
  <c r="J179" i="16"/>
  <c r="J16" i="16"/>
  <c r="I47" i="22"/>
  <c r="I39" i="22"/>
  <c r="N62" i="22"/>
  <c r="I62" i="22"/>
  <c r="N61" i="22"/>
  <c r="I61" i="22"/>
  <c r="N63" i="22"/>
  <c r="I63" i="22"/>
  <c r="N26" i="22"/>
  <c r="I26" i="22"/>
  <c r="I51" i="22"/>
  <c r="I34" i="22"/>
  <c r="I15" i="22"/>
  <c r="N15" i="22"/>
  <c r="N18" i="22"/>
  <c r="I18" i="22"/>
  <c r="N13" i="22"/>
  <c r="I13" i="22"/>
  <c r="I45" i="22"/>
  <c r="I40" i="22"/>
  <c r="N25" i="22"/>
  <c r="I25" i="22"/>
  <c r="I53" i="22"/>
  <c r="I46" i="22"/>
  <c r="I35" i="22"/>
  <c r="I52" i="22"/>
  <c r="N9" i="22"/>
  <c r="I9" i="22"/>
  <c r="I33" i="22"/>
  <c r="I41" i="22"/>
  <c r="N20" i="22"/>
  <c r="I20" i="22"/>
  <c r="I413" i="30" l="1"/>
  <c r="I184" i="30"/>
  <c r="I134" i="30"/>
  <c r="I269" i="30"/>
  <c r="I45" i="30"/>
  <c r="I390" i="30"/>
  <c r="I330" i="30"/>
  <c r="I350" i="30"/>
  <c r="I365" i="30"/>
  <c r="I266" i="30"/>
  <c r="I466" i="30"/>
  <c r="I51" i="30"/>
  <c r="I452" i="30"/>
  <c r="I445" i="30"/>
  <c r="I279" i="30"/>
  <c r="I36" i="30"/>
  <c r="I198" i="30"/>
  <c r="I372" i="30"/>
  <c r="J24" i="16"/>
  <c r="J15" i="16"/>
  <c r="J12" i="16"/>
  <c r="J20" i="16"/>
  <c r="J51" i="16"/>
  <c r="J183" i="16"/>
  <c r="J212" i="16"/>
  <c r="J50" i="16"/>
  <c r="J281" i="16"/>
  <c r="J214" i="16"/>
  <c r="J182" i="16"/>
  <c r="J158" i="16"/>
  <c r="J213" i="16"/>
  <c r="I392" i="30" l="1"/>
  <c r="I226" i="30"/>
  <c r="I114" i="30"/>
  <c r="I207" i="30" l="1"/>
  <c r="J42" i="16" l="1"/>
  <c r="J38" i="16"/>
  <c r="J37" i="16"/>
  <c r="J43" i="16"/>
  <c r="J17" i="16"/>
  <c r="J26" i="16"/>
  <c r="I149" i="30" l="1"/>
  <c r="N45" i="22" l="1"/>
  <c r="N34" i="22" l="1"/>
  <c r="N52" i="22"/>
  <c r="N47" i="22"/>
  <c r="N33" i="22"/>
  <c r="N53" i="22"/>
  <c r="N35" i="22"/>
  <c r="N40" i="22"/>
  <c r="N39" i="22"/>
  <c r="N46" i="22"/>
  <c r="N41" i="22"/>
  <c r="N51" i="22"/>
  <c r="P196" i="15" l="1"/>
  <c r="S196" i="15" s="1"/>
  <c r="P542" i="15"/>
  <c r="S542" i="15" s="1"/>
  <c r="P210" i="15"/>
  <c r="S210" i="15" s="1"/>
  <c r="V210" i="15" s="1"/>
  <c r="P480" i="15"/>
  <c r="S480" i="15" s="1"/>
  <c r="P432" i="15"/>
  <c r="S432" i="15" s="1"/>
  <c r="P444" i="15"/>
  <c r="S444" i="15" s="1"/>
  <c r="P130" i="15"/>
  <c r="S130" i="15" s="1"/>
  <c r="V130" i="15" s="1"/>
  <c r="P212" i="15"/>
  <c r="S212" i="15" s="1"/>
  <c r="P449" i="15"/>
  <c r="S449" i="15" s="1"/>
  <c r="P208" i="15"/>
  <c r="S208" i="15" s="1"/>
  <c r="V208" i="15" s="1"/>
  <c r="P293" i="15"/>
  <c r="S293" i="15" s="1"/>
  <c r="P123" i="15"/>
  <c r="S123" i="15" s="1"/>
  <c r="V123" i="15" s="1"/>
  <c r="P193" i="15"/>
  <c r="S193" i="15" s="1"/>
  <c r="P322" i="15"/>
  <c r="S322" i="15" s="1"/>
  <c r="P461" i="15"/>
  <c r="S461" i="15" s="1"/>
  <c r="V461" i="15" s="1"/>
  <c r="P450" i="15"/>
  <c r="S450" i="15" s="1"/>
  <c r="P520" i="15"/>
  <c r="S520" i="15" s="1"/>
  <c r="P9" i="15"/>
  <c r="S9" i="15" s="1"/>
  <c r="P75" i="15"/>
  <c r="S75" i="15" s="1"/>
  <c r="V75" i="15" s="1"/>
  <c r="P491" i="15"/>
  <c r="S491" i="15" s="1"/>
  <c r="P162" i="15"/>
  <c r="S162" i="15" s="1"/>
  <c r="V162" i="15" s="1"/>
  <c r="P402" i="15"/>
  <c r="S402" i="15" s="1"/>
  <c r="P70" i="15"/>
  <c r="S70" i="15" s="1"/>
  <c r="P511" i="15"/>
  <c r="S511" i="15" s="1"/>
  <c r="V511" i="15" s="1"/>
  <c r="P346" i="15"/>
  <c r="S346" i="15" s="1"/>
  <c r="V346" i="15" s="1"/>
  <c r="P124" i="15"/>
  <c r="S124" i="15" s="1"/>
  <c r="V124" i="15" s="1"/>
  <c r="P27" i="15"/>
  <c r="S27" i="15" s="1"/>
  <c r="V27" i="15" s="1"/>
  <c r="P128" i="15"/>
  <c r="S128" i="15" s="1"/>
  <c r="P451" i="15"/>
  <c r="S451" i="15" s="1"/>
  <c r="V451" i="15" s="1"/>
  <c r="P446" i="15"/>
  <c r="S446" i="15" s="1"/>
  <c r="P462" i="15"/>
  <c r="S462" i="15" s="1"/>
  <c r="V462" i="15" s="1"/>
  <c r="P280" i="15"/>
  <c r="S280" i="15" s="1"/>
  <c r="P170" i="15"/>
  <c r="S170" i="15" s="1"/>
  <c r="V170" i="15" s="1"/>
  <c r="P399" i="15"/>
  <c r="S399" i="15" s="1"/>
  <c r="P6" i="15"/>
  <c r="S6" i="15" s="1"/>
  <c r="V6" i="15" s="1"/>
  <c r="P541" i="15"/>
  <c r="S541" i="15" s="1"/>
  <c r="P253" i="15"/>
  <c r="S253" i="15" s="1"/>
  <c r="P306" i="15"/>
  <c r="S306" i="15" s="1"/>
  <c r="P518" i="15"/>
  <c r="S518" i="15" s="1"/>
  <c r="V518" i="15" s="1"/>
  <c r="P333" i="15"/>
  <c r="S333" i="15" s="1"/>
  <c r="P90" i="15"/>
  <c r="S90" i="15" s="1"/>
  <c r="V90" i="15" s="1"/>
  <c r="P14" i="15"/>
  <c r="S14" i="15" s="1"/>
  <c r="V14" i="15" s="1"/>
  <c r="P331" i="15"/>
  <c r="S331" i="15" s="1"/>
  <c r="P58" i="15"/>
  <c r="S58" i="15" s="1"/>
  <c r="V58" i="15" s="1"/>
  <c r="P194" i="15"/>
  <c r="S194" i="15" s="1"/>
  <c r="V194" i="15" s="1"/>
  <c r="P488" i="15"/>
  <c r="S488" i="15" s="1"/>
  <c r="V488" i="15" s="1"/>
  <c r="P88" i="15"/>
  <c r="S88" i="15" s="1"/>
  <c r="P111" i="15"/>
  <c r="S111" i="15" s="1"/>
  <c r="V111" i="15" s="1"/>
  <c r="P92" i="15"/>
  <c r="S92" i="15" s="1"/>
  <c r="V92" i="15" s="1"/>
  <c r="P15" i="15"/>
  <c r="S15" i="15" s="1"/>
  <c r="V15" i="15" s="1"/>
  <c r="P523" i="15"/>
  <c r="S523" i="15" s="1"/>
  <c r="V523" i="15" s="1"/>
  <c r="P136" i="15"/>
  <c r="S136" i="15" s="1"/>
  <c r="V136" i="15" s="1"/>
  <c r="P452" i="15"/>
  <c r="S452" i="15" s="1"/>
  <c r="P325" i="15"/>
  <c r="S325" i="15" s="1"/>
  <c r="V325" i="15" s="1"/>
  <c r="P307" i="15"/>
  <c r="S307" i="15" s="1"/>
  <c r="P395" i="15"/>
  <c r="S395" i="15" s="1"/>
  <c r="P35" i="15"/>
  <c r="S35" i="15" s="1"/>
  <c r="P36" i="15"/>
  <c r="S36" i="15" s="1"/>
  <c r="P25" i="15"/>
  <c r="S25" i="15" s="1"/>
  <c r="V25" i="15" s="1"/>
  <c r="P11" i="15"/>
  <c r="S11" i="15" s="1"/>
  <c r="P326" i="15"/>
  <c r="S326" i="15" s="1"/>
  <c r="V326" i="15" s="1"/>
  <c r="P445" i="15"/>
  <c r="S445" i="15" s="1"/>
  <c r="V445" i="15" s="1"/>
  <c r="P167" i="15"/>
  <c r="S167" i="15" s="1"/>
  <c r="P323" i="15"/>
  <c r="S323" i="15" s="1"/>
  <c r="V323" i="15" s="1"/>
  <c r="P4" i="15"/>
  <c r="S4" i="15" s="1"/>
  <c r="V4" i="15" s="1"/>
  <c r="P454" i="15"/>
  <c r="S454" i="15" s="1"/>
  <c r="V454" i="15" s="1"/>
  <c r="P389" i="15"/>
  <c r="S389" i="15" s="1"/>
  <c r="P314" i="15"/>
  <c r="S314" i="15" s="1"/>
  <c r="P522" i="15"/>
  <c r="S522" i="15" s="1"/>
  <c r="P201" i="15"/>
  <c r="S201" i="15" s="1"/>
  <c r="V201" i="15" s="1"/>
  <c r="P543" i="15"/>
  <c r="S543" i="15" s="1"/>
  <c r="P247" i="15"/>
  <c r="S247" i="15" s="1"/>
  <c r="V247" i="15" s="1"/>
  <c r="P345" i="15"/>
  <c r="S345" i="15" s="1"/>
  <c r="V345" i="15" s="1"/>
  <c r="P313" i="15"/>
  <c r="S313" i="15" s="1"/>
  <c r="P318" i="15"/>
  <c r="S318" i="15" s="1"/>
  <c r="V318" i="15" s="1"/>
  <c r="P343" i="15"/>
  <c r="S343" i="15" s="1"/>
  <c r="V343" i="15" s="1"/>
  <c r="P358" i="15"/>
  <c r="S358" i="15" s="1"/>
  <c r="V358" i="15" s="1"/>
  <c r="P298" i="15"/>
  <c r="S298" i="15" s="1"/>
  <c r="P327" i="15"/>
  <c r="S327" i="15" s="1"/>
  <c r="P197" i="15"/>
  <c r="S197" i="15" s="1"/>
  <c r="V197" i="15" s="1"/>
  <c r="P84" i="15"/>
  <c r="S84" i="15" s="1"/>
  <c r="P249" i="15"/>
  <c r="S249" i="15" s="1"/>
  <c r="P431" i="15"/>
  <c r="S431" i="15" s="1"/>
  <c r="P7" i="15"/>
  <c r="S7" i="15" s="1"/>
  <c r="P134" i="15"/>
  <c r="S134" i="15" s="1"/>
  <c r="V134" i="15" s="1"/>
  <c r="P455" i="15"/>
  <c r="S455" i="15" s="1"/>
  <c r="P268" i="15"/>
  <c r="S268" i="15" s="1"/>
  <c r="V268" i="15" s="1"/>
  <c r="P248" i="15"/>
  <c r="S248" i="15" s="1"/>
  <c r="P28" i="15"/>
  <c r="S28" i="15" s="1"/>
  <c r="P195" i="15"/>
  <c r="S195" i="15" s="1"/>
  <c r="V195" i="15" s="1"/>
  <c r="P317" i="15"/>
  <c r="S317" i="15" s="1"/>
  <c r="P203" i="15"/>
  <c r="S203" i="15" s="1"/>
  <c r="V203" i="15" s="1"/>
  <c r="P199" i="15"/>
  <c r="S199" i="15" s="1"/>
  <c r="P73" i="15"/>
  <c r="S73" i="15" s="1"/>
  <c r="P91" i="15"/>
  <c r="S91" i="15" s="1"/>
  <c r="V91" i="15" s="1"/>
  <c r="P447" i="15"/>
  <c r="S447" i="15" s="1"/>
  <c r="V447" i="15" s="1"/>
  <c r="P161" i="15"/>
  <c r="S161" i="15" s="1"/>
  <c r="P457" i="15"/>
  <c r="S457" i="15" s="1"/>
  <c r="P521" i="15"/>
  <c r="S521" i="15" s="1"/>
  <c r="V521" i="15" s="1"/>
  <c r="P377" i="15"/>
  <c r="S377" i="15" s="1"/>
  <c r="P515" i="15"/>
  <c r="S515" i="15" s="1"/>
  <c r="P5" i="15"/>
  <c r="S5" i="15" s="1"/>
  <c r="P163" i="15"/>
  <c r="S163" i="15" s="1"/>
  <c r="P519" i="15"/>
  <c r="S519" i="15" s="1"/>
  <c r="P295" i="15"/>
  <c r="S295" i="15" s="1"/>
  <c r="V295" i="15" s="1"/>
  <c r="P350" i="15"/>
  <c r="S350" i="15" s="1"/>
  <c r="P524" i="15"/>
  <c r="S524" i="15" s="1"/>
  <c r="V524" i="15" s="1"/>
  <c r="P489" i="15"/>
  <c r="S489" i="15" s="1"/>
  <c r="V489" i="15" s="1"/>
  <c r="P499" i="15"/>
  <c r="S499" i="15" s="1"/>
  <c r="V499" i="15" s="1"/>
  <c r="P223" i="15"/>
  <c r="S223" i="15" s="1"/>
  <c r="V223" i="15" s="1"/>
  <c r="P365" i="15"/>
  <c r="S365" i="15" s="1"/>
  <c r="P344" i="15"/>
  <c r="S344" i="15" s="1"/>
  <c r="V344" i="15" s="1"/>
  <c r="P319" i="15"/>
  <c r="S319" i="15" s="1"/>
  <c r="P296" i="15"/>
  <c r="S296" i="15" s="1"/>
  <c r="V296" i="15" s="1"/>
  <c r="P83" i="15"/>
  <c r="S83" i="15" s="1"/>
  <c r="P316" i="15"/>
  <c r="S316" i="15" s="1"/>
  <c r="V316" i="15" s="1"/>
  <c r="P200" i="15"/>
  <c r="S200" i="15" s="1"/>
  <c r="V200" i="15" s="1"/>
  <c r="P487" i="15"/>
  <c r="S487" i="15" s="1"/>
  <c r="P26" i="15"/>
  <c r="S26" i="15" s="1"/>
  <c r="V26" i="15" s="1"/>
  <c r="P74" i="15"/>
  <c r="S74" i="15" s="1"/>
  <c r="V74" i="15" s="1"/>
  <c r="P324" i="15"/>
  <c r="S324" i="15" s="1"/>
  <c r="P321" i="15"/>
  <c r="S321" i="15" s="1"/>
  <c r="P192" i="15"/>
  <c r="S192" i="15" s="1"/>
  <c r="V192" i="15" s="1"/>
  <c r="P413" i="15"/>
  <c r="S413" i="15" s="1"/>
  <c r="V413" i="15" s="1"/>
  <c r="P500" i="15"/>
  <c r="S500" i="15" s="1"/>
  <c r="P320" i="15"/>
  <c r="S320" i="15" s="1"/>
  <c r="V320" i="15" s="1"/>
  <c r="P378" i="15"/>
  <c r="S378" i="15" s="1"/>
  <c r="P294" i="15"/>
  <c r="S294" i="15" s="1"/>
  <c r="V294" i="15" s="1"/>
  <c r="P198" i="15"/>
  <c r="S198" i="15" s="1"/>
  <c r="P202" i="15"/>
  <c r="S202" i="15" s="1"/>
  <c r="V202" i="15" s="1"/>
  <c r="P297" i="15"/>
  <c r="S297" i="15" s="1"/>
  <c r="P72" i="15"/>
  <c r="S72" i="15" s="1"/>
  <c r="V72" i="15" s="1"/>
  <c r="P374" i="15"/>
  <c r="S374" i="15" s="1"/>
  <c r="P490" i="15"/>
  <c r="S490" i="15" s="1"/>
  <c r="P453" i="15"/>
  <c r="S453" i="15" s="1"/>
  <c r="V453" i="15" s="1"/>
  <c r="P76" i="15"/>
  <c r="S76" i="15" s="1"/>
  <c r="P486" i="15"/>
  <c r="S486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Rogerio Pereira Gomes</author>
  </authors>
  <commentList>
    <comment ref="K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Escolher a cidade de destino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Escolher o tipo de caminhão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<sst xmlns="http://schemas.openxmlformats.org/spreadsheetml/2006/main" count="18279" uniqueCount="3654">
  <si>
    <t>Site</t>
  </si>
  <si>
    <t>Cod Cliente</t>
  </si>
  <si>
    <t>NOME FANTASIA</t>
  </si>
  <si>
    <t>CUSTOMER SIZE</t>
  </si>
  <si>
    <t>Producttype3</t>
  </si>
  <si>
    <t>Preço FOB</t>
  </si>
  <si>
    <t>Metal</t>
  </si>
  <si>
    <t>Accessories</t>
  </si>
  <si>
    <t>ARARAQUARA</t>
  </si>
  <si>
    <t>JUNDIAI</t>
  </si>
  <si>
    <t>SUMARE</t>
  </si>
  <si>
    <t>CAMPINAS</t>
  </si>
  <si>
    <t>CACAPAVA</t>
  </si>
  <si>
    <t>JANDIRA</t>
  </si>
  <si>
    <t>SAO PAULO</t>
  </si>
  <si>
    <t>DIADEMA</t>
  </si>
  <si>
    <t>GUARULHOS</t>
  </si>
  <si>
    <t>TAUBATE</t>
  </si>
  <si>
    <t>SUZANO</t>
  </si>
  <si>
    <t>AMPARO</t>
  </si>
  <si>
    <t>MATAO</t>
  </si>
  <si>
    <t>CONCHAL</t>
  </si>
  <si>
    <t>COLINA</t>
  </si>
  <si>
    <t>MAUA</t>
  </si>
  <si>
    <t>SALTO</t>
  </si>
  <si>
    <t>VINHEDO</t>
  </si>
  <si>
    <t>ARARAS</t>
  </si>
  <si>
    <t>OLIMPIA</t>
  </si>
  <si>
    <t>PAULINIA</t>
  </si>
  <si>
    <t>BARUERI</t>
  </si>
  <si>
    <t>ITUPEVA</t>
  </si>
  <si>
    <t>CATANDUVA</t>
  </si>
  <si>
    <t>LIMEIRA</t>
  </si>
  <si>
    <t>UBERLANDIA</t>
  </si>
  <si>
    <t>CAJAMAR</t>
  </si>
  <si>
    <t>OSASCO</t>
  </si>
  <si>
    <t>BELEM</t>
  </si>
  <si>
    <t>MAIRINQUE</t>
  </si>
  <si>
    <t>ITUMBIARA</t>
  </si>
  <si>
    <t>COTIA</t>
  </si>
  <si>
    <t>FRANCA</t>
  </si>
  <si>
    <t>SOROCABA</t>
  </si>
  <si>
    <t>RESENDE</t>
  </si>
  <si>
    <t>BEBEDOURO</t>
  </si>
  <si>
    <t>CERQUILHO</t>
  </si>
  <si>
    <t>ANAPOLIS</t>
  </si>
  <si>
    <t>UCHOA</t>
  </si>
  <si>
    <t>POTIM</t>
  </si>
  <si>
    <t>JARINU</t>
  </si>
  <si>
    <t>TTR0100 VANLQ 08.300AZL SA S VBPNM00000</t>
  </si>
  <si>
    <t>TTR0200 VANLQ 10.800AZL SA S VCPNM00000</t>
  </si>
  <si>
    <t>TTR0030 CILLQ 01.900AZL AL 1 RFPNM00000</t>
  </si>
  <si>
    <t>127-TAMPA 34MM NATURALPOLEXAN</t>
  </si>
  <si>
    <t>SALVADOR</t>
  </si>
  <si>
    <t>MOGI GUACU</t>
  </si>
  <si>
    <t>CAMBIRA</t>
  </si>
  <si>
    <t>TREMEMBE</t>
  </si>
  <si>
    <t>CAJATI</t>
  </si>
  <si>
    <t>TIETE</t>
  </si>
  <si>
    <t>LACRE BI-PARTIDO 62MMBRC</t>
  </si>
  <si>
    <t>PROMISSAO</t>
  </si>
  <si>
    <t>CUBATAO</t>
  </si>
  <si>
    <t>APARECIDA</t>
  </si>
  <si>
    <t>BTF0025 RTAN2 01.300AZL AE 1 FAN00X2 00</t>
  </si>
  <si>
    <t>TAMPA FASSET BRANCAC/ TORNEIRA</t>
  </si>
  <si>
    <t>ITUIUTABA</t>
  </si>
  <si>
    <t>ATIBAIA</t>
  </si>
  <si>
    <t>GOIANIRA</t>
  </si>
  <si>
    <t>ARUJA</t>
  </si>
  <si>
    <t>MARINGA</t>
  </si>
  <si>
    <t>LOUVEIRA</t>
  </si>
  <si>
    <t>PARANAIBA</t>
  </si>
  <si>
    <t>JAGUARIUNA</t>
  </si>
  <si>
    <t>POA</t>
  </si>
  <si>
    <t>INDAIATUBA</t>
  </si>
  <si>
    <t>SERRA</t>
  </si>
  <si>
    <t>ALHANDRA</t>
  </si>
  <si>
    <t>CACERES</t>
  </si>
  <si>
    <t>GOIANIA</t>
  </si>
  <si>
    <t>TUPA</t>
  </si>
  <si>
    <t>IBC SM13 63.000 NATC EPDM BRG MAMOR</t>
  </si>
  <si>
    <t>IBC SM06 62.000 NATC EPDM BRG MAMOR HT</t>
  </si>
  <si>
    <t>TIRANTE DA GRADE</t>
  </si>
  <si>
    <t>PLACA MEDIA FRONTAL</t>
  </si>
  <si>
    <t>REGISTRO DE DESCARGABORB 4D028</t>
  </si>
  <si>
    <t>GUARNICAO 150MM (BR)EPDM ESPONJOSA</t>
  </si>
  <si>
    <t>JACAREI</t>
  </si>
  <si>
    <t>ORLANDIA</t>
  </si>
  <si>
    <t>CURITIBA</t>
  </si>
  <si>
    <t>ARACRUZ</t>
  </si>
  <si>
    <t>CRAVINHOS</t>
  </si>
  <si>
    <t>GUARUJA</t>
  </si>
  <si>
    <t>CONTAGEM</t>
  </si>
  <si>
    <t>COLOMBO</t>
  </si>
  <si>
    <t>ARAUCARIA</t>
  </si>
  <si>
    <t>TATUI</t>
  </si>
  <si>
    <t>LINS</t>
  </si>
  <si>
    <t>ITAPIRA</t>
  </si>
  <si>
    <t>CABREUVA</t>
  </si>
  <si>
    <t>CAMACARI</t>
  </si>
  <si>
    <t>LAVRINHAS</t>
  </si>
  <si>
    <t>130-TAMPA 34MM BRCVALVULA D17 POLEXAN</t>
  </si>
  <si>
    <t>AMERICANA</t>
  </si>
  <si>
    <t>MACAE</t>
  </si>
  <si>
    <t>50-TAMPA 60.3 MM BRCANEL POLEXAN</t>
  </si>
  <si>
    <t>BATATAIS</t>
  </si>
  <si>
    <t>COSMOPOLIS</t>
  </si>
  <si>
    <t>VALINHOS</t>
  </si>
  <si>
    <t>ITAPOLIS</t>
  </si>
  <si>
    <t>ITATIBA</t>
  </si>
  <si>
    <t>PINHAIS</t>
  </si>
  <si>
    <t>ITU</t>
  </si>
  <si>
    <t>GARCA</t>
  </si>
  <si>
    <t>CÓDIGO</t>
  </si>
  <si>
    <t>SITE ORIGEM</t>
  </si>
  <si>
    <t>Matão</t>
  </si>
  <si>
    <t>Shell</t>
  </si>
  <si>
    <t>Suzano</t>
  </si>
  <si>
    <t>Belford Roxo</t>
  </si>
  <si>
    <t>DESTINO</t>
  </si>
  <si>
    <t>LOTE PADRÃO VENDA</t>
  </si>
  <si>
    <t>BAÚ</t>
  </si>
  <si>
    <t>CARRETA</t>
  </si>
  <si>
    <t>PRANCHA</t>
  </si>
  <si>
    <t>PARA ADDED VALUE =</t>
  </si>
  <si>
    <t>Data</t>
  </si>
  <si>
    <t>Frete</t>
  </si>
  <si>
    <t>ICMS</t>
  </si>
  <si>
    <t>Descarga</t>
  </si>
  <si>
    <t>KM</t>
  </si>
  <si>
    <t>Pedágio Total</t>
  </si>
  <si>
    <t>Total Frete</t>
  </si>
  <si>
    <t>5PL1</t>
  </si>
  <si>
    <t>2 CORREGOS</t>
  </si>
  <si>
    <t>ALFENAS</t>
  </si>
  <si>
    <t>ALUMINIO</t>
  </si>
  <si>
    <t>AMER.BRASI</t>
  </si>
  <si>
    <t>ANDRADINA</t>
  </si>
  <si>
    <t>APUCARANA</t>
  </si>
  <si>
    <t>ARACARIGU.</t>
  </si>
  <si>
    <t>ARACATUBA</t>
  </si>
  <si>
    <t>ARAGUARI</t>
  </si>
  <si>
    <t>ARAPONGAS</t>
  </si>
  <si>
    <t>ARAPUTANGA</t>
  </si>
  <si>
    <t>ARAXA</t>
  </si>
  <si>
    <t>ASSIS</t>
  </si>
  <si>
    <t>B ORIENTE</t>
  </si>
  <si>
    <t>BARBACENA</t>
  </si>
  <si>
    <t>BAURU</t>
  </si>
  <si>
    <t>BELFORD</t>
  </si>
  <si>
    <t>BELO HORIZ</t>
  </si>
  <si>
    <t>BER.CAMPOS</t>
  </si>
  <si>
    <t>BETIM</t>
  </si>
  <si>
    <t>BLUMENAU</t>
  </si>
  <si>
    <t>BOITUVA</t>
  </si>
  <si>
    <t>BOTUCATU</t>
  </si>
  <si>
    <t>BRASILIA</t>
  </si>
  <si>
    <t>BRUSQUE</t>
  </si>
  <si>
    <t>C. GRANDE</t>
  </si>
  <si>
    <t>C.GOYTACAZ</t>
  </si>
  <si>
    <t>C.L.PAULIS</t>
  </si>
  <si>
    <t>CACOAL</t>
  </si>
  <si>
    <t>CAIEIRAS</t>
  </si>
  <si>
    <t>CAMBE</t>
  </si>
  <si>
    <t>CAPANEMA</t>
  </si>
  <si>
    <t>CAPIVARI</t>
  </si>
  <si>
    <t>CARAPICUIB</t>
  </si>
  <si>
    <t>CARIACICA</t>
  </si>
  <si>
    <t>CORDEIROP.</t>
  </si>
  <si>
    <t>CRICIUMA</t>
  </si>
  <si>
    <t>CRUZDOESTE</t>
  </si>
  <si>
    <t>CRUZEIRO</t>
  </si>
  <si>
    <t>CUIABA</t>
  </si>
  <si>
    <t>DOBRADA</t>
  </si>
  <si>
    <t>DUQ CAXIAS</t>
  </si>
  <si>
    <t>EMBU</t>
  </si>
  <si>
    <t>ESTEIO</t>
  </si>
  <si>
    <t>FORTALEZA</t>
  </si>
  <si>
    <t>FRAIBURGO</t>
  </si>
  <si>
    <t>GRAVATAI</t>
  </si>
  <si>
    <t>GUAIRA</t>
  </si>
  <si>
    <t>GUARAMIRIM</t>
  </si>
  <si>
    <t>GUARATING.</t>
  </si>
  <si>
    <t>GUAXUPE</t>
  </si>
  <si>
    <t>HOLAMBRA</t>
  </si>
  <si>
    <t>HORIZONTE</t>
  </si>
  <si>
    <t>HORTOLANDI</t>
  </si>
  <si>
    <t>INDAIAL</t>
  </si>
  <si>
    <t>IPERO</t>
  </si>
  <si>
    <t>IPOJUCA</t>
  </si>
  <si>
    <t>ITABIRA</t>
  </si>
  <si>
    <t>ITAP.SERRA</t>
  </si>
  <si>
    <t>ITAPEVI</t>
  </si>
  <si>
    <t>ITAQUAQUEC</t>
  </si>
  <si>
    <t>J.BONIFACI</t>
  </si>
  <si>
    <t>JABOTICAB.</t>
  </si>
  <si>
    <t>JAR.DO SUL</t>
  </si>
  <si>
    <t>JARDINOPOL</t>
  </si>
  <si>
    <t>JATAI</t>
  </si>
  <si>
    <t>JOINVILLE</t>
  </si>
  <si>
    <t>JUQUITIBA</t>
  </si>
  <si>
    <t>LEME</t>
  </si>
  <si>
    <t>LINHARES</t>
  </si>
  <si>
    <t>LONDRINA</t>
  </si>
  <si>
    <t>LORENA</t>
  </si>
  <si>
    <t>LUZIANIA</t>
  </si>
  <si>
    <t>MACEIO</t>
  </si>
  <si>
    <t>MARILIA</t>
  </si>
  <si>
    <t>MINEIROS</t>
  </si>
  <si>
    <t>MIRASSOL</t>
  </si>
  <si>
    <t>MOCOCA</t>
  </si>
  <si>
    <t>MOGI-MIRIM</t>
  </si>
  <si>
    <t>MOSSORO</t>
  </si>
  <si>
    <t>N.ANDRADIN</t>
  </si>
  <si>
    <t>N.FRIBURGO</t>
  </si>
  <si>
    <t>NITEROI</t>
  </si>
  <si>
    <t>OUVIDOR</t>
  </si>
  <si>
    <t>PALMAS</t>
  </si>
  <si>
    <t>PALMITAL</t>
  </si>
  <si>
    <t>PARANATING</t>
  </si>
  <si>
    <t>PARANAVAI</t>
  </si>
  <si>
    <t>PEDERNEIR.</t>
  </si>
  <si>
    <t>PEDREIRA</t>
  </si>
  <si>
    <t>PETROPOLIS</t>
  </si>
  <si>
    <t>PICOS</t>
  </si>
  <si>
    <t>PINDAMONH.</t>
  </si>
  <si>
    <t>PINDORAMA</t>
  </si>
  <si>
    <t>PINHALZI</t>
  </si>
  <si>
    <t>PINHALZINH</t>
  </si>
  <si>
    <t>PIQUETE</t>
  </si>
  <si>
    <t>PIRACICABA</t>
  </si>
  <si>
    <t>PIRAI</t>
  </si>
  <si>
    <t>PIRAPOZINH</t>
  </si>
  <si>
    <t>PIRENOPOLI</t>
  </si>
  <si>
    <t>PONTA GROS</t>
  </si>
  <si>
    <t>PRES.EPIT.</t>
  </si>
  <si>
    <t>PRES.PRUD.</t>
  </si>
  <si>
    <t>PRES.VENC.</t>
  </si>
  <si>
    <t>R.JANEIRO</t>
  </si>
  <si>
    <t>RECIFE</t>
  </si>
  <si>
    <t>RIO BRANCO</t>
  </si>
  <si>
    <t>RIO BRILHA</t>
  </si>
  <si>
    <t>RIO GRANDE</t>
  </si>
  <si>
    <t>RIO OSTRAS</t>
  </si>
  <si>
    <t>ROLANDIA</t>
  </si>
  <si>
    <t>ROSEIRA</t>
  </si>
  <si>
    <t>S MATE SUL</t>
  </si>
  <si>
    <t>S.ANASTACI</t>
  </si>
  <si>
    <t>S.ARAGUAIA</t>
  </si>
  <si>
    <t>S.B.DOESTE</t>
  </si>
  <si>
    <t>S.BERNARDO</t>
  </si>
  <si>
    <t>S.CAET.SUL</t>
  </si>
  <si>
    <t>S.J.CAMPOS</t>
  </si>
  <si>
    <t>S.J.RPRETO</t>
  </si>
  <si>
    <t>S.JAQ.BARR</t>
  </si>
  <si>
    <t>S.LEOPOLDO</t>
  </si>
  <si>
    <t>S.R.VITERB</t>
  </si>
  <si>
    <t>SALTPIRAPO</t>
  </si>
  <si>
    <t>SANTOS</t>
  </si>
  <si>
    <t>SAO CARLOS</t>
  </si>
  <si>
    <t>SERRANA</t>
  </si>
  <si>
    <t>SOCORRO</t>
  </si>
  <si>
    <t>STO ANDRE</t>
  </si>
  <si>
    <t>T.DA SERRA</t>
  </si>
  <si>
    <t>TAIOBEIRAS</t>
  </si>
  <si>
    <t>TAQUARITIN</t>
  </si>
  <si>
    <t>TELEM BORB</t>
  </si>
  <si>
    <t>TERESINA</t>
  </si>
  <si>
    <t>TERESOPOL.</t>
  </si>
  <si>
    <t>TRECORACAO</t>
  </si>
  <si>
    <t>UBERABA</t>
  </si>
  <si>
    <t>VARGINHA</t>
  </si>
  <si>
    <t>VERANOPOL.</t>
  </si>
  <si>
    <t>VESPASIANO</t>
  </si>
  <si>
    <t>VILHENA</t>
  </si>
  <si>
    <t>VOTUPORANG</t>
  </si>
  <si>
    <t>XEREM</t>
  </si>
  <si>
    <t>XINGUARA</t>
  </si>
  <si>
    <t>CHUPINGUAI</t>
  </si>
  <si>
    <t>5PL2</t>
  </si>
  <si>
    <t>CAPUAVA</t>
  </si>
  <si>
    <t>CHAVE</t>
  </si>
  <si>
    <t>VEÍCULO</t>
  </si>
  <si>
    <t>QUANTIDADE</t>
  </si>
  <si>
    <t>Praca</t>
  </si>
  <si>
    <t>Total Frete c/ICMS</t>
  </si>
  <si>
    <t>R.JANEIRO1</t>
  </si>
  <si>
    <t>R.JANEIRO2</t>
  </si>
  <si>
    <t>No. VEÍCULOS</t>
  </si>
  <si>
    <t>Chave busca quantidade</t>
  </si>
  <si>
    <t>MARAPOAMA</t>
  </si>
  <si>
    <t>MATAOSL</t>
  </si>
  <si>
    <t>SERTAOZINH</t>
  </si>
  <si>
    <t>TR 200</t>
  </si>
  <si>
    <t>TF 200</t>
  </si>
  <si>
    <t>TF 210</t>
  </si>
  <si>
    <t>TFTR 200</t>
  </si>
  <si>
    <t>TFTRI 200</t>
  </si>
  <si>
    <t>BTF0022 REATA</t>
  </si>
  <si>
    <t>Produto</t>
  </si>
  <si>
    <t>Baú</t>
  </si>
  <si>
    <t>Carreta</t>
  </si>
  <si>
    <t>BTF0025 FOS1.3</t>
  </si>
  <si>
    <t>BTF0050 FAS 2.</t>
  </si>
  <si>
    <t>TTF0200 ELACO1</t>
  </si>
  <si>
    <t>Belford</t>
  </si>
  <si>
    <t>Prancha</t>
  </si>
  <si>
    <t>CHAPECO</t>
  </si>
  <si>
    <t>COLMEIA</t>
  </si>
  <si>
    <t>Tabela de Conversão ICMS</t>
  </si>
  <si>
    <t>Aliquota de ICMS</t>
  </si>
  <si>
    <t>Fator de conversão</t>
  </si>
  <si>
    <t>Tirar ICMS</t>
  </si>
  <si>
    <t>Colocar ICMS</t>
  </si>
  <si>
    <t>*0,7175</t>
  </si>
  <si>
    <t>/0,7175</t>
  </si>
  <si>
    <t>*0,7275</t>
  </si>
  <si>
    <t>/0,7275</t>
  </si>
  <si>
    <t>*0,7875</t>
  </si>
  <si>
    <t>/0,7875</t>
  </si>
  <si>
    <t>*0,8375</t>
  </si>
  <si>
    <t>/0,8375</t>
  </si>
  <si>
    <t>PREÇO CIF</t>
  </si>
  <si>
    <t>PREÇO FOB UNITÁRIO</t>
  </si>
  <si>
    <t>LACRE PLA. P/ELANELADO (BR) ANEL EM ALU.</t>
  </si>
  <si>
    <t>PORCA QUADRADA ZINCADA 5/16</t>
  </si>
  <si>
    <t>TORNEIRA DE 20MM BSPPOLIPROPILENO</t>
  </si>
  <si>
    <t>SACO PLASTICO 970 X1650 X 0,24</t>
  </si>
  <si>
    <t>ARRUELA DE VED.43X57X5MM (NT)EM POLEXAN</t>
  </si>
  <si>
    <t>123-TAMPA 60.3MM AZL C/ANEL POLEXAN</t>
  </si>
  <si>
    <t>CHAVE PARA TAMPA FASSET1 BOCAL</t>
  </si>
  <si>
    <t>CANTO PLASTICO P/PALLETSM013</t>
  </si>
  <si>
    <t>FAP00X2-TF AUT-LAC(PTO)ARR PLX LAC(VM)</t>
  </si>
  <si>
    <t>FAV00X2-TF AUT-LAC(VML)ARR PLX LAC(VM)</t>
  </si>
  <si>
    <t>FAA00X2-TF AUT-LAC(AZ)ARR PLX LAC(AZL)</t>
  </si>
  <si>
    <t>FAVVTX2-TF AUTLAC(VM)VD17 POLEX LAC(VM)</t>
  </si>
  <si>
    <t>125-TPA AUT-LAC 34MM(BRC) 1ENT POLEXAN</t>
  </si>
  <si>
    <t>129-TAMPA 34MM AZULPOLEXAN VALVULA D17</t>
  </si>
  <si>
    <t>132-TP AUT-LAC 34 NAT1ENT VAL D17 ARPLX</t>
  </si>
  <si>
    <t>BTF0030 RTAN2 01.400AZL AE 1 FAN00X2 00</t>
  </si>
  <si>
    <t>TTF0220 LRING</t>
  </si>
  <si>
    <t>FRETE POR VEÍCULO</t>
  </si>
  <si>
    <t>PARA (Cliente) →</t>
  </si>
  <si>
    <t>Plástico</t>
  </si>
  <si>
    <t>Mercadoria destinada para:</t>
  </si>
  <si>
    <t>↓ DE (Fabricação)</t>
  </si>
  <si>
    <t>SP</t>
  </si>
  <si>
    <t>S e SE</t>
  </si>
  <si>
    <t>N, NE, CO</t>
  </si>
  <si>
    <t>São Paulo (Suzano ou Matão)</t>
  </si>
  <si>
    <t>Rio de Janeiro (Belford)</t>
  </si>
  <si>
    <t>Pedagio p/eixo</t>
  </si>
  <si>
    <t>ALVORADA</t>
  </si>
  <si>
    <t>BAGE</t>
  </si>
  <si>
    <t>MAIRIPORA</t>
  </si>
  <si>
    <t>MURICI</t>
  </si>
  <si>
    <t>MANAUS</t>
  </si>
  <si>
    <t>TRIUNFO</t>
  </si>
  <si>
    <t>CRISTALINA</t>
  </si>
  <si>
    <t>GUARAREMA</t>
  </si>
  <si>
    <t>JABOTICABA</t>
  </si>
  <si>
    <t>JOINVILE</t>
  </si>
  <si>
    <t>PATO BRANC</t>
  </si>
  <si>
    <t>PIRASSUNUN</t>
  </si>
  <si>
    <t>TORRINHA</t>
  </si>
  <si>
    <t>GERENTE DE CONTA</t>
  </si>
  <si>
    <t>USUÁRIO</t>
  </si>
  <si>
    <t>PRECIFICAÇÃO</t>
  </si>
  <si>
    <r>
      <rPr>
        <b/>
        <sz val="8"/>
        <color indexed="30"/>
        <rFont val="Calibri"/>
        <family val="2"/>
      </rPr>
      <t>→ Preencher os campos em branco</t>
    </r>
  </si>
  <si>
    <t>FRETE UNITÁRIO</t>
  </si>
  <si>
    <t>ME</t>
  </si>
  <si>
    <t>PL</t>
  </si>
  <si>
    <t>SITE</t>
  </si>
  <si>
    <t>R$/kg</t>
  </si>
  <si>
    <t>EXTREMA</t>
  </si>
  <si>
    <t xml:space="preserve"> </t>
  </si>
  <si>
    <t>BERCO PTO P/ IBC</t>
  </si>
  <si>
    <t>TRREIH 200</t>
  </si>
  <si>
    <t>TRR 200</t>
  </si>
  <si>
    <t>124-TAMPA 60.3MM AZL C/ANEL DE POLEXAN D17</t>
  </si>
  <si>
    <t>FAAVTX2-TF AUTLAC(AZ)VD17 POLEX LAC(AZ)</t>
  </si>
  <si>
    <t>BUTTRESS 2 1/2 GAXETAEPDM"</t>
  </si>
  <si>
    <t>TRRH3F 200</t>
  </si>
  <si>
    <t>Produção total</t>
  </si>
  <si>
    <t>ARCOS</t>
  </si>
  <si>
    <t>UBA</t>
  </si>
  <si>
    <t>Preço CIF s/Imp.</t>
  </si>
  <si>
    <t>TRRI 200</t>
  </si>
  <si>
    <t>TRREI 200</t>
  </si>
  <si>
    <t>BTF0005 RETAN</t>
  </si>
  <si>
    <t>BTF0025 RTAN2</t>
  </si>
  <si>
    <t>BTF0050 FASTA</t>
  </si>
  <si>
    <t>TR 210</t>
  </si>
  <si>
    <t>TTF0200 ELACO</t>
  </si>
  <si>
    <t>TTR0200 CROSC</t>
  </si>
  <si>
    <t>TRRH 200</t>
  </si>
  <si>
    <t>TRR 210</t>
  </si>
  <si>
    <t>BTF0005 REELF</t>
  </si>
  <si>
    <t>BTF0030 RBQTA</t>
  </si>
  <si>
    <t>BTF0005 RAGRO</t>
  </si>
  <si>
    <t>TRR3F 200</t>
  </si>
  <si>
    <t>TTR0050 CILIN</t>
  </si>
  <si>
    <t>BTF0020 RTAN3</t>
  </si>
  <si>
    <t>BTF0020 RTAN2</t>
  </si>
  <si>
    <t>BTF0030 RTAN2</t>
  </si>
  <si>
    <t>BTF1000 QDIBC</t>
  </si>
  <si>
    <t>FRA1000 CILIN</t>
  </si>
  <si>
    <t>BTF0020 QTAPC</t>
  </si>
  <si>
    <t>BTF0005 AGRON</t>
  </si>
  <si>
    <t>TTF0200 ELANE</t>
  </si>
  <si>
    <t>BTF0030 FASTA</t>
  </si>
  <si>
    <t>TTR0100 VANLQ</t>
  </si>
  <si>
    <t>TTR0200 VANLQ</t>
  </si>
  <si>
    <t>TTR0030 CILIN</t>
  </si>
  <si>
    <t>TTR0030 CILLQ</t>
  </si>
  <si>
    <t>TTR0100 VLCLA</t>
  </si>
  <si>
    <t>TTR0200 VLCLA</t>
  </si>
  <si>
    <t>TTF0020 CILTA</t>
  </si>
  <si>
    <t>BTF0005 R4GRA</t>
  </si>
  <si>
    <t>TTF0210 CILBE</t>
  </si>
  <si>
    <t>TTF0100 CILBE</t>
  </si>
  <si>
    <t>TTF0100 CECLA</t>
  </si>
  <si>
    <t>BTF0060 FASTA</t>
  </si>
  <si>
    <t>TTF0250 VERTI</t>
  </si>
  <si>
    <t>BTF0003 REELF</t>
  </si>
  <si>
    <t>BTF0060 FASPB</t>
  </si>
  <si>
    <t>BTF0020 RCAST</t>
  </si>
  <si>
    <t>BTF0004 REECO</t>
  </si>
  <si>
    <t>BTF0004 RHENK</t>
  </si>
  <si>
    <t>BTF0004 RHKSC</t>
  </si>
  <si>
    <t>BTF0005 FRESE</t>
  </si>
  <si>
    <t>BTF0005 R2CIT</t>
  </si>
  <si>
    <t>BTF0005 REGRA</t>
  </si>
  <si>
    <t>BTF0005 RERZK</t>
  </si>
  <si>
    <t>BTF0010 REECO</t>
  </si>
  <si>
    <t>BTF0020 CILTA</t>
  </si>
  <si>
    <t>BTF0020 RTAN4</t>
  </si>
  <si>
    <t>BTF0025 NITRO</t>
  </si>
  <si>
    <t>BTF0025 QTAPC</t>
  </si>
  <si>
    <t>BTF0050 FASTC</t>
  </si>
  <si>
    <t>FRA0450 RETAN</t>
  </si>
  <si>
    <t>FRA0750 RETBQ</t>
  </si>
  <si>
    <t>TTF0250 CILBE</t>
  </si>
  <si>
    <t>TTR0100 CILIN</t>
  </si>
  <si>
    <t>TTR0200 CILIN</t>
  </si>
  <si>
    <t>TTR0230 CROSC</t>
  </si>
  <si>
    <t>TTR0200 CROSC 07.800AZR SA 1 RIPN000000</t>
  </si>
  <si>
    <t>IBC</t>
  </si>
  <si>
    <t>TFRH3FI 200</t>
  </si>
  <si>
    <t>BTF0002 RETAN</t>
  </si>
  <si>
    <t>BTF0005 BAYER</t>
  </si>
  <si>
    <t>BTF0020 RAGRO</t>
  </si>
  <si>
    <t>BTF0020 SHELL</t>
  </si>
  <si>
    <t>BTF0020 RIPIR</t>
  </si>
  <si>
    <t xml:space="preserve">ADDED VALUE = </t>
  </si>
  <si>
    <t>PARA PREÇO FOB UNIT</t>
  </si>
  <si>
    <t>PARA PREÇO CIF UNIT</t>
  </si>
  <si>
    <t>5PL1JOHN</t>
  </si>
  <si>
    <t>PALMEIRASG</t>
  </si>
  <si>
    <t>CANOAS</t>
  </si>
  <si>
    <t>MIRASSOLDO</t>
  </si>
  <si>
    <t>ITAJOBI</t>
  </si>
  <si>
    <t>S.J.BICAS</t>
  </si>
  <si>
    <t>TABATINGA</t>
  </si>
  <si>
    <t>A.NOGUEIRA</t>
  </si>
  <si>
    <t>PUSCH LOCK CAP 2 1/2"SEM GRAVACAO</t>
  </si>
  <si>
    <t>TAMPA SUPERIOR 150MMVITON V.D38(LAC.AMAREL</t>
  </si>
  <si>
    <t>PARAFUSO SEXT. GALV.5/16X90MM ARRUELADO C/</t>
  </si>
  <si>
    <t>ARO 0,95 FECHO PARAFUSOC/ ENVIROLADO ( NOV</t>
  </si>
  <si>
    <t>BTF0020 QTFPC</t>
  </si>
  <si>
    <t>BTF0020 QUELF</t>
  </si>
  <si>
    <t>TFRH 200</t>
  </si>
  <si>
    <t>TRTRI 200</t>
  </si>
  <si>
    <t>Customer</t>
  </si>
  <si>
    <t>Customer Name</t>
  </si>
  <si>
    <t>Product</t>
  </si>
  <si>
    <t>Product Name</t>
  </si>
  <si>
    <t>UM</t>
  </si>
  <si>
    <t>Cst Material</t>
  </si>
  <si>
    <t>Energia</t>
  </si>
  <si>
    <t>Cidade</t>
  </si>
  <si>
    <t>Estado</t>
  </si>
  <si>
    <t>Tipo caminhão</t>
  </si>
  <si>
    <t>Tipo</t>
  </si>
  <si>
    <t>Qtde Transp por caminhão</t>
  </si>
  <si>
    <t>Frete Unit</t>
  </si>
  <si>
    <t>AV%</t>
  </si>
  <si>
    <t>PC</t>
  </si>
  <si>
    <t>RJ</t>
  </si>
  <si>
    <t>AGFA GEVAERT DO BRASIL LTDA</t>
  </si>
  <si>
    <t>TTF0200 ELACO 09.000 AZLSA2 20LPAA6 20 EMB</t>
  </si>
  <si>
    <t>PR</t>
  </si>
  <si>
    <t>AKZO NOBEL LTDA</t>
  </si>
  <si>
    <t>ANION QUIMICA IND LTDA</t>
  </si>
  <si>
    <t>BTF0020 RTAN3 01.000NAT AE 1 FAN00C2 00</t>
  </si>
  <si>
    <t>ART ARA TROP IND COM IMP EXP</t>
  </si>
  <si>
    <t>BASF S/A</t>
  </si>
  <si>
    <t>TTF0100 CILBE 04.800AZL SA 2 20LPAF6 20 EM</t>
  </si>
  <si>
    <t>MS</t>
  </si>
  <si>
    <t>BRENNTAG QUIMICA BRAS LTDA</t>
  </si>
  <si>
    <t>CAPUANI DO BRASIL LTDA</t>
  </si>
  <si>
    <t>CELULOSE NIPO BRAS S/A CENIB</t>
  </si>
  <si>
    <t>MG</t>
  </si>
  <si>
    <t>CHT BRASIL QUIMICA LTDA</t>
  </si>
  <si>
    <t>SC</t>
  </si>
  <si>
    <t>RS</t>
  </si>
  <si>
    <t>DELAVAL LTDA</t>
  </si>
  <si>
    <t>DOHLER AMERICA LATINA LTDA</t>
  </si>
  <si>
    <t>BTF0005 RETAN 00.210BRC AT 1 127</t>
  </si>
  <si>
    <t>DOW CORNING DO BRASIL LTDA</t>
  </si>
  <si>
    <t>ECOLAB QUIMICA LTDA</t>
  </si>
  <si>
    <t>EDVAN PEREIRA DE SOUSA</t>
  </si>
  <si>
    <t>ELEKEIROZ S/A</t>
  </si>
  <si>
    <t>BA</t>
  </si>
  <si>
    <t>FORQUIMICA AGROCIENCIA LTDA</t>
  </si>
  <si>
    <t>GEA FARM TEC.B.I.C.E.A.P.LTD</t>
  </si>
  <si>
    <t>GENERAL EMB. IND. EIRELI</t>
  </si>
  <si>
    <t>GEROMA DO BRAS IND COM LTDA</t>
  </si>
  <si>
    <t>HOMY IND COM DE PROD QUIM LT</t>
  </si>
  <si>
    <t>HUNTSMAN QUIMICA BRAS LTDA.</t>
  </si>
  <si>
    <t>IFF ESSENCIAS FRAGRANCIAS LT</t>
  </si>
  <si>
    <t>INCOTEC A S TECN SEMENT LTDA</t>
  </si>
  <si>
    <t>INDEBA IND E COM LTDA</t>
  </si>
  <si>
    <t>INGREDION BRASIL I. I. LTDA</t>
  </si>
  <si>
    <t>INTERLUB ESPEC LUBRIF LTDA</t>
  </si>
  <si>
    <t>IPEL ITIBANYL PROD ESP LTDA</t>
  </si>
  <si>
    <t>JBS S/A</t>
  </si>
  <si>
    <t>GO</t>
  </si>
  <si>
    <t>JOHNSON e JOHNSON IND LTDA</t>
  </si>
  <si>
    <t>KALYKIM IND E COM LTDA</t>
  </si>
  <si>
    <t>KEMIN DO BRASIL LTDA</t>
  </si>
  <si>
    <t>KIDDE BRASIL LTDA</t>
  </si>
  <si>
    <t>LABSYNTH PROD PARA LAB</t>
  </si>
  <si>
    <t>LAMBERTI BRASIL PROD.QUI.LTD</t>
  </si>
  <si>
    <t>LUKSNOVA S/A IND E COM</t>
  </si>
  <si>
    <t>ES</t>
  </si>
  <si>
    <t>MARFRIG ALIMENTOS S/A</t>
  </si>
  <si>
    <t>MUSTANG PLURON QUIMICA LTDA</t>
  </si>
  <si>
    <t>NITRIFLEX S/A IND E COM</t>
  </si>
  <si>
    <t>PEROXIDO DO BRASIL LTDA</t>
  </si>
  <si>
    <t>PPG IND DO BRASIL LTDA</t>
  </si>
  <si>
    <t>PURAC SINTESES IND COM LTDA</t>
  </si>
  <si>
    <t>QUAKER CHEMICAL IND E COMLTD</t>
  </si>
  <si>
    <t>RECOFARMA IND DO AMAZONAS LT</t>
  </si>
  <si>
    <t>ROHM AND HAAS QUIMICA LTDA</t>
  </si>
  <si>
    <t>SCENTEC ESSENCIAS FRAGANCIA</t>
  </si>
  <si>
    <t>SI GROUP CRIOS RESINAS S/A</t>
  </si>
  <si>
    <t>SPARTAN DO BRASIL PROD QUIM</t>
  </si>
  <si>
    <t>SPICE INDUSTRIA QUIMICA LTDA</t>
  </si>
  <si>
    <t>TEBRAS TENS DO BRASIL LTDA</t>
  </si>
  <si>
    <t>TENAX DO BRASIL LTDA</t>
  </si>
  <si>
    <t>TERRA NOSSA IND COM IMP EXPO</t>
  </si>
  <si>
    <t>THE VALSPAR CORPORATION LTDA</t>
  </si>
  <si>
    <t>THOR BRASIL LTDA</t>
  </si>
  <si>
    <t>TOTAL LUBRIF DO BRASIL LTDA</t>
  </si>
  <si>
    <t>UNIAO CASINGS IMP.EXP.LTDA</t>
  </si>
  <si>
    <t>WEIZUR DO BRASIL LTDA</t>
  </si>
  <si>
    <t>WHITFORD DO BRASIL LTDA</t>
  </si>
  <si>
    <t>YUSHIRO DO BRAS IND QUIM LTD</t>
  </si>
  <si>
    <t>131-TAMPA 34MM VERM.COMANEL DE POLEXAN</t>
  </si>
  <si>
    <t>126-TAMPA 34MM VML 1 ENTVALVULA D17 POLEXA</t>
  </si>
  <si>
    <t>ADHETECH QUIM IND E COM LTDA</t>
  </si>
  <si>
    <t>NATUREX INGRED.NATURAIS LTDA</t>
  </si>
  <si>
    <t>BRAZILIAN COLOR IN TINT VERN</t>
  </si>
  <si>
    <t>VCPN00000-TR200VL(PT)GUARNBR 2B (CLARIANT)</t>
  </si>
  <si>
    <t>LID 150MM EPDM GASKET</t>
  </si>
  <si>
    <t>PEAK AUTOMOTIVA LTDA</t>
  </si>
  <si>
    <t>PUREA IND.ALIMENTICIA LTDA</t>
  </si>
  <si>
    <t>LACRES P/ BUJAO COMUM DE 2"</t>
  </si>
  <si>
    <t>LOUIS DREYFUS COMMODITIES AG</t>
  </si>
  <si>
    <t>SUCOCITRICO CUTRALE LTDA</t>
  </si>
  <si>
    <t>SAMBA CAP BRANCO 2" Sem logomarca</t>
  </si>
  <si>
    <t>SAMBA CAP BRANCO 3/4" Sem logomarca</t>
  </si>
  <si>
    <t>ARO 0,95 FECHO RAPIDO</t>
  </si>
  <si>
    <t>CRISTA IND COM LTDA</t>
  </si>
  <si>
    <t>INNOVATTI I.C.DE E.SINT.LTDA</t>
  </si>
  <si>
    <t>ESSENCIS SOLUCOES AMB. S.A</t>
  </si>
  <si>
    <t>Ref.</t>
  </si>
  <si>
    <t xml:space="preserve">TTR0050 CILIN 02.900AZL AL 1 RAPNM00000 </t>
  </si>
  <si>
    <t>BTF0050 FASTA 02.100AZL AS 1 FAV00X2 00</t>
  </si>
  <si>
    <t>Chave Material</t>
  </si>
  <si>
    <t>%</t>
  </si>
  <si>
    <t>TF 200 22X22X22 B 0 0PR/PR/PR/PR/PR 1</t>
  </si>
  <si>
    <t>TF 200 20X20X20 A 0 0VD/VD/VD/VD/VD 3</t>
  </si>
  <si>
    <t>BRASTRAFO DO BRASIL LTDA</t>
  </si>
  <si>
    <t>TF 200 20X20X20 C 0 0AZ/AZ/AZ/AZ/AZ 2</t>
  </si>
  <si>
    <t>TF 200 22X22X22 B 0 0AZ/AZ/AZ/AZ/AZ 2</t>
  </si>
  <si>
    <t>TF 200 20X20X20 A 2 1PR/PR/PR/PR/PR 2</t>
  </si>
  <si>
    <t>TF 200 22X22X22 B 0 0AZ/AZ/AZ/AZ/AZ 1</t>
  </si>
  <si>
    <t>BLUESTAR SILICONES BRAS LTDA</t>
  </si>
  <si>
    <t>COIM BRASIL LTDA</t>
  </si>
  <si>
    <t>TF 200 22X22X22 B 0 0BR/BR/AZ/BR/BR 3</t>
  </si>
  <si>
    <t>TF 200 22X22X22 B 2 1VD/VD/VD/VD/VD 0</t>
  </si>
  <si>
    <t>TF 200 18X18X18 A 2 1PR/PR/PR/PR/PR 2</t>
  </si>
  <si>
    <t>TR 200 22X22X22 B 0 0PR/PR/PR/PR/PR 0 R</t>
  </si>
  <si>
    <t>TR 200 22X22X22 B 2 1VD/VD/VD/VD/VD 0 R</t>
  </si>
  <si>
    <t>TR 200 22X22X22 B 2 1AZ/AZ/AZ/AZ/AZ 1 R</t>
  </si>
  <si>
    <t>TAR 0.60MM 1 Z M014</t>
  </si>
  <si>
    <t>LUBRIZOL DO BRAS ADIT LTDA</t>
  </si>
  <si>
    <t>TR 200 18X20X20 F 3 1AZ/AZ/AZ/AZ/AZ 1 N</t>
  </si>
  <si>
    <t>TF 200 18X18X18 A 0 0AM/PR/AM/PR/PR 1</t>
  </si>
  <si>
    <t>TR 200 20X22X20 B 0 0VM/VM/VM/VM/VM 1 R</t>
  </si>
  <si>
    <t>TR 200 20X20X20 A 0 0AZ/AZ/AZ/AZ/AZ 0 R</t>
  </si>
  <si>
    <t>TR 200 20X20X20 A 2 1AZ/AZ/AZ/AZ/AZ 1 R</t>
  </si>
  <si>
    <t>SGS AGRIC E IND LTDA</t>
  </si>
  <si>
    <t>NIPPON CHEMICAL I C DE S D P</t>
  </si>
  <si>
    <t>ASSUNCAO DISTRIBUIDORA LTDA</t>
  </si>
  <si>
    <t>NCG BRESSAN IND COM EMBAL LT</t>
  </si>
  <si>
    <t>SYMRISE AROMA FRAGRANCIA LTD</t>
  </si>
  <si>
    <t>KEMIRA CHEMICALS BRASIL LTDA</t>
  </si>
  <si>
    <t>SANTUARIO NAC. NOSSA SRA APA</t>
  </si>
  <si>
    <t>ITF CHEMICAL LTDA</t>
  </si>
  <si>
    <t>THYSSENKRUPP CSA SID.A.LTDA</t>
  </si>
  <si>
    <t>DANISCO BRASIL LTDA</t>
  </si>
  <si>
    <t>TFL DO BRAS IND QUIM LTDA</t>
  </si>
  <si>
    <t>MICROQUIMICA IND QUIM LTDA</t>
  </si>
  <si>
    <t>LACRES P/ BUJAO COMUM DE 3/4"</t>
  </si>
  <si>
    <t>PARAFUSO SEXT. GALV.5/8" C/ FURO DE 3/16"</t>
  </si>
  <si>
    <t>SUN CHEMICAL DO BRASIL LTDA</t>
  </si>
  <si>
    <t>ARO 1,95 FECHO PARAFUSOC/ OLHAL UN NOVO</t>
  </si>
  <si>
    <t>HARIMA DO BRAS IND QUI LTDA</t>
  </si>
  <si>
    <t>TAR 1.06MM 2 A M039 1F2" 1F3/4" 2 B</t>
  </si>
  <si>
    <t>TR 200 18X18X18 A 2 1AZ/AZ/AZ/AZ/AZ 1 R</t>
  </si>
  <si>
    <t>GRANOL IND. COM.EXP. LTDA</t>
  </si>
  <si>
    <t>MINERVA S.A.</t>
  </si>
  <si>
    <t>PUSCH LOCK CAP 2 1/2"COM LOGO ARCHROMA</t>
  </si>
  <si>
    <t>E P A QUIMICA LTDA</t>
  </si>
  <si>
    <t>FAVD00X2-TF AUT-LAC(VD)ARR PLX LAC.VD</t>
  </si>
  <si>
    <t>EFESA COMERCIO E SERV LTDA E</t>
  </si>
  <si>
    <t>P.P.C.REPRES COM E IND DE PE</t>
  </si>
  <si>
    <t>LIMSEPT DO BRASIL IND.Q.LTDA</t>
  </si>
  <si>
    <t>LACRE ALUMINIO P/ELANEBR LOGO ARCHROMA</t>
  </si>
  <si>
    <t>NEWDROP QUIMICA LTDA</t>
  </si>
  <si>
    <t>LACRE TIPO SETA AZUL</t>
  </si>
  <si>
    <t>PRIMEIRA LINHA DE ROLAMENTOS</t>
  </si>
  <si>
    <t>EMS S/A</t>
  </si>
  <si>
    <t>Lista</t>
  </si>
  <si>
    <t>CE</t>
  </si>
  <si>
    <t>AM</t>
  </si>
  <si>
    <t>SALTINHO</t>
  </si>
  <si>
    <t>DF</t>
  </si>
  <si>
    <t>TR 210 18X18X18 E 0 0 PR/PR/PR/PR/PR 0 R</t>
  </si>
  <si>
    <t>GEA EQUIPAM. E SOLUCOES S.A</t>
  </si>
  <si>
    <t>ITW CHEMICAL PRODUCTS LTDA</t>
  </si>
  <si>
    <t>TTF0220 LRING 08.450 AZLSA 2 20LPAA6 20 EM</t>
  </si>
  <si>
    <r>
      <rPr>
        <sz val="11"/>
        <color theme="1"/>
        <rFont val="Calibri"/>
        <family val="2"/>
        <scheme val="minor"/>
      </rPr>
      <t>Preço</t>
    </r>
    <r>
      <rPr>
        <b/>
        <sz val="11"/>
        <color indexed="8"/>
        <rFont val="Calibri"/>
        <family val="2"/>
      </rPr>
      <t xml:space="preserve"> 
</t>
    </r>
    <r>
      <rPr>
        <b/>
        <sz val="16"/>
        <color indexed="8"/>
        <rFont val="Calibri"/>
        <family val="2"/>
      </rPr>
      <t>FOB</t>
    </r>
  </si>
  <si>
    <t>RIAN000000-TR 200C AZLROSCA GUAR EPDM</t>
  </si>
  <si>
    <t>FAAVTX2-TF AUTLAC(AMR)VD17 POLEX LAC(AMR)</t>
  </si>
  <si>
    <t>128-TAMPA 34MM AZULPOLEXAN</t>
  </si>
  <si>
    <t>Tipo 1</t>
  </si>
  <si>
    <t>Planta</t>
  </si>
  <si>
    <t>x</t>
  </si>
  <si>
    <t>bb 5L</t>
  </si>
  <si>
    <t>bb 20L</t>
  </si>
  <si>
    <t>bb 25L</t>
  </si>
  <si>
    <t>Tambor 30L</t>
  </si>
  <si>
    <t>bb 50L</t>
  </si>
  <si>
    <t>Elanelado 200L</t>
  </si>
  <si>
    <t>Crosc 200L</t>
  </si>
  <si>
    <t>LRING 220L</t>
  </si>
  <si>
    <t>IBC SM06</t>
  </si>
  <si>
    <t>IBC SM13</t>
  </si>
  <si>
    <t>Chave2</t>
  </si>
  <si>
    <t>8,5 Kg</t>
  </si>
  <si>
    <t>10,8 Kg</t>
  </si>
  <si>
    <t>7,8 Kg</t>
  </si>
  <si>
    <t>9 Kg</t>
  </si>
  <si>
    <t>bb 30L</t>
  </si>
  <si>
    <t>Preço COM frete</t>
  </si>
  <si>
    <t>Cst.Frete Unit</t>
  </si>
  <si>
    <t>Tipo de caminhão</t>
  </si>
  <si>
    <t>Preço SEM frete</t>
  </si>
  <si>
    <t>Cod</t>
  </si>
  <si>
    <t>Cidade de entrega</t>
  </si>
  <si>
    <t>Vanguard 100L</t>
  </si>
  <si>
    <t>Vanguard 200L</t>
  </si>
  <si>
    <t>CILBE 100L</t>
  </si>
  <si>
    <t>Obs.:</t>
  </si>
  <si>
    <t>2,1 Kg</t>
  </si>
  <si>
    <t>1,9 Kg</t>
  </si>
  <si>
    <t>8,3 Kg</t>
  </si>
  <si>
    <t>4,8 Kg</t>
  </si>
  <si>
    <t>Peso garrafa: 16Kg</t>
  </si>
  <si>
    <t>Peso garrafa: 18Kg</t>
  </si>
  <si>
    <t>RETAN2 1,3 Kg</t>
  </si>
  <si>
    <t>RETAN2 1,4 Kg</t>
  </si>
  <si>
    <t>RETAN 210 g</t>
  </si>
  <si>
    <t>RETAN3 Natural 1 Kg</t>
  </si>
  <si>
    <t>TR 20X20</t>
  </si>
  <si>
    <t>Tampa Fixa COM Revestimento</t>
  </si>
  <si>
    <t>Tampa Fixa SEM Revestimento</t>
  </si>
  <si>
    <t>Tampa Removivel COM Revestimento</t>
  </si>
  <si>
    <t>METAL MATÃO</t>
  </si>
  <si>
    <t>METAL BELFORD</t>
  </si>
  <si>
    <t>Tampa Removivel SEM Revestimento</t>
  </si>
  <si>
    <t>TF 200 18X18X18 C 0 0VM/VM/VM/VM/VM 2</t>
  </si>
  <si>
    <t>PLASTICO</t>
  </si>
  <si>
    <t>TF 18X18</t>
  </si>
  <si>
    <t>TF 20X20</t>
  </si>
  <si>
    <t>TF 22X22</t>
  </si>
  <si>
    <t>TR 18X18</t>
  </si>
  <si>
    <t>TR 22X22</t>
  </si>
  <si>
    <t>TAR 0.60MM 1 Z M056</t>
  </si>
  <si>
    <t>Plastico</t>
  </si>
  <si>
    <t>MARFRIG GLOBAL FOODS S.A.</t>
  </si>
  <si>
    <t>KEMIRA CHEMICAL BRASIL LTDA</t>
  </si>
  <si>
    <t>HANIER ESP QUIMICAS LTDA</t>
  </si>
  <si>
    <t>BASF S A</t>
  </si>
  <si>
    <t>FRUTAROM IND. E COM. LTDA</t>
  </si>
  <si>
    <t>SPARTAN DO BRAS PROD.Q. LTDA</t>
  </si>
  <si>
    <t>MOMENTIVE PERFORMANCE MATS I</t>
  </si>
  <si>
    <t>OXITENO S/A IND COM UNI IN T</t>
  </si>
  <si>
    <t>ABBOTT LABOR.DO BRASIL LTDA</t>
  </si>
  <si>
    <t>GRANOL IND COM E EXP S A</t>
  </si>
  <si>
    <t>ELASTOBOR BORRACHAS PLA.LTDA</t>
  </si>
  <si>
    <t>ICL BRASIL LTDA</t>
  </si>
  <si>
    <t>RHODIA POLIAMIDA E ESP. LTDA</t>
  </si>
  <si>
    <t>ARUA COMERCIO SERVICOS LTDA</t>
  </si>
  <si>
    <t>CLARIANT S A</t>
  </si>
  <si>
    <t>LACRE BRANCO DE ENCAIXE.2.1/2" (BRENNTAG)</t>
  </si>
  <si>
    <t>DUAS RODAS INDUSTRIAL LTDA</t>
  </si>
  <si>
    <t>NCH BRASIL LTDA</t>
  </si>
  <si>
    <t>KERRY DO BRASIL LTDA</t>
  </si>
  <si>
    <t xml:space="preserve"> MG</t>
  </si>
  <si>
    <t>DOW BRASIL S A</t>
  </si>
  <si>
    <t>BRESSAN IND.COM.EMBAL.LTDA</t>
  </si>
  <si>
    <t>PRODUTOS ROCHE QUIM FARM S/A</t>
  </si>
  <si>
    <t>JBS PARAGUAY S.A.</t>
  </si>
  <si>
    <t>STEPAN QUIMICA LTDA</t>
  </si>
  <si>
    <t>NIPPON CH IND COM SANE DET P</t>
  </si>
  <si>
    <t>ROSANGELA EHRENBRINK PETTER</t>
  </si>
  <si>
    <t>DOMINUS QUIMICA LTDA</t>
  </si>
  <si>
    <t>ECOPLASTIK T.COM.EM.LTDA EPP</t>
  </si>
  <si>
    <t>CLARIANT S.A</t>
  </si>
  <si>
    <t>BUCKMAM LABORATORIOS LTDA</t>
  </si>
  <si>
    <t>COSAN LUBRIF.ESPECIAL. S/A</t>
  </si>
  <si>
    <t>CARAMURU ALIMENTOS S/A</t>
  </si>
  <si>
    <t>ARYSTA LIFES BRAS IND Q AGRO</t>
  </si>
  <si>
    <t>AGROCETE IND DE FERT.LTDA</t>
  </si>
  <si>
    <t>HILDEBRAND IMP.EXP.DE PRODUT</t>
  </si>
  <si>
    <t>USINA ACUCAREIRA ESTER S/A</t>
  </si>
  <si>
    <t>ISP IND.COM.ING.ESP.ALIM LTD</t>
  </si>
  <si>
    <t>NICROM QUIMICA LTDA</t>
  </si>
  <si>
    <t>MULTIONIC IND COM DE PROD QU</t>
  </si>
  <si>
    <t>AMBEV S.A</t>
  </si>
  <si>
    <t>HUNTSMAN QUIMICA BRASIL LTDA</t>
  </si>
  <si>
    <t>BUNGE ALIMENTOS S/A</t>
  </si>
  <si>
    <t>BAERLOCHER DO BRASIL S.A.</t>
  </si>
  <si>
    <t>USINA F.IND E COM. M.F. LTDA</t>
  </si>
  <si>
    <t>FLORA PROD.HIG.LIMPEZA S/A</t>
  </si>
  <si>
    <t>ITAPEVA</t>
  </si>
  <si>
    <t>PE</t>
  </si>
  <si>
    <t>DUARTINA</t>
  </si>
  <si>
    <t>SE</t>
  </si>
  <si>
    <t>EX</t>
  </si>
  <si>
    <t>Tambor 50L</t>
  </si>
  <si>
    <t>BTF0020 RARLA</t>
  </si>
  <si>
    <t>MT</t>
  </si>
  <si>
    <t>Baú Palletizado</t>
  </si>
  <si>
    <t>BTF0020 PETRO</t>
  </si>
  <si>
    <t>CACHOEIRSU</t>
  </si>
  <si>
    <t>TROMBUDOCE</t>
  </si>
  <si>
    <t>5PL2BITR</t>
  </si>
  <si>
    <t>5PL2JOHN</t>
  </si>
  <si>
    <t>5PL2SUZA</t>
  </si>
  <si>
    <t>CANDEIAS</t>
  </si>
  <si>
    <t>CUMBICA</t>
  </si>
  <si>
    <t>LAPA</t>
  </si>
  <si>
    <t>PORTAO</t>
  </si>
  <si>
    <t>PINHANZI</t>
  </si>
  <si>
    <t>SENGES</t>
  </si>
  <si>
    <t>Carregamento</t>
  </si>
  <si>
    <t>Taxas</t>
  </si>
  <si>
    <t>B GONCALVE</t>
  </si>
  <si>
    <t>BAR BONITA</t>
  </si>
  <si>
    <t>BAR GARCAS</t>
  </si>
  <si>
    <t>C.DO CAMPO</t>
  </si>
  <si>
    <t>CAMAÇARI</t>
  </si>
  <si>
    <t>CAPAO LEAO</t>
  </si>
  <si>
    <t>CES. LANGE</t>
  </si>
  <si>
    <t>ENG COELHO</t>
  </si>
  <si>
    <t>F.DA ROCHA</t>
  </si>
  <si>
    <t>FRANCO ROC</t>
  </si>
  <si>
    <t>GAVIAO PEI</t>
  </si>
  <si>
    <t>JARAGUA SU</t>
  </si>
  <si>
    <t>JOAO PINHE</t>
  </si>
  <si>
    <t>LIMOEI NOR</t>
  </si>
  <si>
    <t>MAL DEODOR</t>
  </si>
  <si>
    <t>ONDA VERDE</t>
  </si>
  <si>
    <t>QU. IGUACU</t>
  </si>
  <si>
    <t>RIB. PIRES</t>
  </si>
  <si>
    <t>RIB. PRETO</t>
  </si>
  <si>
    <t>S J 4 MARC</t>
  </si>
  <si>
    <t>S.BARB OES</t>
  </si>
  <si>
    <t>S.C.RPARDO</t>
  </si>
  <si>
    <t>S.PARNAIBA</t>
  </si>
  <si>
    <t>SANTA CRUZ</t>
  </si>
  <si>
    <t>SAO CAETAN</t>
  </si>
  <si>
    <t>SAO SEBAST</t>
  </si>
  <si>
    <t>SEN CANEDO</t>
  </si>
  <si>
    <t>STA ISABEL</t>
  </si>
  <si>
    <t>STO AN PAS</t>
  </si>
  <si>
    <t>STO AN POS</t>
  </si>
  <si>
    <t>TANG SERRA</t>
  </si>
  <si>
    <t>V GDE PAUL</t>
  </si>
  <si>
    <t>V.PAULISTA</t>
  </si>
  <si>
    <t>VARZEA GDE</t>
  </si>
  <si>
    <r>
      <t>EE total</t>
    </r>
    <r>
      <rPr>
        <sz val="11"/>
        <color indexed="9"/>
        <rFont val="Calibri"/>
        <family val="2"/>
      </rPr>
      <t/>
    </r>
  </si>
  <si>
    <t>MARCHAND AGRICOLA E PECUARIA</t>
  </si>
  <si>
    <t>Q.G.P QUIMICA GERAL LTDA</t>
  </si>
  <si>
    <t>ANTONIO BRAZ FERRARI</t>
  </si>
  <si>
    <t>BIOCROSS DO BRAS.FERTIL.LTDA</t>
  </si>
  <si>
    <t>COAGROSOL - COOP.AGROP.SOLID</t>
  </si>
  <si>
    <t>FIRMENICH E CIA LTDA</t>
  </si>
  <si>
    <t>PB</t>
  </si>
  <si>
    <t>PEROXIDOS DO BRASIL LTDA</t>
  </si>
  <si>
    <t>TR 200 20X20X20 A 2 1AZ/AZ/AZ/AZ/AZ 0 R</t>
  </si>
  <si>
    <t xml:space="preserve">Mat unit </t>
  </si>
  <si>
    <t>GEA EQUIPAM. E SOLUCOES LTDA</t>
  </si>
  <si>
    <t>ORO AGRI BRASIL PRODUTOS PAR</t>
  </si>
  <si>
    <t>S.ANTONIO</t>
  </si>
  <si>
    <t>Variação</t>
  </si>
  <si>
    <t>Divisão</t>
  </si>
  <si>
    <t>Cod. Produto</t>
  </si>
  <si>
    <t>Peso Unit.</t>
  </si>
  <si>
    <t>MARACAS</t>
  </si>
  <si>
    <t>GUAICARA</t>
  </si>
  <si>
    <t>MONTENEGRO</t>
  </si>
  <si>
    <t>N.STA RITA</t>
  </si>
  <si>
    <t>PARECI NOV</t>
  </si>
  <si>
    <t>RIBEIRAO P</t>
  </si>
  <si>
    <t>S BERNARDO</t>
  </si>
  <si>
    <t>ARTUR NOGU</t>
  </si>
  <si>
    <t>FOZ IGUACU</t>
  </si>
  <si>
    <t>JANDAIA SU</t>
  </si>
  <si>
    <t>NOSSA SENH</t>
  </si>
  <si>
    <t xml:space="preserve">SAO ROQUE </t>
  </si>
  <si>
    <t>BALSA NOVA</t>
  </si>
  <si>
    <t>CAMPINA GR</t>
  </si>
  <si>
    <t>RONDONOPOL</t>
  </si>
  <si>
    <t>SETELAGOAS</t>
  </si>
  <si>
    <t>5PL1SUZA</t>
  </si>
  <si>
    <t>SAOPEDROIV</t>
  </si>
  <si>
    <t>7ME2BITR</t>
  </si>
  <si>
    <t>BJPERDOES</t>
  </si>
  <si>
    <t>BATAGUACU</t>
  </si>
  <si>
    <t>Manduri</t>
  </si>
  <si>
    <t>MONTEALTO</t>
  </si>
  <si>
    <t>7ME2</t>
  </si>
  <si>
    <t>4 BARRAS</t>
  </si>
  <si>
    <t>OLDKEMIE SOL.QUIM. LTDA-EPP</t>
  </si>
  <si>
    <t>IFF ESSENCIAS E FRAGRANCIAS</t>
  </si>
  <si>
    <t>DYSTAR IND COM P QUIM LTDA</t>
  </si>
  <si>
    <t>KURITA DO BRASIL LTDA</t>
  </si>
  <si>
    <t>S.GONCALO</t>
  </si>
  <si>
    <t>FRESENIUS MEDICAL CARE LTDA</t>
  </si>
  <si>
    <t>MONSANTO DO BRAS LTDA</t>
  </si>
  <si>
    <t>CARGILL AGRICOLA S.A.</t>
  </si>
  <si>
    <t>D D WILLIAMSON DO BRASIL LTD</t>
  </si>
  <si>
    <t>REVESTSUL PROD QUIM LTDA</t>
  </si>
  <si>
    <t>NORTEC QUIMICA S/A</t>
  </si>
  <si>
    <t>JBS S.A</t>
  </si>
  <si>
    <t>CARAMURU ALIMENTOS LTDA</t>
  </si>
  <si>
    <t>OXIQUIMICA AGROCIENCIA LTDA</t>
  </si>
  <si>
    <t>CITRI AGROINDUSTRIAL S/A</t>
  </si>
  <si>
    <t>APIUNA</t>
  </si>
  <si>
    <t>BARRETOS</t>
  </si>
  <si>
    <t>CLARIANT PLAS.&amp; C.B.I.Q.L</t>
  </si>
  <si>
    <t>DORI ALIMENTOS S.A.</t>
  </si>
  <si>
    <t xml:space="preserve">COMPANIA MARIT.PARAGUAYA </t>
  </si>
  <si>
    <t xml:space="preserve">DORI ALIMENTOS S.A. </t>
  </si>
  <si>
    <t>BIO SOJA IND.QUIM.BIOL.LT</t>
  </si>
  <si>
    <t>TRIPERA PARAGUAYA S.A</t>
  </si>
  <si>
    <t>PI</t>
  </si>
  <si>
    <t>ARACATI</t>
  </si>
  <si>
    <t>ALPHA QUIMICA LTDA</t>
  </si>
  <si>
    <t>POJUCA</t>
  </si>
  <si>
    <t>FUJIFILM DO BRASIL LTDA.</t>
  </si>
  <si>
    <t>ALTERNATIVA AGRIC.E IND.LTDA</t>
  </si>
  <si>
    <t>MARFRIG GLOBAL FOODS S.A</t>
  </si>
  <si>
    <t xml:space="preserve"> ASSUNCAO</t>
  </si>
  <si>
    <t xml:space="preserve">VILLETA </t>
  </si>
  <si>
    <t xml:space="preserve">Novo Preço </t>
  </si>
  <si>
    <t>S.JOAO PAR</t>
  </si>
  <si>
    <t>5PL1BT</t>
  </si>
  <si>
    <t>5PL2BT</t>
  </si>
  <si>
    <t>V.REDONDA</t>
  </si>
  <si>
    <t>PIM.BUENO</t>
  </si>
  <si>
    <t>PETROLINA</t>
  </si>
  <si>
    <t>BIO SOJA IND.QUIM.BIOL. L</t>
  </si>
  <si>
    <t>BS&amp;B SAFETY SYSTEMS LTDA</t>
  </si>
  <si>
    <t>DISCO DE ACO 0,85 X644,5mm</t>
  </si>
  <si>
    <t>DISCO DE ACO 0,75 X644,5mm</t>
  </si>
  <si>
    <t>FANVTX3-TF AUTLAC(NT)VD38 POLEX LAC(NT)</t>
  </si>
  <si>
    <t>MARTRIP ALIMENTOS LTDA - EPP</t>
  </si>
  <si>
    <t>BUTTRESS 2 1/2 GAXETAEPDM VAL.D17</t>
  </si>
  <si>
    <t>FAV00X2-TF AUT-LAC(VD)ARR PLX LAC(VD)-LOGO</t>
  </si>
  <si>
    <t>LACRE PLA.P/ELAN.(BR)ANEL ALU.(SILK MOMENT</t>
  </si>
  <si>
    <t>LACRE PLAST. 2.1/2 (BR)ANEL ALUM.C/FURO MA</t>
  </si>
  <si>
    <t>PUSCH LOCK CAP 2 1/2"COM LOGO INGREDION</t>
  </si>
  <si>
    <t>CINTA TR 50</t>
  </si>
  <si>
    <t>ALCA DESTACAVEL(PTO)</t>
  </si>
  <si>
    <t>FAB00X2-TF AUT-LAC(BR)ARR PLX LAC(BRC)</t>
  </si>
  <si>
    <t>FAB00I2-TF AUT-LAC(BR)C/SELO INDUCAO INGRE</t>
  </si>
  <si>
    <t>TAMPA SUP.150MM VITONV.D38(LAC.AMARELO)4E0</t>
  </si>
  <si>
    <t>PROTETOR IMPORTADO- LADOESQUERDO</t>
  </si>
  <si>
    <t>PROTETOR IMPORTADO- LADODIREITO</t>
  </si>
  <si>
    <t>ART ARA TROP I.C.I.E EIRELI</t>
  </si>
  <si>
    <t>ARR-MAZ DO BRASIL LTDA</t>
  </si>
  <si>
    <t>PLACA MEDIA FRONTALIMPORTADA</t>
  </si>
  <si>
    <t>GRADE METALICA 19.260 P/ IBC (6 BARRAS)</t>
  </si>
  <si>
    <t>MAUSER I.M.S DE R.L.DE C.V.</t>
  </si>
  <si>
    <t>VALAGRO BRAZIL M.I.C.F LTDA</t>
  </si>
  <si>
    <t>GUAPIACU</t>
  </si>
  <si>
    <t>BOBINA ACO 1,06 x  880mm</t>
  </si>
  <si>
    <t>PARAF AA C/FL CAB.SEXT.3/8 - 8X25</t>
  </si>
  <si>
    <t>DISTANCIADOR PLASTICOTRASEIRO P/PALLET SM0</t>
  </si>
  <si>
    <t>PARAF AA C/FL CAB.SEXT.3/8 - 6,3X35</t>
  </si>
  <si>
    <t>LID 150MM EPDM GASKET -4E004</t>
  </si>
  <si>
    <t>CANTO PLASTICO  P/PALLET SM013 IMPORTADA</t>
  </si>
  <si>
    <t>BER?O PLASTICO I P/ IBCIMPORTADA</t>
  </si>
  <si>
    <t>TRAVESSA METALICA IBCSM013 . IMPORTADO</t>
  </si>
  <si>
    <t>PARAF AA C/FL CAB.SEXT.3/8 - 6,3X19</t>
  </si>
  <si>
    <t>DISTANCIADOR PLASTICOLAT.P/PALLET SM013 IM</t>
  </si>
  <si>
    <t>PARAF AA C/FL CAB.SEXT.3/8 - 6,3X60</t>
  </si>
  <si>
    <t>CITROFLAVOR I.C.O.E.E - EPP</t>
  </si>
  <si>
    <t>INDUSTRIA QUIM. GUERRA LTDA</t>
  </si>
  <si>
    <t>ALTEC SAN LUIS S.A.</t>
  </si>
  <si>
    <t>GUARNICAO DE BORRACHATUBULAR 1/2 CANA</t>
  </si>
  <si>
    <t>134 -TAMPA 45MM  BRCAGRO C/SELO INDUCAO</t>
  </si>
  <si>
    <t>TAMPA SUP. 150MM EPDMVALV.D15(LACR AMAR)4E</t>
  </si>
  <si>
    <t>LACRE BRANCO DE ENCAIXE.2.1/2" (FRUTAROM P</t>
  </si>
  <si>
    <t>LACRE BRANCO DE ENCAIXE.2.1/2" (FRUTAROM V</t>
  </si>
  <si>
    <t>LACRE BRANCO DE ENCAIXE.2.1/2" (FRUTAROM L</t>
  </si>
  <si>
    <t>FANVTX3-TF AUTLAC(NT)VD17 POLEX LAC(NT)</t>
  </si>
  <si>
    <t>TER</t>
  </si>
  <si>
    <t>LACRE PLA. P/ELANELADO(VM) ANEL EM ALU.</t>
  </si>
  <si>
    <t>BERCO PLASTICO I P/ IBCIMPORTADA</t>
  </si>
  <si>
    <t>FAN00X3-TF AUT-LAC(NT)ARR PLX LAC(NT)</t>
  </si>
  <si>
    <t>EE UM</t>
  </si>
  <si>
    <t>RHODIA POLIAMIDA E ESPEC.SA</t>
  </si>
  <si>
    <t>TF 210 18X20X18 D 0 0AM/PR/PR/PR/AM 1</t>
  </si>
  <si>
    <t>C.R.DEALER DO BRASIL LTDA</t>
  </si>
  <si>
    <r>
      <t>ICMS (</t>
    </r>
    <r>
      <rPr>
        <b/>
        <sz val="8"/>
        <color indexed="8"/>
        <rFont val="Calibri"/>
        <family val="2"/>
      </rPr>
      <t>Pis e Cofins já está incluso</t>
    </r>
    <r>
      <rPr>
        <b/>
        <sz val="11"/>
        <color indexed="8"/>
        <rFont val="Calibri"/>
        <family val="2"/>
      </rPr>
      <t>)</t>
    </r>
  </si>
  <si>
    <t>M.CRUZES</t>
  </si>
  <si>
    <t>MONTE MOR</t>
  </si>
  <si>
    <t>N. ODESSA</t>
  </si>
  <si>
    <t>RIO CLARO</t>
  </si>
  <si>
    <t>CES.LANGE</t>
  </si>
  <si>
    <t>5PL1ENDR</t>
  </si>
  <si>
    <t>5PL2COTR</t>
  </si>
  <si>
    <t>5PL2ENDR</t>
  </si>
  <si>
    <t>GUAPIAÇU</t>
  </si>
  <si>
    <t>PIRACAIA</t>
  </si>
  <si>
    <t>IACANGA</t>
  </si>
  <si>
    <t>ITUVERAVA</t>
  </si>
  <si>
    <t>LARANJAL P</t>
  </si>
  <si>
    <t>CACHOEIRIN</t>
  </si>
  <si>
    <t>PORTO FELI</t>
  </si>
  <si>
    <t>ASTOLFO DU</t>
  </si>
  <si>
    <t>PETRONAS LUBRIF BRASIL S/A</t>
  </si>
  <si>
    <t>DOW BRASIL SUDESTE INDUSTRIA</t>
  </si>
  <si>
    <t>HIGEX IND.COM.PR.SAN.LTDA</t>
  </si>
  <si>
    <t>CARGILL AGRICOLA S A</t>
  </si>
  <si>
    <t>TREMEMBE IND.QUIMICAS LTDA</t>
  </si>
  <si>
    <t>METAL BARRA DO PIRAI S/A</t>
  </si>
  <si>
    <t>GETTI QUIMICA LTDA</t>
  </si>
  <si>
    <t>BELL TYPE INDUSTRIES LTDA</t>
  </si>
  <si>
    <t>EVONIK BRASIL LTDA</t>
  </si>
  <si>
    <t>LATICINIOS LATCO LTDA</t>
  </si>
  <si>
    <t>DIAGONAL COM E SERV LTDA ME</t>
  </si>
  <si>
    <t>BIGUACU</t>
  </si>
  <si>
    <t>TAR 0.60MM 1 Z M042</t>
  </si>
  <si>
    <t>TAR 0.85MM 0 SEM PINTURA</t>
  </si>
  <si>
    <t>TAR 0.85MM 1 Z M111    azul ral 5019</t>
  </si>
  <si>
    <t>TAR 1.20MM 0 Y M077 1F2" 1F3/4" 1B</t>
  </si>
  <si>
    <t>LACRE PLA.P/ELANELADO BRANEL EM ALU.(FIRME</t>
  </si>
  <si>
    <t>ADAMA BRASIL S/A</t>
  </si>
  <si>
    <t>CORDEIROPO</t>
  </si>
  <si>
    <t>TAR 0.85MM 2 Y M042</t>
  </si>
  <si>
    <t>LACRE PLA.P/ELAN.(BR)ANEL ALUM.(SILK ARUA)</t>
  </si>
  <si>
    <t>BICO IMPORTADO PARAREGISTRO DE DESCARGA</t>
  </si>
  <si>
    <t>INBRA INDUSTRIAS QUIMICAS LT</t>
  </si>
  <si>
    <t>SPARK LUBRIFICANTES EIRELI</t>
  </si>
  <si>
    <t>ANIDRO DO BR. EXTRACOES SA</t>
  </si>
  <si>
    <t>IND AGRO-QUIMICA BRAIDO LTDA</t>
  </si>
  <si>
    <t>ART LATEX IND COM DE ART DE</t>
  </si>
  <si>
    <t>REFRIGERANTES MARAJA S.A</t>
  </si>
  <si>
    <t>QUIMICA AMPARO LTDA</t>
  </si>
  <si>
    <t>VOLLMENS FRAGRANCES LTDA</t>
  </si>
  <si>
    <t>ROSIMEIRE DO PRADO RODRIG.ME</t>
  </si>
  <si>
    <t>IBF IND.BRASIL FILMES S/A</t>
  </si>
  <si>
    <t>UPL DO BR IND COM I.AGR S.A.</t>
  </si>
  <si>
    <t>MAQUINAS AGRICOLAS JACTO S A</t>
  </si>
  <si>
    <t>TECNOTAM EMBALAGENS INDUST</t>
  </si>
  <si>
    <t>DOHLER RIO PARDO LTDA</t>
  </si>
  <si>
    <t>MC BAUCHEMIE BR IND COM LTDA</t>
  </si>
  <si>
    <t>ENZUR S.A</t>
  </si>
  <si>
    <t>MARIPORAN</t>
  </si>
  <si>
    <t>ELIAS FAUS</t>
  </si>
  <si>
    <t>BAR MANSA</t>
  </si>
  <si>
    <t>V. GRANDE</t>
  </si>
  <si>
    <t>SAN LUIS</t>
  </si>
  <si>
    <t>MOTEVIDEL</t>
  </si>
  <si>
    <t>ASHLAND POLIMEROS DO BR. SA</t>
  </si>
  <si>
    <t>POTENCIAL BIODIESEL LTDA</t>
  </si>
  <si>
    <t>BUCKA INDUSTRIA E COM. LTDA</t>
  </si>
  <si>
    <t>ATOTECH DO BRASIL GALV.LTDA</t>
  </si>
  <si>
    <t xml:space="preserve">     Sem Palletização</t>
  </si>
  <si>
    <t xml:space="preserve">       Palletizado</t>
  </si>
  <si>
    <t>Nº pallets</t>
  </si>
  <si>
    <t>Modelo</t>
  </si>
  <si>
    <t>Truck</t>
  </si>
  <si>
    <t>Qty/Pallet - MULTIPLO / SKU</t>
  </si>
  <si>
    <t>5L Retan</t>
  </si>
  <si>
    <t>5L Agro</t>
  </si>
  <si>
    <t>20L R2/R3/R4</t>
  </si>
  <si>
    <t>20L Monsanto</t>
  </si>
  <si>
    <t>25L R2</t>
  </si>
  <si>
    <t>30L R2</t>
  </si>
  <si>
    <t>N/A</t>
  </si>
  <si>
    <t>30L TR</t>
  </si>
  <si>
    <t>50L TR</t>
  </si>
  <si>
    <t>50L</t>
  </si>
  <si>
    <t>60L</t>
  </si>
  <si>
    <t>100L Cilbe</t>
  </si>
  <si>
    <t>100L Vanguard</t>
  </si>
  <si>
    <t>200L Crosc</t>
  </si>
  <si>
    <t>200L Elanelado/Lring</t>
  </si>
  <si>
    <t>FAN00X3-TF AUT-LAC(NT)ARR PLX LAC(NT)D.ROD</t>
  </si>
  <si>
    <t>TAMPA SUP.225MM (LISA)VER.DET.NERVURA - 4E</t>
  </si>
  <si>
    <t>VANCOUROS IND E COM COUR.LTD</t>
  </si>
  <si>
    <t>PLANLUB LUBRIFIFICAO IND LTD</t>
  </si>
  <si>
    <t>CHARQUEADA</t>
  </si>
  <si>
    <t>Louveira</t>
  </si>
  <si>
    <t>BAR PIRAI</t>
  </si>
  <si>
    <t>CRUZ ALTA</t>
  </si>
  <si>
    <t>RIO VERDE</t>
  </si>
  <si>
    <t>S SEB CAI</t>
  </si>
  <si>
    <t>SAO SIMAO</t>
  </si>
  <si>
    <t>SJR PARDO</t>
  </si>
  <si>
    <t>S.INACIO</t>
  </si>
  <si>
    <t>C. MACACU</t>
  </si>
  <si>
    <t>M. CRUZES</t>
  </si>
  <si>
    <t>N. IGUACU</t>
  </si>
  <si>
    <t>P. ALEGRE</t>
  </si>
  <si>
    <t>S GABRIEL</t>
  </si>
  <si>
    <t>S LUIS</t>
  </si>
  <si>
    <t>SAO F SUL</t>
  </si>
  <si>
    <t>SAO ROQUE</t>
  </si>
  <si>
    <t>STA BCA</t>
  </si>
  <si>
    <t>STA FE</t>
  </si>
  <si>
    <t>S.PEDROIVA</t>
  </si>
  <si>
    <t>PALMEIRAGO</t>
  </si>
  <si>
    <t>P.DE MINAS</t>
  </si>
  <si>
    <t>7ME2RODO</t>
  </si>
  <si>
    <t>ILHAGOVER</t>
  </si>
  <si>
    <t>C. DA MATA</t>
  </si>
  <si>
    <t>D. MARTINS</t>
  </si>
  <si>
    <t>EST D'OEST</t>
  </si>
  <si>
    <t>LUIS E.MAG</t>
  </si>
  <si>
    <t>M. CASTELO</t>
  </si>
  <si>
    <t>M. D'OESTE</t>
  </si>
  <si>
    <t>N. HAMBURG</t>
  </si>
  <si>
    <t>N. OLINDA</t>
  </si>
  <si>
    <t>P. FELIZ</t>
  </si>
  <si>
    <t>P. VELHO</t>
  </si>
  <si>
    <t>S.FE GOIAS</t>
  </si>
  <si>
    <t>SAO JOSE</t>
  </si>
  <si>
    <t>ROLIM MOUR</t>
  </si>
  <si>
    <t>CFS DO BRASIL I.C.I.E.A.A.LT</t>
  </si>
  <si>
    <t>OXITENO URUGUAY S A</t>
  </si>
  <si>
    <t>MONTEVIDEO</t>
  </si>
  <si>
    <t>JUIZ FORA</t>
  </si>
  <si>
    <t>CARRETA NORMAL</t>
  </si>
  <si>
    <t>BRAG. PTA</t>
  </si>
  <si>
    <t>CACHO. PAU</t>
  </si>
  <si>
    <t>PIM. BUENO</t>
  </si>
  <si>
    <t>PTO MURTIN</t>
  </si>
  <si>
    <t>S.F. XINGU</t>
  </si>
  <si>
    <t>S.G. PARA</t>
  </si>
  <si>
    <t>SIM. FILHO</t>
  </si>
  <si>
    <t>VILA VELHA</t>
  </si>
  <si>
    <t>CARRETA PEQUENA</t>
  </si>
  <si>
    <t>CARRETA GRANDE</t>
  </si>
  <si>
    <t>Carreta Normal</t>
  </si>
  <si>
    <t>Carreta Pequen</t>
  </si>
  <si>
    <t>Carreta Grande</t>
  </si>
  <si>
    <t>Carreta Palletizado Normal</t>
  </si>
  <si>
    <t>Carreta Palletizado Grande</t>
  </si>
  <si>
    <t xml:space="preserve">AV % </t>
  </si>
  <si>
    <t>CORPO DE TAMBORDESBASTADO 22 0,75X883MM</t>
  </si>
  <si>
    <t>CORPO DE TAMBORDESBASTADO 22 0,75x917mm</t>
  </si>
  <si>
    <t>WEG EQUIPAMENTOS ELETRIC.S/A</t>
  </si>
  <si>
    <t>DISSOLTEX IND. QUIMICA LTDA</t>
  </si>
  <si>
    <t>AP WINNER IND COM P QUI LTDA</t>
  </si>
  <si>
    <t>COPER CONS OPER ROD PRES DUT</t>
  </si>
  <si>
    <t>ZANATA POR ESQ MET LTDA</t>
  </si>
  <si>
    <t>QUIMISA S.A</t>
  </si>
  <si>
    <t>M. C. FERREIRA COM.E DIST.</t>
  </si>
  <si>
    <t>SENSIENT C T E C IMP E EXP</t>
  </si>
  <si>
    <t>JANSSEN-CILAG FARM. LTDA</t>
  </si>
  <si>
    <t>TAR 0.85MM 1 Z M014</t>
  </si>
  <si>
    <t>TAR 0.85MM 2</t>
  </si>
  <si>
    <t>DOVAC INDUSTRIA E COM. LTDA</t>
  </si>
  <si>
    <t>NORTEL SUPRIMENTOS IND. LTDA</t>
  </si>
  <si>
    <t>TFTRH 200</t>
  </si>
  <si>
    <t>TRRH3FI 200</t>
  </si>
  <si>
    <t>BTF12,5 RAGRO</t>
  </si>
  <si>
    <t>5PL2TRAN</t>
  </si>
  <si>
    <t>PLATAFORMA DAS CORES I.C.B.I</t>
  </si>
  <si>
    <t>ALTHAIA S.A IND.FARMACEUTICA</t>
  </si>
  <si>
    <t>BEEF PARAGUAY S.A</t>
  </si>
  <si>
    <t>CLAUDEMIR H.FREITAS 25179094</t>
  </si>
  <si>
    <t>HI-TEC IND E COM PROD Q.LTDA</t>
  </si>
  <si>
    <t>VIANA OFFSHORE COMERCIO LTDA</t>
  </si>
  <si>
    <t>ASSUNCION</t>
  </si>
  <si>
    <t>OTTO BAUMGART IND COM S A</t>
  </si>
  <si>
    <t>AGRINOVA AGRONUTRIENT.EIRELI</t>
  </si>
  <si>
    <t>PRIMAT DO BRASIL COMERCIO LT</t>
  </si>
  <si>
    <t xml:space="preserve">Nova descrição </t>
  </si>
  <si>
    <t>Novo Cod.</t>
  </si>
  <si>
    <t>Novo site</t>
  </si>
  <si>
    <t>Nova Ent.</t>
  </si>
  <si>
    <t>EBR20</t>
  </si>
  <si>
    <t>EBR10</t>
  </si>
  <si>
    <t>EBR40</t>
  </si>
  <si>
    <t>BR010634</t>
  </si>
  <si>
    <t>BR011191</t>
  </si>
  <si>
    <t>BR011211</t>
  </si>
  <si>
    <t>BR008282</t>
  </si>
  <si>
    <t>BR010633</t>
  </si>
  <si>
    <t>BR003066</t>
  </si>
  <si>
    <t>BR011969</t>
  </si>
  <si>
    <t>BR011557</t>
  </si>
  <si>
    <t>BR011474</t>
  </si>
  <si>
    <t>BR011741</t>
  </si>
  <si>
    <t>BR011530</t>
  </si>
  <si>
    <t>BR011779</t>
  </si>
  <si>
    <t>BR011907</t>
  </si>
  <si>
    <t>BR011896</t>
  </si>
  <si>
    <t>BR011886</t>
  </si>
  <si>
    <t>BR011887</t>
  </si>
  <si>
    <t>BR011889</t>
  </si>
  <si>
    <t>BR011890</t>
  </si>
  <si>
    <t>BR011898</t>
  </si>
  <si>
    <t>BR011888</t>
  </si>
  <si>
    <t>BR011920</t>
  </si>
  <si>
    <t>BR011904</t>
  </si>
  <si>
    <t>BR011905</t>
  </si>
  <si>
    <t>BR011417</t>
  </si>
  <si>
    <t>BR011854</t>
  </si>
  <si>
    <t>BR011473</t>
  </si>
  <si>
    <t>BR011529</t>
  </si>
  <si>
    <t>BR003380</t>
  </si>
  <si>
    <t>BR011563</t>
  </si>
  <si>
    <t>BR010870</t>
  </si>
  <si>
    <t>BR011355</t>
  </si>
  <si>
    <t>BR011853</t>
  </si>
  <si>
    <t>BR011891</t>
  </si>
  <si>
    <t>BR011906</t>
  </si>
  <si>
    <t>BR010302</t>
  </si>
  <si>
    <t>BR011916</t>
  </si>
  <si>
    <t>BR011892</t>
  </si>
  <si>
    <t>BR011893</t>
  </si>
  <si>
    <t>BR010454</t>
  </si>
  <si>
    <t>BR011712</t>
  </si>
  <si>
    <t>BR011435</t>
  </si>
  <si>
    <t>BR011449</t>
  </si>
  <si>
    <t>BR011876</t>
  </si>
  <si>
    <t>BR011900</t>
  </si>
  <si>
    <t>BR011899</t>
  </si>
  <si>
    <t>BR011908</t>
  </si>
  <si>
    <t>BR011894</t>
  </si>
  <si>
    <t>BR011895</t>
  </si>
  <si>
    <t>BR011902</t>
  </si>
  <si>
    <t>BR011903</t>
  </si>
  <si>
    <t>BR011912</t>
  </si>
  <si>
    <t>BR011909</t>
  </si>
  <si>
    <t>BR012027</t>
  </si>
  <si>
    <t>BR011304</t>
  </si>
  <si>
    <t>BR011312</t>
  </si>
  <si>
    <t>BR010361</t>
  </si>
  <si>
    <t>BR008533</t>
  </si>
  <si>
    <t>BR011291</t>
  </si>
  <si>
    <t>BR011629</t>
  </si>
  <si>
    <t>BR011626</t>
  </si>
  <si>
    <t>BR011619</t>
  </si>
  <si>
    <t>BR010745</t>
  </si>
  <si>
    <t>BR010717</t>
  </si>
  <si>
    <t>BR011758</t>
  </si>
  <si>
    <t>BR011762</t>
  </si>
  <si>
    <t>BR010721</t>
  </si>
  <si>
    <t>BR011713</t>
  </si>
  <si>
    <t>BR010727</t>
  </si>
  <si>
    <t>BR011632</t>
  </si>
  <si>
    <t>BR011690</t>
  </si>
  <si>
    <t>BR011918</t>
  </si>
  <si>
    <t>BR011727</t>
  </si>
  <si>
    <t>BR011995</t>
  </si>
  <si>
    <t>BR001711</t>
  </si>
  <si>
    <t>BR011502</t>
  </si>
  <si>
    <t>BR000336</t>
  </si>
  <si>
    <t>BR011408</t>
  </si>
  <si>
    <t>BR011013</t>
  </si>
  <si>
    <t>BR010432</t>
  </si>
  <si>
    <t>BR010286</t>
  </si>
  <si>
    <t>BR011255</t>
  </si>
  <si>
    <t>BR001668</t>
  </si>
  <si>
    <t>BR010867</t>
  </si>
  <si>
    <t>BR010500</t>
  </si>
  <si>
    <t>BR011420</t>
  </si>
  <si>
    <t>BR011277</t>
  </si>
  <si>
    <t>BR011586</t>
  </si>
  <si>
    <t>BR009272</t>
  </si>
  <si>
    <t>BR000086</t>
  </si>
  <si>
    <t>BR009650</t>
  </si>
  <si>
    <t>BR000093</t>
  </si>
  <si>
    <t>BR010567</t>
  </si>
  <si>
    <t>BR011733</t>
  </si>
  <si>
    <t>BR000144</t>
  </si>
  <si>
    <t>BR000173</t>
  </si>
  <si>
    <t>BR000350</t>
  </si>
  <si>
    <t>BR009520</t>
  </si>
  <si>
    <t>BR010515</t>
  </si>
  <si>
    <t>BR000027</t>
  </si>
  <si>
    <t>BR000170</t>
  </si>
  <si>
    <t>BR000012</t>
  </si>
  <si>
    <t>BR010884</t>
  </si>
  <si>
    <t>BR011388</t>
  </si>
  <si>
    <t>BR011006</t>
  </si>
  <si>
    <t>BR010781</t>
  </si>
  <si>
    <t>BR001829</t>
  </si>
  <si>
    <t>BR011437</t>
  </si>
  <si>
    <t>BR011162</t>
  </si>
  <si>
    <t>BR000249</t>
  </si>
  <si>
    <t>BR000052</t>
  </si>
  <si>
    <t>BR011503</t>
  </si>
  <si>
    <t>BR010970</t>
  </si>
  <si>
    <t>BR011171</t>
  </si>
  <si>
    <t>BR011387</t>
  </si>
  <si>
    <t>BR011128</t>
  </si>
  <si>
    <t>BR011676</t>
  </si>
  <si>
    <t>BR011023</t>
  </si>
  <si>
    <t>BR006030</t>
  </si>
  <si>
    <t>BR011601</t>
  </si>
  <si>
    <t>BR011597</t>
  </si>
  <si>
    <t>BR010834</t>
  </si>
  <si>
    <t>BR010788</t>
  </si>
  <si>
    <t>BR001863</t>
  </si>
  <si>
    <t>BR011134</t>
  </si>
  <si>
    <t>BR011492</t>
  </si>
  <si>
    <t>BR000436</t>
  </si>
  <si>
    <t>BR010357</t>
  </si>
  <si>
    <t>BR011298</t>
  </si>
  <si>
    <t>BR004965</t>
  </si>
  <si>
    <t>BR011409</t>
  </si>
  <si>
    <t>BR011022</t>
  </si>
  <si>
    <t>BR009739</t>
  </si>
  <si>
    <t>BR011000</t>
  </si>
  <si>
    <t>BR000427</t>
  </si>
  <si>
    <t>BR010353</t>
  </si>
  <si>
    <t>BR010738</t>
  </si>
  <si>
    <t>BR010904</t>
  </si>
  <si>
    <t>BR000075</t>
  </si>
  <si>
    <t>BR010837</t>
  </si>
  <si>
    <t>BR000105</t>
  </si>
  <si>
    <t>BR000163</t>
  </si>
  <si>
    <t>BR000092</t>
  </si>
  <si>
    <t>BR000210</t>
  </si>
  <si>
    <t>BR000103</t>
  </si>
  <si>
    <t>BR000087</t>
  </si>
  <si>
    <t>BR000211</t>
  </si>
  <si>
    <t>BR001666</t>
  </si>
  <si>
    <t>BR010542</t>
  </si>
  <si>
    <t>BR002275</t>
  </si>
  <si>
    <t>BR010929</t>
  </si>
  <si>
    <t>BR010886</t>
  </si>
  <si>
    <t>BR002426</t>
  </si>
  <si>
    <t>BR011111</t>
  </si>
  <si>
    <t>BR011098</t>
  </si>
  <si>
    <t>BR000081</t>
  </si>
  <si>
    <t>BR009929</t>
  </si>
  <si>
    <t>BR010891</t>
  </si>
  <si>
    <t>BR010885</t>
  </si>
  <si>
    <t>BR011236</t>
  </si>
  <si>
    <t>BR010947</t>
  </si>
  <si>
    <t>BR011410</t>
  </si>
  <si>
    <t>BR000102</t>
  </si>
  <si>
    <t>BR000073</t>
  </si>
  <si>
    <t>BR001659</t>
  </si>
  <si>
    <t>BR011338</t>
  </si>
  <si>
    <t>BR011181</t>
  </si>
  <si>
    <t>BR010522</t>
  </si>
  <si>
    <t>BR011663</t>
  </si>
  <si>
    <t>BR000161</t>
  </si>
  <si>
    <t>BR011253</t>
  </si>
  <si>
    <t>BR010896</t>
  </si>
  <si>
    <t>BR010844</t>
  </si>
  <si>
    <t>BR011935</t>
  </si>
  <si>
    <t>BR010842</t>
  </si>
  <si>
    <t>BR008693</t>
  </si>
  <si>
    <t>BR011927</t>
  </si>
  <si>
    <t>BR011926</t>
  </si>
  <si>
    <t>BR009740</t>
  </si>
  <si>
    <t>BR010059</t>
  </si>
  <si>
    <t>BR010292</t>
  </si>
  <si>
    <t>BR001990</t>
  </si>
  <si>
    <t>BR010627</t>
  </si>
  <si>
    <t>BR000108</t>
  </si>
  <si>
    <t>BR011667</t>
  </si>
  <si>
    <t>BR010328</t>
  </si>
  <si>
    <t>BR010670</t>
  </si>
  <si>
    <t>BR010434</t>
  </si>
  <si>
    <t>BR009400</t>
  </si>
  <si>
    <t>BR011633</t>
  </si>
  <si>
    <t>BR010600</t>
  </si>
  <si>
    <t>BR011048</t>
  </si>
  <si>
    <t>BR008729</t>
  </si>
  <si>
    <t>BR011197</t>
  </si>
  <si>
    <t>BR011498</t>
  </si>
  <si>
    <t>BR000196</t>
  </si>
  <si>
    <t>BR011542</t>
  </si>
  <si>
    <t>BR011812</t>
  </si>
  <si>
    <t>BR011188</t>
  </si>
  <si>
    <t>BR001846</t>
  </si>
  <si>
    <t>BR009590</t>
  </si>
  <si>
    <t>BR010918</t>
  </si>
  <si>
    <t>BR000220</t>
  </si>
  <si>
    <t>BR010983</t>
  </si>
  <si>
    <t>BR011985</t>
  </si>
  <si>
    <t>BR011986</t>
  </si>
  <si>
    <t>BR000326</t>
  </si>
  <si>
    <t>BR002437</t>
  </si>
  <si>
    <t>BR011644</t>
  </si>
  <si>
    <t>BR011697</t>
  </si>
  <si>
    <t>BR011375</t>
  </si>
  <si>
    <t>BR011384</t>
  </si>
  <si>
    <t>BR011705</t>
  </si>
  <si>
    <t>BR011709</t>
  </si>
  <si>
    <t>BR011725</t>
  </si>
  <si>
    <t>BR011707</t>
  </si>
  <si>
    <t>BR011751</t>
  </si>
  <si>
    <t>BR011740</t>
  </si>
  <si>
    <t>BR011754</t>
  </si>
  <si>
    <t>BR035017</t>
  </si>
  <si>
    <t>BR011748</t>
  </si>
  <si>
    <t>BR011977</t>
  </si>
  <si>
    <t>BR011979</t>
  </si>
  <si>
    <t>BR011716</t>
  </si>
  <si>
    <t>BR011723</t>
  </si>
  <si>
    <t>BR011989</t>
  </si>
  <si>
    <t>BR011993</t>
  </si>
  <si>
    <t>BR011991</t>
  </si>
  <si>
    <t>BR012017</t>
  </si>
  <si>
    <t>BR012011</t>
  </si>
  <si>
    <t>BR012010</t>
  </si>
  <si>
    <t>BR012031</t>
  </si>
  <si>
    <t>BR012000</t>
  </si>
  <si>
    <t>BR012021</t>
  </si>
  <si>
    <t>BR012033</t>
  </si>
  <si>
    <t>BR011998</t>
  </si>
  <si>
    <t>BR012024</t>
  </si>
  <si>
    <t>BR011980</t>
  </si>
  <si>
    <t>BR012022</t>
  </si>
  <si>
    <t>BR010490</t>
  </si>
  <si>
    <t>BR012025</t>
  </si>
  <si>
    <t>BR000149</t>
  </si>
  <si>
    <t>BR010277</t>
  </si>
  <si>
    <t>BR012044</t>
  </si>
  <si>
    <t>BR012018</t>
  </si>
  <si>
    <t>BR011014</t>
  </si>
  <si>
    <t>BR010838</t>
  </si>
  <si>
    <t>BR011553</t>
  </si>
  <si>
    <t>BR011243</t>
  </si>
  <si>
    <t>BR010621</t>
  </si>
  <si>
    <t>BR011574</t>
  </si>
  <si>
    <t>BR010923</t>
  </si>
  <si>
    <t>BR011480</t>
  </si>
  <si>
    <t>BR011652</t>
  </si>
  <si>
    <t>BR011444</t>
  </si>
  <si>
    <t>BR010427</t>
  </si>
  <si>
    <t>BR011005</t>
  </si>
  <si>
    <t>BR010531</t>
  </si>
  <si>
    <t>BR011135</t>
  </si>
  <si>
    <t>BR011421</t>
  </si>
  <si>
    <t>BR010839</t>
  </si>
  <si>
    <t>BR011423</t>
  </si>
  <si>
    <t>BR010765</t>
  </si>
  <si>
    <t>BR002613</t>
  </si>
  <si>
    <t>BR010153</t>
  </si>
  <si>
    <t>BR011760</t>
  </si>
  <si>
    <t>BR010903</t>
  </si>
  <si>
    <t>BR010430</t>
  </si>
  <si>
    <t>BR010445</t>
  </si>
  <si>
    <t>BR011501</t>
  </si>
  <si>
    <t>BR010680</t>
  </si>
  <si>
    <t>BR011021</t>
  </si>
  <si>
    <t>BR010461</t>
  </si>
  <si>
    <t>BR008689</t>
  </si>
  <si>
    <t>BR011031</t>
  </si>
  <si>
    <t>BR010365</t>
  </si>
  <si>
    <t>BR000076</t>
  </si>
  <si>
    <t>BR005229</t>
  </si>
  <si>
    <t>BR010894</t>
  </si>
  <si>
    <t>BR010973</t>
  </si>
  <si>
    <t>BR000107</t>
  </si>
  <si>
    <t>BR011182</t>
  </si>
  <si>
    <t>BR010767</t>
  </si>
  <si>
    <t>BR010711</t>
  </si>
  <si>
    <t>BR009990</t>
  </si>
  <si>
    <t>BR010679</t>
  </si>
  <si>
    <t>BR010377</t>
  </si>
  <si>
    <t>BR002448</t>
  </si>
  <si>
    <t>BR010989</t>
  </si>
  <si>
    <t>BR010429</t>
  </si>
  <si>
    <t>BR000041</t>
  </si>
  <si>
    <t>BR000090</t>
  </si>
  <si>
    <t>BR010829</t>
  </si>
  <si>
    <t>BR000231</t>
  </si>
  <si>
    <t>BR011196</t>
  </si>
  <si>
    <t>BR009720</t>
  </si>
  <si>
    <t>BR011936</t>
  </si>
  <si>
    <t>BR011242</t>
  </si>
  <si>
    <t>BR011914</t>
  </si>
  <si>
    <t>BR011915</t>
  </si>
  <si>
    <t>BR010555</t>
  </si>
  <si>
    <t>BR011913</t>
  </si>
  <si>
    <t>BR010695</t>
  </si>
  <si>
    <t>BR011393</t>
  </si>
  <si>
    <t>BR011650</t>
  </si>
  <si>
    <t>BR002375</t>
  </si>
  <si>
    <t>BR002446</t>
  </si>
  <si>
    <t>BR009579</t>
  </si>
  <si>
    <t>BR011987</t>
  </si>
  <si>
    <t>BR011781</t>
  </si>
  <si>
    <t>BR011950</t>
  </si>
  <si>
    <t>BR011974</t>
  </si>
  <si>
    <t>BR011952</t>
  </si>
  <si>
    <t>BR012023</t>
  </si>
  <si>
    <t>BR011875</t>
  </si>
  <si>
    <t>BR012019</t>
  </si>
  <si>
    <t>BR011517</t>
  </si>
  <si>
    <t>BR011957</t>
  </si>
  <si>
    <t>BR005295</t>
  </si>
  <si>
    <t>BR011433</t>
  </si>
  <si>
    <t>BR010753</t>
  </si>
  <si>
    <t>BR010574</t>
  </si>
  <si>
    <t>BR011511</t>
  </si>
  <si>
    <t>BR011941</t>
  </si>
  <si>
    <t>BR011406</t>
  </si>
  <si>
    <t>BR011687</t>
  </si>
  <si>
    <t>BR009910</t>
  </si>
  <si>
    <t>BR011780</t>
  </si>
  <si>
    <t>BR010630</t>
  </si>
  <si>
    <t>BR001081</t>
  </si>
  <si>
    <t>BR011608</t>
  </si>
  <si>
    <t>BR011706</t>
  </si>
  <si>
    <t>BR011951</t>
  </si>
  <si>
    <t>BR011662</t>
  </si>
  <si>
    <t>BR011538</t>
  </si>
  <si>
    <t>BR011821</t>
  </si>
  <si>
    <t>BR011535</t>
  </si>
  <si>
    <t>BR011588</t>
  </si>
  <si>
    <t>BR011769</t>
  </si>
  <si>
    <t>BR011584</t>
  </si>
  <si>
    <t>BR011745</t>
  </si>
  <si>
    <t>BR011759</t>
  </si>
  <si>
    <t>BR011683</t>
  </si>
  <si>
    <t>BR011580</t>
  </si>
  <si>
    <t>BR011591</t>
  </si>
  <si>
    <t>BR011602</t>
  </si>
  <si>
    <t>BR011504</t>
  </si>
  <si>
    <t>BR011645</t>
  </si>
  <si>
    <t>BR011541</t>
  </si>
  <si>
    <t>BR011742</t>
  </si>
  <si>
    <t>BR011638</t>
  </si>
  <si>
    <t>BR011685</t>
  </si>
  <si>
    <t>BR011526</t>
  </si>
  <si>
    <t>BR011585</t>
  </si>
  <si>
    <t>BR011587</t>
  </si>
  <si>
    <t>BR011623</t>
  </si>
  <si>
    <t>BR011566</t>
  </si>
  <si>
    <t>BR011583</t>
  </si>
  <si>
    <t>BR011929</t>
  </si>
  <si>
    <t>BR011921</t>
  </si>
  <si>
    <t>BR011930</t>
  </si>
  <si>
    <t>BR011966</t>
  </si>
  <si>
    <t>BR011625</t>
  </si>
  <si>
    <t>BR011657</t>
  </si>
  <si>
    <t>BR011562</t>
  </si>
  <si>
    <t>BR012006</t>
  </si>
  <si>
    <t>BR012029</t>
  </si>
  <si>
    <t>BR001346</t>
  </si>
  <si>
    <t>BR001350</t>
  </si>
  <si>
    <t>BR010623</t>
  </si>
  <si>
    <t>BR001352</t>
  </si>
  <si>
    <t>BR001335</t>
  </si>
  <si>
    <t>BR011520</t>
  </si>
  <si>
    <t>BR002666</t>
  </si>
  <si>
    <t>BR010756</t>
  </si>
  <si>
    <t>BR011334</t>
  </si>
  <si>
    <t>BR011306</t>
  </si>
  <si>
    <t>BR011305</t>
  </si>
  <si>
    <t>BR001343</t>
  </si>
  <si>
    <t>BR001342</t>
  </si>
  <si>
    <t>BR011682</t>
  </si>
  <si>
    <t>BR011946</t>
  </si>
  <si>
    <t>BR011976</t>
  </si>
  <si>
    <t>BR002667</t>
  </si>
  <si>
    <t>BR011186</t>
  </si>
  <si>
    <t>BR011068</t>
  </si>
  <si>
    <t>BR012052</t>
  </si>
  <si>
    <t>BR012049</t>
  </si>
  <si>
    <t>BR012053</t>
  </si>
  <si>
    <t>BR012050</t>
  </si>
  <si>
    <t>BR006940</t>
  </si>
  <si>
    <t>BR012059</t>
  </si>
  <si>
    <t>BR012001</t>
  </si>
  <si>
    <t>BR012054</t>
  </si>
  <si>
    <t>BR012055</t>
  </si>
  <si>
    <t>BR012020</t>
  </si>
  <si>
    <t>BR012015</t>
  </si>
  <si>
    <t>BR012072</t>
  </si>
  <si>
    <t>BR010602</t>
  </si>
  <si>
    <t>BR012058</t>
  </si>
  <si>
    <t>BR012071</t>
  </si>
  <si>
    <t>BR012065</t>
  </si>
  <si>
    <t>BR012057</t>
  </si>
  <si>
    <t>BR012067</t>
  </si>
  <si>
    <t>BR012046</t>
  </si>
  <si>
    <t>BR012063</t>
  </si>
  <si>
    <t>BR012068</t>
  </si>
  <si>
    <t>BR012066</t>
  </si>
  <si>
    <t>BR012070</t>
  </si>
  <si>
    <t>BR012073</t>
  </si>
  <si>
    <t>BR012078</t>
  </si>
  <si>
    <t>BR012081</t>
  </si>
  <si>
    <t>PORCA QUADRADA ZINCADA5/16</t>
  </si>
  <si>
    <t>PARAFUSO SEXT. GALV.5/16X90MM ARRUELADO C/F</t>
  </si>
  <si>
    <t>LACRES P/ BUJAO CARGILLDE 2'</t>
  </si>
  <si>
    <t>LACRES P/ BUJAO LYONDELL02 CORES DE 3/4'</t>
  </si>
  <si>
    <t>SAMBA CAP DOW BRASIL 2'(DOW QUIMICA)</t>
  </si>
  <si>
    <t>SAMBA CAP BRANCO 3/4'Sem logomarca</t>
  </si>
  <si>
    <t>LACRES P/ BUJAO CARGILLDE 3/4'</t>
  </si>
  <si>
    <t>SAMBA CAP BRANCO 2'Sem logomarca</t>
  </si>
  <si>
    <t>ARO 0,95 FECHO PARAFUSOC/ ENVIROLADO ( NOVO )</t>
  </si>
  <si>
    <t>BUJAO DE ACO REV. EPOXIGAXETA POLY 2'</t>
  </si>
  <si>
    <t>TAR 1.20MM 2 Y M0391F2' 1F3/4' 3 B</t>
  </si>
  <si>
    <t>LACRES P/ BUJAOINNOVATTI DE 2'</t>
  </si>
  <si>
    <t>LACRES P/ BUJAOINNOVATTI DE 3/4'</t>
  </si>
  <si>
    <t>BUJAO DE NYLONGAXETA BUNA 3/4'</t>
  </si>
  <si>
    <t>TAR 0.85MM 1 Z M056</t>
  </si>
  <si>
    <t>TAR 0.85MM 1 Z M111azul ral 5019</t>
  </si>
  <si>
    <t>TAR 1.20MM 2 A M0391F2' 1F3/4' 2 B</t>
  </si>
  <si>
    <t>PARAFUSO SEXT. GALV.5/8'C/ FURO DE 3/16'</t>
  </si>
  <si>
    <t>LACRES P/ BUJAO COMUMDE 3/4'</t>
  </si>
  <si>
    <t>LACRES P/ BUJAO COMUMDE 2'</t>
  </si>
  <si>
    <t>TAR 0.75MM 2 Y M042</t>
  </si>
  <si>
    <t>LE004-PUSCH LOCK CAP(CLARIANT)</t>
  </si>
  <si>
    <t>T34V0X01-TAMPA 34MM VERM.COMANEL DE POLEXAN</t>
  </si>
  <si>
    <t>LE001- PUSCH LOCK CAPSEM GRAVACAO</t>
  </si>
  <si>
    <t>T34A0X01-TAMPA 34MM AZULPOLEXAN</t>
  </si>
  <si>
    <t>LS001-LACRE TIPO SETA AZUL</t>
  </si>
  <si>
    <t>T34N0X01-TAMPA 34MM NATURALPOLEXAN</t>
  </si>
  <si>
    <t>LP005-LACRE PLASTICO (BR) ANEL AL (DOW)</t>
  </si>
  <si>
    <t>LA003- LACRE EM ALUMINIO(TEBRAS)</t>
  </si>
  <si>
    <t>T63A0X01-TAMPA 63MM AZL C/ ANEL POLEXAN</t>
  </si>
  <si>
    <t>T34B0X01-TPA AUT-LAC 34MM(BRC) 1ENT POLEXAN</t>
  </si>
  <si>
    <t>LP001-LACRE PLASTICO (BR) ANEL AL.</t>
  </si>
  <si>
    <t>LA004-LACRE EM ALUMINIO(ARCHROMA)</t>
  </si>
  <si>
    <t>TFAA0X01-TF AUT-LAC(AZ)ARR PLX LAC(AZL)</t>
  </si>
  <si>
    <t>LB001-LACRE BI-PARTIDO 62MMBRC</t>
  </si>
  <si>
    <t>TFAVVX01-TF AUTLAC(VM)VD17 POLEX LAC(VM)</t>
  </si>
  <si>
    <t>TFAP0X02-TF AUT-LAC(PTO)ARR PLX LAC(VM)</t>
  </si>
  <si>
    <t>31-BUTTRESS 2 1/2 GAXETAEPDM VAL.D17</t>
  </si>
  <si>
    <t>TFAB0I01-TF AUT-LAC(BR)C/SELO INDUCAO INGREDION</t>
  </si>
  <si>
    <t>TFAB0X01-TF AUT-LAC(BR)ARR PLX LAC(BRC)</t>
  </si>
  <si>
    <t>TFAN0X01-TF AUT-LAC(NT)ARR PLX LAC(NT)</t>
  </si>
  <si>
    <t>TFANVX01-TF AUTLAC(NT)VD17 POLEX LAC(NT)</t>
  </si>
  <si>
    <t>TFANVX02-TF AUTLAC(NT)VD38 POLEX LAC(NT)</t>
  </si>
  <si>
    <t>TFAG0X02-TF AUT-LAC(VD)ARR PLX LAC(VD)-LOGO LDC</t>
  </si>
  <si>
    <t>LE009-LACRE DE ENCAIXE (BR)(BRENNTAG)</t>
  </si>
  <si>
    <t>LE015-LACRE DE ENCAIXE (BR) (FRUTAROM LARANJA)</t>
  </si>
  <si>
    <t>LE011-LACRE DE ENCAIXE (BR) (FRUTAROM PRETO)</t>
  </si>
  <si>
    <t>LE014-LACRE DE ENCAIXE (BR) (FRUTAROM VERDE)</t>
  </si>
  <si>
    <t>LP002-LACRE PLASTICO (VM) ANEL AL.</t>
  </si>
  <si>
    <t>LP007-LACRE PLASTICO (BR)ANEL AL (MOMENTIVE)</t>
  </si>
  <si>
    <t>LP013-LACRE PLASTICO (BR)ANEL AL C/FURO MAXI EM</t>
  </si>
  <si>
    <t>LE006- PUSCH LOCK CAP(INGREDION)</t>
  </si>
  <si>
    <t>TFAB0X03-TAMPA FASSET BRANCAC/ TORNEIRA</t>
  </si>
  <si>
    <t>T45B0I01-TAMPA 45MM  BRCAGRO C/SELO INDUCAO</t>
  </si>
  <si>
    <t>LE007- PUSCH LOCK CAP(SOLVAY)</t>
  </si>
  <si>
    <t>T63B0X01-TAMPA 63 MM BRC  ANEL POLEXAN</t>
  </si>
  <si>
    <t>TFAPVX01-TF AUT-LAC(PT)VD17 ARR PLX LAC(PT)</t>
  </si>
  <si>
    <t>T12-TPA AUT-LAC 34MM(NAT)2ENT ARR PLX</t>
  </si>
  <si>
    <t>TFAG0X01-TF AUT-LAC(VD)ARR PLX LAC.VD</t>
  </si>
  <si>
    <t>LP015-LACRE PLASTICO (BR)ANEL AL (FIRMENICH)</t>
  </si>
  <si>
    <t>ARRUELA DE VEDACAO 40X34X3MM POLEXAN</t>
  </si>
  <si>
    <t>TFAV0X01-TF AUT-LAC(VML)ARR PLX LAC(VM)</t>
  </si>
  <si>
    <t>TFAAVX01-TF AUTLAC(AZ)VD17 POLEX LAC(AZ)</t>
  </si>
  <si>
    <t>TFAYVX01-TF AUTLAC(AMR)VD17 POLEX LAC(AMR)</t>
  </si>
  <si>
    <t>LE005-PUSCH LOCK CAP(ARCHROMA)</t>
  </si>
  <si>
    <t>T200A04 - TPA CROSC 200AZL GUAR NBR SB</t>
  </si>
  <si>
    <t>30-BUTTRESS 2 1/2 GAXETAEPDM"</t>
  </si>
  <si>
    <t>T63AVX01-TAMPA 63MM AZL C/ANEL DE POLEXAN D17</t>
  </si>
  <si>
    <t>T34BVX01-TAMPA 34MM BRCVALVULA D17 POLEXAN</t>
  </si>
  <si>
    <t>T34NVX01-TP AUT-LAC 34 NAT1ENT VAL D17 ARPLX</t>
  </si>
  <si>
    <t>T34AVX01-TAMPA 34MM AZULPOLEXAN VALVULA D17</t>
  </si>
  <si>
    <t>T200P02 - TPA VANG 200 PTO GUAR NBR CB</t>
  </si>
  <si>
    <t>T34VVX01-TAMPA 34MM VML1 ENTVALVULA D17 POLEXAN</t>
  </si>
  <si>
    <t>LP011-LACRE PLASTICO (BR)ANEL AL (ARUA)</t>
  </si>
  <si>
    <t>TFAN0X04-TF AUT-LAC(NT)ARR PLX LAC(NT)D.RODAS</t>
  </si>
  <si>
    <t>RBRF01-REGISTRO DESC.BORB ROSCA FINA 4D023</t>
  </si>
  <si>
    <t>TIAVV02-TAMPA 150MM VITON V.D38(LACR.AMAR)4E029</t>
  </si>
  <si>
    <t>TIA0001-LID 150MM EPDM GASKET -4E004</t>
  </si>
  <si>
    <t>TIAVV01-TAMPA 150MM EPDMV.D15(LACR AMAR)4E012</t>
  </si>
  <si>
    <t>TIACB01-TAMPA 150MM EPDMC/BUJAO(LACR.VERM)4E007</t>
  </si>
  <si>
    <t>DISTANCIADOR PLASTICOLAT.P/PALLET SM013 IMPOR</t>
  </si>
  <si>
    <t>DISTANCIADOR PLASTICOTRASEIRO P/PALLET SM013</t>
  </si>
  <si>
    <t>RBRG01-REGISTRO DESC. BORB ROSCA GROSSA 4D028</t>
  </si>
  <si>
    <t>RBER01-REGISTRO DESC.ENGATE RAP.CANLOCK 4D035</t>
  </si>
  <si>
    <t>TIB0001-TAMPA 225MM EPDM(LISA)C/ NERVURA  4E100</t>
  </si>
  <si>
    <t>TAR 1.20MM 0 Y M0771F2' 1F3/4' 1B</t>
  </si>
  <si>
    <t>TF0005 AGR 00.300 BRV 00 AF 1B0 00 4 0</t>
  </si>
  <si>
    <t>TF0005 AGR 00.270 BRV 00 AF 1B0 00 4 0</t>
  </si>
  <si>
    <t>TF0005 AGR 00.315 BRV 01 AF 1B0 00 4 0</t>
  </si>
  <si>
    <t>TF0005 AGR 00.300 AZV 00 AF 1B0 00 4 0</t>
  </si>
  <si>
    <t>TF0005 AGR 00.315 BRV 00 AF 1B0 00 4 0</t>
  </si>
  <si>
    <t>TF0005 RTN 00.210 AZV 10 AF 1C0 00 4 0 T34N0X01</t>
  </si>
  <si>
    <t>TF0005 RTN 00.210 AZV 10 AF 1C0 00 4 0</t>
  </si>
  <si>
    <t>TF0005 RTN 00.210 BRV 10 AF 1C0 00 4 0 T34N0X01</t>
  </si>
  <si>
    <t>TF0005 RTN 00.210 AZV 10 AF 1C0 00 4 0 T34A0X01</t>
  </si>
  <si>
    <t>TF0005 RTN 00.180 AZV 20 AF 1C0 00 1 0</t>
  </si>
  <si>
    <t>TF0005 RTN 00.210 BRV 10 AF 1C0 00 4 0 T34B0X01</t>
  </si>
  <si>
    <t>TF0005 RTN 00.210 BRV 10 AF 1C0 00 4 0 T34V0X01</t>
  </si>
  <si>
    <t>TF0005 RTN 00.210 BRV 10 AF 1C0 00 4 0</t>
  </si>
  <si>
    <t>TF0005 RTN 00.210 NTV 10 AF 1C0 00 4 0 T34N0X01</t>
  </si>
  <si>
    <t>TF0005 RTN 00.210 BRV 10 AF 1C0 00 4 0 T34BVX01</t>
  </si>
  <si>
    <t>TF0005 RTN 00.210 NTV 10 AF 1C0 00 4 0</t>
  </si>
  <si>
    <t>TF0020 RT5 01.135 NTV 21 AF 1B0 00 4 0</t>
  </si>
  <si>
    <t>TF12,5 AGR 00.900 BRV 00 AF 1B0 00 1 0</t>
  </si>
  <si>
    <t>TF0020 RT3 01.200 AZV 10 AF 1A0 00 4 0</t>
  </si>
  <si>
    <t>TF0020 RT3 01.000 AZV 10 AF 1A0 00 4 0 TFAP0X02</t>
  </si>
  <si>
    <t>TF0020 RT3 01.000 NTA 10 AF 1A0 00 4 0 TFAG0X01</t>
  </si>
  <si>
    <t>TF0020 RT3 01.000 AZV 10 AF 1A0 00 4 0 TFAA0X01</t>
  </si>
  <si>
    <t>TF0020 RT3 01.000 AZV 10 AF 1A0 00 4 0 TFAV0X01</t>
  </si>
  <si>
    <t>TF0020 RT3 01.000 AZV 10 AF 1A0 00 4 0</t>
  </si>
  <si>
    <t>TF0020 RT3 01.100 AZV 10 AF 1A0 00 4 0 TFAB0I01</t>
  </si>
  <si>
    <t>TF0020 RT3 01.100 AZV 10 AF 1A0 00 4 0</t>
  </si>
  <si>
    <t>TF0020 RT3 01.000 AZV 10 AF 1A0 00 4 0 TFAN0X03</t>
  </si>
  <si>
    <t>TF0020 RT3 01.000 AZV 10 AF 1A0 00 4 0 TFAN0X04</t>
  </si>
  <si>
    <t>TF0020 RT3 01.000 AZV 10 AF 1A0 00 4 0 TFAN0X01</t>
  </si>
  <si>
    <t>TF0020 RT3 01.000 AZV 10 AF 1A0 00 4 0 TFANVX01</t>
  </si>
  <si>
    <t>TF0020 RT3 01.000 BRV 10 AF 1A0 00 4 0 TFAN0X01</t>
  </si>
  <si>
    <t>TF0020 RT3 01.000 BRV 10 AF 1A0 00 4 0 TFANVX01</t>
  </si>
  <si>
    <t>TF0020 RT3 01.000 NTV 10 AF 1A0 00 4 0 TFAN0C01</t>
  </si>
  <si>
    <t>TF0020 RT3 01.000 NTV 10 AF 1A0 00 4 0 TFAN0X01</t>
  </si>
  <si>
    <t>TF0020 RT3 01.200 AZV 10 AF 1A0 00 4 0 TFAN0X01</t>
  </si>
  <si>
    <t>TF0020 RT3 01.200 AZV 10 AF 1A0 00 4 0 TFANVX01</t>
  </si>
  <si>
    <t>TF0020 RT3 01.200 BRV 10 AF 1A0 00 4 0 TFANVX01</t>
  </si>
  <si>
    <t>TF0020 RT3 01.000 NTV 10 AF 1A0 00 4 0</t>
  </si>
  <si>
    <t>TF0020 RT3 01.000 BRV 10 AF 1A0 00 4 0 TFAV0X01</t>
  </si>
  <si>
    <t>TF0020 RT3 01.000 NTA 10 AF 1A0 00 4 0 TFAN0X01</t>
  </si>
  <si>
    <t>TF0020 RT3 01.000 NTA 10 AF 1A0 00 4 0 TFAV0X01</t>
  </si>
  <si>
    <t>TF0020 RT3 01.000 BRV 10 AF 1A0 00 4 0</t>
  </si>
  <si>
    <t>TF0020 RT3 01.000 NTA 10 AF 1A0 00 4 0</t>
  </si>
  <si>
    <t>TF0020 RT4 01.100 BRV 20 AF 1B0 00 4 0</t>
  </si>
  <si>
    <t>BTF0020 RTAN4 01.100 AZLAE 1 133 (INGREDION)</t>
  </si>
  <si>
    <t>TF0020 RT4 01.200 AZV 01 AF 1B0 00 4 0</t>
  </si>
  <si>
    <t>TF0025 RT2 01.300 AZV 10 AF 1A0 00 4 0 TFAN0X05</t>
  </si>
  <si>
    <t>TF0025 RT2 01.300 PTV 10 AF 1A0 00 4 0 TFAYVX01</t>
  </si>
  <si>
    <t>TF0025 RT2 01.300 AZV 10 AF 1A0 00 4 0 TFAV0X01</t>
  </si>
  <si>
    <t>TF0025 RT2 01.500 AZV 10 AF 1A0 00 4 1 TFAN0X01</t>
  </si>
  <si>
    <t>TF0025 RT2 01.300 AZV 10 AF 1A0 00 4 0 TFAN0X01</t>
  </si>
  <si>
    <t>TF0025 RT2 01.300 AZV 10 AF 1A0 00 4 0 TFANVX01</t>
  </si>
  <si>
    <t>TF0020 RT3 01.200 BRV 10 AF 1A0 00 4 0</t>
  </si>
  <si>
    <t>TF0030 RBQ 01.700 AZV 30 AF 1A0 00 1 0 TFAN0X01</t>
  </si>
  <si>
    <t>TF0030 RT2 01.400 NTV 10 AF 1A0 00 1 0 TFAN0X01</t>
  </si>
  <si>
    <t>TF0030 RT2 01.400 AZV 10 AF 1A0 00 1 0</t>
  </si>
  <si>
    <t>TF0030 RT2 01.400 AZV 10 AF 1A0 00 1 0 TFAN0X03</t>
  </si>
  <si>
    <t>TF0030 RT2 01.400 AZV 10 AF 1A0 00 1 0 TFAN0X01</t>
  </si>
  <si>
    <t>TF0030 RT2 01.400 AZV 10 AF 1A0 00 1 0 TFANVX01</t>
  </si>
  <si>
    <t>TF0050 FST 02.100 AZV 10 AD 2AE 04 1 0 TFAN0X05</t>
  </si>
  <si>
    <t>TF0050 FST 02.100 BRV 10 AD 2AE 19 1 0</t>
  </si>
  <si>
    <t>TF0050 FST 02.100 BRV 10 AD 2AE 12 1 0</t>
  </si>
  <si>
    <t>TF0050 FST 02.100 AZV 10 AD 2AE 04 1 0 TFAA0X01</t>
  </si>
  <si>
    <t>TF0050 FST 02.100 AZV 10 AD 2AE 04 1 0 TFAV0X01</t>
  </si>
  <si>
    <t>TF0050 FST 02.100 AZV 10 AD 1A0 00 1 0 TFAV0X01</t>
  </si>
  <si>
    <t>TF0050 FST 02.100 AZV 11 AD 2AE 04 1 0 TFAN0X01</t>
  </si>
  <si>
    <t>TF0050 FST 02.100 AZV 10 AD 2AE 04 1 0 TFAN0X07</t>
  </si>
  <si>
    <t>TF0050 FST 02.100 AZV 10 AD 2AE 04 1 0 TFAN0X03</t>
  </si>
  <si>
    <t>TF0050 FST 02.100 AZV 10 AD 1A0 00 1 0 TFANVX01</t>
  </si>
  <si>
    <t>TF0050 FST 02.100 AZV 10 AD 2AE 04 1 0 TFAN0X01</t>
  </si>
  <si>
    <t>TF0050 FST 02.100 AZV 10 AD 2AE 04 1 0 TFANVX01</t>
  </si>
  <si>
    <t>TF0050 FST 02.100 BRV 10 AD 2AE 12 1 0 TFAN0X01</t>
  </si>
  <si>
    <t>TF0050 FST 02.100 BRV 10 AD 2AE 12 1 0 TFANVX01</t>
  </si>
  <si>
    <t>TF0050 FST 02.100 NTV 10 AD 2AE 12 1 0 TFAN0X01</t>
  </si>
  <si>
    <t>TF0050 FST 02.500 AZV 10 AD 2AE 12 1 0 TFAN0X01</t>
  </si>
  <si>
    <t>TF0060 FST 02.900 AZV 10 AD 1A0 00 1 0 TFAA0X01</t>
  </si>
  <si>
    <t>TF1000 IBC A 16.000 NTA1 0 2AA RBRG01 TIA0001</t>
  </si>
  <si>
    <t>TF1000 IBC A 16.000 NTA1 0 2AA RBRG01 TIAVV01</t>
  </si>
  <si>
    <t>IBC SM06A 61.000 NTA 1 02AA RBRG01 TIA0001 0</t>
  </si>
  <si>
    <t>IBC SM06A 61.000 NTA 1 02AA RBRG01 TIAVV01 0</t>
  </si>
  <si>
    <t>IBC SM06A 61.000 NTA 1 02AA RBRG01 TIAVV02 0</t>
  </si>
  <si>
    <t>IBC SM13A 61.000 BRA 1 02AA RBRG01 TIAVV06 0</t>
  </si>
  <si>
    <t>IBC SM13A 61.000 NTA 1 02AA RBER01 TIA0001 0</t>
  </si>
  <si>
    <t>IBC SM13A 61.000 NTA 1 02BA RBRG01 TIBVV01 0</t>
  </si>
  <si>
    <t>IBC SM13A 61.000 NTV 1 02AA RBRG01 TIAVV01 1</t>
  </si>
  <si>
    <t>IBC SM13A 61.000 NTA 1 02AA RBRG01 TIA0001 0</t>
  </si>
  <si>
    <t>IBC SM13A 61.000 NTA 1 02BA RBRG01 TIB0001 1</t>
  </si>
  <si>
    <t>IBC SM13A 61.000 NTA 1 02AA RBRG01 TIACB01 0</t>
  </si>
  <si>
    <t>IBC SM13A 61.000 NTA 1 02AA RBRG01 TIAVV01 0</t>
  </si>
  <si>
    <t>IBC SM13A 61.000 NTA 1 02AA RBER01 TIAVV02 0</t>
  </si>
  <si>
    <t>IBC SM13A 61.000 NTA 1 02AA RBRG01 TIAVV02 0</t>
  </si>
  <si>
    <t>IBC SM13A 61.000 NTA 1 02AA RBRG01 TIA0001 1</t>
  </si>
  <si>
    <t>IBC SM13A 61.000 NTA 1 02BA RBER01 TIB0001 1</t>
  </si>
  <si>
    <t>IBC SM13A 61.000 NTA 1 12AA RBRG01 TIA0001 0</t>
  </si>
  <si>
    <t>IBC SM13A 61.000 NTA 1 02AA RBER01 TIAVV01 0</t>
  </si>
  <si>
    <t>IBC SM13A 61.000 NTA 1 12AA RBRG01 TIAVV01 0</t>
  </si>
  <si>
    <t>TF 210 085X085X085 A 21N FE VD/VD 0 BEB 0 S 4 2</t>
  </si>
  <si>
    <t>TF 200 075X075X075 B 00H FZ PR/PR 1 BZB 0 S 0 0</t>
  </si>
  <si>
    <t>TF 200 085X085X085 A 00H FZ PR/PR 1 BZP 0 S 0 2</t>
  </si>
  <si>
    <t>TF 200 075X075X075 B 21H FE AZ/AZ 1 BEP 0 S 0 0</t>
  </si>
  <si>
    <t>TF 200 075X075X075 B 00H FZ VM/VM 1 BZB 0 S 5 2</t>
  </si>
  <si>
    <t>TF 200 075X075X075 B 21H FE AZ/AZ 1 BNB 0 S 0 0</t>
  </si>
  <si>
    <t>TF 200 085X085X085 A 21H FE PR/PR 1 BEP 0 S 0 0</t>
  </si>
  <si>
    <t>TF 200 085X075X085 B 00H FZ BR/BR 1 BZB 0 S 0 0</t>
  </si>
  <si>
    <t>TF 200 085X085X085 A 21H FE AZ/AZ 1 BEB 0 S 0 2</t>
  </si>
  <si>
    <t>TF 200 085X075X085 B 00H FZ AZ/AZ 1 BZB 0 S 0 2</t>
  </si>
  <si>
    <t>TF 200 075X075X075 B 21H FE VD/VD 1 BNB 0 S 0 2</t>
  </si>
  <si>
    <t>TF 200 075X075X075 B 21H FE VD/VD 2 BEP 0 S 0 2</t>
  </si>
  <si>
    <t>TF 200 085X075X085 B 00H FZ PR/PR 1 BZB 0 S 0 2</t>
  </si>
  <si>
    <t>TF 200 085X085X085 A 21H FG AZ/AZ 1 BNB 0 S 0 0</t>
  </si>
  <si>
    <t>TF 200 085X085X085 C 21H FG VD/VD 2 BEB 0 S 0 2</t>
  </si>
  <si>
    <t>TF 200 106X106X106 A 00H FZ PR/PR 2 BZP 0 S 0 0</t>
  </si>
  <si>
    <t>TF 200 106X106X106 A 21H FG AZ/AZ 2 BNE 0 S 0 0</t>
  </si>
  <si>
    <t>TF 200 085X085X085 A 00H FZ OX/OX 2 BZP 0 S 0 2</t>
  </si>
  <si>
    <t>TF 200 085X085X085 A 21H FG AZ/AZ 2 BNE 0 S 0 0</t>
  </si>
  <si>
    <t>TF 200 085X085X085 A 21H FE AZ/AZ 1 BZP 0 S 0 2</t>
  </si>
  <si>
    <t>TF 200 085X085X085 D 00H FZ AZ/AZ 1 BNP 0 S 0 2</t>
  </si>
  <si>
    <t>TF 200 085X075X085 B 22H FE VM/VM 1 BNP 0 S 0 0</t>
  </si>
  <si>
    <t>TF 200 106X106X106 A 21H FE AM/PR 1 BEP 0 S 0 0</t>
  </si>
  <si>
    <t>TF 200 085X085X085 A 22H 2E PR/PR 1 2EB 0 S 1 2</t>
  </si>
  <si>
    <t>TF 200 085X085X085 A 21H FG AZ/AZ 3 BNE 0 S 0 0</t>
  </si>
  <si>
    <t>TF 200 085X085X085 A 00H FZ VD/VD 1 BZB 0 S 0 0</t>
  </si>
  <si>
    <t>TF 200 106X085X106 A 21H FE AZ/AZ 1 BEP 0 S 0 2</t>
  </si>
  <si>
    <t>TF 200 106X106X106 A 00H FZ AM/PR 1 BZP 0 S 0 0</t>
  </si>
  <si>
    <t>TF 200 085X085X085 A 00H FZ CZ/CZ 2 BZE 0 S 0 0</t>
  </si>
  <si>
    <t>TF 200 085X085X085 A 00H FZ PR/PR 2 BZE 0 S 1 0</t>
  </si>
  <si>
    <t>TF 200 085X075X085 B 00H FZ VD/VD 1 BZB 0 S 6 2</t>
  </si>
  <si>
    <t>TF 200 075X075X075 B 00H FZ BR/BR 2 BZP 0 S 0 0</t>
  </si>
  <si>
    <t>TF 200 18X20X18 C 00 0BR/BR/BR/BR/BR 1</t>
  </si>
  <si>
    <t>TF 200 085X085X085 A 21H FG VD/VD 2 BNB 0 S 0 0</t>
  </si>
  <si>
    <t>TF 200 085X085X085 A 31H FG VD/VD 1 BGE 0 S 0 2</t>
  </si>
  <si>
    <t>TF 200 085X075X085 B 00H FZ VD/VD 2 BZP 0 S 0 2</t>
  </si>
  <si>
    <t>TF 200 085X075X085 B 00H FZ VD/VD 1 BZB 0 S 0 0</t>
  </si>
  <si>
    <t>TF 200 075X075X085 B 00H FZ AZ/AZ 1 BZB 0 S 3 0</t>
  </si>
  <si>
    <t>TF 200 075X075X075 B 00H FZ AZ/AZ 1 BZP 0 S 0 0</t>
  </si>
  <si>
    <t>TF 200 075X075X075 B 00H FZ BR/CZ 2 BZB 0 S 0 0</t>
  </si>
  <si>
    <t>TF 210 085X085X085 A 21N FE AZ/AZ 0 BNP 0 S 0 0</t>
  </si>
  <si>
    <t>TF 200 085X085X085 A 21N FE VD/VD 1 BEB 0 S 6 2</t>
  </si>
  <si>
    <t>TF 200 085X085X085 C 21H FE VD/VD 1 BEE 0 S 0 0</t>
  </si>
  <si>
    <t>TF 200 106X085X106 A 21H FE AZ/AZ 1 BNE 0 S 0 0</t>
  </si>
  <si>
    <t>TF 200 085X075X085 B 00H FZ PR/PR 1 BZP 0 S 0 2</t>
  </si>
  <si>
    <t>TF 200 085X075X085 B 21H FE VD/VD 1 BEP 0 S 0 2</t>
  </si>
  <si>
    <t>TF 200 085X085X085 A 21H FG PR/PR 1 BNB 0 S 0 2</t>
  </si>
  <si>
    <t>TF 200 106X106X106 C 22H FE VM/VM 1 BNP 0 S 0 0</t>
  </si>
  <si>
    <t>TF 210 075X075X085 B 00H FZ AZ/AZ 1 BZB 0 S 3 0</t>
  </si>
  <si>
    <t>TF 200 075X075X075 B 00H FZ VM/VM 3 BZB 0 S 0 0</t>
  </si>
  <si>
    <t>TF 200 075X075X075 B 00H FZ PR/PR 1 BZP 0 S 0 2</t>
  </si>
  <si>
    <t>TF 200 085X075X085 B 00H FZ VM/VM 1 BZB 0 S 0 2</t>
  </si>
  <si>
    <t>TF 200 085X085X085 A 00H FZ OX/OX 1 BNB 0 S 1 0</t>
  </si>
  <si>
    <t>TF 200 085X075X085 B 21H FE VD/VD 0 BEB 0 S 0 2</t>
  </si>
  <si>
    <t>TF 200 075X075X075 B 00H FZ PR/AM 2 BZB 0 S 0 0</t>
  </si>
  <si>
    <t>TF 200 085X085X085 C 21N FE VD/VD 1 UEP 0 S 0 0</t>
  </si>
  <si>
    <t>TF 200 085X085X085 A 00H FZ VD/VD 3 BZP 0 S 7 0</t>
  </si>
  <si>
    <t>TF 200 075X075X075 B 00H FZ AZ/AZ 2 BZB 0 S 7 0</t>
  </si>
  <si>
    <t>TF 200 075X075X075 B 00H FZ AZ/AZ 0 BZB 0 S 0 0</t>
  </si>
  <si>
    <t>TF 200 085X085X085 A 00H FZ AZ/AZ 1 BZP 0 S 0 0</t>
  </si>
  <si>
    <t>TF 210 106X106X106 A 00H FZ PR/PR 1 BZP 0 S 5 0</t>
  </si>
  <si>
    <t>TF 200 085X075X085 B 21N FE VD/VD 0 BEB 0 S 5 2</t>
  </si>
  <si>
    <t>TF 200 106X085X106 A 00H FZ AZ/AZ 2 BNE 0 S 0 0</t>
  </si>
  <si>
    <t>TF 200 085X085X085 A 22H FG PR/PR 2 BNB 0 S 0 0</t>
  </si>
  <si>
    <t>TF 200 085X075X085 B 21H FE PR/PR 1 BEP 0 S 1 0</t>
  </si>
  <si>
    <t>TF 200 085X085X106 C 00H FZ AZ/AZ 2 BZB 0 S 7 2</t>
  </si>
  <si>
    <t>TF 200 085X085X085 A 21H FG PR/PR 2 BNB 0 S 0 0</t>
  </si>
  <si>
    <t>TF 200 085X085X106 A 22H FE AZ/AZ 2 BNP 0 S 0 0</t>
  </si>
  <si>
    <t>TF 200 085X085X085 A 21H FG AZ/AZ 2 BNP 0 S 0 0</t>
  </si>
  <si>
    <t>TF 200 106X085X106 A 00H FZ VM/VM 1 BZE 0 S 0 2</t>
  </si>
  <si>
    <t>TF 200 075X075X075 B 00H FZ PR/PR 1 BZB 0 S 5 2</t>
  </si>
  <si>
    <t>TF 200 085X085X085 A 21H FE AZ/AZ 1 BNB 0 S 6 2</t>
  </si>
  <si>
    <t>TF 200 085X085X085 B 21H FE AZ/AZ 1 BZE 0 S 1 0</t>
  </si>
  <si>
    <t>TF 200 106X085X106 A 00H FZ AZ/AZ 2 BZP 0 S 4 0</t>
  </si>
  <si>
    <t>TF 200 075X075X075 B 21N FE AZ/AZ 0 BEP 0 S 0 0</t>
  </si>
  <si>
    <t>TF 200 085X085X085 A 00H FZ LJ/LJ 1 BNB 0 S 1 0</t>
  </si>
  <si>
    <t>TF 200 106X085X106 A 00H FZ CZ/CZ 2 BZE 0 S 1 0</t>
  </si>
  <si>
    <t>TF 200 085X085X085 C 21H FE AZ/AZ 2 BEP 0 S 5 2</t>
  </si>
  <si>
    <t>TF 210 085X085X106 A 00H FZ AZ/AZ 1 BZP 0 S 7 2</t>
  </si>
  <si>
    <t>TF 200 085X085X085 B 21H FE PR/PR 1 BZE 0 S 1 0</t>
  </si>
  <si>
    <t>TF 200 085X085X085 A 21H FE AZ/AZ 2 BEB 0 S 0 0</t>
  </si>
  <si>
    <t>TF 200 085X085X085 A 21N FE AZ/AZ 0 BEB 0 S 5 2</t>
  </si>
  <si>
    <t>TF 210 106X106X106 A 21H FE AZ/AZ 1 BEP 0 S 0 2</t>
  </si>
  <si>
    <t>TF 200 106X106X106 A 21H FG PR/PR 2 BNB 0 S 0 0</t>
  </si>
  <si>
    <t>TF 200 106X106X106 A 21H FE AZ/AZ 1 BNB 0 S 0 0</t>
  </si>
  <si>
    <t>TF 200 106X106X106 A 00H FZ AZ/AZ 2 BZB 0 S 7 2</t>
  </si>
  <si>
    <t>TF 210 085X085X085 A 00H FZ BR/PR 1 BZB 0 S 1 0</t>
  </si>
  <si>
    <t>TF 200 085X075X085 B 00H FZ AZ/AZ 2 BNB 0 S 0 0</t>
  </si>
  <si>
    <t>TF 210 106X106X106 A 00H FZ AZ/AZ 1 BZB 0 S 0 0</t>
  </si>
  <si>
    <t>TF 200 085X075X085 B 00H FZ AZ/AZ 1 BZP 0 S 0 0</t>
  </si>
  <si>
    <t>TF 200 085X075X085 B 00H FZ OX/OX 1 BZP 0 S 1 0</t>
  </si>
  <si>
    <t>TF 200 075X075X075 B 00H FZ AZ/AZ 2 BZB 0 S 5 2</t>
  </si>
  <si>
    <t>TF 200 085X075X085 B 21N FE VD/VD 0 BEB 0 S 4 2</t>
  </si>
  <si>
    <t>TF 200 075X075X075 B 00H FZ AZ/AZ 1 BZP 0 S 0 2</t>
  </si>
  <si>
    <t>TF 200 085X075X085 B 21H FE AZ/AZ 1 BEP 0 S 0 2</t>
  </si>
  <si>
    <t>TF 200 075X075X075 B 21H FE AZ/AZ 2 BEP 0 S 0 2</t>
  </si>
  <si>
    <t>TF 200 085X085X085 B 21H FE AZ/AZ 1 BEB 0 S 0 2</t>
  </si>
  <si>
    <t>TF 210 106X085X106 C 00H FZ AZ/BR 2 BZB 0 S 0 0</t>
  </si>
  <si>
    <t>TF 200 085X075X085 B 00H FZ AZ/AZ 2 BZP 0 S 3 0</t>
  </si>
  <si>
    <t>TF 200 075X075X075 B 00N FZ PR/PR 0 BZP 0 S 0 0</t>
  </si>
  <si>
    <t>TF 200 085X085X085 A 21H FE AZ/AZ 2 BEB 0 S 0 2</t>
  </si>
  <si>
    <t>TF 200 075X075X075 B 21H FZ VD/VD 2 BNB 0 S 0 0</t>
  </si>
  <si>
    <t>TF 200 085X085X106 A 21H FE VD/VD 2 BNP 0 S 0 2</t>
  </si>
  <si>
    <t>TF 200 075X075X075 B 00H FZ OX/OX 1 BZB 0 S 3 0</t>
  </si>
  <si>
    <t>TF 200 085X085X085 A 21H FE CZ/CZ 2 BNE 0 S 0 0</t>
  </si>
  <si>
    <t>TF 200 075X075X075 B 00H FZ AZ/AZ 2 BZP 0 S 0 0</t>
  </si>
  <si>
    <t>TF 200 085X075X085 D 21H FE VD/VD 1 BEP 0 S 0 2</t>
  </si>
  <si>
    <t>TF 200 075X075X075 B 21H FE CZ/CZ 1 BEP 0 S 0 2</t>
  </si>
  <si>
    <t>TF 200 075X075X085 D 21H FE AZ/AZ 1 BEP 0 S 7 2</t>
  </si>
  <si>
    <t>TF 200 085X085X085 C 00H FZ AZ/AZ 1 BZB 0 S 0 2</t>
  </si>
  <si>
    <t>TF 200 075X075X075 B 00H FZ BR/AZ 3 BZB 0 S 0 0</t>
  </si>
  <si>
    <t>TF 200 075X075X075 B 00H FZ BR/BR 1 BZB 0 S 5 0</t>
  </si>
  <si>
    <t>TF 200 085X075X085 D 21H FE AZ/AZ 1 BEP 0 S 0 2</t>
  </si>
  <si>
    <t>TF 200 075X075X075 B 00H FZ AZ/AZ 1 BZE 0 S 0 2</t>
  </si>
  <si>
    <t>TF 200 075X075X075 B 00N FZ AZ/BR 2 BZB 0 S 0 0</t>
  </si>
  <si>
    <t>TF 200 085X085X085 C 21H FE AZ/AZ 2 BEP 0 S 0 0</t>
  </si>
  <si>
    <t>TF 200 085X075X085 B 00H FZ AZ/AZ 1 BZP 0 S 5 0</t>
  </si>
  <si>
    <t>TF 200 075X075X075 D 00 FZ AZ/AZ 2 BZP 0 S 0 2</t>
  </si>
  <si>
    <t>TF 200 085X085X106 A 21H FE VD/VD 2 BEP 0 S 0 0</t>
  </si>
  <si>
    <t>TF 200 106X085X106 A 21H FE AZ/AZ 2 BZP 0 S 4 0</t>
  </si>
  <si>
    <t>TF 200 106X085X106 A 00H FZ AZ/AZ 1 BZB 0 S 0 0</t>
  </si>
  <si>
    <t>TF 200 085X085X085 A 00H FZ AM/AM 3 BZB 0 S 7 0</t>
  </si>
  <si>
    <t>TF 200 075X075X075 B 00H FZ CZ/CZ 2 BZB 0 S 7 0</t>
  </si>
  <si>
    <t>TF 200 075X075X075 B 00H FZ AZ/AZ 1 BZB 0 S 4 0</t>
  </si>
  <si>
    <t>TF 200 075X075X075 B 00FZ VM/VM 1 BZB 0 S 3 0</t>
  </si>
  <si>
    <t>TF 200 075X075X075 B 00H FZ PR/AM 2 BZB 0 S 3 0</t>
  </si>
  <si>
    <t>TF 200 085X085X085 A 00H FZ VM/VM 1 BZB 0 S 0 0</t>
  </si>
  <si>
    <t>TF 200 075X075X075 B 00H FZ CZ/CZ 1 BZP 0 S 0 0</t>
  </si>
  <si>
    <t>TF 200 075X075X075 B 00H FZ PR/VM 0 BZB 0 S 7 0</t>
  </si>
  <si>
    <t>TF 200 075X075X085 B 00H FZ BR/VD 3 BZB 0 S 0 0</t>
  </si>
  <si>
    <t>TF 200 075X075X085 B 00H FZ BR/PR 3 BZB 0 S 0 0</t>
  </si>
  <si>
    <t>TF 200 075X075X085 B 00H FZ BR/AZ 3 BZB 0 S 0 0</t>
  </si>
  <si>
    <t>TF 200 075X075X085 B 00H FZ AZ/AZ 1 BZB 0 S 7 0</t>
  </si>
  <si>
    <t>TF 200 075X075X075 B 00 H FZ BR/PR 1 BZB 0 S 4</t>
  </si>
  <si>
    <t>TF 200 075X075X075 B 00H FZ VM/PR 1 BZB 0 S 0 0</t>
  </si>
  <si>
    <t>TF 200 085X075X085 B 00H FZ BR/BR 3 BZB 0 S 0 0</t>
  </si>
  <si>
    <t>TF 200 075X075X085 B 00H FZ AZ/AZ 2 BNB 0 S 0 0</t>
  </si>
  <si>
    <t>TF 200 075X075X085 B 00H FZ PR/PR 1 BZB 0 S 0 0</t>
  </si>
  <si>
    <t>TF 210 085X085X085 C 31H FG AZ/AZ 1 BGP 0 S 7 1</t>
  </si>
  <si>
    <t>TF 210 085X085X085 C 00H FZ AZ/AZ 1 BZP 0 S 7 1</t>
  </si>
  <si>
    <t>TF 200 085X085X085 A 31H FG AZ/AZ 1 BNP 0 S 0 0</t>
  </si>
  <si>
    <t>TF 200 085X085X085 A 00H FZ VD/VD 2 BZP 0 S 0 2</t>
  </si>
  <si>
    <t>TF 200 085X085X085 D 21H FE PR/PR 1 BEE 0 S 1 0</t>
  </si>
  <si>
    <t>TF 200 085X075X085 D 00H FZ BR/BR 3 BZB 0 S 0 0</t>
  </si>
  <si>
    <t>TF 200 085X085X085 A 00H FZ PR/PR 2 BZB 0 S 0 2</t>
  </si>
  <si>
    <t>TF 200 085X085X085 A 21H FG AM/AM 2 BNB 0 S 0 0</t>
  </si>
  <si>
    <t>TF 200 085X085X085 D 21H FE AZ/AZ 1 BEE 0 S 1 0</t>
  </si>
  <si>
    <t>TF 200 075X075X075 B 00H FZ VD/VD 1 BZP 0 S 0 0</t>
  </si>
  <si>
    <t>TF 200 085X085X085 A 21H FE AZ/AZ 1 BEB 0 S 0 0</t>
  </si>
  <si>
    <t>TF 200 085X085X085 A 21H FE AZ/AZ 0 BNP 0 S 0 2</t>
  </si>
  <si>
    <t>TF 210 085X075X085 D 00H FZ AZ/AZ 2 BZP 0 S 7 1</t>
  </si>
  <si>
    <t>TF 200 085X085X085 C 00H FZ AZ/AZ 1 BZP 0 S 7 2</t>
  </si>
  <si>
    <t>TR 200 075X075X075 B 00N FZ VM/VM 0 BZB 1 Y 5 2</t>
  </si>
  <si>
    <t>TR 200 085X075X085 B 21H SF AZ/AZ 1 SBJ 2 Y 0 2</t>
  </si>
  <si>
    <t>TR 200 085X085X085 A 11N SF AZ/AZ 0 SBJ 1 Z 0 0</t>
  </si>
  <si>
    <t>TR 200 085X085X085 A 21N FE AZ/AZ 0 BEP 2 Y 0 2</t>
  </si>
  <si>
    <t>TR 200 085X085X085 E 21N SF PR/PR 0 SBJ 1 Y 0 0</t>
  </si>
  <si>
    <t>TR 210 085X085X085 E 00N SF AZ/AZ 0 SBJ 2 Y 0 2</t>
  </si>
  <si>
    <t>TR 200 120X085X085 F 00H 1Z AZ/AZ 2 VZP 3 Y 0 0</t>
  </si>
  <si>
    <t>TR 200 120X085X085 F 00H FZ AZ/AZ 1 BZE 3 Y 4 2</t>
  </si>
  <si>
    <t>TR 200 120X085X106 E 21N FE VD/VD 1 BNP 1 A 0 2</t>
  </si>
  <si>
    <t>TR 200 085X075X085 B 00H SF AZ/AZ 1 SBJ 2 Y 0 0</t>
  </si>
  <si>
    <t>TR 200 120X085X085 F 00H FZ AM/AM 2 BNP 3 Y 0 0</t>
  </si>
  <si>
    <t>TR 200 120X085X085 F 00H FZ BR/BR 1 BZP 3 Y 0 0</t>
  </si>
  <si>
    <t>TR 200 120X085X085 F 00H FZ PR/PR 1 BNP 3 A 0 0</t>
  </si>
  <si>
    <t>TR 200 120X085X085 F 00H FZ PR/PR 1 BZE 3 Y 0 2</t>
  </si>
  <si>
    <t>TR 200 120X085X085 F 21H SF AZ/AZ 1 SBJ 3 Y 0 2</t>
  </si>
  <si>
    <t>TR 200 085X085X085 A 11N SF AZ/AZ 1 SBJ 1 Z 0 0</t>
  </si>
  <si>
    <t>TR 200 085X085X085 A 11N SF AZ/AZ 1 SBJ 2 Y 0 0</t>
  </si>
  <si>
    <t>TR 200 085X085X085 A 11N SF VD/VD 1 SBJ 1 Z 0 0</t>
  </si>
  <si>
    <t>TR 200 085X075X085 B 00H SF AZ/AZ 1 SBJ 1 Y 0 0</t>
  </si>
  <si>
    <t>TR 200 075X075X085 B 11N SF AZ/AZ 0 SBJ 1 Y 0 0</t>
  </si>
  <si>
    <t>TR 210 085X085X085 A 00N SF AZ/AZ 2 SBJ 2 Y 0 0</t>
  </si>
  <si>
    <t>TR 200 075X075X085 B 11N SF AZ/AZ 0 SBJ 1 Y 0 2</t>
  </si>
  <si>
    <t>TR 200 085X075X085 B 00H FZ AZ/AZ 2 BZP 2 Y 0 0</t>
  </si>
  <si>
    <t>TR 200 085X085X085 A 21H SF AZ/AZ 1 SBJ 2 Y 0 0</t>
  </si>
  <si>
    <t>TR 200 120X085X085 F 00H FZ PR/AM 2 BZB 3 Y 0 0</t>
  </si>
  <si>
    <t>TR 200 120X085X085 F 21H FE AZ/AZ 1 BEP 4 Y 0 2</t>
  </si>
  <si>
    <t>TR 200 075X075X075 B 00N FZ PR/AM 1 BZB 2 Y 0 0</t>
  </si>
  <si>
    <t>TR 200 075X075X075 B 00H SF PR/PR 1 SBJ 2 Y 0 2</t>
  </si>
  <si>
    <t>TR 200 075X075X075 B 11H SF AZ/AZ 1 SBJ 2 Y 0 0</t>
  </si>
  <si>
    <t>TR 200 085X085X085 A 11N SF VD/VD 2 SBJ 1 Z 0 0</t>
  </si>
  <si>
    <t>TR 200 120X085X106 A 21H FE PR/PR 2 BEE 2 Y 1 2</t>
  </si>
  <si>
    <t>TR 200 085X085X085 A 21N SF AZ/AZ 1 SBJ 2 Y 0 0</t>
  </si>
  <si>
    <t>TR 210 085X085X085 A 21N FE AZ/AZ 1 BEP 2 Y 0 0</t>
  </si>
  <si>
    <t>TR 200 085X085X085 B 11N SF AZ/AZ 1 SBJ 1 Z 0 0</t>
  </si>
  <si>
    <t>TR 200 120X085X085 F 00H FZ AZ/AZ 1 BNB 3 Y 0 0</t>
  </si>
  <si>
    <t>TR 200 120X085X085 F 00H FZ OX/OX 1 BNB 4 Y 0 0</t>
  </si>
  <si>
    <t>TR 200 120X085X085 F 21H FE PR/PR 1 BEP 3 Y 0 2</t>
  </si>
  <si>
    <t>TR 200 085X085X085 A 00N FZ AZ/AZ 1 BZB 1 Y 0 0</t>
  </si>
  <si>
    <t>TR 200 120X085X085 F 21H FE PR/PR 1 BEE 3 Y 1 2</t>
  </si>
  <si>
    <t>TR 200 120X085X106 E 21N FE PR/PR 2 BEE 3 A 1 2</t>
  </si>
  <si>
    <t>TR 200 075X075X075 B 21N SF VD/VD 0 SBJ 2 A 0 2</t>
  </si>
  <si>
    <t>TR 210 085X085X085 E 21N SF AZ/AZ 0 SBJ 2 Y 0 0</t>
  </si>
  <si>
    <t>TR 210 085X085X085 A 21N FE AZ/AZ 0 BNP 2 Y 4 0</t>
  </si>
  <si>
    <t>TR 200 085X075X085 B 00H FZ AZ/AZ 2 BZP 2 Y 7 0</t>
  </si>
  <si>
    <t>TR 200 120X085X085 F 00H FZ AZ/AZ 1 BZB 4 Y 0 2</t>
  </si>
  <si>
    <t>TR 200 085X075X085 B 21N SF AZ/AZ 1 SBJ 1 A 0 2</t>
  </si>
  <si>
    <t>TR 200 075X075X075 D 21H FE AZ/AZ 2 BEP 2 Y 0 2</t>
  </si>
  <si>
    <t>TR 200 085X075X085 B 21H FE AZ/AZ 1 BEP 2 Y 0 2</t>
  </si>
  <si>
    <t>TR 210 120X085X106 C 00H SF AZ/BR 2 SBJ 2 Y 0 0</t>
  </si>
  <si>
    <t>TR 200 075X075X075 B 21H SF PR/PR 1 SBJ 2 Y 0 2</t>
  </si>
  <si>
    <t>TR 210 120X085X106 C 00H FZ AZ/BR 2 BZB 2 Y 0 0</t>
  </si>
  <si>
    <t>TR 200 085X085X085 A 21H FE AZ/AZ 1 BEB 1 Y 0 2</t>
  </si>
  <si>
    <t>TR 200 120X085X106 A 00H SF BR/PR 1 SBJ 1 Y 0 0</t>
  </si>
  <si>
    <t>TR 200 085X075X085 B 21N FZ AZ/AZ 1 BEB 2 A 1 2</t>
  </si>
  <si>
    <t>TR 200 085X085X085 A 00H 1Z AZ/AZ 1 VZP 2 Y 0 2</t>
  </si>
  <si>
    <t>TR 210 075X075X075 B 00N SF AZ/AZ 0 SBJ 2 Y 0 0</t>
  </si>
  <si>
    <t>TR 200 075X075X075 B 00H SF PR/PR 0 SBJ 3 Y 0 0</t>
  </si>
  <si>
    <t>TR 200 075X075X075 B 00N SF AZ/LA 1 SBJ 1 Y 0 0</t>
  </si>
  <si>
    <t>TR 200 075X085X085 A 00H SF CZ/VM 2 SBJ 2 Y 0 0</t>
  </si>
  <si>
    <t>TR 200 075X085X085 A 00H SF BR/VD 3 SBJ 2 Y 0 0</t>
  </si>
  <si>
    <t>TR 200 085X085X085 A 11N SF AM/AM 0 SBJ 1 Z 0 0</t>
  </si>
  <si>
    <t>TR 210 085X085X085 C 31H FG AZ/AZ 2 BGP 2 Y 7 1</t>
  </si>
  <si>
    <t>TF0100 CLB 04.800 AZV 10 SA 2DD 0 30/30 0 LE005</t>
  </si>
  <si>
    <t>TF0100 CLB 04.800 AZV 10 SA 2DD 0 30/30 0 LE001</t>
  </si>
  <si>
    <t>TF0100 CLB 04.800 AZV 10 SA 2DD 1 20/20 0 LP001</t>
  </si>
  <si>
    <t>TF0200 ELN 09.000 AZV 10 SA 2DD 1 30/30 0 LE001</t>
  </si>
  <si>
    <t>TF0200 ELN 09.000 AZV 10 SA 2DD 1 31/31 0 LP001</t>
  </si>
  <si>
    <t>TF0200 ELN 09.000 AZV 10 SA 2DD 0 20/20 0 LP001</t>
  </si>
  <si>
    <t>TF0200 ELN 09.000 AZV 11 SA 2DD 1 30/30 0 LE003</t>
  </si>
  <si>
    <t>TF0200 ELN 09.000 AZV 10 SA 2DD 1 20/20 0 LP001</t>
  </si>
  <si>
    <t>TF0200 ELN 09.000 AZV 10 SA 2DD 1 20/20 0 LP010</t>
  </si>
  <si>
    <t>TF0200 ELN 09.000 AZV 10 SA 2DD 1 20/20 0 LP003</t>
  </si>
  <si>
    <t>TF0200 ELN 09.000 AZV 10 SA 2DD 0 30/30 0 LE001</t>
  </si>
  <si>
    <t>TF0200 ELN 10.000 AZR 00 SA 2DD 1 20/20 0 LP001</t>
  </si>
  <si>
    <t>TTF0200 ELANE 10.000BRCSA 2 20LPAF6 20</t>
  </si>
  <si>
    <t>TF0200 ELN 09.550 AZV 10 SA 2DD 4 20/20 0 LA001</t>
  </si>
  <si>
    <t>TF0200 ELN 09.000 AZV 10 SA 2DD 1 20/20 0 LE002</t>
  </si>
  <si>
    <t>TF0200 ELN 09.000 AZV 10 SA 2DD 0 31/31 0 LP016</t>
  </si>
  <si>
    <t>TF0200 ELN 09.550 AZV 10 SA 2DD 1 20/20 0 LP001</t>
  </si>
  <si>
    <t>TF0220 LRG 08.450 AZV 10 SA 2DD 1 30/30 0 LE007</t>
  </si>
  <si>
    <t>TF0220 LRG 08.450 AZV 10 SA 2DD 1 30/30 0 LE008</t>
  </si>
  <si>
    <t>TF0220 LRG 08.450 AZV 10 SA 2DD 1 30/30 0 LE001</t>
  </si>
  <si>
    <t>TF0220 LRG 08.450 BRV 10 SA 2DD 1 20/20 0 LB001</t>
  </si>
  <si>
    <t>TF0220 LRG 08.450 BRV 10 SA 2DD 1 31/31 0 LP001</t>
  </si>
  <si>
    <t>TF0220 LRG 08.450 AZV 10 SA 2DD 0 31/31 0 LE004</t>
  </si>
  <si>
    <t>TF0220 LRG 08.450 AZE 10 SA 2DD 1 20/20 0 LP001</t>
  </si>
  <si>
    <t>TF0220 LRG 08.450 AZV 10 SA 2DD 1 31/31 0 LE001</t>
  </si>
  <si>
    <t>TF0220 LRG 08.450 AZV 10 SA 2DD 1 20/20 0 LE002</t>
  </si>
  <si>
    <t>TF0220 LRG 08.450 AZV 10 SA 2DD 0 20/20 0 LP001</t>
  </si>
  <si>
    <t>TF0220 LRG 08.450 BRV 10 SA 2DD 1 20/20 0 LP001</t>
  </si>
  <si>
    <t>TF0220 LRG 08.450 BRV 10 SA 2DD 1 20/20 1 LP001</t>
  </si>
  <si>
    <t>TF0220 LRG 08.450 AZV 10 SA 2DD 1 20/20 0 LP001</t>
  </si>
  <si>
    <t>TF0220 LRG 08.450 AZV 10 SA 2DD 0 31/31 0 LE001</t>
  </si>
  <si>
    <t>TF0220 LRG 08.450 AZV 10 SA 2DD 1 31/31 0 LP001</t>
  </si>
  <si>
    <t>TF0220 LRG 08.450 AZV 10 SA 2DD 2 20/20 0 LP001</t>
  </si>
  <si>
    <t>TF0220 LRG 08.450 AZV 10 SA 2DD 1 20/20 0 LP007</t>
  </si>
  <si>
    <t>TF0220 LRG 08.450 AZV 10 SA 2DD 1 20/20 0 LP015</t>
  </si>
  <si>
    <t>TF0220 LRG 08.450 AZV 10 SA 2DD 1 20/20 0 LA003</t>
  </si>
  <si>
    <t>TF0220 LRG 08.450 AZV 10 SA 2DD 3 20/20 0 LP001</t>
  </si>
  <si>
    <t>TF0220 LRG 08.450 AZV 10 SA 2DD 1 20/20 0 LP005</t>
  </si>
  <si>
    <t>TF0220 LRG 08.450 AZV 10 SA 2DD 1 32/32 0 LP013</t>
  </si>
  <si>
    <t>TF0220 LRG 08.450 BRV 10 SA 2DD 2 20/20 0 LP005</t>
  </si>
  <si>
    <t>TF0220 LRG 08.450 AZV 10 SA 2DD 1 20/20</t>
  </si>
  <si>
    <t>TF0220 LRG 08.450 AZV 10 SA 2DD 0 30/30 0 LE004</t>
  </si>
  <si>
    <t>TF0220 LRG 08.450 AZV 10 SA 2DD 1 20/20 0 LE016</t>
  </si>
  <si>
    <t>TF0220 LRG 08.450 AZV 10 SA 2DD 1 20/20 0 L0000</t>
  </si>
  <si>
    <t>TF0220 LRG 08.450 AZE 10 SA 2DD 0 30/30 1 LE005</t>
  </si>
  <si>
    <t>TF0220 LRG 08.450 AZV 10 SA 2DD 1 31/31 0 LP002</t>
  </si>
  <si>
    <t>TF0220 LRG 10.000 AZV 00 SA 2DD 1 30/30 0 LE006</t>
  </si>
  <si>
    <t>TF0220 LRG 08.450 AZV 10 SA 2DD 1 20/20 0 LP014</t>
  </si>
  <si>
    <t>TF0220 LRG 08.450 AZV 10 SA 2DD 1 20/20 0 LB001</t>
  </si>
  <si>
    <t>TF0220 LRG 08.450 AZV 11 SA 2DD 1 20/20 0 LP011</t>
  </si>
  <si>
    <t>TR0030 CLN 01.400 PTR 00 SA 1 T030P02 1 0 L0000</t>
  </si>
  <si>
    <t>TR0030 VNG 01.900 AZV 10 AD 1 T030P01 1 0 LS001</t>
  </si>
  <si>
    <t>TR0050 VNG 03.100 AZV 10 AD 1 T050P01 1 0 LS001</t>
  </si>
  <si>
    <t>TR0100 VNG 08.300 AZV 10 SA 1 T100P01 1 0 LS001</t>
  </si>
  <si>
    <t>TR0100 VNG 08.300 AZV 10 SA 1 T100P02 0 0 LE005</t>
  </si>
  <si>
    <t>TR0100 VNG 08.300 AZV 10 SA 1 T100P02 0 0 LE004</t>
  </si>
  <si>
    <t>TR0100 VNG 08.300 AZV 10 SA 1 T100P02 0 0 LP001</t>
  </si>
  <si>
    <t>TR0200 CRC 07.800 PTR 00 SA 1 T200P03 0 0 L0000</t>
  </si>
  <si>
    <t>TR0200 CRC 07.800 AZR 00 SA 1 T200A04 0 0 L0000</t>
  </si>
  <si>
    <t>TR0200 CRC 07.800 AZR 00 SA 1 T200P03 0 0 L0000</t>
  </si>
  <si>
    <t>TR0200 VNG 10.600 AZV 10 SA 1 T200P02 1 0 LP001</t>
  </si>
  <si>
    <t>TR0200 VNG 10.600 AZV 10 SA 1 T200P01 1 0 LS001</t>
  </si>
  <si>
    <t>TR0200 VNG 10.600 AZV 10 SA 1 T200P02 0 0 LE001</t>
  </si>
  <si>
    <t>TR0200 VNG 10.600 AZV 10 SA 1 T200P01 2 0 LS001</t>
  </si>
  <si>
    <t>TR0200 VNG 10.600 AZV 10 SA 1 T200P01 4 0 LS001</t>
  </si>
  <si>
    <t>TR0200 VNG 10.600 AZV 10 SA 1 T200P02 0 0 LE004</t>
  </si>
  <si>
    <t>TF 200 085X075X085 B 21H FE VD/VD 1 BEE 0 S 0 0</t>
  </si>
  <si>
    <t>TF 200 085X085X085 A 21H FE VD/VD 1 BEB 0 S 0 0</t>
  </si>
  <si>
    <t>TF 210 085X085X085 A 00H FZ AZ/AZ 2 BZP 0 S 7 2</t>
  </si>
  <si>
    <t>TF 210 085X075X085 D 31H FG AZ/AZ 2 BGP 0 S 7 1</t>
  </si>
  <si>
    <t>TF0220 LRG 08.450 AZV 10 SA 2DD 2 20/20 0 LP005</t>
  </si>
  <si>
    <t>TF0020 RT4 01.100 AZV 10 AF 1B0 00 4 0</t>
  </si>
  <si>
    <t>TF0220 LRG 08.450 AZE 10 SA 2DD 1 30/30 0 LE007</t>
  </si>
  <si>
    <t>TF 200 085X085X085 A 21H FE VD/VD 2 BNB 0 S 0 2</t>
  </si>
  <si>
    <t>TF 200 075X075X075 B 00H FZ AZ/AZ 3 BZB 0 S 8 0</t>
  </si>
  <si>
    <t>TR 200 120X085X106 F 00H SF AZ/AZ 2 SBJ 3 Y 0 0</t>
  </si>
  <si>
    <t>TF 200 085X085X085 A 22H FE AZ/AZ 2 BNP 0 S 0 2</t>
  </si>
  <si>
    <t>TF 200 085X085X085 C 00H FZ AZ/AZ 2 BZB 0 S 0 2</t>
  </si>
  <si>
    <t>TF0020 RT4 01.200 BRV 20 AF 1B0 00 1 0</t>
  </si>
  <si>
    <t>TF 210 085X085X085 A 00H FZ AZ/AZ 1 BZP 0 S 7 2</t>
  </si>
  <si>
    <t>TF 210 085X085X085 C 21H FE AZ/AZ 1 BEP 0 S 7 1</t>
  </si>
  <si>
    <t>TF 210 106X085X106 A 00H FZ VM/VM 1 BZE 0 S 0 2</t>
  </si>
  <si>
    <t>TF 210 075X075X085 B 00H FZ AZ/AZ 1 BZE 0 S 0 2</t>
  </si>
  <si>
    <t>TF 200 085X085X085 A 21H FE VD/VD 3 BEB 0 S 7 0</t>
  </si>
  <si>
    <t>TF 200 085X085X085 D 00N FZ BR/BR 1 BZB 0 S 0 0</t>
  </si>
  <si>
    <t>TF 200 075X075X075 D 00H FZ AZ/AZ 2 BZP 0 S 5 2</t>
  </si>
  <si>
    <t>TF 200 085X075X085 D 00H FZ AZ/AZ 2 BNB 0 S 0 0</t>
  </si>
  <si>
    <t>TF 200 085X075X085 D 00H FZ AZ/AZ 2 BZP 0 S 0 2</t>
  </si>
  <si>
    <t>TF 200 085X075X085 D 00H FZ AZ/AZ 1 BZP 0 S 0 0</t>
  </si>
  <si>
    <t>TF 200 075X075X075 D 00H FZ AZ/AZ 2 BZP 0 S 0 0</t>
  </si>
  <si>
    <t>TF 200 075X075X075 D 21H FE AZ/AZ 2 BEP 0 S 7 2</t>
  </si>
  <si>
    <t>TF 200 075X075X075 D 21H FE CZ/CZ 1 BEP 0 S 0 2</t>
  </si>
  <si>
    <t>Novo Codigo</t>
  </si>
  <si>
    <t>Novo Cod. Cliente</t>
  </si>
  <si>
    <t>DUQCAXIAS</t>
  </si>
  <si>
    <t>ELIASFAUS</t>
  </si>
  <si>
    <t>PARECINOV</t>
  </si>
  <si>
    <t>TECHPOLYMERS IND COM LTDA</t>
  </si>
  <si>
    <t>JOHNSON E JOHNSON IND LTDA</t>
  </si>
  <si>
    <t>LOUIS DREYFUS COMP.SUCOS S.A</t>
  </si>
  <si>
    <t>VITTIA FERTILIZ.E BIOLOG.S.A</t>
  </si>
  <si>
    <t>USINA ACUCAREIRA ESTER SA</t>
  </si>
  <si>
    <t>ECTX IND E COM LTDA</t>
  </si>
  <si>
    <t>CITRUS JUICE EIRELI</t>
  </si>
  <si>
    <t>B G S COM. E LOC. DE EQUIP.</t>
  </si>
  <si>
    <t>WENCO S.A.</t>
  </si>
  <si>
    <t>LOUIS DREYFUS COM.BRASIL S.A</t>
  </si>
  <si>
    <t>TR0100 VNG 08.300 AZV 1 0 SA 1 T100P01 1 0</t>
  </si>
  <si>
    <t>TF0220 LRG 08.450 AZV 1 0 SA 2DD 1 20/20 0</t>
  </si>
  <si>
    <t>TR0200 VNG 10.600 AZV 10 SA 1 T200P01 4 0</t>
  </si>
  <si>
    <t>BR012088</t>
  </si>
  <si>
    <t>TF0200 ELN 09.000 AZR 00 SA 2DD 0 31/31 0</t>
  </si>
  <si>
    <t>BR012086</t>
  </si>
  <si>
    <t>TF0200 ELN 09.000 AZR 00 SA 2DD 1 20/20 0</t>
  </si>
  <si>
    <t>TF0050 FST 02.100 AZV 1 0 AD 2AE 04 1 0 TF</t>
  </si>
  <si>
    <t>TR0050 VNG 03.100 AZV 10 AD 1 T050P01 1 0</t>
  </si>
  <si>
    <t>TF0020 RT3 01.000 AZV 1 0 AF 1A0 00 4 0 TF</t>
  </si>
  <si>
    <t>BR012115</t>
  </si>
  <si>
    <t>TF0100 CLB 04.800 AZV 10 SA 2DD 1 30/30 0</t>
  </si>
  <si>
    <t>TF0005 RTN 00.210 AZV 1 0 AF 1C0 00 4 0 T3</t>
  </si>
  <si>
    <t>TR0200 CRC 07.800 AZR 0 0 SA 1 T200P03 0 0</t>
  </si>
  <si>
    <t>BR012119</t>
  </si>
  <si>
    <t>TF0025 RT6 01.250 AZV 10 AF 1A0 00 4 0 TFA</t>
  </si>
  <si>
    <t>TF0030 RT2 01.400 AZV 1 0 AF 1A0 00 1 0 TF</t>
  </si>
  <si>
    <t>TR0030 VNG 01.900 AZV 1 0 AD 1 T030P01 1 0</t>
  </si>
  <si>
    <t>TF0030 RBQ 01.700 AZV 3 0 AF 1A0 00 1 0 TF</t>
  </si>
  <si>
    <t>TF0020 RT3 01.200 AZV 1 0 AF 1A0 00 4 0 TF</t>
  </si>
  <si>
    <t>TR0200 VNG 10.600 AZV 10 SA 1 T200P01 1 0</t>
  </si>
  <si>
    <t>TF0030 RBQ 01.700 AZV 30 AF 1A0 00 1 0 TFA</t>
  </si>
  <si>
    <t>TF0220 LRG 08.450 AZV 1 0 SA 2DD 1 31/31 0</t>
  </si>
  <si>
    <t>TF0005 RTN 00.210 NTV 1 0 AF 1C0 00 4 0 T3</t>
  </si>
  <si>
    <t>TF0025 RT2 01.300 AZV 1 0 AF 1A0 00 4 0 TF</t>
  </si>
  <si>
    <t>TF0200 ELN 09.000 AZV 1 0 SA 2DD 0 30/30 0</t>
  </si>
  <si>
    <t>BR011996</t>
  </si>
  <si>
    <t>TF0005 RTN 00.210 BRV 1 0 AF 1C0 00 4 0 T3</t>
  </si>
  <si>
    <t>TF0220 LRG 08.450 AZV 1 0 SA 2DD 1 30/30 0</t>
  </si>
  <si>
    <t>BR012120</t>
  </si>
  <si>
    <t>TF0025 RT2 01.300 AZV 10 AF 1A0 00 4 0 TFA</t>
  </si>
  <si>
    <t>TF0020 RT3 01.000 NTV 1 0 AF 1A0 00 4 0 TF</t>
  </si>
  <si>
    <t>BR012111</t>
  </si>
  <si>
    <t>TF0050 FST 02.100 AZV 10 AD 2AE 04 4 0 TFA</t>
  </si>
  <si>
    <t>TR0200 VNG 10.600 AZV 10 SA 1 T200P02 1 0</t>
  </si>
  <si>
    <t>TF 200 075X075X075 B 00H FZ CZ/CZ 1 BZP 0</t>
  </si>
  <si>
    <t>BR000147</t>
  </si>
  <si>
    <t>TF 200 085X085X085 A 21H FG AZ/AZ 1 BNB 0</t>
  </si>
  <si>
    <t>BR002861</t>
  </si>
  <si>
    <t>TF 200 106X085X106 A 21H FE AZ/VM 1 BNE 0</t>
  </si>
  <si>
    <t>TF 200 085X085X085 A 22 H FG PR/PR 2 BNB 0</t>
  </si>
  <si>
    <t>TF 200 075X075X075 B 00 H FZ VM/VM 1 BZB 0</t>
  </si>
  <si>
    <t>BR009610</t>
  </si>
  <si>
    <t>TR 200 120X085X106 A 21N SF AZ/AZ 0 SBJ 1</t>
  </si>
  <si>
    <t>TF 200 085X085X085 C 21 H FE AZ/AZ 2 BEP 0</t>
  </si>
  <si>
    <t>TR 200 085X075X085 B 00 H SF AZ/AZ 1 SBJ 2</t>
  </si>
  <si>
    <t>TF 200 085X075X085 D 21 H FE VD/VD 1 BEP 0</t>
  </si>
  <si>
    <t>TF 200 085X075X085 B 21 N FE VD/VD 0 BEB 0</t>
  </si>
  <si>
    <t>TR 200 075X075X075 B 00 N FZ VM/VM 0 BZB 1</t>
  </si>
  <si>
    <t>TF 210 106X106X106 A 21 H FE AZ/AZ 1 BEP 0</t>
  </si>
  <si>
    <t>TF 200 085X085X085 A 21 H FG PR/PR 2 BNB 0</t>
  </si>
  <si>
    <t>TR 200 075X075X085 B 11 N SF AZ/AZ 0 SBJ 1</t>
  </si>
  <si>
    <t>TR 200 085X085X085 A 11 N SF AZ/AZ 1 SBJ 1</t>
  </si>
  <si>
    <t>TR 200 120X085X106 F 00H SF AZ/AZ 2 SBJ 3</t>
  </si>
  <si>
    <t>BR012089</t>
  </si>
  <si>
    <t>TF 200 075X075X075 B 00H FZ VD/VD 1 BZB 0</t>
  </si>
  <si>
    <t>BR012002</t>
  </si>
  <si>
    <t>TF 200 075X075X075 B 00H FZ AZ/AZ 1 BZB 0</t>
  </si>
  <si>
    <t>BR012112</t>
  </si>
  <si>
    <t>TF 200 075X075X075 D 00H FZ CZ/CZ 1 BZP 0</t>
  </si>
  <si>
    <t>BR012084</t>
  </si>
  <si>
    <t>TF 200 085X075X085 D 00H FZ VM/VM 1 BZB 0</t>
  </si>
  <si>
    <t>TF 200 085X085X085 A 00 H FZ LJ/LJ 1 BNB 0</t>
  </si>
  <si>
    <t>BR012091</t>
  </si>
  <si>
    <t>TF 200 085X075X085 D 00H FZ OX/OX 1 BZP 0</t>
  </si>
  <si>
    <t>TF 200 085X085X085 A 21 H FE AZ/AZ 2 BEB 0</t>
  </si>
  <si>
    <t>TF 200 106X085X106 A 00 H FZ AZ/AZ 2 BZB 0</t>
  </si>
  <si>
    <t>BR012131</t>
  </si>
  <si>
    <t>TF 200 085X075X085 D 00H FZ VD/VD 2 BZB 0</t>
  </si>
  <si>
    <t>TF 200 085X085X085 C 21 H FE OX/OX 2 BEP 0</t>
  </si>
  <si>
    <t>BR012122</t>
  </si>
  <si>
    <t>TF 200 075X075X075 D 21H FE AZ/AZ 0 BEB 0</t>
  </si>
  <si>
    <t>TF 210 085X085X085 A 00 H FZ VM/VM 2 BNP 0</t>
  </si>
  <si>
    <t>BR012132</t>
  </si>
  <si>
    <t>TF 200 075X075X075 D 00H FZ BR/BR 1 BZB 0</t>
  </si>
  <si>
    <t>TF 200 085X085X085 A 00 H FZ OX/OX 1 BNB 0</t>
  </si>
  <si>
    <t>TF 200 085X085X085 A 22H FE AZ/AZ 2 BNP 0</t>
  </si>
  <si>
    <t>BR012090</t>
  </si>
  <si>
    <t>TF 200 085X075X085 D 21H FE PR/PR 1 BEP 0</t>
  </si>
  <si>
    <t>TF 210 106X085X106 A 31H FG PR/PR 2 BGP 0</t>
  </si>
  <si>
    <t>IBC SM13A 61.000 NTA 1 02AA RBER01 TIA0001</t>
  </si>
  <si>
    <t>IBC SM13A 61.000 NTA 1 02AA RBRG01 TIA0001</t>
  </si>
  <si>
    <t>IBC SM06A 61.000 NTA 1 02AA RBRG01 TIA0001</t>
  </si>
  <si>
    <t>IBC SM13A 61.000 NTV 1 02AA RBRG01 TIAVV01</t>
  </si>
  <si>
    <t>IBC SM13A 61.000 NTA 1 02AA RBER01 TIAVV01</t>
  </si>
  <si>
    <t>BR012117</t>
  </si>
  <si>
    <t>IBC SM06A 61.000 NTA 1 02AA RBER01 TIA0001</t>
  </si>
  <si>
    <t>IBC SM13A 61.000 NTA 1 02AA RBRG01 TIAVV01</t>
  </si>
  <si>
    <t>IBC SM13A 61.000 NTA 1 02AA RBRG01 TIAVV02</t>
  </si>
  <si>
    <t>ASHLAND IND.DE ING.BRAS.LTDA</t>
  </si>
  <si>
    <t>ibc</t>
  </si>
  <si>
    <t>FOB</t>
  </si>
  <si>
    <t>CIF</t>
  </si>
  <si>
    <t>SANTIAGO</t>
  </si>
  <si>
    <t>CIF/ FOB</t>
  </si>
  <si>
    <t xml:space="preserve">Valor Frete </t>
  </si>
  <si>
    <t>TF0050 FST 02.100 AZV 10 AD 2AE 04 1 0 TFA</t>
  </si>
  <si>
    <t>TR0200 CRC 07.800 PTR 0 0 SA 1 T200P03 0 0</t>
  </si>
  <si>
    <t>TF0200 ELN 09.000 AZV 1 0 SA 2DD 1 20/20 0</t>
  </si>
  <si>
    <t>BR012105</t>
  </si>
  <si>
    <t>BR012145</t>
  </si>
  <si>
    <t>TF0030 RT2 01.400 AZV 10 AF 1A0 00 1 0 TFA</t>
  </si>
  <si>
    <t>BR012102</t>
  </si>
  <si>
    <t>BR012118</t>
  </si>
  <si>
    <t>TF0200 ELN 09.000 AZR 00 SA 2DD 0 30/30 LE</t>
  </si>
  <si>
    <t>BR012143</t>
  </si>
  <si>
    <t>TF0005 RTN 00.210 NTV 10 AF 1C0 00 4 0 T34</t>
  </si>
  <si>
    <t>TF 200 085X085X085 A 21 H FE AZ/AZ 1 BEB 0</t>
  </si>
  <si>
    <t>TR 200 120X085X085 F 00 H FZ PR/PR 1 BNP 3</t>
  </si>
  <si>
    <t>BR012032</t>
  </si>
  <si>
    <t>TF 210 085X085X085 A 21N FE VD/VD 1 BEP 0</t>
  </si>
  <si>
    <t>BR010688</t>
  </si>
  <si>
    <t>TF 200 085X085X085 A 21H FG PR/PR 2 BNB 0</t>
  </si>
  <si>
    <t>TR 200 120X085X085 F 21 H SF AZ/AZ 1 SBJ 3</t>
  </si>
  <si>
    <t>BR000225</t>
  </si>
  <si>
    <t>TF 200 085X075X085 B 00H FZ AZ/AZ 1 BZP 0</t>
  </si>
  <si>
    <t>TF 210 085X085X085 A 21 N FE AZ/AZ 0 BNP 0</t>
  </si>
  <si>
    <t>AES TECHN. IND. E COM. LTDA</t>
  </si>
  <si>
    <t>BR012155</t>
  </si>
  <si>
    <t>TF 200 075X075X075 B 00H FZ LJ/AZ 2 BZB 0</t>
  </si>
  <si>
    <t>TF 200 075X075X075 B 00 H FZ PR/PR 1 BZB 0</t>
  </si>
  <si>
    <t>BR012101</t>
  </si>
  <si>
    <t>TF 210 106X085X106 C 00H FZ CZ/CZ 3 BZB 0</t>
  </si>
  <si>
    <t>BR012127</t>
  </si>
  <si>
    <t>TF 210 085X085X085 D 00H FZ AM/PR 1 BZP 0</t>
  </si>
  <si>
    <t>TF 200 106X085X106 A 00H FZ AZ/AZ 1 BZB 0</t>
  </si>
  <si>
    <t>BR012139</t>
  </si>
  <si>
    <t>TF 200 075X075X075 D 00H FZ AZ/AZ 1 BZP 0</t>
  </si>
  <si>
    <t>TF 210 106X106X106 A 00 H FZ AZ/AZ 1 BZB 0</t>
  </si>
  <si>
    <t>BR012080</t>
  </si>
  <si>
    <t>TF 200 075X075X075 D 00H FZ AZ/AZ 2 BZP 0</t>
  </si>
  <si>
    <t>BR012141</t>
  </si>
  <si>
    <t>TF 200 075X075X075 D 00H FZ BR/BR 2 BZB 0</t>
  </si>
  <si>
    <t>TF 210 106X085X106 A 00H FZ PR/PR 1 BZP 0</t>
  </si>
  <si>
    <t>BR012096</t>
  </si>
  <si>
    <t>TF 200 075X075X075 D 00H FZ VD/VD 1 BZB 0</t>
  </si>
  <si>
    <t>BR012144</t>
  </si>
  <si>
    <t>TF 200 085X085X085 A 00H FZ AZ/AZ 1 BZB 0</t>
  </si>
  <si>
    <t>BR012140</t>
  </si>
  <si>
    <t>TF 200 075X075X075 D 21H FE AZ/AZ 1 BEB 0</t>
  </si>
  <si>
    <t>BR012114</t>
  </si>
  <si>
    <t>TF 200 085X075X085 D 22H FZ PR/PR 2 BZP 0</t>
  </si>
  <si>
    <t>BR012135</t>
  </si>
  <si>
    <t>TF 200 085X085X085 A 00H FZ AZ/AZ 1 BZE 0</t>
  </si>
  <si>
    <t>BR012108</t>
  </si>
  <si>
    <t>TF 200 085X085X085 A 00H FZ OX/OX 2 BZP 0</t>
  </si>
  <si>
    <t>BR012156</t>
  </si>
  <si>
    <t>TF 200 075X075X075 D 00H FZ VD/VD 2 BZB 0</t>
  </si>
  <si>
    <t>BR012083</t>
  </si>
  <si>
    <t>BR012116</t>
  </si>
  <si>
    <t>TF0200 ELN 09.550 AZV 10 SA 2DD 4 20/20 0</t>
  </si>
  <si>
    <t>TF0020 RT4 01.100 BRV 11 AF 1B0 00 4 0</t>
  </si>
  <si>
    <t>BR012137</t>
  </si>
  <si>
    <t>BR012124</t>
  </si>
  <si>
    <t>TF0220 LRG 08.450 AZV 10 SA 2DD 1 31/31</t>
  </si>
  <si>
    <t>BR012138</t>
  </si>
  <si>
    <t>TF0020 RT6 01.060 AZV 10 AF 1B0 00 4 0</t>
  </si>
  <si>
    <t>BR012092</t>
  </si>
  <si>
    <t>TF0050 FST 02.100 AZV 10 AD 2AE 11 1 0 TFA</t>
  </si>
  <si>
    <t>TF0020 RT6 01.060 AZV 10 AF 1A0 00 4 0</t>
  </si>
  <si>
    <t>BR012136</t>
  </si>
  <si>
    <t>TF0220 LRG 08.450 AZV 10 SA 2DD 1 30/30 0</t>
  </si>
  <si>
    <t>BR011724</t>
  </si>
  <si>
    <t>BR010465</t>
  </si>
  <si>
    <t>TR 200 085X085X085 A 21H FZ AZ/AZ 1 BEP 2</t>
  </si>
  <si>
    <t>BR011354</t>
  </si>
  <si>
    <t>TR 210 085X085X085 E 00N SF VD/VD 0 SBJ 2</t>
  </si>
  <si>
    <t>BR010150</t>
  </si>
  <si>
    <t>TR 200 120X085X085 F 00H FZ AZ/AZ 1 BZB 4</t>
  </si>
  <si>
    <t>BR012123</t>
  </si>
  <si>
    <t>TF 200 106X085X106 A 00H FZ AZ/AZ 1 BZP 0</t>
  </si>
  <si>
    <t>BR010901</t>
  </si>
  <si>
    <t>TF 210 106X085X106 D 00H FZ AZ/AZ 1 BZE 0</t>
  </si>
  <si>
    <t>BR012060</t>
  </si>
  <si>
    <t>TF 210 106X085X106 A 31H FG PR/VM 1 BGP 0</t>
  </si>
  <si>
    <t>BR010491</t>
  </si>
  <si>
    <t>TR 200 085X085X085 E 00N SF AM/AM 1 SBJ 1</t>
  </si>
  <si>
    <t>BR000435</t>
  </si>
  <si>
    <t>TF 200 075X075X075 B 00H FZ PR/PR 1 BZE 0</t>
  </si>
  <si>
    <t>BR011015</t>
  </si>
  <si>
    <t>TR 200 120X085X085 F 00H FZ AZ/AZ 1 BZP 4</t>
  </si>
  <si>
    <t>BR012133</t>
  </si>
  <si>
    <t>TF 200 085X085X085 A 31H FG VD/VD 2 BNB 0</t>
  </si>
  <si>
    <t>BR011981</t>
  </si>
  <si>
    <t>TR 200 075X085X085 A 00H SF BR/AZ 3 SBJ 2</t>
  </si>
  <si>
    <t>BR012087</t>
  </si>
  <si>
    <t>TR 200 075X085X085 F 00H FZ AM/PR 1 BZP 2</t>
  </si>
  <si>
    <t>BR012126</t>
  </si>
  <si>
    <t>TF 200 075X075X075 D 31H FG AZ/AZ 1 BGP 0</t>
  </si>
  <si>
    <t>BR012095</t>
  </si>
  <si>
    <t>BR012121</t>
  </si>
  <si>
    <t>TF 200 075X075X075 D 00H FZ AZ/AZ 1 BZE 0</t>
  </si>
  <si>
    <t>BR012104</t>
  </si>
  <si>
    <t>TF 200 085X075X085 D 00H FZ PR/VM 2 BZP 0</t>
  </si>
  <si>
    <t>BR010572</t>
  </si>
  <si>
    <t>BR012094</t>
  </si>
  <si>
    <t>TF 200 085X075X085 D 00H FZ AZ/AZ 2 BZB 0</t>
  </si>
  <si>
    <t>BR012134</t>
  </si>
  <si>
    <t>TF 200 085X075X085 D 00H FZ OX/OX 1 BZB 0</t>
  </si>
  <si>
    <t>BR012107</t>
  </si>
  <si>
    <t>TR 200 085X085X085</t>
  </si>
  <si>
    <t>BR012125</t>
  </si>
  <si>
    <t>TF 200 075X075X075 D 21H FE BR/BR 1 BEE 0</t>
  </si>
  <si>
    <t>BR012142</t>
  </si>
  <si>
    <t>TF 200 106X085X106 D 00H FZ AZ/AZ 2 BZB 0</t>
  </si>
  <si>
    <t>BR012103</t>
  </si>
  <si>
    <t>TF 200 085X075X085 D 22H FZ AZ/AZ 2 BNP 0</t>
  </si>
  <si>
    <t>1040BR011997203674</t>
  </si>
  <si>
    <t>1040BR011890214815</t>
  </si>
  <si>
    <t>1040BR001352204061</t>
  </si>
  <si>
    <t>104022008243203948</t>
  </si>
  <si>
    <t>1040BR011305204781</t>
  </si>
  <si>
    <t>1040BR012168200355</t>
  </si>
  <si>
    <t>1040BR011894205039</t>
  </si>
  <si>
    <t>1040BR011876204697</t>
  </si>
  <si>
    <t>1040BR011211214815</t>
  </si>
  <si>
    <t>1040BR011888214725</t>
  </si>
  <si>
    <t>1040BR011541207184</t>
  </si>
  <si>
    <t>1040BR011969214815</t>
  </si>
  <si>
    <t>1040BR001352205039</t>
  </si>
  <si>
    <t>1040BR011305205039</t>
  </si>
  <si>
    <t>1040BR011305214678</t>
  </si>
  <si>
    <t>1040BR009910200024</t>
  </si>
  <si>
    <t>1040BR001342200129</t>
  </si>
  <si>
    <t>1040BR001343200005</t>
  </si>
  <si>
    <t>1040BR011535214725</t>
  </si>
  <si>
    <t>104012011971204790</t>
  </si>
  <si>
    <t>1040BR012040201406</t>
  </si>
  <si>
    <t>104022010781203948</t>
  </si>
  <si>
    <t>1040BR011894200006</t>
  </si>
  <si>
    <t>104022010947200183</t>
  </si>
  <si>
    <t>1040BR011683214809</t>
  </si>
  <si>
    <t>1040BR001342205039</t>
  </si>
  <si>
    <t>1040BR011504205050</t>
  </si>
  <si>
    <t>1040BR010633205039</t>
  </si>
  <si>
    <t>1040BR011504214707</t>
  </si>
  <si>
    <t>1040BR010634204442</t>
  </si>
  <si>
    <t>1040BR011580200006</t>
  </si>
  <si>
    <t>1040BR011892204442</t>
  </si>
  <si>
    <t>1040BR012102204781</t>
  </si>
  <si>
    <t>104022012020204790</t>
  </si>
  <si>
    <t>1040BR011306202787</t>
  </si>
  <si>
    <t>1040BR012124200355</t>
  </si>
  <si>
    <t>1040BR001342203966</t>
  </si>
  <si>
    <t>1040BR001350204953</t>
  </si>
  <si>
    <t>1040BR011888214798</t>
  </si>
  <si>
    <t>1040BR011892214768</t>
  </si>
  <si>
    <t>1040BR011305214778</t>
  </si>
  <si>
    <t>1040BR001335205039</t>
  </si>
  <si>
    <t>1040BR011759204790</t>
  </si>
  <si>
    <t>1040BR011853200257</t>
  </si>
  <si>
    <t>1040BR011504204150</t>
  </si>
  <si>
    <t>1040BR011904214687</t>
  </si>
  <si>
    <t>1040BR011504214358</t>
  </si>
  <si>
    <t>104022003613214822</t>
  </si>
  <si>
    <t>1040BR011682200005</t>
  </si>
  <si>
    <t>1040BR011683214814</t>
  </si>
  <si>
    <t>1040BR011334205133</t>
  </si>
  <si>
    <t>1040BR001342200005</t>
  </si>
  <si>
    <t>1040BR011780201424</t>
  </si>
  <si>
    <t>1040BR009910205361</t>
  </si>
  <si>
    <t>1040BR011504205570</t>
  </si>
  <si>
    <t>1040BR011886204442</t>
  </si>
  <si>
    <t>1040BR011504214803</t>
  </si>
  <si>
    <t>1040BR010634205039</t>
  </si>
  <si>
    <t>1040BR011920214687</t>
  </si>
  <si>
    <t>104012002128203948</t>
  </si>
  <si>
    <t>104022001817214822</t>
  </si>
  <si>
    <t>104022001904214822</t>
  </si>
  <si>
    <t>104022012025213821</t>
  </si>
  <si>
    <t>1040BR003066205130</t>
  </si>
  <si>
    <t>1040BR012136200355</t>
  </si>
  <si>
    <t>1040BR011894204442</t>
  </si>
  <si>
    <t>1040BR011894205063</t>
  </si>
  <si>
    <t>1040BR001350205039</t>
  </si>
  <si>
    <t>1040BR011889214815</t>
  </si>
  <si>
    <t>1040BR012040200101</t>
  </si>
  <si>
    <t>1040BR011892214769</t>
  </si>
  <si>
    <t>1040BR011305214803</t>
  </si>
  <si>
    <t>1040BR011683205570</t>
  </si>
  <si>
    <t>2060BR012185204886</t>
  </si>
  <si>
    <t>2060BR001829203639</t>
  </si>
  <si>
    <t>2060BR009610214690</t>
  </si>
  <si>
    <t>2060BR000147205171</t>
  </si>
  <si>
    <t>2060BR000225200407</t>
  </si>
  <si>
    <t>2060BR012060205364</t>
  </si>
  <si>
    <t>2060BR012155214750</t>
  </si>
  <si>
    <t>2060BR001668204324</t>
  </si>
  <si>
    <t>2060BR000075214776</t>
  </si>
  <si>
    <t>2060BR012133203945</t>
  </si>
  <si>
    <t>2060BR012169214742</t>
  </si>
  <si>
    <t>2060BR000435205361</t>
  </si>
  <si>
    <t>2060BR012195214810</t>
  </si>
  <si>
    <t>2060BR011006205479</t>
  </si>
  <si>
    <t>2060BR008693204892</t>
  </si>
  <si>
    <t>2060BR011409207628</t>
  </si>
  <si>
    <t>2060BR000161214742</t>
  </si>
  <si>
    <t>2060BR012153214750</t>
  </si>
  <si>
    <t>2060BR000326204468</t>
  </si>
  <si>
    <t>2060BR011168214787</t>
  </si>
  <si>
    <t>2060BR000073214743</t>
  </si>
  <si>
    <t>2060BR011651204236</t>
  </si>
  <si>
    <t>2060BR010688214726</t>
  </si>
  <si>
    <t>2060BR012179205479</t>
  </si>
  <si>
    <t>2060BR011005205479</t>
  </si>
  <si>
    <t>2060BR011023214697</t>
  </si>
  <si>
    <t>2060BR006940205073</t>
  </si>
  <si>
    <t>2060BR000103205171</t>
  </si>
  <si>
    <t>2060BR000149214788</t>
  </si>
  <si>
    <t>2060BR012170214742</t>
  </si>
  <si>
    <t>2060BR011410214708</t>
  </si>
  <si>
    <t>2060BR011570200551</t>
  </si>
  <si>
    <t>2060BR011633214785</t>
  </si>
  <si>
    <t>2060BR012154214749</t>
  </si>
  <si>
    <t>2061BR011981200319</t>
  </si>
  <si>
    <t>2064BR012157214762</t>
  </si>
  <si>
    <t>2064BR012186214793</t>
  </si>
  <si>
    <t>2064BR011410214708</t>
  </si>
  <si>
    <t>2064BR012147214745</t>
  </si>
  <si>
    <t>2064BR012164204936</t>
  </si>
  <si>
    <t>2064BR012125214716</t>
  </si>
  <si>
    <t>2064BR000107206696</t>
  </si>
  <si>
    <t>2064BR012139214735</t>
  </si>
  <si>
    <t>2064BR012020203483</t>
  </si>
  <si>
    <t>2064BR012129214728</t>
  </si>
  <si>
    <t>2064BR012141214740</t>
  </si>
  <si>
    <t>2064BR012144214735</t>
  </si>
  <si>
    <t>2064BR011098214715</t>
  </si>
  <si>
    <t>2064BR012187214784</t>
  </si>
  <si>
    <t>2064BR012080214735</t>
  </si>
  <si>
    <t>2064BR012107204273</t>
  </si>
  <si>
    <t>2064BR012134203483</t>
  </si>
  <si>
    <t>2064BR009610214690</t>
  </si>
  <si>
    <t>2064BR012148214746</t>
  </si>
  <si>
    <t>2064BR012172201347</t>
  </si>
  <si>
    <t>2064BR012113205361</t>
  </si>
  <si>
    <t>2064BR012126214716</t>
  </si>
  <si>
    <t>2064BR012140214739</t>
  </si>
  <si>
    <t>2064BR010983214735</t>
  </si>
  <si>
    <t>2064BR011298214715</t>
  </si>
  <si>
    <t>2064BR012020204999</t>
  </si>
  <si>
    <t>2064BR012121214716</t>
  </si>
  <si>
    <t>2064BR000102206696</t>
  </si>
  <si>
    <t>2064BR012142214735</t>
  </si>
  <si>
    <t>2064BR012147214735</t>
  </si>
  <si>
    <t>2064BR012161214723</t>
  </si>
  <si>
    <t>2064BR012190214808</t>
  </si>
  <si>
    <t>2064BR012022204324</t>
  </si>
  <si>
    <t>2064BR012080214758</t>
  </si>
  <si>
    <t>2064BR012122214735</t>
  </si>
  <si>
    <t>2064BR000107201400</t>
  </si>
  <si>
    <t>2064BR012178205361</t>
  </si>
  <si>
    <t>2064BR012095214797</t>
  </si>
  <si>
    <t>2064BR012113214767</t>
  </si>
  <si>
    <t>2064BR012141214735</t>
  </si>
  <si>
    <t>4010BR011632204904</t>
  </si>
  <si>
    <t>4010BR010721204999</t>
  </si>
  <si>
    <t>4010BR010727214770</t>
  </si>
  <si>
    <t>4010BR010717214801</t>
  </si>
  <si>
    <t>4010BR010717204838</t>
  </si>
  <si>
    <t>4010BR012189204897</t>
  </si>
  <si>
    <t>4010BR011291214706</t>
  </si>
  <si>
    <t>4010BR010361214817</t>
  </si>
  <si>
    <t>4010BR010727204150</t>
  </si>
  <si>
    <t>4010BR011291201390</t>
  </si>
  <si>
    <t>4010BR011619214781</t>
  </si>
  <si>
    <t>4010BR010717204904</t>
  </si>
  <si>
    <t>4010BR010717214698</t>
  </si>
  <si>
    <t>4010BR010727214744</t>
  </si>
  <si>
    <t>4010BR011291205161</t>
  </si>
  <si>
    <t>4010BR011632214725</t>
  </si>
  <si>
    <t>4010BR010361214706</t>
  </si>
  <si>
    <t>4010BR011758205142</t>
  </si>
  <si>
    <t>4010BR010717214725</t>
  </si>
  <si>
    <t>4010BR011291214780</t>
  </si>
  <si>
    <t>4010BR010361201894</t>
  </si>
  <si>
    <t>4010BR011632200616</t>
  </si>
  <si>
    <t>UDDER FARMACEUTICA VETERINAR</t>
  </si>
  <si>
    <t>KALYKIM INDUSTRIA E COMERCIO</t>
  </si>
  <si>
    <t>TAMBORSUL INDUSTRIA E COMERC</t>
  </si>
  <si>
    <t>EMPLASUL COM. EMBALAGENS LT</t>
  </si>
  <si>
    <t>GOTA LTDA</t>
  </si>
  <si>
    <t>AMYRIS BIOTECNOLOGIA DO BRAS</t>
  </si>
  <si>
    <t>QUIMISA S/A</t>
  </si>
  <si>
    <t>TRICON IND E COM LTDA</t>
  </si>
  <si>
    <t>DORI IND COM PROD ALIM LTDA</t>
  </si>
  <si>
    <t>SAMBAZON DO B.AGROINDUS LTDA</t>
  </si>
  <si>
    <t>LAUNER QUIM.IND.E COM.LTDA</t>
  </si>
  <si>
    <t>STOLLER DO BRASIL LTDA</t>
  </si>
  <si>
    <t>DESTILARIA BAURU EIRELI</t>
  </si>
  <si>
    <t>BUCKMINSTER QUIMICA LTDA</t>
  </si>
  <si>
    <t>MAQUINAS AGROESTE LTDA</t>
  </si>
  <si>
    <t>PALSGAARD CANDON S/A</t>
  </si>
  <si>
    <t>POLIBRA IND.COM.MAT.POLI.LTD</t>
  </si>
  <si>
    <t>COSMED IND DE COSMET E MEDIC</t>
  </si>
  <si>
    <t>NARDI AROMAS LTDA</t>
  </si>
  <si>
    <t>TS IND. E COM. DE TRIPAS LTD</t>
  </si>
  <si>
    <t>SABARA QUIM. E INGREDIE.S/A</t>
  </si>
  <si>
    <t>ECOSOLUCAO AGR.E SOL. AMBIEN</t>
  </si>
  <si>
    <t>PETROM PETR.MOGI CRUZES S/A</t>
  </si>
  <si>
    <t>SANRISIL S/A INDUSTRIA E COM</t>
  </si>
  <si>
    <t>KIENAST E KRATSCHMER LTDA</t>
  </si>
  <si>
    <t>ACTEGA DO BRASIL TINTAS E VE</t>
  </si>
  <si>
    <t>COMERCIAL JURIVAN LTDA</t>
  </si>
  <si>
    <t>ABC COMERCIO E REPRES.LTDA</t>
  </si>
  <si>
    <t>FRUTAROM DO BRASIL GRU IND E</t>
  </si>
  <si>
    <t>LEGAL IND.COM. EMBALAG. LTDA</t>
  </si>
  <si>
    <t>IRMAOS SIA COM.DE F.LTDAEPP</t>
  </si>
  <si>
    <t>BREYER E CIA LTDA</t>
  </si>
  <si>
    <t>BRAZIL ORANGE L.I.E.A. LTDA</t>
  </si>
  <si>
    <t>ELEMENTIS ESP.BRAS.QUIM.LTDA</t>
  </si>
  <si>
    <t>T W ESPUMAS LTDA</t>
  </si>
  <si>
    <t>ARKEMA QUIMICA LTDA</t>
  </si>
  <si>
    <t>ULTRAX DO BRASIL IND. QUIM.</t>
  </si>
  <si>
    <t>ROCHESA S/A TINTAS E VERNIZE</t>
  </si>
  <si>
    <t>CT AGROIND. E COM. DE FRUTOS</t>
  </si>
  <si>
    <t>CISOL DO BRASIL EXPORT. LTDA</t>
  </si>
  <si>
    <t>TAMCO LUBRIFICANTES E DERIVA</t>
  </si>
  <si>
    <t>SAO MARCO IND. E COM. LTDA</t>
  </si>
  <si>
    <t>PETROPLUS SUL COM EXTERIOR L</t>
  </si>
  <si>
    <t>COMPANIA MARIT.PARAGUAYA S.A</t>
  </si>
  <si>
    <t>TERRAL AGRICULTURA E PECUARI</t>
  </si>
  <si>
    <t>DESTILARIA NOVA ERA LTDA</t>
  </si>
  <si>
    <t>JCV COM.EXIMPORT LTDA EPP</t>
  </si>
  <si>
    <t>DOHLER BRAZIL LTDA</t>
  </si>
  <si>
    <t>COAGROSOL COOPERATIVA AGROP.</t>
  </si>
  <si>
    <t>ESB AGROINDUSTRIAL LTDA</t>
  </si>
  <si>
    <t>REATA CITRUS AGRO IND. LTDA</t>
  </si>
  <si>
    <t>ECOTRUST IND COM DE RESIDUOS</t>
  </si>
  <si>
    <t>LANXESS IND. PROD. QUIM. E P</t>
  </si>
  <si>
    <t>TOTAL BRASIL DISTRIBUIDORA L</t>
  </si>
  <si>
    <t>LUBMASTER PROD ESPECIAIS LTD</t>
  </si>
  <si>
    <t>AROMAT PROD. QUIM. LTDA</t>
  </si>
  <si>
    <t>OLDFLEX COM. E DISTRIB. LTDA</t>
  </si>
  <si>
    <t>CORIUM QUIMICA LTDA</t>
  </si>
  <si>
    <t>CAMPESTRE IND COM. DE OLEOS</t>
  </si>
  <si>
    <t>IMCD BRASIL COM. IND. PROD.</t>
  </si>
  <si>
    <t>DELLY KOSMETIC COM. IND. LTD</t>
  </si>
  <si>
    <t>MOLYGRAFIT IND. COM. LTDA</t>
  </si>
  <si>
    <t>RIBER-SID IND. COM. TRANSP.</t>
  </si>
  <si>
    <t>PRODALIM BRASIL IND COM IMP</t>
  </si>
  <si>
    <t>FORTINBRAS COM. IND. LTDA</t>
  </si>
  <si>
    <t>COMTRAFO IND. DE TRASF. ELET</t>
  </si>
  <si>
    <t>TERNEC LUBRIFICANTES LTDA</t>
  </si>
  <si>
    <t>LUCHETI LUBRIFICANTES LTDA</t>
  </si>
  <si>
    <t>SOLVEN SOLVENTES E QUIMICOS</t>
  </si>
  <si>
    <t>AGROECOLOGICA MARUMBI LTDA</t>
  </si>
  <si>
    <t>AGEO NORTE TERM. ARM. GERAIS</t>
  </si>
  <si>
    <t>NOBEL DO BRASIL LTDA</t>
  </si>
  <si>
    <t>YESSINERGY DO BRASIL AGROIND</t>
  </si>
  <si>
    <t>SINPAR QUIMICA DO BRASIL EIR</t>
  </si>
  <si>
    <t>MONSANTO DO BRASIL LTDA</t>
  </si>
  <si>
    <t>XILOLITE S/A</t>
  </si>
  <si>
    <t>AGRINOVA AGRONUTRIENTES EIRE</t>
  </si>
  <si>
    <t>SABARA QUIM. E INGREDIENTES</t>
  </si>
  <si>
    <t>BR.O IND.BIORREF.OLEOQ.EIREL</t>
  </si>
  <si>
    <t>TRADECORP DO BRASIL COM. DE</t>
  </si>
  <si>
    <t>IND BEB JOAQUIM T A FILHO SA</t>
  </si>
  <si>
    <t>BR011997</t>
  </si>
  <si>
    <t>BR012168</t>
  </si>
  <si>
    <t>BR012040</t>
  </si>
  <si>
    <t>BR012182</t>
  </si>
  <si>
    <t>BR012034</t>
  </si>
  <si>
    <t>BR012146</t>
  </si>
  <si>
    <t>BR012192</t>
  </si>
  <si>
    <t>BR012161</t>
  </si>
  <si>
    <t>BR012185</t>
  </si>
  <si>
    <t>BR012151</t>
  </si>
  <si>
    <t>BR012171</t>
  </si>
  <si>
    <t>BR000104</t>
  </si>
  <si>
    <t>BR012176</t>
  </si>
  <si>
    <t>BR012169</t>
  </si>
  <si>
    <t>BR012195</t>
  </si>
  <si>
    <t>BR012153</t>
  </si>
  <si>
    <t>BR012172</t>
  </si>
  <si>
    <t>BR011168</t>
  </si>
  <si>
    <t>BR011651</t>
  </si>
  <si>
    <t>BR012158</t>
  </si>
  <si>
    <t>BR012179</t>
  </si>
  <si>
    <t>BR012149</t>
  </si>
  <si>
    <t>BR012170</t>
  </si>
  <si>
    <t>BR011570</t>
  </si>
  <si>
    <t>BR012154</t>
  </si>
  <si>
    <t>BR012175</t>
  </si>
  <si>
    <t>BR012165</t>
  </si>
  <si>
    <t>BR012150</t>
  </si>
  <si>
    <t>BR012188</t>
  </si>
  <si>
    <t>BR012166</t>
  </si>
  <si>
    <t>BR012167</t>
  </si>
  <si>
    <t>BR012163</t>
  </si>
  <si>
    <t>BR012157</t>
  </si>
  <si>
    <t>BR012186</t>
  </si>
  <si>
    <t>BR012147</t>
  </si>
  <si>
    <t>BR012164</t>
  </si>
  <si>
    <t>BR012191</t>
  </si>
  <si>
    <t>BR012180</t>
  </si>
  <si>
    <t>BR012129</t>
  </si>
  <si>
    <t>BR012187</t>
  </si>
  <si>
    <t>BR012148</t>
  </si>
  <si>
    <t>BR012194</t>
  </si>
  <si>
    <t>BR012113</t>
  </si>
  <si>
    <t>BR012184</t>
  </si>
  <si>
    <t>BR012190</t>
  </si>
  <si>
    <t>BR012152</t>
  </si>
  <si>
    <t>BR012178</t>
  </si>
  <si>
    <t>BR012181</t>
  </si>
  <si>
    <t>BR012189</t>
  </si>
  <si>
    <t>TF0050 FST 02.100 BRV 10 AD 2AE 12 1 0 TFA</t>
  </si>
  <si>
    <t>TF0020 RT3 01.000 BRV 1 0 AF 1A0 00 4 0 TF</t>
  </si>
  <si>
    <t>TF0020 RT3 01.000 AZV 10 AF 1A0 00 4 0 TFA</t>
  </si>
  <si>
    <t>TF0050 FST 02.100 AZV 1 1 AD 2AE 04 1 0 TF</t>
  </si>
  <si>
    <t>TF0005 RTN 00.210 BRV 10 AF 1C0 00 4 0 T34</t>
  </si>
  <si>
    <t>TR0200 VNG 10.600 AZV 10 SA 1 T200P01 0 0</t>
  </si>
  <si>
    <t>TR0200 CRC 07.800 AZR 0 0 SA 1 T200A04 0 0</t>
  </si>
  <si>
    <t>TF0220 LRG 08.450 AZV 1 0 SA 2DD 0 20/20 0</t>
  </si>
  <si>
    <t>TF0030 RT2 01.400 AZV0 AF 1A0 00 1 0 TFAA0</t>
  </si>
  <si>
    <t>TR0200 VNG 10.600 AZV 10 SA 1 T200P02 0 0</t>
  </si>
  <si>
    <t>TF0220 LRG 08.450 AZV 10 SA 2DD 1 34/34 0</t>
  </si>
  <si>
    <t>TF 210 085X075X085 D 00H FZ PR/PR 2 BZE 0</t>
  </si>
  <si>
    <t>TF 200 075X075X075 B 00H FZ AZ/LJ 1 BZP 0</t>
  </si>
  <si>
    <t>TR 200 120X085X085 F 00 H FZ BR/BR 1 BZP 4</t>
  </si>
  <si>
    <t>TR 200 085X085X085 E 00N SF AZ/AZ 0 SBJ 1</t>
  </si>
  <si>
    <t>TR 200 085X075X085 B 00H FZ AZ/BR 1 BZB 4</t>
  </si>
  <si>
    <t>TF 200 085X085X085 A 21H FG PR/PR 1 BNB 0</t>
  </si>
  <si>
    <t>TR 200 085X085X085 A 21H SF AZ/AZ 3 SBJ 2</t>
  </si>
  <si>
    <t>TF 200 085X075X085 B 00 H FZ AZ/AZ 1 BZB 0</t>
  </si>
  <si>
    <t>TF 200 085X085X085 A 21 H FG VD/VD 2 BNB 0</t>
  </si>
  <si>
    <t>TF 200 085X075X085 B 00H FZ LJ/BR 1 BZB 0</t>
  </si>
  <si>
    <t>TF 200 075X075X075 B 00H FZ AZ/VM 2 BZB 0</t>
  </si>
  <si>
    <t>TF 200 075X075X075 B 00 H FZ BR/BR 2 BZP 0</t>
  </si>
  <si>
    <t>TF 200 085X075X085 B 00 H FZ AZ/AZ 1 BZP 0</t>
  </si>
  <si>
    <t>TF 200 085X085X085 A 00 H FZ PR/PR 1 BZP 0</t>
  </si>
  <si>
    <t>TF 200 085X075X085 B 00 H FZ OX/OX 1 BZP 0</t>
  </si>
  <si>
    <t>TF 200 075X075X075 B 00H FZ AZ/AZ 3 BZB 0</t>
  </si>
  <si>
    <t>TF 200 085X085X106 A 21H FE VD/VD 2 BEP 0</t>
  </si>
  <si>
    <t>TF 200 106X106X106 A 22H FG PR/PR 3 BNB 0</t>
  </si>
  <si>
    <t>TR 210 085X085X085 A 21 N FE AZ/AZ 1 BEP 2</t>
  </si>
  <si>
    <t>TF 200 085X075X085 D 21H FE AZ/AZ 1 BEP 0</t>
  </si>
  <si>
    <t>TF 200 106X106X106 A 21 H FE AZ/AZ 1 BNB 0</t>
  </si>
  <si>
    <t>TF 200 085X085X085 A 21H FE CZ/CZ 1 BEB 0</t>
  </si>
  <si>
    <t>TR 210 085X085X085 C 31H FG AZ/AZ 2 BGP 2</t>
  </si>
  <si>
    <t>TR 200 085X075X085 B 21H FE AZ/AZ 1 BEB 1</t>
  </si>
  <si>
    <t>TR 200 120X085X085 F 00H FZ BR/BR 1 BZP 4</t>
  </si>
  <si>
    <t>TF 200 085X085X085 C 21 H FE VD/VD 1 BEE 0</t>
  </si>
  <si>
    <t>TF 200 085X085X085 A 21H FE VD/VD 2 BNB 0</t>
  </si>
  <si>
    <t>TF 200 085X085X085 A 21H FG AZ/AZ 0 BNP 0</t>
  </si>
  <si>
    <t>TR 200 085X085X085 E 00N SF CZ/CZ 0 SBJ 1</t>
  </si>
  <si>
    <t>TF 200 085X075X085 B 00H FZ AZ/BR 1 BZB 0</t>
  </si>
  <si>
    <t>TF 200 075X075X075 D 00H FZ CZ/CZ 2 BZB 0</t>
  </si>
  <si>
    <t>TF 200 075X075X075 B 00H FZ LJ/AZ 1 BZB 0</t>
  </si>
  <si>
    <t>TR 200 075X075X075 D 00H FZ AZ/AZ 1 BZP 2</t>
  </si>
  <si>
    <t>TR 210 085X085X085 A 00N SF PR/AM 1 SBJ 2</t>
  </si>
  <si>
    <t>TR 210 106X085X106 C 00N SF CZ/CZ 3 SBJ 2</t>
  </si>
  <si>
    <t>TR 200 075X075X075 B 00H SF VD/VD 2 SBJ 2</t>
  </si>
  <si>
    <t>TR 200 075X085X085 A 00H SF LA/LA 1 SBJ 2</t>
  </si>
  <si>
    <t>TF 200 075X075X075 B 00H FZ LA/LA 1 BZB 0</t>
  </si>
  <si>
    <t>TF 200 075X075X075 D 00H FZ AZ/AZ 1 BZB 0</t>
  </si>
  <si>
    <t>TR 210 075X075X075 B 00N SF AZ/AZ 1 SBJ 1</t>
  </si>
  <si>
    <t>TF 200 075X075X075 D 00N FZ VD/VD 0 BZB 0</t>
  </si>
  <si>
    <t>TF 200 075X075X075 D 00H FZ VM/PR 1 BZB 0</t>
  </si>
  <si>
    <t>TF 200 085X085X085 C 21H FG PR/PR 1 BEB 0</t>
  </si>
  <si>
    <t>TF 200 085X085X085 C 21 H FG VD/VD 2 BEB 0</t>
  </si>
  <si>
    <t>TR 200 085X085X085 B 11 N SF AZ/AZ 1 SBJ 1</t>
  </si>
  <si>
    <t>TF 210 085X085X085 A 00 H FZ AZ/AZ 1 BZP 0</t>
  </si>
  <si>
    <t>TF 200 085X075X085 D 00H FZ PR/PR 1 BZB 0</t>
  </si>
  <si>
    <t>TF 200 106X106X106 A 21 H FG PR/PR 3 BNB 0</t>
  </si>
  <si>
    <t>TR 200 106X106X106 E 11N SF PR/PR 0 SBJ 1</t>
  </si>
  <si>
    <t>TF 200 085X085X085 A 21H FE AZ/AZ 2 BNP 0</t>
  </si>
  <si>
    <t>TF 200 075X075X075 D 00H FZ PR/PR 1 BZE 0</t>
  </si>
  <si>
    <t>TR 200 085X085X085 A 00 N SF AZ/AZ 0 SBJ 2</t>
  </si>
  <si>
    <t>TF 200 075X075X075 D 00H FZ BR/CZ 1 BZB 0</t>
  </si>
  <si>
    <t>TR 200 085X085X085 A 11 N SF AZ/AZ 0 SBJ 1</t>
  </si>
  <si>
    <t>TF 200 085X085X085 D 21 H FE AZ/AZ 1 BEE 0</t>
  </si>
  <si>
    <t>TF 200 075X075X075 D 21H FE PR/PR 1 BEP 0</t>
  </si>
  <si>
    <t>TF 200 085X075X085 D 00H FZ BR/BR 1 BZB 0</t>
  </si>
  <si>
    <t>IBC SM13A 61.000 NTA 1 12AA RBRG01 TIAVV01</t>
  </si>
  <si>
    <t>IBC SM13A 61.000 BRA 1 02AA RBRG01 TIAVV06</t>
  </si>
  <si>
    <t>IBC SM06A 61.000 NTA 1 02AA RBRG01 TIAVV02</t>
  </si>
  <si>
    <t>IBC SM13A 61.000 NTA 1 02BA RBRG01 TIBVV01</t>
  </si>
  <si>
    <t>IBC SM13A 61.000 NTA 1 02BA RBRG01 TIB0001</t>
  </si>
  <si>
    <t>TF1000 IBC A 16.000 NTA1 0 2AA RBRG01 TIAV</t>
  </si>
  <si>
    <t>BR012197</t>
  </si>
  <si>
    <t>TF 200 085X075X085 B 00H FZ OX/OX 1 BZB 0</t>
  </si>
  <si>
    <t>1040BR009910204154</t>
  </si>
  <si>
    <t>TF0050 FST 02.100 NTV 10 AD 2AE 12 1 0</t>
  </si>
  <si>
    <t>Metalico</t>
  </si>
  <si>
    <t>BR012035</t>
  </si>
  <si>
    <t>BR012214</t>
  </si>
  <si>
    <t>BR010349</t>
  </si>
  <si>
    <t>BR012206</t>
  </si>
  <si>
    <t>BR012209</t>
  </si>
  <si>
    <t>BR012196</t>
  </si>
  <si>
    <t>BR012041</t>
  </si>
  <si>
    <t>BR012207</t>
  </si>
  <si>
    <t>BR012210</t>
  </si>
  <si>
    <t>BR012204</t>
  </si>
  <si>
    <t>BR012208</t>
  </si>
  <si>
    <t>BR011589</t>
  </si>
  <si>
    <t>BR010428</t>
  </si>
  <si>
    <t>BR000066</t>
  </si>
  <si>
    <t>BR010672</t>
  </si>
  <si>
    <t>BR002604</t>
  </si>
  <si>
    <t>BR011114</t>
  </si>
  <si>
    <t>BR012205</t>
  </si>
  <si>
    <t>BR012213</t>
  </si>
  <si>
    <t>BR005107</t>
  </si>
  <si>
    <t>BR012211</t>
  </si>
  <si>
    <t>BR012128</t>
  </si>
  <si>
    <t>BR012200</t>
  </si>
  <si>
    <t>BR012212</t>
  </si>
  <si>
    <t>BR000117</t>
  </si>
  <si>
    <t>TF0020 RT3 01.000 AZV 10 FH 1A0 00 4 0 TFA</t>
  </si>
  <si>
    <t>TF0200 ELN 09.000 AZV 1 0 SA 2DD 0 30/30 1</t>
  </si>
  <si>
    <t>TF0020 RT3 01.000 NTV 10 AF 1A0 00 4 0 TFA</t>
  </si>
  <si>
    <t>TF0200 ELN 09.550 AZV 10 SA 2DD 1 20/20 0</t>
  </si>
  <si>
    <t>TF0050 FST 02.100 AZV 10 AD 2AE 04 1 0</t>
  </si>
  <si>
    <t>TF0200 ELN 09.000 AZV 10 SA 2DD 0 20/20 1</t>
  </si>
  <si>
    <t>BOMBONA PLASTICA 200 LTS</t>
  </si>
  <si>
    <t>TF0030 RT2 01.400 BRV 10 AF 1A0 00 1 0</t>
  </si>
  <si>
    <t>TF0200 ELN 09.000 AZR 00 SA 2DD 1 30/30 LE</t>
  </si>
  <si>
    <t>TF0220 LRG 08.450 AZV 10 SA 2DD 1 36/36 0</t>
  </si>
  <si>
    <t>TF 210 085X085X085 A 31N FG PR/PR 0 BGE 0</t>
  </si>
  <si>
    <t>TF 210 106X085X106 A 21 H FE AZ/AZ 1 BNP 0</t>
  </si>
  <si>
    <t>TR 200 085X085X085 A 11 N SF VD/VD 1 SBJ 1</t>
  </si>
  <si>
    <t>TF 200 085X085X085 A 21 H FE AZ/AZ 1 BZP 0</t>
  </si>
  <si>
    <t>TF 200 075X075X075 B 21N FE VD/VD 2 BEB 0</t>
  </si>
  <si>
    <t>TR 200 085X085X085 A 21H SF VD/VD 1 SBJ 1</t>
  </si>
  <si>
    <t>TR 200 075X075X075 B 11 N SF VD/VD 0 SBJ 1</t>
  </si>
  <si>
    <t>TF 200 106X106X106 A 21 H FG AZ/AZ 1 BNB 0</t>
  </si>
  <si>
    <t>TF 200 085X085X085 A 21 H FG PR/PR 1 BNB 0</t>
  </si>
  <si>
    <t>TF 200 085X085X085 A 00H FZ AM/AM 3 BZP 0</t>
  </si>
  <si>
    <t>TR 200 075X075X075 D 21H SF PR/PR 1 SBJ 2</t>
  </si>
  <si>
    <t>TF 200 106X106X106 A 00 H FZ AM/PR 1 BZP 0</t>
  </si>
  <si>
    <t>TR 200 120X085X085 F 00 H FZ PR/PR 1 BZE 4</t>
  </si>
  <si>
    <t>TF 200 085X085X085 A 21H FE VD/VD 1 BEP 0</t>
  </si>
  <si>
    <t>TR 210 106X106X106 E 00N SF PR/PR 0 SBJ 4</t>
  </si>
  <si>
    <t>TF 200 085X085X085 A 21H FE PR/PR 1 BEP 0</t>
  </si>
  <si>
    <t>TF 210 106X106X106 C 00H FZ VM/VM 1 BZE 0</t>
  </si>
  <si>
    <t>BR009182</t>
  </si>
  <si>
    <t>TR 200 106X106X106 B 00N FZ VD/VD 0 BZP 2</t>
  </si>
  <si>
    <t>BR012216</t>
  </si>
  <si>
    <t>TR 200 075X075X075 D 00N FZ VM/VM 0 BZB 1</t>
  </si>
  <si>
    <t>BR012217</t>
  </si>
  <si>
    <t>TF 200 075X075X075 D 00H FZ VM/VM 1 BZB 0</t>
  </si>
  <si>
    <t>BR012222</t>
  </si>
  <si>
    <t>BR012219</t>
  </si>
  <si>
    <t>BR012215</t>
  </si>
  <si>
    <t>BR011958</t>
  </si>
  <si>
    <t>BR012221</t>
  </si>
  <si>
    <t>BR010441</t>
  </si>
  <si>
    <t>BR012228</t>
  </si>
  <si>
    <t>BR000079</t>
  </si>
  <si>
    <t>BR012229</t>
  </si>
  <si>
    <t>TF0025 RT6 01.250 PTV 10 AF 1A0 00 4 0 TFA</t>
  </si>
  <si>
    <t>TF0025 RT2 01.500 AZV 1 0 AF 1A0 00 4 1 TF</t>
  </si>
  <si>
    <t>TF0220 LRG 08.450 BRF 10 SA 2DD 1 20/20 0</t>
  </si>
  <si>
    <t>TF 200 106X106X106 A 21 H FE PR/PR 2 BEP 0</t>
  </si>
  <si>
    <t>TR 200 120X085X085 F 31H SF AZ/AZ 1 SBJ 4</t>
  </si>
  <si>
    <t>TR 200 075X075X075 D 21H SF AZ/AZ 1 SBJ 1</t>
  </si>
  <si>
    <t>Chave</t>
  </si>
  <si>
    <t xml:space="preserve">2ME1    </t>
  </si>
  <si>
    <t>PEDERNEIRAS</t>
  </si>
  <si>
    <t xml:space="preserve">2ME2    </t>
  </si>
  <si>
    <t>HORTOLANDIA</t>
  </si>
  <si>
    <t>BR012235</t>
  </si>
  <si>
    <t>BR012237</t>
  </si>
  <si>
    <t>BR012223</t>
  </si>
  <si>
    <t>BR012238</t>
  </si>
  <si>
    <t>BR010492</t>
  </si>
  <si>
    <t>BR012240</t>
  </si>
  <si>
    <t>BR011734</t>
  </si>
  <si>
    <t>BR012241</t>
  </si>
  <si>
    <t>BR012227</t>
  </si>
  <si>
    <t>BR012243</t>
  </si>
  <si>
    <t>BR012236</t>
  </si>
  <si>
    <t>BR012224</t>
  </si>
  <si>
    <t>BR012242</t>
  </si>
  <si>
    <t>BR012239</t>
  </si>
  <si>
    <t>BR012225</t>
  </si>
  <si>
    <t>BR012233</t>
  </si>
  <si>
    <t>TF0050 FST 02.100 BRV 10 AD 1A0 00 1 0 TFA</t>
  </si>
  <si>
    <t>TF0050 FST 02.100 BRV 10 AD 1A0 00 1 0 FLA</t>
  </si>
  <si>
    <t>TF0050 FST 02.100 AZV 10 AD 1A0 00 1 0 TFA</t>
  </si>
  <si>
    <t>TAR 0.85MM 0 Y M0221F2 1F3/4 1 B</t>
  </si>
  <si>
    <t>TR 200 120X085X085 F 31H FG PR/PR 1 BGP 4</t>
  </si>
  <si>
    <t>TAR 0.85MM 2 Y M014</t>
  </si>
  <si>
    <t>TF 200 085X085X085 A 21H FG AM/AM 2 BNB 0</t>
  </si>
  <si>
    <t>TF 200 085X085X085 C 21 N FE AZ/AZ 0 BEB 0</t>
  </si>
  <si>
    <t>TF 200 085X085X085 D 3 1H FG AZ/AZ 1 BGP 0</t>
  </si>
  <si>
    <t>TF 200 075X075X075 D 00H FZ PR/PR 1 BZB 0</t>
  </si>
  <si>
    <t>TF 200 085X075X085 D 2 1H FE AZ/AZ 2 BEP 0</t>
  </si>
  <si>
    <t>TF 210 106X085X106 C 00 H FZ AZ/BR 2 BZB 0</t>
  </si>
  <si>
    <t>TF 200 085X085X085 C 00H FZ AZ/AZ 1 BZP 0</t>
  </si>
  <si>
    <t>TF 200 075X075X075 D 00H FZ VM/VM 3 BZB 0</t>
  </si>
  <si>
    <t>TF 200 085X085X085 A 21H FE VD/BR 1 BEB 0</t>
  </si>
  <si>
    <t>TF 200 106X085X106 A 00 H FZ AZ/AZ 2 BZP 0</t>
  </si>
  <si>
    <t>TF 200 085X085X085 A 21H FE AZ/VM 2 BNE 0</t>
  </si>
  <si>
    <t>TF 200 075X075X075 D 00H FZ AZ/BR 2 BZB 0</t>
  </si>
  <si>
    <t>TF 200 085X075X085 D 00H FZ AZ/AZ 1 BZB 0</t>
  </si>
  <si>
    <t>BR012220</t>
  </si>
  <si>
    <t>BR012245</t>
  </si>
  <si>
    <t>BR012248</t>
  </si>
  <si>
    <t>BR012252</t>
  </si>
  <si>
    <t>BR012251</t>
  </si>
  <si>
    <t>BR012246</t>
  </si>
  <si>
    <t>BR012253</t>
  </si>
  <si>
    <t>BR012250</t>
  </si>
  <si>
    <t>BR012069</t>
  </si>
  <si>
    <t>BR012254</t>
  </si>
  <si>
    <t>T200P03 - TPA CROSC 200 PTO GUAR NBR SB</t>
  </si>
  <si>
    <t>TF0250 ELN 10.000 AZV 10 SA 2DD 0 20/20 0</t>
  </si>
  <si>
    <t>TF0250 ELN 10.000 AZV 11 SA 2DD 0 20/20 0</t>
  </si>
  <si>
    <t>TF0020 RT6 01.060 AZV 10 AF 1A0 00 4 0 TFA</t>
  </si>
  <si>
    <t>TF 200 106X085X106 A 00 H FZ VM/VM 1 BZE 0</t>
  </si>
  <si>
    <t>TF 200 075X075X075 D 00H FZ PR/AM 2 BZB 0</t>
  </si>
  <si>
    <t>TF 200 085X075X085 D 22H FE VM/VM 1 BNP 0</t>
  </si>
  <si>
    <t>TR 210 085X085X085 E 21 N SF AZ/AZ 0 SBJ 2</t>
  </si>
  <si>
    <t>TR 200 075X075X075 D 0 0N SF PR/AM 1 SBJ 2</t>
  </si>
  <si>
    <t>TR 210 120X085X106 C 00 H FZ AZ/BR 2 BZB 2</t>
  </si>
  <si>
    <t>TF 210 085X085X085 A 00H FZ VD/VD 2 BZP 0</t>
  </si>
  <si>
    <t>BR012256</t>
  </si>
  <si>
    <t>BR012247</t>
  </si>
  <si>
    <t>BR002907</t>
  </si>
  <si>
    <t>BR011067</t>
  </si>
  <si>
    <t>BR012255</t>
  </si>
  <si>
    <t>BR012258</t>
  </si>
  <si>
    <t>BR012077</t>
  </si>
  <si>
    <t>BR012257</t>
  </si>
  <si>
    <t>BR011877</t>
  </si>
  <si>
    <t>ARO FRP 006 - CINTATR 200 VL</t>
  </si>
  <si>
    <t>TF 200 085X075X085 B 00H FZ PR/PR 1 BZP 0</t>
  </si>
  <si>
    <t>TF 200 085X075X085 B 00H FZ VD/VD 1 BZP 0</t>
  </si>
  <si>
    <t>TF 200 085X085X085 A 00 H FZ PR/PR 2 BZE 0</t>
  </si>
  <si>
    <t>TF 200 106X085X106 A 21H FG AZ/AZ 1 BNP 0</t>
  </si>
  <si>
    <t>TF 200 085X075X085 D 21 H FE AZ/AZ 1 BEP 0</t>
  </si>
  <si>
    <t>TF 200 106X106X106 A 21 H FE AM/PR 1 BEP 0</t>
  </si>
  <si>
    <t>TF 200 085X085X085 B 21 H FE PR/PR 1 BZE 0</t>
  </si>
  <si>
    <t>TR 200 085X085X085 A 21 N FE AZ/AZ 0 BEP 2</t>
  </si>
  <si>
    <t>TR 210 120X085X106 C 00 H SF AZ/BR 2 SBJ 2</t>
  </si>
  <si>
    <t>IBC SM06B 61.000 NTA 1 02AA RBRG01 TIAVV02</t>
  </si>
  <si>
    <t>IBC SM13A 61.000 NTA 1 12AA RBRG01 TIA0001</t>
  </si>
  <si>
    <t>BELFORD ROXO</t>
  </si>
  <si>
    <t>PORTO FELIZ</t>
  </si>
  <si>
    <t>QUEIMADOS</t>
  </si>
  <si>
    <t xml:space="preserve">RIO PEDRAS </t>
  </si>
  <si>
    <t xml:space="preserve">8ME1    </t>
  </si>
  <si>
    <t xml:space="preserve">8ME2    </t>
  </si>
  <si>
    <t xml:space="preserve">8ME3    </t>
  </si>
  <si>
    <t xml:space="preserve">8ME4    </t>
  </si>
  <si>
    <t xml:space="preserve">4 BARRAS  </t>
  </si>
  <si>
    <t xml:space="preserve">GUARULHOS </t>
  </si>
  <si>
    <t xml:space="preserve">MONTE MOR </t>
  </si>
  <si>
    <t xml:space="preserve">RIB. PRETO </t>
  </si>
  <si>
    <t xml:space="preserve">VALINHOS  </t>
  </si>
  <si>
    <t>TTF0250</t>
  </si>
  <si>
    <t xml:space="preserve">JANDIRA </t>
  </si>
  <si>
    <t>BR000085</t>
  </si>
  <si>
    <t>TR 200 085X085X085 A 00 H FZ AZ/AZ 1 BZE 2</t>
  </si>
  <si>
    <t>TR 210 085X085X085 A 21 N FE AZ/AZ 0 BNP 2</t>
  </si>
  <si>
    <t>BR011327</t>
  </si>
  <si>
    <t>TF 200 085X085X085 B 21 H FG VD/VD 2 BEP 0</t>
  </si>
  <si>
    <t>BR011897</t>
  </si>
  <si>
    <t>BR012203</t>
  </si>
  <si>
    <t>TF 200 106X106X106 A 00H FZ AZ/AZ 1 BZB 0</t>
  </si>
  <si>
    <t>BR012226</t>
  </si>
  <si>
    <t>TF 200 075X075X075 D 00H FZ BR/AZ 3 BZB 0</t>
  </si>
  <si>
    <t>BR012249</t>
  </si>
  <si>
    <t>TAMBOR METALICO210 LITROS</t>
  </si>
  <si>
    <t>BR012259</t>
  </si>
  <si>
    <t>BR012261</t>
  </si>
  <si>
    <t>TF 200 075X075X075 D 21H FE VM/VM 1 BEB 0</t>
  </si>
  <si>
    <t>BR012262</t>
  </si>
  <si>
    <t>TR 200 085X075X085 D 31N SF AZ/AZ 0 SBJ 2</t>
  </si>
  <si>
    <t>BR012264</t>
  </si>
  <si>
    <t>TF 200 075X075X075 B 00H FZ BR/VD 3 BZB 0</t>
  </si>
  <si>
    <t>BR012265</t>
  </si>
  <si>
    <t>BOMBONA PLASTICA 20 LT</t>
  </si>
  <si>
    <t>BR012267</t>
  </si>
  <si>
    <t>EMBALAGEM IBC SM13A61.000 NAT 1</t>
  </si>
  <si>
    <t>BR012269</t>
  </si>
  <si>
    <t>TF0020 RT3 01.000 AZV 11 AF 1A0 00 4 0 TFA</t>
  </si>
  <si>
    <t>BR012270</t>
  </si>
  <si>
    <t>BOMBONA PLASTICA 200 LTSPRETA COM TAMPA PR</t>
  </si>
  <si>
    <t>BR012271</t>
  </si>
  <si>
    <t>TF 200 085X085X085 A 21H FE VD/VD 1 BNP 0</t>
  </si>
  <si>
    <t>BR012272</t>
  </si>
  <si>
    <t>TF 200 085X075X085 D 00H FZ VD/VD 1 BZP 0</t>
  </si>
  <si>
    <t>BR012273</t>
  </si>
  <si>
    <t>TR 200 075X085X085 B 00H SF VD/VD 2 SBJ 2</t>
  </si>
  <si>
    <t>BR012279</t>
  </si>
  <si>
    <t>BR012260</t>
  </si>
  <si>
    <t>BOMBONA PLASTICA 200 LTSCOM TAMPA AZUL</t>
  </si>
  <si>
    <t>BR012277</t>
  </si>
  <si>
    <t>BR012275</t>
  </si>
  <si>
    <t>TF 200 106X085X106 A 31H FG AZ/AZ 1 BGB 0</t>
  </si>
  <si>
    <t>TF 200 085X085X085 C 00 H FZ AZ/AZ 1 BZB 0</t>
  </si>
  <si>
    <t>BR000088</t>
  </si>
  <si>
    <t>TR 200 085X085X085 A 21H SF AZ/AZ 2 SBJ 1</t>
  </si>
  <si>
    <t>BR012284</t>
  </si>
  <si>
    <t>TR 200 085X085X085 A 2 1N SF AZ/AZ 0 SBJ 2</t>
  </si>
  <si>
    <t>BR012276</t>
  </si>
  <si>
    <t>TR 200 075X085X085 B 00H SF PR/PR 2 SBJ 2</t>
  </si>
  <si>
    <t>BR012285</t>
  </si>
  <si>
    <t>TF 200 085X075X085 D 00H FZ AZ/AZ 1 BZP 0</t>
  </si>
  <si>
    <t>TR 210 085X085X085 E 00 N SF AZ/AZ 0 SBJ 2</t>
  </si>
  <si>
    <t>BR012274</t>
  </si>
  <si>
    <t>BR012278</t>
  </si>
  <si>
    <t>TF 200 075X075X075 D 21H FE AZ/VM 1 BNE 0</t>
  </si>
  <si>
    <t>BR012286</t>
  </si>
  <si>
    <t>TF0030 RT2 01.400 BRV 10 AF 1A0 00 1 0 TFA</t>
  </si>
  <si>
    <t>br012290</t>
  </si>
  <si>
    <t>TF0220 LRG 08.450 AZV 10 SA 2DD 1 20/20 0</t>
  </si>
  <si>
    <t>BR012287</t>
  </si>
  <si>
    <t>TF0020 RT4 01.000 BRV 00 AF 1B0 00 1 0</t>
  </si>
  <si>
    <t>BR012288</t>
  </si>
  <si>
    <t>TF0220 LRG 08.450 AZV 10 SA 2DD 4 20/20 0</t>
  </si>
  <si>
    <t>BR012289</t>
  </si>
  <si>
    <t>TF 200 106X106X106 A 21H FG VD/VD 3 BNB 0</t>
  </si>
  <si>
    <t>BR010935</t>
  </si>
  <si>
    <t>BR012281</t>
  </si>
  <si>
    <t>TF 200 106X106X106 C 00H FZ AZ/AZ 1 BZB 0</t>
  </si>
  <si>
    <t>BR012298</t>
  </si>
  <si>
    <t>TR0200 VNG 10.600 AZV 10 SA 1 T200P05 0 0</t>
  </si>
  <si>
    <t>BR011917</t>
  </si>
  <si>
    <t>TF0220 LRG 08.450 AZR 0 0 SA 2DD 1 20/20 0</t>
  </si>
  <si>
    <t>BR012303</t>
  </si>
  <si>
    <t>BR011931</t>
  </si>
  <si>
    <t>BR012300</t>
  </si>
  <si>
    <t>TF0220 LRG 08.450 AZR 00 SA 2DD 1 31/31 0</t>
  </si>
  <si>
    <t>BR012307</t>
  </si>
  <si>
    <t>BR012296</t>
  </si>
  <si>
    <t>TR0100 VNG 08.300 AZV 10 SA 1 T100P03 0 0</t>
  </si>
  <si>
    <t>BR012302</t>
  </si>
  <si>
    <t>BR012308</t>
  </si>
  <si>
    <t>TF0020 RT3 01.000 NTA 10 AF 1A0 00 4 0 TFA</t>
  </si>
  <si>
    <t>BR012306</t>
  </si>
  <si>
    <t>TF 200 106X106X106 A 21H FG AZ/AZ 2 BNE 0</t>
  </si>
  <si>
    <t>BR012319</t>
  </si>
  <si>
    <t>TF 200 106X106X106 D 21H FE AZ/AZ 1 BEP 0</t>
  </si>
  <si>
    <t>BR012299</t>
  </si>
  <si>
    <t>TR 200 085X085X085 C 00N SF AZ/AZ 0 SBJ 2</t>
  </si>
  <si>
    <t>BR012312</t>
  </si>
  <si>
    <t>TF 200 106X106X106 A 21H FE AZ/AZ 1 BEE 0</t>
  </si>
  <si>
    <t>TF 200 085X085X085 D 21 H FE PR/PR 1 BEE 0</t>
  </si>
  <si>
    <t>BR012297</t>
  </si>
  <si>
    <t>BR012295</t>
  </si>
  <si>
    <t>TF 200 075X075X075 B 00H FZ PR/PR 1 BZB 0</t>
  </si>
  <si>
    <t>BR012292</t>
  </si>
  <si>
    <t>TF 200 075X075X075 B 00H FZ BR/PR 3 BZB 0</t>
  </si>
  <si>
    <t>TF 200 106X085X106 A 00 H FZ AZ/AZ 1 BZB 0</t>
  </si>
  <si>
    <t>BR012293</t>
  </si>
  <si>
    <t>BR012291</t>
  </si>
  <si>
    <t>TF 200 075X075X075 B 00H FZ BR/AZ 3 BZB 0</t>
  </si>
  <si>
    <t>BR012294</t>
  </si>
  <si>
    <t>TF 200 085X085X085 D 21H FE AZ/AZ 1 BEB 0</t>
  </si>
  <si>
    <t>TR 200 120X085X085 F 00 H FZ AZ/AZ 1 BZB 4</t>
  </si>
  <si>
    <t>REAJUSTE 2020</t>
  </si>
  <si>
    <t>Q1</t>
  </si>
  <si>
    <t>Q2</t>
  </si>
  <si>
    <t>Q3</t>
  </si>
  <si>
    <t>Q4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</si>
  <si>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</si>
  <si>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</si>
  <si>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</si>
  <si>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</si>
  <si>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</si>
  <si>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</si>
  <si>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</si>
  <si>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</si>
  <si>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</si>
  <si>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</si>
  <si>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</si>
  <si>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</si>
  <si>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ACUMULADO</t>
  </si>
  <si>
    <t>OBS</t>
  </si>
  <si>
    <t>AÇO - CSN</t>
  </si>
  <si>
    <t>AÇO - USINIMAS</t>
  </si>
  <si>
    <t>RESINA</t>
  </si>
  <si>
    <t>TUBO</t>
  </si>
  <si>
    <t>AROS</t>
  </si>
  <si>
    <t>FLANGES / BUJÃO</t>
  </si>
  <si>
    <t>PARAFUSOS</t>
  </si>
  <si>
    <t>COLA</t>
  </si>
  <si>
    <t>TINTAS</t>
  </si>
  <si>
    <t xml:space="preserve">Aumento Aplicado pela Tecnopaint, impactando somente o M111 ( LDC  Matão), as demais cores e plantas migrou para Brazilian. Houve um comentário da Brazilian sobre um possivel reajuste para Dezembro, mas devido ao preço ser negociado históricamente em Janeiro, tentariam segurar o repasse. </t>
  </si>
  <si>
    <t>VERNIZES</t>
  </si>
  <si>
    <t>VEDANTE</t>
  </si>
  <si>
    <t>SOLVENTES</t>
  </si>
  <si>
    <t xml:space="preserve">REDUÇÃO DEVIDO TROCA EMBALAGEM                                                           ( REAJUSTE DEVIDO PROBLEMA DE LIBERAÇÃO POLICIA FEDERAL </t>
  </si>
  <si>
    <t>Guarnição</t>
  </si>
  <si>
    <t>REDUÇÃO DEVIDO AUMENTO VOLUME E NEGOCIAÇÃO SAFRA</t>
  </si>
  <si>
    <t>Saco Plástico</t>
  </si>
  <si>
    <t>Palete Oxiteno</t>
  </si>
  <si>
    <t>REAJUSTE 2021</t>
  </si>
  <si>
    <t>Suzao</t>
  </si>
  <si>
    <t xml:space="preserve">5PL1BT  </t>
  </si>
  <si>
    <t xml:space="preserve">5PL1    </t>
  </si>
  <si>
    <t>ARACARIGUAMA</t>
  </si>
  <si>
    <t>BORA</t>
  </si>
  <si>
    <t xml:space="preserve">5PL1SUZA    </t>
  </si>
  <si>
    <t xml:space="preserve">5PL1ENDR    </t>
  </si>
  <si>
    <t>5PLIBT</t>
  </si>
  <si>
    <t>TAQUARITINGA</t>
  </si>
  <si>
    <t>VIDEIRA</t>
  </si>
  <si>
    <t xml:space="preserve">5PL2    </t>
  </si>
  <si>
    <t xml:space="preserve">5PL2MHE9    </t>
  </si>
  <si>
    <t>5PL2TOMASI</t>
  </si>
  <si>
    <t xml:space="preserve">5PL2ENDR    </t>
  </si>
  <si>
    <t xml:space="preserve">5PL2AMBI    </t>
  </si>
  <si>
    <t xml:space="preserve">5PL2SUZA    </t>
  </si>
  <si>
    <t xml:space="preserve">5PL2BT  </t>
  </si>
  <si>
    <t>NOVOHAMBUR</t>
  </si>
  <si>
    <t>5PL2SUZA-Rhodia</t>
  </si>
  <si>
    <t>LUCELIA</t>
  </si>
  <si>
    <t>Metal RJ</t>
  </si>
  <si>
    <t>Metal SP</t>
  </si>
  <si>
    <t>BR012347</t>
  </si>
  <si>
    <t>TF0220 LRG 08.450 AZR 00 SA 2DD 0 30/30 0</t>
  </si>
  <si>
    <t>BR012333</t>
  </si>
  <si>
    <t>TF0200 SUB 10.000 AZR 00 SA 2DD 1 20/20 0</t>
  </si>
  <si>
    <t>BR012334</t>
  </si>
  <si>
    <t>TF0200 SUB 10.000 AZR 00 SA 2DD 0 31/31 0</t>
  </si>
  <si>
    <t>BR012320</t>
  </si>
  <si>
    <t>TF0020 RT3 01.000 PTV 10 AF 1A0 00 4 0 TFA</t>
  </si>
  <si>
    <t>BR012323</t>
  </si>
  <si>
    <t>TF 200 085X085X085 C 21H FG PR/PR 3 BNB 0</t>
  </si>
  <si>
    <t>BR012325</t>
  </si>
  <si>
    <t>TR 200 085x085x085 C 2 1N FE AZ/AZ 0 BEB 2</t>
  </si>
  <si>
    <t>BR012309</t>
  </si>
  <si>
    <t>TR 200 106X106X106 E 00N FZ PR/PR 0 BZB 3</t>
  </si>
  <si>
    <t>BR012344</t>
  </si>
  <si>
    <t>TF 200 085X085X085 B 00H FZ AZ/AZ 2 BNB 0</t>
  </si>
  <si>
    <t>BR012355</t>
  </si>
  <si>
    <t>TF 200 085X085X085 B 00H FZ VD/VD 2 BZB 0</t>
  </si>
  <si>
    <t>BR012332</t>
  </si>
  <si>
    <t>TF 200 075X075X075 B 00H FZ BR/BR 3 BZB 0</t>
  </si>
  <si>
    <t>BR012345</t>
  </si>
  <si>
    <t>TF 200 085X085X085 B 00H FZ BR/BR 3 BZB 0</t>
  </si>
  <si>
    <t>BR012364</t>
  </si>
  <si>
    <t>TF 200 085X085X085 D 00H FZ PR/PR 1 BZE 0</t>
  </si>
  <si>
    <t>BR012343</t>
  </si>
  <si>
    <t>TF 200 085X085X085 B 00H FZ CZ/CZ 2 BZP 0</t>
  </si>
  <si>
    <t>BR012346</t>
  </si>
  <si>
    <t>TF 200 085X085X085 D 00H FZ CZ/CZ 1 BZP 0</t>
  </si>
  <si>
    <t>BR012331</t>
  </si>
  <si>
    <t>TF 210 085X085X085 C 00H FZ AZ/AZ 2 BZB 0</t>
  </si>
  <si>
    <t>BR012357</t>
  </si>
  <si>
    <t>TF 200 085X085X085 D 00H FZ AZ/AZ 2 BZP 0</t>
  </si>
  <si>
    <t>BR012366</t>
  </si>
  <si>
    <t>TF 200 085X085X085 D 00H FZ OX/OX 1 BZP 0</t>
  </si>
  <si>
    <t>BR012280</t>
  </si>
  <si>
    <t>TF 200 075X075X075 D 21H FE VD/VD 1 BEE 0</t>
  </si>
  <si>
    <t>BR012351</t>
  </si>
  <si>
    <t>TF 200 085X085X085 D 00 FZ AZ/AZ 1 BZE 0 S</t>
  </si>
  <si>
    <t>BR012360</t>
  </si>
  <si>
    <t>TF 200 085X085X085 D 00H FZ VM/VM 1 BZB 0</t>
  </si>
  <si>
    <t>BR012370</t>
  </si>
  <si>
    <t>TR 210 085X085X085 D 31N FG AZ/AZ 2 BGP 2</t>
  </si>
  <si>
    <t>BR012354</t>
  </si>
  <si>
    <t>TF 200 085X085X085 D 22H FE VM/VM 1 BNP 0</t>
  </si>
  <si>
    <t>TF 200 106X085X106 A 00 H FZ CZ/CZ 2 BZE 0</t>
  </si>
  <si>
    <t>BR012339</t>
  </si>
  <si>
    <t>TF 210 085X085X085 A 00H FZ PR/PR 1 BNP 0</t>
  </si>
  <si>
    <t>BR012358</t>
  </si>
  <si>
    <t>TF 200 085X085X085 D 00H FZ AZ/AZ 1 BZE 0</t>
  </si>
  <si>
    <t>BR012367</t>
  </si>
  <si>
    <t>TF 200 085X085X085 D 21H FE PR/PR 1 BEP 0</t>
  </si>
  <si>
    <t>BR012352</t>
  </si>
  <si>
    <t>TR 200 120X085X106 E 21N FE PR/PR 0 BEE 3</t>
  </si>
  <si>
    <t>BR012356</t>
  </si>
  <si>
    <t>TR 200 106X106X106 E 21N FE PR/PR 0 BEE 3</t>
  </si>
  <si>
    <t>BR012365</t>
  </si>
  <si>
    <t>TF 210 085X085X085 A 00H FZ AZ/AZ 2 BZP 0</t>
  </si>
  <si>
    <t>BR012359</t>
  </si>
  <si>
    <t>TF 200 085X085X085 D 00H FZ AZ/AZ 2 BZE 0</t>
  </si>
  <si>
    <t>BR012369</t>
  </si>
  <si>
    <t>TR 210 085X085X085 B 00N SF AZ/AZ 1 SBJ 1</t>
  </si>
  <si>
    <t>br012318</t>
  </si>
  <si>
    <t>TF 200 085X085X085 D 00H FZ AZ/AZ 1 BZP 0</t>
  </si>
  <si>
    <t>BR012353</t>
  </si>
  <si>
    <t>TF 200 085X085X085 D 00H FZ PR/PR 1 BZB 0</t>
  </si>
  <si>
    <t>BR012326</t>
  </si>
  <si>
    <t>IBC SM6</t>
  </si>
  <si>
    <t>BR012324</t>
  </si>
  <si>
    <t>BR011948</t>
  </si>
  <si>
    <t>BR012388</t>
  </si>
  <si>
    <t>BR012385</t>
  </si>
  <si>
    <t>BR012301</t>
  </si>
  <si>
    <t>BR012387</t>
  </si>
  <si>
    <t>BR010988</t>
  </si>
  <si>
    <t>BR012386</t>
  </si>
  <si>
    <t>br012360</t>
  </si>
  <si>
    <t>BR012377</t>
  </si>
  <si>
    <t>BR012382</t>
  </si>
  <si>
    <t>BR012375</t>
  </si>
  <si>
    <t>BR012391</t>
  </si>
  <si>
    <t>BR012368</t>
  </si>
  <si>
    <t>BR012380</t>
  </si>
  <si>
    <t>BR012362</t>
  </si>
  <si>
    <t>BR012371</t>
  </si>
  <si>
    <t>BR012383</t>
  </si>
  <si>
    <t>BR012378</t>
  </si>
  <si>
    <t>BR012381</t>
  </si>
  <si>
    <t>BR002246</t>
  </si>
  <si>
    <t>BR012374</t>
  </si>
  <si>
    <t>BR012384</t>
  </si>
  <si>
    <t>BR012379</t>
  </si>
  <si>
    <t>BR012338</t>
  </si>
  <si>
    <t>TR0100 VNG 08.300 AZV 10 SA 1 T100P01 0 0</t>
  </si>
  <si>
    <t>TF0220 LRG 08.450 AZR 0 1 SA 2DD 1 20/20 1</t>
  </si>
  <si>
    <t>TF0220 LRG 08.450 AZR 00 SA 2DD 1 20/20 0</t>
  </si>
  <si>
    <t>TF0220 LRG 08.450 AZV 10 SA 2DD 0 30/30 0</t>
  </si>
  <si>
    <t>TR 200 120X085X085 F 00H SF OX/PR 1 SBJ 3</t>
  </si>
  <si>
    <t>TF 200 085X085X085 C 00H FZ AZ/AZ 1 BZB 0</t>
  </si>
  <si>
    <t>TF 200 085X085X085 D 00H FZ OX/OX 1 BZB 0</t>
  </si>
  <si>
    <t>TF 200 085X085X085 D 0 0H FZ VD/VD 3 BZB 0</t>
  </si>
  <si>
    <t>TF 200 085X085X085 D 31H FG AZ/AZ 1 BGP 0</t>
  </si>
  <si>
    <t>TF 200 085X075X085 D 21H FE AZ/AZ 2 BEP 0</t>
  </si>
  <si>
    <t>TR 210 085X075X085 D 31N FG AZ/AZ 2 BGP 2</t>
  </si>
  <si>
    <t>TF 200 085X085X085 D 00H FZ BR/CZ 1 BZB 0</t>
  </si>
  <si>
    <t>TF 200 085X085X085 D 00H FZ AZ/AZ 2 BZB 0</t>
  </si>
  <si>
    <t>TR 200 085X085X085 A 00 N FZ AZ/AZ 1 BZB 1</t>
  </si>
  <si>
    <t>TF 200 085X085X085 D 31H FZ AZ/AZ 3 BNP 0</t>
  </si>
  <si>
    <t>TF 200 085X085X085 A 21H FE CZ/CZ 2 BEP 0</t>
  </si>
  <si>
    <t>TR 200 085X075X085 B 00 N SF VM/VM 2 SBJ 5</t>
  </si>
  <si>
    <t>TF 200 085X085X085 D 21H FE BR/BR 1 BEE 0</t>
  </si>
  <si>
    <t>TF 200 085X085X085 D 2 1H FE VD/VD 3 BEB 0</t>
  </si>
  <si>
    <t>TF 200 085X085X085 D 21H FE VD/VD 1 BEP 0</t>
  </si>
  <si>
    <t>EMBALAGEM IBC SM13A61.000 NTV 1</t>
  </si>
  <si>
    <t>BR012317</t>
  </si>
  <si>
    <t>TF0020 RT5 01.135 BRV 21 AF 1B0 00 4 0</t>
  </si>
  <si>
    <t>BR012399</t>
  </si>
  <si>
    <t>BR012396</t>
  </si>
  <si>
    <t>TF 200 085X085X085 A 21H FE VD/VD 1 BEB 0</t>
  </si>
  <si>
    <t>BR012401</t>
  </si>
  <si>
    <t>TF 200 106X106X106 A 00H FZ AZ/AZ 2 BZP 0</t>
  </si>
  <si>
    <t>BR012393</t>
  </si>
  <si>
    <t>TF 200 085X085X085 D 00H FZ VM/PR 1 BZB 0</t>
  </si>
  <si>
    <t>BR012397</t>
  </si>
  <si>
    <t>TF 210 085X085X085 A 00H FZ AZ/AZ 1 BZP 0</t>
  </si>
  <si>
    <t>BR012395</t>
  </si>
  <si>
    <t>BR012398</t>
  </si>
  <si>
    <t>BR012372</t>
  </si>
  <si>
    <t>BR012409</t>
  </si>
  <si>
    <t>TR0200 CRC 07.800 AZR 00 SA 1 T200P03 0 0</t>
  </si>
  <si>
    <t>BR012411</t>
  </si>
  <si>
    <t>TR0200 CRC 07.800 PTR 00 SA 1 T200P03 0 0</t>
  </si>
  <si>
    <t>BR012412</t>
  </si>
  <si>
    <t>BOMBONA PLASTICA 200 LTSAZUL COM TAMPA PRE</t>
  </si>
  <si>
    <t>BR012410</t>
  </si>
  <si>
    <t>TR0200 CRC 07.800 AZR 00 SA 1 T200A04 0 0</t>
  </si>
  <si>
    <t>BR012418</t>
  </si>
  <si>
    <t>TR0200 CRC 07.800 AZR 00 SA 1 T200P03 1 0</t>
  </si>
  <si>
    <t>BR012400</t>
  </si>
  <si>
    <t>TR0100 VNG 08.300 AZV 10 SA 1 T100P02 0 0</t>
  </si>
  <si>
    <t>BR012415</t>
  </si>
  <si>
    <t>TF0060 FST 02.900 AZV 10 AD 2AE 04 1 0 TFA</t>
  </si>
  <si>
    <t>c A 21H FG PR/PR 1 BNB 0</t>
  </si>
  <si>
    <t>REAJUSTE 2022</t>
  </si>
  <si>
    <t>IBC laudered</t>
  </si>
  <si>
    <t>IBC rebottled</t>
  </si>
  <si>
    <t>IBC washed</t>
  </si>
  <si>
    <t>Ecoline/Rental</t>
  </si>
  <si>
    <t>Bottles Standard</t>
  </si>
  <si>
    <t>SM 13 Standard</t>
  </si>
  <si>
    <t>SM 6 Standard</t>
  </si>
  <si>
    <t>BR012436</t>
  </si>
  <si>
    <t>BR012426</t>
  </si>
  <si>
    <t>BR012434</t>
  </si>
  <si>
    <t>BR012422</t>
  </si>
  <si>
    <t>BR012431</t>
  </si>
  <si>
    <t>BR012424</t>
  </si>
  <si>
    <t>BR012433</t>
  </si>
  <si>
    <t>BR012429</t>
  </si>
  <si>
    <t>BR012430</t>
  </si>
  <si>
    <t>BR012427</t>
  </si>
  <si>
    <t>BR012437</t>
  </si>
  <si>
    <t>BR012438</t>
  </si>
  <si>
    <t>BR012305</t>
  </si>
  <si>
    <t>BR012440</t>
  </si>
  <si>
    <t>BR012315</t>
  </si>
  <si>
    <t>BR012428</t>
  </si>
  <si>
    <t>BR012435</t>
  </si>
  <si>
    <t>BR012423</t>
  </si>
  <si>
    <t>TF0250 ELN 09.500 AZV 10 SA 2DD 0 20/20 0</t>
  </si>
  <si>
    <t>TF0020 RT4 01.200 BRV 00 AF 1B0 00 4 0</t>
  </si>
  <si>
    <t>TF0025 RT2 01.500 AZV 10 AF 1A0 00 4 0 TFA</t>
  </si>
  <si>
    <t>TF0220 LRG 08.450 BRV 10 SA 2DD 2 20/20 0</t>
  </si>
  <si>
    <t>TR 200 120X085X085 F 21H SF AZ/AZ 1 SBJ 3</t>
  </si>
  <si>
    <t>TR 200 075X075X075 B 00N SF BR/BR 1 SBJ 1</t>
  </si>
  <si>
    <t>TF 200 075X075X075 B 21H FE AZ/AZ 1 BEP 0</t>
  </si>
  <si>
    <t>TF 200 075X075X075 B 00H FZ CZ/CZ 2 BZP 0</t>
  </si>
  <si>
    <t>TR 200 075X085X085 A 00H SF BR/PR 3 SBJ 2</t>
  </si>
  <si>
    <t>TF 200 075X075X075 D 21H FE VD/VD 1 BEP 0</t>
  </si>
  <si>
    <t>TF 210 085X075X085 D 21H FE AZ/AZ 2 BEP 0</t>
  </si>
  <si>
    <t>IBC SM13A 61.000 NTA 1 12AA RBRG01 TIAVV02</t>
  </si>
  <si>
    <t>BR012441</t>
  </si>
  <si>
    <t>BR012442</t>
  </si>
  <si>
    <t>TF0220 LRG 08.450 AZV 10 SA 2DD 2 20/20 0</t>
  </si>
  <si>
    <t>BR012421</t>
  </si>
  <si>
    <t>TF0020 RT3 01.000 BRV 10 AF 1A0 00 4 0 TFA</t>
  </si>
  <si>
    <t>BR012406</t>
  </si>
  <si>
    <t>TR 200 120X085X085 F 00H FZ PR/PR 1 BZP 4</t>
  </si>
  <si>
    <t>BR012425</t>
  </si>
  <si>
    <t>TF 200 085X085X085 A 21H FG PR/PR 1 BEB 0</t>
  </si>
  <si>
    <t>BR012403</t>
  </si>
  <si>
    <t>TF 200 085X075X085 D 31H FZ AZ/AZ 3 BNP 0</t>
  </si>
  <si>
    <t xml:space="preserve">ANAPOLIS  </t>
  </si>
  <si>
    <t>ARARANGUÁ</t>
  </si>
  <si>
    <t xml:space="preserve">ARAPONGAS </t>
  </si>
  <si>
    <t xml:space="preserve">ARARAS    </t>
  </si>
  <si>
    <t xml:space="preserve">BARUERI   </t>
  </si>
  <si>
    <t xml:space="preserve">C. GRANDE </t>
  </si>
  <si>
    <t xml:space="preserve">CACAPAVA  </t>
  </si>
  <si>
    <t>CACHOERINHA RS</t>
  </si>
  <si>
    <t xml:space="preserve">CAJAMAR   </t>
  </si>
  <si>
    <t xml:space="preserve">CAMBE     </t>
  </si>
  <si>
    <t xml:space="preserve">CAMBIRA   </t>
  </si>
  <si>
    <t xml:space="preserve">CAMPINAS  </t>
  </si>
  <si>
    <t xml:space="preserve">CATANDUVA </t>
  </si>
  <si>
    <t>5PL1ENDRES</t>
  </si>
  <si>
    <t>CAXIAS DO SUL</t>
  </si>
  <si>
    <t>5PL2ENDRES</t>
  </si>
  <si>
    <t>CAXIAS</t>
  </si>
  <si>
    <t xml:space="preserve">CERQUILHO </t>
  </si>
  <si>
    <t xml:space="preserve">COLINA    </t>
  </si>
  <si>
    <t xml:space="preserve">COTIA     </t>
  </si>
  <si>
    <t xml:space="preserve">CRAVINHOS </t>
  </si>
  <si>
    <t xml:space="preserve">CURITIBA  </t>
  </si>
  <si>
    <t xml:space="preserve">DIADEMA   </t>
  </si>
  <si>
    <t>ELIAS FAUSTO</t>
  </si>
  <si>
    <t xml:space="preserve">ESTEIO    </t>
  </si>
  <si>
    <t>FARROUPILHA-RS</t>
  </si>
  <si>
    <t xml:space="preserve">GUAPIAÇU  </t>
  </si>
  <si>
    <t xml:space="preserve">GUARUJA   </t>
  </si>
  <si>
    <t>IMBITUBA SC</t>
  </si>
  <si>
    <t xml:space="preserve">IPERO     </t>
  </si>
  <si>
    <t xml:space="preserve">ITAPEVI   </t>
  </si>
  <si>
    <t xml:space="preserve">ITATIBA   </t>
  </si>
  <si>
    <t xml:space="preserve">ITUPEVA   </t>
  </si>
  <si>
    <t xml:space="preserve">JACAREI   </t>
  </si>
  <si>
    <t xml:space="preserve">JANDIRA   </t>
  </si>
  <si>
    <t xml:space="preserve">JARDINOPOLIS  </t>
  </si>
  <si>
    <t xml:space="preserve">JARINU    </t>
  </si>
  <si>
    <t xml:space="preserve">JUNDIAI   </t>
  </si>
  <si>
    <t xml:space="preserve">LOUVEIRA  </t>
  </si>
  <si>
    <t xml:space="preserve">M. CRUZES </t>
  </si>
  <si>
    <t xml:space="preserve">MARINGA   </t>
  </si>
  <si>
    <t xml:space="preserve">MATAO     </t>
  </si>
  <si>
    <t xml:space="preserve">5PL1BT ITA  </t>
  </si>
  <si>
    <t xml:space="preserve">MAUA      </t>
  </si>
  <si>
    <t>MINEIROS  TIETE</t>
  </si>
  <si>
    <t xml:space="preserve">N. IGUACU </t>
  </si>
  <si>
    <t xml:space="preserve">N. ODESSA </t>
  </si>
  <si>
    <t xml:space="preserve">PORTO  FELIZ  </t>
  </si>
  <si>
    <t xml:space="preserve">PALMITAL  </t>
  </si>
  <si>
    <t xml:space="preserve">PAULINIA  </t>
  </si>
  <si>
    <t xml:space="preserve">R.JANEIRO </t>
  </si>
  <si>
    <t xml:space="preserve">RIO CLARO </t>
  </si>
  <si>
    <t>SERTAOZINHO</t>
  </si>
  <si>
    <t xml:space="preserve">SALTO     </t>
  </si>
  <si>
    <t xml:space="preserve">SAO PAULO </t>
  </si>
  <si>
    <t xml:space="preserve">SOROCABA  </t>
  </si>
  <si>
    <t xml:space="preserve">SUMARE    </t>
  </si>
  <si>
    <t xml:space="preserve">TATUI     </t>
  </si>
  <si>
    <t xml:space="preserve">TAUBATE   </t>
  </si>
  <si>
    <t xml:space="preserve">TREMEMBE  </t>
  </si>
  <si>
    <t>VARZEA PAULISTA</t>
  </si>
  <si>
    <t xml:space="preserve">VINHEDO   </t>
  </si>
  <si>
    <t>ARACARIGUAMA.</t>
  </si>
  <si>
    <t>BELFORD   ROXO</t>
  </si>
  <si>
    <t xml:space="preserve">ITUVERAVA </t>
  </si>
  <si>
    <t xml:space="preserve">SUZANO    </t>
  </si>
  <si>
    <t xml:space="preserve">ARUJA     </t>
  </si>
  <si>
    <t xml:space="preserve">CUBATAO   </t>
  </si>
  <si>
    <t xml:space="preserve">OSASCO    </t>
  </si>
  <si>
    <t xml:space="preserve">SANTOS    </t>
  </si>
  <si>
    <t xml:space="preserve">STO ANDRE </t>
  </si>
  <si>
    <t>5PL2BT ITA</t>
  </si>
  <si>
    <t>LARANJALPA</t>
  </si>
  <si>
    <t xml:space="preserve">5PL2  </t>
  </si>
  <si>
    <t xml:space="preserve">5PL1  </t>
  </si>
  <si>
    <t xml:space="preserve">ALVORADA  </t>
  </si>
  <si>
    <t xml:space="preserve">BIGUACU   </t>
  </si>
  <si>
    <t xml:space="preserve">BRUSQUE   </t>
  </si>
  <si>
    <t>CACHOEIRINHA RS</t>
  </si>
  <si>
    <t xml:space="preserve">GRAVATAI  </t>
  </si>
  <si>
    <t xml:space="preserve">P. ALEGRE </t>
  </si>
  <si>
    <t>SAO JOSE  SC</t>
  </si>
  <si>
    <t>ESTRELA RS</t>
  </si>
  <si>
    <t xml:space="preserve">PORTAO    </t>
  </si>
  <si>
    <t xml:space="preserve">ARACRUZ   </t>
  </si>
  <si>
    <t xml:space="preserve">CAIEIRAS  </t>
  </si>
  <si>
    <t xml:space="preserve">ITAJOBI   </t>
  </si>
  <si>
    <t xml:space="preserve">LAPA      </t>
  </si>
  <si>
    <t xml:space="preserve">POTIM     </t>
  </si>
  <si>
    <t xml:space="preserve">RIO DAS OSTRAS </t>
  </si>
  <si>
    <t xml:space="preserve">SAO JOSE  </t>
  </si>
  <si>
    <t xml:space="preserve">TRIUNFO   </t>
  </si>
  <si>
    <t xml:space="preserve">APIUNA    </t>
  </si>
  <si>
    <t xml:space="preserve">ARAUCARIA </t>
  </si>
  <si>
    <t>PRADOPOLIS</t>
  </si>
  <si>
    <t xml:space="preserve">BELFORD  ROXO-Bayer </t>
  </si>
  <si>
    <t xml:space="preserve">BELFORD  ROXO-Lubriol </t>
  </si>
  <si>
    <t xml:space="preserve">CAMACARI  </t>
  </si>
  <si>
    <t xml:space="preserve">5PL1AMBI    </t>
  </si>
  <si>
    <t xml:space="preserve">CONTAGEM  </t>
  </si>
  <si>
    <t>5PL2AMBI</t>
  </si>
  <si>
    <t>CORDEIROPOLIS</t>
  </si>
  <si>
    <t xml:space="preserve">5PL2BITREM    </t>
  </si>
  <si>
    <t>CRUZ ALTA RS</t>
  </si>
  <si>
    <t xml:space="preserve">MAIRINQUE   </t>
  </si>
  <si>
    <t xml:space="preserve">MINEIROS TIETE  </t>
  </si>
  <si>
    <t>NOVA HARTZ</t>
  </si>
  <si>
    <t xml:space="preserve">BELFORD  ROXO </t>
  </si>
  <si>
    <t>CAMPOS GOYTACAZES</t>
  </si>
  <si>
    <t xml:space="preserve">CERQUEIRA CESAR </t>
  </si>
  <si>
    <t xml:space="preserve">5PL2BITR    </t>
  </si>
  <si>
    <t xml:space="preserve">LINHARES  </t>
  </si>
  <si>
    <t xml:space="preserve">5PL2TRAN    </t>
  </si>
  <si>
    <t xml:space="preserve">BAGE      </t>
  </si>
  <si>
    <t xml:space="preserve">LONDRINA  </t>
  </si>
  <si>
    <t xml:space="preserve">CAJATI    </t>
  </si>
  <si>
    <t>5PL2TRANS</t>
  </si>
  <si>
    <t>JANDAIA SUL</t>
  </si>
  <si>
    <t xml:space="preserve">JOINVILLE </t>
  </si>
  <si>
    <t>5PL2ANDRES</t>
  </si>
  <si>
    <t>JÒSE BONIFACIO</t>
  </si>
  <si>
    <t>PATO BRANC0</t>
  </si>
  <si>
    <t xml:space="preserve">MAIRINQUE </t>
  </si>
  <si>
    <t>S.PEDRO IVAI</t>
  </si>
  <si>
    <t xml:space="preserve">ITUIUTABA </t>
  </si>
  <si>
    <t xml:space="preserve"> site</t>
  </si>
  <si>
    <t xml:space="preserve">NOVA IGUACU </t>
  </si>
  <si>
    <t>23.03.2022</t>
  </si>
  <si>
    <t xml:space="preserve">DUQUE DE CAXIAS </t>
  </si>
  <si>
    <t>DUQUE DE CAXIAS</t>
  </si>
  <si>
    <t xml:space="preserve">RIO DE JANEIRO </t>
  </si>
  <si>
    <t xml:space="preserve">CACAPAVA </t>
  </si>
  <si>
    <t xml:space="preserve">SUZANO </t>
  </si>
  <si>
    <t xml:space="preserve">MAUA </t>
  </si>
  <si>
    <t xml:space="preserve">SAO BERNARDO DO CAMPO </t>
  </si>
  <si>
    <t xml:space="preserve">ARACARIGUAMA </t>
  </si>
  <si>
    <t xml:space="preserve">IPERO </t>
  </si>
  <si>
    <t xml:space="preserve">PONTA GROSSA </t>
  </si>
  <si>
    <t xml:space="preserve">CONTAGEM </t>
  </si>
  <si>
    <t xml:space="preserve">BARUERI </t>
  </si>
  <si>
    <t>BARRA MANSA</t>
  </si>
  <si>
    <t xml:space="preserve">LENÇOIS PAULISTA  </t>
  </si>
  <si>
    <t xml:space="preserve">AMERICANA </t>
  </si>
  <si>
    <t xml:space="preserve">AMPARO    </t>
  </si>
  <si>
    <t>ARACARIGUANA</t>
  </si>
  <si>
    <t>ARARAQUARA Cutrale</t>
  </si>
  <si>
    <t xml:space="preserve">ASSIS     </t>
  </si>
  <si>
    <t xml:space="preserve">ATIBAIA   </t>
  </si>
  <si>
    <t xml:space="preserve">BARRETOS  </t>
  </si>
  <si>
    <t xml:space="preserve">BAURU     </t>
  </si>
  <si>
    <t xml:space="preserve">BEBEDOURO </t>
  </si>
  <si>
    <t xml:space="preserve">BELEM     </t>
  </si>
  <si>
    <t xml:space="preserve">BELFORD   </t>
  </si>
  <si>
    <t xml:space="preserve">BJPERDOES </t>
  </si>
  <si>
    <t xml:space="preserve">CAPIVARI  </t>
  </si>
  <si>
    <t>CARAPICUIBA</t>
  </si>
  <si>
    <t xml:space="preserve">COLINA Cutrale   </t>
  </si>
  <si>
    <t xml:space="preserve">COLINA Sucorrico   </t>
  </si>
  <si>
    <t xml:space="preserve">CONCHAL  Cutrale </t>
  </si>
  <si>
    <t xml:space="preserve">DOBRADA   </t>
  </si>
  <si>
    <t xml:space="preserve">DUARTINA  </t>
  </si>
  <si>
    <t xml:space="preserve">EMBU  ARTES  </t>
  </si>
  <si>
    <t xml:space="preserve">FRANCA    </t>
  </si>
  <si>
    <t>FRANCO ROCHA</t>
  </si>
  <si>
    <t>GAVIAO PEIXOTO</t>
  </si>
  <si>
    <t xml:space="preserve">GOIANIA   </t>
  </si>
  <si>
    <t xml:space="preserve">GUAIRA    </t>
  </si>
  <si>
    <t xml:space="preserve">GUARAREMA </t>
  </si>
  <si>
    <t>GUARATINGUETÁ.</t>
  </si>
  <si>
    <t xml:space="preserve">ITAPEVA   </t>
  </si>
  <si>
    <t>ITAPOLIS  Cutrale</t>
  </si>
  <si>
    <t xml:space="preserve">ITAPOLIS  </t>
  </si>
  <si>
    <t>ITAQUAQUECETUBA</t>
  </si>
  <si>
    <t xml:space="preserve">ITU       </t>
  </si>
  <si>
    <t xml:space="preserve">ITUMBIARA </t>
  </si>
  <si>
    <t>JABOTICABAL</t>
  </si>
  <si>
    <t>JARAGUA SUL</t>
  </si>
  <si>
    <t>JARDINOPOLIS</t>
  </si>
  <si>
    <t xml:space="preserve">JUIZ FORA </t>
  </si>
  <si>
    <t xml:space="preserve">LIMEIRA   </t>
  </si>
  <si>
    <t xml:space="preserve">LINS      </t>
  </si>
  <si>
    <t xml:space="preserve">M.CRUZES  </t>
  </si>
  <si>
    <t xml:space="preserve">MATAO-Citrosuco     </t>
  </si>
  <si>
    <t>MATAO L.Dreyfus</t>
  </si>
  <si>
    <t>MATAO-Predilecta</t>
  </si>
  <si>
    <t xml:space="preserve">MIRASSOL  </t>
  </si>
  <si>
    <t xml:space="preserve">MOCOCA    </t>
  </si>
  <si>
    <t>MOGI MIRIM</t>
  </si>
  <si>
    <t xml:space="preserve">MONTEALTO </t>
  </si>
  <si>
    <t xml:space="preserve">OLIMPIA   </t>
  </si>
  <si>
    <t xml:space="preserve">ORLANDIA  </t>
  </si>
  <si>
    <t xml:space="preserve">PARANAVAI </t>
  </si>
  <si>
    <t xml:space="preserve">PINHAIS   </t>
  </si>
  <si>
    <t>PIRASSUNUNGA</t>
  </si>
  <si>
    <t xml:space="preserve">RESENDE   </t>
  </si>
  <si>
    <t>RIBEIRAO PRETO</t>
  </si>
  <si>
    <t>S.BARB OESTE</t>
  </si>
  <si>
    <t xml:space="preserve">S.GONCALO </t>
  </si>
  <si>
    <t xml:space="preserve">SANTA CRUZ R. PARDO     </t>
  </si>
  <si>
    <t>SAO CAETANO</t>
  </si>
  <si>
    <t xml:space="preserve">TABATINGA </t>
  </si>
  <si>
    <t xml:space="preserve">TIETE     </t>
  </si>
  <si>
    <t xml:space="preserve">UBERABA   </t>
  </si>
  <si>
    <t xml:space="preserve">UCHOA     </t>
  </si>
  <si>
    <t xml:space="preserve">BALSA NOVA PR  </t>
  </si>
  <si>
    <t>CONCHAL-CUTRALE</t>
  </si>
  <si>
    <t>GUARATINGUETA</t>
  </si>
  <si>
    <t>MOGI GUAÇU</t>
  </si>
  <si>
    <t xml:space="preserve">EMBU  ARTES   </t>
  </si>
  <si>
    <t xml:space="preserve">MAIRIPORA </t>
  </si>
  <si>
    <t xml:space="preserve">MATAO Citrosuco     </t>
  </si>
  <si>
    <t xml:space="preserve">MATAO L.Dreyfus     </t>
  </si>
  <si>
    <t>CAÇAPAVA</t>
  </si>
  <si>
    <t xml:space="preserve">CONCHAL   </t>
  </si>
  <si>
    <t xml:space="preserve">EMBU ARTES      </t>
  </si>
  <si>
    <t xml:space="preserve">EMBU GUAÇU      </t>
  </si>
  <si>
    <t xml:space="preserve">JACAREZINHO PR   </t>
  </si>
  <si>
    <t>SÃO ROQUE</t>
  </si>
  <si>
    <t xml:space="preserve">SENGES    </t>
  </si>
  <si>
    <t xml:space="preserve">EMBU  ARTES    </t>
  </si>
  <si>
    <t xml:space="preserve">EMBU GUAÇU     </t>
  </si>
  <si>
    <t>S.JOAQUIM BICAS</t>
  </si>
  <si>
    <t>-</t>
  </si>
  <si>
    <t>VACARIA</t>
  </si>
  <si>
    <t xml:space="preserve">EMBU ARTES     </t>
  </si>
  <si>
    <t xml:space="preserve">EXTREMA   </t>
  </si>
  <si>
    <t>Custo 03_22</t>
  </si>
  <si>
    <t>Custo 04_22</t>
  </si>
  <si>
    <t>TF0020 RT5 01.135 BRA 21 AF 1B0 00 4 0</t>
  </si>
  <si>
    <t>BR011961</t>
  </si>
  <si>
    <t>TF0220 LRG 08.450 AZR 0 0 SA 2DD 1 30/30 0</t>
  </si>
  <si>
    <t>BR011795</t>
  </si>
  <si>
    <t>BR012408</t>
  </si>
  <si>
    <t>TF0005 BAY 00.200 NTA 01 AF 1B0 00 4 0</t>
  </si>
  <si>
    <t>FR0001 MST 00.073 NTA 01 AF 1B0 00 4 0</t>
  </si>
  <si>
    <t>TF0020 RT5 01.050 NTV 21 AF 1B0 00 4 0</t>
  </si>
  <si>
    <t>FR0001 BAY 00.070 NTA 01 AF 1B0 00 4 0</t>
  </si>
  <si>
    <t>TF0005 MST 00.250 NTA 01 AF 1B0 00 4 0</t>
  </si>
  <si>
    <t>BOMBONA PLASTICA5 LITROS</t>
  </si>
  <si>
    <t>BR012407</t>
  </si>
  <si>
    <t>TF 200 085X085X085 A 21H FG AZ/AZ 2 BNP 0</t>
  </si>
  <si>
    <t>BR012414</t>
  </si>
  <si>
    <t>BR012404</t>
  </si>
  <si>
    <t>TR 200 085X085X085 A 21N SF AZ/AZ 0 SBJ 2</t>
  </si>
  <si>
    <t>TF 200 106X106X106 A 00 H FZ PR/PR 2 BZP 0</t>
  </si>
  <si>
    <t>BR012390</t>
  </si>
  <si>
    <t>TF 210 085X085X085 C 00H FZ AZ/AZ 1 BZP 0</t>
  </si>
  <si>
    <t>BR012311</t>
  </si>
  <si>
    <t>TF 200 075X075X075 D 00H FZ CZ/CZ 1 BZE 0</t>
  </si>
  <si>
    <t>BR012389</t>
  </si>
  <si>
    <t>EMBALAGEM IBC SM06A61.000 NTA 1</t>
  </si>
  <si>
    <t>Nome</t>
  </si>
  <si>
    <t>Araçariguama</t>
  </si>
  <si>
    <t>Arapongas</t>
  </si>
  <si>
    <t>Araras</t>
  </si>
  <si>
    <t>Barueri</t>
  </si>
  <si>
    <t>Cacapava</t>
  </si>
  <si>
    <t>Cajamar</t>
  </si>
  <si>
    <t>Cambe</t>
  </si>
  <si>
    <t>Cambira</t>
  </si>
  <si>
    <t>Artur Nogueira</t>
  </si>
  <si>
    <t>Campo Grande</t>
  </si>
  <si>
    <t>Caçapava</t>
  </si>
  <si>
    <t>Cachoeirinha</t>
  </si>
  <si>
    <t>Campinas</t>
  </si>
  <si>
    <t>Catanduva</t>
  </si>
  <si>
    <t>Caxias do Sul</t>
  </si>
  <si>
    <t>Caxias</t>
  </si>
  <si>
    <t>Cerquilho</t>
  </si>
  <si>
    <t>Colina</t>
  </si>
  <si>
    <t>Cosmopolis</t>
  </si>
  <si>
    <t>Cotia</t>
  </si>
  <si>
    <t>Cravinhos</t>
  </si>
  <si>
    <t>Curitiba</t>
  </si>
  <si>
    <t>Diadema</t>
  </si>
  <si>
    <t xml:space="preserve">Diadema </t>
  </si>
  <si>
    <t xml:space="preserve">Duque de Caxias </t>
  </si>
  <si>
    <t>Esteio</t>
  </si>
  <si>
    <t>Farroupilha</t>
  </si>
  <si>
    <t>Guapiaçu</t>
  </si>
  <si>
    <t>Guarulhos</t>
  </si>
  <si>
    <t>Imbituba</t>
  </si>
  <si>
    <t>Indaiatuba</t>
  </si>
  <si>
    <t>Itapecerica da Serra</t>
  </si>
  <si>
    <t>Itapevi</t>
  </si>
  <si>
    <t>Itatiba</t>
  </si>
  <si>
    <t>Itupeva</t>
  </si>
  <si>
    <t>Jacarei</t>
  </si>
  <si>
    <t>Jaguariuna</t>
  </si>
  <si>
    <t>Jandira</t>
  </si>
  <si>
    <t>Jardinopolis</t>
  </si>
  <si>
    <t>Jarinu</t>
  </si>
  <si>
    <t>Ipero</t>
  </si>
  <si>
    <t>Hortolandia</t>
  </si>
  <si>
    <t>Guaruja</t>
  </si>
  <si>
    <t>Guaratingueta</t>
  </si>
  <si>
    <t>Ararangua</t>
  </si>
  <si>
    <t>Anapolis</t>
  </si>
  <si>
    <t>Jaragua do Sul</t>
  </si>
  <si>
    <t>Jundiai</t>
  </si>
  <si>
    <t>Laranjal Paulista</t>
  </si>
  <si>
    <t>Mogi das Cruzes</t>
  </si>
  <si>
    <t>Maringa</t>
  </si>
  <si>
    <t>Matao</t>
  </si>
  <si>
    <t>Maua</t>
  </si>
  <si>
    <t>Monte Mor</t>
  </si>
  <si>
    <t xml:space="preserve">Mineiros do Tiete </t>
  </si>
  <si>
    <t>Mogi Guaçu</t>
  </si>
  <si>
    <t>Nova Iguaçu</t>
  </si>
  <si>
    <t>Nova Odessa</t>
  </si>
  <si>
    <t>Porto Alegre</t>
  </si>
  <si>
    <t>Porto Feliz</t>
  </si>
  <si>
    <t>Palmital</t>
  </si>
  <si>
    <t>Paulinia</t>
  </si>
  <si>
    <t xml:space="preserve">Piracicaba </t>
  </si>
  <si>
    <t xml:space="preserve">Rio de Janeiro </t>
  </si>
  <si>
    <t>Ribeirão Preto</t>
  </si>
  <si>
    <t xml:space="preserve">Rio Claro </t>
  </si>
  <si>
    <t>Santa Barbara do Oeste</t>
  </si>
  <si>
    <t xml:space="preserve">São Jose dos Campos </t>
  </si>
  <si>
    <t xml:space="preserve">Salto </t>
  </si>
  <si>
    <t>São Paulo</t>
  </si>
  <si>
    <t xml:space="preserve">Sorocaba </t>
  </si>
  <si>
    <t xml:space="preserve">Sumare </t>
  </si>
  <si>
    <t>Taquaritinga</t>
  </si>
  <si>
    <t>Tatui</t>
  </si>
  <si>
    <t>Taubate</t>
  </si>
  <si>
    <t xml:space="preserve">Tatui </t>
  </si>
  <si>
    <t>Telemaco Borba</t>
  </si>
  <si>
    <t xml:space="preserve">Tremembe </t>
  </si>
  <si>
    <t>Uberlandia</t>
  </si>
  <si>
    <t>Valinhos</t>
  </si>
  <si>
    <t>Vespasiano</t>
  </si>
  <si>
    <t>Arturaco Borba</t>
  </si>
  <si>
    <t>Aracariguama</t>
  </si>
  <si>
    <t>Contagem</t>
  </si>
  <si>
    <t>Piracicaba</t>
  </si>
  <si>
    <t>Salto</t>
  </si>
  <si>
    <t>Sorocaba</t>
  </si>
  <si>
    <t>Sumare</t>
  </si>
  <si>
    <t>Tremembe</t>
  </si>
  <si>
    <t>Lucelia</t>
  </si>
  <si>
    <t>Vargem Grande Paulista</t>
  </si>
  <si>
    <t xml:space="preserve">Vinhedo </t>
  </si>
  <si>
    <t>Ituverava</t>
  </si>
  <si>
    <t>Aruja</t>
  </si>
  <si>
    <t>Cubatao</t>
  </si>
  <si>
    <t>Osasco</t>
  </si>
  <si>
    <t>Santos</t>
  </si>
  <si>
    <t>Alvorada</t>
  </si>
  <si>
    <t>Biguacu</t>
  </si>
  <si>
    <t>Brusque</t>
  </si>
  <si>
    <t>Gravatai</t>
  </si>
  <si>
    <t>Portao</t>
  </si>
  <si>
    <t>Videira</t>
  </si>
  <si>
    <t>Aracruz</t>
  </si>
  <si>
    <t>Caieiras</t>
  </si>
  <si>
    <t>Itajobi</t>
  </si>
  <si>
    <t>Lapa</t>
  </si>
  <si>
    <t>Potim</t>
  </si>
  <si>
    <t>Triunfo</t>
  </si>
  <si>
    <t>Pradopolis</t>
  </si>
  <si>
    <t>Cordeiropolis</t>
  </si>
  <si>
    <t>Linhares</t>
  </si>
  <si>
    <t>Bage</t>
  </si>
  <si>
    <t>Londrina</t>
  </si>
  <si>
    <t>Araucaria</t>
  </si>
  <si>
    <t>Cajati</t>
  </si>
  <si>
    <t>Joinville</t>
  </si>
  <si>
    <t>Ituiutaba</t>
  </si>
  <si>
    <t xml:space="preserve">São Roque </t>
  </si>
  <si>
    <t>São Cruzes</t>
  </si>
  <si>
    <t>São Odessa</t>
  </si>
  <si>
    <t>São Jose</t>
  </si>
  <si>
    <t>Guaratinga</t>
  </si>
  <si>
    <t xml:space="preserve">São Bernado </t>
  </si>
  <si>
    <t>Santo Andre</t>
  </si>
  <si>
    <t>Taboão da Serra</t>
  </si>
  <si>
    <t>Nova Hamburgo</t>
  </si>
  <si>
    <t xml:space="preserve">São Jose </t>
  </si>
  <si>
    <t>Estrela</t>
  </si>
  <si>
    <t>Franco da Rocha</t>
  </si>
  <si>
    <t>Ponta Grossa</t>
  </si>
  <si>
    <t xml:space="preserve">Rio Das Ostras </t>
  </si>
  <si>
    <t>São Joaquim da Barra</t>
  </si>
  <si>
    <t>Santa Cruz</t>
  </si>
  <si>
    <t>Cachoeira</t>
  </si>
  <si>
    <t>Jardim do Sul</t>
  </si>
  <si>
    <t>Nova Hartz</t>
  </si>
  <si>
    <t>Cerqueira Cesar</t>
  </si>
  <si>
    <t>Novo Hamburgo</t>
  </si>
  <si>
    <t xml:space="preserve">Jose Bonifacio </t>
  </si>
  <si>
    <t>Pato Branco</t>
  </si>
  <si>
    <t>Bora</t>
  </si>
  <si>
    <t>Elias Fausto</t>
  </si>
  <si>
    <t>Serrana</t>
  </si>
  <si>
    <t>Uberaba</t>
  </si>
  <si>
    <t>Varzea Paulista</t>
  </si>
  <si>
    <t>Vinhedo</t>
  </si>
  <si>
    <t>Belford   Roxo</t>
  </si>
  <si>
    <t>Hortolandi</t>
  </si>
  <si>
    <t>Mogi Guacu</t>
  </si>
  <si>
    <t>Porto  Feliz</t>
  </si>
  <si>
    <t>Rio Claro</t>
  </si>
  <si>
    <t>Sao Paulo</t>
  </si>
  <si>
    <t>Apiuna</t>
  </si>
  <si>
    <t>Camacari</t>
  </si>
  <si>
    <t>Mairinque</t>
  </si>
  <si>
    <t>Belford  Roxo</t>
  </si>
  <si>
    <t>Campos Goytacazes</t>
  </si>
  <si>
    <t>Jandaia Sul</t>
  </si>
  <si>
    <t>Sertãozinho</t>
  </si>
  <si>
    <t>Portão</t>
  </si>
  <si>
    <t xml:space="preserve">Cruz Alta </t>
  </si>
  <si>
    <t>Pirassununga</t>
  </si>
  <si>
    <t xml:space="preserve">São Pedro do Ivai </t>
  </si>
  <si>
    <t>Corregos</t>
  </si>
  <si>
    <t xml:space="preserve">Americana </t>
  </si>
  <si>
    <t>Amparo</t>
  </si>
  <si>
    <t>Aracariguana</t>
  </si>
  <si>
    <t>Assis</t>
  </si>
  <si>
    <t>Atibaia</t>
  </si>
  <si>
    <t>Barretos</t>
  </si>
  <si>
    <t>Bauru</t>
  </si>
  <si>
    <t>Bebedouro</t>
  </si>
  <si>
    <t>Belem</t>
  </si>
  <si>
    <t>Capivari</t>
  </si>
  <si>
    <t>Carapicuiba</t>
  </si>
  <si>
    <t>Dobrada</t>
  </si>
  <si>
    <t>Duartina</t>
  </si>
  <si>
    <t>Franca</t>
  </si>
  <si>
    <t>Goiania</t>
  </si>
  <si>
    <t>Guaira</t>
  </si>
  <si>
    <t>Guararema</t>
  </si>
  <si>
    <t>Itapeva</t>
  </si>
  <si>
    <t>Itapolis</t>
  </si>
  <si>
    <t>Itaquaquecetuba</t>
  </si>
  <si>
    <t>Itu</t>
  </si>
  <si>
    <t>Itumbiara</t>
  </si>
  <si>
    <t>Jaboticabal</t>
  </si>
  <si>
    <t>Limeira</t>
  </si>
  <si>
    <t>Lins</t>
  </si>
  <si>
    <t>Mirassol</t>
  </si>
  <si>
    <t>Mococa</t>
  </si>
  <si>
    <t>Olimpia</t>
  </si>
  <si>
    <t>Orlandia</t>
  </si>
  <si>
    <t>Paranavai</t>
  </si>
  <si>
    <t>Pederneiras</t>
  </si>
  <si>
    <t>Pinhais</t>
  </si>
  <si>
    <t>Resende</t>
  </si>
  <si>
    <t>Tabatinga</t>
  </si>
  <si>
    <t>Tiete</t>
  </si>
  <si>
    <t>Uchoa</t>
  </si>
  <si>
    <t>Mairipora</t>
  </si>
  <si>
    <t xml:space="preserve">Araraquara </t>
  </si>
  <si>
    <t>Conchal</t>
  </si>
  <si>
    <t>Jaragua</t>
  </si>
  <si>
    <t>Juiz</t>
  </si>
  <si>
    <t>Ribeirao</t>
  </si>
  <si>
    <t>Bom Jesus dos Perdões</t>
  </si>
  <si>
    <t xml:space="preserve">Cesario Lange </t>
  </si>
  <si>
    <t>Embu das Artes</t>
  </si>
  <si>
    <t xml:space="preserve">Engenheiro Coelho </t>
  </si>
  <si>
    <t xml:space="preserve">Franco da Rocha </t>
  </si>
  <si>
    <t xml:space="preserve">Gaviao Peixoto </t>
  </si>
  <si>
    <t xml:space="preserve">Mogi Mirim </t>
  </si>
  <si>
    <t xml:space="preserve">Monte Mor </t>
  </si>
  <si>
    <t>Pindamonha</t>
  </si>
  <si>
    <t xml:space="preserve">São Gonçalo </t>
  </si>
  <si>
    <t xml:space="preserve">São Jose do Rio Preto </t>
  </si>
  <si>
    <t>São Caetano</t>
  </si>
  <si>
    <t xml:space="preserve">São Carlos </t>
  </si>
  <si>
    <t xml:space="preserve">São Paulo </t>
  </si>
  <si>
    <t>Balsa Nova</t>
  </si>
  <si>
    <t xml:space="preserve">Belford Roxo </t>
  </si>
  <si>
    <t>Monte Negro</t>
  </si>
  <si>
    <t>Nova Iguacu</t>
  </si>
  <si>
    <t>Duque De Caxias</t>
  </si>
  <si>
    <t>Rio De Janeiro</t>
  </si>
  <si>
    <t>Barra Mansa</t>
  </si>
  <si>
    <t>Lençois Paulista</t>
  </si>
  <si>
    <t>São Bernado do Campo</t>
  </si>
  <si>
    <t>Araraquara</t>
  </si>
  <si>
    <t>Cordeiropo</t>
  </si>
  <si>
    <t>Embu Guaçu</t>
  </si>
  <si>
    <t>Queimados</t>
  </si>
  <si>
    <t>Senges</t>
  </si>
  <si>
    <t>Vacaria</t>
  </si>
  <si>
    <t>Charqueada</t>
  </si>
  <si>
    <t>Extrema</t>
  </si>
  <si>
    <t>Aracarigu</t>
  </si>
  <si>
    <t>Jacarezinho</t>
  </si>
  <si>
    <t>Pareci</t>
  </si>
  <si>
    <t>Quatro Barras</t>
  </si>
  <si>
    <t>Cubatão</t>
  </si>
  <si>
    <t>Monte Alto</t>
  </si>
  <si>
    <t>Pindamonhangaba</t>
  </si>
  <si>
    <t>Mtão</t>
  </si>
  <si>
    <t>Pareci Novo</t>
  </si>
  <si>
    <t>Rio das Pedras</t>
  </si>
  <si>
    <t xml:space="preserve">São Sebastião </t>
  </si>
  <si>
    <t xml:space="preserve">Mtão </t>
  </si>
  <si>
    <t>São Joaquim de Bicas</t>
  </si>
  <si>
    <t>Pareci Nova</t>
  </si>
  <si>
    <t xml:space="preserve">Rio Claro  </t>
  </si>
  <si>
    <t xml:space="preserve"> Tipo Transporte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</si>
</sst>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000_-;\-* #,##0.00000_-;_-* &quot;-&quot;??_-;_-@_-"/>
    <numFmt numFmtId="168" formatCode="0.0%"/>
    <numFmt numFmtId="169" formatCode="#,##0.00_);\(#,##0.00\);\ &quot;-&quot;_-;_-@_-"/>
    <numFmt numFmtId="170" formatCode="#,##0_);\(#,##0\);\ &quot;-&quot;_-;_-@_-"/>
    <numFmt numFmtId="171" formatCode="0.0%_);\(0.0%\);\ &quot;-&quot;_-;_-@_-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(&quot;R$ &quot;* #,##0.00_);_(&quot;R$ &quot;* \(#,##0.00\);_(&quot;R$ &quot;* &quot;-&quot;??_);_(@_)"/>
    <numFmt numFmtId="175" formatCode="_-* #,##0.00\ [$€]_-;\-* #,##0.00\ [$€]_-;_-* &quot;-&quot;??\ [$€]_-;_-@_-"/>
    <numFmt numFmtId="176" formatCode="0.000%"/>
    <numFmt numFmtId="177" formatCode="_(* #.##0.00_);_(* \(#.##0.00\);_(* &quot;-&quot;??_);_(@_)"/>
    <numFmt numFmtId="178" formatCode="_-* #,##0.000_-;\-* #,##0.000_-;_-* &quot;-&quot;??_-;_-@_-"/>
  </numFmts>
  <fonts count="82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30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6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sz val="10"/>
      <name val="Helv"/>
    </font>
    <font>
      <sz val="10"/>
      <name val="Arial Narrow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6"/>
      <name val="Arial Black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0"/>
      <color indexed="9"/>
      <name val="Arial"/>
      <family val="2"/>
    </font>
    <font>
      <b/>
      <sz val="18"/>
      <color indexed="56"/>
      <name val="Cambria"/>
      <family val="1"/>
    </font>
    <font>
      <u/>
      <sz val="8"/>
      <color indexed="12"/>
      <name val="Arial"/>
      <family val="2"/>
    </font>
    <font>
      <u/>
      <sz val="12"/>
      <color indexed="12"/>
      <name val="Arial"/>
      <family val="2"/>
    </font>
    <font>
      <sz val="10"/>
      <color indexed="10"/>
      <name val="Arial"/>
      <family val="2"/>
    </font>
    <font>
      <sz val="10"/>
      <name val="Verdana"/>
      <family val="2"/>
    </font>
    <font>
      <sz val="10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Trebuchet MS"/>
      <family val="2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3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2"/>
      <name val="Calibri"/>
      <family val="2"/>
    </font>
    <font>
      <b/>
      <sz val="11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indexed="8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4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12"/>
        <bgColor indexed="64"/>
      </patternFill>
    </fill>
    <fill>
      <patternFill patternType="solid">
        <fgColor indexed="13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6EE8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</borders>
  <cellStyleXfs count="564">
    <xf numFmtId="0" fontId="0" fillId="0" borderId="0"/>
    <xf numFmtId="1" fontId="12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1" fontId="13" fillId="0" borderId="1" applyFont="0" applyFill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0" fillId="2" borderId="0" applyNumberFormat="0" applyBorder="0" applyAlignment="0" applyProtection="0"/>
    <xf numFmtId="0" fontId="42" fillId="28" borderId="0" applyNumberFormat="0" applyBorder="0" applyAlignment="0" applyProtection="0"/>
    <xf numFmtId="0" fontId="40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0" fillId="4" borderId="0" applyNumberFormat="0" applyBorder="0" applyAlignment="0" applyProtection="0"/>
    <xf numFmtId="0" fontId="40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3" borderId="0" applyNumberFormat="0" applyBorder="0" applyAlignment="0" applyProtection="0"/>
    <xf numFmtId="0" fontId="40" fillId="8" borderId="0" applyNumberFormat="0" applyBorder="0" applyAlignment="0" applyProtection="0"/>
    <xf numFmtId="0" fontId="40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0" fillId="9" borderId="0" applyNumberFormat="0" applyBorder="0" applyAlignment="0" applyProtection="0"/>
    <xf numFmtId="0" fontId="40" fillId="9" borderId="0" applyNumberFormat="0" applyBorder="0" applyAlignment="0" applyProtection="0"/>
    <xf numFmtId="0" fontId="4" fillId="5" borderId="0" applyNumberFormat="0" applyBorder="0" applyAlignment="0" applyProtection="0"/>
    <xf numFmtId="0" fontId="4" fillId="7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3" borderId="0" applyNumberFormat="0" applyBorder="0" applyAlignment="0" applyProtection="0"/>
    <xf numFmtId="0" fontId="4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3" borderId="0" applyNumberFormat="0" applyBorder="0" applyAlignment="0" applyProtection="0"/>
    <xf numFmtId="0" fontId="4" fillId="9" borderId="0" applyNumberFormat="0" applyBorder="0" applyAlignment="0" applyProtection="0"/>
    <xf numFmtId="0" fontId="4" fillId="7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9" borderId="0" applyNumberFormat="0" applyBorder="0" applyAlignment="0" applyProtection="0"/>
    <xf numFmtId="0" fontId="42" fillId="29" borderId="0" applyNumberFormat="0" applyBorder="0" applyAlignment="0" applyProtection="0"/>
    <xf numFmtId="0" fontId="42" fillId="29" borderId="0" applyNumberFormat="0" applyBorder="0" applyAlignment="0" applyProtection="0"/>
    <xf numFmtId="0" fontId="42" fillId="29" borderId="0" applyNumberFormat="0" applyBorder="0" applyAlignment="0" applyProtection="0"/>
    <xf numFmtId="0" fontId="42" fillId="29" borderId="0" applyNumberFormat="0" applyBorder="0" applyAlignment="0" applyProtection="0"/>
    <xf numFmtId="0" fontId="42" fillId="30" borderId="0" applyNumberFormat="0" applyBorder="0" applyAlignment="0" applyProtection="0"/>
    <xf numFmtId="0" fontId="42" fillId="30" borderId="0" applyNumberFormat="0" applyBorder="0" applyAlignment="0" applyProtection="0"/>
    <xf numFmtId="0" fontId="42" fillId="30" borderId="0" applyNumberFormat="0" applyBorder="0" applyAlignment="0" applyProtection="0"/>
    <xf numFmtId="0" fontId="42" fillId="30" borderId="0" applyNumberFormat="0" applyBorder="0" applyAlignment="0" applyProtection="0"/>
    <xf numFmtId="0" fontId="42" fillId="30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3" borderId="0" applyNumberFormat="0" applyBorder="0" applyAlignment="0" applyProtection="0"/>
    <xf numFmtId="0" fontId="42" fillId="33" borderId="0" applyNumberFormat="0" applyBorder="0" applyAlignment="0" applyProtection="0"/>
    <xf numFmtId="0" fontId="42" fillId="33" borderId="0" applyNumberFormat="0" applyBorder="0" applyAlignment="0" applyProtection="0"/>
    <xf numFmtId="0" fontId="42" fillId="33" borderId="0" applyNumberFormat="0" applyBorder="0" applyAlignment="0" applyProtection="0"/>
    <xf numFmtId="0" fontId="42" fillId="33" borderId="0" applyNumberFormat="0" applyBorder="0" applyAlignment="0" applyProtection="0"/>
    <xf numFmtId="0" fontId="42" fillId="33" borderId="0" applyNumberFormat="0" applyBorder="0" applyAlignment="0" applyProtection="0"/>
    <xf numFmtId="0" fontId="42" fillId="33" borderId="0" applyNumberFormat="0" applyBorder="0" applyAlignment="0" applyProtection="0"/>
    <xf numFmtId="0" fontId="4" fillId="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0" fillId="10" borderId="0" applyNumberFormat="0" applyBorder="0" applyAlignment="0" applyProtection="0"/>
    <xf numFmtId="0" fontId="40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0" fillId="12" borderId="0" applyNumberFormat="0" applyBorder="0" applyAlignment="0" applyProtection="0"/>
    <xf numFmtId="0" fontId="40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40" fillId="8" borderId="0" applyNumberFormat="0" applyBorder="0" applyAlignment="0" applyProtection="0"/>
    <xf numFmtId="0" fontId="40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0" fillId="10" borderId="0" applyNumberFormat="0" applyBorder="0" applyAlignment="0" applyProtection="0"/>
    <xf numFmtId="0" fontId="40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5" borderId="0" applyNumberFormat="0" applyBorder="0" applyAlignment="0" applyProtection="0"/>
    <xf numFmtId="0" fontId="40" fillId="14" borderId="0" applyNumberFormat="0" applyBorder="0" applyAlignment="0" applyProtection="0"/>
    <xf numFmtId="0" fontId="40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7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6" borderId="0" applyNumberFormat="0" applyBorder="0" applyAlignment="0" applyProtection="0"/>
    <xf numFmtId="0" fontId="42" fillId="36" borderId="0" applyNumberFormat="0" applyBorder="0" applyAlignment="0" applyProtection="0"/>
    <xf numFmtId="0" fontId="42" fillId="36" borderId="0" applyNumberFormat="0" applyBorder="0" applyAlignment="0" applyProtection="0"/>
    <xf numFmtId="0" fontId="42" fillId="36" borderId="0" applyNumberFormat="0" applyBorder="0" applyAlignment="0" applyProtection="0"/>
    <xf numFmtId="0" fontId="42" fillId="36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" fillId="10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41" fillId="15" borderId="0" applyNumberFormat="0" applyBorder="0" applyAlignment="0" applyProtection="0"/>
    <xf numFmtId="0" fontId="41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41" fillId="12" borderId="0" applyNumberFormat="0" applyBorder="0" applyAlignment="0" applyProtection="0"/>
    <xf numFmtId="0" fontId="41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11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14" fillId="18" borderId="0" applyNumberFormat="0" applyBorder="0" applyAlignment="0" applyProtection="0"/>
    <xf numFmtId="0" fontId="14" fillId="5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14" fillId="18" borderId="0" applyNumberFormat="0" applyBorder="0" applyAlignment="0" applyProtection="0"/>
    <xf numFmtId="164" fontId="42" fillId="0" borderId="0" applyFont="0" applyFill="0" applyBorder="0" applyAlignment="0" applyProtection="0"/>
    <xf numFmtId="0" fontId="14" fillId="16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11" borderId="0" applyNumberFormat="0" applyBorder="0" applyAlignment="0" applyProtection="0"/>
    <xf numFmtId="0" fontId="14" fillId="16" borderId="0" applyNumberFormat="0" applyBorder="0" applyAlignment="0" applyProtection="0"/>
    <xf numFmtId="0" fontId="14" fillId="5" borderId="0" applyNumberFormat="0" applyBorder="0" applyAlignment="0" applyProtection="0"/>
    <xf numFmtId="0" fontId="43" fillId="40" borderId="0" applyNumberFormat="0" applyBorder="0" applyAlignment="0" applyProtection="0"/>
    <xf numFmtId="0" fontId="43" fillId="40" borderId="0" applyNumberFormat="0" applyBorder="0" applyAlignment="0" applyProtection="0"/>
    <xf numFmtId="0" fontId="43" fillId="40" borderId="0" applyNumberFormat="0" applyBorder="0" applyAlignment="0" applyProtection="0"/>
    <xf numFmtId="0" fontId="43" fillId="40" borderId="0" applyNumberFormat="0" applyBorder="0" applyAlignment="0" applyProtection="0"/>
    <xf numFmtId="0" fontId="43" fillId="40" borderId="0" applyNumberFormat="0" applyBorder="0" applyAlignment="0" applyProtection="0"/>
    <xf numFmtId="0" fontId="43" fillId="40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1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4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4" fillId="43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4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4" fillId="45" borderId="0" applyNumberFormat="0" applyBorder="0" applyAlignment="0" applyProtection="0"/>
    <xf numFmtId="0" fontId="14" fillId="15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20" borderId="0"/>
    <xf numFmtId="0" fontId="15" fillId="3" borderId="2" applyNumberFormat="0" applyAlignment="0" applyProtection="0"/>
    <xf numFmtId="0" fontId="15" fillId="3" borderId="2" applyNumberFormat="0" applyAlignment="0" applyProtection="0"/>
    <xf numFmtId="0" fontId="17" fillId="3" borderId="3" applyNumberFormat="0" applyAlignment="0" applyProtection="0"/>
    <xf numFmtId="0" fontId="17" fillId="3" borderId="3" applyNumberFormat="0" applyAlignment="0" applyProtection="0"/>
    <xf numFmtId="0" fontId="45" fillId="46" borderId="0" applyNumberFormat="0" applyBorder="0" applyAlignment="0" applyProtection="0"/>
    <xf numFmtId="0" fontId="45" fillId="46" borderId="0" applyNumberFormat="0" applyBorder="0" applyAlignment="0" applyProtection="0"/>
    <xf numFmtId="0" fontId="45" fillId="46" borderId="0" applyNumberFormat="0" applyBorder="0" applyAlignment="0" applyProtection="0"/>
    <xf numFmtId="0" fontId="45" fillId="46" borderId="0" applyNumberFormat="0" applyBorder="0" applyAlignment="0" applyProtection="0"/>
    <xf numFmtId="0" fontId="45" fillId="46" borderId="0" applyNumberFormat="0" applyBorder="0" applyAlignment="0" applyProtection="0"/>
    <xf numFmtId="0" fontId="46" fillId="47" borderId="41" applyNumberFormat="0" applyAlignment="0" applyProtection="0"/>
    <xf numFmtId="0" fontId="46" fillId="47" borderId="41" applyNumberFormat="0" applyAlignment="0" applyProtection="0"/>
    <xf numFmtId="0" fontId="46" fillId="47" borderId="41" applyNumberFormat="0" applyAlignment="0" applyProtection="0"/>
    <xf numFmtId="0" fontId="46" fillId="47" borderId="41" applyNumberFormat="0" applyAlignment="0" applyProtection="0"/>
    <xf numFmtId="0" fontId="46" fillId="47" borderId="41" applyNumberFormat="0" applyAlignment="0" applyProtection="0"/>
    <xf numFmtId="0" fontId="46" fillId="47" borderId="41" applyNumberFormat="0" applyAlignment="0" applyProtection="0"/>
    <xf numFmtId="0" fontId="1" fillId="0" borderId="0"/>
    <xf numFmtId="0" fontId="47" fillId="48" borderId="42" applyNumberFormat="0" applyAlignment="0" applyProtection="0"/>
    <xf numFmtId="0" fontId="47" fillId="48" borderId="42" applyNumberFormat="0" applyAlignment="0" applyProtection="0"/>
    <xf numFmtId="0" fontId="47" fillId="48" borderId="42" applyNumberFormat="0" applyAlignment="0" applyProtection="0"/>
    <xf numFmtId="0" fontId="47" fillId="48" borderId="42" applyNumberFormat="0" applyAlignment="0" applyProtection="0"/>
    <xf numFmtId="0" fontId="47" fillId="48" borderId="42" applyNumberFormat="0" applyAlignment="0" applyProtection="0"/>
    <xf numFmtId="0" fontId="48" fillId="0" borderId="43" applyNumberFormat="0" applyFill="0" applyAlignment="0" applyProtection="0"/>
    <xf numFmtId="0" fontId="48" fillId="0" borderId="43" applyNumberFormat="0" applyFill="0" applyAlignment="0" applyProtection="0"/>
    <xf numFmtId="0" fontId="48" fillId="0" borderId="43" applyNumberFormat="0" applyFill="0" applyAlignment="0" applyProtection="0"/>
    <xf numFmtId="0" fontId="48" fillId="0" borderId="43" applyNumberFormat="0" applyFill="0" applyAlignment="0" applyProtection="0"/>
    <xf numFmtId="0" fontId="48" fillId="0" borderId="43" applyNumberFormat="0" applyFill="0" applyAlignment="0" applyProtection="0"/>
    <xf numFmtId="0" fontId="18" fillId="24" borderId="4" applyNumberFormat="0" applyAlignment="0" applyProtection="0"/>
    <xf numFmtId="14" fontId="12" fillId="0" borderId="0" applyFont="0" applyFill="0" applyBorder="0" applyAlignment="0" applyProtection="0"/>
    <xf numFmtId="0" fontId="19" fillId="5" borderId="3" applyNumberFormat="0" applyAlignment="0" applyProtection="0"/>
    <xf numFmtId="0" fontId="19" fillId="5" borderId="3" applyNumberFormat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9" fillId="55" borderId="41" applyNumberFormat="0" applyAlignment="0" applyProtection="0"/>
    <xf numFmtId="0" fontId="49" fillId="55" borderId="41" applyNumberFormat="0" applyAlignment="0" applyProtection="0"/>
    <xf numFmtId="0" fontId="49" fillId="55" borderId="41" applyNumberFormat="0" applyAlignment="0" applyProtection="0"/>
    <xf numFmtId="0" fontId="49" fillId="55" borderId="41" applyNumberFormat="0" applyAlignment="0" applyProtection="0"/>
    <xf numFmtId="0" fontId="49" fillId="55" borderId="41" applyNumberFormat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3" fillId="0" borderId="6" applyNumberFormat="0" applyFill="0" applyAlignment="0" applyProtection="0"/>
    <xf numFmtId="0" fontId="3" fillId="0" borderId="6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72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0" fontId="22" fillId="6" borderId="0" applyNumberFormat="0" applyBorder="0" applyAlignment="0" applyProtection="0"/>
    <xf numFmtId="0" fontId="1" fillId="13" borderId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" fontId="1" fillId="0" borderId="0" applyFont="0" applyFill="0" applyBorder="0" applyAlignment="0" applyProtection="0"/>
    <xf numFmtId="4" fontId="1" fillId="0" borderId="0" applyFont="0" applyFill="0" applyBorder="0" applyAlignment="0" applyProtection="0"/>
    <xf numFmtId="4" fontId="1" fillId="0" borderId="0" applyFont="0" applyFill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37" fillId="0" borderId="0"/>
    <xf numFmtId="0" fontId="19" fillId="5" borderId="3" applyNumberFormat="0" applyAlignment="0" applyProtection="0"/>
    <xf numFmtId="164" fontId="1" fillId="0" borderId="0" applyFont="0" applyFill="0" applyBorder="0" applyAlignment="0" applyProtection="0"/>
    <xf numFmtId="0" fontId="26" fillId="0" borderId="5" applyNumberFormat="0" applyFill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1" fillId="57" borderId="0" applyNumberFormat="0" applyBorder="0" applyAlignment="0" applyProtection="0"/>
    <xf numFmtId="0" fontId="51" fillId="57" borderId="0" applyNumberFormat="0" applyBorder="0" applyAlignment="0" applyProtection="0"/>
    <xf numFmtId="0" fontId="51" fillId="57" borderId="0" applyNumberFormat="0" applyBorder="0" applyAlignment="0" applyProtection="0"/>
    <xf numFmtId="0" fontId="51" fillId="57" borderId="0" applyNumberFormat="0" applyBorder="0" applyAlignment="0" applyProtection="0"/>
    <xf numFmtId="0" fontId="51" fillId="57" borderId="0" applyNumberFormat="0" applyBorder="0" applyAlignment="0" applyProtection="0"/>
    <xf numFmtId="0" fontId="27" fillId="7" borderId="0" applyNumberFormat="0" applyBorder="0" applyAlignment="0" applyProtection="0"/>
    <xf numFmtId="0" fontId="27" fillId="7" borderId="0" applyNumberFormat="0" applyBorder="0" applyAlignment="0" applyProtection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2" fillId="0" borderId="0"/>
    <xf numFmtId="0" fontId="4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2" fillId="0" borderId="0"/>
    <xf numFmtId="0" fontId="1" fillId="0" borderId="0"/>
    <xf numFmtId="0" fontId="1" fillId="0" borderId="0"/>
    <xf numFmtId="0" fontId="42" fillId="0" borderId="0"/>
    <xf numFmtId="0" fontId="42" fillId="0" borderId="0"/>
    <xf numFmtId="0" fontId="42" fillId="0" borderId="0"/>
    <xf numFmtId="0" fontId="1" fillId="0" borderId="0"/>
    <xf numFmtId="0" fontId="38" fillId="0" borderId="0"/>
    <xf numFmtId="0" fontId="10" fillId="0" borderId="0"/>
    <xf numFmtId="0" fontId="1" fillId="0" borderId="0"/>
    <xf numFmtId="0" fontId="52" fillId="0" borderId="0"/>
    <xf numFmtId="0" fontId="42" fillId="0" borderId="0"/>
    <xf numFmtId="0" fontId="4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2" fillId="0" borderId="0"/>
    <xf numFmtId="0" fontId="42" fillId="0" borderId="0"/>
    <xf numFmtId="0" fontId="42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4" fillId="0" borderId="0"/>
    <xf numFmtId="0" fontId="42" fillId="58" borderId="44" applyNumberFormat="0" applyFont="0" applyAlignment="0" applyProtection="0"/>
    <xf numFmtId="0" fontId="42" fillId="58" borderId="44" applyNumberFormat="0" applyFont="0" applyAlignment="0" applyProtection="0"/>
    <xf numFmtId="0" fontId="42" fillId="58" borderId="44" applyNumberFormat="0" applyFont="0" applyAlignment="0" applyProtection="0"/>
    <xf numFmtId="0" fontId="42" fillId="58" borderId="44" applyNumberFormat="0" applyFont="0" applyAlignment="0" applyProtection="0"/>
    <xf numFmtId="0" fontId="1" fillId="25" borderId="10" applyNumberFormat="0" applyFont="0" applyAlignment="0" applyProtection="0"/>
    <xf numFmtId="0" fontId="1" fillId="25" borderId="10" applyNumberFormat="0" applyFont="0" applyAlignment="0" applyProtection="0"/>
    <xf numFmtId="0" fontId="1" fillId="25" borderId="10" applyNumberFormat="0" applyFont="0" applyAlignment="0" applyProtection="0"/>
    <xf numFmtId="0" fontId="1" fillId="0" borderId="11" applyNumberFormat="0" applyFont="0" applyFill="0" applyProtection="0">
      <alignment vertical="center"/>
    </xf>
    <xf numFmtId="9" fontId="42" fillId="0" borderId="0" applyFont="0" applyFill="0" applyBorder="0" applyAlignment="0" applyProtection="0"/>
    <xf numFmtId="9" fontId="5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3" fillId="47" borderId="45" applyNumberFormat="0" applyAlignment="0" applyProtection="0"/>
    <xf numFmtId="0" fontId="53" fillId="47" borderId="45" applyNumberFormat="0" applyAlignment="0" applyProtection="0"/>
    <xf numFmtId="0" fontId="53" fillId="47" borderId="45" applyNumberFormat="0" applyAlignment="0" applyProtection="0"/>
    <xf numFmtId="0" fontId="53" fillId="47" borderId="45" applyNumberFormat="0" applyAlignment="0" applyProtection="0"/>
    <xf numFmtId="0" fontId="53" fillId="47" borderId="45" applyNumberFormat="0" applyAlignment="0" applyProtection="0"/>
    <xf numFmtId="0" fontId="53" fillId="47" borderId="45" applyNumberFormat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164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164" fontId="42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54" fillId="0" borderId="0"/>
    <xf numFmtId="0" fontId="11" fillId="0" borderId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46" applyNumberFormat="0" applyFill="0" applyAlignment="0" applyProtection="0"/>
    <xf numFmtId="0" fontId="58" fillId="0" borderId="46" applyNumberFormat="0" applyFill="0" applyAlignment="0" applyProtection="0"/>
    <xf numFmtId="0" fontId="58" fillId="0" borderId="46" applyNumberFormat="0" applyFill="0" applyAlignment="0" applyProtection="0"/>
    <xf numFmtId="0" fontId="58" fillId="0" borderId="46" applyNumberFormat="0" applyFill="0" applyAlignment="0" applyProtection="0"/>
    <xf numFmtId="0" fontId="58" fillId="0" borderId="46" applyNumberFormat="0" applyFill="0" applyAlignment="0" applyProtection="0"/>
    <xf numFmtId="0" fontId="58" fillId="0" borderId="46" applyNumberFormat="0" applyFill="0" applyAlignment="0" applyProtection="0"/>
    <xf numFmtId="0" fontId="59" fillId="0" borderId="47" applyNumberFormat="0" applyFill="0" applyAlignment="0" applyProtection="0"/>
    <xf numFmtId="0" fontId="59" fillId="0" borderId="47" applyNumberFormat="0" applyFill="0" applyAlignment="0" applyProtection="0"/>
    <xf numFmtId="0" fontId="59" fillId="0" borderId="47" applyNumberFormat="0" applyFill="0" applyAlignment="0" applyProtection="0"/>
    <xf numFmtId="0" fontId="59" fillId="0" borderId="47" applyNumberFormat="0" applyFill="0" applyAlignment="0" applyProtection="0"/>
    <xf numFmtId="0" fontId="59" fillId="0" borderId="47" applyNumberFormat="0" applyFill="0" applyAlignment="0" applyProtection="0"/>
    <xf numFmtId="0" fontId="59" fillId="0" borderId="47" applyNumberFormat="0" applyFill="0" applyAlignment="0" applyProtection="0"/>
    <xf numFmtId="0" fontId="60" fillId="0" borderId="48" applyNumberFormat="0" applyFill="0" applyAlignment="0" applyProtection="0"/>
    <xf numFmtId="0" fontId="60" fillId="0" borderId="48" applyNumberFormat="0" applyFill="0" applyAlignment="0" applyProtection="0"/>
    <xf numFmtId="0" fontId="60" fillId="0" borderId="48" applyNumberFormat="0" applyFill="0" applyAlignment="0" applyProtection="0"/>
    <xf numFmtId="0" fontId="60" fillId="0" borderId="48" applyNumberFormat="0" applyFill="0" applyAlignment="0" applyProtection="0"/>
    <xf numFmtId="0" fontId="60" fillId="0" borderId="48" applyNumberFormat="0" applyFill="0" applyAlignment="0" applyProtection="0"/>
    <xf numFmtId="0" fontId="60" fillId="0" borderId="48" applyNumberFormat="0" applyFill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1" fillId="0" borderId="1" applyNumberFormat="0" applyFont="0" applyFill="0" applyAlignment="0" applyProtection="0"/>
    <xf numFmtId="0" fontId="28" fillId="0" borderId="0" applyNumberFormat="0" applyFill="0" applyBorder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1" fillId="0" borderId="14" applyNumberFormat="0" applyFill="0" applyAlignment="0" applyProtection="0"/>
    <xf numFmtId="0" fontId="31" fillId="0" borderId="14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43" fontId="42" fillId="0" borderId="0" applyFont="0" applyFill="0" applyBorder="0" applyAlignment="0" applyProtection="0"/>
    <xf numFmtId="164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64" fontId="42" fillId="0" borderId="0" applyFont="0" applyFill="0" applyBorder="0" applyAlignment="0" applyProtection="0"/>
    <xf numFmtId="177" fontId="42" fillId="0" borderId="0" applyFont="0" applyFill="0" applyBorder="0" applyAlignment="0" applyProtection="0"/>
    <xf numFmtId="164" fontId="42" fillId="0" borderId="0" applyFont="0" applyFill="0" applyBorder="0" applyAlignment="0" applyProtection="0"/>
    <xf numFmtId="164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2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64" fontId="42" fillId="0" borderId="0" applyFont="0" applyFill="0" applyBorder="0" applyAlignment="0" applyProtection="0"/>
    <xf numFmtId="177" fontId="1" fillId="0" borderId="0" applyFont="0" applyFill="0" applyBorder="0" applyAlignment="0" applyProtection="0"/>
    <xf numFmtId="164" fontId="4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2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52" fillId="0" borderId="0" applyFont="0" applyFill="0" applyBorder="0" applyAlignment="0" applyProtection="0"/>
    <xf numFmtId="173" fontId="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26" borderId="0" applyNumberFormat="0" applyBorder="0" applyProtection="0">
      <alignment horizontal="centerContinuous" vertical="center"/>
    </xf>
    <xf numFmtId="0" fontId="1" fillId="27" borderId="0"/>
    <xf numFmtId="0" fontId="18" fillId="24" borderId="4" applyNumberFormat="0" applyAlignment="0" applyProtection="0"/>
    <xf numFmtId="0" fontId="18" fillId="24" borderId="4" applyNumberFormat="0" applyAlignment="0" applyProtection="0"/>
    <xf numFmtId="0" fontId="22" fillId="6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8" fillId="24" borderId="4" applyNumberFormat="0" applyAlignment="0" applyProtection="0">
      <alignment vertical="center"/>
    </xf>
    <xf numFmtId="0" fontId="39" fillId="0" borderId="0"/>
    <xf numFmtId="0" fontId="20" fillId="0" borderId="12" applyNumberFormat="0" applyFill="0" applyAlignment="0" applyProtection="0">
      <alignment vertical="center"/>
    </xf>
    <xf numFmtId="0" fontId="3" fillId="0" borderId="12" applyNumberFormat="0" applyFill="0" applyAlignment="0" applyProtection="0">
      <alignment vertical="center"/>
    </xf>
    <xf numFmtId="0" fontId="1" fillId="25" borderId="10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7" fillId="11" borderId="3" applyNumberFormat="0" applyAlignment="0" applyProtection="0">
      <alignment vertical="center"/>
    </xf>
    <xf numFmtId="0" fontId="19" fillId="5" borderId="3" applyNumberFormat="0" applyAlignment="0" applyProtection="0">
      <alignment vertical="center"/>
    </xf>
    <xf numFmtId="0" fontId="15" fillId="11" borderId="2" applyNumberFormat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5" applyNumberFormat="0" applyFill="0" applyAlignment="0" applyProtection="0">
      <alignment vertical="center"/>
    </xf>
  </cellStyleXfs>
  <cellXfs count="317">
    <xf numFmtId="0" fontId="0" fillId="0" borderId="0" xfId="0"/>
    <xf numFmtId="0" fontId="0" fillId="0" borderId="0" xfId="0" applyFill="1"/>
    <xf numFmtId="0" fontId="61" fillId="59" borderId="0" xfId="0" applyFont="1" applyFill="1" applyAlignment="1">
      <alignment horizontal="left" vertical="center" indent="1"/>
    </xf>
    <xf numFmtId="0" fontId="0" fillId="59" borderId="0" xfId="0" applyFill="1" applyAlignment="1">
      <alignment vertical="center"/>
    </xf>
    <xf numFmtId="0" fontId="0" fillId="59" borderId="0" xfId="0" applyFill="1"/>
    <xf numFmtId="0" fontId="62" fillId="59" borderId="0" xfId="0" applyFont="1" applyFill="1" applyAlignment="1">
      <alignment horizontal="left" vertical="center" indent="2"/>
    </xf>
    <xf numFmtId="0" fontId="0" fillId="59" borderId="0" xfId="0" quotePrefix="1" applyNumberFormat="1" applyFill="1"/>
    <xf numFmtId="0" fontId="63" fillId="59" borderId="0" xfId="0" applyFont="1" applyFill="1" applyAlignment="1">
      <alignment horizontal="left" vertical="center" indent="3"/>
    </xf>
    <xf numFmtId="0" fontId="64" fillId="59" borderId="0" xfId="0" applyFont="1" applyFill="1" applyAlignment="1">
      <alignment horizontal="left" vertical="center" indent="1"/>
    </xf>
    <xf numFmtId="0" fontId="0" fillId="60" borderId="50" xfId="0" applyFill="1" applyBorder="1" applyAlignment="1">
      <alignment horizontal="center" vertical="center"/>
    </xf>
    <xf numFmtId="0" fontId="0" fillId="60" borderId="51" xfId="0" applyFill="1" applyBorder="1" applyAlignment="1">
      <alignment horizontal="center" vertical="center"/>
    </xf>
    <xf numFmtId="0" fontId="0" fillId="59" borderId="0" xfId="0" applyFill="1" applyAlignment="1">
      <alignment horizontal="left"/>
    </xf>
    <xf numFmtId="0" fontId="62" fillId="59" borderId="0" xfId="0" applyFont="1" applyFill="1"/>
    <xf numFmtId="0" fontId="62" fillId="59" borderId="0" xfId="0" applyFont="1" applyFill="1" applyAlignment="1">
      <alignment horizontal="left"/>
    </xf>
    <xf numFmtId="43" fontId="42" fillId="61" borderId="50" xfId="500" applyFont="1" applyFill="1" applyBorder="1" applyAlignment="1">
      <alignment horizontal="center" vertical="center"/>
    </xf>
    <xf numFmtId="0" fontId="65" fillId="59" borderId="0" xfId="0" quotePrefix="1" applyFont="1" applyFill="1" applyAlignment="1">
      <alignment horizontal="left" indent="1"/>
    </xf>
    <xf numFmtId="164" fontId="0" fillId="59" borderId="0" xfId="0" applyNumberFormat="1" applyFill="1"/>
    <xf numFmtId="0" fontId="66" fillId="59" borderId="0" xfId="0" applyFont="1" applyFill="1" applyAlignment="1">
      <alignment horizontal="left" vertical="center" indent="1"/>
    </xf>
    <xf numFmtId="0" fontId="0" fillId="62" borderId="15" xfId="0" applyFill="1" applyBorder="1" applyAlignment="1">
      <alignment horizontal="center" vertical="center"/>
    </xf>
    <xf numFmtId="0" fontId="0" fillId="63" borderId="15" xfId="0" applyFill="1" applyBorder="1" applyAlignment="1">
      <alignment horizontal="center" vertical="center"/>
    </xf>
    <xf numFmtId="0" fontId="65" fillId="59" borderId="0" xfId="0" quotePrefix="1" applyFont="1" applyFill="1" applyAlignment="1">
      <alignment horizontal="right" indent="3"/>
    </xf>
    <xf numFmtId="0" fontId="68" fillId="0" borderId="15" xfId="0" applyFont="1" applyBorder="1"/>
    <xf numFmtId="0" fontId="68" fillId="0" borderId="15" xfId="0" applyFont="1" applyBorder="1" applyAlignment="1">
      <alignment horizontal="center"/>
    </xf>
    <xf numFmtId="9" fontId="68" fillId="0" borderId="15" xfId="0" applyNumberFormat="1" applyFont="1" applyBorder="1" applyAlignment="1">
      <alignment horizontal="center"/>
    </xf>
    <xf numFmtId="0" fontId="67" fillId="59" borderId="0" xfId="0" applyFont="1" applyFill="1"/>
    <xf numFmtId="9" fontId="67" fillId="59" borderId="0" xfId="406" applyFont="1" applyFill="1" applyAlignment="1">
      <alignment horizontal="center"/>
    </xf>
    <xf numFmtId="9" fontId="42" fillId="60" borderId="51" xfId="406" applyFont="1" applyFill="1" applyBorder="1" applyAlignment="1">
      <alignment horizontal="center" vertical="center"/>
    </xf>
    <xf numFmtId="43" fontId="69" fillId="63" borderId="15" xfId="500" applyNumberFormat="1" applyFont="1" applyFill="1" applyBorder="1" applyAlignment="1">
      <alignment vertical="center"/>
    </xf>
    <xf numFmtId="0" fontId="67" fillId="59" borderId="15" xfId="0" applyFont="1" applyFill="1" applyBorder="1" applyAlignment="1">
      <alignment horizontal="center" vertical="center"/>
    </xf>
    <xf numFmtId="164" fontId="65" fillId="59" borderId="0" xfId="0" quotePrefix="1" applyNumberFormat="1" applyFont="1" applyFill="1" applyAlignment="1">
      <alignment horizontal="left" indent="1"/>
    </xf>
    <xf numFmtId="0" fontId="70" fillId="64" borderId="16" xfId="0" applyFont="1" applyFill="1" applyBorder="1" applyAlignment="1">
      <alignment horizontal="center" vertical="center"/>
    </xf>
    <xf numFmtId="0" fontId="71" fillId="65" borderId="15" xfId="0" applyFont="1" applyFill="1" applyBorder="1" applyAlignment="1">
      <alignment horizontal="center" vertical="center" wrapText="1"/>
    </xf>
    <xf numFmtId="0" fontId="71" fillId="66" borderId="15" xfId="0" applyFont="1" applyFill="1" applyBorder="1" applyAlignment="1">
      <alignment horizontal="center" vertical="center" wrapText="1"/>
    </xf>
    <xf numFmtId="0" fontId="71" fillId="63" borderId="17" xfId="0" applyFont="1" applyFill="1" applyBorder="1" applyAlignment="1"/>
    <xf numFmtId="9" fontId="71" fillId="0" borderId="15" xfId="406" applyFont="1" applyFill="1" applyBorder="1" applyAlignment="1">
      <alignment horizontal="center" vertical="center" wrapText="1"/>
    </xf>
    <xf numFmtId="9" fontId="71" fillId="0" borderId="15" xfId="406" applyFont="1" applyFill="1" applyBorder="1" applyAlignment="1">
      <alignment horizontal="center" wrapText="1"/>
    </xf>
    <xf numFmtId="0" fontId="72" fillId="59" borderId="0" xfId="0" applyFont="1" applyFill="1" applyAlignment="1">
      <alignment horizontal="left" vertical="top" indent="1"/>
    </xf>
    <xf numFmtId="0" fontId="61" fillId="59" borderId="0" xfId="0" applyFont="1" applyFill="1" applyAlignment="1">
      <alignment vertical="center"/>
    </xf>
    <xf numFmtId="166" fontId="42" fillId="0" borderId="15" xfId="500" applyNumberFormat="1" applyFont="1" applyBorder="1"/>
    <xf numFmtId="0" fontId="0" fillId="0" borderId="0" xfId="0" applyAlignment="1">
      <alignment horizontal="left"/>
    </xf>
    <xf numFmtId="167" fontId="42" fillId="0" borderId="15" xfId="500" applyNumberFormat="1" applyFont="1" applyBorder="1"/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67" borderId="15" xfId="0" applyFill="1" applyBorder="1" applyAlignment="1">
      <alignment horizontal="center" vertical="center" wrapText="1"/>
    </xf>
    <xf numFmtId="0" fontId="0" fillId="0" borderId="0" xfId="0"/>
    <xf numFmtId="0" fontId="0" fillId="0" borderId="0" xfId="0" applyFill="1"/>
    <xf numFmtId="0" fontId="0" fillId="67" borderId="0" xfId="0" applyFill="1"/>
    <xf numFmtId="43" fontId="0" fillId="59" borderId="0" xfId="0" applyNumberFormat="1" applyFill="1" applyAlignment="1">
      <alignment vertical="center"/>
    </xf>
    <xf numFmtId="43" fontId="0" fillId="59" borderId="0" xfId="0" applyNumberFormat="1" applyFill="1"/>
    <xf numFmtId="9" fontId="42" fillId="59" borderId="0" xfId="406" applyFont="1" applyFill="1" applyAlignment="1">
      <alignment horizontal="center"/>
    </xf>
    <xf numFmtId="0" fontId="73" fillId="59" borderId="0" xfId="0" applyFont="1" applyFill="1" applyAlignment="1">
      <alignment horizontal="left" vertical="center" indent="2"/>
    </xf>
    <xf numFmtId="43" fontId="65" fillId="59" borderId="0" xfId="0" quotePrefix="1" applyNumberFormat="1" applyFont="1" applyFill="1" applyAlignment="1">
      <alignment horizontal="left" indent="1"/>
    </xf>
    <xf numFmtId="0" fontId="68" fillId="0" borderId="15" xfId="0" applyFont="1" applyBorder="1" applyAlignment="1">
      <alignment horizontal="center"/>
    </xf>
    <xf numFmtId="0" fontId="6" fillId="0" borderId="0" xfId="397" applyFont="1" applyFill="1" applyBorder="1" applyAlignment="1">
      <alignment horizontal="left"/>
    </xf>
    <xf numFmtId="0" fontId="0" fillId="0" borderId="0" xfId="0" applyFont="1" applyBorder="1"/>
    <xf numFmtId="0" fontId="74" fillId="59" borderId="0" xfId="0" applyFont="1" applyFill="1"/>
    <xf numFmtId="168" fontId="42" fillId="59" borderId="0" xfId="406" applyNumberFormat="1" applyFont="1" applyFill="1"/>
    <xf numFmtId="0" fontId="67" fillId="59" borderId="0" xfId="0" applyNumberFormat="1" applyFont="1" applyFill="1" applyAlignment="1">
      <alignment vertical="center"/>
    </xf>
    <xf numFmtId="43" fontId="75" fillId="68" borderId="50" xfId="500" applyNumberFormat="1" applyFont="1" applyFill="1" applyBorder="1" applyAlignment="1">
      <alignment vertical="center"/>
    </xf>
    <xf numFmtId="168" fontId="75" fillId="68" borderId="50" xfId="406" applyNumberFormat="1" applyFont="1" applyFill="1" applyBorder="1" applyAlignment="1">
      <alignment horizontal="center" vertical="center"/>
    </xf>
    <xf numFmtId="0" fontId="0" fillId="0" borderId="0" xfId="0" applyBorder="1"/>
    <xf numFmtId="43" fontId="75" fillId="68" borderId="50" xfId="500" applyNumberFormat="1" applyFont="1" applyFill="1" applyBorder="1" applyAlignment="1">
      <alignment horizontal="center" vertical="center"/>
    </xf>
    <xf numFmtId="164" fontId="0" fillId="0" borderId="0" xfId="0" applyNumberFormat="1" applyBorder="1"/>
    <xf numFmtId="4" fontId="42" fillId="0" borderId="0" xfId="406" applyNumberFormat="1" applyFont="1" applyBorder="1"/>
    <xf numFmtId="0" fontId="74" fillId="59" borderId="19" xfId="0" applyFont="1" applyFill="1" applyBorder="1" applyAlignment="1">
      <alignment horizontal="left" vertical="center" indent="1"/>
    </xf>
    <xf numFmtId="0" fontId="74" fillId="59" borderId="19" xfId="0" applyFont="1" applyFill="1" applyBorder="1" applyAlignment="1">
      <alignment horizontal="center" vertical="center"/>
    </xf>
    <xf numFmtId="168" fontId="0" fillId="0" borderId="52" xfId="0" applyNumberFormat="1" applyFill="1" applyBorder="1" applyAlignment="1">
      <alignment horizontal="center" vertical="center"/>
    </xf>
    <xf numFmtId="0" fontId="76" fillId="59" borderId="19" xfId="0" applyFont="1" applyFill="1" applyBorder="1" applyAlignment="1">
      <alignment horizontal="left" vertical="center" indent="1"/>
    </xf>
    <xf numFmtId="0" fontId="74" fillId="59" borderId="0" xfId="0" applyFont="1" applyFill="1" applyAlignment="1">
      <alignment horizontal="left" vertical="center" indent="2"/>
    </xf>
    <xf numFmtId="43" fontId="77" fillId="0" borderId="52" xfId="500" applyFont="1" applyFill="1" applyBorder="1" applyAlignment="1">
      <alignment horizontal="center" vertical="center"/>
    </xf>
    <xf numFmtId="43" fontId="77" fillId="60" borderId="52" xfId="500" applyFont="1" applyFill="1" applyBorder="1" applyAlignment="1">
      <alignment horizontal="center" vertical="center"/>
    </xf>
    <xf numFmtId="0" fontId="61" fillId="61" borderId="0" xfId="0" applyFont="1" applyFill="1" applyAlignment="1">
      <alignment horizontal="center" vertical="center" wrapText="1"/>
    </xf>
    <xf numFmtId="164" fontId="61" fillId="61" borderId="0" xfId="507" applyFont="1" applyFill="1" applyAlignment="1">
      <alignment horizontal="center" vertical="center" wrapText="1"/>
    </xf>
    <xf numFmtId="0" fontId="61" fillId="0" borderId="0" xfId="0" applyFont="1" applyFill="1" applyAlignment="1">
      <alignment horizontal="center" vertical="center" wrapText="1"/>
    </xf>
    <xf numFmtId="164" fontId="42" fillId="0" borderId="0" xfId="507" applyFont="1"/>
    <xf numFmtId="168" fontId="61" fillId="0" borderId="0" xfId="406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43" fontId="47" fillId="50" borderId="15" xfId="500" applyFont="1" applyFill="1" applyBorder="1" applyAlignment="1">
      <alignment horizontal="center" vertical="center" wrapText="1"/>
    </xf>
    <xf numFmtId="0" fontId="67" fillId="0" borderId="15" xfId="272" applyFont="1" applyFill="1" applyBorder="1"/>
    <xf numFmtId="43" fontId="67" fillId="0" borderId="15" xfId="500" applyFont="1" applyFill="1" applyBorder="1"/>
    <xf numFmtId="0" fontId="67" fillId="0" borderId="15" xfId="272" applyFont="1" applyFill="1" applyBorder="1" applyAlignment="1">
      <alignment horizontal="center"/>
    </xf>
    <xf numFmtId="0" fontId="67" fillId="0" borderId="0" xfId="0" applyFont="1" applyAlignment="1">
      <alignment horizontal="center"/>
    </xf>
    <xf numFmtId="0" fontId="42" fillId="0" borderId="0" xfId="507" applyNumberFormat="1" applyFont="1" applyFill="1"/>
    <xf numFmtId="0" fontId="67" fillId="0" borderId="0" xfId="507" applyNumberFormat="1" applyFont="1" applyFill="1"/>
    <xf numFmtId="168" fontId="42" fillId="0" borderId="0" xfId="406" applyNumberFormat="1" applyFont="1"/>
    <xf numFmtId="164" fontId="42" fillId="0" borderId="0" xfId="507" applyFont="1" applyFill="1"/>
    <xf numFmtId="0" fontId="64" fillId="61" borderId="20" xfId="0" applyFont="1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64" fontId="42" fillId="0" borderId="0" xfId="507" applyFont="1" applyBorder="1"/>
    <xf numFmtId="164" fontId="42" fillId="68" borderId="0" xfId="507" applyFont="1" applyFill="1" applyBorder="1"/>
    <xf numFmtId="164" fontId="42" fillId="70" borderId="24" xfId="507" applyFont="1" applyFill="1" applyBorder="1"/>
    <xf numFmtId="0" fontId="0" fillId="0" borderId="25" xfId="0" applyBorder="1"/>
    <xf numFmtId="0" fontId="0" fillId="0" borderId="26" xfId="0" applyBorder="1"/>
    <xf numFmtId="164" fontId="42" fillId="0" borderId="26" xfId="507" applyFont="1" applyBorder="1"/>
    <xf numFmtId="164" fontId="42" fillId="68" borderId="26" xfId="507" applyFont="1" applyFill="1" applyBorder="1"/>
    <xf numFmtId="164" fontId="0" fillId="0" borderId="26" xfId="0" applyNumberFormat="1" applyBorder="1"/>
    <xf numFmtId="164" fontId="42" fillId="70" borderId="27" xfId="507" applyFont="1" applyFill="1" applyBorder="1"/>
    <xf numFmtId="164" fontId="42" fillId="0" borderId="21" xfId="507" applyFont="1" applyBorder="1"/>
    <xf numFmtId="164" fontId="0" fillId="0" borderId="21" xfId="0" applyNumberFormat="1" applyBorder="1"/>
    <xf numFmtId="0" fontId="64" fillId="0" borderId="23" xfId="0" applyFont="1" applyBorder="1"/>
    <xf numFmtId="0" fontId="64" fillId="0" borderId="23" xfId="0" applyFont="1" applyFill="1" applyBorder="1"/>
    <xf numFmtId="0" fontId="64" fillId="0" borderId="0" xfId="0" applyFont="1" applyBorder="1"/>
    <xf numFmtId="164" fontId="0" fillId="0" borderId="0" xfId="0" applyNumberFormat="1" applyFill="1"/>
    <xf numFmtId="0" fontId="0" fillId="0" borderId="28" xfId="0" applyBorder="1"/>
    <xf numFmtId="0" fontId="0" fillId="0" borderId="29" xfId="0" applyBorder="1"/>
    <xf numFmtId="164" fontId="42" fillId="0" borderId="29" xfId="507" applyFont="1" applyBorder="1"/>
    <xf numFmtId="164" fontId="42" fillId="68" borderId="29" xfId="507" applyFont="1" applyFill="1" applyBorder="1"/>
    <xf numFmtId="164" fontId="0" fillId="0" borderId="29" xfId="0" applyNumberFormat="1" applyBorder="1"/>
    <xf numFmtId="164" fontId="42" fillId="70" borderId="30" xfId="507" applyFont="1" applyFill="1" applyBorder="1"/>
    <xf numFmtId="0" fontId="0" fillId="0" borderId="31" xfId="0" applyBorder="1"/>
    <xf numFmtId="0" fontId="0" fillId="0" borderId="32" xfId="0" applyBorder="1"/>
    <xf numFmtId="164" fontId="42" fillId="0" borderId="32" xfId="507" applyFont="1" applyBorder="1"/>
    <xf numFmtId="164" fontId="42" fillId="68" borderId="32" xfId="507" applyFont="1" applyFill="1" applyBorder="1"/>
    <xf numFmtId="164" fontId="0" fillId="0" borderId="32" xfId="0" applyNumberFormat="1" applyBorder="1"/>
    <xf numFmtId="164" fontId="42" fillId="70" borderId="33" xfId="507" applyFont="1" applyFill="1" applyBorder="1"/>
    <xf numFmtId="0" fontId="61" fillId="71" borderId="34" xfId="0" applyFont="1" applyFill="1" applyBorder="1" applyAlignment="1">
      <alignment horizontal="center" vertical="center"/>
    </xf>
    <xf numFmtId="0" fontId="61" fillId="71" borderId="35" xfId="0" applyFont="1" applyFill="1" applyBorder="1" applyAlignment="1">
      <alignment horizontal="center" vertical="center"/>
    </xf>
    <xf numFmtId="0" fontId="61" fillId="61" borderId="35" xfId="0" applyFont="1" applyFill="1" applyBorder="1" applyAlignment="1">
      <alignment horizontal="center" vertical="center"/>
    </xf>
    <xf numFmtId="0" fontId="61" fillId="61" borderId="35" xfId="0" applyFont="1" applyFill="1" applyBorder="1" applyAlignment="1">
      <alignment horizontal="center" vertical="center" wrapText="1"/>
    </xf>
    <xf numFmtId="164" fontId="61" fillId="61" borderId="35" xfId="507" applyFont="1" applyFill="1" applyBorder="1" applyAlignment="1">
      <alignment horizontal="center" vertical="center" wrapText="1"/>
    </xf>
    <xf numFmtId="164" fontId="61" fillId="68" borderId="35" xfId="507" applyFont="1" applyFill="1" applyBorder="1" applyAlignment="1">
      <alignment horizontal="center" vertical="center" wrapText="1"/>
    </xf>
    <xf numFmtId="0" fontId="61" fillId="71" borderId="35" xfId="0" applyFont="1" applyFill="1" applyBorder="1" applyAlignment="1">
      <alignment horizontal="center" vertical="center" wrapText="1"/>
    </xf>
    <xf numFmtId="0" fontId="61" fillId="70" borderId="36" xfId="0" applyFont="1" applyFill="1" applyBorder="1" applyAlignment="1">
      <alignment horizontal="center" vertical="center" wrapText="1"/>
    </xf>
    <xf numFmtId="164" fontId="42" fillId="0" borderId="21" xfId="507" applyFont="1" applyFill="1" applyBorder="1"/>
    <xf numFmtId="164" fontId="42" fillId="0" borderId="0" xfId="507" applyFont="1" applyFill="1" applyBorder="1"/>
    <xf numFmtId="0" fontId="0" fillId="0" borderId="22" xfId="0" applyFill="1" applyBorder="1"/>
    <xf numFmtId="0" fontId="0" fillId="0" borderId="24" xfId="0" applyFill="1" applyBorder="1"/>
    <xf numFmtId="0" fontId="61" fillId="0" borderId="18" xfId="0" applyFont="1" applyBorder="1" applyAlignment="1">
      <alignment horizontal="center" vertical="center"/>
    </xf>
    <xf numFmtId="0" fontId="0" fillId="0" borderId="37" xfId="0" applyBorder="1"/>
    <xf numFmtId="0" fontId="0" fillId="0" borderId="38" xfId="0" applyBorder="1"/>
    <xf numFmtId="0" fontId="0" fillId="0" borderId="18" xfId="0" applyBorder="1"/>
    <xf numFmtId="0" fontId="0" fillId="71" borderId="35" xfId="0" applyFill="1" applyBorder="1"/>
    <xf numFmtId="0" fontId="0" fillId="0" borderId="0" xfId="0"/>
    <xf numFmtId="0" fontId="61" fillId="0" borderId="0" xfId="0" applyFont="1"/>
    <xf numFmtId="0" fontId="61" fillId="60" borderId="0" xfId="0" applyFont="1" applyFill="1"/>
    <xf numFmtId="43" fontId="61" fillId="0" borderId="0" xfId="500" applyFont="1"/>
    <xf numFmtId="0" fontId="0" fillId="0" borderId="0" xfId="0" applyFill="1"/>
    <xf numFmtId="0" fontId="47" fillId="50" borderId="15" xfId="278" applyFont="1" applyBorder="1" applyAlignment="1">
      <alignment horizontal="center" vertical="center" wrapText="1"/>
    </xf>
    <xf numFmtId="0" fontId="0" fillId="0" borderId="0" xfId="0"/>
    <xf numFmtId="43" fontId="42" fillId="0" borderId="0" xfId="500" applyFont="1"/>
    <xf numFmtId="176" fontId="61" fillId="0" borderId="0" xfId="406" applyNumberFormat="1" applyFont="1" applyAlignment="1">
      <alignment horizontal="center"/>
    </xf>
    <xf numFmtId="10" fontId="42" fillId="0" borderId="0" xfId="406" applyNumberFormat="1" applyFont="1"/>
    <xf numFmtId="0" fontId="67" fillId="0" borderId="0" xfId="0" applyFont="1" applyFill="1"/>
    <xf numFmtId="0" fontId="0" fillId="0" borderId="15" xfId="0" applyBorder="1"/>
    <xf numFmtId="168" fontId="42" fillId="0" borderId="0" xfId="406" applyNumberFormat="1" applyFont="1" applyBorder="1"/>
    <xf numFmtId="0" fontId="61" fillId="0" borderId="0" xfId="0" applyFont="1" applyFill="1" applyAlignment="1">
      <alignment horizontal="center" vertical="center"/>
    </xf>
    <xf numFmtId="0" fontId="71" fillId="0" borderId="0" xfId="0" applyFont="1" applyFill="1" applyBorder="1" applyAlignment="1">
      <alignment horizontal="center" vertical="center" wrapText="1"/>
    </xf>
    <xf numFmtId="0" fontId="61" fillId="67" borderId="0" xfId="0" applyFont="1" applyFill="1" applyAlignment="1">
      <alignment horizontal="center" vertical="center" wrapText="1"/>
    </xf>
    <xf numFmtId="1" fontId="61" fillId="0" borderId="0" xfId="0" applyNumberFormat="1" applyFont="1" applyFill="1" applyAlignment="1">
      <alignment horizontal="center" vertical="center" wrapText="1"/>
    </xf>
    <xf numFmtId="43" fontId="5" fillId="69" borderId="0" xfId="500" applyFont="1" applyFill="1" applyAlignment="1">
      <alignment horizontal="center" vertical="center" wrapText="1"/>
    </xf>
    <xf numFmtId="43" fontId="5" fillId="67" borderId="0" xfId="500" applyFont="1" applyFill="1" applyAlignment="1">
      <alignment horizontal="center" vertical="center" wrapText="1"/>
    </xf>
    <xf numFmtId="43" fontId="61" fillId="60" borderId="0" xfId="500" applyFont="1" applyFill="1" applyBorder="1" applyAlignment="1"/>
    <xf numFmtId="1" fontId="0" fillId="0" borderId="0" xfId="0" applyNumberFormat="1"/>
    <xf numFmtId="0" fontId="0" fillId="0" borderId="0" xfId="0" applyFont="1"/>
    <xf numFmtId="0" fontId="0" fillId="0" borderId="0" xfId="0" applyFont="1" applyBorder="1"/>
    <xf numFmtId="0" fontId="0" fillId="0" borderId="0" xfId="0" applyBorder="1"/>
    <xf numFmtId="164" fontId="0" fillId="0" borderId="0" xfId="0" applyNumberFormat="1" applyBorder="1"/>
    <xf numFmtId="43" fontId="42" fillId="67" borderId="0" xfId="500" applyFont="1" applyFill="1" applyBorder="1"/>
    <xf numFmtId="43" fontId="42" fillId="69" borderId="0" xfId="500" applyFont="1" applyFill="1"/>
    <xf numFmtId="0" fontId="42" fillId="0" borderId="0" xfId="375" applyBorder="1"/>
    <xf numFmtId="1" fontId="0" fillId="0" borderId="0" xfId="0" applyNumberFormat="1" applyBorder="1"/>
    <xf numFmtId="1" fontId="0" fillId="0" borderId="0" xfId="0" applyNumberFormat="1" applyFont="1"/>
    <xf numFmtId="0" fontId="67" fillId="0" borderId="0" xfId="0" applyFont="1"/>
    <xf numFmtId="0" fontId="0" fillId="0" borderId="0" xfId="0" applyFill="1" applyBorder="1"/>
    <xf numFmtId="164" fontId="0" fillId="0" borderId="0" xfId="0" applyNumberFormat="1"/>
    <xf numFmtId="168" fontId="61" fillId="70" borderId="0" xfId="406" applyNumberFormat="1" applyFont="1" applyFill="1" applyAlignment="1">
      <alignment horizontal="center" vertical="center" wrapText="1"/>
    </xf>
    <xf numFmtId="49" fontId="0" fillId="0" borderId="0" xfId="0" applyNumberFormat="1" applyFill="1"/>
    <xf numFmtId="0" fontId="0" fillId="0" borderId="0" xfId="0"/>
    <xf numFmtId="0" fontId="61" fillId="0" borderId="0" xfId="0" applyFont="1"/>
    <xf numFmtId="43" fontId="61" fillId="0" borderId="0" xfId="500" applyFont="1" applyFill="1" applyAlignment="1">
      <alignment horizontal="center" vertical="center" wrapText="1"/>
    </xf>
    <xf numFmtId="0" fontId="0" fillId="60" borderId="0" xfId="0" applyFill="1"/>
    <xf numFmtId="43" fontId="0" fillId="60" borderId="0" xfId="0" applyNumberFormat="1" applyFill="1"/>
    <xf numFmtId="0" fontId="61" fillId="0" borderId="0" xfId="0" applyFont="1" applyAlignment="1">
      <alignment horizontal="center" vertical="center" wrapText="1"/>
    </xf>
    <xf numFmtId="168" fontId="61" fillId="60" borderId="0" xfId="406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right"/>
    </xf>
    <xf numFmtId="164" fontId="42" fillId="0" borderId="0" xfId="507" applyFont="1"/>
    <xf numFmtId="43" fontId="0" fillId="70" borderId="0" xfId="0" applyNumberFormat="1" applyFill="1"/>
    <xf numFmtId="0" fontId="67" fillId="0" borderId="0" xfId="0" applyFont="1" applyFill="1" applyBorder="1" applyAlignment="1">
      <alignment horizontal="left"/>
    </xf>
    <xf numFmtId="0" fontId="67" fillId="0" borderId="0" xfId="0" applyFont="1" applyFill="1" applyBorder="1"/>
    <xf numFmtId="0" fontId="0" fillId="0" borderId="0" xfId="0" applyAlignment="1">
      <alignment horizontal="right"/>
    </xf>
    <xf numFmtId="49" fontId="67" fillId="0" borderId="0" xfId="0" applyNumberFormat="1" applyFont="1" applyFill="1" applyBorder="1"/>
    <xf numFmtId="43" fontId="42" fillId="0" borderId="0" xfId="500" applyFont="1"/>
    <xf numFmtId="0" fontId="0" fillId="0" borderId="0" xfId="0"/>
    <xf numFmtId="43" fontId="0" fillId="0" borderId="0" xfId="0" applyNumberFormat="1"/>
    <xf numFmtId="43" fontId="42" fillId="0" borderId="0" xfId="500" applyFont="1" applyBorder="1"/>
    <xf numFmtId="0" fontId="0" fillId="0" borderId="1" xfId="0" applyBorder="1"/>
    <xf numFmtId="0" fontId="0" fillId="0" borderId="0" xfId="0"/>
    <xf numFmtId="0" fontId="0" fillId="0" borderId="0" xfId="0" applyFill="1"/>
    <xf numFmtId="0" fontId="0" fillId="68" borderId="0" xfId="0" applyFill="1"/>
    <xf numFmtId="43" fontId="0" fillId="0" borderId="0" xfId="500" applyFont="1"/>
    <xf numFmtId="43" fontId="0" fillId="0" borderId="0" xfId="0" applyNumberFormat="1" applyFill="1"/>
    <xf numFmtId="43" fontId="61" fillId="60" borderId="0" xfId="500" applyFont="1" applyFill="1"/>
    <xf numFmtId="0" fontId="0" fillId="72" borderId="0" xfId="0" applyFill="1"/>
    <xf numFmtId="0" fontId="67" fillId="72" borderId="0" xfId="0" applyFont="1" applyFill="1" applyBorder="1"/>
    <xf numFmtId="0" fontId="0" fillId="0" borderId="0" xfId="0" applyAlignment="1">
      <alignment horizontal="center"/>
    </xf>
    <xf numFmtId="0" fontId="67" fillId="0" borderId="15" xfId="0" applyFont="1" applyBorder="1"/>
    <xf numFmtId="14" fontId="0" fillId="0" borderId="0" xfId="0" applyNumberFormat="1" applyFill="1"/>
    <xf numFmtId="0" fontId="61" fillId="72" borderId="0" xfId="0" applyFont="1" applyFill="1"/>
    <xf numFmtId="43" fontId="0" fillId="0" borderId="32" xfId="500" applyFont="1" applyBorder="1"/>
    <xf numFmtId="43" fontId="0" fillId="0" borderId="26" xfId="500" applyFont="1" applyBorder="1"/>
    <xf numFmtId="43" fontId="67" fillId="0" borderId="0" xfId="500" applyFont="1" applyFill="1" applyBorder="1" applyAlignment="1">
      <alignment horizontal="right"/>
    </xf>
    <xf numFmtId="0" fontId="61" fillId="0" borderId="0" xfId="0" applyFont="1" applyAlignment="1">
      <alignment horizontal="center"/>
    </xf>
    <xf numFmtId="43" fontId="61" fillId="60" borderId="0" xfId="500" applyFont="1" applyFill="1" applyBorder="1" applyAlignment="1">
      <alignment horizontal="center"/>
    </xf>
    <xf numFmtId="0" fontId="0" fillId="68" borderId="0" xfId="0" applyFont="1" applyFill="1" applyAlignment="1">
      <alignment horizontal="left"/>
    </xf>
    <xf numFmtId="0" fontId="67" fillId="68" borderId="0" xfId="0" applyFont="1" applyFill="1" applyBorder="1" applyAlignment="1">
      <alignment horizontal="left"/>
    </xf>
    <xf numFmtId="0" fontId="61" fillId="68" borderId="0" xfId="0" applyFont="1" applyFill="1" applyAlignment="1">
      <alignment horizontal="left"/>
    </xf>
    <xf numFmtId="43" fontId="61" fillId="68" borderId="0" xfId="500" applyFont="1" applyFill="1"/>
    <xf numFmtId="14" fontId="0" fillId="0" borderId="0" xfId="0" applyNumberFormat="1"/>
    <xf numFmtId="166" fontId="0" fillId="0" borderId="0" xfId="500" applyNumberFormat="1" applyFont="1"/>
    <xf numFmtId="0" fontId="61" fillId="68" borderId="0" xfId="0" applyFont="1" applyFill="1" applyAlignment="1">
      <alignment horizontal="center" vertical="center" wrapText="1"/>
    </xf>
    <xf numFmtId="9" fontId="42" fillId="68" borderId="0" xfId="406" applyFont="1" applyFill="1"/>
    <xf numFmtId="0" fontId="0" fillId="68" borderId="0" xfId="0" applyFill="1" applyAlignment="1">
      <alignment horizontal="center"/>
    </xf>
    <xf numFmtId="43" fontId="47" fillId="75" borderId="0" xfId="0" applyNumberFormat="1" applyFont="1" applyFill="1"/>
    <xf numFmtId="0" fontId="0" fillId="0" borderId="0" xfId="0" applyFill="1" applyAlignment="1">
      <alignment horizontal="center"/>
    </xf>
    <xf numFmtId="9" fontId="42" fillId="68" borderId="0" xfId="406" applyFont="1" applyFill="1" applyAlignment="1">
      <alignment horizontal="center"/>
    </xf>
    <xf numFmtId="43" fontId="61" fillId="70" borderId="0" xfId="500" applyFont="1" applyFill="1" applyAlignment="1">
      <alignment horizontal="center" vertical="center" wrapText="1"/>
    </xf>
    <xf numFmtId="43" fontId="42" fillId="70" borderId="0" xfId="500" applyFont="1" applyFill="1"/>
    <xf numFmtId="0" fontId="61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178" fontId="0" fillId="0" borderId="0" xfId="500" applyNumberFormat="1" applyFont="1"/>
    <xf numFmtId="178" fontId="61" fillId="0" borderId="0" xfId="500" applyNumberFormat="1" applyFont="1" applyFill="1" applyAlignment="1">
      <alignment horizontal="center" vertical="center" wrapText="1"/>
    </xf>
    <xf numFmtId="178" fontId="42" fillId="0" borderId="0" xfId="500" applyNumberFormat="1" applyFont="1" applyFill="1" applyBorder="1"/>
    <xf numFmtId="178" fontId="42" fillId="0" borderId="0" xfId="500" applyNumberFormat="1" applyFont="1"/>
    <xf numFmtId="178" fontId="42" fillId="0" borderId="0" xfId="500" applyNumberFormat="1" applyFont="1" applyBorder="1"/>
    <xf numFmtId="178" fontId="0" fillId="0" borderId="0" xfId="500" applyNumberFormat="1" applyFont="1" applyAlignment="1">
      <alignment horizontal="right"/>
    </xf>
    <xf numFmtId="178" fontId="67" fillId="0" borderId="0" xfId="500" applyNumberFormat="1" applyFont="1" applyFill="1"/>
    <xf numFmtId="0" fontId="80" fillId="0" borderId="0" xfId="0" applyFont="1" applyAlignment="1">
      <alignment horizontal="center" vertical="center" wrapText="1"/>
    </xf>
    <xf numFmtId="0" fontId="80" fillId="61" borderId="0" xfId="0" applyFont="1" applyFill="1" applyAlignment="1">
      <alignment horizontal="center" vertical="center" wrapText="1"/>
    </xf>
    <xf numFmtId="49" fontId="80" fillId="61" borderId="0" xfId="0" applyNumberFormat="1" applyFont="1" applyFill="1" applyAlignment="1">
      <alignment horizontal="center" vertical="center" wrapText="1"/>
    </xf>
    <xf numFmtId="164" fontId="80" fillId="61" borderId="0" xfId="507" applyFont="1" applyFill="1" applyAlignment="1">
      <alignment horizontal="center" vertical="center" wrapText="1"/>
    </xf>
    <xf numFmtId="0" fontId="80" fillId="68" borderId="0" xfId="0" applyFont="1" applyFill="1" applyAlignment="1">
      <alignment horizontal="center" vertical="center" wrapText="1"/>
    </xf>
    <xf numFmtId="43" fontId="80" fillId="61" borderId="0" xfId="500" applyFont="1" applyFill="1" applyAlignment="1">
      <alignment horizontal="center" vertical="center" wrapText="1"/>
    </xf>
    <xf numFmtId="168" fontId="81" fillId="75" borderId="0" xfId="406" applyNumberFormat="1" applyFont="1" applyFill="1" applyAlignment="1">
      <alignment horizontal="center" vertical="center" wrapText="1"/>
    </xf>
    <xf numFmtId="168" fontId="80" fillId="60" borderId="0" xfId="406" applyNumberFormat="1" applyFont="1" applyFill="1" applyAlignment="1">
      <alignment horizontal="center" vertical="center" wrapText="1"/>
    </xf>
    <xf numFmtId="43" fontId="0" fillId="0" borderId="0" xfId="500" applyFont="1" applyFill="1"/>
    <xf numFmtId="166" fontId="61" fillId="0" borderId="0" xfId="500" applyNumberFormat="1" applyFont="1"/>
    <xf numFmtId="166" fontId="0" fillId="0" borderId="0" xfId="500" applyNumberFormat="1" applyFont="1" applyFill="1"/>
    <xf numFmtId="43" fontId="0" fillId="60" borderId="0" xfId="500" applyFont="1" applyFill="1"/>
    <xf numFmtId="43" fontId="61" fillId="0" borderId="0" xfId="500" applyFont="1" applyFill="1"/>
    <xf numFmtId="43" fontId="1" fillId="0" borderId="0" xfId="500" applyFont="1" applyFill="1" applyBorder="1" applyAlignment="1">
      <alignment horizontal="right"/>
    </xf>
    <xf numFmtId="166" fontId="67" fillId="0" borderId="0" xfId="500" applyNumberFormat="1" applyFont="1" applyFill="1" applyBorder="1" applyAlignment="1">
      <alignment horizontal="center"/>
    </xf>
    <xf numFmtId="1" fontId="0" fillId="0" borderId="0" xfId="0" applyNumberFormat="1" applyAlignment="1">
      <alignment horizontal="left"/>
    </xf>
    <xf numFmtId="0" fontId="69" fillId="60" borderId="0" xfId="0" applyFont="1" applyFill="1" applyAlignment="1">
      <alignment vertical="center"/>
    </xf>
    <xf numFmtId="0" fontId="81" fillId="76" borderId="0" xfId="0" applyFont="1" applyFill="1" applyAlignment="1">
      <alignment vertical="center"/>
    </xf>
    <xf numFmtId="0" fontId="0" fillId="60" borderId="0" xfId="0" applyFont="1" applyFill="1" applyAlignment="1">
      <alignment horizontal="center" vertical="center"/>
    </xf>
    <xf numFmtId="0" fontId="61" fillId="67" borderId="15" xfId="0" applyFont="1" applyFill="1" applyBorder="1" applyAlignment="1">
      <alignment horizontal="center" vertical="center"/>
    </xf>
    <xf numFmtId="9" fontId="61" fillId="67" borderId="15" xfId="406" applyFont="1" applyFill="1" applyBorder="1" applyAlignment="1">
      <alignment horizontal="center" vertical="center"/>
    </xf>
    <xf numFmtId="9" fontId="61" fillId="77" borderId="15" xfId="406" applyFont="1" applyFill="1" applyBorder="1" applyAlignment="1">
      <alignment horizontal="center" vertical="center"/>
    </xf>
    <xf numFmtId="0" fontId="0" fillId="60" borderId="15" xfId="0" applyFont="1" applyFill="1" applyBorder="1" applyAlignment="1">
      <alignment horizontal="center" vertical="center"/>
    </xf>
    <xf numFmtId="0" fontId="0" fillId="60" borderId="15" xfId="0" applyFont="1" applyFill="1" applyBorder="1" applyAlignment="1">
      <alignment horizontal="left" vertical="center"/>
    </xf>
    <xf numFmtId="10" fontId="0" fillId="60" borderId="15" xfId="406" applyNumberFormat="1" applyFont="1" applyFill="1" applyBorder="1" applyAlignment="1">
      <alignment horizontal="center" vertical="center"/>
    </xf>
    <xf numFmtId="10" fontId="0" fillId="77" borderId="15" xfId="406" applyNumberFormat="1" applyFont="1" applyFill="1" applyBorder="1" applyAlignment="1">
      <alignment horizontal="center" vertical="center"/>
    </xf>
    <xf numFmtId="0" fontId="0" fillId="60" borderId="0" xfId="0" applyFont="1" applyFill="1" applyAlignment="1">
      <alignment vertical="center"/>
    </xf>
    <xf numFmtId="0" fontId="0" fillId="60" borderId="15" xfId="0" applyFont="1" applyFill="1" applyBorder="1" applyAlignment="1">
      <alignment vertical="center"/>
    </xf>
    <xf numFmtId="9" fontId="0" fillId="60" borderId="15" xfId="406" applyFont="1" applyFill="1" applyBorder="1" applyAlignment="1">
      <alignment horizontal="center" vertical="center"/>
    </xf>
    <xf numFmtId="9" fontId="0" fillId="77" borderId="15" xfId="406" applyFont="1" applyFill="1" applyBorder="1" applyAlignment="1">
      <alignment horizontal="center" vertical="center"/>
    </xf>
    <xf numFmtId="0" fontId="0" fillId="60" borderId="15" xfId="0" applyFont="1" applyFill="1" applyBorder="1" applyAlignment="1">
      <alignment horizontal="left" vertical="center" wrapText="1"/>
    </xf>
    <xf numFmtId="9" fontId="0" fillId="60" borderId="0" xfId="406" applyFont="1" applyFill="1" applyAlignment="1">
      <alignment horizontal="center" vertical="center"/>
    </xf>
    <xf numFmtId="0" fontId="0" fillId="60" borderId="0" xfId="0" applyFont="1" applyFill="1" applyAlignment="1">
      <alignment horizontal="left" vertical="center"/>
    </xf>
    <xf numFmtId="9" fontId="69" fillId="60" borderId="0" xfId="406" applyFont="1" applyFill="1" applyAlignment="1">
      <alignment horizontal="center" vertical="center"/>
    </xf>
    <xf numFmtId="0" fontId="69" fillId="60" borderId="0" xfId="0" applyFont="1" applyFill="1" applyAlignment="1">
      <alignment horizontal="left" vertical="center"/>
    </xf>
    <xf numFmtId="0" fontId="61" fillId="60" borderId="0" xfId="0" applyFont="1" applyFill="1" applyAlignment="1">
      <alignment vertical="center"/>
    </xf>
    <xf numFmtId="10" fontId="0" fillId="0" borderId="15" xfId="406" applyNumberFormat="1" applyFont="1" applyFill="1" applyBorder="1" applyAlignment="1">
      <alignment horizontal="center" vertical="center"/>
    </xf>
    <xf numFmtId="14" fontId="0" fillId="0" borderId="0" xfId="0" applyNumberFormat="1" applyFont="1"/>
    <xf numFmtId="0" fontId="0" fillId="0" borderId="0" xfId="0" applyFont="1" applyFill="1"/>
    <xf numFmtId="43" fontId="5" fillId="68" borderId="0" xfId="500" applyFont="1" applyFill="1" applyBorder="1" applyAlignment="1">
      <alignment horizontal="right"/>
    </xf>
    <xf numFmtId="10" fontId="0" fillId="0" borderId="0" xfId="0" applyNumberFormat="1"/>
    <xf numFmtId="0" fontId="0" fillId="0" borderId="0" xfId="0" applyFont="1" applyFill="1" applyAlignment="1">
      <alignment horizontal="center" vertical="center"/>
    </xf>
    <xf numFmtId="9" fontId="0" fillId="0" borderId="0" xfId="406" applyFont="1" applyFill="1" applyAlignment="1">
      <alignment horizontal="center" vertical="center"/>
    </xf>
    <xf numFmtId="9" fontId="0" fillId="0" borderId="15" xfId="406" applyFont="1" applyFill="1" applyBorder="1" applyAlignment="1">
      <alignment horizontal="center" vertical="center"/>
    </xf>
    <xf numFmtId="43" fontId="0" fillId="0" borderId="15" xfId="500" applyFont="1" applyBorder="1"/>
    <xf numFmtId="0" fontId="67" fillId="0" borderId="0" xfId="0" applyFont="1" applyBorder="1"/>
    <xf numFmtId="0" fontId="71" fillId="0" borderId="0" xfId="0" applyFont="1" applyBorder="1"/>
    <xf numFmtId="3" fontId="67" fillId="0" borderId="0" xfId="0" applyNumberFormat="1" applyFont="1" applyFill="1" applyBorder="1"/>
    <xf numFmtId="0" fontId="67" fillId="0" borderId="0" xfId="0" applyFont="1" applyFill="1" applyBorder="1" applyAlignment="1">
      <alignment horizontal="right"/>
    </xf>
    <xf numFmtId="0" fontId="67" fillId="74" borderId="0" xfId="0" applyFont="1" applyFill="1" applyBorder="1"/>
    <xf numFmtId="0" fontId="71" fillId="66" borderId="15" xfId="278" applyFont="1" applyFill="1" applyBorder="1" applyAlignment="1">
      <alignment horizontal="center" vertical="center" wrapText="1"/>
    </xf>
    <xf numFmtId="0" fontId="67" fillId="62" borderId="15" xfId="272" applyFont="1" applyFill="1" applyBorder="1"/>
    <xf numFmtId="165" fontId="67" fillId="62" borderId="15" xfId="272" applyNumberFormat="1" applyFont="1" applyFill="1" applyBorder="1" applyAlignment="1">
      <alignment horizontal="right"/>
    </xf>
    <xf numFmtId="0" fontId="67" fillId="62" borderId="15" xfId="0" applyFont="1" applyFill="1" applyBorder="1"/>
    <xf numFmtId="0" fontId="0" fillId="0" borderId="32" xfId="0" applyFont="1" applyBorder="1"/>
    <xf numFmtId="0" fontId="71" fillId="73" borderId="0" xfId="0" applyFont="1" applyFill="1" applyBorder="1"/>
    <xf numFmtId="0" fontId="71" fillId="0" borderId="0" xfId="0" applyFont="1" applyFill="1" applyBorder="1"/>
    <xf numFmtId="0" fontId="67" fillId="0" borderId="17" xfId="0" applyFont="1" applyBorder="1"/>
    <xf numFmtId="0" fontId="67" fillId="0" borderId="40" xfId="0" applyFont="1" applyBorder="1"/>
    <xf numFmtId="0" fontId="71" fillId="73" borderId="0" xfId="0" applyFont="1" applyFill="1" applyBorder="1" applyAlignment="1">
      <alignment wrapText="1"/>
    </xf>
    <xf numFmtId="14" fontId="61" fillId="0" borderId="0" xfId="0" applyNumberFormat="1" applyFont="1"/>
    <xf numFmtId="0" fontId="0" fillId="0" borderId="0" xfId="0" applyNumberFormat="1"/>
    <xf numFmtId="0" fontId="0" fillId="68" borderId="0" xfId="0" applyNumberFormat="1" applyFont="1" applyFill="1" applyAlignment="1">
      <alignment horizontal="left"/>
    </xf>
    <xf numFmtId="0" fontId="0" fillId="72" borderId="0" xfId="0" applyNumberFormat="1" applyFill="1"/>
    <xf numFmtId="0" fontId="0" fillId="0" borderId="0" xfId="0" applyNumberFormat="1" applyFont="1"/>
    <xf numFmtId="0" fontId="0" fillId="0" borderId="0" xfId="500" applyNumberFormat="1" applyFont="1"/>
    <xf numFmtId="0" fontId="61" fillId="68" borderId="0" xfId="500" applyNumberFormat="1" applyFont="1" applyFill="1"/>
    <xf numFmtId="0" fontId="0" fillId="0" borderId="0" xfId="500" applyNumberFormat="1" applyFont="1" applyFill="1"/>
    <xf numFmtId="10" fontId="67" fillId="0" borderId="0" xfId="0" applyNumberFormat="1" applyFont="1"/>
    <xf numFmtId="10" fontId="0" fillId="68" borderId="15" xfId="406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67" fillId="62" borderId="15" xfId="272" applyFont="1" applyFill="1" applyBorder="1" applyAlignment="1">
      <alignment horizontal="center"/>
    </xf>
    <xf numFmtId="0" fontId="0" fillId="60" borderId="34" xfId="0" applyFill="1" applyBorder="1" applyAlignment="1">
      <alignment horizontal="center" vertical="center"/>
    </xf>
    <xf numFmtId="0" fontId="0" fillId="60" borderId="36" xfId="0" applyFill="1" applyBorder="1" applyAlignment="1">
      <alignment horizontal="center" vertical="center"/>
    </xf>
    <xf numFmtId="0" fontId="81" fillId="76" borderId="53" xfId="0" applyFont="1" applyFill="1" applyBorder="1" applyAlignment="1">
      <alignment horizontal="center" vertical="center"/>
    </xf>
    <xf numFmtId="0" fontId="68" fillId="0" borderId="15" xfId="0" applyFont="1" applyBorder="1" applyAlignment="1">
      <alignment horizontal="center"/>
    </xf>
    <xf numFmtId="0" fontId="78" fillId="59" borderId="39" xfId="0" applyFont="1" applyFill="1" applyBorder="1" applyAlignment="1">
      <alignment horizontal="center" vertical="center"/>
    </xf>
    <xf numFmtId="0" fontId="78" fillId="59" borderId="16" xfId="0" applyFont="1" applyFill="1" applyBorder="1" applyAlignment="1">
      <alignment horizontal="center" vertical="center"/>
    </xf>
    <xf numFmtId="0" fontId="71" fillId="65" borderId="17" xfId="0" applyFont="1" applyFill="1" applyBorder="1" applyAlignment="1">
      <alignment horizontal="center"/>
    </xf>
    <xf numFmtId="0" fontId="71" fillId="65" borderId="11" xfId="0" applyFont="1" applyFill="1" applyBorder="1" applyAlignment="1">
      <alignment horizontal="center"/>
    </xf>
    <xf numFmtId="0" fontId="71" fillId="65" borderId="40" xfId="0" applyFont="1" applyFill="1" applyBorder="1" applyAlignment="1">
      <alignment horizontal="center"/>
    </xf>
    <xf numFmtId="0" fontId="71" fillId="66" borderId="17" xfId="0" applyFont="1" applyFill="1" applyBorder="1" applyAlignment="1">
      <alignment horizontal="center"/>
    </xf>
    <xf numFmtId="0" fontId="71" fillId="66" borderId="11" xfId="0" applyFont="1" applyFill="1" applyBorder="1" applyAlignment="1">
      <alignment horizontal="center"/>
    </xf>
    <xf numFmtId="0" fontId="71" fillId="66" borderId="40" xfId="0" applyFont="1" applyFill="1" applyBorder="1" applyAlignment="1">
      <alignment horizontal="center"/>
    </xf>
    <xf numFmtId="0" fontId="71" fillId="59" borderId="17" xfId="0" applyFont="1" applyFill="1" applyBorder="1" applyAlignment="1">
      <alignment horizontal="center"/>
    </xf>
    <xf numFmtId="0" fontId="71" fillId="59" borderId="11" xfId="0" applyFont="1" applyFill="1" applyBorder="1" applyAlignment="1">
      <alignment horizontal="center"/>
    </xf>
    <xf numFmtId="0" fontId="71" fillId="59" borderId="40" xfId="0" applyFont="1" applyFill="1" applyBorder="1" applyAlignment="1">
      <alignment horizontal="center"/>
    </xf>
  </cellXfs>
  <cellStyles count="564">
    <cellStyle name="0" xfId="1" xr:uid="{00000000-0005-0000-0000-000000000000}"/>
    <cellStyle name="1000.00/-" xfId="2" xr:uid="{00000000-0005-0000-0000-000001000000}"/>
    <cellStyle name="1000/-" xfId="3" xr:uid="{00000000-0005-0000-0000-000002000000}"/>
    <cellStyle name="1000/- %" xfId="4" xr:uid="{00000000-0005-0000-0000-000003000000}"/>
    <cellStyle name="20 % - Akzent1" xfId="5" xr:uid="{00000000-0005-0000-0000-000004000000}"/>
    <cellStyle name="20 % - Akzent1 2" xfId="6" xr:uid="{00000000-0005-0000-0000-000005000000}"/>
    <cellStyle name="20 % - Akzent1 3" xfId="7" xr:uid="{00000000-0005-0000-0000-000006000000}"/>
    <cellStyle name="20 % - Akzent1 4" xfId="8" xr:uid="{00000000-0005-0000-0000-000007000000}"/>
    <cellStyle name="20 % - Akzent1 5" xfId="9" xr:uid="{00000000-0005-0000-0000-000008000000}"/>
    <cellStyle name="20 % - Akzent1 6" xfId="10" xr:uid="{00000000-0005-0000-0000-000009000000}"/>
    <cellStyle name="20 % - Akzent2" xfId="11" xr:uid="{00000000-0005-0000-0000-00000A000000}"/>
    <cellStyle name="20 % - Akzent2 2" xfId="12" xr:uid="{00000000-0005-0000-0000-00000B000000}"/>
    <cellStyle name="20 % - Akzent2 3" xfId="13" xr:uid="{00000000-0005-0000-0000-00000C000000}"/>
    <cellStyle name="20 % - Akzent2 4" xfId="14" xr:uid="{00000000-0005-0000-0000-00000D000000}"/>
    <cellStyle name="20 % - Akzent2 5" xfId="15" xr:uid="{00000000-0005-0000-0000-00000E000000}"/>
    <cellStyle name="20 % - Akzent3" xfId="16" xr:uid="{00000000-0005-0000-0000-00000F000000}"/>
    <cellStyle name="20 % - Akzent3 2" xfId="17" xr:uid="{00000000-0005-0000-0000-000010000000}"/>
    <cellStyle name="20 % - Akzent3 3" xfId="18" xr:uid="{00000000-0005-0000-0000-000011000000}"/>
    <cellStyle name="20 % - Akzent3 4" xfId="19" xr:uid="{00000000-0005-0000-0000-000012000000}"/>
    <cellStyle name="20 % - Akzent3 5" xfId="20" xr:uid="{00000000-0005-0000-0000-000013000000}"/>
    <cellStyle name="20 % - Akzent4" xfId="21" xr:uid="{00000000-0005-0000-0000-000014000000}"/>
    <cellStyle name="20 % - Akzent4 2" xfId="22" xr:uid="{00000000-0005-0000-0000-000015000000}"/>
    <cellStyle name="20 % - Akzent4 3" xfId="23" xr:uid="{00000000-0005-0000-0000-000016000000}"/>
    <cellStyle name="20 % - Akzent4 4" xfId="24" xr:uid="{00000000-0005-0000-0000-000017000000}"/>
    <cellStyle name="20 % - Akzent4 5" xfId="25" xr:uid="{00000000-0005-0000-0000-000018000000}"/>
    <cellStyle name="20 % - Akzent5" xfId="26" xr:uid="{00000000-0005-0000-0000-000019000000}"/>
    <cellStyle name="20 % - Akzent5 2" xfId="27" xr:uid="{00000000-0005-0000-0000-00001A000000}"/>
    <cellStyle name="20 % - Akzent5 3" xfId="28" xr:uid="{00000000-0005-0000-0000-00001B000000}"/>
    <cellStyle name="20 % - Akzent5 4" xfId="29" xr:uid="{00000000-0005-0000-0000-00001C000000}"/>
    <cellStyle name="20 % - Akzent6" xfId="30" xr:uid="{00000000-0005-0000-0000-00001D000000}"/>
    <cellStyle name="20 % - Akzent6 2" xfId="31" xr:uid="{00000000-0005-0000-0000-00001E000000}"/>
    <cellStyle name="20 % - Akzent6 3" xfId="32" xr:uid="{00000000-0005-0000-0000-00001F000000}"/>
    <cellStyle name="20 % - Akzent6 4" xfId="33" xr:uid="{00000000-0005-0000-0000-000020000000}"/>
    <cellStyle name="20 % - Akzent6 5" xfId="34" xr:uid="{00000000-0005-0000-0000-000021000000}"/>
    <cellStyle name="20% - Accent1" xfId="41" xr:uid="{00000000-0005-0000-0000-000022000000}"/>
    <cellStyle name="20% - Accent2" xfId="46" xr:uid="{00000000-0005-0000-0000-000023000000}"/>
    <cellStyle name="20% - Accent3" xfId="51" xr:uid="{00000000-0005-0000-0000-000024000000}"/>
    <cellStyle name="20% - Accent4" xfId="56" xr:uid="{00000000-0005-0000-0000-000025000000}"/>
    <cellStyle name="20% - Accent5" xfId="61" xr:uid="{00000000-0005-0000-0000-000026000000}"/>
    <cellStyle name="20% - Accent6" xfId="68" xr:uid="{00000000-0005-0000-0000-000027000000}"/>
    <cellStyle name="20% - Akzent1" xfId="35" xr:uid="{00000000-0005-0000-0000-000028000000}"/>
    <cellStyle name="20% - Akzent2" xfId="36" xr:uid="{00000000-0005-0000-0000-000029000000}"/>
    <cellStyle name="20% - Akzent3" xfId="37" xr:uid="{00000000-0005-0000-0000-00002A000000}"/>
    <cellStyle name="20% - Akzent4" xfId="38" xr:uid="{00000000-0005-0000-0000-00002B000000}"/>
    <cellStyle name="20% - Akzent5" xfId="39" xr:uid="{00000000-0005-0000-0000-00002C000000}"/>
    <cellStyle name="20% - Akzent6" xfId="40" xr:uid="{00000000-0005-0000-0000-00002D000000}"/>
    <cellStyle name="20% - Ênfase1 2" xfId="42" xr:uid="{00000000-0005-0000-0000-00002E000000}"/>
    <cellStyle name="20% - Ênfase1 2 2" xfId="43" xr:uid="{00000000-0005-0000-0000-00002F000000}"/>
    <cellStyle name="20% - Ênfase1 3" xfId="44" xr:uid="{00000000-0005-0000-0000-000030000000}"/>
    <cellStyle name="20% - Ênfase1 4" xfId="45" xr:uid="{00000000-0005-0000-0000-000031000000}"/>
    <cellStyle name="20% - Ênfase2 2" xfId="47" xr:uid="{00000000-0005-0000-0000-000032000000}"/>
    <cellStyle name="20% - Ênfase2 2 2" xfId="48" xr:uid="{00000000-0005-0000-0000-000033000000}"/>
    <cellStyle name="20% - Ênfase2 3" xfId="49" xr:uid="{00000000-0005-0000-0000-000034000000}"/>
    <cellStyle name="20% - Ênfase2 4" xfId="50" xr:uid="{00000000-0005-0000-0000-000035000000}"/>
    <cellStyle name="20% - Ênfase3 2" xfId="52" xr:uid="{00000000-0005-0000-0000-000036000000}"/>
    <cellStyle name="20% - Ênfase3 2 2" xfId="53" xr:uid="{00000000-0005-0000-0000-000037000000}"/>
    <cellStyle name="20% - Ênfase3 3" xfId="54" xr:uid="{00000000-0005-0000-0000-000038000000}"/>
    <cellStyle name="20% - Ênfase3 4" xfId="55" xr:uid="{00000000-0005-0000-0000-000039000000}"/>
    <cellStyle name="20% - Ênfase4 2" xfId="57" xr:uid="{00000000-0005-0000-0000-00003A000000}"/>
    <cellStyle name="20% - Ênfase4 2 2" xfId="58" xr:uid="{00000000-0005-0000-0000-00003B000000}"/>
    <cellStyle name="20% - Ênfase4 3" xfId="59" xr:uid="{00000000-0005-0000-0000-00003C000000}"/>
    <cellStyle name="20% - Ênfase4 4" xfId="60" xr:uid="{00000000-0005-0000-0000-00003D000000}"/>
    <cellStyle name="20% - Ênfase5 2" xfId="62" xr:uid="{00000000-0005-0000-0000-00003E000000}"/>
    <cellStyle name="20% - Ênfase5 2 2" xfId="63" xr:uid="{00000000-0005-0000-0000-00003F000000}"/>
    <cellStyle name="20% - Ênfase5 3" xfId="64" xr:uid="{00000000-0005-0000-0000-000040000000}"/>
    <cellStyle name="20% - Ênfase5 4" xfId="65" xr:uid="{00000000-0005-0000-0000-000041000000}"/>
    <cellStyle name="20% - Ênfase5 5" xfId="66" xr:uid="{00000000-0005-0000-0000-000042000000}"/>
    <cellStyle name="20% - Ênfase5 6" xfId="67" xr:uid="{00000000-0005-0000-0000-000043000000}"/>
    <cellStyle name="20% - Ênfase6 2" xfId="69" xr:uid="{00000000-0005-0000-0000-000044000000}"/>
    <cellStyle name="20% - Ênfase6 2 2" xfId="70" xr:uid="{00000000-0005-0000-0000-000045000000}"/>
    <cellStyle name="20% - Ênfase6 3" xfId="71" xr:uid="{00000000-0005-0000-0000-000046000000}"/>
    <cellStyle name="20% - Ênfase6 4" xfId="72" xr:uid="{00000000-0005-0000-0000-000047000000}"/>
    <cellStyle name="20% - Ênfase6 5" xfId="73" xr:uid="{00000000-0005-0000-0000-000048000000}"/>
    <cellStyle name="20% - Ênfase6 6" xfId="74" xr:uid="{00000000-0005-0000-0000-000049000000}"/>
    <cellStyle name="20% - 强调文字颜色 1" xfId="75" xr:uid="{00000000-0005-0000-0000-00004A000000}"/>
    <cellStyle name="20% - 强调文字颜色 2" xfId="76" xr:uid="{00000000-0005-0000-0000-00004B000000}"/>
    <cellStyle name="20% - 强调文字颜色 3" xfId="77" xr:uid="{00000000-0005-0000-0000-00004C000000}"/>
    <cellStyle name="20% - 强调文字颜色 4" xfId="78" xr:uid="{00000000-0005-0000-0000-00004D000000}"/>
    <cellStyle name="20% - 强调文字颜色 5" xfId="79" xr:uid="{00000000-0005-0000-0000-00004E000000}"/>
    <cellStyle name="20% - 强调文字颜色 6" xfId="80" xr:uid="{00000000-0005-0000-0000-00004F000000}"/>
    <cellStyle name="40 % - Akzent1" xfId="81" xr:uid="{00000000-0005-0000-0000-000050000000}"/>
    <cellStyle name="40 % - Akzent1 2" xfId="82" xr:uid="{00000000-0005-0000-0000-000051000000}"/>
    <cellStyle name="40 % - Akzent1 3" xfId="83" xr:uid="{00000000-0005-0000-0000-000052000000}"/>
    <cellStyle name="40 % - Akzent1 4" xfId="84" xr:uid="{00000000-0005-0000-0000-000053000000}"/>
    <cellStyle name="40 % - Akzent1 5" xfId="85" xr:uid="{00000000-0005-0000-0000-000054000000}"/>
    <cellStyle name="40 % - Akzent2" xfId="86" xr:uid="{00000000-0005-0000-0000-000055000000}"/>
    <cellStyle name="40 % - Akzent2 2" xfId="87" xr:uid="{00000000-0005-0000-0000-000056000000}"/>
    <cellStyle name="40 % - Akzent2 3" xfId="88" xr:uid="{00000000-0005-0000-0000-000057000000}"/>
    <cellStyle name="40 % - Akzent2 4" xfId="89" xr:uid="{00000000-0005-0000-0000-000058000000}"/>
    <cellStyle name="40 % - Akzent3" xfId="90" xr:uid="{00000000-0005-0000-0000-000059000000}"/>
    <cellStyle name="40 % - Akzent3 2" xfId="91" xr:uid="{00000000-0005-0000-0000-00005A000000}"/>
    <cellStyle name="40 % - Akzent3 3" xfId="92" xr:uid="{00000000-0005-0000-0000-00005B000000}"/>
    <cellStyle name="40 % - Akzent3 4" xfId="93" xr:uid="{00000000-0005-0000-0000-00005C000000}"/>
    <cellStyle name="40 % - Akzent3 5" xfId="94" xr:uid="{00000000-0005-0000-0000-00005D000000}"/>
    <cellStyle name="40 % - Akzent4" xfId="95" xr:uid="{00000000-0005-0000-0000-00005E000000}"/>
    <cellStyle name="40 % - Akzent4 2" xfId="96" xr:uid="{00000000-0005-0000-0000-00005F000000}"/>
    <cellStyle name="40 % - Akzent4 3" xfId="97" xr:uid="{00000000-0005-0000-0000-000060000000}"/>
    <cellStyle name="40 % - Akzent4 4" xfId="98" xr:uid="{00000000-0005-0000-0000-000061000000}"/>
    <cellStyle name="40 % - Akzent4 5" xfId="99" xr:uid="{00000000-0005-0000-0000-000062000000}"/>
    <cellStyle name="40 % - Akzent5" xfId="100" xr:uid="{00000000-0005-0000-0000-000063000000}"/>
    <cellStyle name="40 % - Akzent5 2" xfId="101" xr:uid="{00000000-0005-0000-0000-000064000000}"/>
    <cellStyle name="40 % - Akzent5 3" xfId="102" xr:uid="{00000000-0005-0000-0000-000065000000}"/>
    <cellStyle name="40 % - Akzent5 4" xfId="103" xr:uid="{00000000-0005-0000-0000-000066000000}"/>
    <cellStyle name="40 % - Akzent6" xfId="104" xr:uid="{00000000-0005-0000-0000-000067000000}"/>
    <cellStyle name="40 % - Akzent6 2" xfId="105" xr:uid="{00000000-0005-0000-0000-000068000000}"/>
    <cellStyle name="40 % - Akzent6 3" xfId="106" xr:uid="{00000000-0005-0000-0000-000069000000}"/>
    <cellStyle name="40 % - Akzent6 4" xfId="107" xr:uid="{00000000-0005-0000-0000-00006A000000}"/>
    <cellStyle name="40 % - Akzent6 5" xfId="108" xr:uid="{00000000-0005-0000-0000-00006B000000}"/>
    <cellStyle name="40% - Accent1" xfId="115" xr:uid="{00000000-0005-0000-0000-00006C000000}"/>
    <cellStyle name="40% - Accent2" xfId="122" xr:uid="{00000000-0005-0000-0000-00006D000000}"/>
    <cellStyle name="40% - Accent3" xfId="129" xr:uid="{00000000-0005-0000-0000-00006E000000}"/>
    <cellStyle name="40% - Accent4" xfId="134" xr:uid="{00000000-0005-0000-0000-00006F000000}"/>
    <cellStyle name="40% - Accent5" xfId="141" xr:uid="{00000000-0005-0000-0000-000070000000}"/>
    <cellStyle name="40% - Accent6" xfId="148" xr:uid="{00000000-0005-0000-0000-000071000000}"/>
    <cellStyle name="40% - Akzent1" xfId="109" xr:uid="{00000000-0005-0000-0000-000072000000}"/>
    <cellStyle name="40% - Akzent2" xfId="110" xr:uid="{00000000-0005-0000-0000-000073000000}"/>
    <cellStyle name="40% - Akzent3" xfId="111" xr:uid="{00000000-0005-0000-0000-000074000000}"/>
    <cellStyle name="40% - Akzent4" xfId="112" xr:uid="{00000000-0005-0000-0000-000075000000}"/>
    <cellStyle name="40% - Akzent5" xfId="113" xr:uid="{00000000-0005-0000-0000-000076000000}"/>
    <cellStyle name="40% - Akzent6" xfId="114" xr:uid="{00000000-0005-0000-0000-000077000000}"/>
    <cellStyle name="40% - Ênfase1 2" xfId="116" xr:uid="{00000000-0005-0000-0000-000078000000}"/>
    <cellStyle name="40% - Ênfase1 2 2" xfId="117" xr:uid="{00000000-0005-0000-0000-000079000000}"/>
    <cellStyle name="40% - Ênfase1 3" xfId="118" xr:uid="{00000000-0005-0000-0000-00007A000000}"/>
    <cellStyle name="40% - Ênfase1 4" xfId="119" xr:uid="{00000000-0005-0000-0000-00007B000000}"/>
    <cellStyle name="40% - Ênfase1 5" xfId="120" xr:uid="{00000000-0005-0000-0000-00007C000000}"/>
    <cellStyle name="40% - Ênfase1 6" xfId="121" xr:uid="{00000000-0005-0000-0000-00007D000000}"/>
    <cellStyle name="40% - Ênfase2 2" xfId="123" xr:uid="{00000000-0005-0000-0000-00007E000000}"/>
    <cellStyle name="40% - Ênfase2 2 2" xfId="124" xr:uid="{00000000-0005-0000-0000-00007F000000}"/>
    <cellStyle name="40% - Ênfase2 3" xfId="125" xr:uid="{00000000-0005-0000-0000-000080000000}"/>
    <cellStyle name="40% - Ênfase2 4" xfId="126" xr:uid="{00000000-0005-0000-0000-000081000000}"/>
    <cellStyle name="40% - Ênfase2 5" xfId="127" xr:uid="{00000000-0005-0000-0000-000082000000}"/>
    <cellStyle name="40% - Ênfase2 6" xfId="128" xr:uid="{00000000-0005-0000-0000-000083000000}"/>
    <cellStyle name="40% - Ênfase3 2" xfId="130" xr:uid="{00000000-0005-0000-0000-000084000000}"/>
    <cellStyle name="40% - Ênfase3 2 2" xfId="131" xr:uid="{00000000-0005-0000-0000-000085000000}"/>
    <cellStyle name="40% - Ênfase3 3" xfId="132" xr:uid="{00000000-0005-0000-0000-000086000000}"/>
    <cellStyle name="40% - Ênfase3 4" xfId="133" xr:uid="{00000000-0005-0000-0000-000087000000}"/>
    <cellStyle name="40% - Ênfase4 2" xfId="135" xr:uid="{00000000-0005-0000-0000-000088000000}"/>
    <cellStyle name="40% - Ênfase4 2 2" xfId="136" xr:uid="{00000000-0005-0000-0000-000089000000}"/>
    <cellStyle name="40% - Ênfase4 3" xfId="137" xr:uid="{00000000-0005-0000-0000-00008A000000}"/>
    <cellStyle name="40% - Ênfase4 4" xfId="138" xr:uid="{00000000-0005-0000-0000-00008B000000}"/>
    <cellStyle name="40% - Ênfase4 5" xfId="139" xr:uid="{00000000-0005-0000-0000-00008C000000}"/>
    <cellStyle name="40% - Ênfase4 6" xfId="140" xr:uid="{00000000-0005-0000-0000-00008D000000}"/>
    <cellStyle name="40% - Ênfase5 2" xfId="142" xr:uid="{00000000-0005-0000-0000-00008E000000}"/>
    <cellStyle name="40% - Ênfase5 2 2" xfId="143" xr:uid="{00000000-0005-0000-0000-00008F000000}"/>
    <cellStyle name="40% - Ênfase5 3" xfId="144" xr:uid="{00000000-0005-0000-0000-000090000000}"/>
    <cellStyle name="40% - Ênfase5 4" xfId="145" xr:uid="{00000000-0005-0000-0000-000091000000}"/>
    <cellStyle name="40% - Ênfase5 5" xfId="146" xr:uid="{00000000-0005-0000-0000-000092000000}"/>
    <cellStyle name="40% - Ênfase5 6" xfId="147" xr:uid="{00000000-0005-0000-0000-000093000000}"/>
    <cellStyle name="40% - Ênfase6 2" xfId="149" xr:uid="{00000000-0005-0000-0000-000094000000}"/>
    <cellStyle name="40% - Ênfase6 2 2" xfId="150" xr:uid="{00000000-0005-0000-0000-000095000000}"/>
    <cellStyle name="40% - Ênfase6 3" xfId="151" xr:uid="{00000000-0005-0000-0000-000096000000}"/>
    <cellStyle name="40% - Ênfase6 4" xfId="152" xr:uid="{00000000-0005-0000-0000-000097000000}"/>
    <cellStyle name="40% - Ênfase6 5" xfId="153" xr:uid="{00000000-0005-0000-0000-000098000000}"/>
    <cellStyle name="40% - Ênfase6 6" xfId="154" xr:uid="{00000000-0005-0000-0000-000099000000}"/>
    <cellStyle name="40% - 强调文字颜色 1" xfId="155" xr:uid="{00000000-0005-0000-0000-00009A000000}"/>
    <cellStyle name="40% - 强调文字颜色 2" xfId="156" xr:uid="{00000000-0005-0000-0000-00009B000000}"/>
    <cellStyle name="40% - 强调文字颜色 3" xfId="157" xr:uid="{00000000-0005-0000-0000-00009C000000}"/>
    <cellStyle name="40% - 强调文字颜色 4" xfId="158" xr:uid="{00000000-0005-0000-0000-00009D000000}"/>
    <cellStyle name="40% - 强调文字颜色 5" xfId="159" xr:uid="{00000000-0005-0000-0000-00009E000000}"/>
    <cellStyle name="40% - 强调文字颜色 6" xfId="160" xr:uid="{00000000-0005-0000-0000-00009F000000}"/>
    <cellStyle name="60 % - Akzent1" xfId="161" xr:uid="{00000000-0005-0000-0000-0000A0000000}"/>
    <cellStyle name="60 % - Akzent1 2" xfId="162" xr:uid="{00000000-0005-0000-0000-0000A1000000}"/>
    <cellStyle name="60 % - Akzent1 3" xfId="163" xr:uid="{00000000-0005-0000-0000-0000A2000000}"/>
    <cellStyle name="60 % - Akzent1 4" xfId="164" xr:uid="{00000000-0005-0000-0000-0000A3000000}"/>
    <cellStyle name="60 % - Akzent1 5" xfId="165" xr:uid="{00000000-0005-0000-0000-0000A4000000}"/>
    <cellStyle name="60 % - Akzent2" xfId="166" xr:uid="{00000000-0005-0000-0000-0000A5000000}"/>
    <cellStyle name="60 % - Akzent2 2" xfId="167" xr:uid="{00000000-0005-0000-0000-0000A6000000}"/>
    <cellStyle name="60 % - Akzent2 3" xfId="168" xr:uid="{00000000-0005-0000-0000-0000A7000000}"/>
    <cellStyle name="60 % - Akzent2 4" xfId="169" xr:uid="{00000000-0005-0000-0000-0000A8000000}"/>
    <cellStyle name="60 % - Akzent3" xfId="170" xr:uid="{00000000-0005-0000-0000-0000A9000000}"/>
    <cellStyle name="60 % - Akzent3 2" xfId="171" xr:uid="{00000000-0005-0000-0000-0000AA000000}"/>
    <cellStyle name="60 % - Akzent3 3" xfId="172" xr:uid="{00000000-0005-0000-0000-0000AB000000}"/>
    <cellStyle name="60 % - Akzent3 4" xfId="173" xr:uid="{00000000-0005-0000-0000-0000AC000000}"/>
    <cellStyle name="60 % - Akzent3 5" xfId="174" xr:uid="{00000000-0005-0000-0000-0000AD000000}"/>
    <cellStyle name="60 % - Akzent4" xfId="175" xr:uid="{00000000-0005-0000-0000-0000AE000000}"/>
    <cellStyle name="60 % - Akzent4 2" xfId="176" xr:uid="{00000000-0005-0000-0000-0000AF000000}"/>
    <cellStyle name="60 % - Akzent4 3" xfId="177" xr:uid="{00000000-0005-0000-0000-0000B0000000}"/>
    <cellStyle name="60 % - Akzent4 4" xfId="178" xr:uid="{00000000-0005-0000-0000-0000B1000000}"/>
    <cellStyle name="60 % - Akzent4 5" xfId="179" xr:uid="{00000000-0005-0000-0000-0000B2000000}"/>
    <cellStyle name="60 % - Akzent5" xfId="180" xr:uid="{00000000-0005-0000-0000-0000B3000000}"/>
    <cellStyle name="60 % - Akzent5 2" xfId="181" xr:uid="{00000000-0005-0000-0000-0000B4000000}"/>
    <cellStyle name="60 % - Akzent5 3" xfId="182" xr:uid="{00000000-0005-0000-0000-0000B5000000}"/>
    <cellStyle name="60 % - Akzent5 4" xfId="183" xr:uid="{00000000-0005-0000-0000-0000B6000000}"/>
    <cellStyle name="60 % - Akzent6" xfId="184" xr:uid="{00000000-0005-0000-0000-0000B7000000}"/>
    <cellStyle name="60 % - Akzent6 2" xfId="185" xr:uid="{00000000-0005-0000-0000-0000B8000000}"/>
    <cellStyle name="60 % - Akzent6 3" xfId="186" xr:uid="{00000000-0005-0000-0000-0000B9000000}"/>
    <cellStyle name="60 % - Akzent6 4" xfId="187" xr:uid="{00000000-0005-0000-0000-0000BA000000}"/>
    <cellStyle name="60 % - Akzent6 5" xfId="188" xr:uid="{00000000-0005-0000-0000-0000BB000000}"/>
    <cellStyle name="60% - Accent1" xfId="196" xr:uid="{00000000-0005-0000-0000-0000BC000000}"/>
    <cellStyle name="60% - Accent2" xfId="202" xr:uid="{00000000-0005-0000-0000-0000BD000000}"/>
    <cellStyle name="60% - Accent3" xfId="208" xr:uid="{00000000-0005-0000-0000-0000BE000000}"/>
    <cellStyle name="60% - Accent4" xfId="211" xr:uid="{00000000-0005-0000-0000-0000BF000000}"/>
    <cellStyle name="60% - Accent5" xfId="214" xr:uid="{00000000-0005-0000-0000-0000C0000000}"/>
    <cellStyle name="60% - Accent6" xfId="220" xr:uid="{00000000-0005-0000-0000-0000C1000000}"/>
    <cellStyle name="60% - Akzent1" xfId="190" xr:uid="{00000000-0005-0000-0000-0000C2000000}"/>
    <cellStyle name="60% - Akzent2" xfId="191" xr:uid="{00000000-0005-0000-0000-0000C3000000}"/>
    <cellStyle name="60% - Akzent3" xfId="192" xr:uid="{00000000-0005-0000-0000-0000C4000000}"/>
    <cellStyle name="60% - Akzent4" xfId="193" xr:uid="{00000000-0005-0000-0000-0000C5000000}"/>
    <cellStyle name="60% - Akzent5" xfId="194" xr:uid="{00000000-0005-0000-0000-0000C6000000}"/>
    <cellStyle name="60% - Akzent6" xfId="195" xr:uid="{00000000-0005-0000-0000-0000C7000000}"/>
    <cellStyle name="60% - Ênfase1 2" xfId="197" xr:uid="{00000000-0005-0000-0000-0000C8000000}"/>
    <cellStyle name="60% - Ênfase1 3" xfId="198" xr:uid="{00000000-0005-0000-0000-0000C9000000}"/>
    <cellStyle name="60% - Ênfase1 4" xfId="199" xr:uid="{00000000-0005-0000-0000-0000CA000000}"/>
    <cellStyle name="60% - Ênfase1 5" xfId="200" xr:uid="{00000000-0005-0000-0000-0000CB000000}"/>
    <cellStyle name="60% - Ênfase1 6" xfId="201" xr:uid="{00000000-0005-0000-0000-0000CC000000}"/>
    <cellStyle name="60% - Ênfase2 2" xfId="203" xr:uid="{00000000-0005-0000-0000-0000CD000000}"/>
    <cellStyle name="60% - Ênfase2 3" xfId="204" xr:uid="{00000000-0005-0000-0000-0000CE000000}"/>
    <cellStyle name="60% - Ênfase2 4" xfId="205" xr:uid="{00000000-0005-0000-0000-0000CF000000}"/>
    <cellStyle name="60% - Ênfase2 5" xfId="206" xr:uid="{00000000-0005-0000-0000-0000D0000000}"/>
    <cellStyle name="60% - Ênfase2 6" xfId="207" xr:uid="{00000000-0005-0000-0000-0000D1000000}"/>
    <cellStyle name="60% - Ênfase3 2" xfId="209" xr:uid="{00000000-0005-0000-0000-0000D2000000}"/>
    <cellStyle name="60% - Ênfase3 3" xfId="210" xr:uid="{00000000-0005-0000-0000-0000D3000000}"/>
    <cellStyle name="60% - Ênfase4 2" xfId="212" xr:uid="{00000000-0005-0000-0000-0000D4000000}"/>
    <cellStyle name="60% - Ênfase4 3" xfId="213" xr:uid="{00000000-0005-0000-0000-0000D5000000}"/>
    <cellStyle name="60% - Ênfase5 2" xfId="215" xr:uid="{00000000-0005-0000-0000-0000D6000000}"/>
    <cellStyle name="60% - Ênfase5 3" xfId="216" xr:uid="{00000000-0005-0000-0000-0000D7000000}"/>
    <cellStyle name="60% - Ênfase5 4" xfId="217" xr:uid="{00000000-0005-0000-0000-0000D8000000}"/>
    <cellStyle name="60% - Ênfase5 5" xfId="218" xr:uid="{00000000-0005-0000-0000-0000D9000000}"/>
    <cellStyle name="60% - Ênfase5 6" xfId="219" xr:uid="{00000000-0005-0000-0000-0000DA000000}"/>
    <cellStyle name="60% - Ênfase6 2" xfId="221" xr:uid="{00000000-0005-0000-0000-0000DB000000}"/>
    <cellStyle name="60% - Ênfase6 3" xfId="222" xr:uid="{00000000-0005-0000-0000-0000DC000000}"/>
    <cellStyle name="60% - 强调文字颜色 1" xfId="223" xr:uid="{00000000-0005-0000-0000-0000DD000000}"/>
    <cellStyle name="60% - 强调文字颜色 2" xfId="224" xr:uid="{00000000-0005-0000-0000-0000DE000000}"/>
    <cellStyle name="60% - 强调文字颜色 3" xfId="225" xr:uid="{00000000-0005-0000-0000-0000DF000000}"/>
    <cellStyle name="60% - 强调文字颜色 4" xfId="226" xr:uid="{00000000-0005-0000-0000-0000E0000000}"/>
    <cellStyle name="60% - 强调文字颜色 5" xfId="227" xr:uid="{00000000-0005-0000-0000-0000E1000000}"/>
    <cellStyle name="60% - 强调文字颜色 6" xfId="228" xr:uid="{00000000-0005-0000-0000-0000E2000000}"/>
    <cellStyle name="Accent1" xfId="272" xr:uid="{00000000-0005-0000-0000-0000E3000000}"/>
    <cellStyle name="Accent2" xfId="278" xr:uid="{00000000-0005-0000-0000-0000E4000000}"/>
    <cellStyle name="Accent3" xfId="284" xr:uid="{00000000-0005-0000-0000-0000E5000000}"/>
    <cellStyle name="Accent4" xfId="290" xr:uid="{00000000-0005-0000-0000-0000E6000000}"/>
    <cellStyle name="Accent5" xfId="296" xr:uid="{00000000-0005-0000-0000-0000E7000000}"/>
    <cellStyle name="Accent6" xfId="302" xr:uid="{00000000-0005-0000-0000-0000E8000000}"/>
    <cellStyle name="Akzent1" xfId="229" xr:uid="{00000000-0005-0000-0000-0000E9000000}"/>
    <cellStyle name="Akzent1 2" xfId="230" xr:uid="{00000000-0005-0000-0000-0000EA000000}"/>
    <cellStyle name="Akzent2" xfId="231" xr:uid="{00000000-0005-0000-0000-0000EB000000}"/>
    <cellStyle name="Akzent2 2" xfId="232" xr:uid="{00000000-0005-0000-0000-0000EC000000}"/>
    <cellStyle name="Akzent3" xfId="233" xr:uid="{00000000-0005-0000-0000-0000ED000000}"/>
    <cellStyle name="Akzent3 2" xfId="234" xr:uid="{00000000-0005-0000-0000-0000EE000000}"/>
    <cellStyle name="Akzent4" xfId="235" xr:uid="{00000000-0005-0000-0000-0000EF000000}"/>
    <cellStyle name="Akzent4 2" xfId="236" xr:uid="{00000000-0005-0000-0000-0000F0000000}"/>
    <cellStyle name="Akzent5" xfId="237" xr:uid="{00000000-0005-0000-0000-0000F1000000}"/>
    <cellStyle name="Akzent5 2" xfId="238" xr:uid="{00000000-0005-0000-0000-0000F2000000}"/>
    <cellStyle name="Akzent6" xfId="239" xr:uid="{00000000-0005-0000-0000-0000F3000000}"/>
    <cellStyle name="Akzent6 2" xfId="240" xr:uid="{00000000-0005-0000-0000-0000F4000000}"/>
    <cellStyle name="alarmStyle" xfId="241" xr:uid="{00000000-0005-0000-0000-0000F5000000}"/>
    <cellStyle name="Ausgabe" xfId="242" xr:uid="{00000000-0005-0000-0000-0000F6000000}"/>
    <cellStyle name="Ausgabe 2" xfId="243" xr:uid="{00000000-0005-0000-0000-0000F7000000}"/>
    <cellStyle name="Bad" xfId="333" xr:uid="{00000000-0005-0000-0000-0000F8000000}"/>
    <cellStyle name="Berechnung" xfId="244" xr:uid="{00000000-0005-0000-0000-0000F9000000}"/>
    <cellStyle name="Berechnung 2" xfId="245" xr:uid="{00000000-0005-0000-0000-0000FA000000}"/>
    <cellStyle name="Bom" xfId="323" builtinId="26" customBuiltin="1"/>
    <cellStyle name="Bom 2" xfId="246" xr:uid="{00000000-0005-0000-0000-0000FC000000}"/>
    <cellStyle name="Bom 3" xfId="247" xr:uid="{00000000-0005-0000-0000-0000FD000000}"/>
    <cellStyle name="Bom 4" xfId="248" xr:uid="{00000000-0005-0000-0000-0000FE000000}"/>
    <cellStyle name="Bom 5" xfId="249" xr:uid="{00000000-0005-0000-0000-0000FF000000}"/>
    <cellStyle name="Bom 6" xfId="250" xr:uid="{00000000-0005-0000-0000-000000010000}"/>
    <cellStyle name="Calculation" xfId="251" xr:uid="{00000000-0005-0000-0000-000001010000}"/>
    <cellStyle name="Cálculo 2" xfId="252" xr:uid="{00000000-0005-0000-0000-000002010000}"/>
    <cellStyle name="Cálculo 3" xfId="253" xr:uid="{00000000-0005-0000-0000-000003010000}"/>
    <cellStyle name="Cálculo 4" xfId="254" xr:uid="{00000000-0005-0000-0000-000004010000}"/>
    <cellStyle name="Cálculo 5" xfId="255" xr:uid="{00000000-0005-0000-0000-000005010000}"/>
    <cellStyle name="Cálculo 6" xfId="256" xr:uid="{00000000-0005-0000-0000-000006010000}"/>
    <cellStyle name="Cancel" xfId="257" xr:uid="{00000000-0005-0000-0000-000007010000}"/>
    <cellStyle name="Célula de Verificação" xfId="268" builtinId="23" customBuiltin="1"/>
    <cellStyle name="Célula de Verificação 2" xfId="258" xr:uid="{00000000-0005-0000-0000-000009010000}"/>
    <cellStyle name="Célula de Verificação 3" xfId="259" xr:uid="{00000000-0005-0000-0000-00000A010000}"/>
    <cellStyle name="Célula de Verificação 4" xfId="260" xr:uid="{00000000-0005-0000-0000-00000B010000}"/>
    <cellStyle name="Célula de Verificação 5" xfId="261" xr:uid="{00000000-0005-0000-0000-00000C010000}"/>
    <cellStyle name="Célula de Verificação 6" xfId="262" xr:uid="{00000000-0005-0000-0000-00000D010000}"/>
    <cellStyle name="Célula Vinculada" xfId="342" builtinId="24" customBuiltin="1"/>
    <cellStyle name="Célula Vinculada 2" xfId="263" xr:uid="{00000000-0005-0000-0000-00000F010000}"/>
    <cellStyle name="Célula Vinculada 3" xfId="264" xr:uid="{00000000-0005-0000-0000-000010010000}"/>
    <cellStyle name="Célula Vinculada 4" xfId="265" xr:uid="{00000000-0005-0000-0000-000011010000}"/>
    <cellStyle name="Célula Vinculada 5" xfId="266" xr:uid="{00000000-0005-0000-0000-000012010000}"/>
    <cellStyle name="Célula Vinculada 6" xfId="267" xr:uid="{00000000-0005-0000-0000-000013010000}"/>
    <cellStyle name="Comma 2" xfId="189" xr:uid="{C43829E7-A1FF-4F2A-A43A-C1058B39DC05}"/>
    <cellStyle name="Datum" xfId="269" xr:uid="{00000000-0005-0000-0000-000014010000}"/>
    <cellStyle name="Eingabe" xfId="270" xr:uid="{00000000-0005-0000-0000-000015010000}"/>
    <cellStyle name="Eingabe 2" xfId="271" xr:uid="{00000000-0005-0000-0000-000016010000}"/>
    <cellStyle name="Ênfase1 2" xfId="273" xr:uid="{00000000-0005-0000-0000-000017010000}"/>
    <cellStyle name="Ênfase1 3" xfId="274" xr:uid="{00000000-0005-0000-0000-000018010000}"/>
    <cellStyle name="Ênfase1 4" xfId="275" xr:uid="{00000000-0005-0000-0000-000019010000}"/>
    <cellStyle name="Ênfase1 5" xfId="276" xr:uid="{00000000-0005-0000-0000-00001A010000}"/>
    <cellStyle name="Ênfase1 6" xfId="277" xr:uid="{00000000-0005-0000-0000-00001B010000}"/>
    <cellStyle name="Ênfase2 2" xfId="279" xr:uid="{00000000-0005-0000-0000-00001C010000}"/>
    <cellStyle name="Ênfase2 3" xfId="280" xr:uid="{00000000-0005-0000-0000-00001D010000}"/>
    <cellStyle name="Ênfase2 4" xfId="281" xr:uid="{00000000-0005-0000-0000-00001E010000}"/>
    <cellStyle name="Ênfase2 5" xfId="282" xr:uid="{00000000-0005-0000-0000-00001F010000}"/>
    <cellStyle name="Ênfase2 6" xfId="283" xr:uid="{00000000-0005-0000-0000-000020010000}"/>
    <cellStyle name="Ênfase3 2" xfId="285" xr:uid="{00000000-0005-0000-0000-000021010000}"/>
    <cellStyle name="Ênfase3 3" xfId="286" xr:uid="{00000000-0005-0000-0000-000022010000}"/>
    <cellStyle name="Ênfase3 4" xfId="287" xr:uid="{00000000-0005-0000-0000-000023010000}"/>
    <cellStyle name="Ênfase3 5" xfId="288" xr:uid="{00000000-0005-0000-0000-000024010000}"/>
    <cellStyle name="Ênfase3 6" xfId="289" xr:uid="{00000000-0005-0000-0000-000025010000}"/>
    <cellStyle name="Ênfase4 2" xfId="291" xr:uid="{00000000-0005-0000-0000-000026010000}"/>
    <cellStyle name="Ênfase4 3" xfId="292" xr:uid="{00000000-0005-0000-0000-000027010000}"/>
    <cellStyle name="Ênfase4 4" xfId="293" xr:uid="{00000000-0005-0000-0000-000028010000}"/>
    <cellStyle name="Ênfase4 5" xfId="294" xr:uid="{00000000-0005-0000-0000-000029010000}"/>
    <cellStyle name="Ênfase4 6" xfId="295" xr:uid="{00000000-0005-0000-0000-00002A010000}"/>
    <cellStyle name="Ênfase5 2" xfId="297" xr:uid="{00000000-0005-0000-0000-00002B010000}"/>
    <cellStyle name="Ênfase5 3" xfId="298" xr:uid="{00000000-0005-0000-0000-00002C010000}"/>
    <cellStyle name="Ênfase5 4" xfId="299" xr:uid="{00000000-0005-0000-0000-00002D010000}"/>
    <cellStyle name="Ênfase5 5" xfId="300" xr:uid="{00000000-0005-0000-0000-00002E010000}"/>
    <cellStyle name="Ênfase5 6" xfId="301" xr:uid="{00000000-0005-0000-0000-00002F010000}"/>
    <cellStyle name="Ênfase6 2" xfId="303" xr:uid="{00000000-0005-0000-0000-000030010000}"/>
    <cellStyle name="Ênfase6 3" xfId="304" xr:uid="{00000000-0005-0000-0000-000031010000}"/>
    <cellStyle name="Ênfase6 4" xfId="305" xr:uid="{00000000-0005-0000-0000-000032010000}"/>
    <cellStyle name="Ênfase6 5" xfId="306" xr:uid="{00000000-0005-0000-0000-000033010000}"/>
    <cellStyle name="Ênfase6 6" xfId="307" xr:uid="{00000000-0005-0000-0000-000034010000}"/>
    <cellStyle name="Entrada" xfId="340" builtinId="20" customBuiltin="1"/>
    <cellStyle name="Entrada 2" xfId="308" xr:uid="{00000000-0005-0000-0000-000036010000}"/>
    <cellStyle name="Entrada 3" xfId="309" xr:uid="{00000000-0005-0000-0000-000037010000}"/>
    <cellStyle name="Entrada 4" xfId="310" xr:uid="{00000000-0005-0000-0000-000038010000}"/>
    <cellStyle name="Entrada 5" xfId="311" xr:uid="{00000000-0005-0000-0000-000039010000}"/>
    <cellStyle name="Entrada 6" xfId="312" xr:uid="{00000000-0005-0000-0000-00003A010000}"/>
    <cellStyle name="Ergebnis" xfId="313" xr:uid="{00000000-0005-0000-0000-00003B010000}"/>
    <cellStyle name="Ergebnis 2" xfId="314" xr:uid="{00000000-0005-0000-0000-00003C010000}"/>
    <cellStyle name="Ergebnis 2 2" xfId="315" xr:uid="{00000000-0005-0000-0000-00003D010000}"/>
    <cellStyle name="Ergebnis 3" xfId="316" xr:uid="{00000000-0005-0000-0000-00003E010000}"/>
    <cellStyle name="Erklärender Text" xfId="317" xr:uid="{00000000-0005-0000-0000-00003F010000}"/>
    <cellStyle name="Erklärender Text 2" xfId="318" xr:uid="{00000000-0005-0000-0000-000040010000}"/>
    <cellStyle name="Euro" xfId="319" xr:uid="{00000000-0005-0000-0000-000041010000}"/>
    <cellStyle name="Euro 2" xfId="320" xr:uid="{00000000-0005-0000-0000-000042010000}"/>
    <cellStyle name="Euro 3" xfId="321" xr:uid="{00000000-0005-0000-0000-000043010000}"/>
    <cellStyle name="Euro 4" xfId="322" xr:uid="{00000000-0005-0000-0000-000044010000}"/>
    <cellStyle name="Explanatory Text" xfId="449" xr:uid="{00000000-0005-0000-0000-000045010000}"/>
    <cellStyle name="greenStyle" xfId="324" xr:uid="{00000000-0005-0000-0000-000046010000}"/>
    <cellStyle name="Gut" xfId="325" xr:uid="{00000000-0005-0000-0000-000047010000}"/>
    <cellStyle name="Gut 2" xfId="326" xr:uid="{00000000-0005-0000-0000-000048010000}"/>
    <cellStyle name="Heading 1" xfId="456" xr:uid="{00000000-0005-0000-0000-000049010000}"/>
    <cellStyle name="Heading 2" xfId="462" xr:uid="{00000000-0005-0000-0000-00004A010000}"/>
    <cellStyle name="Heading 3" xfId="468" xr:uid="{00000000-0005-0000-0000-00004B010000}"/>
    <cellStyle name="Heading 4" xfId="474" xr:uid="{00000000-0005-0000-0000-00004C010000}"/>
    <cellStyle name="Hiperlink 2" xfId="327" xr:uid="{00000000-0005-0000-0000-00004D010000}"/>
    <cellStyle name="Hyperlink 2" xfId="328" xr:uid="{00000000-0005-0000-0000-00004E010000}"/>
    <cellStyle name="Hyperlink_GR P&amp;L Neu 2004" xfId="329" xr:uid="{00000000-0005-0000-0000-00004F010000}"/>
    <cellStyle name="IDLEditWorkbookLocalCurrency" xfId="330" xr:uid="{00000000-0005-0000-0000-000050010000}"/>
    <cellStyle name="IDLEditWorkbookLocalCurrency 2" xfId="331" xr:uid="{00000000-0005-0000-0000-000051010000}"/>
    <cellStyle name="IDLEditWorkbookLocalCurrency 3" xfId="332" xr:uid="{00000000-0005-0000-0000-000052010000}"/>
    <cellStyle name="Incorreto 2" xfId="334" xr:uid="{00000000-0005-0000-0000-000053010000}"/>
    <cellStyle name="Incorreto 3" xfId="335" xr:uid="{00000000-0005-0000-0000-000054010000}"/>
    <cellStyle name="Incorreto 4" xfId="336" xr:uid="{00000000-0005-0000-0000-000055010000}"/>
    <cellStyle name="Incorreto 5" xfId="337" xr:uid="{00000000-0005-0000-0000-000056010000}"/>
    <cellStyle name="Incorreto 6" xfId="338" xr:uid="{00000000-0005-0000-0000-000057010000}"/>
    <cellStyle name="infoStyle" xfId="339" xr:uid="{00000000-0005-0000-0000-000058010000}"/>
    <cellStyle name="Komma 2" xfId="341" xr:uid="{00000000-0005-0000-0000-000059010000}"/>
    <cellStyle name="Moeda 2" xfId="343" xr:uid="{00000000-0005-0000-0000-00005A010000}"/>
    <cellStyle name="Moeda 2 2" xfId="344" xr:uid="{00000000-0005-0000-0000-00005B010000}"/>
    <cellStyle name="Moeda 2 2 2" xfId="345" xr:uid="{00000000-0005-0000-0000-00005C010000}"/>
    <cellStyle name="Moeda 2 3" xfId="346" xr:uid="{00000000-0005-0000-0000-00005D010000}"/>
    <cellStyle name="Moeda 2 4" xfId="347" xr:uid="{00000000-0005-0000-0000-00005E010000}"/>
    <cellStyle name="Moeda 3" xfId="348" xr:uid="{00000000-0005-0000-0000-00005F010000}"/>
    <cellStyle name="Moeda 4" xfId="349" xr:uid="{00000000-0005-0000-0000-000060010000}"/>
    <cellStyle name="Neutra 2" xfId="350" xr:uid="{00000000-0005-0000-0000-000062010000}"/>
    <cellStyle name="Neutra 3" xfId="351" xr:uid="{00000000-0005-0000-0000-000063010000}"/>
    <cellStyle name="Neutra 4" xfId="352" xr:uid="{00000000-0005-0000-0000-000064010000}"/>
    <cellStyle name="Neutra 5" xfId="353" xr:uid="{00000000-0005-0000-0000-000065010000}"/>
    <cellStyle name="Neutra 6" xfId="354" xr:uid="{00000000-0005-0000-0000-000066010000}"/>
    <cellStyle name="Neutral 2" xfId="356" xr:uid="{00000000-0005-0000-0000-000067010000}"/>
    <cellStyle name="Neutro" xfId="355" builtinId="28" customBuiltin="1"/>
    <cellStyle name="Normal" xfId="0" builtinId="0"/>
    <cellStyle name="Normal - Style1 2" xfId="357" xr:uid="{00000000-0005-0000-0000-000069010000}"/>
    <cellStyle name="Normal 10" xfId="358" xr:uid="{00000000-0005-0000-0000-00006A010000}"/>
    <cellStyle name="Normal 11" xfId="359" xr:uid="{00000000-0005-0000-0000-00006B010000}"/>
    <cellStyle name="Normal 11 2" xfId="360" xr:uid="{00000000-0005-0000-0000-00006C010000}"/>
    <cellStyle name="Normal 11 3" xfId="361" xr:uid="{00000000-0005-0000-0000-00006D010000}"/>
    <cellStyle name="Normal 12" xfId="362" xr:uid="{00000000-0005-0000-0000-00006E010000}"/>
    <cellStyle name="Normal 12 2" xfId="363" xr:uid="{00000000-0005-0000-0000-00006F010000}"/>
    <cellStyle name="Normal 12 3" xfId="364" xr:uid="{00000000-0005-0000-0000-000070010000}"/>
    <cellStyle name="Normal 13" xfId="365" xr:uid="{00000000-0005-0000-0000-000071010000}"/>
    <cellStyle name="Normal 13 2" xfId="366" xr:uid="{00000000-0005-0000-0000-000072010000}"/>
    <cellStyle name="Normal 14" xfId="367" xr:uid="{00000000-0005-0000-0000-000073010000}"/>
    <cellStyle name="Normal 14 2" xfId="368" xr:uid="{00000000-0005-0000-0000-000074010000}"/>
    <cellStyle name="Normal 14 3" xfId="369" xr:uid="{00000000-0005-0000-0000-000075010000}"/>
    <cellStyle name="Normal 15" xfId="370" xr:uid="{00000000-0005-0000-0000-000076010000}"/>
    <cellStyle name="Normal 16" xfId="371" xr:uid="{00000000-0005-0000-0000-000077010000}"/>
    <cellStyle name="Normal 17" xfId="372" xr:uid="{00000000-0005-0000-0000-000078010000}"/>
    <cellStyle name="Normal 18" xfId="373" xr:uid="{00000000-0005-0000-0000-000079010000}"/>
    <cellStyle name="Normal 18 2" xfId="374" xr:uid="{00000000-0005-0000-0000-00007A010000}"/>
    <cellStyle name="Normal 2" xfId="375" xr:uid="{00000000-0005-0000-0000-00007B010000}"/>
    <cellStyle name="Normal 2 2" xfId="376" xr:uid="{00000000-0005-0000-0000-00007C010000}"/>
    <cellStyle name="Normal 2 2 2" xfId="377" xr:uid="{00000000-0005-0000-0000-00007D010000}"/>
    <cellStyle name="Normal 2 3" xfId="378" xr:uid="{00000000-0005-0000-0000-00007E010000}"/>
    <cellStyle name="Normal 2 4" xfId="379" xr:uid="{00000000-0005-0000-0000-00007F010000}"/>
    <cellStyle name="Normal 2_Real 2011 Tankpool" xfId="380" xr:uid="{00000000-0005-0000-0000-000080010000}"/>
    <cellStyle name="Normal 3" xfId="381" xr:uid="{00000000-0005-0000-0000-000081010000}"/>
    <cellStyle name="Normal 3 2" xfId="382" xr:uid="{00000000-0005-0000-0000-000082010000}"/>
    <cellStyle name="Normal 3 3" xfId="383" xr:uid="{00000000-0005-0000-0000-000083010000}"/>
    <cellStyle name="Normal 3 4" xfId="384" xr:uid="{00000000-0005-0000-0000-000084010000}"/>
    <cellStyle name="Normal 3 5" xfId="385" xr:uid="{00000000-0005-0000-0000-000085010000}"/>
    <cellStyle name="Normal 4" xfId="386" xr:uid="{00000000-0005-0000-0000-000086010000}"/>
    <cellStyle name="Normal 4 2" xfId="387" xr:uid="{00000000-0005-0000-0000-000087010000}"/>
    <cellStyle name="Normal 4_Analise mix" xfId="388" xr:uid="{00000000-0005-0000-0000-000088010000}"/>
    <cellStyle name="Normal 5" xfId="389" xr:uid="{00000000-0005-0000-0000-000089010000}"/>
    <cellStyle name="Normal 5 2" xfId="390" xr:uid="{00000000-0005-0000-0000-00008A010000}"/>
    <cellStyle name="Normal 6" xfId="391" xr:uid="{00000000-0005-0000-0000-00008B010000}"/>
    <cellStyle name="Normal 7" xfId="392" xr:uid="{00000000-0005-0000-0000-00008C010000}"/>
    <cellStyle name="Normal 8" xfId="393" xr:uid="{00000000-0005-0000-0000-00008D010000}"/>
    <cellStyle name="Normal 8 2" xfId="394" xr:uid="{00000000-0005-0000-0000-00008E010000}"/>
    <cellStyle name="Normal 8 3" xfId="395" xr:uid="{00000000-0005-0000-0000-00008F010000}"/>
    <cellStyle name="Normal 9" xfId="396" xr:uid="{00000000-0005-0000-0000-000090010000}"/>
    <cellStyle name="Normal_SZ-PLÁS." xfId="397" xr:uid="{00000000-0005-0000-0000-000091010000}"/>
    <cellStyle name="Nota" xfId="402" builtinId="10" customBuiltin="1"/>
    <cellStyle name="Nota 2" xfId="398" xr:uid="{00000000-0005-0000-0000-000093010000}"/>
    <cellStyle name="Nota 2 2" xfId="399" xr:uid="{00000000-0005-0000-0000-000094010000}"/>
    <cellStyle name="Nota 3" xfId="400" xr:uid="{00000000-0005-0000-0000-000095010000}"/>
    <cellStyle name="Nota 4" xfId="401" xr:uid="{00000000-0005-0000-0000-000096010000}"/>
    <cellStyle name="Notiz" xfId="403" xr:uid="{00000000-0005-0000-0000-000097010000}"/>
    <cellStyle name="Notiz 2" xfId="404" xr:uid="{00000000-0005-0000-0000-000098010000}"/>
    <cellStyle name="o-u dunn" xfId="405" xr:uid="{00000000-0005-0000-0000-000099010000}"/>
    <cellStyle name="Output" xfId="419" xr:uid="{00000000-0005-0000-0000-00009A010000}"/>
    <cellStyle name="Porcentagem" xfId="406" builtinId="5"/>
    <cellStyle name="Porcentagem 10" xfId="407" xr:uid="{00000000-0005-0000-0000-00009C010000}"/>
    <cellStyle name="Porcentagem 2" xfId="408" xr:uid="{00000000-0005-0000-0000-00009D010000}"/>
    <cellStyle name="Porcentagem 3" xfId="409" xr:uid="{00000000-0005-0000-0000-00009E010000}"/>
    <cellStyle name="Porcentagem 3 2" xfId="410" xr:uid="{00000000-0005-0000-0000-00009F010000}"/>
    <cellStyle name="Porcentagem 4" xfId="411" xr:uid="{00000000-0005-0000-0000-0000A0010000}"/>
    <cellStyle name="Porcentagem 5" xfId="412" xr:uid="{00000000-0005-0000-0000-0000A1010000}"/>
    <cellStyle name="Porcentagem 6" xfId="413" xr:uid="{00000000-0005-0000-0000-0000A2010000}"/>
    <cellStyle name="Porcentagem 7" xfId="414" xr:uid="{00000000-0005-0000-0000-0000A3010000}"/>
    <cellStyle name="Porcentagem 8" xfId="415" xr:uid="{00000000-0005-0000-0000-0000A4010000}"/>
    <cellStyle name="Porcentagem 9" xfId="416" xr:uid="{00000000-0005-0000-0000-0000A5010000}"/>
    <cellStyle name="Prozent 2" xfId="417" xr:uid="{00000000-0005-0000-0000-0000A6010000}"/>
    <cellStyle name="Prozent 3" xfId="418" xr:uid="{00000000-0005-0000-0000-0000A7010000}"/>
    <cellStyle name="Saída 2" xfId="420" xr:uid="{00000000-0005-0000-0000-0000A8010000}"/>
    <cellStyle name="Saída 3" xfId="421" xr:uid="{00000000-0005-0000-0000-0000A9010000}"/>
    <cellStyle name="Saída 4" xfId="422" xr:uid="{00000000-0005-0000-0000-0000AA010000}"/>
    <cellStyle name="Saída 5" xfId="423" xr:uid="{00000000-0005-0000-0000-0000AB010000}"/>
    <cellStyle name="Saída 6" xfId="424" xr:uid="{00000000-0005-0000-0000-0000AC010000}"/>
    <cellStyle name="Schlecht" xfId="425" xr:uid="{00000000-0005-0000-0000-0000AD010000}"/>
    <cellStyle name="Schlecht 2" xfId="426" xr:uid="{00000000-0005-0000-0000-0000AE010000}"/>
    <cellStyle name="Separador de milhares 2" xfId="427" xr:uid="{00000000-0005-0000-0000-0000AF010000}"/>
    <cellStyle name="Separador de milhares 2 2" xfId="428" xr:uid="{00000000-0005-0000-0000-0000B0010000}"/>
    <cellStyle name="Separador de milhares 2 3" xfId="429" xr:uid="{00000000-0005-0000-0000-0000B1010000}"/>
    <cellStyle name="Separador de milhares 2 4" xfId="430" xr:uid="{00000000-0005-0000-0000-0000B2010000}"/>
    <cellStyle name="Separador de milhares 2 5" xfId="431" xr:uid="{00000000-0005-0000-0000-0000B3010000}"/>
    <cellStyle name="Separador de milhares 2 6" xfId="432" xr:uid="{00000000-0005-0000-0000-0000B4010000}"/>
    <cellStyle name="Separador de milhares 2 7" xfId="433" xr:uid="{00000000-0005-0000-0000-0000B5010000}"/>
    <cellStyle name="Separador de milhares 2_PL_analise negocio Bud12 v1" xfId="434" xr:uid="{00000000-0005-0000-0000-0000B6010000}"/>
    <cellStyle name="Separador de milhares 3" xfId="435" xr:uid="{00000000-0005-0000-0000-0000B7010000}"/>
    <cellStyle name="Separador de milhares 3 2" xfId="436" xr:uid="{00000000-0005-0000-0000-0000B8010000}"/>
    <cellStyle name="Separador de milhares 3 3" xfId="437" xr:uid="{00000000-0005-0000-0000-0000B9010000}"/>
    <cellStyle name="Separador de milhares 4" xfId="438" xr:uid="{00000000-0005-0000-0000-0000BA010000}"/>
    <cellStyle name="Separador de milhares 5" xfId="439" xr:uid="{00000000-0005-0000-0000-0000BB010000}"/>
    <cellStyle name="Standard 2" xfId="440" xr:uid="{00000000-0005-0000-0000-0000BC010000}"/>
    <cellStyle name="Standard 3" xfId="441" xr:uid="{00000000-0005-0000-0000-0000BD010000}"/>
    <cellStyle name="Standard 4" xfId="442" xr:uid="{00000000-0005-0000-0000-0000BE010000}"/>
    <cellStyle name="Standard_BUD BAL MON 2009" xfId="443" xr:uid="{00000000-0005-0000-0000-0000BF010000}"/>
    <cellStyle name="Texto de Aviso" xfId="534" builtinId="11" customBuiltin="1"/>
    <cellStyle name="Texto de Aviso 2" xfId="444" xr:uid="{00000000-0005-0000-0000-0000C1010000}"/>
    <cellStyle name="Texto de Aviso 3" xfId="445" xr:uid="{00000000-0005-0000-0000-0000C2010000}"/>
    <cellStyle name="Texto de Aviso 4" xfId="446" xr:uid="{00000000-0005-0000-0000-0000C3010000}"/>
    <cellStyle name="Texto de Aviso 5" xfId="447" xr:uid="{00000000-0005-0000-0000-0000C4010000}"/>
    <cellStyle name="Texto de Aviso 6" xfId="448" xr:uid="{00000000-0005-0000-0000-0000C5010000}"/>
    <cellStyle name="Texto Explicativo 2" xfId="450" xr:uid="{00000000-0005-0000-0000-0000C6010000}"/>
    <cellStyle name="Texto Explicativo 3" xfId="451" xr:uid="{00000000-0005-0000-0000-0000C7010000}"/>
    <cellStyle name="Texto Explicativo 4" xfId="452" xr:uid="{00000000-0005-0000-0000-0000C8010000}"/>
    <cellStyle name="Texto Explicativo 5" xfId="453" xr:uid="{00000000-0005-0000-0000-0000C9010000}"/>
    <cellStyle name="Texto Explicativo 6" xfId="454" xr:uid="{00000000-0005-0000-0000-0000CA010000}"/>
    <cellStyle name="Title" xfId="455" xr:uid="{00000000-0005-0000-0000-0000CB010000}"/>
    <cellStyle name="Título 1 2" xfId="457" xr:uid="{00000000-0005-0000-0000-0000CC010000}"/>
    <cellStyle name="Título 1 3" xfId="458" xr:uid="{00000000-0005-0000-0000-0000CD010000}"/>
    <cellStyle name="Título 1 4" xfId="459" xr:uid="{00000000-0005-0000-0000-0000CE010000}"/>
    <cellStyle name="Título 1 5" xfId="460" xr:uid="{00000000-0005-0000-0000-0000CF010000}"/>
    <cellStyle name="Título 1 6" xfId="461" xr:uid="{00000000-0005-0000-0000-0000D0010000}"/>
    <cellStyle name="Título 2 2" xfId="463" xr:uid="{00000000-0005-0000-0000-0000D1010000}"/>
    <cellStyle name="Título 2 3" xfId="464" xr:uid="{00000000-0005-0000-0000-0000D2010000}"/>
    <cellStyle name="Título 2 4" xfId="465" xr:uid="{00000000-0005-0000-0000-0000D3010000}"/>
    <cellStyle name="Título 2 5" xfId="466" xr:uid="{00000000-0005-0000-0000-0000D4010000}"/>
    <cellStyle name="Título 2 6" xfId="467" xr:uid="{00000000-0005-0000-0000-0000D5010000}"/>
    <cellStyle name="Título 3 2" xfId="469" xr:uid="{00000000-0005-0000-0000-0000D6010000}"/>
    <cellStyle name="Título 3 3" xfId="470" xr:uid="{00000000-0005-0000-0000-0000D7010000}"/>
    <cellStyle name="Título 3 4" xfId="471" xr:uid="{00000000-0005-0000-0000-0000D8010000}"/>
    <cellStyle name="Título 3 5" xfId="472" xr:uid="{00000000-0005-0000-0000-0000D9010000}"/>
    <cellStyle name="Título 3 6" xfId="473" xr:uid="{00000000-0005-0000-0000-0000DA010000}"/>
    <cellStyle name="Título 4 2" xfId="475" xr:uid="{00000000-0005-0000-0000-0000DB010000}"/>
    <cellStyle name="Título 4 3" xfId="476" xr:uid="{00000000-0005-0000-0000-0000DC010000}"/>
    <cellStyle name="Título 4 4" xfId="477" xr:uid="{00000000-0005-0000-0000-0000DD010000}"/>
    <cellStyle name="Título 4 5" xfId="478" xr:uid="{00000000-0005-0000-0000-0000DE010000}"/>
    <cellStyle name="Título 4 6" xfId="479" xr:uid="{00000000-0005-0000-0000-0000DF010000}"/>
    <cellStyle name="Total" xfId="480" builtinId="25" customBuiltin="1"/>
    <cellStyle name="Total 2" xfId="481" xr:uid="{00000000-0005-0000-0000-0000E1010000}"/>
    <cellStyle name="Total 3" xfId="482" xr:uid="{00000000-0005-0000-0000-0000E2010000}"/>
    <cellStyle name="Total 4" xfId="483" xr:uid="{00000000-0005-0000-0000-0000E3010000}"/>
    <cellStyle name="Total 5" xfId="484" xr:uid="{00000000-0005-0000-0000-0000E4010000}"/>
    <cellStyle name="Total 6" xfId="485" xr:uid="{00000000-0005-0000-0000-0000E5010000}"/>
    <cellStyle name="u fein" xfId="486" xr:uid="{00000000-0005-0000-0000-0000E6010000}"/>
    <cellStyle name="Überschrift" xfId="487" xr:uid="{00000000-0005-0000-0000-0000E7010000}"/>
    <cellStyle name="Überschrift 1" xfId="488" xr:uid="{00000000-0005-0000-0000-0000E8010000}"/>
    <cellStyle name="Überschrift 1 2" xfId="489" xr:uid="{00000000-0005-0000-0000-0000E9010000}"/>
    <cellStyle name="Überschrift 2" xfId="490" xr:uid="{00000000-0005-0000-0000-0000EA010000}"/>
    <cellStyle name="Überschrift 2 2" xfId="491" xr:uid="{00000000-0005-0000-0000-0000EB010000}"/>
    <cellStyle name="Überschrift 3" xfId="492" xr:uid="{00000000-0005-0000-0000-0000EC010000}"/>
    <cellStyle name="Überschrift 3 2" xfId="493" xr:uid="{00000000-0005-0000-0000-0000ED010000}"/>
    <cellStyle name="Überschrift 4" xfId="494" xr:uid="{00000000-0005-0000-0000-0000EE010000}"/>
    <cellStyle name="Überschrift 4 2" xfId="495" xr:uid="{00000000-0005-0000-0000-0000EF010000}"/>
    <cellStyle name="Überschrift 5" xfId="496" xr:uid="{00000000-0005-0000-0000-0000F0010000}"/>
    <cellStyle name="Überschrift_Current Trading I4 2009" xfId="497" xr:uid="{00000000-0005-0000-0000-0000F1010000}"/>
    <cellStyle name="Verknüpfte Zelle" xfId="498" xr:uid="{00000000-0005-0000-0000-0000F2010000}"/>
    <cellStyle name="Verknüpfte Zelle 2" xfId="499" xr:uid="{00000000-0005-0000-0000-0000F3010000}"/>
    <cellStyle name="Vírgula" xfId="500" builtinId="3"/>
    <cellStyle name="Vírgula 10" xfId="501" xr:uid="{00000000-0005-0000-0000-0000F5010000}"/>
    <cellStyle name="Vírgula 10 2" xfId="502" xr:uid="{00000000-0005-0000-0000-0000F6010000}"/>
    <cellStyle name="Vírgula 11" xfId="503" xr:uid="{00000000-0005-0000-0000-0000F7010000}"/>
    <cellStyle name="Vírgula 11 2" xfId="504" xr:uid="{00000000-0005-0000-0000-0000F8010000}"/>
    <cellStyle name="Vírgula 12" xfId="505" xr:uid="{00000000-0005-0000-0000-0000F9010000}"/>
    <cellStyle name="Vírgula 12 2" xfId="506" xr:uid="{00000000-0005-0000-0000-0000FA010000}"/>
    <cellStyle name="Vírgula 2" xfId="507" xr:uid="{00000000-0005-0000-0000-0000FB010000}"/>
    <cellStyle name="Vírgula 2 2" xfId="508" xr:uid="{00000000-0005-0000-0000-0000FC010000}"/>
    <cellStyle name="Vírgula 2 2 2" xfId="509" xr:uid="{00000000-0005-0000-0000-0000FD010000}"/>
    <cellStyle name="Vírgula 2 2 3" xfId="510" xr:uid="{00000000-0005-0000-0000-0000FE010000}"/>
    <cellStyle name="Vírgula 2 2 4" xfId="511" xr:uid="{00000000-0005-0000-0000-0000FF010000}"/>
    <cellStyle name="Vírgula 2 2 5" xfId="512" xr:uid="{00000000-0005-0000-0000-000000020000}"/>
    <cellStyle name="Vírgula 2 3" xfId="513" xr:uid="{00000000-0005-0000-0000-000001020000}"/>
    <cellStyle name="Vírgula 2 4" xfId="514" xr:uid="{00000000-0005-0000-0000-000002020000}"/>
    <cellStyle name="Vírgula 2 5" xfId="515" xr:uid="{00000000-0005-0000-0000-000003020000}"/>
    <cellStyle name="Vírgula 2 5 2" xfId="516" xr:uid="{00000000-0005-0000-0000-000004020000}"/>
    <cellStyle name="Vírgula 2 6" xfId="517" xr:uid="{00000000-0005-0000-0000-000005020000}"/>
    <cellStyle name="Vírgula 3" xfId="518" xr:uid="{00000000-0005-0000-0000-000006020000}"/>
    <cellStyle name="Vírgula 3 2" xfId="519" xr:uid="{00000000-0005-0000-0000-000007020000}"/>
    <cellStyle name="Vírgula 3 3" xfId="520" xr:uid="{00000000-0005-0000-0000-000008020000}"/>
    <cellStyle name="Vírgula 3 3 2" xfId="521" xr:uid="{00000000-0005-0000-0000-000009020000}"/>
    <cellStyle name="Vírgula 3 3 3" xfId="522" xr:uid="{00000000-0005-0000-0000-00000A020000}"/>
    <cellStyle name="Vírgula 3 4" xfId="523" xr:uid="{00000000-0005-0000-0000-00000B020000}"/>
    <cellStyle name="Vírgula 3 5" xfId="524" xr:uid="{00000000-0005-0000-0000-00000C020000}"/>
    <cellStyle name="Vírgula 4" xfId="525" xr:uid="{00000000-0005-0000-0000-00000D020000}"/>
    <cellStyle name="Vírgula 4 2" xfId="526" xr:uid="{00000000-0005-0000-0000-00000E020000}"/>
    <cellStyle name="Vírgula 5" xfId="527" xr:uid="{00000000-0005-0000-0000-00000F020000}"/>
    <cellStyle name="Vírgula 6" xfId="528" xr:uid="{00000000-0005-0000-0000-000010020000}"/>
    <cellStyle name="Vírgula 7" xfId="529" xr:uid="{00000000-0005-0000-0000-000011020000}"/>
    <cellStyle name="Vírgula 8" xfId="530" xr:uid="{00000000-0005-0000-0000-000012020000}"/>
    <cellStyle name="Vírgula 9" xfId="531" xr:uid="{00000000-0005-0000-0000-000013020000}"/>
    <cellStyle name="Warnender Text" xfId="532" xr:uid="{00000000-0005-0000-0000-000014020000}"/>
    <cellStyle name="Warnender Text 2" xfId="533" xr:uid="{00000000-0005-0000-0000-000015020000}"/>
    <cellStyle name="WhiteBlue" xfId="535" xr:uid="{00000000-0005-0000-0000-000016020000}"/>
    <cellStyle name="yellowStyle" xfId="536" xr:uid="{00000000-0005-0000-0000-000017020000}"/>
    <cellStyle name="Zelle überprüfen" xfId="537" xr:uid="{00000000-0005-0000-0000-000018020000}"/>
    <cellStyle name="Zelle überprüfen 2" xfId="538" xr:uid="{00000000-0005-0000-0000-000019020000}"/>
    <cellStyle name="好" xfId="539" xr:uid="{00000000-0005-0000-0000-00001A020000}"/>
    <cellStyle name="差" xfId="540" xr:uid="{00000000-0005-0000-0000-00001B020000}"/>
    <cellStyle name="强调文字颜色 1" xfId="541" xr:uid="{00000000-0005-0000-0000-00001C020000}"/>
    <cellStyle name="强调文字颜色 2" xfId="542" xr:uid="{00000000-0005-0000-0000-00001D020000}"/>
    <cellStyle name="强调文字颜色 3" xfId="543" xr:uid="{00000000-0005-0000-0000-00001E020000}"/>
    <cellStyle name="强调文字颜色 4" xfId="544" xr:uid="{00000000-0005-0000-0000-00001F020000}"/>
    <cellStyle name="强调文字颜色 5" xfId="545" xr:uid="{00000000-0005-0000-0000-000020020000}"/>
    <cellStyle name="强调文字颜色 6" xfId="546" xr:uid="{00000000-0005-0000-0000-000021020000}"/>
    <cellStyle name="标题" xfId="547" xr:uid="{00000000-0005-0000-0000-000022020000}"/>
    <cellStyle name="标题 1" xfId="548" xr:uid="{00000000-0005-0000-0000-000023020000}"/>
    <cellStyle name="标题 2" xfId="549" xr:uid="{00000000-0005-0000-0000-000024020000}"/>
    <cellStyle name="标题 3" xfId="550" xr:uid="{00000000-0005-0000-0000-000025020000}"/>
    <cellStyle name="标题 4" xfId="551" xr:uid="{00000000-0005-0000-0000-000026020000}"/>
    <cellStyle name="检查单元格" xfId="552" xr:uid="{00000000-0005-0000-0000-000027020000}"/>
    <cellStyle name="標準_~0052876" xfId="553" xr:uid="{00000000-0005-0000-0000-000028020000}"/>
    <cellStyle name="汇总" xfId="554" xr:uid="{00000000-0005-0000-0000-000029020000}"/>
    <cellStyle name="汇总 2" xfId="555" xr:uid="{00000000-0005-0000-0000-00002A020000}"/>
    <cellStyle name="注释" xfId="556" xr:uid="{00000000-0005-0000-0000-00002B020000}"/>
    <cellStyle name="解释性文本" xfId="557" xr:uid="{00000000-0005-0000-0000-00002C020000}"/>
    <cellStyle name="警告文本" xfId="558" xr:uid="{00000000-0005-0000-0000-00002D020000}"/>
    <cellStyle name="计算" xfId="559" xr:uid="{00000000-0005-0000-0000-00002E020000}"/>
    <cellStyle name="输入" xfId="560" xr:uid="{00000000-0005-0000-0000-00002F020000}"/>
    <cellStyle name="输出" xfId="561" xr:uid="{00000000-0005-0000-0000-000030020000}"/>
    <cellStyle name="适中" xfId="562" xr:uid="{00000000-0005-0000-0000-000031020000}"/>
    <cellStyle name="链接单元格" xfId="563" xr:uid="{00000000-0005-0000-0000-000032020000}"/>
  </cellStyles>
  <dxfs count="23">
    <dxf>
      <font>
        <color rgb="FFFF0000"/>
      </font>
    </dxf>
    <dxf>
      <fill>
        <patternFill>
          <bgColor theme="9" tint="0.59996337778862885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51C1D7"/>
      <color rgb="FFF08378"/>
      <color rgb="FFF6E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" name="Texto Explicativo 1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3" name="Texto Explicativo 1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4" name="Texto Explicativo 1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5" name="Texto Explicativo 1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6" name="Texto Explicativo 1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7" name="Texto Explicativo 1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8" name="Texto Explicativo 1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9" name="Texto Explicativo 1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0" name="Texto Explicativo 1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1" name="Texto Explicativo 1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2" name="Texto Explicativo 1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3" name="Texto Explicativo 1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4" name="Texto Explicativo 1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5" name="Texto Explicativo 1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6" name="Texto Explicativo 1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7" name="Texto Explicativo 1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8" name="Texto Explicativo 1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9" name="Texto Explicativo 1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0" name="Texto Explicativo 1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1" name="Texto Explicativo 1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2" name="Texto Explicativo 1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3" name="Texto Explicativo 1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4" name="Texto Explicativo 1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5" name="Texto Explicativo 1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6" name="Texto Explicativo 1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7" name="Texto Explicativo 1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8" name="Texto Explicativo 1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9" name="Texto Explicativo 1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30" name="Texto Explicativo 1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31" name="Texto Explicativo 1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32" name="Texto Explicativo 1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33" name="Texto Explicativo 1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34" name="Texto Explicativo 1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35" name="Texto Explicativo 1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36" name="Texto Explicativo 1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37" name="Texto Explicativo 1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38" name="Texto Explicativo 1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39" name="Texto Explicativo 1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40" name="Texto Explicativo 1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41" name="Texto Explicativo 1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42" name="Texto Explicativo 1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43" name="Texto Explicativo 1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44" name="Texto Explicativo 1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45" name="Texto Explicativo 1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46" name="Texto Explicativo 1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47" name="Texto Explicativo 1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48" name="Texto Explicativo 1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49" name="Texto Explicativo 1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50" name="Texto Explicativo 1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51" name="Texto Explicativo 1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52" name="Texto Explicativo 1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53" name="Texto Explicativo 1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922746" y="2060201"/>
          <a:ext cx="1541930" cy="69924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54" name="Texto Explicativo 1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0601326" y="2573430"/>
          <a:ext cx="1352549" cy="5210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55" name="Texto Explicativo 1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10014138" y="5401794"/>
          <a:ext cx="1767167" cy="510429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56" name="Texto Explicativo 1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57" name="Texto Explicativo 1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58" name="Texto Explicativo 1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59" name="Texto Explicativo 1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60" name="Texto Explicativo 1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61" name="Texto Explicativo 1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62" name="Texto Explicativo 1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63" name="Texto Explicativo 1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64" name="Texto Explicativo 1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65" name="Texto Explicativo 1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66" name="Texto Explicativo 1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67" name="Texto Explicativo 1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68" name="Texto Explicativo 1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69" name="Texto Explicativo 1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70" name="Texto Explicativo 1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71" name="Texto Explicativo 1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72" name="Texto Explicativo 1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73" name="Texto Explicativo 1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74" name="Texto Explicativo 1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75" name="Texto Explicativo 1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76" name="Texto Explicativo 1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77" name="Texto Explicativo 1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78" name="Texto Explicativo 1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79" name="Texto Explicativo 1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80" name="Texto Explicativo 1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81" name="Texto Explicativo 1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82" name="Texto Explicativo 1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83" name="Texto Explicativo 1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84" name="Texto Explicativo 1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85" name="Texto Explicativo 1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86" name="Texto Explicativo 1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87" name="Texto Explicativo 1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88" name="Texto Explicativo 1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89" name="Texto Explicativo 1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90" name="Texto Explicativo 1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91" name="Texto Explicativo 1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92" name="Texto Explicativo 1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93" name="Texto Explicativo 1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94" name="Texto Explicativo 1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95" name="Texto Explicativo 1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96" name="Texto Explicativo 1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97" name="Texto Explicativo 1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98" name="Texto Explicativo 1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99" name="Texto Explicativo 1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00" name="Texto Explicativo 1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01" name="Texto Explicativo 1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02" name="Texto Explicativo 1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03" name="Texto Explicativo 1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04" name="Texto Explicativo 1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05" name="Texto Explicativo 1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06" name="Texto Explicativo 1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07" name="Texto Explicativo 1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08" name="Texto Explicativo 1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09" name="Texto Explicativo 1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10" name="Texto Explicativo 1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11" name="Texto Explicativo 1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12" name="Texto Explicativo 1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13" name="Texto Explicativo 1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14" name="Texto Explicativo 1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15" name="Texto Explicativo 1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16" name="Texto Explicativo 1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17" name="Texto Explicativo 1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18" name="Texto Explicativo 1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19" name="Texto Explicativo 1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20" name="Texto Explicativo 1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21" name="Texto Explicativo 1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22" name="Texto Explicativo 1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23" name="Texto Explicativo 1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24" name="Texto Explicativo 1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25" name="Texto Explicativo 1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26" name="Texto Explicativo 1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27" name="Texto Explicativo 1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28" name="Texto Explicativo 1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29" name="Texto Explicativo 1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30" name="Texto Explicativo 1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31" name="Texto Explicativo 1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32" name="Texto Explicativo 1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33" name="Texto Explicativo 1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34" name="Texto Explicativo 1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35" name="Texto Explicativo 1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36" name="Texto Explicativo 1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37" name="Texto Explicativo 1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38" name="Texto Explicativo 1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39" name="Texto Explicativo 1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40" name="Texto Explicativo 1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41" name="Texto Explicativo 1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42" name="Texto Explicativo 1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43" name="Texto Explicativo 1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44" name="Texto Explicativo 1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45" name="Texto Explicativo 1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46" name="Texto Explicativo 1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47" name="Texto Explicativo 1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48" name="Texto Explicativo 1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49" name="Texto Explicativo 1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50" name="Texto Explicativo 1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51" name="Texto Explicativo 1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52" name="Texto Explicativo 1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53" name="Texto Explicativo 1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54" name="Texto Explicativo 1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55" name="Texto Explicativo 1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56" name="Texto Explicativo 1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57" name="Texto Explicativo 1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58" name="Texto Explicativo 1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59" name="Texto Explicativo 1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60" name="Texto Explicativo 1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61" name="Texto Explicativo 1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62" name="Texto Explicativo 1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63" name="Texto Explicativo 1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64" name="Texto Explicativo 1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65" name="Texto Explicativo 1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66" name="Texto Explicativo 1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67" name="Texto Explicativo 1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68" name="Texto Explicativo 1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69" name="Texto Explicativo 1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70" name="Texto Explicativo 1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71" name="Texto Explicativo 1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72" name="Texto Explicativo 1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73" name="Texto Explicativo 1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74" name="Texto Explicativo 1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75" name="Texto Explicativo 1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76" name="Texto Explicativo 1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77" name="Texto Explicativo 1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78" name="Texto Explicativo 1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79" name="Texto Explicativo 1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80" name="Texto Explicativo 1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81" name="Texto Explicativo 1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82" name="Texto Explicativo 1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83" name="Texto Explicativo 1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84" name="Texto Explicativo 1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85" name="Texto Explicativo 1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86" name="Texto Explicativo 1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87" name="Texto Explicativo 1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88" name="Texto Explicativo 1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89" name="Texto Explicativo 1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90" name="Texto Explicativo 1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91" name="Texto Explicativo 1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92" name="Texto Explicativo 1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93" name="Texto Explicativo 1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94" name="Texto Explicativo 1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95" name="Texto Explicativo 1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96" name="Texto Explicativo 1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197" name="Texto Explicativo 1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198" name="Texto Explicativo 1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199" name="Texto Explicativo 1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00" name="Texto Explicativo 1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01" name="Texto Explicativo 1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02" name="Texto Explicativo 1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03" name="Texto Explicativo 1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04" name="Texto Explicativo 1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05" name="Texto Explicativo 1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06" name="Texto Explicativo 1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07" name="Texto Explicativo 1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08" name="Texto Explicativo 1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09" name="Texto Explicativo 1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10" name="Texto Explicativo 1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11" name="Texto Explicativo 1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12" name="Texto Explicativo 1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13" name="Texto Explicativo 1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14" name="Texto Explicativo 1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5</xdr:col>
      <xdr:colOff>1131796</xdr:colOff>
      <xdr:row>12</xdr:row>
      <xdr:rowOff>145676</xdr:rowOff>
    </xdr:from>
    <xdr:to>
      <xdr:col>6</xdr:col>
      <xdr:colOff>44826</xdr:colOff>
      <xdr:row>18</xdr:row>
      <xdr:rowOff>44824</xdr:rowOff>
    </xdr:to>
    <xdr:sp macro="" textlink="">
      <xdr:nvSpPr>
        <xdr:cNvPr id="215" name="Texto Explicativo 1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/>
      </xdr:nvSpPr>
      <xdr:spPr>
        <a:xfrm>
          <a:off x="5106896" y="2025276"/>
          <a:ext cx="1668930" cy="680198"/>
        </a:xfrm>
        <a:prstGeom prst="borderCallout1">
          <a:avLst>
            <a:gd name="adj1" fmla="val 44556"/>
            <a:gd name="adj2" fmla="val -6159"/>
            <a:gd name="adj3" fmla="val 112499"/>
            <a:gd name="adj4" fmla="val -7021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added value desejado para  obter o preço FOB ou CIF</a:t>
          </a:r>
        </a:p>
      </xdr:txBody>
    </xdr:sp>
    <xdr:clientData/>
  </xdr:twoCellAnchor>
  <xdr:twoCellAnchor>
    <xdr:from>
      <xdr:col>8</xdr:col>
      <xdr:colOff>1333501</xdr:colOff>
      <xdr:row>16</xdr:row>
      <xdr:rowOff>11205</xdr:rowOff>
    </xdr:from>
    <xdr:to>
      <xdr:col>9</xdr:col>
      <xdr:colOff>1333500</xdr:colOff>
      <xdr:row>20</xdr:row>
      <xdr:rowOff>56030</xdr:rowOff>
    </xdr:to>
    <xdr:sp macro="" textlink="">
      <xdr:nvSpPr>
        <xdr:cNvPr id="216" name="Texto Explicativo 1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/>
      </xdr:nvSpPr>
      <xdr:spPr>
        <a:xfrm>
          <a:off x="11049001" y="2525805"/>
          <a:ext cx="1416049" cy="508375"/>
        </a:xfrm>
        <a:prstGeom prst="borderCallout1">
          <a:avLst>
            <a:gd name="adj1" fmla="val 44612"/>
            <a:gd name="adj2" fmla="val -4736"/>
            <a:gd name="adj3" fmla="val 108977"/>
            <a:gd name="adj4" fmla="val -89741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sem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  <xdr:twoCellAnchor>
    <xdr:from>
      <xdr:col>8</xdr:col>
      <xdr:colOff>746313</xdr:colOff>
      <xdr:row>34</xdr:row>
      <xdr:rowOff>96369</xdr:rowOff>
    </xdr:from>
    <xdr:to>
      <xdr:col>9</xdr:col>
      <xdr:colOff>1160930</xdr:colOff>
      <xdr:row>37</xdr:row>
      <xdr:rowOff>6723</xdr:rowOff>
    </xdr:to>
    <xdr:sp macro="" textlink="">
      <xdr:nvSpPr>
        <xdr:cNvPr id="217" name="Texto Explicativo 1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>
        <a:xfrm>
          <a:off x="10461813" y="5297019"/>
          <a:ext cx="1830667" cy="500904"/>
        </a:xfrm>
        <a:prstGeom prst="borderCallout1">
          <a:avLst>
            <a:gd name="adj1" fmla="val 44612"/>
            <a:gd name="adj2" fmla="val -4736"/>
            <a:gd name="adj3" fmla="val 67673"/>
            <a:gd name="adj4" fmla="val -44088"/>
          </a:avLst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Digite o preço </a:t>
          </a:r>
          <a:r>
            <a:rPr lang="pt-BR" sz="1100" b="1" u="sng">
              <a:solidFill>
                <a:sysClr val="windowText" lastClr="000000"/>
              </a:solidFill>
            </a:rPr>
            <a:t>com</a:t>
          </a:r>
          <a:r>
            <a:rPr lang="pt-BR" sz="1100">
              <a:solidFill>
                <a:sysClr val="windowText" lastClr="000000"/>
              </a:solidFill>
            </a:rPr>
            <a:t> frete para obter o added value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281517</xdr:colOff>
      <xdr:row>1</xdr:row>
      <xdr:rowOff>160866</xdr:rowOff>
    </xdr:from>
    <xdr:to>
      <xdr:col>2</xdr:col>
      <xdr:colOff>388231</xdr:colOff>
      <xdr:row>4</xdr:row>
      <xdr:rowOff>8414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850" y="351366"/>
          <a:ext cx="1419048" cy="41904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ontrolling/Custos/MFG-CUSTOS/Relat&#243;rios%20Gerenciais/Custos%20Peri&#243;dicos/2022/Per_04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ia Custo Periodico P_Simulad"/>
    </sheetNames>
    <sheetDataSet>
      <sheetData sheetId="0">
        <row r="1">
          <cell r="A1" t="str">
            <v>Chave</v>
          </cell>
          <cell r="B1" t="str">
            <v>Item Number</v>
          </cell>
          <cell r="C1" t="str">
            <v>Site</v>
          </cell>
          <cell r="D1" t="str">
            <v>Material</v>
          </cell>
          <cell r="E1" t="str">
            <v>Labor</v>
          </cell>
          <cell r="F1" t="str">
            <v>Burden</v>
          </cell>
          <cell r="G1" t="str">
            <v>Overhead</v>
          </cell>
          <cell r="H1" t="str">
            <v>Subcontract</v>
          </cell>
          <cell r="I1" t="str">
            <v>Material + Subcontract</v>
          </cell>
        </row>
        <row r="2">
          <cell r="A2" t="str">
            <v>120001541040</v>
          </cell>
          <cell r="B2">
            <v>12000154</v>
          </cell>
          <cell r="C2">
            <v>1040</v>
          </cell>
          <cell r="D2">
            <v>7.7827099999999998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7.7827099999999998</v>
          </cell>
        </row>
        <row r="3">
          <cell r="A3" t="str">
            <v>120002291040</v>
          </cell>
          <cell r="B3">
            <v>12000229</v>
          </cell>
          <cell r="C3">
            <v>1040</v>
          </cell>
          <cell r="D3">
            <v>28.086469999999998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28.086469999999998</v>
          </cell>
        </row>
        <row r="4">
          <cell r="A4" t="str">
            <v>120002301040</v>
          </cell>
          <cell r="B4">
            <v>12000230</v>
          </cell>
          <cell r="C4">
            <v>1040</v>
          </cell>
          <cell r="D4">
            <v>27.56654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27.56654</v>
          </cell>
        </row>
        <row r="5">
          <cell r="A5" t="str">
            <v>120002304010</v>
          </cell>
          <cell r="B5">
            <v>12000230</v>
          </cell>
          <cell r="C5">
            <v>4010</v>
          </cell>
          <cell r="D5">
            <v>14.93167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14.93167</v>
          </cell>
        </row>
        <row r="6">
          <cell r="A6" t="str">
            <v>120003441040</v>
          </cell>
          <cell r="B6">
            <v>12000344</v>
          </cell>
          <cell r="C6">
            <v>1040</v>
          </cell>
          <cell r="D6">
            <v>25.942630000000001</v>
          </cell>
          <cell r="E6">
            <v>6.6772200000000002</v>
          </cell>
          <cell r="F6">
            <v>5.5973300000000004</v>
          </cell>
          <cell r="G6">
            <v>0</v>
          </cell>
          <cell r="H6">
            <v>8.1559999999999994E-2</v>
          </cell>
          <cell r="I6">
            <v>26.024190000000001</v>
          </cell>
        </row>
        <row r="7">
          <cell r="A7" t="str">
            <v>120003441871</v>
          </cell>
          <cell r="B7">
            <v>12000344</v>
          </cell>
          <cell r="C7">
            <v>1871</v>
          </cell>
          <cell r="D7">
            <v>25.989799999999999</v>
          </cell>
          <cell r="E7">
            <v>6.6479699999999999</v>
          </cell>
          <cell r="F7">
            <v>5.5818599999999998</v>
          </cell>
          <cell r="G7">
            <v>0</v>
          </cell>
          <cell r="H7">
            <v>8.1509999999999999E-2</v>
          </cell>
          <cell r="I7">
            <v>26.07131</v>
          </cell>
        </row>
        <row r="8">
          <cell r="A8" t="str">
            <v>120003451040</v>
          </cell>
          <cell r="B8">
            <v>12000345</v>
          </cell>
          <cell r="C8">
            <v>1040</v>
          </cell>
          <cell r="D8">
            <v>26.22785</v>
          </cell>
          <cell r="E8">
            <v>5.3398500000000002</v>
          </cell>
          <cell r="F8">
            <v>4.68445</v>
          </cell>
          <cell r="G8">
            <v>0</v>
          </cell>
          <cell r="H8">
            <v>0.16078999999999999</v>
          </cell>
          <cell r="I8">
            <v>26.388639999999999</v>
          </cell>
        </row>
        <row r="9">
          <cell r="A9" t="str">
            <v>120003451871</v>
          </cell>
          <cell r="B9">
            <v>12000345</v>
          </cell>
          <cell r="C9">
            <v>1871</v>
          </cell>
          <cell r="D9">
            <v>26.227930000000001</v>
          </cell>
          <cell r="E9">
            <v>5.3396299999999997</v>
          </cell>
          <cell r="F9">
            <v>4.68431</v>
          </cell>
          <cell r="G9">
            <v>0</v>
          </cell>
          <cell r="H9">
            <v>0.16078000000000001</v>
          </cell>
          <cell r="I9">
            <v>26.38871</v>
          </cell>
        </row>
        <row r="10">
          <cell r="A10" t="str">
            <v>120003481040</v>
          </cell>
          <cell r="B10">
            <v>12000348</v>
          </cell>
          <cell r="C10">
            <v>1040</v>
          </cell>
          <cell r="D10">
            <v>27.060690000000001</v>
          </cell>
          <cell r="E10">
            <v>1.66204</v>
          </cell>
          <cell r="F10">
            <v>1.43065</v>
          </cell>
          <cell r="G10">
            <v>0</v>
          </cell>
          <cell r="H10">
            <v>0.15007000000000001</v>
          </cell>
          <cell r="I10">
            <v>27.210760000000001</v>
          </cell>
        </row>
        <row r="11">
          <cell r="A11" t="str">
            <v>120003481871</v>
          </cell>
          <cell r="B11">
            <v>12000348</v>
          </cell>
          <cell r="C11">
            <v>1871</v>
          </cell>
          <cell r="D11">
            <v>27.064070000000001</v>
          </cell>
          <cell r="E11">
            <v>1.63306</v>
          </cell>
          <cell r="F11">
            <v>1.40513</v>
          </cell>
          <cell r="G11">
            <v>0</v>
          </cell>
          <cell r="H11">
            <v>0.14990999999999999</v>
          </cell>
          <cell r="I11">
            <v>27.213979999999999</v>
          </cell>
        </row>
        <row r="12">
          <cell r="A12" t="str">
            <v>120003921040</v>
          </cell>
          <cell r="B12">
            <v>12000392</v>
          </cell>
          <cell r="C12">
            <v>1040</v>
          </cell>
          <cell r="D12">
            <v>36.673909999999999</v>
          </cell>
          <cell r="E12">
            <v>9.4767399999999995</v>
          </cell>
          <cell r="F12">
            <v>8.3760899999999996</v>
          </cell>
          <cell r="G12">
            <v>0</v>
          </cell>
          <cell r="H12">
            <v>8.1960000000000005E-2</v>
          </cell>
          <cell r="I12">
            <v>36.755870000000002</v>
          </cell>
        </row>
        <row r="13">
          <cell r="A13" t="str">
            <v>120003921871</v>
          </cell>
          <cell r="B13">
            <v>12000392</v>
          </cell>
          <cell r="C13">
            <v>1871</v>
          </cell>
          <cell r="D13">
            <v>21.982769999999999</v>
          </cell>
          <cell r="E13">
            <v>8.52576</v>
          </cell>
          <cell r="F13">
            <v>7.2591799999999997</v>
          </cell>
          <cell r="G13">
            <v>0</v>
          </cell>
          <cell r="H13">
            <v>5.391E-2</v>
          </cell>
          <cell r="I13">
            <v>22.036679999999997</v>
          </cell>
        </row>
        <row r="14">
          <cell r="A14" t="str">
            <v>120003931040</v>
          </cell>
          <cell r="B14">
            <v>12000393</v>
          </cell>
          <cell r="C14">
            <v>1040</v>
          </cell>
          <cell r="D14">
            <v>36.197710000000001</v>
          </cell>
          <cell r="E14">
            <v>5.9473599999999998</v>
          </cell>
          <cell r="F14">
            <v>4.7322699999999998</v>
          </cell>
          <cell r="G14">
            <v>0</v>
          </cell>
          <cell r="H14">
            <v>0.14774999999999999</v>
          </cell>
          <cell r="I14">
            <v>36.345460000000003</v>
          </cell>
        </row>
        <row r="15">
          <cell r="A15" t="str">
            <v>120003931871</v>
          </cell>
          <cell r="B15">
            <v>12000393</v>
          </cell>
          <cell r="C15">
            <v>1871</v>
          </cell>
          <cell r="D15">
            <v>36.30433</v>
          </cell>
          <cell r="E15">
            <v>5.9473599999999998</v>
          </cell>
          <cell r="F15">
            <v>4.7322699999999998</v>
          </cell>
          <cell r="G15">
            <v>0</v>
          </cell>
          <cell r="H15">
            <v>0.14774999999999999</v>
          </cell>
          <cell r="I15">
            <v>36.452080000000002</v>
          </cell>
        </row>
        <row r="16">
          <cell r="A16" t="str">
            <v>120004091040</v>
          </cell>
          <cell r="B16">
            <v>12000409</v>
          </cell>
          <cell r="C16">
            <v>1040</v>
          </cell>
          <cell r="D16">
            <v>77.841070000000002</v>
          </cell>
          <cell r="E16">
            <v>4.7079800000000001</v>
          </cell>
          <cell r="F16">
            <v>7.56656</v>
          </cell>
          <cell r="G16">
            <v>0</v>
          </cell>
          <cell r="H16">
            <v>1.7751399999999999</v>
          </cell>
          <cell r="I16">
            <v>79.616209999999995</v>
          </cell>
        </row>
        <row r="17">
          <cell r="A17" t="str">
            <v>120004171040</v>
          </cell>
          <cell r="B17">
            <v>12000417</v>
          </cell>
          <cell r="C17">
            <v>1040</v>
          </cell>
          <cell r="D17">
            <v>5.4146099999999997</v>
          </cell>
          <cell r="E17">
            <v>4.3056900000000002</v>
          </cell>
          <cell r="F17">
            <v>5.1103100000000001</v>
          </cell>
          <cell r="G17">
            <v>0</v>
          </cell>
          <cell r="H17">
            <v>2.2028500000000002</v>
          </cell>
          <cell r="I17">
            <v>7.6174599999999995</v>
          </cell>
        </row>
        <row r="18">
          <cell r="A18" t="str">
            <v>120004171871</v>
          </cell>
          <cell r="B18">
            <v>12000417</v>
          </cell>
          <cell r="C18">
            <v>1871</v>
          </cell>
          <cell r="D18">
            <v>6.6448200000000002</v>
          </cell>
          <cell r="E18">
            <v>2.9298799999999998</v>
          </cell>
          <cell r="F18">
            <v>3.6200700000000001</v>
          </cell>
          <cell r="G18">
            <v>0</v>
          </cell>
          <cell r="H18">
            <v>2.20113</v>
          </cell>
          <cell r="I18">
            <v>8.8459500000000002</v>
          </cell>
        </row>
        <row r="19">
          <cell r="A19" t="str">
            <v>120004201040</v>
          </cell>
          <cell r="B19">
            <v>12000420</v>
          </cell>
          <cell r="C19">
            <v>1040</v>
          </cell>
          <cell r="D19">
            <v>30.056069999999998</v>
          </cell>
          <cell r="E19">
            <v>6.0198</v>
          </cell>
          <cell r="F19">
            <v>4.8926499999999997</v>
          </cell>
          <cell r="G19">
            <v>0</v>
          </cell>
          <cell r="H19">
            <v>2.5864500000000001</v>
          </cell>
          <cell r="I19">
            <v>32.642519999999998</v>
          </cell>
        </row>
        <row r="20">
          <cell r="A20" t="str">
            <v>120004201871</v>
          </cell>
          <cell r="B20">
            <v>12000420</v>
          </cell>
          <cell r="C20">
            <v>1871</v>
          </cell>
          <cell r="D20">
            <v>30.443049999999999</v>
          </cell>
          <cell r="E20">
            <v>5.5651599999999997</v>
          </cell>
          <cell r="F20">
            <v>4.5849799999999998</v>
          </cell>
          <cell r="G20">
            <v>0</v>
          </cell>
          <cell r="H20">
            <v>2.58649</v>
          </cell>
          <cell r="I20">
            <v>33.029539999999997</v>
          </cell>
        </row>
        <row r="21">
          <cell r="A21" t="str">
            <v>120004221040</v>
          </cell>
          <cell r="B21">
            <v>12000422</v>
          </cell>
          <cell r="C21">
            <v>1040</v>
          </cell>
          <cell r="D21">
            <v>48.671599999999998</v>
          </cell>
          <cell r="E21">
            <v>6.6839700000000004</v>
          </cell>
          <cell r="F21">
            <v>5.7657699999999998</v>
          </cell>
          <cell r="G21">
            <v>0</v>
          </cell>
          <cell r="H21">
            <v>3.2762699999999998</v>
          </cell>
          <cell r="I21">
            <v>51.947869999999995</v>
          </cell>
        </row>
        <row r="22">
          <cell r="A22" t="str">
            <v>120004221871</v>
          </cell>
          <cell r="B22">
            <v>12000422</v>
          </cell>
          <cell r="C22">
            <v>1871</v>
          </cell>
          <cell r="D22">
            <v>47.77093</v>
          </cell>
          <cell r="E22">
            <v>6.6839599999999999</v>
          </cell>
          <cell r="F22">
            <v>5.7657600000000002</v>
          </cell>
          <cell r="G22">
            <v>0</v>
          </cell>
          <cell r="H22">
            <v>3.2762699999999998</v>
          </cell>
          <cell r="I22">
            <v>51.047199999999997</v>
          </cell>
        </row>
        <row r="23">
          <cell r="A23" t="str">
            <v>120004271040</v>
          </cell>
          <cell r="B23">
            <v>12000427</v>
          </cell>
          <cell r="C23">
            <v>1040</v>
          </cell>
          <cell r="D23">
            <v>106.596</v>
          </cell>
          <cell r="E23">
            <v>7.0898000000000003</v>
          </cell>
          <cell r="F23">
            <v>10.4146</v>
          </cell>
          <cell r="G23">
            <v>0</v>
          </cell>
          <cell r="H23">
            <v>2.9300700000000002</v>
          </cell>
          <cell r="I23">
            <v>109.52607</v>
          </cell>
        </row>
        <row r="24">
          <cell r="A24" t="str">
            <v>120004271871</v>
          </cell>
          <cell r="B24">
            <v>12000427</v>
          </cell>
          <cell r="C24">
            <v>1871</v>
          </cell>
          <cell r="D24">
            <v>106.59596999999999</v>
          </cell>
          <cell r="E24">
            <v>7.0897800000000002</v>
          </cell>
          <cell r="F24">
            <v>10.414580000000001</v>
          </cell>
          <cell r="G24">
            <v>0</v>
          </cell>
          <cell r="H24">
            <v>2.9300700000000002</v>
          </cell>
          <cell r="I24">
            <v>109.52603999999999</v>
          </cell>
        </row>
        <row r="25">
          <cell r="A25" t="str">
            <v>120004351040</v>
          </cell>
          <cell r="B25">
            <v>12000435</v>
          </cell>
          <cell r="C25">
            <v>1040</v>
          </cell>
          <cell r="D25">
            <v>132.44869</v>
          </cell>
          <cell r="E25">
            <v>8.0960400000000003</v>
          </cell>
          <cell r="F25">
            <v>13.73653</v>
          </cell>
          <cell r="G25">
            <v>0</v>
          </cell>
          <cell r="H25">
            <v>3.0497100000000001</v>
          </cell>
          <cell r="I25">
            <v>135.4984</v>
          </cell>
        </row>
        <row r="26">
          <cell r="A26" t="str">
            <v>120004351871</v>
          </cell>
          <cell r="B26">
            <v>12000435</v>
          </cell>
          <cell r="C26">
            <v>1871</v>
          </cell>
          <cell r="D26">
            <v>134.57159999999999</v>
          </cell>
          <cell r="E26">
            <v>5.8095699999999999</v>
          </cell>
          <cell r="F26">
            <v>10.3697</v>
          </cell>
          <cell r="G26">
            <v>0</v>
          </cell>
          <cell r="H26">
            <v>3.0500699999999998</v>
          </cell>
          <cell r="I26">
            <v>137.62166999999999</v>
          </cell>
        </row>
        <row r="27">
          <cell r="A27" t="str">
            <v>120004841040</v>
          </cell>
          <cell r="B27">
            <v>12000484</v>
          </cell>
          <cell r="C27">
            <v>1040</v>
          </cell>
          <cell r="D27">
            <v>0.84557000000000004</v>
          </cell>
          <cell r="E27">
            <v>0</v>
          </cell>
          <cell r="F27">
            <v>0</v>
          </cell>
          <cell r="G27">
            <v>0</v>
          </cell>
          <cell r="H27">
            <v>0.23566000000000001</v>
          </cell>
          <cell r="I27">
            <v>1.0812300000000001</v>
          </cell>
        </row>
        <row r="28">
          <cell r="A28" t="str">
            <v>120004901040</v>
          </cell>
          <cell r="B28">
            <v>12000490</v>
          </cell>
          <cell r="C28">
            <v>1040</v>
          </cell>
          <cell r="D28">
            <v>0.11845</v>
          </cell>
          <cell r="E28">
            <v>0</v>
          </cell>
          <cell r="F28">
            <v>0</v>
          </cell>
          <cell r="G28">
            <v>0</v>
          </cell>
          <cell r="H28">
            <v>0.12307999999999999</v>
          </cell>
          <cell r="I28">
            <v>0.24152999999999999</v>
          </cell>
        </row>
        <row r="29">
          <cell r="A29" t="str">
            <v>120004904010</v>
          </cell>
          <cell r="B29">
            <v>12000490</v>
          </cell>
          <cell r="C29">
            <v>4010</v>
          </cell>
          <cell r="D29">
            <v>8.6879999999999999E-2</v>
          </cell>
          <cell r="E29">
            <v>0</v>
          </cell>
          <cell r="F29">
            <v>0</v>
          </cell>
          <cell r="G29">
            <v>0</v>
          </cell>
          <cell r="H29">
            <v>0.11700000000000001</v>
          </cell>
          <cell r="I29">
            <v>0.20388000000000001</v>
          </cell>
        </row>
        <row r="30">
          <cell r="A30" t="str">
            <v>120004971040</v>
          </cell>
          <cell r="B30">
            <v>12000497</v>
          </cell>
          <cell r="C30">
            <v>1040</v>
          </cell>
          <cell r="D30">
            <v>0.24418999999999999</v>
          </cell>
          <cell r="E30">
            <v>0</v>
          </cell>
          <cell r="F30">
            <v>8.2199999999999999E-3</v>
          </cell>
          <cell r="G30">
            <v>0</v>
          </cell>
          <cell r="H30">
            <v>1.20072</v>
          </cell>
          <cell r="I30">
            <v>1.4449099999999999</v>
          </cell>
        </row>
        <row r="31">
          <cell r="A31" t="str">
            <v>120004971871</v>
          </cell>
          <cell r="B31">
            <v>12000497</v>
          </cell>
          <cell r="C31">
            <v>1871</v>
          </cell>
          <cell r="D31">
            <v>0.2475</v>
          </cell>
          <cell r="E31">
            <v>0</v>
          </cell>
          <cell r="F31">
            <v>8.3300000000000006E-3</v>
          </cell>
          <cell r="G31">
            <v>0</v>
          </cell>
          <cell r="H31">
            <v>1.2008300000000001</v>
          </cell>
          <cell r="I31">
            <v>1.4483300000000001</v>
          </cell>
        </row>
        <row r="32">
          <cell r="A32" t="str">
            <v>120005081040</v>
          </cell>
          <cell r="B32">
            <v>12000508</v>
          </cell>
          <cell r="C32">
            <v>1040</v>
          </cell>
          <cell r="D32">
            <v>0.58196999999999999</v>
          </cell>
          <cell r="E32">
            <v>0</v>
          </cell>
          <cell r="F32">
            <v>0</v>
          </cell>
          <cell r="G32">
            <v>0</v>
          </cell>
          <cell r="H32">
            <v>2.0000000000000002E-5</v>
          </cell>
          <cell r="I32">
            <v>0.58199000000000001</v>
          </cell>
        </row>
        <row r="33">
          <cell r="A33" t="str">
            <v>120005291040</v>
          </cell>
          <cell r="B33">
            <v>12000529</v>
          </cell>
          <cell r="C33">
            <v>1040</v>
          </cell>
          <cell r="D33">
            <v>0.58182999999999996</v>
          </cell>
          <cell r="E33">
            <v>0</v>
          </cell>
          <cell r="F33">
            <v>0</v>
          </cell>
          <cell r="G33">
            <v>0</v>
          </cell>
          <cell r="H33">
            <v>0.78495000000000004</v>
          </cell>
          <cell r="I33">
            <v>1.3667799999999999</v>
          </cell>
        </row>
        <row r="34">
          <cell r="A34" t="str">
            <v>120005294010</v>
          </cell>
          <cell r="B34">
            <v>12000529</v>
          </cell>
          <cell r="C34">
            <v>4010</v>
          </cell>
          <cell r="D34">
            <v>0.58077999999999996</v>
          </cell>
          <cell r="E34">
            <v>0</v>
          </cell>
          <cell r="F34">
            <v>0</v>
          </cell>
          <cell r="G34">
            <v>0</v>
          </cell>
          <cell r="H34">
            <v>0.78468000000000004</v>
          </cell>
          <cell r="I34">
            <v>1.3654600000000001</v>
          </cell>
        </row>
        <row r="35">
          <cell r="A35" t="str">
            <v>120005431040</v>
          </cell>
          <cell r="B35">
            <v>12000543</v>
          </cell>
          <cell r="C35">
            <v>1040</v>
          </cell>
          <cell r="D35">
            <v>0.18817</v>
          </cell>
          <cell r="E35">
            <v>0</v>
          </cell>
          <cell r="F35">
            <v>0</v>
          </cell>
          <cell r="G35">
            <v>0</v>
          </cell>
          <cell r="H35">
            <v>7.9630000000000006E-2</v>
          </cell>
          <cell r="I35">
            <v>0.26780000000000004</v>
          </cell>
        </row>
        <row r="36">
          <cell r="A36" t="str">
            <v>120005501040</v>
          </cell>
          <cell r="B36">
            <v>12000550</v>
          </cell>
          <cell r="C36">
            <v>1040</v>
          </cell>
          <cell r="D36">
            <v>0.35071999999999998</v>
          </cell>
          <cell r="E36">
            <v>0</v>
          </cell>
          <cell r="F36">
            <v>0</v>
          </cell>
          <cell r="G36">
            <v>0</v>
          </cell>
          <cell r="H36">
            <v>0.34971999999999998</v>
          </cell>
          <cell r="I36">
            <v>0.70043999999999995</v>
          </cell>
        </row>
        <row r="37">
          <cell r="A37" t="str">
            <v>120005611040</v>
          </cell>
          <cell r="B37">
            <v>12000561</v>
          </cell>
          <cell r="C37">
            <v>1040</v>
          </cell>
          <cell r="D37">
            <v>3.8807</v>
          </cell>
          <cell r="E37">
            <v>0</v>
          </cell>
          <cell r="F37">
            <v>0</v>
          </cell>
          <cell r="G37">
            <v>0</v>
          </cell>
          <cell r="H37">
            <v>2.5863800000000001</v>
          </cell>
          <cell r="I37">
            <v>6.4670800000000002</v>
          </cell>
        </row>
        <row r="38">
          <cell r="A38" t="str">
            <v>120005631040</v>
          </cell>
          <cell r="B38">
            <v>12000563</v>
          </cell>
          <cell r="C38">
            <v>1040</v>
          </cell>
          <cell r="D38">
            <v>19.403659999999999</v>
          </cell>
          <cell r="E38">
            <v>0</v>
          </cell>
          <cell r="F38">
            <v>0</v>
          </cell>
          <cell r="G38">
            <v>0</v>
          </cell>
          <cell r="H38">
            <v>3.2760699999999998</v>
          </cell>
          <cell r="I38">
            <v>22.679729999999999</v>
          </cell>
        </row>
        <row r="39">
          <cell r="A39" t="str">
            <v>120005634010</v>
          </cell>
          <cell r="B39">
            <v>12000563</v>
          </cell>
          <cell r="C39">
            <v>4010</v>
          </cell>
          <cell r="D39">
            <v>9.8103999999999996</v>
          </cell>
          <cell r="E39">
            <v>0</v>
          </cell>
          <cell r="F39">
            <v>0</v>
          </cell>
          <cell r="G39">
            <v>0</v>
          </cell>
          <cell r="H39">
            <v>3.2124799999999998</v>
          </cell>
          <cell r="I39">
            <v>13.022879999999999</v>
          </cell>
        </row>
        <row r="40">
          <cell r="A40" t="str">
            <v>120005671040</v>
          </cell>
          <cell r="B40">
            <v>12000567</v>
          </cell>
          <cell r="C40">
            <v>1040</v>
          </cell>
          <cell r="D40">
            <v>0.33539000000000002</v>
          </cell>
          <cell r="E40">
            <v>0.16919999999999999</v>
          </cell>
          <cell r="F40">
            <v>0.64602999999999999</v>
          </cell>
          <cell r="G40">
            <v>0</v>
          </cell>
          <cell r="H40">
            <v>2.2039</v>
          </cell>
          <cell r="I40">
            <v>2.5392899999999998</v>
          </cell>
        </row>
        <row r="41">
          <cell r="A41" t="str">
            <v>120005701040</v>
          </cell>
          <cell r="B41">
            <v>12000570</v>
          </cell>
          <cell r="C41">
            <v>1040</v>
          </cell>
          <cell r="D41">
            <v>14.500909999999999</v>
          </cell>
          <cell r="E41">
            <v>0</v>
          </cell>
          <cell r="F41">
            <v>0</v>
          </cell>
          <cell r="G41">
            <v>0</v>
          </cell>
          <cell r="H41">
            <v>2.9761500000000001</v>
          </cell>
          <cell r="I41">
            <v>17.477059999999998</v>
          </cell>
        </row>
        <row r="42">
          <cell r="A42" t="str">
            <v>120005721040</v>
          </cell>
          <cell r="B42">
            <v>12000572</v>
          </cell>
          <cell r="C42">
            <v>1040</v>
          </cell>
          <cell r="D42">
            <v>18.911539999999999</v>
          </cell>
          <cell r="E42">
            <v>0</v>
          </cell>
          <cell r="F42">
            <v>0</v>
          </cell>
          <cell r="G42">
            <v>0</v>
          </cell>
          <cell r="H42">
            <v>2.9765999999999999</v>
          </cell>
          <cell r="I42">
            <v>21.88814</v>
          </cell>
        </row>
        <row r="43">
          <cell r="A43" t="str">
            <v>120005921040</v>
          </cell>
          <cell r="B43">
            <v>12000592</v>
          </cell>
          <cell r="C43">
            <v>1040</v>
          </cell>
          <cell r="D43">
            <v>12.107229999999999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12.107229999999999</v>
          </cell>
        </row>
        <row r="44">
          <cell r="A44" t="str">
            <v>120006111040</v>
          </cell>
          <cell r="B44">
            <v>12000611</v>
          </cell>
          <cell r="C44">
            <v>1040</v>
          </cell>
          <cell r="D44">
            <v>4.9024599999999996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4.9024599999999996</v>
          </cell>
        </row>
        <row r="45">
          <cell r="A45" t="str">
            <v>120006131040</v>
          </cell>
          <cell r="B45">
            <v>12000613</v>
          </cell>
          <cell r="C45">
            <v>1040</v>
          </cell>
          <cell r="D45">
            <v>11.6343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11.6343</v>
          </cell>
        </row>
        <row r="46">
          <cell r="A46" t="str">
            <v>120006221040</v>
          </cell>
          <cell r="B46">
            <v>12000622</v>
          </cell>
          <cell r="C46">
            <v>1040</v>
          </cell>
          <cell r="D46">
            <v>4.9126000000000003</v>
          </cell>
          <cell r="E46">
            <v>0</v>
          </cell>
          <cell r="F46">
            <v>0</v>
          </cell>
          <cell r="G46">
            <v>0</v>
          </cell>
          <cell r="H46">
            <v>2.0000000000000001E-4</v>
          </cell>
          <cell r="I46">
            <v>4.9128000000000007</v>
          </cell>
        </row>
        <row r="47">
          <cell r="A47" t="str">
            <v>120006271040</v>
          </cell>
          <cell r="B47">
            <v>12000627</v>
          </cell>
          <cell r="C47">
            <v>1040</v>
          </cell>
          <cell r="D47">
            <v>11.40146</v>
          </cell>
          <cell r="E47">
            <v>0</v>
          </cell>
          <cell r="F47">
            <v>0</v>
          </cell>
          <cell r="G47">
            <v>0</v>
          </cell>
          <cell r="H47">
            <v>8.0000000000000007E-5</v>
          </cell>
          <cell r="I47">
            <v>11.401540000000001</v>
          </cell>
        </row>
        <row r="48">
          <cell r="A48" t="str">
            <v>120006301040</v>
          </cell>
          <cell r="B48">
            <v>12000630</v>
          </cell>
          <cell r="C48">
            <v>1040</v>
          </cell>
          <cell r="D48">
            <v>10.535439999999999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10.535439999999999</v>
          </cell>
        </row>
        <row r="49">
          <cell r="A49" t="str">
            <v>120006831040</v>
          </cell>
          <cell r="B49">
            <v>12000683</v>
          </cell>
          <cell r="C49">
            <v>1040</v>
          </cell>
          <cell r="D49">
            <v>10.63998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10.63998</v>
          </cell>
        </row>
        <row r="50">
          <cell r="A50" t="str">
            <v>120007034010</v>
          </cell>
          <cell r="B50">
            <v>12000703</v>
          </cell>
          <cell r="C50">
            <v>4010</v>
          </cell>
          <cell r="D50">
            <v>10.688140000000001</v>
          </cell>
          <cell r="E50">
            <v>6.9180000000000005E-2</v>
          </cell>
          <cell r="F50">
            <v>0.29236000000000001</v>
          </cell>
          <cell r="G50">
            <v>0</v>
          </cell>
          <cell r="H50">
            <v>0</v>
          </cell>
          <cell r="I50">
            <v>10.688140000000001</v>
          </cell>
        </row>
        <row r="51">
          <cell r="A51" t="str">
            <v>120017151040</v>
          </cell>
          <cell r="B51">
            <v>12001715</v>
          </cell>
          <cell r="C51">
            <v>1040</v>
          </cell>
          <cell r="D51">
            <v>3.594E-2</v>
          </cell>
          <cell r="E51">
            <v>0</v>
          </cell>
          <cell r="F51">
            <v>0</v>
          </cell>
          <cell r="G51">
            <v>0</v>
          </cell>
          <cell r="H51">
            <v>0.82516999999999996</v>
          </cell>
          <cell r="I51">
            <v>0.86110999999999993</v>
          </cell>
        </row>
        <row r="52">
          <cell r="A52" t="str">
            <v>120017371040</v>
          </cell>
          <cell r="B52">
            <v>12001737</v>
          </cell>
          <cell r="C52">
            <v>1040</v>
          </cell>
          <cell r="D52">
            <v>15.686719999999999</v>
          </cell>
          <cell r="E52">
            <v>0</v>
          </cell>
          <cell r="F52">
            <v>0</v>
          </cell>
          <cell r="G52">
            <v>0</v>
          </cell>
          <cell r="H52">
            <v>3.3395999999999999</v>
          </cell>
          <cell r="I52">
            <v>19.026319999999998</v>
          </cell>
        </row>
        <row r="53">
          <cell r="A53" t="str">
            <v>120017374010</v>
          </cell>
          <cell r="B53">
            <v>12001737</v>
          </cell>
          <cell r="C53">
            <v>4010</v>
          </cell>
          <cell r="D53">
            <v>8.1951300000000007</v>
          </cell>
          <cell r="E53">
            <v>0</v>
          </cell>
          <cell r="F53">
            <v>0</v>
          </cell>
          <cell r="G53">
            <v>0</v>
          </cell>
          <cell r="H53">
            <v>2.2686500000000001</v>
          </cell>
          <cell r="I53">
            <v>10.46378</v>
          </cell>
        </row>
        <row r="54">
          <cell r="A54" t="str">
            <v>120018971040</v>
          </cell>
          <cell r="B54">
            <v>12001897</v>
          </cell>
          <cell r="C54">
            <v>1040</v>
          </cell>
          <cell r="D54">
            <v>14.824809999999999</v>
          </cell>
          <cell r="E54">
            <v>2.6717200000000001</v>
          </cell>
          <cell r="F54">
            <v>5.1020599999999998</v>
          </cell>
          <cell r="G54">
            <v>0</v>
          </cell>
          <cell r="H54">
            <v>8.2379999999999995E-2</v>
          </cell>
          <cell r="I54">
            <v>14.90719</v>
          </cell>
        </row>
        <row r="55">
          <cell r="A55" t="str">
            <v>120018971871</v>
          </cell>
          <cell r="B55">
            <v>12001897</v>
          </cell>
          <cell r="C55">
            <v>1871</v>
          </cell>
          <cell r="D55">
            <v>14.933059999999999</v>
          </cell>
          <cell r="E55">
            <v>0.92269000000000001</v>
          </cell>
          <cell r="F55">
            <v>1.8411900000000001</v>
          </cell>
          <cell r="G55">
            <v>0</v>
          </cell>
          <cell r="H55">
            <v>8.2309999999999994E-2</v>
          </cell>
          <cell r="I55">
            <v>15.015369999999999</v>
          </cell>
        </row>
        <row r="56">
          <cell r="A56" t="str">
            <v>120018991040</v>
          </cell>
          <cell r="B56">
            <v>12001899</v>
          </cell>
          <cell r="C56">
            <v>1040</v>
          </cell>
          <cell r="D56">
            <v>16.183920000000001</v>
          </cell>
          <cell r="E56">
            <v>5.6574499999999999</v>
          </cell>
          <cell r="F56">
            <v>4.6431800000000001</v>
          </cell>
          <cell r="G56">
            <v>0</v>
          </cell>
          <cell r="H56">
            <v>8.2189999999999999E-2</v>
          </cell>
          <cell r="I56">
            <v>16.266110000000001</v>
          </cell>
        </row>
        <row r="57">
          <cell r="A57" t="str">
            <v>120018991871</v>
          </cell>
          <cell r="B57">
            <v>12001899</v>
          </cell>
          <cell r="C57">
            <v>1871</v>
          </cell>
          <cell r="D57">
            <v>16.184570000000001</v>
          </cell>
          <cell r="E57">
            <v>5.6562999999999999</v>
          </cell>
          <cell r="F57">
            <v>4.6423800000000002</v>
          </cell>
          <cell r="G57">
            <v>0</v>
          </cell>
          <cell r="H57">
            <v>8.2189999999999999E-2</v>
          </cell>
          <cell r="I57">
            <v>16.266760000000001</v>
          </cell>
        </row>
        <row r="58">
          <cell r="A58" t="str">
            <v>120019481040</v>
          </cell>
          <cell r="B58">
            <v>12001948</v>
          </cell>
          <cell r="C58">
            <v>1040</v>
          </cell>
          <cell r="D58">
            <v>11.09637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11.09637</v>
          </cell>
        </row>
        <row r="59">
          <cell r="A59" t="str">
            <v>120019661040</v>
          </cell>
          <cell r="B59">
            <v>12001966</v>
          </cell>
          <cell r="C59">
            <v>1040</v>
          </cell>
          <cell r="D59">
            <v>10.675509999999999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10.675509999999999</v>
          </cell>
        </row>
        <row r="60">
          <cell r="A60" t="str">
            <v>120019664010</v>
          </cell>
          <cell r="B60">
            <v>12001966</v>
          </cell>
          <cell r="C60">
            <v>4010</v>
          </cell>
          <cell r="D60">
            <v>5.0495700000000001</v>
          </cell>
          <cell r="E60">
            <v>0.11623</v>
          </cell>
          <cell r="F60">
            <v>0.26317000000000002</v>
          </cell>
          <cell r="G60">
            <v>0</v>
          </cell>
          <cell r="H60">
            <v>0</v>
          </cell>
          <cell r="I60">
            <v>5.0495700000000001</v>
          </cell>
        </row>
        <row r="61">
          <cell r="A61" t="str">
            <v>120019691040</v>
          </cell>
          <cell r="B61">
            <v>12001969</v>
          </cell>
          <cell r="C61">
            <v>1040</v>
          </cell>
          <cell r="D61">
            <v>10.810919999999999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10.810919999999999</v>
          </cell>
        </row>
        <row r="62">
          <cell r="A62" t="str">
            <v>120019841040</v>
          </cell>
          <cell r="B62">
            <v>12001984</v>
          </cell>
          <cell r="C62">
            <v>1040</v>
          </cell>
          <cell r="D62">
            <v>10.7911</v>
          </cell>
          <cell r="E62">
            <v>0</v>
          </cell>
          <cell r="F62">
            <v>0</v>
          </cell>
          <cell r="G62">
            <v>0</v>
          </cell>
          <cell r="H62">
            <v>5.0000000000000002E-5</v>
          </cell>
          <cell r="I62">
            <v>10.79115</v>
          </cell>
        </row>
        <row r="63">
          <cell r="A63" t="str">
            <v>120019844010</v>
          </cell>
          <cell r="B63">
            <v>12001984</v>
          </cell>
          <cell r="C63">
            <v>4010</v>
          </cell>
          <cell r="D63">
            <v>4.8779899999999996</v>
          </cell>
          <cell r="E63">
            <v>1.0000000000000001E-5</v>
          </cell>
          <cell r="F63">
            <v>1.0000000000000001E-5</v>
          </cell>
          <cell r="G63">
            <v>0</v>
          </cell>
          <cell r="H63">
            <v>0</v>
          </cell>
          <cell r="I63">
            <v>4.8779899999999996</v>
          </cell>
        </row>
        <row r="64">
          <cell r="A64" t="str">
            <v>120019846022</v>
          </cell>
          <cell r="B64">
            <v>12001984</v>
          </cell>
          <cell r="C64">
            <v>6022</v>
          </cell>
          <cell r="D64">
            <v>5.2154400000000001</v>
          </cell>
          <cell r="E64">
            <v>1.0000000000000001E-5</v>
          </cell>
          <cell r="F64">
            <v>1.0000000000000001E-5</v>
          </cell>
          <cell r="G64">
            <v>0</v>
          </cell>
          <cell r="H64">
            <v>0</v>
          </cell>
          <cell r="I64">
            <v>5.2154400000000001</v>
          </cell>
        </row>
        <row r="65">
          <cell r="A65" t="str">
            <v>120019846023</v>
          </cell>
          <cell r="B65">
            <v>12001984</v>
          </cell>
          <cell r="C65">
            <v>6023</v>
          </cell>
          <cell r="D65">
            <v>5.2154400000000001</v>
          </cell>
          <cell r="E65">
            <v>1.0000000000000001E-5</v>
          </cell>
          <cell r="F65">
            <v>1.0000000000000001E-5</v>
          </cell>
          <cell r="G65">
            <v>0</v>
          </cell>
          <cell r="H65">
            <v>0</v>
          </cell>
          <cell r="I65">
            <v>5.2154400000000001</v>
          </cell>
        </row>
        <row r="66">
          <cell r="A66" t="str">
            <v>120021281040</v>
          </cell>
          <cell r="B66">
            <v>12002128</v>
          </cell>
          <cell r="C66">
            <v>1040</v>
          </cell>
          <cell r="D66">
            <v>15.92937</v>
          </cell>
          <cell r="E66">
            <v>6.2204600000000001</v>
          </cell>
          <cell r="F66">
            <v>5.0433399999999997</v>
          </cell>
          <cell r="G66">
            <v>0</v>
          </cell>
          <cell r="H66">
            <v>8.0600000000000005E-2</v>
          </cell>
          <cell r="I66">
            <v>16.009969999999999</v>
          </cell>
        </row>
        <row r="67">
          <cell r="A67" t="str">
            <v>120021281871</v>
          </cell>
          <cell r="B67">
            <v>12002128</v>
          </cell>
          <cell r="C67">
            <v>1871</v>
          </cell>
          <cell r="D67">
            <v>16.502109999999998</v>
          </cell>
          <cell r="E67">
            <v>7.4903500000000003</v>
          </cell>
          <cell r="F67">
            <v>6.11585</v>
          </cell>
          <cell r="G67">
            <v>0</v>
          </cell>
          <cell r="H67">
            <v>5.527E-2</v>
          </cell>
          <cell r="I67">
            <v>16.557379999999998</v>
          </cell>
        </row>
        <row r="68">
          <cell r="A68" t="str">
            <v>120028761040</v>
          </cell>
          <cell r="B68">
            <v>12002876</v>
          </cell>
          <cell r="C68">
            <v>1040</v>
          </cell>
          <cell r="D68">
            <v>4.3823400000000001</v>
          </cell>
          <cell r="E68">
            <v>8.6760000000000004E-2</v>
          </cell>
          <cell r="F68">
            <v>0.36662</v>
          </cell>
          <cell r="G68">
            <v>0</v>
          </cell>
          <cell r="H68">
            <v>0</v>
          </cell>
          <cell r="I68">
            <v>4.3823400000000001</v>
          </cell>
        </row>
        <row r="69">
          <cell r="A69" t="str">
            <v>120028764010</v>
          </cell>
          <cell r="B69">
            <v>12002876</v>
          </cell>
          <cell r="C69">
            <v>4010</v>
          </cell>
          <cell r="D69">
            <v>4.3823499999999997</v>
          </cell>
          <cell r="E69">
            <v>8.677E-2</v>
          </cell>
          <cell r="F69">
            <v>0.36660999999999999</v>
          </cell>
          <cell r="G69">
            <v>0</v>
          </cell>
          <cell r="H69">
            <v>0</v>
          </cell>
          <cell r="I69">
            <v>4.3823499999999997</v>
          </cell>
        </row>
        <row r="70">
          <cell r="A70" t="str">
            <v>120028766022</v>
          </cell>
          <cell r="B70">
            <v>12002876</v>
          </cell>
          <cell r="C70">
            <v>6022</v>
          </cell>
          <cell r="D70">
            <v>4.7277300000000002</v>
          </cell>
          <cell r="E70">
            <v>8.6760000000000004E-2</v>
          </cell>
          <cell r="F70">
            <v>0.36662</v>
          </cell>
          <cell r="G70">
            <v>0</v>
          </cell>
          <cell r="H70">
            <v>0</v>
          </cell>
          <cell r="I70">
            <v>4.7277300000000002</v>
          </cell>
        </row>
        <row r="71">
          <cell r="A71" t="str">
            <v>120030671040</v>
          </cell>
          <cell r="B71">
            <v>12003067</v>
          </cell>
          <cell r="C71">
            <v>1040</v>
          </cell>
          <cell r="D71">
            <v>0.39036999999999999</v>
          </cell>
          <cell r="E71">
            <v>0</v>
          </cell>
          <cell r="F71">
            <v>0</v>
          </cell>
          <cell r="G71">
            <v>0</v>
          </cell>
          <cell r="H71">
            <v>0.34975000000000001</v>
          </cell>
          <cell r="I71">
            <v>0.74012</v>
          </cell>
        </row>
        <row r="72">
          <cell r="A72" t="str">
            <v>120031461040</v>
          </cell>
          <cell r="B72">
            <v>12003146</v>
          </cell>
          <cell r="C72">
            <v>1040</v>
          </cell>
          <cell r="D72">
            <v>0.11831999999999999</v>
          </cell>
          <cell r="E72">
            <v>0</v>
          </cell>
          <cell r="F72">
            <v>0</v>
          </cell>
          <cell r="G72">
            <v>0</v>
          </cell>
          <cell r="H72">
            <v>0.1133</v>
          </cell>
          <cell r="I72">
            <v>0.23161999999999999</v>
          </cell>
        </row>
        <row r="73">
          <cell r="A73" t="str">
            <v>120031631040</v>
          </cell>
          <cell r="B73">
            <v>12003163</v>
          </cell>
          <cell r="C73">
            <v>1040</v>
          </cell>
          <cell r="D73">
            <v>0.19331999999999999</v>
          </cell>
          <cell r="E73">
            <v>0</v>
          </cell>
          <cell r="F73">
            <v>0</v>
          </cell>
          <cell r="G73">
            <v>0</v>
          </cell>
          <cell r="H73">
            <v>7.6560000000000003E-2</v>
          </cell>
          <cell r="I73">
            <v>0.26988000000000001</v>
          </cell>
        </row>
        <row r="74">
          <cell r="A74" t="str">
            <v>120031634010</v>
          </cell>
          <cell r="B74">
            <v>12003163</v>
          </cell>
          <cell r="C74">
            <v>4010</v>
          </cell>
          <cell r="D74">
            <v>0.12676000000000001</v>
          </cell>
          <cell r="E74">
            <v>0</v>
          </cell>
          <cell r="F74">
            <v>0</v>
          </cell>
          <cell r="G74">
            <v>0</v>
          </cell>
          <cell r="H74">
            <v>6.93E-2</v>
          </cell>
          <cell r="I74">
            <v>0.19606000000000001</v>
          </cell>
        </row>
        <row r="75">
          <cell r="A75" t="str">
            <v>120032561040</v>
          </cell>
          <cell r="B75">
            <v>12003256</v>
          </cell>
          <cell r="C75">
            <v>1040</v>
          </cell>
          <cell r="D75">
            <v>16.742319999999999</v>
          </cell>
          <cell r="E75">
            <v>0</v>
          </cell>
          <cell r="F75">
            <v>0</v>
          </cell>
          <cell r="G75">
            <v>0</v>
          </cell>
          <cell r="H75">
            <v>3.0039400000000001</v>
          </cell>
          <cell r="I75">
            <v>19.746259999999999</v>
          </cell>
        </row>
        <row r="76">
          <cell r="A76" t="str">
            <v>120032564010</v>
          </cell>
          <cell r="B76">
            <v>12003256</v>
          </cell>
          <cell r="C76">
            <v>4010</v>
          </cell>
          <cell r="D76">
            <v>9.0629399999999993</v>
          </cell>
          <cell r="E76">
            <v>0</v>
          </cell>
          <cell r="F76">
            <v>0</v>
          </cell>
          <cell r="G76">
            <v>0</v>
          </cell>
          <cell r="H76">
            <v>2.2728799999999998</v>
          </cell>
          <cell r="I76">
            <v>11.335819999999998</v>
          </cell>
        </row>
        <row r="77">
          <cell r="A77" t="str">
            <v>120035834010</v>
          </cell>
          <cell r="B77">
            <v>12003583</v>
          </cell>
          <cell r="C77">
            <v>4010</v>
          </cell>
          <cell r="D77">
            <v>10.98091</v>
          </cell>
          <cell r="E77">
            <v>6.114E-2</v>
          </cell>
          <cell r="F77">
            <v>0.34923999999999999</v>
          </cell>
          <cell r="G77">
            <v>0</v>
          </cell>
          <cell r="H77">
            <v>0</v>
          </cell>
          <cell r="I77">
            <v>10.98091</v>
          </cell>
        </row>
        <row r="78">
          <cell r="A78" t="str">
            <v>120036311040</v>
          </cell>
          <cell r="B78">
            <v>12003631</v>
          </cell>
          <cell r="C78">
            <v>1040</v>
          </cell>
          <cell r="D78">
            <v>27.381270000000001</v>
          </cell>
          <cell r="E78">
            <v>9.3388799999999996</v>
          </cell>
          <cell r="F78">
            <v>17.237110000000001</v>
          </cell>
          <cell r="G78">
            <v>0</v>
          </cell>
          <cell r="H78">
            <v>2.0516999999999999</v>
          </cell>
          <cell r="I78">
            <v>29.432970000000001</v>
          </cell>
        </row>
        <row r="79">
          <cell r="A79" t="str">
            <v>120047341040</v>
          </cell>
          <cell r="B79">
            <v>12004734</v>
          </cell>
          <cell r="C79">
            <v>1040</v>
          </cell>
          <cell r="D79">
            <v>12.401249999999999</v>
          </cell>
          <cell r="E79">
            <v>0.13009000000000001</v>
          </cell>
          <cell r="F79">
            <v>0.61417999999999995</v>
          </cell>
          <cell r="G79">
            <v>0</v>
          </cell>
          <cell r="H79">
            <v>0</v>
          </cell>
          <cell r="I79">
            <v>12.401249999999999</v>
          </cell>
        </row>
        <row r="80">
          <cell r="A80" t="str">
            <v>120047344010</v>
          </cell>
          <cell r="B80">
            <v>12004734</v>
          </cell>
          <cell r="C80">
            <v>4010</v>
          </cell>
          <cell r="D80">
            <v>12.401400000000001</v>
          </cell>
          <cell r="E80">
            <v>0.12970999999999999</v>
          </cell>
          <cell r="F80">
            <v>0.61234</v>
          </cell>
          <cell r="G80">
            <v>0</v>
          </cell>
          <cell r="H80">
            <v>0</v>
          </cell>
          <cell r="I80">
            <v>12.401400000000001</v>
          </cell>
        </row>
        <row r="81">
          <cell r="A81" t="str">
            <v>120047346022</v>
          </cell>
          <cell r="B81">
            <v>12004734</v>
          </cell>
          <cell r="C81">
            <v>6022</v>
          </cell>
          <cell r="D81">
            <v>12.407909999999999</v>
          </cell>
          <cell r="E81">
            <v>0.12983</v>
          </cell>
          <cell r="F81">
            <v>0.61294999999999999</v>
          </cell>
          <cell r="G81">
            <v>0</v>
          </cell>
          <cell r="H81">
            <v>0</v>
          </cell>
          <cell r="I81">
            <v>12.407909999999999</v>
          </cell>
        </row>
        <row r="82">
          <cell r="A82" t="str">
            <v>120047346023</v>
          </cell>
          <cell r="B82">
            <v>12004734</v>
          </cell>
          <cell r="C82">
            <v>6023</v>
          </cell>
          <cell r="D82">
            <v>0.7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0.7</v>
          </cell>
        </row>
        <row r="83">
          <cell r="A83" t="str">
            <v>120047371040</v>
          </cell>
          <cell r="B83">
            <v>12004737</v>
          </cell>
          <cell r="C83">
            <v>1040</v>
          </cell>
          <cell r="D83">
            <v>3.6901299999999999</v>
          </cell>
          <cell r="E83">
            <v>0</v>
          </cell>
          <cell r="F83">
            <v>0</v>
          </cell>
          <cell r="G83">
            <v>0</v>
          </cell>
          <cell r="H83">
            <v>1.8593999999999999</v>
          </cell>
          <cell r="I83">
            <v>5.5495299999999999</v>
          </cell>
        </row>
        <row r="84">
          <cell r="A84" t="str">
            <v>120047371871</v>
          </cell>
          <cell r="B84">
            <v>12004737</v>
          </cell>
          <cell r="C84">
            <v>1871</v>
          </cell>
          <cell r="D84">
            <v>3.6965300000000001</v>
          </cell>
          <cell r="E84">
            <v>0</v>
          </cell>
          <cell r="F84">
            <v>0</v>
          </cell>
          <cell r="G84">
            <v>0</v>
          </cell>
          <cell r="H84">
            <v>1.8593999999999999</v>
          </cell>
          <cell r="I84">
            <v>5.55593</v>
          </cell>
        </row>
        <row r="85">
          <cell r="A85" t="str">
            <v>120047431040</v>
          </cell>
          <cell r="B85">
            <v>12004743</v>
          </cell>
          <cell r="C85">
            <v>1040</v>
          </cell>
          <cell r="D85">
            <v>3.6064699999999998</v>
          </cell>
          <cell r="E85">
            <v>0.71672000000000002</v>
          </cell>
          <cell r="F85">
            <v>1.60019</v>
          </cell>
          <cell r="G85">
            <v>0</v>
          </cell>
          <cell r="H85">
            <v>2.3000000000000001E-4</v>
          </cell>
          <cell r="I85">
            <v>3.6067</v>
          </cell>
        </row>
        <row r="86">
          <cell r="A86" t="str">
            <v>120050631040</v>
          </cell>
          <cell r="B86">
            <v>12005063</v>
          </cell>
          <cell r="C86">
            <v>1040</v>
          </cell>
          <cell r="D86">
            <v>28.557749999999999</v>
          </cell>
          <cell r="E86">
            <v>7.1470700000000003</v>
          </cell>
          <cell r="F86">
            <v>8.4297900000000006</v>
          </cell>
          <cell r="G86">
            <v>0</v>
          </cell>
          <cell r="H86">
            <v>0.82518000000000002</v>
          </cell>
          <cell r="I86">
            <v>29.382929999999998</v>
          </cell>
        </row>
        <row r="87">
          <cell r="A87" t="str">
            <v>120057331040</v>
          </cell>
          <cell r="B87">
            <v>12005733</v>
          </cell>
          <cell r="C87">
            <v>1040</v>
          </cell>
          <cell r="D87">
            <v>34.367840000000001</v>
          </cell>
          <cell r="E87">
            <v>7.7268100000000004</v>
          </cell>
          <cell r="F87">
            <v>6.4936800000000003</v>
          </cell>
          <cell r="G87">
            <v>0</v>
          </cell>
          <cell r="H87">
            <v>0.14358000000000001</v>
          </cell>
          <cell r="I87">
            <v>34.511420000000001</v>
          </cell>
        </row>
        <row r="88">
          <cell r="A88" t="str">
            <v>120057331871</v>
          </cell>
          <cell r="B88">
            <v>12005733</v>
          </cell>
          <cell r="C88">
            <v>1871</v>
          </cell>
          <cell r="D88">
            <v>35.552160000000001</v>
          </cell>
          <cell r="E88">
            <v>8.7266399999999997</v>
          </cell>
          <cell r="F88">
            <v>6.7912499999999998</v>
          </cell>
          <cell r="G88">
            <v>0</v>
          </cell>
          <cell r="H88">
            <v>9.2160000000000006E-2</v>
          </cell>
          <cell r="I88">
            <v>35.64432</v>
          </cell>
        </row>
        <row r="89">
          <cell r="A89" t="str">
            <v>120057332064</v>
          </cell>
          <cell r="B89">
            <v>12005733</v>
          </cell>
          <cell r="C89">
            <v>2064</v>
          </cell>
          <cell r="D89">
            <v>923.47</v>
          </cell>
          <cell r="E89">
            <v>4.6399999999999997</v>
          </cell>
          <cell r="F89">
            <v>3.59</v>
          </cell>
          <cell r="G89">
            <v>0</v>
          </cell>
          <cell r="H89">
            <v>8.5000000000000006E-2</v>
          </cell>
          <cell r="I89">
            <v>923.55500000000006</v>
          </cell>
        </row>
        <row r="90">
          <cell r="A90" t="str">
            <v>120064151040</v>
          </cell>
          <cell r="B90">
            <v>12006415</v>
          </cell>
          <cell r="C90">
            <v>1040</v>
          </cell>
          <cell r="D90">
            <v>5.1194800000000003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5.1194800000000003</v>
          </cell>
        </row>
        <row r="91">
          <cell r="A91" t="str">
            <v>120068741040</v>
          </cell>
          <cell r="B91">
            <v>12006874</v>
          </cell>
          <cell r="C91">
            <v>1040</v>
          </cell>
          <cell r="D91">
            <v>1.7795099999999999</v>
          </cell>
          <cell r="E91">
            <v>0</v>
          </cell>
          <cell r="F91">
            <v>0</v>
          </cell>
          <cell r="G91">
            <v>0</v>
          </cell>
          <cell r="H91">
            <v>0.34340999999999999</v>
          </cell>
          <cell r="I91">
            <v>2.1229199999999997</v>
          </cell>
        </row>
        <row r="92">
          <cell r="A92" t="str">
            <v>120068741871</v>
          </cell>
          <cell r="B92">
            <v>12006874</v>
          </cell>
          <cell r="C92">
            <v>1871</v>
          </cell>
          <cell r="D92">
            <v>1.7819400000000001</v>
          </cell>
          <cell r="E92">
            <v>0</v>
          </cell>
          <cell r="F92">
            <v>0</v>
          </cell>
          <cell r="G92">
            <v>0</v>
          </cell>
          <cell r="H92">
            <v>0.34279999999999999</v>
          </cell>
          <cell r="I92">
            <v>2.1247400000000001</v>
          </cell>
        </row>
        <row r="93">
          <cell r="A93" t="str">
            <v>120081641040</v>
          </cell>
          <cell r="B93">
            <v>12008164</v>
          </cell>
          <cell r="C93">
            <v>1040</v>
          </cell>
          <cell r="D93">
            <v>10.897349999999999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10.897349999999999</v>
          </cell>
        </row>
        <row r="94">
          <cell r="A94" t="str">
            <v>120081651040</v>
          </cell>
          <cell r="B94">
            <v>12008165</v>
          </cell>
          <cell r="C94">
            <v>1040</v>
          </cell>
          <cell r="D94">
            <v>11.290760000000001</v>
          </cell>
          <cell r="E94">
            <v>0</v>
          </cell>
          <cell r="F94">
            <v>0</v>
          </cell>
          <cell r="G94">
            <v>0</v>
          </cell>
          <cell r="H94">
            <v>2.3000000000000001E-4</v>
          </cell>
          <cell r="I94">
            <v>11.290990000000001</v>
          </cell>
        </row>
        <row r="95">
          <cell r="A95" t="str">
            <v>120081656022</v>
          </cell>
          <cell r="B95">
            <v>12008165</v>
          </cell>
          <cell r="C95">
            <v>6022</v>
          </cell>
          <cell r="D95">
            <v>6.08833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6.08833</v>
          </cell>
        </row>
        <row r="96">
          <cell r="A96" t="str">
            <v>120081671040</v>
          </cell>
          <cell r="B96">
            <v>12008167</v>
          </cell>
          <cell r="C96">
            <v>1040</v>
          </cell>
          <cell r="D96">
            <v>11.412089999999999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11.412089999999999</v>
          </cell>
        </row>
        <row r="97">
          <cell r="A97" t="str">
            <v>120081674010</v>
          </cell>
          <cell r="B97">
            <v>12008167</v>
          </cell>
          <cell r="C97">
            <v>4010</v>
          </cell>
          <cell r="D97">
            <v>5.1120999999999999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5.1120999999999999</v>
          </cell>
        </row>
        <row r="98">
          <cell r="A98" t="str">
            <v>120081676022</v>
          </cell>
          <cell r="B98">
            <v>12008167</v>
          </cell>
          <cell r="C98">
            <v>6022</v>
          </cell>
          <cell r="D98">
            <v>5.2315399999999999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5.2315399999999999</v>
          </cell>
        </row>
        <row r="99">
          <cell r="A99" t="str">
            <v>120081676023</v>
          </cell>
          <cell r="B99">
            <v>12008167</v>
          </cell>
          <cell r="C99">
            <v>6023</v>
          </cell>
          <cell r="D99">
            <v>5.2315399999999999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5.2315399999999999</v>
          </cell>
        </row>
        <row r="100">
          <cell r="A100" t="str">
            <v>120081691040</v>
          </cell>
          <cell r="B100">
            <v>12008169</v>
          </cell>
          <cell r="C100">
            <v>1040</v>
          </cell>
          <cell r="D100">
            <v>10.9617</v>
          </cell>
          <cell r="E100">
            <v>0</v>
          </cell>
          <cell r="F100">
            <v>0</v>
          </cell>
          <cell r="G100">
            <v>0</v>
          </cell>
          <cell r="H100">
            <v>1E-4</v>
          </cell>
          <cell r="I100">
            <v>10.9618</v>
          </cell>
        </row>
        <row r="101">
          <cell r="A101" t="str">
            <v>120081694010</v>
          </cell>
          <cell r="B101">
            <v>12008169</v>
          </cell>
          <cell r="C101">
            <v>4010</v>
          </cell>
          <cell r="D101">
            <v>4.9723699999999997</v>
          </cell>
          <cell r="E101">
            <v>2.0000000000000002E-5</v>
          </cell>
          <cell r="F101">
            <v>2.0000000000000002E-5</v>
          </cell>
          <cell r="G101">
            <v>0</v>
          </cell>
          <cell r="H101">
            <v>0</v>
          </cell>
          <cell r="I101">
            <v>4.9723699999999997</v>
          </cell>
        </row>
        <row r="102">
          <cell r="A102" t="str">
            <v>120081696022</v>
          </cell>
          <cell r="B102">
            <v>12008169</v>
          </cell>
          <cell r="C102">
            <v>6022</v>
          </cell>
          <cell r="D102">
            <v>5.0758599999999996</v>
          </cell>
          <cell r="E102">
            <v>1.0000000000000001E-5</v>
          </cell>
          <cell r="F102">
            <v>1.0000000000000001E-5</v>
          </cell>
          <cell r="G102">
            <v>0</v>
          </cell>
          <cell r="H102">
            <v>0</v>
          </cell>
          <cell r="I102">
            <v>5.0758599999999996</v>
          </cell>
        </row>
        <row r="103">
          <cell r="A103" t="str">
            <v>120081696023</v>
          </cell>
          <cell r="B103">
            <v>12008169</v>
          </cell>
          <cell r="C103">
            <v>6023</v>
          </cell>
          <cell r="D103">
            <v>5.1514100000000003</v>
          </cell>
          <cell r="E103">
            <v>2.0000000000000002E-5</v>
          </cell>
          <cell r="F103">
            <v>2.0000000000000002E-5</v>
          </cell>
          <cell r="G103">
            <v>0</v>
          </cell>
          <cell r="H103">
            <v>0</v>
          </cell>
          <cell r="I103">
            <v>5.1514100000000003</v>
          </cell>
        </row>
        <row r="104">
          <cell r="A104" t="str">
            <v>120081701040</v>
          </cell>
          <cell r="B104">
            <v>12008170</v>
          </cell>
          <cell r="C104">
            <v>1040</v>
          </cell>
          <cell r="D104">
            <v>7.1524099999999997</v>
          </cell>
          <cell r="E104">
            <v>0.34283000000000002</v>
          </cell>
          <cell r="F104">
            <v>1.6548799999999999</v>
          </cell>
          <cell r="G104">
            <v>0</v>
          </cell>
          <cell r="H104">
            <v>3.8999999999999999E-4</v>
          </cell>
          <cell r="I104">
            <v>7.1528</v>
          </cell>
        </row>
        <row r="105">
          <cell r="A105" t="str">
            <v>120081704010</v>
          </cell>
          <cell r="B105">
            <v>12008170</v>
          </cell>
          <cell r="C105">
            <v>4010</v>
          </cell>
          <cell r="D105">
            <v>2.1790099999999999</v>
          </cell>
          <cell r="E105">
            <v>0.33160000000000001</v>
          </cell>
          <cell r="F105">
            <v>1.22496</v>
          </cell>
          <cell r="G105">
            <v>0</v>
          </cell>
          <cell r="H105">
            <v>0</v>
          </cell>
          <cell r="I105">
            <v>2.1790099999999999</v>
          </cell>
        </row>
        <row r="106">
          <cell r="A106" t="str">
            <v>120081706022</v>
          </cell>
          <cell r="B106">
            <v>12008170</v>
          </cell>
          <cell r="C106">
            <v>6022</v>
          </cell>
          <cell r="D106">
            <v>2.2735599999999998</v>
          </cell>
          <cell r="E106">
            <v>0.29614000000000001</v>
          </cell>
          <cell r="F106">
            <v>1.0527299999999999</v>
          </cell>
          <cell r="G106">
            <v>0</v>
          </cell>
          <cell r="H106">
            <v>0</v>
          </cell>
          <cell r="I106">
            <v>2.2735599999999998</v>
          </cell>
        </row>
        <row r="107">
          <cell r="A107" t="str">
            <v>120081706023</v>
          </cell>
          <cell r="B107">
            <v>12008170</v>
          </cell>
          <cell r="C107">
            <v>6023</v>
          </cell>
          <cell r="D107">
            <v>2.2597900000000002</v>
          </cell>
          <cell r="E107">
            <v>0.33160000000000001</v>
          </cell>
          <cell r="F107">
            <v>1.22496</v>
          </cell>
          <cell r="G107">
            <v>0</v>
          </cell>
          <cell r="H107">
            <v>0</v>
          </cell>
          <cell r="I107">
            <v>2.2597900000000002</v>
          </cell>
        </row>
        <row r="108">
          <cell r="A108" t="str">
            <v>120081711040</v>
          </cell>
          <cell r="B108">
            <v>12008171</v>
          </cell>
          <cell r="C108">
            <v>1040</v>
          </cell>
          <cell r="D108">
            <v>10.848470000000001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10.848470000000001</v>
          </cell>
        </row>
        <row r="109">
          <cell r="A109" t="str">
            <v>120081714010</v>
          </cell>
          <cell r="B109">
            <v>12008171</v>
          </cell>
          <cell r="C109">
            <v>4010</v>
          </cell>
          <cell r="D109">
            <v>5.0575099999999997</v>
          </cell>
          <cell r="E109">
            <v>1.1E-4</v>
          </cell>
          <cell r="F109">
            <v>2.9999999999999997E-4</v>
          </cell>
          <cell r="G109">
            <v>0</v>
          </cell>
          <cell r="H109">
            <v>0</v>
          </cell>
          <cell r="I109">
            <v>5.0575099999999997</v>
          </cell>
        </row>
        <row r="110">
          <cell r="A110" t="str">
            <v>120081716022</v>
          </cell>
          <cell r="B110">
            <v>12008171</v>
          </cell>
          <cell r="C110">
            <v>6022</v>
          </cell>
          <cell r="D110">
            <v>5.3667600000000002</v>
          </cell>
          <cell r="E110">
            <v>1.1E-4</v>
          </cell>
          <cell r="F110">
            <v>4.2999999999999999E-4</v>
          </cell>
          <cell r="G110">
            <v>0</v>
          </cell>
          <cell r="H110">
            <v>0</v>
          </cell>
          <cell r="I110">
            <v>5.3667600000000002</v>
          </cell>
        </row>
        <row r="111">
          <cell r="A111" t="str">
            <v>120081716023</v>
          </cell>
          <cell r="B111">
            <v>12008171</v>
          </cell>
          <cell r="C111">
            <v>6023</v>
          </cell>
          <cell r="D111">
            <v>5.18201</v>
          </cell>
          <cell r="E111">
            <v>1.1E-4</v>
          </cell>
          <cell r="F111">
            <v>2.9999999999999997E-4</v>
          </cell>
          <cell r="G111">
            <v>0</v>
          </cell>
          <cell r="H111">
            <v>0</v>
          </cell>
          <cell r="I111">
            <v>5.18201</v>
          </cell>
        </row>
        <row r="112">
          <cell r="A112" t="str">
            <v>120081791040</v>
          </cell>
          <cell r="B112">
            <v>12008179</v>
          </cell>
          <cell r="C112">
            <v>1040</v>
          </cell>
          <cell r="D112">
            <v>10.70636</v>
          </cell>
          <cell r="E112">
            <v>0</v>
          </cell>
          <cell r="F112">
            <v>0</v>
          </cell>
          <cell r="G112">
            <v>0</v>
          </cell>
          <cell r="H112">
            <v>6.0000000000000002E-5</v>
          </cell>
          <cell r="I112">
            <v>10.70642</v>
          </cell>
        </row>
        <row r="113">
          <cell r="A113" t="str">
            <v>120083011040</v>
          </cell>
          <cell r="B113">
            <v>12008301</v>
          </cell>
          <cell r="C113">
            <v>1040</v>
          </cell>
          <cell r="D113">
            <v>16.407979999999998</v>
          </cell>
          <cell r="E113">
            <v>6.1315600000000003</v>
          </cell>
          <cell r="F113">
            <v>4.9682700000000004</v>
          </cell>
          <cell r="G113">
            <v>0</v>
          </cell>
          <cell r="H113">
            <v>0.13511000000000001</v>
          </cell>
          <cell r="I113">
            <v>16.543089999999999</v>
          </cell>
        </row>
        <row r="114">
          <cell r="A114" t="str">
            <v>120083011871</v>
          </cell>
          <cell r="B114">
            <v>12008301</v>
          </cell>
          <cell r="C114">
            <v>1871</v>
          </cell>
          <cell r="D114">
            <v>16.899830000000001</v>
          </cell>
          <cell r="E114">
            <v>4.5723799999999999</v>
          </cell>
          <cell r="F114">
            <v>3.9639600000000002</v>
          </cell>
          <cell r="G114">
            <v>0</v>
          </cell>
          <cell r="H114">
            <v>9.4E-2</v>
          </cell>
          <cell r="I114">
            <v>16.993830000000003</v>
          </cell>
        </row>
        <row r="115">
          <cell r="A115" t="str">
            <v>120100341040</v>
          </cell>
          <cell r="B115">
            <v>12010034</v>
          </cell>
          <cell r="C115">
            <v>1040</v>
          </cell>
          <cell r="D115">
            <v>0.20910000000000001</v>
          </cell>
          <cell r="E115">
            <v>0</v>
          </cell>
          <cell r="F115">
            <v>1.0000000000000001E-5</v>
          </cell>
          <cell r="G115">
            <v>0</v>
          </cell>
          <cell r="H115">
            <v>0.59065999999999996</v>
          </cell>
          <cell r="I115">
            <v>0.79976000000000003</v>
          </cell>
        </row>
        <row r="116">
          <cell r="A116" t="str">
            <v>120100351040</v>
          </cell>
          <cell r="B116">
            <v>12010035</v>
          </cell>
          <cell r="C116">
            <v>1040</v>
          </cell>
          <cell r="D116">
            <v>118.66341</v>
          </cell>
          <cell r="E116">
            <v>5.8618499999999996</v>
          </cell>
          <cell r="F116">
            <v>8.6456</v>
          </cell>
          <cell r="G116">
            <v>0</v>
          </cell>
          <cell r="H116">
            <v>0.24592</v>
          </cell>
          <cell r="I116">
            <v>118.90933</v>
          </cell>
        </row>
        <row r="117">
          <cell r="A117" t="str">
            <v>120102254010</v>
          </cell>
          <cell r="B117">
            <v>12010225</v>
          </cell>
          <cell r="C117">
            <v>4010</v>
          </cell>
          <cell r="D117">
            <v>10.73127</v>
          </cell>
          <cell r="E117">
            <v>6.9269999999999998E-2</v>
          </cell>
          <cell r="F117">
            <v>0.29208000000000001</v>
          </cell>
          <cell r="G117">
            <v>0</v>
          </cell>
          <cell r="H117">
            <v>0</v>
          </cell>
          <cell r="I117">
            <v>10.73127</v>
          </cell>
        </row>
        <row r="118">
          <cell r="A118" t="str">
            <v>120102301040</v>
          </cell>
          <cell r="B118">
            <v>12010230</v>
          </cell>
          <cell r="C118">
            <v>1040</v>
          </cell>
          <cell r="D118">
            <v>0.54835999999999996</v>
          </cell>
          <cell r="E118">
            <v>0</v>
          </cell>
          <cell r="F118">
            <v>0</v>
          </cell>
          <cell r="G118">
            <v>0</v>
          </cell>
          <cell r="H118">
            <v>0.26727000000000001</v>
          </cell>
          <cell r="I118">
            <v>0.81562999999999997</v>
          </cell>
        </row>
        <row r="119">
          <cell r="A119" t="str">
            <v>120102301871</v>
          </cell>
          <cell r="B119">
            <v>12010230</v>
          </cell>
          <cell r="C119">
            <v>1871</v>
          </cell>
          <cell r="D119">
            <v>0.54837000000000002</v>
          </cell>
          <cell r="E119">
            <v>0</v>
          </cell>
          <cell r="F119">
            <v>0</v>
          </cell>
          <cell r="G119">
            <v>0</v>
          </cell>
          <cell r="H119">
            <v>0.26727000000000001</v>
          </cell>
          <cell r="I119">
            <v>0.81564000000000003</v>
          </cell>
        </row>
        <row r="120">
          <cell r="A120" t="str">
            <v>120103141040</v>
          </cell>
          <cell r="B120">
            <v>12010314</v>
          </cell>
          <cell r="C120">
            <v>1040</v>
          </cell>
          <cell r="D120">
            <v>51.849809999999998</v>
          </cell>
          <cell r="E120">
            <v>5.6495100000000003</v>
          </cell>
          <cell r="F120">
            <v>8.1815899999999999</v>
          </cell>
          <cell r="G120">
            <v>0</v>
          </cell>
          <cell r="H120">
            <v>0.23014999999999999</v>
          </cell>
          <cell r="I120">
            <v>52.07996</v>
          </cell>
        </row>
        <row r="121">
          <cell r="A121" t="str">
            <v>120103311040</v>
          </cell>
          <cell r="B121">
            <v>12010331</v>
          </cell>
          <cell r="C121">
            <v>1040</v>
          </cell>
          <cell r="D121">
            <v>1.56369</v>
          </cell>
          <cell r="E121">
            <v>0</v>
          </cell>
          <cell r="F121">
            <v>0</v>
          </cell>
          <cell r="G121">
            <v>0</v>
          </cell>
          <cell r="H121">
            <v>0.30953000000000003</v>
          </cell>
          <cell r="I121">
            <v>1.8732200000000001</v>
          </cell>
        </row>
        <row r="122">
          <cell r="A122" t="str">
            <v>120103351040</v>
          </cell>
          <cell r="B122">
            <v>12010335</v>
          </cell>
          <cell r="C122">
            <v>1040</v>
          </cell>
          <cell r="D122">
            <v>0.53059000000000001</v>
          </cell>
          <cell r="E122">
            <v>0</v>
          </cell>
          <cell r="F122">
            <v>0</v>
          </cell>
          <cell r="G122">
            <v>0</v>
          </cell>
          <cell r="H122">
            <v>0.27067999999999998</v>
          </cell>
          <cell r="I122">
            <v>0.80126999999999993</v>
          </cell>
        </row>
        <row r="123">
          <cell r="A123" t="str">
            <v>120103351871</v>
          </cell>
          <cell r="B123">
            <v>12010335</v>
          </cell>
          <cell r="C123">
            <v>1871</v>
          </cell>
          <cell r="D123">
            <v>0.36781000000000003</v>
          </cell>
          <cell r="E123">
            <v>0</v>
          </cell>
          <cell r="F123">
            <v>0</v>
          </cell>
          <cell r="G123">
            <v>0</v>
          </cell>
          <cell r="H123">
            <v>0.28975000000000001</v>
          </cell>
          <cell r="I123">
            <v>0.65756000000000003</v>
          </cell>
        </row>
        <row r="124">
          <cell r="A124" t="str">
            <v>120103381040</v>
          </cell>
          <cell r="B124">
            <v>12010338</v>
          </cell>
          <cell r="C124">
            <v>1040</v>
          </cell>
          <cell r="D124">
            <v>11.022119999999999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11.022119999999999</v>
          </cell>
        </row>
        <row r="125">
          <cell r="A125" t="str">
            <v>120103411040</v>
          </cell>
          <cell r="B125">
            <v>12010341</v>
          </cell>
          <cell r="C125">
            <v>1040</v>
          </cell>
          <cell r="D125">
            <v>10.89118</v>
          </cell>
          <cell r="E125">
            <v>0</v>
          </cell>
          <cell r="F125">
            <v>0</v>
          </cell>
          <cell r="G125">
            <v>0</v>
          </cell>
          <cell r="H125">
            <v>8.0000000000000007E-5</v>
          </cell>
          <cell r="I125">
            <v>10.891260000000001</v>
          </cell>
        </row>
        <row r="126">
          <cell r="A126" t="str">
            <v>120105031040</v>
          </cell>
          <cell r="B126">
            <v>12010503</v>
          </cell>
          <cell r="C126">
            <v>1040</v>
          </cell>
          <cell r="D126">
            <v>11.36293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11.36293</v>
          </cell>
        </row>
        <row r="127">
          <cell r="A127" t="str">
            <v>120105061040</v>
          </cell>
          <cell r="B127">
            <v>12010506</v>
          </cell>
          <cell r="C127">
            <v>1040</v>
          </cell>
          <cell r="D127">
            <v>21.377030000000001</v>
          </cell>
          <cell r="E127">
            <v>8.5796799999999998</v>
          </cell>
          <cell r="F127">
            <v>6.7931299999999997</v>
          </cell>
          <cell r="G127">
            <v>0</v>
          </cell>
          <cell r="H127">
            <v>0.30829000000000001</v>
          </cell>
          <cell r="I127">
            <v>21.685320000000001</v>
          </cell>
        </row>
        <row r="128">
          <cell r="A128" t="str">
            <v>120105291040</v>
          </cell>
          <cell r="B128">
            <v>12010529</v>
          </cell>
          <cell r="C128">
            <v>1040</v>
          </cell>
          <cell r="D128">
            <v>114.57792999999999</v>
          </cell>
          <cell r="E128">
            <v>5.5221</v>
          </cell>
          <cell r="F128">
            <v>9.2346599999999999</v>
          </cell>
          <cell r="G128">
            <v>0</v>
          </cell>
          <cell r="H128">
            <v>7.3999999999999999E-4</v>
          </cell>
          <cell r="I128">
            <v>114.57866999999999</v>
          </cell>
        </row>
        <row r="129">
          <cell r="A129" t="str">
            <v>120105291871</v>
          </cell>
          <cell r="B129">
            <v>12010529</v>
          </cell>
          <cell r="C129">
            <v>1871</v>
          </cell>
          <cell r="D129">
            <v>114.57792999999999</v>
          </cell>
          <cell r="E129">
            <v>5.5221</v>
          </cell>
          <cell r="F129">
            <v>9.2346599999999999</v>
          </cell>
          <cell r="G129">
            <v>0</v>
          </cell>
          <cell r="H129">
            <v>7.3999999999999999E-4</v>
          </cell>
          <cell r="I129">
            <v>114.57866999999999</v>
          </cell>
        </row>
        <row r="130">
          <cell r="A130" t="str">
            <v>120106661040</v>
          </cell>
          <cell r="B130">
            <v>12010666</v>
          </cell>
          <cell r="C130">
            <v>1040</v>
          </cell>
          <cell r="D130">
            <v>1.7979700000000001</v>
          </cell>
          <cell r="E130">
            <v>0</v>
          </cell>
          <cell r="F130">
            <v>0</v>
          </cell>
          <cell r="G130">
            <v>0</v>
          </cell>
          <cell r="H130">
            <v>0.32078000000000001</v>
          </cell>
          <cell r="I130">
            <v>2.1187499999999999</v>
          </cell>
        </row>
        <row r="131">
          <cell r="A131" t="str">
            <v>120106661871</v>
          </cell>
          <cell r="B131">
            <v>12010666</v>
          </cell>
          <cell r="C131">
            <v>1871</v>
          </cell>
          <cell r="D131">
            <v>1.80359</v>
          </cell>
          <cell r="E131">
            <v>0</v>
          </cell>
          <cell r="F131">
            <v>0</v>
          </cell>
          <cell r="G131">
            <v>0</v>
          </cell>
          <cell r="H131">
            <v>0.32078000000000001</v>
          </cell>
          <cell r="I131">
            <v>2.1243699999999999</v>
          </cell>
        </row>
        <row r="132">
          <cell r="A132" t="str">
            <v>120106741040</v>
          </cell>
          <cell r="B132">
            <v>12010674</v>
          </cell>
          <cell r="C132">
            <v>1040</v>
          </cell>
          <cell r="D132">
            <v>23.628789999999999</v>
          </cell>
          <cell r="E132">
            <v>0</v>
          </cell>
          <cell r="F132">
            <v>0</v>
          </cell>
          <cell r="G132">
            <v>0</v>
          </cell>
          <cell r="H132">
            <v>3.0491999999999999</v>
          </cell>
          <cell r="I132">
            <v>26.677989999999998</v>
          </cell>
        </row>
        <row r="133">
          <cell r="A133" t="str">
            <v>120106901040</v>
          </cell>
          <cell r="B133">
            <v>12010690</v>
          </cell>
          <cell r="C133">
            <v>1040</v>
          </cell>
          <cell r="D133">
            <v>19.373419999999999</v>
          </cell>
          <cell r="E133">
            <v>0</v>
          </cell>
          <cell r="F133">
            <v>0</v>
          </cell>
          <cell r="G133">
            <v>0</v>
          </cell>
          <cell r="H133">
            <v>3.0452300000000001</v>
          </cell>
          <cell r="I133">
            <v>22.41865</v>
          </cell>
        </row>
        <row r="134">
          <cell r="A134" t="str">
            <v>120107291040</v>
          </cell>
          <cell r="B134">
            <v>12010729</v>
          </cell>
          <cell r="C134">
            <v>1040</v>
          </cell>
          <cell r="D134">
            <v>5.8510400000000002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5.8510400000000002</v>
          </cell>
        </row>
        <row r="135">
          <cell r="A135" t="str">
            <v>120107301040</v>
          </cell>
          <cell r="B135">
            <v>12010730</v>
          </cell>
          <cell r="C135">
            <v>1040</v>
          </cell>
          <cell r="D135">
            <v>6.7920600000000002</v>
          </cell>
          <cell r="E135">
            <v>2.9399999999999999E-2</v>
          </cell>
          <cell r="F135">
            <v>8.4580000000000002E-2</v>
          </cell>
          <cell r="G135">
            <v>0</v>
          </cell>
          <cell r="H135">
            <v>4.0000000000000003E-5</v>
          </cell>
          <cell r="I135">
            <v>6.7921000000000005</v>
          </cell>
        </row>
        <row r="136">
          <cell r="A136" t="str">
            <v>120107341040</v>
          </cell>
          <cell r="B136">
            <v>12010734</v>
          </cell>
          <cell r="C136">
            <v>1040</v>
          </cell>
          <cell r="D136">
            <v>52.800620000000002</v>
          </cell>
          <cell r="E136">
            <v>7.9605600000000001</v>
          </cell>
          <cell r="F136">
            <v>14.61373</v>
          </cell>
          <cell r="G136">
            <v>0</v>
          </cell>
          <cell r="H136">
            <v>3.3403900000000002</v>
          </cell>
          <cell r="I136">
            <v>56.141010000000001</v>
          </cell>
        </row>
        <row r="137">
          <cell r="A137" t="str">
            <v>120107341871</v>
          </cell>
          <cell r="B137">
            <v>12010734</v>
          </cell>
          <cell r="C137">
            <v>1871</v>
          </cell>
          <cell r="D137">
            <v>48.055999999999997</v>
          </cell>
          <cell r="E137">
            <v>9.6080000000000005</v>
          </cell>
          <cell r="F137">
            <v>28.239599999999999</v>
          </cell>
          <cell r="G137">
            <v>0</v>
          </cell>
          <cell r="H137">
            <v>3.3576000000000001</v>
          </cell>
          <cell r="I137">
            <v>51.413599999999995</v>
          </cell>
        </row>
        <row r="138">
          <cell r="A138" t="str">
            <v>120107441040</v>
          </cell>
          <cell r="B138">
            <v>12010744</v>
          </cell>
          <cell r="C138">
            <v>1040</v>
          </cell>
          <cell r="D138">
            <v>98.100589999999997</v>
          </cell>
          <cell r="E138">
            <v>4.2292800000000002</v>
          </cell>
          <cell r="F138">
            <v>7.1710399999999996</v>
          </cell>
          <cell r="G138">
            <v>0</v>
          </cell>
          <cell r="H138">
            <v>8.4889999999999993E-2</v>
          </cell>
          <cell r="I138">
            <v>98.185479999999998</v>
          </cell>
        </row>
        <row r="139">
          <cell r="A139" t="str">
            <v>120107441871</v>
          </cell>
          <cell r="B139">
            <v>12010744</v>
          </cell>
          <cell r="C139">
            <v>1871</v>
          </cell>
          <cell r="D139">
            <v>98.10087</v>
          </cell>
          <cell r="E139">
            <v>4.2291800000000004</v>
          </cell>
          <cell r="F139">
            <v>7.17089</v>
          </cell>
          <cell r="G139">
            <v>0</v>
          </cell>
          <cell r="H139">
            <v>8.4900000000000003E-2</v>
          </cell>
          <cell r="I139">
            <v>98.185770000000005</v>
          </cell>
        </row>
        <row r="140">
          <cell r="A140" t="str">
            <v>120107451040</v>
          </cell>
          <cell r="B140">
            <v>12010745</v>
          </cell>
          <cell r="C140">
            <v>1040</v>
          </cell>
          <cell r="D140">
            <v>2.6873</v>
          </cell>
          <cell r="E140">
            <v>0.74873999999999996</v>
          </cell>
          <cell r="F140">
            <v>1.3635999999999999</v>
          </cell>
          <cell r="G140">
            <v>0</v>
          </cell>
          <cell r="H140">
            <v>0</v>
          </cell>
          <cell r="I140">
            <v>2.6873</v>
          </cell>
        </row>
        <row r="141">
          <cell r="A141" t="str">
            <v>120107471040</v>
          </cell>
          <cell r="B141">
            <v>12010747</v>
          </cell>
          <cell r="C141">
            <v>1040</v>
          </cell>
          <cell r="D141">
            <v>0.53381000000000001</v>
          </cell>
          <cell r="E141">
            <v>0</v>
          </cell>
          <cell r="F141">
            <v>0</v>
          </cell>
          <cell r="G141">
            <v>0</v>
          </cell>
          <cell r="H141">
            <v>0.40944000000000003</v>
          </cell>
          <cell r="I141">
            <v>0.94325000000000003</v>
          </cell>
        </row>
        <row r="142">
          <cell r="A142" t="str">
            <v>120107471871</v>
          </cell>
          <cell r="B142">
            <v>12010747</v>
          </cell>
          <cell r="C142">
            <v>1871</v>
          </cell>
          <cell r="D142">
            <v>0.53649999999999998</v>
          </cell>
          <cell r="E142">
            <v>0</v>
          </cell>
          <cell r="F142">
            <v>0</v>
          </cell>
          <cell r="G142">
            <v>0</v>
          </cell>
          <cell r="H142">
            <v>0.40944999999999998</v>
          </cell>
          <cell r="I142">
            <v>0.94594999999999996</v>
          </cell>
        </row>
        <row r="143">
          <cell r="A143" t="str">
            <v>120107531040</v>
          </cell>
          <cell r="B143">
            <v>12010753</v>
          </cell>
          <cell r="C143">
            <v>1040</v>
          </cell>
          <cell r="D143">
            <v>51.618409999999997</v>
          </cell>
          <cell r="E143">
            <v>5.9281199999999998</v>
          </cell>
          <cell r="F143">
            <v>11.86819</v>
          </cell>
          <cell r="G143">
            <v>0</v>
          </cell>
          <cell r="H143">
            <v>3.3493300000000001</v>
          </cell>
          <cell r="I143">
            <v>54.967739999999999</v>
          </cell>
        </row>
        <row r="144">
          <cell r="A144" t="str">
            <v>120107551040</v>
          </cell>
          <cell r="B144">
            <v>12010755</v>
          </cell>
          <cell r="C144">
            <v>1040</v>
          </cell>
          <cell r="D144">
            <v>18.842300000000002</v>
          </cell>
          <cell r="E144">
            <v>1.8486</v>
          </cell>
          <cell r="F144">
            <v>3.6998600000000001</v>
          </cell>
          <cell r="G144">
            <v>0</v>
          </cell>
          <cell r="H144">
            <v>9.6509999999999999E-2</v>
          </cell>
          <cell r="I144">
            <v>18.93881</v>
          </cell>
        </row>
        <row r="145">
          <cell r="A145" t="str">
            <v>120107551871</v>
          </cell>
          <cell r="B145">
            <v>12010755</v>
          </cell>
          <cell r="C145">
            <v>1871</v>
          </cell>
          <cell r="D145">
            <v>18.86581</v>
          </cell>
          <cell r="E145">
            <v>1.83474</v>
          </cell>
          <cell r="F145">
            <v>3.6737099999999998</v>
          </cell>
          <cell r="G145">
            <v>0</v>
          </cell>
          <cell r="H145">
            <v>9.6259999999999998E-2</v>
          </cell>
          <cell r="I145">
            <v>18.962070000000001</v>
          </cell>
        </row>
        <row r="146">
          <cell r="A146" t="str">
            <v>120107831040</v>
          </cell>
          <cell r="B146">
            <v>12010783</v>
          </cell>
          <cell r="C146">
            <v>1040</v>
          </cell>
          <cell r="D146">
            <v>25.71904</v>
          </cell>
          <cell r="E146">
            <v>6.8436899999999996</v>
          </cell>
          <cell r="F146">
            <v>5.5791599999999999</v>
          </cell>
          <cell r="G146">
            <v>0</v>
          </cell>
          <cell r="H146">
            <v>0.15720000000000001</v>
          </cell>
          <cell r="I146">
            <v>25.876239999999999</v>
          </cell>
        </row>
        <row r="147">
          <cell r="A147" t="str">
            <v>120107831871</v>
          </cell>
          <cell r="B147">
            <v>12010783</v>
          </cell>
          <cell r="C147">
            <v>1871</v>
          </cell>
          <cell r="D147">
            <v>25.719429999999999</v>
          </cell>
          <cell r="E147">
            <v>6.8433000000000002</v>
          </cell>
          <cell r="F147">
            <v>5.5788700000000002</v>
          </cell>
          <cell r="G147">
            <v>0</v>
          </cell>
          <cell r="H147">
            <v>0.15720000000000001</v>
          </cell>
          <cell r="I147">
            <v>25.876629999999999</v>
          </cell>
        </row>
        <row r="148">
          <cell r="A148" t="str">
            <v>120107841040</v>
          </cell>
          <cell r="B148">
            <v>12010784</v>
          </cell>
          <cell r="C148">
            <v>1040</v>
          </cell>
          <cell r="D148">
            <v>26.28397</v>
          </cell>
          <cell r="E148">
            <v>5.5688000000000004</v>
          </cell>
          <cell r="F148">
            <v>4.7876399999999997</v>
          </cell>
          <cell r="G148">
            <v>0</v>
          </cell>
          <cell r="H148">
            <v>0.15723000000000001</v>
          </cell>
          <cell r="I148">
            <v>26.441199999999998</v>
          </cell>
        </row>
        <row r="149">
          <cell r="A149" t="str">
            <v>120107841871</v>
          </cell>
          <cell r="B149">
            <v>12010784</v>
          </cell>
          <cell r="C149">
            <v>1871</v>
          </cell>
          <cell r="D149">
            <v>26.28398</v>
          </cell>
          <cell r="E149">
            <v>5.5687899999999999</v>
          </cell>
          <cell r="F149">
            <v>4.7876500000000002</v>
          </cell>
          <cell r="G149">
            <v>0</v>
          </cell>
          <cell r="H149">
            <v>0.15723000000000001</v>
          </cell>
          <cell r="I149">
            <v>26.441209999999998</v>
          </cell>
        </row>
        <row r="150">
          <cell r="A150" t="str">
            <v>120107951040</v>
          </cell>
          <cell r="B150">
            <v>12010795</v>
          </cell>
          <cell r="C150">
            <v>1040</v>
          </cell>
          <cell r="D150">
            <v>3.59206</v>
          </cell>
          <cell r="E150">
            <v>0</v>
          </cell>
          <cell r="F150">
            <v>0</v>
          </cell>
          <cell r="G150">
            <v>0</v>
          </cell>
          <cell r="H150">
            <v>0.11514000000000001</v>
          </cell>
          <cell r="I150">
            <v>3.7071999999999998</v>
          </cell>
        </row>
        <row r="151">
          <cell r="A151" t="str">
            <v>120107951871</v>
          </cell>
          <cell r="B151">
            <v>12010795</v>
          </cell>
          <cell r="C151">
            <v>1871</v>
          </cell>
          <cell r="D151">
            <v>3.6688800000000001</v>
          </cell>
          <cell r="E151">
            <v>0</v>
          </cell>
          <cell r="F151">
            <v>0</v>
          </cell>
          <cell r="G151">
            <v>0</v>
          </cell>
          <cell r="H151">
            <v>0.10957</v>
          </cell>
          <cell r="I151">
            <v>3.7784500000000003</v>
          </cell>
        </row>
        <row r="152">
          <cell r="A152" t="str">
            <v>120108291040</v>
          </cell>
          <cell r="B152">
            <v>12010829</v>
          </cell>
          <cell r="C152">
            <v>1040</v>
          </cell>
          <cell r="D152">
            <v>2.6859999999999998E-2</v>
          </cell>
          <cell r="E152">
            <v>0</v>
          </cell>
          <cell r="F152">
            <v>0</v>
          </cell>
          <cell r="G152">
            <v>0</v>
          </cell>
          <cell r="H152">
            <v>7.3539999999999994E-2</v>
          </cell>
          <cell r="I152">
            <v>0.10039999999999999</v>
          </cell>
        </row>
        <row r="153">
          <cell r="A153" t="str">
            <v>120108321040</v>
          </cell>
          <cell r="B153">
            <v>12010832</v>
          </cell>
          <cell r="C153">
            <v>1040</v>
          </cell>
          <cell r="D153">
            <v>104.39514</v>
          </cell>
          <cell r="E153">
            <v>3.4251</v>
          </cell>
          <cell r="F153">
            <v>6.0215699999999996</v>
          </cell>
          <cell r="G153">
            <v>0</v>
          </cell>
          <cell r="H153">
            <v>2.0039899999999999</v>
          </cell>
          <cell r="I153">
            <v>106.39913</v>
          </cell>
        </row>
        <row r="154">
          <cell r="A154" t="str">
            <v>120108321871</v>
          </cell>
          <cell r="B154">
            <v>12010832</v>
          </cell>
          <cell r="C154">
            <v>1871</v>
          </cell>
          <cell r="D154">
            <v>107.32367000000001</v>
          </cell>
          <cell r="E154">
            <v>4.3949999999999996</v>
          </cell>
          <cell r="F154">
            <v>6.4826699999999997</v>
          </cell>
          <cell r="G154">
            <v>0</v>
          </cell>
          <cell r="H154">
            <v>1.9999199999999999</v>
          </cell>
          <cell r="I154">
            <v>109.32359000000001</v>
          </cell>
        </row>
        <row r="155">
          <cell r="A155" t="str">
            <v>120108361040</v>
          </cell>
          <cell r="B155">
            <v>12010836</v>
          </cell>
          <cell r="C155">
            <v>1040</v>
          </cell>
          <cell r="D155">
            <v>7.8267300000000004</v>
          </cell>
          <cell r="E155">
            <v>6.0565699999999998</v>
          </cell>
          <cell r="F155">
            <v>5.0893499999999996</v>
          </cell>
          <cell r="G155">
            <v>0</v>
          </cell>
          <cell r="H155">
            <v>0.36271999999999999</v>
          </cell>
          <cell r="I155">
            <v>8.1894500000000008</v>
          </cell>
        </row>
        <row r="156">
          <cell r="A156" t="str">
            <v>120108381040</v>
          </cell>
          <cell r="B156">
            <v>12010838</v>
          </cell>
          <cell r="C156">
            <v>1040</v>
          </cell>
          <cell r="D156">
            <v>102.08596</v>
          </cell>
          <cell r="E156">
            <v>3.18201</v>
          </cell>
          <cell r="F156">
            <v>5.5838000000000001</v>
          </cell>
          <cell r="G156">
            <v>0</v>
          </cell>
          <cell r="H156">
            <v>0</v>
          </cell>
          <cell r="I156">
            <v>102.08596</v>
          </cell>
        </row>
        <row r="157">
          <cell r="A157" t="str">
            <v>120108381871</v>
          </cell>
          <cell r="B157">
            <v>12010838</v>
          </cell>
          <cell r="C157">
            <v>1871</v>
          </cell>
          <cell r="D157">
            <v>102.08596</v>
          </cell>
          <cell r="E157">
            <v>3.18201</v>
          </cell>
          <cell r="F157">
            <v>5.5838000000000001</v>
          </cell>
          <cell r="G157">
            <v>0</v>
          </cell>
          <cell r="H157">
            <v>0</v>
          </cell>
          <cell r="I157">
            <v>102.08596</v>
          </cell>
        </row>
        <row r="158">
          <cell r="A158" t="str">
            <v>120108411040</v>
          </cell>
          <cell r="B158">
            <v>12010841</v>
          </cell>
          <cell r="C158">
            <v>1040</v>
          </cell>
          <cell r="D158">
            <v>0.53744999999999998</v>
          </cell>
          <cell r="E158">
            <v>0</v>
          </cell>
          <cell r="F158">
            <v>0</v>
          </cell>
          <cell r="G158">
            <v>0</v>
          </cell>
          <cell r="H158">
            <v>0.26549</v>
          </cell>
          <cell r="I158">
            <v>0.80293999999999999</v>
          </cell>
        </row>
        <row r="159">
          <cell r="A159" t="str">
            <v>120108411871</v>
          </cell>
          <cell r="B159">
            <v>12010841</v>
          </cell>
          <cell r="C159">
            <v>1871</v>
          </cell>
          <cell r="D159">
            <v>0.53800000000000003</v>
          </cell>
          <cell r="E159">
            <v>0</v>
          </cell>
          <cell r="F159">
            <v>0</v>
          </cell>
          <cell r="G159">
            <v>0</v>
          </cell>
          <cell r="H159">
            <v>0.26395000000000002</v>
          </cell>
          <cell r="I159">
            <v>0.80195000000000005</v>
          </cell>
        </row>
        <row r="160">
          <cell r="A160" t="str">
            <v>120108461040</v>
          </cell>
          <cell r="B160">
            <v>12010846</v>
          </cell>
          <cell r="C160">
            <v>1040</v>
          </cell>
          <cell r="D160">
            <v>95.649249999999995</v>
          </cell>
          <cell r="E160">
            <v>4.6646999999999998</v>
          </cell>
          <cell r="F160">
            <v>7.8300400000000003</v>
          </cell>
          <cell r="G160">
            <v>0</v>
          </cell>
          <cell r="H160">
            <v>2.0539999999999999E-2</v>
          </cell>
          <cell r="I160">
            <v>95.669789999999992</v>
          </cell>
        </row>
        <row r="161">
          <cell r="A161" t="str">
            <v>120108461871</v>
          </cell>
          <cell r="B161">
            <v>12010846</v>
          </cell>
          <cell r="C161">
            <v>1871</v>
          </cell>
          <cell r="D161">
            <v>99.57987</v>
          </cell>
          <cell r="E161">
            <v>3.0758899999999998</v>
          </cell>
          <cell r="F161">
            <v>5.3776200000000003</v>
          </cell>
          <cell r="G161">
            <v>0</v>
          </cell>
          <cell r="H161">
            <v>6.9739999999999996E-2</v>
          </cell>
          <cell r="I161">
            <v>99.649609999999996</v>
          </cell>
        </row>
        <row r="162">
          <cell r="A162" t="str">
            <v>120108466022</v>
          </cell>
          <cell r="B162">
            <v>12010846</v>
          </cell>
          <cell r="C162">
            <v>6022</v>
          </cell>
          <cell r="D162">
            <v>43.88</v>
          </cell>
          <cell r="E162">
            <v>1.59429</v>
          </cell>
          <cell r="F162">
            <v>2.3107099999999998</v>
          </cell>
          <cell r="G162">
            <v>0</v>
          </cell>
          <cell r="H162">
            <v>1.60286</v>
          </cell>
          <cell r="I162">
            <v>45.482860000000002</v>
          </cell>
        </row>
        <row r="163">
          <cell r="A163" t="str">
            <v>120108541040</v>
          </cell>
          <cell r="B163">
            <v>12010854</v>
          </cell>
          <cell r="C163">
            <v>1040</v>
          </cell>
          <cell r="D163">
            <v>65.400220000000004</v>
          </cell>
          <cell r="E163">
            <v>5.4649299999999998</v>
          </cell>
          <cell r="F163">
            <v>7.6383400000000004</v>
          </cell>
          <cell r="G163">
            <v>0</v>
          </cell>
          <cell r="H163">
            <v>2.0015100000000001</v>
          </cell>
          <cell r="I163">
            <v>67.401730000000001</v>
          </cell>
        </row>
        <row r="164">
          <cell r="A164" t="str">
            <v>120108721040</v>
          </cell>
          <cell r="B164">
            <v>12010872</v>
          </cell>
          <cell r="C164">
            <v>1040</v>
          </cell>
          <cell r="D164">
            <v>0.38621</v>
          </cell>
          <cell r="E164">
            <v>0</v>
          </cell>
          <cell r="F164">
            <v>0</v>
          </cell>
          <cell r="G164">
            <v>0</v>
          </cell>
          <cell r="H164">
            <v>0.59226000000000001</v>
          </cell>
          <cell r="I164">
            <v>0.97846999999999995</v>
          </cell>
        </row>
        <row r="165">
          <cell r="A165" t="str">
            <v>120108871040</v>
          </cell>
          <cell r="B165">
            <v>12010887</v>
          </cell>
          <cell r="C165">
            <v>1040</v>
          </cell>
          <cell r="D165">
            <v>19.135000000000002</v>
          </cell>
          <cell r="E165">
            <v>6.4749999999999996</v>
          </cell>
          <cell r="F165">
            <v>5.2450000000000001</v>
          </cell>
          <cell r="G165">
            <v>0</v>
          </cell>
          <cell r="H165">
            <v>0.08</v>
          </cell>
          <cell r="I165">
            <v>19.215</v>
          </cell>
        </row>
        <row r="166">
          <cell r="A166" t="str">
            <v>120108871871</v>
          </cell>
          <cell r="B166">
            <v>12010887</v>
          </cell>
          <cell r="C166">
            <v>1871</v>
          </cell>
          <cell r="D166">
            <v>21.389700000000001</v>
          </cell>
          <cell r="E166">
            <v>6.6144699999999998</v>
          </cell>
          <cell r="F166">
            <v>5.4108900000000002</v>
          </cell>
          <cell r="G166">
            <v>0</v>
          </cell>
          <cell r="H166">
            <v>5.3129999999999997E-2</v>
          </cell>
          <cell r="I166">
            <v>21.442830000000001</v>
          </cell>
        </row>
        <row r="167">
          <cell r="A167" t="str">
            <v>120108921040</v>
          </cell>
          <cell r="B167">
            <v>12010892</v>
          </cell>
          <cell r="C167">
            <v>1040</v>
          </cell>
          <cell r="D167">
            <v>0.12808</v>
          </cell>
          <cell r="E167">
            <v>0</v>
          </cell>
          <cell r="F167">
            <v>0</v>
          </cell>
          <cell r="G167">
            <v>0</v>
          </cell>
          <cell r="H167">
            <v>0.22711999999999999</v>
          </cell>
          <cell r="I167">
            <v>0.35519999999999996</v>
          </cell>
        </row>
        <row r="168">
          <cell r="A168" t="str">
            <v>120108931040</v>
          </cell>
          <cell r="B168">
            <v>12010893</v>
          </cell>
          <cell r="C168">
            <v>1040</v>
          </cell>
          <cell r="D168">
            <v>0.43570999999999999</v>
          </cell>
          <cell r="E168">
            <v>0</v>
          </cell>
          <cell r="F168">
            <v>0</v>
          </cell>
          <cell r="G168">
            <v>0</v>
          </cell>
          <cell r="H168">
            <v>0.31935000000000002</v>
          </cell>
          <cell r="I168">
            <v>0.75506000000000006</v>
          </cell>
        </row>
        <row r="169">
          <cell r="A169" t="str">
            <v>120108941040</v>
          </cell>
          <cell r="B169">
            <v>12010894</v>
          </cell>
          <cell r="C169">
            <v>1040</v>
          </cell>
          <cell r="D169">
            <v>0.39441999999999999</v>
          </cell>
          <cell r="E169">
            <v>0</v>
          </cell>
          <cell r="F169">
            <v>0</v>
          </cell>
          <cell r="G169">
            <v>0</v>
          </cell>
          <cell r="H169">
            <v>0.43264999999999998</v>
          </cell>
          <cell r="I169">
            <v>0.82706999999999997</v>
          </cell>
        </row>
        <row r="170">
          <cell r="A170" t="str">
            <v>120108961040</v>
          </cell>
          <cell r="B170">
            <v>12010896</v>
          </cell>
          <cell r="C170">
            <v>1040</v>
          </cell>
          <cell r="D170">
            <v>15.46808</v>
          </cell>
          <cell r="E170">
            <v>8.4138900000000003</v>
          </cell>
          <cell r="F170">
            <v>7.8118100000000004</v>
          </cell>
          <cell r="G170">
            <v>0</v>
          </cell>
          <cell r="H170">
            <v>0.16026000000000001</v>
          </cell>
          <cell r="I170">
            <v>15.62834</v>
          </cell>
        </row>
        <row r="171">
          <cell r="A171" t="str">
            <v>120108991040</v>
          </cell>
          <cell r="B171">
            <v>12010899</v>
          </cell>
          <cell r="C171">
            <v>1040</v>
          </cell>
          <cell r="D171">
            <v>99.633499999999998</v>
          </cell>
          <cell r="E171">
            <v>2.931</v>
          </cell>
          <cell r="F171">
            <v>5.2389999999999999</v>
          </cell>
          <cell r="G171">
            <v>0</v>
          </cell>
          <cell r="H171">
            <v>5.0000000000000001E-4</v>
          </cell>
          <cell r="I171">
            <v>99.634</v>
          </cell>
        </row>
        <row r="172">
          <cell r="A172" t="str">
            <v>120109011040</v>
          </cell>
          <cell r="B172">
            <v>12010901</v>
          </cell>
          <cell r="C172">
            <v>1040</v>
          </cell>
          <cell r="D172">
            <v>4.7038599999999997</v>
          </cell>
          <cell r="E172">
            <v>0.36631000000000002</v>
          </cell>
          <cell r="F172">
            <v>0.81784999999999997</v>
          </cell>
          <cell r="G172">
            <v>0</v>
          </cell>
          <cell r="H172">
            <v>1.2E-4</v>
          </cell>
          <cell r="I172">
            <v>4.7039799999999996</v>
          </cell>
        </row>
        <row r="173">
          <cell r="A173" t="str">
            <v>120109034010</v>
          </cell>
          <cell r="B173">
            <v>12010903</v>
          </cell>
          <cell r="C173">
            <v>4010</v>
          </cell>
          <cell r="D173">
            <v>12.401400000000001</v>
          </cell>
          <cell r="E173">
            <v>0.12970999999999999</v>
          </cell>
          <cell r="F173">
            <v>0.61234</v>
          </cell>
          <cell r="G173">
            <v>0</v>
          </cell>
          <cell r="H173">
            <v>0</v>
          </cell>
          <cell r="I173">
            <v>12.401400000000001</v>
          </cell>
        </row>
        <row r="174">
          <cell r="A174" t="str">
            <v>120109044010</v>
          </cell>
          <cell r="B174">
            <v>12010904</v>
          </cell>
          <cell r="C174">
            <v>4010</v>
          </cell>
          <cell r="D174">
            <v>5.3666400000000003</v>
          </cell>
          <cell r="E174">
            <v>0.18160999999999999</v>
          </cell>
          <cell r="F174">
            <v>0.74929000000000001</v>
          </cell>
          <cell r="G174">
            <v>0</v>
          </cell>
          <cell r="H174">
            <v>0</v>
          </cell>
          <cell r="I174">
            <v>5.3666400000000003</v>
          </cell>
        </row>
        <row r="175">
          <cell r="A175" t="str">
            <v>120109061040</v>
          </cell>
          <cell r="B175">
            <v>12010906</v>
          </cell>
          <cell r="C175">
            <v>1040</v>
          </cell>
          <cell r="D175">
            <v>63.618879999999997</v>
          </cell>
          <cell r="E175">
            <v>5.3602299999999996</v>
          </cell>
          <cell r="F175">
            <v>9.6243700000000008</v>
          </cell>
          <cell r="G175">
            <v>0</v>
          </cell>
          <cell r="H175">
            <v>1.71272</v>
          </cell>
          <cell r="I175">
            <v>65.331599999999995</v>
          </cell>
        </row>
        <row r="176">
          <cell r="A176" t="str">
            <v>120109221040</v>
          </cell>
          <cell r="B176">
            <v>12010922</v>
          </cell>
          <cell r="C176">
            <v>1040</v>
          </cell>
          <cell r="D176">
            <v>0.73812</v>
          </cell>
          <cell r="E176">
            <v>0</v>
          </cell>
          <cell r="F176">
            <v>0</v>
          </cell>
          <cell r="G176">
            <v>0</v>
          </cell>
          <cell r="H176">
            <v>0.13188</v>
          </cell>
          <cell r="I176">
            <v>0.87</v>
          </cell>
        </row>
        <row r="177">
          <cell r="A177" t="str">
            <v>120109221871</v>
          </cell>
          <cell r="B177">
            <v>12010922</v>
          </cell>
          <cell r="C177">
            <v>1871</v>
          </cell>
          <cell r="D177">
            <v>0.74950000000000006</v>
          </cell>
          <cell r="E177">
            <v>0</v>
          </cell>
          <cell r="F177">
            <v>0</v>
          </cell>
          <cell r="G177">
            <v>0</v>
          </cell>
          <cell r="H177">
            <v>0.12601999999999999</v>
          </cell>
          <cell r="I177">
            <v>0.87552000000000008</v>
          </cell>
        </row>
        <row r="178">
          <cell r="A178" t="str">
            <v>120109224010</v>
          </cell>
          <cell r="B178">
            <v>12010922</v>
          </cell>
          <cell r="C178">
            <v>4010</v>
          </cell>
          <cell r="D178">
            <v>0.60165000000000002</v>
          </cell>
          <cell r="E178">
            <v>0</v>
          </cell>
          <cell r="F178">
            <v>0</v>
          </cell>
          <cell r="G178">
            <v>0</v>
          </cell>
          <cell r="H178">
            <v>1.093E-2</v>
          </cell>
          <cell r="I178">
            <v>0.61258000000000001</v>
          </cell>
        </row>
        <row r="179">
          <cell r="A179" t="str">
            <v>120109251040</v>
          </cell>
          <cell r="B179">
            <v>12010925</v>
          </cell>
          <cell r="C179">
            <v>1040</v>
          </cell>
          <cell r="D179">
            <v>1.19598</v>
          </cell>
          <cell r="E179">
            <v>0</v>
          </cell>
          <cell r="F179">
            <v>0</v>
          </cell>
          <cell r="G179">
            <v>0</v>
          </cell>
          <cell r="H179">
            <v>1.0073399999999999</v>
          </cell>
          <cell r="I179">
            <v>2.2033199999999997</v>
          </cell>
        </row>
        <row r="180">
          <cell r="A180" t="str">
            <v>120109251871</v>
          </cell>
          <cell r="B180">
            <v>12010925</v>
          </cell>
          <cell r="C180">
            <v>1871</v>
          </cell>
          <cell r="D180">
            <v>1.1959900000000001</v>
          </cell>
          <cell r="E180">
            <v>0</v>
          </cell>
          <cell r="F180">
            <v>0</v>
          </cell>
          <cell r="G180">
            <v>0</v>
          </cell>
          <cell r="H180">
            <v>1.0073399999999999</v>
          </cell>
          <cell r="I180">
            <v>2.2033300000000002</v>
          </cell>
        </row>
        <row r="181">
          <cell r="A181" t="str">
            <v>120109271040</v>
          </cell>
          <cell r="B181">
            <v>12010927</v>
          </cell>
          <cell r="C181">
            <v>1040</v>
          </cell>
          <cell r="D181">
            <v>4.4573999999999998</v>
          </cell>
          <cell r="E181">
            <v>0</v>
          </cell>
          <cell r="F181">
            <v>0</v>
          </cell>
          <cell r="G181">
            <v>0</v>
          </cell>
          <cell r="H181">
            <v>0.35443000000000002</v>
          </cell>
          <cell r="I181">
            <v>4.8118299999999996</v>
          </cell>
        </row>
        <row r="182">
          <cell r="A182" t="str">
            <v>120109281040</v>
          </cell>
          <cell r="B182">
            <v>12010928</v>
          </cell>
          <cell r="C182">
            <v>1040</v>
          </cell>
          <cell r="D182">
            <v>1.36514</v>
          </cell>
          <cell r="E182">
            <v>0</v>
          </cell>
          <cell r="F182">
            <v>0</v>
          </cell>
          <cell r="G182">
            <v>0</v>
          </cell>
          <cell r="H182">
            <v>0.30829000000000001</v>
          </cell>
          <cell r="I182">
            <v>1.67343</v>
          </cell>
        </row>
        <row r="183">
          <cell r="A183" t="str">
            <v>120109291040</v>
          </cell>
          <cell r="B183">
            <v>12010929</v>
          </cell>
          <cell r="C183">
            <v>1040</v>
          </cell>
          <cell r="D183">
            <v>26.979109999999999</v>
          </cell>
          <cell r="E183">
            <v>8.0468799999999998</v>
          </cell>
          <cell r="F183">
            <v>6.9320899999999996</v>
          </cell>
          <cell r="G183">
            <v>0</v>
          </cell>
          <cell r="H183">
            <v>0.15340000000000001</v>
          </cell>
          <cell r="I183">
            <v>27.13251</v>
          </cell>
        </row>
        <row r="184">
          <cell r="A184" t="str">
            <v>120109351040</v>
          </cell>
          <cell r="B184">
            <v>12010935</v>
          </cell>
          <cell r="C184">
            <v>1040</v>
          </cell>
          <cell r="D184">
            <v>0.49424000000000001</v>
          </cell>
          <cell r="E184">
            <v>0</v>
          </cell>
          <cell r="F184">
            <v>0</v>
          </cell>
          <cell r="G184">
            <v>0</v>
          </cell>
          <cell r="H184">
            <v>0.35670000000000002</v>
          </cell>
          <cell r="I184">
            <v>0.85094000000000003</v>
          </cell>
        </row>
        <row r="185">
          <cell r="A185" t="str">
            <v>120109351871</v>
          </cell>
          <cell r="B185">
            <v>12010935</v>
          </cell>
          <cell r="C185">
            <v>1871</v>
          </cell>
          <cell r="D185">
            <v>0.37376999999999999</v>
          </cell>
          <cell r="E185">
            <v>0</v>
          </cell>
          <cell r="F185">
            <v>0</v>
          </cell>
          <cell r="G185">
            <v>0</v>
          </cell>
          <cell r="H185">
            <v>0.32755000000000001</v>
          </cell>
          <cell r="I185">
            <v>0.70131999999999994</v>
          </cell>
        </row>
        <row r="186">
          <cell r="A186" t="str">
            <v>120109361040</v>
          </cell>
          <cell r="B186">
            <v>12010936</v>
          </cell>
          <cell r="C186">
            <v>1040</v>
          </cell>
          <cell r="D186">
            <v>0.52875000000000005</v>
          </cell>
          <cell r="E186">
            <v>0</v>
          </cell>
          <cell r="F186">
            <v>0</v>
          </cell>
          <cell r="G186">
            <v>0</v>
          </cell>
          <cell r="H186">
            <v>0.36352000000000001</v>
          </cell>
          <cell r="I186">
            <v>0.89227000000000012</v>
          </cell>
        </row>
        <row r="187">
          <cell r="A187" t="str">
            <v>120109361871</v>
          </cell>
          <cell r="B187">
            <v>12010936</v>
          </cell>
          <cell r="C187">
            <v>1871</v>
          </cell>
          <cell r="D187">
            <v>0.52100000000000002</v>
          </cell>
          <cell r="E187">
            <v>0</v>
          </cell>
          <cell r="F187">
            <v>0</v>
          </cell>
          <cell r="G187">
            <v>0</v>
          </cell>
          <cell r="H187">
            <v>0.35149999999999998</v>
          </cell>
          <cell r="I187">
            <v>0.87250000000000005</v>
          </cell>
        </row>
        <row r="188">
          <cell r="A188" t="str">
            <v>120109371040</v>
          </cell>
          <cell r="B188">
            <v>12010937</v>
          </cell>
          <cell r="C188">
            <v>1040</v>
          </cell>
          <cell r="D188">
            <v>0.37955</v>
          </cell>
          <cell r="E188">
            <v>0</v>
          </cell>
          <cell r="F188">
            <v>0</v>
          </cell>
          <cell r="G188">
            <v>0</v>
          </cell>
          <cell r="H188">
            <v>0.38550000000000001</v>
          </cell>
          <cell r="I188">
            <v>0.76505000000000001</v>
          </cell>
        </row>
        <row r="189">
          <cell r="A189" t="str">
            <v>120109381040</v>
          </cell>
          <cell r="B189">
            <v>12010938</v>
          </cell>
          <cell r="C189">
            <v>1040</v>
          </cell>
          <cell r="D189">
            <v>0.53295999999999999</v>
          </cell>
          <cell r="E189">
            <v>0</v>
          </cell>
          <cell r="F189">
            <v>0</v>
          </cell>
          <cell r="G189">
            <v>0</v>
          </cell>
          <cell r="H189">
            <v>0.39739000000000002</v>
          </cell>
          <cell r="I189">
            <v>0.93035000000000001</v>
          </cell>
        </row>
        <row r="190">
          <cell r="A190" t="str">
            <v>120109381871</v>
          </cell>
          <cell r="B190">
            <v>12010938</v>
          </cell>
          <cell r="C190">
            <v>1871</v>
          </cell>
          <cell r="D190">
            <v>0.53302000000000005</v>
          </cell>
          <cell r="E190">
            <v>0</v>
          </cell>
          <cell r="F190">
            <v>0</v>
          </cell>
          <cell r="G190">
            <v>0</v>
          </cell>
          <cell r="H190">
            <v>0.39732000000000001</v>
          </cell>
          <cell r="I190">
            <v>0.93034000000000006</v>
          </cell>
        </row>
        <row r="191">
          <cell r="A191" t="str">
            <v>120109401040</v>
          </cell>
          <cell r="B191">
            <v>12010940</v>
          </cell>
          <cell r="C191">
            <v>1040</v>
          </cell>
          <cell r="D191">
            <v>8.8177599999999998</v>
          </cell>
          <cell r="E191">
            <v>0.47531000000000001</v>
          </cell>
          <cell r="F191">
            <v>0.80618000000000001</v>
          </cell>
          <cell r="G191">
            <v>0</v>
          </cell>
          <cell r="H191">
            <v>1.8500000000000001E-3</v>
          </cell>
          <cell r="I191">
            <v>8.8196099999999991</v>
          </cell>
        </row>
        <row r="192">
          <cell r="A192" t="str">
            <v>120109411040</v>
          </cell>
          <cell r="B192">
            <v>12010941</v>
          </cell>
          <cell r="C192">
            <v>1040</v>
          </cell>
          <cell r="D192">
            <v>79.071150000000003</v>
          </cell>
          <cell r="E192">
            <v>9.23264</v>
          </cell>
          <cell r="F192">
            <v>15.55522</v>
          </cell>
          <cell r="G192">
            <v>0</v>
          </cell>
          <cell r="H192">
            <v>1.5169999999999999E-2</v>
          </cell>
          <cell r="I192">
            <v>79.086320000000001</v>
          </cell>
        </row>
        <row r="193">
          <cell r="A193" t="str">
            <v>120109411871</v>
          </cell>
          <cell r="B193">
            <v>12010941</v>
          </cell>
          <cell r="C193">
            <v>1871</v>
          </cell>
          <cell r="D193">
            <v>79.043700000000001</v>
          </cell>
          <cell r="E193">
            <v>9.2222899999999992</v>
          </cell>
          <cell r="F193">
            <v>15.54383</v>
          </cell>
          <cell r="G193">
            <v>0</v>
          </cell>
          <cell r="H193">
            <v>1.511E-2</v>
          </cell>
          <cell r="I193">
            <v>79.058810000000008</v>
          </cell>
        </row>
        <row r="194">
          <cell r="A194" t="str">
            <v>120109451040</v>
          </cell>
          <cell r="B194">
            <v>12010945</v>
          </cell>
          <cell r="C194">
            <v>1040</v>
          </cell>
          <cell r="D194">
            <v>0.74385999999999997</v>
          </cell>
          <cell r="E194">
            <v>0</v>
          </cell>
          <cell r="F194">
            <v>0</v>
          </cell>
          <cell r="G194">
            <v>0</v>
          </cell>
          <cell r="H194">
            <v>0.43085000000000001</v>
          </cell>
          <cell r="I194">
            <v>1.1747099999999999</v>
          </cell>
        </row>
        <row r="195">
          <cell r="A195" t="str">
            <v>120109451871</v>
          </cell>
          <cell r="B195">
            <v>12010945</v>
          </cell>
          <cell r="C195">
            <v>1871</v>
          </cell>
          <cell r="D195">
            <v>0.68988000000000005</v>
          </cell>
          <cell r="E195">
            <v>0</v>
          </cell>
          <cell r="F195">
            <v>0</v>
          </cell>
          <cell r="G195">
            <v>0</v>
          </cell>
          <cell r="H195">
            <v>0.42342000000000002</v>
          </cell>
          <cell r="I195">
            <v>1.1133000000000002</v>
          </cell>
        </row>
        <row r="196">
          <cell r="A196" t="str">
            <v>120109481040</v>
          </cell>
          <cell r="B196">
            <v>12010948</v>
          </cell>
          <cell r="C196">
            <v>1040</v>
          </cell>
          <cell r="D196">
            <v>78.779979999999995</v>
          </cell>
          <cell r="E196">
            <v>9.1054499999999994</v>
          </cell>
          <cell r="F196">
            <v>15.412430000000001</v>
          </cell>
          <cell r="G196">
            <v>0</v>
          </cell>
          <cell r="H196">
            <v>1.4749999999999999E-2</v>
          </cell>
          <cell r="I196">
            <v>78.794730000000001</v>
          </cell>
        </row>
        <row r="197">
          <cell r="A197" t="str">
            <v>120109481871</v>
          </cell>
          <cell r="B197">
            <v>12010948</v>
          </cell>
          <cell r="C197">
            <v>1871</v>
          </cell>
          <cell r="D197">
            <v>70.238039999999998</v>
          </cell>
          <cell r="E197">
            <v>5.657</v>
          </cell>
          <cell r="F197">
            <v>11.582710000000001</v>
          </cell>
          <cell r="G197">
            <v>0</v>
          </cell>
          <cell r="H197">
            <v>1.92E-3</v>
          </cell>
          <cell r="I197">
            <v>70.239959999999996</v>
          </cell>
        </row>
        <row r="198">
          <cell r="A198" t="str">
            <v>120119511040</v>
          </cell>
          <cell r="B198">
            <v>12011951</v>
          </cell>
          <cell r="C198">
            <v>1040</v>
          </cell>
          <cell r="D198">
            <v>0.51863000000000004</v>
          </cell>
          <cell r="E198">
            <v>0</v>
          </cell>
          <cell r="F198">
            <v>0</v>
          </cell>
          <cell r="G198">
            <v>0</v>
          </cell>
          <cell r="H198">
            <v>0.25417000000000001</v>
          </cell>
          <cell r="I198">
            <v>0.77280000000000004</v>
          </cell>
        </row>
        <row r="199">
          <cell r="A199" t="str">
            <v>120119511871</v>
          </cell>
          <cell r="B199">
            <v>12011951</v>
          </cell>
          <cell r="C199">
            <v>1871</v>
          </cell>
          <cell r="D199">
            <v>0.51790000000000003</v>
          </cell>
          <cell r="E199">
            <v>0</v>
          </cell>
          <cell r="F199">
            <v>0</v>
          </cell>
          <cell r="G199">
            <v>0</v>
          </cell>
          <cell r="H199">
            <v>0.25324999999999998</v>
          </cell>
          <cell r="I199">
            <v>0.77115</v>
          </cell>
        </row>
        <row r="200">
          <cell r="A200" t="str">
            <v>120119514010</v>
          </cell>
          <cell r="B200">
            <v>12011951</v>
          </cell>
          <cell r="C200">
            <v>4010</v>
          </cell>
          <cell r="D200">
            <v>0.38397999999999999</v>
          </cell>
          <cell r="E200">
            <v>0</v>
          </cell>
          <cell r="F200">
            <v>0</v>
          </cell>
          <cell r="G200">
            <v>0</v>
          </cell>
          <cell r="H200">
            <v>0.23093</v>
          </cell>
          <cell r="I200">
            <v>0.61490999999999996</v>
          </cell>
        </row>
        <row r="201">
          <cell r="A201" t="str">
            <v>120119521040</v>
          </cell>
          <cell r="B201">
            <v>12011952</v>
          </cell>
          <cell r="C201">
            <v>1040</v>
          </cell>
          <cell r="D201">
            <v>8.3565199999999997</v>
          </cell>
          <cell r="E201">
            <v>3.7587000000000002</v>
          </cell>
          <cell r="F201">
            <v>3.0735700000000001</v>
          </cell>
          <cell r="G201">
            <v>0</v>
          </cell>
          <cell r="H201">
            <v>5.0000000000000001E-4</v>
          </cell>
          <cell r="I201">
            <v>8.3570200000000003</v>
          </cell>
        </row>
        <row r="202">
          <cell r="A202" t="str">
            <v>120119541040</v>
          </cell>
          <cell r="B202">
            <v>12011954</v>
          </cell>
          <cell r="C202">
            <v>1040</v>
          </cell>
          <cell r="D202">
            <v>57.398299999999999</v>
          </cell>
          <cell r="E202">
            <v>16.90446</v>
          </cell>
          <cell r="F202">
            <v>22.779579999999999</v>
          </cell>
          <cell r="G202">
            <v>0</v>
          </cell>
          <cell r="H202">
            <v>1.6611</v>
          </cell>
          <cell r="I202">
            <v>59.059399999999997</v>
          </cell>
        </row>
        <row r="203">
          <cell r="A203" t="str">
            <v>120119551040</v>
          </cell>
          <cell r="B203">
            <v>12011955</v>
          </cell>
          <cell r="C203">
            <v>1040</v>
          </cell>
          <cell r="D203">
            <v>102.84665</v>
          </cell>
          <cell r="E203">
            <v>4.6728699999999996</v>
          </cell>
          <cell r="F203">
            <v>8.1338699999999999</v>
          </cell>
          <cell r="G203">
            <v>0</v>
          </cell>
          <cell r="H203">
            <v>3.13E-3</v>
          </cell>
          <cell r="I203">
            <v>102.84978</v>
          </cell>
        </row>
        <row r="204">
          <cell r="A204" t="str">
            <v>120119551871</v>
          </cell>
          <cell r="B204">
            <v>12011955</v>
          </cell>
          <cell r="C204">
            <v>1871</v>
          </cell>
          <cell r="D204">
            <v>107.33068</v>
          </cell>
          <cell r="E204">
            <v>4.1622500000000002</v>
          </cell>
          <cell r="F204">
            <v>7.5726000000000004</v>
          </cell>
          <cell r="G204">
            <v>0</v>
          </cell>
          <cell r="H204">
            <v>5.11E-3</v>
          </cell>
          <cell r="I204">
            <v>107.33579</v>
          </cell>
        </row>
        <row r="205">
          <cell r="A205" t="str">
            <v>120119561040</v>
          </cell>
          <cell r="B205">
            <v>12011956</v>
          </cell>
          <cell r="C205">
            <v>1040</v>
          </cell>
          <cell r="D205">
            <v>98.246480000000005</v>
          </cell>
          <cell r="E205">
            <v>5.3279199999999998</v>
          </cell>
          <cell r="F205">
            <v>8.8537499999999998</v>
          </cell>
          <cell r="G205">
            <v>0</v>
          </cell>
          <cell r="H205">
            <v>6.0999999999999997E-4</v>
          </cell>
          <cell r="I205">
            <v>98.24709</v>
          </cell>
        </row>
        <row r="206">
          <cell r="A206" t="str">
            <v>120119571040</v>
          </cell>
          <cell r="B206">
            <v>12011957</v>
          </cell>
          <cell r="C206">
            <v>1040</v>
          </cell>
          <cell r="D206">
            <v>63.81</v>
          </cell>
          <cell r="E206">
            <v>3.76</v>
          </cell>
          <cell r="F206">
            <v>5.28</v>
          </cell>
          <cell r="G206">
            <v>0</v>
          </cell>
          <cell r="H206">
            <v>0.44</v>
          </cell>
          <cell r="I206">
            <v>64.25</v>
          </cell>
        </row>
        <row r="207">
          <cell r="A207" t="str">
            <v>120119581040</v>
          </cell>
          <cell r="B207">
            <v>12011958</v>
          </cell>
          <cell r="C207">
            <v>1040</v>
          </cell>
          <cell r="D207">
            <v>14.97082</v>
          </cell>
          <cell r="E207">
            <v>0.91934000000000005</v>
          </cell>
          <cell r="F207">
            <v>1.8373299999999999</v>
          </cell>
          <cell r="G207">
            <v>0</v>
          </cell>
          <cell r="H207">
            <v>8.1970000000000001E-2</v>
          </cell>
          <cell r="I207">
            <v>15.05279</v>
          </cell>
        </row>
        <row r="208">
          <cell r="A208" t="str">
            <v>120119581871</v>
          </cell>
          <cell r="B208">
            <v>12011958</v>
          </cell>
          <cell r="C208">
            <v>1871</v>
          </cell>
          <cell r="D208">
            <v>14.972770000000001</v>
          </cell>
          <cell r="E208">
            <v>0.91876000000000002</v>
          </cell>
          <cell r="F208">
            <v>1.8364400000000001</v>
          </cell>
          <cell r="G208">
            <v>0</v>
          </cell>
          <cell r="H208">
            <v>8.1960000000000005E-2</v>
          </cell>
          <cell r="I208">
            <v>15.054730000000001</v>
          </cell>
        </row>
        <row r="209">
          <cell r="A209" t="str">
            <v>120119631040</v>
          </cell>
          <cell r="B209">
            <v>12011963</v>
          </cell>
          <cell r="C209">
            <v>1040</v>
          </cell>
          <cell r="D209">
            <v>1.4731700000000001</v>
          </cell>
          <cell r="E209">
            <v>0</v>
          </cell>
          <cell r="F209">
            <v>0</v>
          </cell>
          <cell r="G209">
            <v>0</v>
          </cell>
          <cell r="H209">
            <v>0.95374000000000003</v>
          </cell>
          <cell r="I209">
            <v>2.4269100000000003</v>
          </cell>
        </row>
        <row r="210">
          <cell r="A210" t="str">
            <v>120119641040</v>
          </cell>
          <cell r="B210">
            <v>12011964</v>
          </cell>
          <cell r="C210">
            <v>1040</v>
          </cell>
          <cell r="D210">
            <v>148.40154000000001</v>
          </cell>
          <cell r="E210">
            <v>3.2233700000000001</v>
          </cell>
          <cell r="F210">
            <v>5.39</v>
          </cell>
          <cell r="G210">
            <v>0</v>
          </cell>
          <cell r="H210">
            <v>2.9775</v>
          </cell>
          <cell r="I210">
            <v>151.37904</v>
          </cell>
        </row>
        <row r="211">
          <cell r="A211" t="str">
            <v>120119641871</v>
          </cell>
          <cell r="B211">
            <v>12011964</v>
          </cell>
          <cell r="C211">
            <v>1871</v>
          </cell>
          <cell r="D211">
            <v>148.40154000000001</v>
          </cell>
          <cell r="E211">
            <v>3.2233800000000001</v>
          </cell>
          <cell r="F211">
            <v>5.39</v>
          </cell>
          <cell r="G211">
            <v>0</v>
          </cell>
          <cell r="H211">
            <v>2.9775</v>
          </cell>
          <cell r="I211">
            <v>151.37904</v>
          </cell>
        </row>
        <row r="212">
          <cell r="A212" t="str">
            <v>120119651040</v>
          </cell>
          <cell r="B212">
            <v>12011965</v>
          </cell>
          <cell r="C212">
            <v>1040</v>
          </cell>
          <cell r="D212">
            <v>129.04768999999999</v>
          </cell>
          <cell r="E212">
            <v>8.0187899999999992</v>
          </cell>
          <cell r="F212">
            <v>13.44553</v>
          </cell>
          <cell r="G212">
            <v>0</v>
          </cell>
          <cell r="H212">
            <v>2.9769999999999999</v>
          </cell>
          <cell r="I212">
            <v>132.02468999999999</v>
          </cell>
        </row>
        <row r="213">
          <cell r="A213" t="str">
            <v>120119651871</v>
          </cell>
          <cell r="B213">
            <v>12011965</v>
          </cell>
          <cell r="C213">
            <v>1871</v>
          </cell>
          <cell r="D213">
            <v>129.33322999999999</v>
          </cell>
          <cell r="E213">
            <v>7.7249299999999996</v>
          </cell>
          <cell r="F213">
            <v>12.979660000000001</v>
          </cell>
          <cell r="G213">
            <v>0</v>
          </cell>
          <cell r="H213">
            <v>2.97702</v>
          </cell>
          <cell r="I213">
            <v>132.31025</v>
          </cell>
        </row>
        <row r="214">
          <cell r="A214" t="str">
            <v>120119656023</v>
          </cell>
          <cell r="B214">
            <v>12011965</v>
          </cell>
          <cell r="C214">
            <v>6023</v>
          </cell>
          <cell r="D214">
            <v>66.78</v>
          </cell>
          <cell r="E214">
            <v>6.8449999999999998</v>
          </cell>
          <cell r="F214">
            <v>9.8650000000000002</v>
          </cell>
          <cell r="G214">
            <v>0</v>
          </cell>
          <cell r="H214">
            <v>2.84</v>
          </cell>
          <cell r="I214">
            <v>69.62</v>
          </cell>
        </row>
        <row r="215">
          <cell r="A215" t="str">
            <v>120119661040</v>
          </cell>
          <cell r="B215">
            <v>12011966</v>
          </cell>
          <cell r="C215">
            <v>1040</v>
          </cell>
          <cell r="D215">
            <v>132.61148</v>
          </cell>
          <cell r="E215">
            <v>9.5459200000000006</v>
          </cell>
          <cell r="F215">
            <v>15.808730000000001</v>
          </cell>
          <cell r="G215">
            <v>0</v>
          </cell>
          <cell r="H215">
            <v>3.0495800000000002</v>
          </cell>
          <cell r="I215">
            <v>135.66105999999999</v>
          </cell>
        </row>
        <row r="216">
          <cell r="A216" t="str">
            <v>120119661871</v>
          </cell>
          <cell r="B216">
            <v>12011966</v>
          </cell>
          <cell r="C216">
            <v>1871</v>
          </cell>
          <cell r="D216">
            <v>134.10390000000001</v>
          </cell>
          <cell r="E216">
            <v>9.3390000000000004</v>
          </cell>
          <cell r="F216">
            <v>15.211309999999999</v>
          </cell>
          <cell r="G216">
            <v>0</v>
          </cell>
          <cell r="H216">
            <v>3.0499399999999999</v>
          </cell>
          <cell r="I216">
            <v>137.15384</v>
          </cell>
        </row>
        <row r="217">
          <cell r="A217" t="str">
            <v>120119671040</v>
          </cell>
          <cell r="B217">
            <v>12011967</v>
          </cell>
          <cell r="C217">
            <v>1040</v>
          </cell>
          <cell r="D217">
            <v>72.745930000000001</v>
          </cell>
          <cell r="E217">
            <v>5.0350299999999999</v>
          </cell>
          <cell r="F217">
            <v>7.9691700000000001</v>
          </cell>
          <cell r="G217">
            <v>0</v>
          </cell>
          <cell r="H217">
            <v>2.8377699999999999</v>
          </cell>
          <cell r="I217">
            <v>75.583700000000007</v>
          </cell>
        </row>
        <row r="218">
          <cell r="A218" t="str">
            <v>120119681040</v>
          </cell>
          <cell r="B218">
            <v>12011968</v>
          </cell>
          <cell r="C218">
            <v>1040</v>
          </cell>
          <cell r="D218">
            <v>98.864879999999999</v>
          </cell>
          <cell r="E218">
            <v>4.0480400000000003</v>
          </cell>
          <cell r="F218">
            <v>6.9057899999999997</v>
          </cell>
          <cell r="G218">
            <v>0</v>
          </cell>
          <cell r="H218">
            <v>1.508E-2</v>
          </cell>
          <cell r="I218">
            <v>98.879959999999997</v>
          </cell>
        </row>
        <row r="219">
          <cell r="A219" t="str">
            <v>120119681871</v>
          </cell>
          <cell r="B219">
            <v>12011968</v>
          </cell>
          <cell r="C219">
            <v>1871</v>
          </cell>
          <cell r="D219">
            <v>98.864879999999999</v>
          </cell>
          <cell r="E219">
            <v>4.0480400000000003</v>
          </cell>
          <cell r="F219">
            <v>6.9058099999999998</v>
          </cell>
          <cell r="G219">
            <v>0</v>
          </cell>
          <cell r="H219">
            <v>1.5100000000000001E-2</v>
          </cell>
          <cell r="I219">
            <v>98.879980000000003</v>
          </cell>
        </row>
        <row r="220">
          <cell r="A220" t="str">
            <v>120119691040</v>
          </cell>
          <cell r="B220">
            <v>12011969</v>
          </cell>
          <cell r="C220">
            <v>1040</v>
          </cell>
          <cell r="D220">
            <v>95.869619999999998</v>
          </cell>
          <cell r="E220">
            <v>4.59396</v>
          </cell>
          <cell r="F220">
            <v>7.7466499999999998</v>
          </cell>
          <cell r="G220">
            <v>0</v>
          </cell>
          <cell r="H220">
            <v>6.7000000000000002E-4</v>
          </cell>
          <cell r="I220">
            <v>95.870289999999997</v>
          </cell>
        </row>
        <row r="221">
          <cell r="A221" t="str">
            <v>120119701040</v>
          </cell>
          <cell r="B221">
            <v>12011970</v>
          </cell>
          <cell r="C221">
            <v>1040</v>
          </cell>
          <cell r="D221">
            <v>60.244370000000004</v>
          </cell>
          <cell r="E221">
            <v>3.4769700000000001</v>
          </cell>
          <cell r="F221">
            <v>5.5599699999999999</v>
          </cell>
          <cell r="G221">
            <v>0</v>
          </cell>
          <cell r="H221">
            <v>0.22958000000000001</v>
          </cell>
          <cell r="I221">
            <v>60.473950000000002</v>
          </cell>
        </row>
        <row r="222">
          <cell r="A222" t="str">
            <v>120119711040</v>
          </cell>
          <cell r="B222">
            <v>12011971</v>
          </cell>
          <cell r="C222">
            <v>1040</v>
          </cell>
          <cell r="D222">
            <v>103.1551</v>
          </cell>
          <cell r="E222">
            <v>3.77251</v>
          </cell>
          <cell r="F222">
            <v>6.4395899999999999</v>
          </cell>
          <cell r="G222">
            <v>0</v>
          </cell>
          <cell r="H222">
            <v>0.23394999999999999</v>
          </cell>
          <cell r="I222">
            <v>103.38905</v>
          </cell>
        </row>
        <row r="223">
          <cell r="A223" t="str">
            <v>120119711871</v>
          </cell>
          <cell r="B223">
            <v>12011971</v>
          </cell>
          <cell r="C223">
            <v>1871</v>
          </cell>
          <cell r="D223">
            <v>103.7734</v>
          </cell>
          <cell r="E223">
            <v>3.5136599999999998</v>
          </cell>
          <cell r="F223">
            <v>6.0378499999999997</v>
          </cell>
          <cell r="G223">
            <v>0</v>
          </cell>
          <cell r="H223">
            <v>0.23444999999999999</v>
          </cell>
          <cell r="I223">
            <v>104.00784999999999</v>
          </cell>
        </row>
        <row r="224">
          <cell r="A224" t="str">
            <v>120119721040</v>
          </cell>
          <cell r="B224">
            <v>12011972</v>
          </cell>
          <cell r="C224">
            <v>1040</v>
          </cell>
          <cell r="D224">
            <v>27.76793</v>
          </cell>
          <cell r="E224">
            <v>10.0604</v>
          </cell>
          <cell r="F224">
            <v>19.05958</v>
          </cell>
          <cell r="G224">
            <v>0</v>
          </cell>
          <cell r="H224">
            <v>0.23438000000000001</v>
          </cell>
          <cell r="I224">
            <v>28.002310000000001</v>
          </cell>
        </row>
        <row r="225">
          <cell r="A225" t="str">
            <v>120119731040</v>
          </cell>
          <cell r="B225">
            <v>12011973</v>
          </cell>
          <cell r="C225">
            <v>1040</v>
          </cell>
          <cell r="D225">
            <v>81.895030000000006</v>
          </cell>
          <cell r="E225">
            <v>4.6624100000000004</v>
          </cell>
          <cell r="F225">
            <v>7.5676600000000001</v>
          </cell>
          <cell r="G225">
            <v>0</v>
          </cell>
          <cell r="H225">
            <v>0.23469000000000001</v>
          </cell>
          <cell r="I225">
            <v>82.129720000000006</v>
          </cell>
        </row>
        <row r="226">
          <cell r="A226" t="str">
            <v>120119741040</v>
          </cell>
          <cell r="B226">
            <v>12011974</v>
          </cell>
          <cell r="C226">
            <v>1040</v>
          </cell>
          <cell r="D226">
            <v>80.429249999999996</v>
          </cell>
          <cell r="E226">
            <v>4.7468000000000004</v>
          </cell>
          <cell r="F226">
            <v>7.5117500000000001</v>
          </cell>
          <cell r="G226">
            <v>0</v>
          </cell>
          <cell r="H226">
            <v>0.43141000000000002</v>
          </cell>
          <cell r="I226">
            <v>80.860659999999996</v>
          </cell>
        </row>
        <row r="227">
          <cell r="A227" t="str">
            <v>120119751040</v>
          </cell>
          <cell r="B227">
            <v>12011975</v>
          </cell>
          <cell r="C227">
            <v>1040</v>
          </cell>
          <cell r="D227">
            <v>52.160319999999999</v>
          </cell>
          <cell r="E227">
            <v>6.2767799999999996</v>
          </cell>
          <cell r="F227">
            <v>9.1832200000000004</v>
          </cell>
          <cell r="G227">
            <v>0</v>
          </cell>
          <cell r="H227">
            <v>4.4874900000000002</v>
          </cell>
          <cell r="I227">
            <v>56.64781</v>
          </cell>
        </row>
        <row r="228">
          <cell r="A228" t="str">
            <v>120119771040</v>
          </cell>
          <cell r="B228">
            <v>12011977</v>
          </cell>
          <cell r="C228">
            <v>1040</v>
          </cell>
          <cell r="D228">
            <v>110.00749999999999</v>
          </cell>
          <cell r="E228">
            <v>5.6914800000000003</v>
          </cell>
          <cell r="F228">
            <v>9.2610799999999998</v>
          </cell>
          <cell r="G228">
            <v>0</v>
          </cell>
          <cell r="H228">
            <v>1.6336999999999999</v>
          </cell>
          <cell r="I228">
            <v>111.6412</v>
          </cell>
        </row>
        <row r="229">
          <cell r="A229" t="str">
            <v>120119771871</v>
          </cell>
          <cell r="B229">
            <v>12011977</v>
          </cell>
          <cell r="C229">
            <v>1871</v>
          </cell>
          <cell r="D229">
            <v>116.08707</v>
          </cell>
          <cell r="E229">
            <v>5.6854800000000001</v>
          </cell>
          <cell r="F229">
            <v>8.5142600000000002</v>
          </cell>
          <cell r="G229">
            <v>0</v>
          </cell>
          <cell r="H229">
            <v>1.8140700000000001</v>
          </cell>
          <cell r="I229">
            <v>117.90114</v>
          </cell>
        </row>
        <row r="230">
          <cell r="A230" t="str">
            <v>120119781040</v>
          </cell>
          <cell r="B230">
            <v>12011978</v>
          </cell>
          <cell r="C230">
            <v>1040</v>
          </cell>
          <cell r="D230">
            <v>53.999000000000002</v>
          </cell>
          <cell r="E230">
            <v>6.28057</v>
          </cell>
          <cell r="F230">
            <v>10.360200000000001</v>
          </cell>
          <cell r="G230">
            <v>0</v>
          </cell>
          <cell r="H230">
            <v>0.43840000000000001</v>
          </cell>
          <cell r="I230">
            <v>54.437400000000004</v>
          </cell>
        </row>
        <row r="231">
          <cell r="A231" t="str">
            <v>120119811040</v>
          </cell>
          <cell r="B231">
            <v>12011981</v>
          </cell>
          <cell r="C231">
            <v>1040</v>
          </cell>
          <cell r="D231">
            <v>105.61917</v>
          </cell>
          <cell r="E231">
            <v>3.14167</v>
          </cell>
          <cell r="F231">
            <v>5.4866700000000002</v>
          </cell>
          <cell r="G231">
            <v>0</v>
          </cell>
          <cell r="H231">
            <v>0.22750000000000001</v>
          </cell>
          <cell r="I231">
            <v>105.84667</v>
          </cell>
        </row>
        <row r="232">
          <cell r="A232" t="str">
            <v>120119811871</v>
          </cell>
          <cell r="B232">
            <v>12011981</v>
          </cell>
          <cell r="C232">
            <v>1871</v>
          </cell>
          <cell r="D232">
            <v>105.61972</v>
          </cell>
          <cell r="E232">
            <v>3.1419000000000001</v>
          </cell>
          <cell r="F232">
            <v>5.48705</v>
          </cell>
          <cell r="G232">
            <v>0</v>
          </cell>
          <cell r="H232">
            <v>0.22720000000000001</v>
          </cell>
          <cell r="I232">
            <v>105.84692</v>
          </cell>
        </row>
        <row r="233">
          <cell r="A233" t="str">
            <v>120119821040</v>
          </cell>
          <cell r="B233">
            <v>12011982</v>
          </cell>
          <cell r="C233">
            <v>1040</v>
          </cell>
          <cell r="D233">
            <v>100.71904000000001</v>
          </cell>
          <cell r="E233">
            <v>3.3210799999999998</v>
          </cell>
          <cell r="F233">
            <v>5.5545</v>
          </cell>
          <cell r="G233">
            <v>0</v>
          </cell>
          <cell r="H233">
            <v>1E-3</v>
          </cell>
          <cell r="I233">
            <v>100.72004000000001</v>
          </cell>
        </row>
        <row r="234">
          <cell r="A234" t="str">
            <v>120119831040</v>
          </cell>
          <cell r="B234">
            <v>12011983</v>
          </cell>
          <cell r="C234">
            <v>1040</v>
          </cell>
          <cell r="D234">
            <v>103.56813</v>
          </cell>
          <cell r="E234">
            <v>2.9279199999999999</v>
          </cell>
          <cell r="F234">
            <v>5.2334399999999999</v>
          </cell>
          <cell r="G234">
            <v>0</v>
          </cell>
          <cell r="H234">
            <v>0.22958000000000001</v>
          </cell>
          <cell r="I234">
            <v>103.79771</v>
          </cell>
        </row>
        <row r="235">
          <cell r="A235" t="str">
            <v>120119841040</v>
          </cell>
          <cell r="B235">
            <v>12011984</v>
          </cell>
          <cell r="C235">
            <v>1040</v>
          </cell>
          <cell r="D235">
            <v>99.580669999999998</v>
          </cell>
          <cell r="E235">
            <v>4.1316699999999997</v>
          </cell>
          <cell r="F235">
            <v>7.05</v>
          </cell>
          <cell r="G235">
            <v>0</v>
          </cell>
          <cell r="H235">
            <v>5.0000000000000001E-4</v>
          </cell>
          <cell r="I235">
            <v>99.58117</v>
          </cell>
        </row>
        <row r="236">
          <cell r="A236" t="str">
            <v>120119861040</v>
          </cell>
          <cell r="B236">
            <v>12011986</v>
          </cell>
          <cell r="C236">
            <v>1040</v>
          </cell>
          <cell r="D236">
            <v>110.9192</v>
          </cell>
          <cell r="E236">
            <v>6.9316700000000004</v>
          </cell>
          <cell r="F236">
            <v>10.25807</v>
          </cell>
          <cell r="G236">
            <v>0</v>
          </cell>
          <cell r="H236">
            <v>2.9902700000000002</v>
          </cell>
          <cell r="I236">
            <v>113.90947</v>
          </cell>
        </row>
        <row r="237">
          <cell r="A237" t="str">
            <v>120119861871</v>
          </cell>
          <cell r="B237">
            <v>12011986</v>
          </cell>
          <cell r="C237">
            <v>1871</v>
          </cell>
          <cell r="D237">
            <v>110.91924</v>
          </cell>
          <cell r="E237">
            <v>6.9316700000000004</v>
          </cell>
          <cell r="F237">
            <v>10.25808</v>
          </cell>
          <cell r="G237">
            <v>0</v>
          </cell>
          <cell r="H237">
            <v>2.9902600000000001</v>
          </cell>
          <cell r="I237">
            <v>113.90950000000001</v>
          </cell>
        </row>
        <row r="238">
          <cell r="A238" t="str">
            <v>120119901040</v>
          </cell>
          <cell r="B238">
            <v>12011990</v>
          </cell>
          <cell r="C238">
            <v>1040</v>
          </cell>
          <cell r="D238">
            <v>10.64992</v>
          </cell>
          <cell r="E238">
            <v>0</v>
          </cell>
          <cell r="F238">
            <v>0</v>
          </cell>
          <cell r="G238">
            <v>0</v>
          </cell>
          <cell r="H238">
            <v>6.9999999999999994E-5</v>
          </cell>
          <cell r="I238">
            <v>10.649989999999999</v>
          </cell>
        </row>
        <row r="239">
          <cell r="A239" t="str">
            <v>120119911040</v>
          </cell>
          <cell r="B239">
            <v>12011991</v>
          </cell>
          <cell r="C239">
            <v>1040</v>
          </cell>
          <cell r="D239">
            <v>10.913489999999999</v>
          </cell>
          <cell r="E239">
            <v>0</v>
          </cell>
          <cell r="F239">
            <v>0</v>
          </cell>
          <cell r="G239">
            <v>0</v>
          </cell>
          <cell r="H239">
            <v>6.9999999999999994E-5</v>
          </cell>
          <cell r="I239">
            <v>10.913559999999999</v>
          </cell>
        </row>
        <row r="240">
          <cell r="A240" t="str">
            <v>120119931040</v>
          </cell>
          <cell r="B240">
            <v>12011993</v>
          </cell>
          <cell r="C240">
            <v>1040</v>
          </cell>
          <cell r="D240">
            <v>73.186229999999995</v>
          </cell>
          <cell r="E240">
            <v>2.7208600000000001</v>
          </cell>
          <cell r="F240">
            <v>4.4185800000000004</v>
          </cell>
          <cell r="G240">
            <v>0</v>
          </cell>
          <cell r="H240">
            <v>1.76956</v>
          </cell>
          <cell r="I240">
            <v>74.955789999999993</v>
          </cell>
        </row>
        <row r="241">
          <cell r="A241" t="str">
            <v>120119961040</v>
          </cell>
          <cell r="B241">
            <v>12011996</v>
          </cell>
          <cell r="C241">
            <v>1040</v>
          </cell>
          <cell r="D241">
            <v>10.7425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10.7425</v>
          </cell>
        </row>
        <row r="242">
          <cell r="A242" t="str">
            <v>120119971040</v>
          </cell>
          <cell r="B242">
            <v>12011997</v>
          </cell>
          <cell r="C242">
            <v>1040</v>
          </cell>
          <cell r="D242">
            <v>70.943359999999998</v>
          </cell>
          <cell r="E242">
            <v>5.9953200000000004</v>
          </cell>
          <cell r="F242">
            <v>11.95185</v>
          </cell>
          <cell r="G242">
            <v>0</v>
          </cell>
          <cell r="H242">
            <v>1.6100000000000001E-3</v>
          </cell>
          <cell r="I242">
            <v>70.944969999999998</v>
          </cell>
        </row>
        <row r="243">
          <cell r="A243" t="str">
            <v>120119981040</v>
          </cell>
          <cell r="B243">
            <v>12011998</v>
          </cell>
          <cell r="C243">
            <v>1040</v>
          </cell>
          <cell r="D243">
            <v>76.758799999999994</v>
          </cell>
          <cell r="E243">
            <v>3.6133000000000002</v>
          </cell>
          <cell r="F243">
            <v>9.1135999999999999</v>
          </cell>
          <cell r="G243">
            <v>0</v>
          </cell>
          <cell r="H243">
            <v>0.22814999999999999</v>
          </cell>
          <cell r="I243">
            <v>76.986949999999993</v>
          </cell>
        </row>
        <row r="244">
          <cell r="A244" t="str">
            <v>120119981871</v>
          </cell>
          <cell r="B244">
            <v>12011998</v>
          </cell>
          <cell r="C244">
            <v>1871</v>
          </cell>
          <cell r="D244">
            <v>77.267589999999998</v>
          </cell>
          <cell r="E244">
            <v>3.6133500000000001</v>
          </cell>
          <cell r="F244">
            <v>9.11355</v>
          </cell>
          <cell r="G244">
            <v>0</v>
          </cell>
          <cell r="H244">
            <v>0.22816</v>
          </cell>
          <cell r="I244">
            <v>77.495750000000001</v>
          </cell>
        </row>
        <row r="245">
          <cell r="A245" t="str">
            <v>120119991040</v>
          </cell>
          <cell r="B245">
            <v>12011999</v>
          </cell>
          <cell r="C245">
            <v>1040</v>
          </cell>
          <cell r="D245">
            <v>52.06</v>
          </cell>
          <cell r="E245">
            <v>6.2779999999999996</v>
          </cell>
          <cell r="F245">
            <v>10.356</v>
          </cell>
          <cell r="G245">
            <v>0</v>
          </cell>
          <cell r="H245">
            <v>0.23449999999999999</v>
          </cell>
          <cell r="I245">
            <v>52.294499999999999</v>
          </cell>
        </row>
        <row r="246">
          <cell r="A246" t="str">
            <v>120120011040</v>
          </cell>
          <cell r="B246">
            <v>12012001</v>
          </cell>
          <cell r="C246">
            <v>1040</v>
          </cell>
          <cell r="D246">
            <v>52.259509999999999</v>
          </cell>
          <cell r="E246">
            <v>7.7169999999999996</v>
          </cell>
          <cell r="F246">
            <v>14.52675</v>
          </cell>
          <cell r="G246">
            <v>0</v>
          </cell>
          <cell r="H246">
            <v>3.0050400000000002</v>
          </cell>
          <cell r="I246">
            <v>55.26455</v>
          </cell>
        </row>
        <row r="247">
          <cell r="A247" t="str">
            <v>120120071040</v>
          </cell>
          <cell r="B247">
            <v>12012007</v>
          </cell>
          <cell r="C247">
            <v>1040</v>
          </cell>
          <cell r="D247">
            <v>25.549900000000001</v>
          </cell>
          <cell r="E247">
            <v>6.6808100000000001</v>
          </cell>
          <cell r="F247">
            <v>5.5516100000000002</v>
          </cell>
          <cell r="G247">
            <v>0</v>
          </cell>
          <cell r="H247">
            <v>0.26694000000000001</v>
          </cell>
          <cell r="I247">
            <v>25.816840000000003</v>
          </cell>
        </row>
        <row r="248">
          <cell r="A248" t="str">
            <v>120120081040</v>
          </cell>
          <cell r="B248">
            <v>12012008</v>
          </cell>
          <cell r="C248">
            <v>1040</v>
          </cell>
          <cell r="D248">
            <v>26.420020000000001</v>
          </cell>
          <cell r="E248">
            <v>5.3266799999999996</v>
          </cell>
          <cell r="F248">
            <v>4.7309999999999999</v>
          </cell>
          <cell r="G248">
            <v>0</v>
          </cell>
          <cell r="H248">
            <v>1.0075000000000001</v>
          </cell>
          <cell r="I248">
            <v>27.427520000000001</v>
          </cell>
        </row>
        <row r="249">
          <cell r="A249" t="str">
            <v>120120101040</v>
          </cell>
          <cell r="B249">
            <v>12012010</v>
          </cell>
          <cell r="C249">
            <v>1040</v>
          </cell>
          <cell r="D249">
            <v>127.22604</v>
          </cell>
          <cell r="E249">
            <v>5.27163</v>
          </cell>
          <cell r="F249">
            <v>9.4226299999999998</v>
          </cell>
          <cell r="G249">
            <v>0</v>
          </cell>
          <cell r="H249">
            <v>2.9769999999999999</v>
          </cell>
          <cell r="I249">
            <v>130.20303999999999</v>
          </cell>
        </row>
        <row r="250">
          <cell r="A250" t="str">
            <v>120120101871</v>
          </cell>
          <cell r="B250">
            <v>12012010</v>
          </cell>
          <cell r="C250">
            <v>1871</v>
          </cell>
          <cell r="D250">
            <v>133.6387</v>
          </cell>
          <cell r="E250">
            <v>8.0394400000000008</v>
          </cell>
          <cell r="F250">
            <v>14.35167</v>
          </cell>
          <cell r="G250">
            <v>0</v>
          </cell>
          <cell r="H250">
            <v>2.9786999999999999</v>
          </cell>
          <cell r="I250">
            <v>136.6174</v>
          </cell>
        </row>
        <row r="251">
          <cell r="A251" t="str">
            <v>120120111040</v>
          </cell>
          <cell r="B251">
            <v>12012011</v>
          </cell>
          <cell r="C251">
            <v>1040</v>
          </cell>
          <cell r="D251">
            <v>96.312070000000006</v>
          </cell>
          <cell r="E251">
            <v>4.8138300000000003</v>
          </cell>
          <cell r="F251">
            <v>8.0738599999999998</v>
          </cell>
          <cell r="G251">
            <v>0</v>
          </cell>
          <cell r="H251">
            <v>8.3300000000000006E-3</v>
          </cell>
          <cell r="I251">
            <v>96.320400000000006</v>
          </cell>
        </row>
        <row r="252">
          <cell r="A252" t="str">
            <v>120120111871</v>
          </cell>
          <cell r="B252">
            <v>12012011</v>
          </cell>
          <cell r="C252">
            <v>1871</v>
          </cell>
          <cell r="D252">
            <v>96.312070000000006</v>
          </cell>
          <cell r="E252">
            <v>4.8138300000000003</v>
          </cell>
          <cell r="F252">
            <v>8.0738599999999998</v>
          </cell>
          <cell r="G252">
            <v>0</v>
          </cell>
          <cell r="H252">
            <v>8.3300000000000006E-3</v>
          </cell>
          <cell r="I252">
            <v>96.320400000000006</v>
          </cell>
        </row>
        <row r="253">
          <cell r="A253" t="str">
            <v>120120161040</v>
          </cell>
          <cell r="B253">
            <v>12012016</v>
          </cell>
          <cell r="C253">
            <v>1040</v>
          </cell>
          <cell r="D253">
            <v>11.76192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11.76192</v>
          </cell>
        </row>
        <row r="254">
          <cell r="A254" t="str">
            <v>120120211040</v>
          </cell>
          <cell r="B254">
            <v>12012021</v>
          </cell>
          <cell r="C254">
            <v>1040</v>
          </cell>
          <cell r="D254">
            <v>27.163319999999999</v>
          </cell>
          <cell r="E254">
            <v>15.036110000000001</v>
          </cell>
          <cell r="F254">
            <v>26.740449999999999</v>
          </cell>
          <cell r="G254">
            <v>0</v>
          </cell>
          <cell r="H254">
            <v>1.8159700000000001</v>
          </cell>
          <cell r="I254">
            <v>28.979289999999999</v>
          </cell>
        </row>
        <row r="255">
          <cell r="A255" t="str">
            <v>120120221040</v>
          </cell>
          <cell r="B255">
            <v>12012022</v>
          </cell>
          <cell r="C255">
            <v>1040</v>
          </cell>
          <cell r="D255">
            <v>12.40976</v>
          </cell>
          <cell r="E255">
            <v>5.1070099999999998</v>
          </cell>
          <cell r="F255">
            <v>3.61449</v>
          </cell>
          <cell r="G255">
            <v>0</v>
          </cell>
          <cell r="H255">
            <v>0.25584000000000001</v>
          </cell>
          <cell r="I255">
            <v>12.6656</v>
          </cell>
        </row>
        <row r="256">
          <cell r="A256" t="str">
            <v>120120231040</v>
          </cell>
          <cell r="B256">
            <v>12012023</v>
          </cell>
          <cell r="C256">
            <v>1040</v>
          </cell>
          <cell r="D256">
            <v>99.330830000000006</v>
          </cell>
          <cell r="E256">
            <v>5.3278999999999996</v>
          </cell>
          <cell r="F256">
            <v>8.8537700000000008</v>
          </cell>
          <cell r="G256">
            <v>0</v>
          </cell>
          <cell r="H256">
            <v>5.5999999999999995E-4</v>
          </cell>
          <cell r="I256">
            <v>99.331389999999999</v>
          </cell>
        </row>
        <row r="257">
          <cell r="A257" t="str">
            <v>120120231871</v>
          </cell>
          <cell r="B257">
            <v>12012023</v>
          </cell>
          <cell r="C257">
            <v>1871</v>
          </cell>
          <cell r="D257">
            <v>108.09833</v>
          </cell>
          <cell r="E257">
            <v>4.3624999999999998</v>
          </cell>
          <cell r="F257">
            <v>8.0108300000000003</v>
          </cell>
          <cell r="G257">
            <v>0</v>
          </cell>
          <cell r="H257">
            <v>4.1700000000000001E-3</v>
          </cell>
          <cell r="I257">
            <v>108.10250000000001</v>
          </cell>
        </row>
        <row r="258">
          <cell r="A258" t="str">
            <v>120120241040</v>
          </cell>
          <cell r="B258">
            <v>12012024</v>
          </cell>
          <cell r="C258">
            <v>1040</v>
          </cell>
          <cell r="D258">
            <v>13.137169999999999</v>
          </cell>
          <cell r="E258">
            <v>12.350429999999999</v>
          </cell>
          <cell r="F258">
            <v>20.447189999999999</v>
          </cell>
          <cell r="G258">
            <v>0</v>
          </cell>
          <cell r="H258">
            <v>0.43625000000000003</v>
          </cell>
          <cell r="I258">
            <v>13.573419999999999</v>
          </cell>
        </row>
        <row r="259">
          <cell r="A259" t="str">
            <v>120120251040</v>
          </cell>
          <cell r="B259">
            <v>12012025</v>
          </cell>
          <cell r="C259">
            <v>1040</v>
          </cell>
          <cell r="D259">
            <v>27.77319</v>
          </cell>
          <cell r="E259">
            <v>7.9995099999999999</v>
          </cell>
          <cell r="F259">
            <v>6.4457599999999999</v>
          </cell>
          <cell r="G259">
            <v>0</v>
          </cell>
          <cell r="H259">
            <v>0.12903000000000001</v>
          </cell>
          <cell r="I259">
            <v>27.90222</v>
          </cell>
        </row>
        <row r="260">
          <cell r="A260" t="str">
            <v>120120261040</v>
          </cell>
          <cell r="B260">
            <v>12012026</v>
          </cell>
          <cell r="C260">
            <v>1040</v>
          </cell>
          <cell r="D260">
            <v>28.513500000000001</v>
          </cell>
          <cell r="E260">
            <v>10.060420000000001</v>
          </cell>
          <cell r="F260">
            <v>19.05958</v>
          </cell>
          <cell r="G260">
            <v>0</v>
          </cell>
          <cell r="H260">
            <v>0.23441999999999999</v>
          </cell>
          <cell r="I260">
            <v>28.747920000000001</v>
          </cell>
        </row>
        <row r="261">
          <cell r="A261" t="str">
            <v>120120271040</v>
          </cell>
          <cell r="B261">
            <v>12012027</v>
          </cell>
          <cell r="C261">
            <v>1040</v>
          </cell>
          <cell r="D261">
            <v>60.427570000000003</v>
          </cell>
          <cell r="E261">
            <v>5.1527900000000004</v>
          </cell>
          <cell r="F261">
            <v>9.2147400000000008</v>
          </cell>
          <cell r="G261">
            <v>0</v>
          </cell>
          <cell r="H261">
            <v>1.7545200000000001</v>
          </cell>
          <cell r="I261">
            <v>62.182090000000002</v>
          </cell>
        </row>
        <row r="262">
          <cell r="A262" t="str">
            <v>120120281040</v>
          </cell>
          <cell r="B262">
            <v>12012028</v>
          </cell>
          <cell r="C262">
            <v>1040</v>
          </cell>
          <cell r="D262">
            <v>60.808729999999997</v>
          </cell>
          <cell r="E262">
            <v>5.0383500000000003</v>
          </cell>
          <cell r="F262">
            <v>7.1161799999999999</v>
          </cell>
          <cell r="G262">
            <v>0</v>
          </cell>
          <cell r="H262">
            <v>1.98383</v>
          </cell>
          <cell r="I262">
            <v>62.792559999999995</v>
          </cell>
        </row>
        <row r="263">
          <cell r="A263" t="str">
            <v>120120291040</v>
          </cell>
          <cell r="B263">
            <v>12012029</v>
          </cell>
          <cell r="C263">
            <v>1040</v>
          </cell>
          <cell r="D263">
            <v>13.27838</v>
          </cell>
          <cell r="E263">
            <v>11.90526</v>
          </cell>
          <cell r="F263">
            <v>18.434170000000002</v>
          </cell>
          <cell r="G263">
            <v>0</v>
          </cell>
          <cell r="H263">
            <v>0.22911999999999999</v>
          </cell>
          <cell r="I263">
            <v>13.5075</v>
          </cell>
        </row>
        <row r="264">
          <cell r="A264" t="str">
            <v>120120301040</v>
          </cell>
          <cell r="B264">
            <v>12012030</v>
          </cell>
          <cell r="C264">
            <v>1040</v>
          </cell>
          <cell r="D264">
            <v>16.210380000000001</v>
          </cell>
          <cell r="E264">
            <v>2.4083800000000002</v>
          </cell>
          <cell r="F264">
            <v>4.7429300000000003</v>
          </cell>
          <cell r="G264">
            <v>0</v>
          </cell>
          <cell r="H264">
            <v>0.1106</v>
          </cell>
          <cell r="I264">
            <v>16.320980000000002</v>
          </cell>
        </row>
        <row r="265">
          <cell r="A265" t="str">
            <v>120120301871</v>
          </cell>
          <cell r="B265">
            <v>12012030</v>
          </cell>
          <cell r="C265">
            <v>1871</v>
          </cell>
          <cell r="D265">
            <v>16.21039</v>
          </cell>
          <cell r="E265">
            <v>2.4083800000000002</v>
          </cell>
          <cell r="F265">
            <v>4.7429300000000003</v>
          </cell>
          <cell r="G265">
            <v>0</v>
          </cell>
          <cell r="H265">
            <v>0.1106</v>
          </cell>
          <cell r="I265">
            <v>16.320990000000002</v>
          </cell>
        </row>
        <row r="266">
          <cell r="A266" t="str">
            <v>120120311040</v>
          </cell>
          <cell r="B266">
            <v>12012031</v>
          </cell>
          <cell r="C266">
            <v>1040</v>
          </cell>
          <cell r="D266">
            <v>0.40296999999999999</v>
          </cell>
          <cell r="E266">
            <v>0</v>
          </cell>
          <cell r="F266">
            <v>0</v>
          </cell>
          <cell r="G266">
            <v>0</v>
          </cell>
          <cell r="H266">
            <v>0.33357999999999999</v>
          </cell>
          <cell r="I266">
            <v>0.73655000000000004</v>
          </cell>
        </row>
        <row r="267">
          <cell r="A267" t="str">
            <v>120120321040</v>
          </cell>
          <cell r="B267">
            <v>12012032</v>
          </cell>
          <cell r="C267">
            <v>1040</v>
          </cell>
          <cell r="D267">
            <v>0.52200999999999997</v>
          </cell>
          <cell r="E267">
            <v>0</v>
          </cell>
          <cell r="F267">
            <v>0</v>
          </cell>
          <cell r="G267">
            <v>0</v>
          </cell>
          <cell r="H267">
            <v>0.23413</v>
          </cell>
          <cell r="I267">
            <v>0.75614000000000003</v>
          </cell>
        </row>
        <row r="268">
          <cell r="A268" t="str">
            <v>120120331040</v>
          </cell>
          <cell r="B268">
            <v>12012033</v>
          </cell>
          <cell r="C268">
            <v>1040</v>
          </cell>
          <cell r="D268">
            <v>11.71462</v>
          </cell>
          <cell r="E268">
            <v>0.10082000000000001</v>
          </cell>
          <cell r="F268">
            <v>0.51046999999999998</v>
          </cell>
          <cell r="G268">
            <v>0</v>
          </cell>
          <cell r="H268">
            <v>0</v>
          </cell>
          <cell r="I268">
            <v>11.71462</v>
          </cell>
        </row>
        <row r="269">
          <cell r="A269" t="str">
            <v>120120334010</v>
          </cell>
          <cell r="B269">
            <v>12012033</v>
          </cell>
          <cell r="C269">
            <v>4010</v>
          </cell>
          <cell r="D269">
            <v>12.401400000000001</v>
          </cell>
          <cell r="E269">
            <v>0.18554999999999999</v>
          </cell>
          <cell r="F269">
            <v>0.93944000000000005</v>
          </cell>
          <cell r="G269">
            <v>0</v>
          </cell>
          <cell r="H269">
            <v>0</v>
          </cell>
          <cell r="I269">
            <v>12.401400000000001</v>
          </cell>
        </row>
        <row r="270">
          <cell r="A270" t="str">
            <v>120120336022</v>
          </cell>
          <cell r="B270">
            <v>12012033</v>
          </cell>
          <cell r="C270">
            <v>6022</v>
          </cell>
          <cell r="D270">
            <v>11.048360000000001</v>
          </cell>
          <cell r="E270">
            <v>6.2810000000000005E-2</v>
          </cell>
          <cell r="F270">
            <v>0.16786999999999999</v>
          </cell>
          <cell r="G270">
            <v>0</v>
          </cell>
          <cell r="H270">
            <v>8.0000000000000007E-5</v>
          </cell>
          <cell r="I270">
            <v>11.048440000000001</v>
          </cell>
        </row>
        <row r="271">
          <cell r="A271" t="str">
            <v>120120341040</v>
          </cell>
          <cell r="B271">
            <v>12012034</v>
          </cell>
          <cell r="C271">
            <v>1040</v>
          </cell>
          <cell r="D271">
            <v>47.092179999999999</v>
          </cell>
          <cell r="E271">
            <v>4.22431</v>
          </cell>
          <cell r="F271">
            <v>6.1191199999999997</v>
          </cell>
          <cell r="G271">
            <v>0</v>
          </cell>
          <cell r="H271">
            <v>0.36386000000000002</v>
          </cell>
          <cell r="I271">
            <v>47.456040000000002</v>
          </cell>
        </row>
        <row r="272">
          <cell r="A272" t="str">
            <v>120120351040</v>
          </cell>
          <cell r="B272">
            <v>12012035</v>
          </cell>
          <cell r="C272">
            <v>1040</v>
          </cell>
          <cell r="D272">
            <v>11.76192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11.76192</v>
          </cell>
        </row>
        <row r="273">
          <cell r="A273" t="str">
            <v>120120361040</v>
          </cell>
          <cell r="B273">
            <v>12012036</v>
          </cell>
          <cell r="C273">
            <v>1040</v>
          </cell>
          <cell r="D273">
            <v>1.8852500000000001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1.8852500000000001</v>
          </cell>
        </row>
        <row r="274">
          <cell r="A274" t="str">
            <v>120120371040</v>
          </cell>
          <cell r="B274">
            <v>12012037</v>
          </cell>
          <cell r="C274">
            <v>1040</v>
          </cell>
          <cell r="D274">
            <v>95.899709999999999</v>
          </cell>
          <cell r="E274">
            <v>2.7678799999999999</v>
          </cell>
          <cell r="F274">
            <v>4.82667</v>
          </cell>
          <cell r="G274">
            <v>0</v>
          </cell>
          <cell r="H274">
            <v>2.1483300000000001</v>
          </cell>
          <cell r="I274">
            <v>98.04804</v>
          </cell>
        </row>
        <row r="275">
          <cell r="A275" t="str">
            <v>120120381040</v>
          </cell>
          <cell r="B275">
            <v>12012038</v>
          </cell>
          <cell r="C275">
            <v>1040</v>
          </cell>
          <cell r="D275">
            <v>25.83</v>
          </cell>
          <cell r="E275">
            <v>11.0375</v>
          </cell>
          <cell r="F275">
            <v>19.5275</v>
          </cell>
          <cell r="G275">
            <v>0</v>
          </cell>
          <cell r="H275">
            <v>0.48249999999999998</v>
          </cell>
          <cell r="I275">
            <v>26.3125</v>
          </cell>
        </row>
        <row r="276">
          <cell r="A276" t="str">
            <v>120120391040</v>
          </cell>
          <cell r="B276">
            <v>12012039</v>
          </cell>
          <cell r="C276">
            <v>1040</v>
          </cell>
          <cell r="D276">
            <v>1.92659</v>
          </cell>
          <cell r="E276">
            <v>0</v>
          </cell>
          <cell r="F276">
            <v>0</v>
          </cell>
          <cell r="G276">
            <v>0</v>
          </cell>
          <cell r="H276">
            <v>0.21801999999999999</v>
          </cell>
          <cell r="I276">
            <v>2.1446100000000001</v>
          </cell>
        </row>
        <row r="277">
          <cell r="A277" t="str">
            <v>120120401040</v>
          </cell>
          <cell r="B277">
            <v>12012040</v>
          </cell>
          <cell r="C277">
            <v>1040</v>
          </cell>
          <cell r="D277">
            <v>108.85625</v>
          </cell>
          <cell r="E277">
            <v>3.7382499999999999</v>
          </cell>
          <cell r="F277">
            <v>5.45871</v>
          </cell>
          <cell r="G277">
            <v>0</v>
          </cell>
          <cell r="H277">
            <v>0.68220999999999998</v>
          </cell>
          <cell r="I277">
            <v>109.53846</v>
          </cell>
        </row>
        <row r="278">
          <cell r="A278" t="str">
            <v>120120411040</v>
          </cell>
          <cell r="B278">
            <v>12012041</v>
          </cell>
          <cell r="C278">
            <v>1040</v>
          </cell>
          <cell r="D278">
            <v>48.789470000000001</v>
          </cell>
          <cell r="E278">
            <v>7.6333099999999998</v>
          </cell>
          <cell r="F278">
            <v>11.783329999999999</v>
          </cell>
          <cell r="G278">
            <v>0</v>
          </cell>
          <cell r="H278">
            <v>2.2824399999999998</v>
          </cell>
          <cell r="I278">
            <v>51.071910000000003</v>
          </cell>
        </row>
        <row r="279">
          <cell r="A279" t="str">
            <v>120120421040</v>
          </cell>
          <cell r="B279">
            <v>12012042</v>
          </cell>
          <cell r="C279">
            <v>1040</v>
          </cell>
          <cell r="D279">
            <v>15.66508</v>
          </cell>
          <cell r="E279">
            <v>0.88261000000000001</v>
          </cell>
          <cell r="F279">
            <v>1.74675</v>
          </cell>
          <cell r="G279">
            <v>0</v>
          </cell>
          <cell r="H279">
            <v>9.9659999999999999E-2</v>
          </cell>
          <cell r="I279">
            <v>15.76474</v>
          </cell>
        </row>
        <row r="280">
          <cell r="A280" t="str">
            <v>120120421871</v>
          </cell>
          <cell r="B280">
            <v>12012042</v>
          </cell>
          <cell r="C280">
            <v>1871</v>
          </cell>
          <cell r="D280">
            <v>15.6691</v>
          </cell>
          <cell r="E280">
            <v>0.88114999999999999</v>
          </cell>
          <cell r="F280">
            <v>1.74431</v>
          </cell>
          <cell r="G280">
            <v>0</v>
          </cell>
          <cell r="H280">
            <v>9.9449999999999997E-2</v>
          </cell>
          <cell r="I280">
            <v>15.768549999999999</v>
          </cell>
        </row>
        <row r="281">
          <cell r="A281" t="str">
            <v>120120431040</v>
          </cell>
          <cell r="B281">
            <v>12012043</v>
          </cell>
          <cell r="C281">
            <v>1040</v>
          </cell>
          <cell r="D281">
            <v>16.962759999999999</v>
          </cell>
          <cell r="E281">
            <v>1.13358</v>
          </cell>
          <cell r="F281">
            <v>2.2717499999999999</v>
          </cell>
          <cell r="G281">
            <v>0</v>
          </cell>
          <cell r="H281">
            <v>0.33274999999999999</v>
          </cell>
          <cell r="I281">
            <v>17.29551</v>
          </cell>
        </row>
        <row r="282">
          <cell r="A282" t="str">
            <v>120120431871</v>
          </cell>
          <cell r="B282">
            <v>12012043</v>
          </cell>
          <cell r="C282">
            <v>1871</v>
          </cell>
          <cell r="D282">
            <v>16.962759999999999</v>
          </cell>
          <cell r="E282">
            <v>1.1335900000000001</v>
          </cell>
          <cell r="F282">
            <v>2.2717399999999999</v>
          </cell>
          <cell r="G282">
            <v>0</v>
          </cell>
          <cell r="H282">
            <v>0.33274999999999999</v>
          </cell>
          <cell r="I282">
            <v>17.29551</v>
          </cell>
        </row>
        <row r="283">
          <cell r="A283" t="str">
            <v>120120441040</v>
          </cell>
          <cell r="B283">
            <v>12012044</v>
          </cell>
          <cell r="C283">
            <v>1040</v>
          </cell>
          <cell r="D283">
            <v>123.07185</v>
          </cell>
          <cell r="E283">
            <v>6.92936</v>
          </cell>
          <cell r="F283">
            <v>10.24497</v>
          </cell>
          <cell r="G283">
            <v>0</v>
          </cell>
          <cell r="H283">
            <v>6.1799999999999997E-3</v>
          </cell>
          <cell r="I283">
            <v>123.07803</v>
          </cell>
        </row>
        <row r="284">
          <cell r="A284" t="str">
            <v>120120441871</v>
          </cell>
          <cell r="B284">
            <v>12012044</v>
          </cell>
          <cell r="C284">
            <v>1871</v>
          </cell>
          <cell r="D284">
            <v>123.07187</v>
          </cell>
          <cell r="E284">
            <v>6.9293399999999998</v>
          </cell>
          <cell r="F284">
            <v>10.244960000000001</v>
          </cell>
          <cell r="G284">
            <v>0</v>
          </cell>
          <cell r="H284">
            <v>6.1700000000000001E-3</v>
          </cell>
          <cell r="I284">
            <v>123.07804</v>
          </cell>
        </row>
        <row r="285">
          <cell r="A285" t="str">
            <v>120120451040</v>
          </cell>
          <cell r="B285">
            <v>12012045</v>
          </cell>
          <cell r="C285">
            <v>1040</v>
          </cell>
          <cell r="D285">
            <v>25.773530000000001</v>
          </cell>
          <cell r="E285">
            <v>6.8645800000000001</v>
          </cell>
          <cell r="F285">
            <v>5.6245200000000004</v>
          </cell>
          <cell r="G285">
            <v>0</v>
          </cell>
          <cell r="H285">
            <v>8.1989999999999993E-2</v>
          </cell>
          <cell r="I285">
            <v>25.855520000000002</v>
          </cell>
        </row>
        <row r="286">
          <cell r="A286" t="str">
            <v>120120451871</v>
          </cell>
          <cell r="B286">
            <v>12012045</v>
          </cell>
          <cell r="C286">
            <v>1871</v>
          </cell>
          <cell r="D286">
            <v>25.773530000000001</v>
          </cell>
          <cell r="E286">
            <v>6.8645800000000001</v>
          </cell>
          <cell r="F286">
            <v>5.6245200000000004</v>
          </cell>
          <cell r="G286">
            <v>0</v>
          </cell>
          <cell r="H286">
            <v>8.2000000000000003E-2</v>
          </cell>
          <cell r="I286">
            <v>25.855530000000002</v>
          </cell>
        </row>
        <row r="287">
          <cell r="A287" t="str">
            <v>120120461040</v>
          </cell>
          <cell r="B287">
            <v>12012046</v>
          </cell>
          <cell r="C287">
            <v>1040</v>
          </cell>
          <cell r="D287">
            <v>120.47734</v>
          </cell>
          <cell r="E287">
            <v>7.0572999999999997</v>
          </cell>
          <cell r="F287">
            <v>10.50639</v>
          </cell>
          <cell r="G287">
            <v>0</v>
          </cell>
          <cell r="H287">
            <v>1.0800799999999999</v>
          </cell>
          <cell r="I287">
            <v>121.55741999999999</v>
          </cell>
        </row>
        <row r="288">
          <cell r="A288" t="str">
            <v>120120461871</v>
          </cell>
          <cell r="B288">
            <v>12012046</v>
          </cell>
          <cell r="C288">
            <v>1871</v>
          </cell>
          <cell r="D288">
            <v>120.47731</v>
          </cell>
          <cell r="E288">
            <v>7.0572999999999997</v>
          </cell>
          <cell r="F288">
            <v>10.506399999999999</v>
          </cell>
          <cell r="G288">
            <v>0</v>
          </cell>
          <cell r="H288">
            <v>1.08009</v>
          </cell>
          <cell r="I288">
            <v>121.5574</v>
          </cell>
        </row>
        <row r="289">
          <cell r="A289" t="str">
            <v>120120471040</v>
          </cell>
          <cell r="B289">
            <v>12012047</v>
          </cell>
          <cell r="C289">
            <v>1040</v>
          </cell>
          <cell r="D289">
            <v>0.76254</v>
          </cell>
          <cell r="E289">
            <v>0</v>
          </cell>
          <cell r="F289">
            <v>0</v>
          </cell>
          <cell r="G289">
            <v>0</v>
          </cell>
          <cell r="H289">
            <v>0.13572999999999999</v>
          </cell>
          <cell r="I289">
            <v>0.89827000000000001</v>
          </cell>
        </row>
        <row r="290">
          <cell r="A290" t="str">
            <v>120120471871</v>
          </cell>
          <cell r="B290">
            <v>12012047</v>
          </cell>
          <cell r="C290">
            <v>1871</v>
          </cell>
          <cell r="D290">
            <v>0.76600999999999997</v>
          </cell>
          <cell r="E290">
            <v>0</v>
          </cell>
          <cell r="F290">
            <v>0</v>
          </cell>
          <cell r="G290">
            <v>0</v>
          </cell>
          <cell r="H290">
            <v>0.13572999999999999</v>
          </cell>
          <cell r="I290">
            <v>0.90173999999999999</v>
          </cell>
        </row>
        <row r="291">
          <cell r="A291" t="str">
            <v>120120481040</v>
          </cell>
          <cell r="B291">
            <v>12012048</v>
          </cell>
          <cell r="C291">
            <v>1040</v>
          </cell>
          <cell r="D291">
            <v>9.6387699999999992</v>
          </cell>
          <cell r="E291">
            <v>0</v>
          </cell>
          <cell r="F291">
            <v>0</v>
          </cell>
          <cell r="G291">
            <v>0</v>
          </cell>
          <cell r="H291">
            <v>2.2687900000000001</v>
          </cell>
          <cell r="I291">
            <v>11.90756</v>
          </cell>
        </row>
        <row r="292">
          <cell r="A292" t="str">
            <v>120120491040</v>
          </cell>
          <cell r="B292">
            <v>12012049</v>
          </cell>
          <cell r="C292">
            <v>1040</v>
          </cell>
          <cell r="D292">
            <v>118.38933</v>
          </cell>
          <cell r="E292">
            <v>10.14733</v>
          </cell>
          <cell r="F292">
            <v>17.02533</v>
          </cell>
          <cell r="G292">
            <v>0</v>
          </cell>
          <cell r="H292">
            <v>1.5793299999999999</v>
          </cell>
          <cell r="I292">
            <v>119.96866</v>
          </cell>
        </row>
        <row r="293">
          <cell r="A293" t="str">
            <v>120120501040</v>
          </cell>
          <cell r="B293">
            <v>12012050</v>
          </cell>
          <cell r="C293">
            <v>1040</v>
          </cell>
          <cell r="D293">
            <v>0.64685000000000004</v>
          </cell>
          <cell r="E293">
            <v>0</v>
          </cell>
          <cell r="F293">
            <v>0</v>
          </cell>
          <cell r="G293">
            <v>0</v>
          </cell>
          <cell r="H293">
            <v>0.23413999999999999</v>
          </cell>
          <cell r="I293">
            <v>0.88099000000000005</v>
          </cell>
        </row>
        <row r="294">
          <cell r="A294" t="str">
            <v>120120511040</v>
          </cell>
          <cell r="B294">
            <v>12012051</v>
          </cell>
          <cell r="C294">
            <v>1040</v>
          </cell>
          <cell r="D294">
            <v>0.64685000000000004</v>
          </cell>
          <cell r="E294">
            <v>0</v>
          </cell>
          <cell r="F294">
            <v>0</v>
          </cell>
          <cell r="G294">
            <v>0</v>
          </cell>
          <cell r="H294">
            <v>0.23413999999999999</v>
          </cell>
          <cell r="I294">
            <v>0.88099000000000005</v>
          </cell>
        </row>
        <row r="295">
          <cell r="A295" t="str">
            <v>120120521040</v>
          </cell>
          <cell r="B295">
            <v>12012052</v>
          </cell>
          <cell r="C295">
            <v>1040</v>
          </cell>
          <cell r="D295">
            <v>114.17183</v>
          </cell>
          <cell r="E295">
            <v>2.9287999999999998</v>
          </cell>
          <cell r="F295">
            <v>5.2350000000000003</v>
          </cell>
          <cell r="G295">
            <v>0</v>
          </cell>
          <cell r="H295">
            <v>8.1999999999999998E-4</v>
          </cell>
          <cell r="I295">
            <v>114.17265</v>
          </cell>
        </row>
        <row r="296">
          <cell r="A296" t="str">
            <v>120120521871</v>
          </cell>
          <cell r="B296">
            <v>12012052</v>
          </cell>
          <cell r="C296">
            <v>1871</v>
          </cell>
          <cell r="D296">
            <v>114.17183</v>
          </cell>
          <cell r="E296">
            <v>2.9287999999999998</v>
          </cell>
          <cell r="F296">
            <v>5.2350000000000003</v>
          </cell>
          <cell r="G296">
            <v>0</v>
          </cell>
          <cell r="H296">
            <v>8.1999999999999998E-4</v>
          </cell>
          <cell r="I296">
            <v>114.17265</v>
          </cell>
        </row>
        <row r="297">
          <cell r="A297" t="str">
            <v>120120531040</v>
          </cell>
          <cell r="B297">
            <v>12012053</v>
          </cell>
          <cell r="C297">
            <v>1040</v>
          </cell>
          <cell r="D297">
            <v>0.64375000000000004</v>
          </cell>
          <cell r="E297">
            <v>0</v>
          </cell>
          <cell r="F297">
            <v>0</v>
          </cell>
          <cell r="G297">
            <v>0</v>
          </cell>
          <cell r="H297">
            <v>0.32615</v>
          </cell>
          <cell r="I297">
            <v>0.96989999999999998</v>
          </cell>
        </row>
        <row r="298">
          <cell r="A298" t="str">
            <v>120120531871</v>
          </cell>
          <cell r="B298">
            <v>12012053</v>
          </cell>
          <cell r="C298">
            <v>1871</v>
          </cell>
          <cell r="D298">
            <v>0.66332999999999998</v>
          </cell>
          <cell r="E298">
            <v>0</v>
          </cell>
          <cell r="F298">
            <v>0</v>
          </cell>
          <cell r="G298">
            <v>0</v>
          </cell>
          <cell r="H298">
            <v>0.31759999999999999</v>
          </cell>
          <cell r="I298">
            <v>0.98092999999999997</v>
          </cell>
        </row>
        <row r="299">
          <cell r="A299" t="str">
            <v>120120541040</v>
          </cell>
          <cell r="B299">
            <v>12012054</v>
          </cell>
          <cell r="C299">
            <v>1040</v>
          </cell>
          <cell r="D299">
            <v>14.683</v>
          </cell>
          <cell r="E299">
            <v>0</v>
          </cell>
          <cell r="F299">
            <v>0</v>
          </cell>
          <cell r="G299">
            <v>0</v>
          </cell>
          <cell r="H299">
            <v>3.0379399999999999</v>
          </cell>
          <cell r="I299">
            <v>17.720939999999999</v>
          </cell>
        </row>
        <row r="300">
          <cell r="A300" t="str">
            <v>120120551040</v>
          </cell>
          <cell r="B300">
            <v>12012055</v>
          </cell>
          <cell r="C300">
            <v>1040</v>
          </cell>
          <cell r="D300">
            <v>57.585290000000001</v>
          </cell>
          <cell r="E300">
            <v>5.6670600000000002</v>
          </cell>
          <cell r="F300">
            <v>9.3232900000000001</v>
          </cell>
          <cell r="G300">
            <v>0</v>
          </cell>
          <cell r="H300">
            <v>3.0390000000000001</v>
          </cell>
          <cell r="I300">
            <v>60.624290000000002</v>
          </cell>
        </row>
        <row r="301">
          <cell r="A301" t="str">
            <v>120120561040</v>
          </cell>
          <cell r="B301">
            <v>12012056</v>
          </cell>
          <cell r="C301">
            <v>1040</v>
          </cell>
          <cell r="D301">
            <v>26.33417</v>
          </cell>
          <cell r="E301">
            <v>0</v>
          </cell>
          <cell r="F301">
            <v>0</v>
          </cell>
          <cell r="G301">
            <v>0</v>
          </cell>
          <cell r="H301">
            <v>3.2794099999999999</v>
          </cell>
          <cell r="I301">
            <v>29.613579999999999</v>
          </cell>
        </row>
        <row r="302">
          <cell r="A302" t="str">
            <v>120120571040</v>
          </cell>
          <cell r="B302">
            <v>12012057</v>
          </cell>
          <cell r="C302">
            <v>1040</v>
          </cell>
          <cell r="D302">
            <v>136.91390000000001</v>
          </cell>
          <cell r="E302">
            <v>7.4571500000000004</v>
          </cell>
          <cell r="F302">
            <v>12.72786</v>
          </cell>
          <cell r="G302">
            <v>0</v>
          </cell>
          <cell r="H302">
            <v>3.2772000000000001</v>
          </cell>
          <cell r="I302">
            <v>140.19110000000001</v>
          </cell>
        </row>
        <row r="303">
          <cell r="A303" t="str">
            <v>120120571871</v>
          </cell>
          <cell r="B303">
            <v>12012057</v>
          </cell>
          <cell r="C303">
            <v>1871</v>
          </cell>
          <cell r="D303">
            <v>136.91566</v>
          </cell>
          <cell r="E303">
            <v>7.4561799999999998</v>
          </cell>
          <cell r="F303">
            <v>12.7264</v>
          </cell>
          <cell r="G303">
            <v>0</v>
          </cell>
          <cell r="H303">
            <v>3.27719</v>
          </cell>
          <cell r="I303">
            <v>140.19284999999999</v>
          </cell>
        </row>
        <row r="304">
          <cell r="A304" t="str">
            <v>120120581040</v>
          </cell>
          <cell r="B304">
            <v>12012058</v>
          </cell>
          <cell r="C304">
            <v>1040</v>
          </cell>
          <cell r="D304">
            <v>0.48596</v>
          </cell>
          <cell r="E304">
            <v>0</v>
          </cell>
          <cell r="F304">
            <v>0</v>
          </cell>
          <cell r="G304">
            <v>0</v>
          </cell>
          <cell r="H304">
            <v>0.40475</v>
          </cell>
          <cell r="I304">
            <v>0.89071</v>
          </cell>
        </row>
        <row r="305">
          <cell r="A305" t="str">
            <v>120120591040</v>
          </cell>
          <cell r="B305">
            <v>12012059</v>
          </cell>
          <cell r="C305">
            <v>1040</v>
          </cell>
          <cell r="D305">
            <v>98.813130000000001</v>
          </cell>
          <cell r="E305">
            <v>4.9114399999999998</v>
          </cell>
          <cell r="F305">
            <v>7.6529999999999996</v>
          </cell>
          <cell r="G305">
            <v>0</v>
          </cell>
          <cell r="H305">
            <v>2.9105599999999998</v>
          </cell>
          <cell r="I305">
            <v>101.72369</v>
          </cell>
        </row>
        <row r="306">
          <cell r="A306" t="str">
            <v>120120601040</v>
          </cell>
          <cell r="B306">
            <v>12012060</v>
          </cell>
          <cell r="C306">
            <v>1040</v>
          </cell>
          <cell r="D306">
            <v>55.863979999999998</v>
          </cell>
          <cell r="E306">
            <v>5.9962</v>
          </cell>
          <cell r="F306">
            <v>9.5733300000000003</v>
          </cell>
          <cell r="G306">
            <v>0</v>
          </cell>
          <cell r="H306">
            <v>0.24082999999999999</v>
          </cell>
          <cell r="I306">
            <v>56.104810000000001</v>
          </cell>
        </row>
        <row r="307">
          <cell r="A307" t="str">
            <v>120120611040</v>
          </cell>
          <cell r="B307">
            <v>12012061</v>
          </cell>
          <cell r="C307">
            <v>1040</v>
          </cell>
          <cell r="D307">
            <v>96.506500000000003</v>
          </cell>
          <cell r="E307">
            <v>2.7675000000000001</v>
          </cell>
          <cell r="F307">
            <v>4.8260699999999996</v>
          </cell>
          <cell r="G307">
            <v>0</v>
          </cell>
          <cell r="H307">
            <v>0.24085999999999999</v>
          </cell>
          <cell r="I307">
            <v>96.74736</v>
          </cell>
        </row>
        <row r="308">
          <cell r="A308" t="str">
            <v>120120621040</v>
          </cell>
          <cell r="B308">
            <v>12012062</v>
          </cell>
          <cell r="C308">
            <v>1040</v>
          </cell>
          <cell r="D308">
            <v>11.490399999999999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11.490399999999999</v>
          </cell>
        </row>
        <row r="309">
          <cell r="A309" t="str">
            <v>120120631040</v>
          </cell>
          <cell r="B309">
            <v>12012063</v>
          </cell>
          <cell r="C309">
            <v>1040</v>
          </cell>
          <cell r="D309">
            <v>56.71998</v>
          </cell>
          <cell r="E309">
            <v>0.17268</v>
          </cell>
          <cell r="F309">
            <v>0.28752</v>
          </cell>
          <cell r="G309">
            <v>0</v>
          </cell>
          <cell r="H309">
            <v>23.614470000000001</v>
          </cell>
          <cell r="I309">
            <v>80.334450000000004</v>
          </cell>
        </row>
        <row r="310">
          <cell r="A310" t="str">
            <v>120120641040</v>
          </cell>
          <cell r="B310">
            <v>12012064</v>
          </cell>
          <cell r="C310">
            <v>1040</v>
          </cell>
          <cell r="D310">
            <v>48.548139999999997</v>
          </cell>
          <cell r="E310">
            <v>3.46475</v>
          </cell>
          <cell r="F310">
            <v>7.54481</v>
          </cell>
          <cell r="G310">
            <v>0</v>
          </cell>
          <cell r="H310">
            <v>24.24146</v>
          </cell>
          <cell r="I310">
            <v>72.789599999999993</v>
          </cell>
        </row>
        <row r="311">
          <cell r="A311" t="str">
            <v>120120651040</v>
          </cell>
          <cell r="B311">
            <v>12012065</v>
          </cell>
          <cell r="C311">
            <v>1040</v>
          </cell>
          <cell r="D311">
            <v>44.231400000000001</v>
          </cell>
          <cell r="E311">
            <v>3.8413599999999999</v>
          </cell>
          <cell r="F311">
            <v>8.08507</v>
          </cell>
          <cell r="G311">
            <v>0</v>
          </cell>
          <cell r="H311">
            <v>23.99532</v>
          </cell>
          <cell r="I311">
            <v>68.22672</v>
          </cell>
        </row>
        <row r="312">
          <cell r="A312" t="str">
            <v>120120661040</v>
          </cell>
          <cell r="B312">
            <v>12012066</v>
          </cell>
          <cell r="C312">
            <v>1040</v>
          </cell>
          <cell r="D312">
            <v>5.6320600000000001</v>
          </cell>
          <cell r="E312">
            <v>1.4279999999999999E-2</v>
          </cell>
          <cell r="F312">
            <v>2.3769999999999999E-2</v>
          </cell>
          <cell r="G312">
            <v>0</v>
          </cell>
          <cell r="H312">
            <v>0</v>
          </cell>
          <cell r="I312">
            <v>5.6320600000000001</v>
          </cell>
        </row>
        <row r="313">
          <cell r="A313" t="str">
            <v>120120671040</v>
          </cell>
          <cell r="B313">
            <v>12012067</v>
          </cell>
          <cell r="C313">
            <v>1040</v>
          </cell>
          <cell r="D313">
            <v>3.66296</v>
          </cell>
          <cell r="E313">
            <v>0.50448999999999999</v>
          </cell>
          <cell r="F313">
            <v>1.1034600000000001</v>
          </cell>
          <cell r="G313">
            <v>0</v>
          </cell>
          <cell r="H313">
            <v>0</v>
          </cell>
          <cell r="I313">
            <v>3.66296</v>
          </cell>
        </row>
        <row r="314">
          <cell r="A314" t="str">
            <v>120120681040</v>
          </cell>
          <cell r="B314">
            <v>12012068</v>
          </cell>
          <cell r="C314">
            <v>1040</v>
          </cell>
          <cell r="D314">
            <v>0.51959999999999995</v>
          </cell>
          <cell r="E314">
            <v>0</v>
          </cell>
          <cell r="F314">
            <v>0</v>
          </cell>
          <cell r="G314">
            <v>0</v>
          </cell>
          <cell r="H314">
            <v>0.34319</v>
          </cell>
          <cell r="I314">
            <v>0.86278999999999995</v>
          </cell>
        </row>
        <row r="315">
          <cell r="A315" t="str">
            <v>120120691040</v>
          </cell>
          <cell r="B315">
            <v>12012069</v>
          </cell>
          <cell r="C315">
            <v>1040</v>
          </cell>
          <cell r="D315">
            <v>18.11806</v>
          </cell>
          <cell r="E315">
            <v>4.5263400000000003</v>
          </cell>
          <cell r="F315">
            <v>5.3694100000000002</v>
          </cell>
          <cell r="G315">
            <v>0</v>
          </cell>
          <cell r="H315">
            <v>7.2749999999999995E-2</v>
          </cell>
          <cell r="I315">
            <v>18.190809999999999</v>
          </cell>
        </row>
        <row r="316">
          <cell r="A316" t="str">
            <v>120120701040</v>
          </cell>
          <cell r="B316">
            <v>12012070</v>
          </cell>
          <cell r="C316">
            <v>1040</v>
          </cell>
          <cell r="D316">
            <v>13.713190000000001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13.713190000000001</v>
          </cell>
        </row>
        <row r="317">
          <cell r="A317" t="str">
            <v>120120731040</v>
          </cell>
          <cell r="B317">
            <v>12012073</v>
          </cell>
          <cell r="C317">
            <v>1040</v>
          </cell>
          <cell r="D317">
            <v>105.75265</v>
          </cell>
          <cell r="E317">
            <v>8.1013800000000007</v>
          </cell>
          <cell r="F317">
            <v>13.546559999999999</v>
          </cell>
          <cell r="G317">
            <v>0</v>
          </cell>
          <cell r="H317">
            <v>6.5900000000000004E-3</v>
          </cell>
          <cell r="I317">
            <v>105.75924000000001</v>
          </cell>
        </row>
        <row r="318">
          <cell r="A318" t="str">
            <v>120120731871</v>
          </cell>
          <cell r="B318">
            <v>12012073</v>
          </cell>
          <cell r="C318">
            <v>1871</v>
          </cell>
          <cell r="D318">
            <v>107.96364</v>
          </cell>
          <cell r="E318">
            <v>6.4759099999999998</v>
          </cell>
          <cell r="F318">
            <v>11.045859999999999</v>
          </cell>
          <cell r="G318">
            <v>0</v>
          </cell>
          <cell r="H318">
            <v>3.5000000000000003E-2</v>
          </cell>
          <cell r="I318">
            <v>107.99863999999999</v>
          </cell>
        </row>
        <row r="319">
          <cell r="A319" t="str">
            <v>120120741040</v>
          </cell>
          <cell r="B319">
            <v>12012074</v>
          </cell>
          <cell r="C319">
            <v>1040</v>
          </cell>
          <cell r="D319">
            <v>94.980500000000006</v>
          </cell>
          <cell r="E319">
            <v>5.3273799999999998</v>
          </cell>
          <cell r="F319">
            <v>8.8528800000000007</v>
          </cell>
          <cell r="G319">
            <v>0</v>
          </cell>
          <cell r="H319">
            <v>5.8E-4</v>
          </cell>
          <cell r="I319">
            <v>94.981080000000006</v>
          </cell>
        </row>
        <row r="320">
          <cell r="A320" t="str">
            <v>120120751040</v>
          </cell>
          <cell r="B320">
            <v>12012075</v>
          </cell>
          <cell r="C320">
            <v>1040</v>
          </cell>
          <cell r="D320">
            <v>11.242430000000001</v>
          </cell>
          <cell r="E320">
            <v>6.7080000000000001E-2</v>
          </cell>
          <cell r="F320">
            <v>0.3523</v>
          </cell>
          <cell r="G320">
            <v>0</v>
          </cell>
          <cell r="H320">
            <v>0</v>
          </cell>
          <cell r="I320">
            <v>11.242430000000001</v>
          </cell>
        </row>
        <row r="321">
          <cell r="A321" t="str">
            <v>120120761040</v>
          </cell>
          <cell r="B321">
            <v>12012076</v>
          </cell>
          <cell r="C321">
            <v>1040</v>
          </cell>
          <cell r="D321">
            <v>7.3929099999999996</v>
          </cell>
          <cell r="E321">
            <v>0.38501999999999997</v>
          </cell>
          <cell r="F321">
            <v>1.31559</v>
          </cell>
          <cell r="G321">
            <v>0</v>
          </cell>
          <cell r="H321">
            <v>4.4999999999999999E-4</v>
          </cell>
          <cell r="I321">
            <v>7.3933599999999995</v>
          </cell>
        </row>
        <row r="322">
          <cell r="A322" t="str">
            <v>120120771040</v>
          </cell>
          <cell r="B322">
            <v>12012077</v>
          </cell>
          <cell r="C322">
            <v>1040</v>
          </cell>
          <cell r="D322">
            <v>11.18943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11.18943</v>
          </cell>
        </row>
        <row r="323">
          <cell r="A323" t="str">
            <v>120120781040</v>
          </cell>
          <cell r="B323">
            <v>12012078</v>
          </cell>
          <cell r="C323">
            <v>1040</v>
          </cell>
          <cell r="D323">
            <v>99.206310000000002</v>
          </cell>
          <cell r="E323">
            <v>4.7620500000000003</v>
          </cell>
          <cell r="F323">
            <v>7.9763599999999997</v>
          </cell>
          <cell r="G323">
            <v>0</v>
          </cell>
          <cell r="H323">
            <v>0.45169999999999999</v>
          </cell>
          <cell r="I323">
            <v>99.658010000000004</v>
          </cell>
        </row>
        <row r="324">
          <cell r="A324" t="str">
            <v>120120791040</v>
          </cell>
          <cell r="B324">
            <v>12012079</v>
          </cell>
          <cell r="C324">
            <v>1040</v>
          </cell>
          <cell r="D324">
            <v>0.53832000000000002</v>
          </cell>
          <cell r="E324">
            <v>0</v>
          </cell>
          <cell r="F324">
            <v>0</v>
          </cell>
          <cell r="G324">
            <v>0</v>
          </cell>
          <cell r="H324">
            <v>0.26850000000000002</v>
          </cell>
          <cell r="I324">
            <v>0.80682000000000009</v>
          </cell>
        </row>
        <row r="325">
          <cell r="A325" t="str">
            <v>120120801040</v>
          </cell>
          <cell r="B325">
            <v>12012080</v>
          </cell>
          <cell r="C325">
            <v>1040</v>
          </cell>
          <cell r="D325">
            <v>13.37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13.37</v>
          </cell>
        </row>
        <row r="326">
          <cell r="A326" t="str">
            <v>120300011040</v>
          </cell>
          <cell r="B326">
            <v>12030001</v>
          </cell>
          <cell r="C326">
            <v>1040</v>
          </cell>
          <cell r="D326">
            <v>0.95930000000000004</v>
          </cell>
          <cell r="E326">
            <v>0.63707000000000003</v>
          </cell>
          <cell r="F326">
            <v>2.66038</v>
          </cell>
          <cell r="G326">
            <v>0</v>
          </cell>
          <cell r="H326">
            <v>0</v>
          </cell>
          <cell r="I326">
            <v>0.95930000000000004</v>
          </cell>
        </row>
        <row r="327">
          <cell r="A327" t="str">
            <v>120300016022</v>
          </cell>
          <cell r="B327">
            <v>12030001</v>
          </cell>
          <cell r="C327">
            <v>6022</v>
          </cell>
          <cell r="D327">
            <v>0.91485000000000005</v>
          </cell>
          <cell r="E327">
            <v>0.63687000000000005</v>
          </cell>
          <cell r="F327">
            <v>2.6242899999999998</v>
          </cell>
          <cell r="G327">
            <v>0</v>
          </cell>
          <cell r="H327">
            <v>0</v>
          </cell>
          <cell r="I327">
            <v>0.91485000000000005</v>
          </cell>
        </row>
        <row r="328">
          <cell r="A328" t="str">
            <v>120300021040</v>
          </cell>
          <cell r="B328">
            <v>12030002</v>
          </cell>
          <cell r="C328">
            <v>1040</v>
          </cell>
          <cell r="D328">
            <v>0.78688000000000002</v>
          </cell>
          <cell r="E328">
            <v>0.46999000000000002</v>
          </cell>
          <cell r="F328">
            <v>1.7945199999999999</v>
          </cell>
          <cell r="G328">
            <v>0</v>
          </cell>
          <cell r="H328">
            <v>0</v>
          </cell>
          <cell r="I328">
            <v>0.78688000000000002</v>
          </cell>
        </row>
        <row r="329">
          <cell r="A329" t="str">
            <v>120300026022</v>
          </cell>
          <cell r="B329">
            <v>12030002</v>
          </cell>
          <cell r="C329">
            <v>6022</v>
          </cell>
          <cell r="D329">
            <v>0.78688000000000002</v>
          </cell>
          <cell r="E329">
            <v>0.46999000000000002</v>
          </cell>
          <cell r="F329">
            <v>1.79453</v>
          </cell>
          <cell r="G329">
            <v>0</v>
          </cell>
          <cell r="H329">
            <v>0</v>
          </cell>
          <cell r="I329">
            <v>0.78688000000000002</v>
          </cell>
        </row>
        <row r="330">
          <cell r="A330" t="str">
            <v>120300031040</v>
          </cell>
          <cell r="B330">
            <v>12030003</v>
          </cell>
          <cell r="C330">
            <v>1040</v>
          </cell>
          <cell r="D330">
            <v>6.1556300000000004</v>
          </cell>
          <cell r="E330">
            <v>1.2203200000000001</v>
          </cell>
          <cell r="F330">
            <v>2.02081</v>
          </cell>
          <cell r="G330">
            <v>0</v>
          </cell>
          <cell r="H330">
            <v>5.0000000000000001E-3</v>
          </cell>
          <cell r="I330">
            <v>6.1606300000000003</v>
          </cell>
        </row>
        <row r="331">
          <cell r="A331" t="str">
            <v>120300031859</v>
          </cell>
          <cell r="B331">
            <v>12030003</v>
          </cell>
          <cell r="C331">
            <v>1859</v>
          </cell>
          <cell r="D331">
            <v>2.8916200000000001</v>
          </cell>
          <cell r="E331">
            <v>0.70650999999999997</v>
          </cell>
          <cell r="F331">
            <v>2.5860699999999999</v>
          </cell>
          <cell r="G331">
            <v>0</v>
          </cell>
          <cell r="H331">
            <v>3.0000000000000001E-5</v>
          </cell>
          <cell r="I331">
            <v>2.8916500000000003</v>
          </cell>
        </row>
        <row r="332">
          <cell r="A332" t="str">
            <v>120300034889</v>
          </cell>
          <cell r="B332">
            <v>12030003</v>
          </cell>
          <cell r="C332">
            <v>4889</v>
          </cell>
          <cell r="D332">
            <v>2.8916200000000001</v>
          </cell>
          <cell r="E332">
            <v>0.70650999999999997</v>
          </cell>
          <cell r="F332">
            <v>2.5860699999999999</v>
          </cell>
          <cell r="G332">
            <v>0</v>
          </cell>
          <cell r="H332">
            <v>3.0000000000000001E-5</v>
          </cell>
          <cell r="I332">
            <v>2.8916500000000003</v>
          </cell>
        </row>
        <row r="333">
          <cell r="A333" t="str">
            <v>120300036022</v>
          </cell>
          <cell r="B333">
            <v>12030003</v>
          </cell>
          <cell r="C333">
            <v>6022</v>
          </cell>
          <cell r="D333">
            <v>8.8861899999999991</v>
          </cell>
          <cell r="E333">
            <v>1.4698199999999999</v>
          </cell>
          <cell r="F333">
            <v>2.5738400000000001</v>
          </cell>
          <cell r="G333">
            <v>0</v>
          </cell>
          <cell r="H333">
            <v>8.1300000000000001E-3</v>
          </cell>
          <cell r="I333">
            <v>8.8943199999999987</v>
          </cell>
        </row>
        <row r="334">
          <cell r="A334" t="str">
            <v>120300041040</v>
          </cell>
          <cell r="B334">
            <v>12030004</v>
          </cell>
          <cell r="C334">
            <v>1040</v>
          </cell>
          <cell r="D334">
            <v>1.54958</v>
          </cell>
          <cell r="E334">
            <v>0.71343999999999996</v>
          </cell>
          <cell r="F334">
            <v>1.12958</v>
          </cell>
          <cell r="G334">
            <v>0</v>
          </cell>
          <cell r="H334">
            <v>0</v>
          </cell>
          <cell r="I334">
            <v>1.54958</v>
          </cell>
        </row>
        <row r="335">
          <cell r="A335" t="str">
            <v>120300046022</v>
          </cell>
          <cell r="B335">
            <v>12030004</v>
          </cell>
          <cell r="C335">
            <v>6022</v>
          </cell>
          <cell r="D335">
            <v>1.8746400000000001</v>
          </cell>
          <cell r="E335">
            <v>0.74051999999999996</v>
          </cell>
          <cell r="F335">
            <v>1.1300399999999999</v>
          </cell>
          <cell r="G335">
            <v>0</v>
          </cell>
          <cell r="H335">
            <v>0</v>
          </cell>
          <cell r="I335">
            <v>1.8746400000000001</v>
          </cell>
        </row>
        <row r="336">
          <cell r="A336" t="str">
            <v>120300046023</v>
          </cell>
          <cell r="B336">
            <v>12030004</v>
          </cell>
          <cell r="C336">
            <v>6023</v>
          </cell>
          <cell r="D336">
            <v>1.8552</v>
          </cell>
          <cell r="E336">
            <v>0.65364</v>
          </cell>
          <cell r="F336">
            <v>1.34775</v>
          </cell>
          <cell r="G336">
            <v>0</v>
          </cell>
          <cell r="H336">
            <v>1.0000000000000001E-5</v>
          </cell>
          <cell r="I336">
            <v>1.85521</v>
          </cell>
        </row>
        <row r="337">
          <cell r="A337" t="str">
            <v>120300136022</v>
          </cell>
          <cell r="B337">
            <v>12030013</v>
          </cell>
          <cell r="C337">
            <v>6022</v>
          </cell>
          <cell r="D337">
            <v>7.3907699999999998</v>
          </cell>
          <cell r="E337">
            <v>1.5517799999999999</v>
          </cell>
          <cell r="F337">
            <v>1.83751</v>
          </cell>
          <cell r="G337">
            <v>0</v>
          </cell>
          <cell r="H337">
            <v>5.1000000000000004E-4</v>
          </cell>
          <cell r="I337">
            <v>7.3912800000000001</v>
          </cell>
        </row>
        <row r="338">
          <cell r="A338" t="str">
            <v>120300241040</v>
          </cell>
          <cell r="B338">
            <v>12030024</v>
          </cell>
          <cell r="C338">
            <v>1040</v>
          </cell>
          <cell r="D338">
            <v>58.314599999999999</v>
          </cell>
          <cell r="E338">
            <v>11.5718</v>
          </cell>
          <cell r="F338">
            <v>15.5784</v>
          </cell>
          <cell r="G338">
            <v>0</v>
          </cell>
          <cell r="H338">
            <v>0</v>
          </cell>
          <cell r="I338">
            <v>58.314599999999999</v>
          </cell>
        </row>
        <row r="339">
          <cell r="A339" t="str">
            <v>120300266022</v>
          </cell>
          <cell r="B339">
            <v>12030026</v>
          </cell>
          <cell r="C339">
            <v>6022</v>
          </cell>
          <cell r="D339">
            <v>7.3475999999999999</v>
          </cell>
          <cell r="E339">
            <v>1.77007</v>
          </cell>
          <cell r="F339">
            <v>2.0975199999999998</v>
          </cell>
          <cell r="G339">
            <v>0</v>
          </cell>
          <cell r="H339">
            <v>4.8900000000000002E-3</v>
          </cell>
          <cell r="I339">
            <v>7.3524899999999995</v>
          </cell>
        </row>
        <row r="340">
          <cell r="A340" t="str">
            <v>120300276022</v>
          </cell>
          <cell r="B340">
            <v>12030027</v>
          </cell>
          <cell r="C340">
            <v>6022</v>
          </cell>
          <cell r="D340">
            <v>0</v>
          </cell>
          <cell r="E340">
            <v>0</v>
          </cell>
          <cell r="F340">
            <v>0.48738999999999999</v>
          </cell>
          <cell r="G340">
            <v>0</v>
          </cell>
          <cell r="H340">
            <v>0</v>
          </cell>
          <cell r="I340">
            <v>0</v>
          </cell>
        </row>
        <row r="341">
          <cell r="A341" t="str">
            <v>220005401040</v>
          </cell>
          <cell r="B341">
            <v>22000540</v>
          </cell>
          <cell r="C341">
            <v>1040</v>
          </cell>
          <cell r="D341">
            <v>0.18561</v>
          </cell>
          <cell r="E341">
            <v>0</v>
          </cell>
          <cell r="F341">
            <v>0</v>
          </cell>
          <cell r="G341">
            <v>0</v>
          </cell>
          <cell r="H341">
            <v>7.6079999999999995E-2</v>
          </cell>
          <cell r="I341">
            <v>0.26168999999999998</v>
          </cell>
        </row>
        <row r="342">
          <cell r="A342" t="str">
            <v>220005404010</v>
          </cell>
          <cell r="B342">
            <v>22000540</v>
          </cell>
          <cell r="C342">
            <v>4010</v>
          </cell>
          <cell r="D342">
            <v>0.12202</v>
          </cell>
          <cell r="E342">
            <v>0</v>
          </cell>
          <cell r="F342">
            <v>0</v>
          </cell>
          <cell r="G342">
            <v>0</v>
          </cell>
          <cell r="H342">
            <v>7.152E-2</v>
          </cell>
          <cell r="I342">
            <v>0.19353999999999999</v>
          </cell>
        </row>
        <row r="343">
          <cell r="A343" t="str">
            <v>220018171040</v>
          </cell>
          <cell r="B343">
            <v>22001817</v>
          </cell>
          <cell r="C343">
            <v>1040</v>
          </cell>
          <cell r="D343">
            <v>2.56921</v>
          </cell>
          <cell r="E343">
            <v>4.5814899999999996</v>
          </cell>
          <cell r="F343">
            <v>3.1406700000000001</v>
          </cell>
          <cell r="G343">
            <v>0</v>
          </cell>
          <cell r="H343">
            <v>0</v>
          </cell>
          <cell r="I343">
            <v>2.56921</v>
          </cell>
        </row>
        <row r="344">
          <cell r="A344" t="str">
            <v>220018171871</v>
          </cell>
          <cell r="B344">
            <v>22001817</v>
          </cell>
          <cell r="C344">
            <v>1871</v>
          </cell>
          <cell r="D344">
            <v>2.5716999999999999</v>
          </cell>
          <cell r="E344">
            <v>4.5464399999999996</v>
          </cell>
          <cell r="F344">
            <v>3.11707</v>
          </cell>
          <cell r="G344">
            <v>0</v>
          </cell>
          <cell r="H344">
            <v>0</v>
          </cell>
          <cell r="I344">
            <v>2.5716999999999999</v>
          </cell>
        </row>
        <row r="345">
          <cell r="A345" t="str">
            <v>220018911040</v>
          </cell>
          <cell r="B345">
            <v>22001891</v>
          </cell>
          <cell r="C345">
            <v>1040</v>
          </cell>
          <cell r="D345">
            <v>11.551780000000001</v>
          </cell>
          <cell r="E345">
            <v>0.88785000000000003</v>
          </cell>
          <cell r="F345">
            <v>1.74044</v>
          </cell>
          <cell r="G345">
            <v>0</v>
          </cell>
          <cell r="H345">
            <v>8.2250000000000004E-2</v>
          </cell>
          <cell r="I345">
            <v>11.634030000000001</v>
          </cell>
        </row>
        <row r="346">
          <cell r="A346" t="str">
            <v>220018911871</v>
          </cell>
          <cell r="B346">
            <v>22001891</v>
          </cell>
          <cell r="C346">
            <v>1871</v>
          </cell>
          <cell r="D346">
            <v>11.59399</v>
          </cell>
          <cell r="E346">
            <v>0.84419</v>
          </cell>
          <cell r="F346">
            <v>1.66944</v>
          </cell>
          <cell r="G346">
            <v>0</v>
          </cell>
          <cell r="H346">
            <v>8.2239999999999994E-2</v>
          </cell>
          <cell r="I346">
            <v>11.67623</v>
          </cell>
        </row>
        <row r="347">
          <cell r="A347" t="str">
            <v>220019041040</v>
          </cell>
          <cell r="B347">
            <v>22001904</v>
          </cell>
          <cell r="C347">
            <v>1040</v>
          </cell>
          <cell r="D347">
            <v>2.4488500000000002</v>
          </cell>
          <cell r="E347">
            <v>6.3813500000000003</v>
          </cell>
          <cell r="F347">
            <v>4.37263</v>
          </cell>
          <cell r="G347">
            <v>0</v>
          </cell>
          <cell r="H347">
            <v>0</v>
          </cell>
          <cell r="I347">
            <v>2.4488500000000002</v>
          </cell>
        </row>
        <row r="348">
          <cell r="A348" t="str">
            <v>220019041871</v>
          </cell>
          <cell r="B348">
            <v>22001904</v>
          </cell>
          <cell r="C348">
            <v>1871</v>
          </cell>
          <cell r="D348">
            <v>2.4488500000000002</v>
          </cell>
          <cell r="E348">
            <v>6.3813399999999998</v>
          </cell>
          <cell r="F348">
            <v>4.3726399999999996</v>
          </cell>
          <cell r="G348">
            <v>0</v>
          </cell>
          <cell r="H348">
            <v>0</v>
          </cell>
          <cell r="I348">
            <v>2.4488500000000002</v>
          </cell>
        </row>
        <row r="349">
          <cell r="A349" t="str">
            <v>220019121040</v>
          </cell>
          <cell r="B349">
            <v>22001912</v>
          </cell>
          <cell r="C349">
            <v>1040</v>
          </cell>
          <cell r="D349">
            <v>10.6487</v>
          </cell>
          <cell r="E349">
            <v>1.06368</v>
          </cell>
          <cell r="F349">
            <v>2.0470600000000001</v>
          </cell>
          <cell r="G349">
            <v>0</v>
          </cell>
          <cell r="H349">
            <v>8.233E-2</v>
          </cell>
          <cell r="I349">
            <v>10.731030000000001</v>
          </cell>
        </row>
        <row r="350">
          <cell r="A350" t="str">
            <v>220031981040</v>
          </cell>
          <cell r="B350">
            <v>22003198</v>
          </cell>
          <cell r="C350">
            <v>1040</v>
          </cell>
          <cell r="D350">
            <v>1.19143</v>
          </cell>
          <cell r="E350">
            <v>0</v>
          </cell>
          <cell r="F350">
            <v>0</v>
          </cell>
          <cell r="G350">
            <v>0</v>
          </cell>
          <cell r="H350">
            <v>0.65088999999999997</v>
          </cell>
          <cell r="I350">
            <v>1.84232</v>
          </cell>
        </row>
        <row r="351">
          <cell r="A351" t="str">
            <v>220031991040</v>
          </cell>
          <cell r="B351">
            <v>22003199</v>
          </cell>
          <cell r="C351">
            <v>1040</v>
          </cell>
          <cell r="D351">
            <v>0.60382000000000002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0.60382000000000002</v>
          </cell>
        </row>
        <row r="352">
          <cell r="A352" t="str">
            <v>220036131040</v>
          </cell>
          <cell r="B352">
            <v>22003613</v>
          </cell>
          <cell r="C352">
            <v>1040</v>
          </cell>
          <cell r="D352">
            <v>2.49187</v>
          </cell>
          <cell r="E352">
            <v>4.4768499999999998</v>
          </cell>
          <cell r="F352">
            <v>3.07185</v>
          </cell>
          <cell r="G352">
            <v>0</v>
          </cell>
          <cell r="H352">
            <v>2.0000000000000002E-5</v>
          </cell>
          <cell r="I352">
            <v>2.4918900000000002</v>
          </cell>
        </row>
        <row r="353">
          <cell r="A353" t="str">
            <v>220036131871</v>
          </cell>
          <cell r="B353">
            <v>22003613</v>
          </cell>
          <cell r="C353">
            <v>1871</v>
          </cell>
          <cell r="D353">
            <v>2.49342</v>
          </cell>
          <cell r="E353">
            <v>4.4376899999999999</v>
          </cell>
          <cell r="F353">
            <v>3.0455399999999999</v>
          </cell>
          <cell r="G353">
            <v>0</v>
          </cell>
          <cell r="H353">
            <v>2.0000000000000002E-5</v>
          </cell>
          <cell r="I353">
            <v>2.4934400000000001</v>
          </cell>
        </row>
        <row r="354">
          <cell r="A354" t="str">
            <v>220036821040</v>
          </cell>
          <cell r="B354">
            <v>22003682</v>
          </cell>
          <cell r="C354">
            <v>1040</v>
          </cell>
          <cell r="D354">
            <v>1.10568</v>
          </cell>
          <cell r="E354">
            <v>0.73529999999999995</v>
          </cell>
          <cell r="F354">
            <v>0.32166</v>
          </cell>
          <cell r="G354">
            <v>0</v>
          </cell>
          <cell r="H354">
            <v>0</v>
          </cell>
          <cell r="I354">
            <v>1.10568</v>
          </cell>
        </row>
        <row r="355">
          <cell r="A355" t="str">
            <v>220082431040</v>
          </cell>
          <cell r="B355">
            <v>22008243</v>
          </cell>
          <cell r="C355">
            <v>1040</v>
          </cell>
          <cell r="D355">
            <v>12.008570000000001</v>
          </cell>
          <cell r="E355">
            <v>0.84641</v>
          </cell>
          <cell r="F355">
            <v>1.6895</v>
          </cell>
          <cell r="G355">
            <v>0</v>
          </cell>
          <cell r="H355">
            <v>8.2170000000000007E-2</v>
          </cell>
          <cell r="I355">
            <v>12.09074</v>
          </cell>
        </row>
        <row r="356">
          <cell r="A356" t="str">
            <v>220082431871</v>
          </cell>
          <cell r="B356">
            <v>22008243</v>
          </cell>
          <cell r="C356">
            <v>1871</v>
          </cell>
          <cell r="D356">
            <v>12.01052</v>
          </cell>
          <cell r="E356">
            <v>0.84570000000000001</v>
          </cell>
          <cell r="F356">
            <v>1.68842</v>
          </cell>
          <cell r="G356">
            <v>0</v>
          </cell>
          <cell r="H356">
            <v>8.2170000000000007E-2</v>
          </cell>
          <cell r="I356">
            <v>12.092689999999999</v>
          </cell>
        </row>
        <row r="357">
          <cell r="A357" t="str">
            <v>220102611040</v>
          </cell>
          <cell r="B357">
            <v>22010261</v>
          </cell>
          <cell r="C357">
            <v>1040</v>
          </cell>
          <cell r="D357">
            <v>3.4155600000000002</v>
          </cell>
          <cell r="E357">
            <v>4.0691499999999996</v>
          </cell>
          <cell r="F357">
            <v>2.48299</v>
          </cell>
          <cell r="G357">
            <v>0</v>
          </cell>
          <cell r="H357">
            <v>0</v>
          </cell>
          <cell r="I357">
            <v>3.4155600000000002</v>
          </cell>
        </row>
        <row r="358">
          <cell r="A358" t="str">
            <v>220105131040</v>
          </cell>
          <cell r="B358">
            <v>22010513</v>
          </cell>
          <cell r="C358">
            <v>1040</v>
          </cell>
          <cell r="D358">
            <v>0.30456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0.30456</v>
          </cell>
        </row>
        <row r="359">
          <cell r="A359" t="str">
            <v>220105131871</v>
          </cell>
          <cell r="B359">
            <v>22010513</v>
          </cell>
          <cell r="C359">
            <v>1871</v>
          </cell>
          <cell r="D359">
            <v>0.30669999999999997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0.30669999999999997</v>
          </cell>
        </row>
        <row r="360">
          <cell r="A360" t="str">
            <v>220105151040</v>
          </cell>
          <cell r="B360">
            <v>22010515</v>
          </cell>
          <cell r="C360">
            <v>1040</v>
          </cell>
          <cell r="D360">
            <v>1.22404</v>
          </cell>
          <cell r="E360">
            <v>0</v>
          </cell>
          <cell r="F360">
            <v>0</v>
          </cell>
          <cell r="G360">
            <v>0</v>
          </cell>
          <cell r="H360">
            <v>0.30480000000000002</v>
          </cell>
          <cell r="I360">
            <v>1.52884</v>
          </cell>
        </row>
        <row r="361">
          <cell r="A361" t="str">
            <v>220105161040</v>
          </cell>
          <cell r="B361">
            <v>22010516</v>
          </cell>
          <cell r="C361">
            <v>1040</v>
          </cell>
          <cell r="D361">
            <v>0.30787999999999999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0.30787999999999999</v>
          </cell>
        </row>
        <row r="362">
          <cell r="A362" t="str">
            <v>220105161871</v>
          </cell>
          <cell r="B362">
            <v>22010516</v>
          </cell>
          <cell r="C362">
            <v>1871</v>
          </cell>
          <cell r="D362">
            <v>0.30843999999999999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0.30843999999999999</v>
          </cell>
        </row>
        <row r="363">
          <cell r="A363" t="str">
            <v>220105171040</v>
          </cell>
          <cell r="B363">
            <v>22010517</v>
          </cell>
          <cell r="C363">
            <v>1040</v>
          </cell>
          <cell r="D363">
            <v>0.30972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0.30972</v>
          </cell>
        </row>
        <row r="364">
          <cell r="A364" t="str">
            <v>220105171871</v>
          </cell>
          <cell r="B364">
            <v>22010517</v>
          </cell>
          <cell r="C364">
            <v>1871</v>
          </cell>
          <cell r="D364">
            <v>0.31134000000000001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0.31134000000000001</v>
          </cell>
        </row>
        <row r="365">
          <cell r="A365" t="str">
            <v>220105181040</v>
          </cell>
          <cell r="B365">
            <v>22010518</v>
          </cell>
          <cell r="C365">
            <v>1040</v>
          </cell>
          <cell r="D365">
            <v>1.2595499999999999</v>
          </cell>
          <cell r="E365">
            <v>0</v>
          </cell>
          <cell r="F365">
            <v>0</v>
          </cell>
          <cell r="G365">
            <v>0</v>
          </cell>
          <cell r="H365">
            <v>0.32105</v>
          </cell>
          <cell r="I365">
            <v>1.5806</v>
          </cell>
        </row>
        <row r="366">
          <cell r="A366" t="str">
            <v>220105221040</v>
          </cell>
          <cell r="B366">
            <v>22010522</v>
          </cell>
          <cell r="C366">
            <v>1040</v>
          </cell>
          <cell r="D366">
            <v>1.2804899999999999</v>
          </cell>
          <cell r="E366">
            <v>0</v>
          </cell>
          <cell r="F366">
            <v>0</v>
          </cell>
          <cell r="G366">
            <v>0</v>
          </cell>
          <cell r="H366">
            <v>0.31877</v>
          </cell>
          <cell r="I366">
            <v>1.5992599999999999</v>
          </cell>
        </row>
        <row r="367">
          <cell r="A367" t="str">
            <v>220105221871</v>
          </cell>
          <cell r="B367">
            <v>22010522</v>
          </cell>
          <cell r="C367">
            <v>1871</v>
          </cell>
          <cell r="D367">
            <v>1.28217</v>
          </cell>
          <cell r="E367">
            <v>0</v>
          </cell>
          <cell r="F367">
            <v>0</v>
          </cell>
          <cell r="G367">
            <v>0</v>
          </cell>
          <cell r="H367">
            <v>0.31734000000000001</v>
          </cell>
          <cell r="I367">
            <v>1.59951</v>
          </cell>
        </row>
        <row r="368">
          <cell r="A368" t="str">
            <v>220105271040</v>
          </cell>
          <cell r="B368">
            <v>22010527</v>
          </cell>
          <cell r="C368">
            <v>1040</v>
          </cell>
          <cell r="D368">
            <v>0.30801000000000001</v>
          </cell>
          <cell r="E368">
            <v>0</v>
          </cell>
          <cell r="F368">
            <v>0</v>
          </cell>
          <cell r="G368">
            <v>0</v>
          </cell>
          <cell r="H368">
            <v>2.0000000000000002E-5</v>
          </cell>
          <cell r="I368">
            <v>0.30803000000000003</v>
          </cell>
        </row>
        <row r="369">
          <cell r="A369" t="str">
            <v>220105271871</v>
          </cell>
          <cell r="B369">
            <v>22010527</v>
          </cell>
          <cell r="C369">
            <v>1871</v>
          </cell>
          <cell r="D369">
            <v>0.30981999999999998</v>
          </cell>
          <cell r="E369">
            <v>0</v>
          </cell>
          <cell r="F369">
            <v>0</v>
          </cell>
          <cell r="G369">
            <v>0</v>
          </cell>
          <cell r="H369">
            <v>2.0000000000000002E-5</v>
          </cell>
          <cell r="I369">
            <v>0.30984</v>
          </cell>
        </row>
        <row r="370">
          <cell r="A370" t="str">
            <v>220105361040</v>
          </cell>
          <cell r="B370">
            <v>22010536</v>
          </cell>
          <cell r="C370">
            <v>1040</v>
          </cell>
          <cell r="D370">
            <v>1.2630999999999999</v>
          </cell>
          <cell r="E370">
            <v>0</v>
          </cell>
          <cell r="F370">
            <v>0</v>
          </cell>
          <cell r="G370">
            <v>0</v>
          </cell>
          <cell r="H370">
            <v>0.32068999999999998</v>
          </cell>
          <cell r="I370">
            <v>1.5837899999999998</v>
          </cell>
        </row>
        <row r="371">
          <cell r="A371" t="str">
            <v>220105361871</v>
          </cell>
          <cell r="B371">
            <v>22010536</v>
          </cell>
          <cell r="C371">
            <v>1871</v>
          </cell>
          <cell r="D371">
            <v>1.28755</v>
          </cell>
          <cell r="E371">
            <v>0</v>
          </cell>
          <cell r="F371">
            <v>0</v>
          </cell>
          <cell r="G371">
            <v>0</v>
          </cell>
          <cell r="H371">
            <v>0.31580000000000003</v>
          </cell>
          <cell r="I371">
            <v>1.6033500000000001</v>
          </cell>
        </row>
        <row r="372">
          <cell r="A372" t="str">
            <v>220106431040</v>
          </cell>
          <cell r="B372">
            <v>22010643</v>
          </cell>
          <cell r="C372">
            <v>1040</v>
          </cell>
          <cell r="D372">
            <v>3.8182</v>
          </cell>
          <cell r="E372">
            <v>3.6506099999999999</v>
          </cell>
          <cell r="F372">
            <v>2.4999199999999999</v>
          </cell>
          <cell r="G372">
            <v>0</v>
          </cell>
          <cell r="H372">
            <v>1.4999999999999999E-4</v>
          </cell>
          <cell r="I372">
            <v>3.8183500000000001</v>
          </cell>
        </row>
        <row r="373">
          <cell r="A373" t="str">
            <v>220106881040</v>
          </cell>
          <cell r="B373">
            <v>22010688</v>
          </cell>
          <cell r="C373">
            <v>1040</v>
          </cell>
          <cell r="D373">
            <v>14.569599999999999</v>
          </cell>
          <cell r="E373">
            <v>1.16439</v>
          </cell>
          <cell r="F373">
            <v>2.3273999999999999</v>
          </cell>
          <cell r="G373">
            <v>0</v>
          </cell>
          <cell r="H373">
            <v>8.226E-2</v>
          </cell>
          <cell r="I373">
            <v>14.651859999999999</v>
          </cell>
        </row>
        <row r="374">
          <cell r="A374" t="str">
            <v>220106881871</v>
          </cell>
          <cell r="B374">
            <v>22010688</v>
          </cell>
          <cell r="C374">
            <v>1871</v>
          </cell>
          <cell r="D374">
            <v>15.079000000000001</v>
          </cell>
          <cell r="E374">
            <v>0.81403999999999999</v>
          </cell>
          <cell r="F374">
            <v>1.65158</v>
          </cell>
          <cell r="G374">
            <v>0</v>
          </cell>
          <cell r="H374">
            <v>8.2059999999999994E-2</v>
          </cell>
          <cell r="I374">
            <v>15.161060000000001</v>
          </cell>
        </row>
        <row r="375">
          <cell r="A375" t="str">
            <v>220107521040</v>
          </cell>
          <cell r="B375">
            <v>22010752</v>
          </cell>
          <cell r="C375">
            <v>1040</v>
          </cell>
          <cell r="D375">
            <v>12.49152</v>
          </cell>
          <cell r="E375">
            <v>0.95023999999999997</v>
          </cell>
          <cell r="F375">
            <v>1.8205499999999999</v>
          </cell>
          <cell r="G375">
            <v>0</v>
          </cell>
          <cell r="H375">
            <v>0</v>
          </cell>
          <cell r="I375">
            <v>12.49152</v>
          </cell>
        </row>
        <row r="376">
          <cell r="A376" t="str">
            <v>220107521859</v>
          </cell>
          <cell r="B376">
            <v>22010752</v>
          </cell>
          <cell r="C376">
            <v>1859</v>
          </cell>
          <cell r="D376">
            <v>13.596920000000001</v>
          </cell>
          <cell r="E376">
            <v>0.72372000000000003</v>
          </cell>
          <cell r="F376">
            <v>1.4642599999999999</v>
          </cell>
          <cell r="G376">
            <v>0</v>
          </cell>
          <cell r="H376">
            <v>0</v>
          </cell>
          <cell r="I376">
            <v>13.596920000000001</v>
          </cell>
        </row>
        <row r="377">
          <cell r="A377" t="str">
            <v>220107521871</v>
          </cell>
          <cell r="B377">
            <v>22010752</v>
          </cell>
          <cell r="C377">
            <v>1871</v>
          </cell>
          <cell r="D377">
            <v>12.66835</v>
          </cell>
          <cell r="E377">
            <v>0.89412000000000003</v>
          </cell>
          <cell r="F377">
            <v>1.73472</v>
          </cell>
          <cell r="G377">
            <v>0</v>
          </cell>
          <cell r="H377">
            <v>0</v>
          </cell>
          <cell r="I377">
            <v>12.66835</v>
          </cell>
        </row>
        <row r="378">
          <cell r="A378" t="str">
            <v>220107721040</v>
          </cell>
          <cell r="B378">
            <v>22010772</v>
          </cell>
          <cell r="C378">
            <v>1040</v>
          </cell>
          <cell r="D378">
            <v>3.71576</v>
          </cell>
          <cell r="E378">
            <v>3.14046</v>
          </cell>
          <cell r="F378">
            <v>2.2742599999999999</v>
          </cell>
          <cell r="G378">
            <v>0</v>
          </cell>
          <cell r="H378">
            <v>0</v>
          </cell>
          <cell r="I378">
            <v>3.71576</v>
          </cell>
        </row>
        <row r="379">
          <cell r="A379" t="str">
            <v>220107811040</v>
          </cell>
          <cell r="B379">
            <v>22010781</v>
          </cell>
          <cell r="C379">
            <v>1040</v>
          </cell>
          <cell r="D379">
            <v>12.3949</v>
          </cell>
          <cell r="E379">
            <v>0.97097999999999995</v>
          </cell>
          <cell r="F379">
            <v>1.91683</v>
          </cell>
          <cell r="G379">
            <v>0</v>
          </cell>
          <cell r="H379">
            <v>8.0430000000000001E-2</v>
          </cell>
          <cell r="I379">
            <v>12.47533</v>
          </cell>
        </row>
        <row r="380">
          <cell r="A380" t="str">
            <v>220107811871</v>
          </cell>
          <cell r="B380">
            <v>22010781</v>
          </cell>
          <cell r="C380">
            <v>1871</v>
          </cell>
          <cell r="D380">
            <v>12.39504</v>
          </cell>
          <cell r="E380">
            <v>0.97099999999999997</v>
          </cell>
          <cell r="F380">
            <v>1.9168700000000001</v>
          </cell>
          <cell r="G380">
            <v>0</v>
          </cell>
          <cell r="H380">
            <v>8.0430000000000001E-2</v>
          </cell>
          <cell r="I380">
            <v>12.47547</v>
          </cell>
        </row>
        <row r="381">
          <cell r="A381" t="str">
            <v>220107911040</v>
          </cell>
          <cell r="B381">
            <v>22010791</v>
          </cell>
          <cell r="C381">
            <v>1040</v>
          </cell>
          <cell r="D381">
            <v>1.7233000000000001</v>
          </cell>
          <cell r="E381">
            <v>1.82212</v>
          </cell>
          <cell r="F381">
            <v>0.83301999999999998</v>
          </cell>
          <cell r="G381">
            <v>0</v>
          </cell>
          <cell r="H381">
            <v>0</v>
          </cell>
          <cell r="I381">
            <v>1.7233000000000001</v>
          </cell>
        </row>
        <row r="382">
          <cell r="A382" t="str">
            <v>220107991040</v>
          </cell>
          <cell r="B382">
            <v>22010799</v>
          </cell>
          <cell r="C382">
            <v>1040</v>
          </cell>
          <cell r="D382">
            <v>5.9536699999999998</v>
          </cell>
          <cell r="E382">
            <v>0.65066999999999997</v>
          </cell>
          <cell r="F382">
            <v>1.1771100000000001</v>
          </cell>
          <cell r="G382">
            <v>0</v>
          </cell>
          <cell r="H382">
            <v>0</v>
          </cell>
          <cell r="I382">
            <v>5.9536699999999998</v>
          </cell>
        </row>
        <row r="383">
          <cell r="A383" t="str">
            <v>220108071040</v>
          </cell>
          <cell r="B383">
            <v>22010807</v>
          </cell>
          <cell r="C383">
            <v>1040</v>
          </cell>
          <cell r="D383">
            <v>12.4581</v>
          </cell>
          <cell r="E383">
            <v>0.94013999999999998</v>
          </cell>
          <cell r="F383">
            <v>1.8570899999999999</v>
          </cell>
          <cell r="G383">
            <v>0</v>
          </cell>
          <cell r="H383">
            <v>0</v>
          </cell>
          <cell r="I383">
            <v>12.4581</v>
          </cell>
        </row>
        <row r="384">
          <cell r="A384" t="str">
            <v>220108071871</v>
          </cell>
          <cell r="B384">
            <v>22010807</v>
          </cell>
          <cell r="C384">
            <v>1871</v>
          </cell>
          <cell r="D384">
            <v>12.64495</v>
          </cell>
          <cell r="E384">
            <v>0.95037000000000005</v>
          </cell>
          <cell r="F384">
            <v>1.89886</v>
          </cell>
          <cell r="G384">
            <v>0</v>
          </cell>
          <cell r="H384">
            <v>0</v>
          </cell>
          <cell r="I384">
            <v>12.64495</v>
          </cell>
        </row>
        <row r="385">
          <cell r="A385" t="str">
            <v>220108311040</v>
          </cell>
          <cell r="B385">
            <v>22010831</v>
          </cell>
          <cell r="C385">
            <v>1040</v>
          </cell>
          <cell r="D385">
            <v>13.786519999999999</v>
          </cell>
          <cell r="E385">
            <v>5.9011699999999996</v>
          </cell>
          <cell r="F385">
            <v>4.9020999999999999</v>
          </cell>
          <cell r="G385">
            <v>0</v>
          </cell>
          <cell r="H385">
            <v>6.0000000000000002E-5</v>
          </cell>
          <cell r="I385">
            <v>13.786579999999999</v>
          </cell>
        </row>
        <row r="386">
          <cell r="A386" t="str">
            <v>220108751040</v>
          </cell>
          <cell r="B386">
            <v>22010875</v>
          </cell>
          <cell r="C386">
            <v>1040</v>
          </cell>
          <cell r="D386">
            <v>14.56714</v>
          </cell>
          <cell r="E386">
            <v>1.18235</v>
          </cell>
          <cell r="F386">
            <v>2.3620399999999999</v>
          </cell>
          <cell r="G386">
            <v>0</v>
          </cell>
          <cell r="H386">
            <v>8.2180000000000003E-2</v>
          </cell>
          <cell r="I386">
            <v>14.649319999999999</v>
          </cell>
        </row>
        <row r="387">
          <cell r="A387" t="str">
            <v>220108751871</v>
          </cell>
          <cell r="B387">
            <v>22010875</v>
          </cell>
          <cell r="C387">
            <v>1871</v>
          </cell>
          <cell r="D387">
            <v>14.610670000000001</v>
          </cell>
          <cell r="E387">
            <v>1.1823600000000001</v>
          </cell>
          <cell r="F387">
            <v>2.3620399999999999</v>
          </cell>
          <cell r="G387">
            <v>0</v>
          </cell>
          <cell r="H387">
            <v>8.2180000000000003E-2</v>
          </cell>
          <cell r="I387">
            <v>14.69285</v>
          </cell>
        </row>
        <row r="388">
          <cell r="A388" t="str">
            <v>220109151040</v>
          </cell>
          <cell r="B388">
            <v>22010915</v>
          </cell>
          <cell r="C388">
            <v>1040</v>
          </cell>
          <cell r="D388">
            <v>3.9676300000000002</v>
          </cell>
          <cell r="E388">
            <v>6.0125000000000002</v>
          </cell>
          <cell r="F388">
            <v>3.80219</v>
          </cell>
          <cell r="G388">
            <v>0</v>
          </cell>
          <cell r="H388">
            <v>0</v>
          </cell>
          <cell r="I388">
            <v>3.9676300000000002</v>
          </cell>
        </row>
        <row r="389">
          <cell r="A389" t="str">
            <v>220109331040</v>
          </cell>
          <cell r="B389">
            <v>22010933</v>
          </cell>
          <cell r="C389">
            <v>1040</v>
          </cell>
          <cell r="D389">
            <v>14.53307</v>
          </cell>
          <cell r="E389">
            <v>5.0467199999999997</v>
          </cell>
          <cell r="F389">
            <v>4.1961300000000001</v>
          </cell>
          <cell r="G389">
            <v>0</v>
          </cell>
          <cell r="H389">
            <v>0</v>
          </cell>
          <cell r="I389">
            <v>14.53307</v>
          </cell>
        </row>
        <row r="390">
          <cell r="A390" t="str">
            <v>220109461040</v>
          </cell>
          <cell r="B390">
            <v>22010946</v>
          </cell>
          <cell r="C390">
            <v>1040</v>
          </cell>
          <cell r="D390">
            <v>10.31451</v>
          </cell>
          <cell r="E390">
            <v>2.3969100000000001</v>
          </cell>
          <cell r="F390">
            <v>4.6139200000000002</v>
          </cell>
          <cell r="G390">
            <v>0</v>
          </cell>
          <cell r="H390">
            <v>0</v>
          </cell>
          <cell r="I390">
            <v>10.31451</v>
          </cell>
        </row>
        <row r="391">
          <cell r="A391" t="str">
            <v>220109471040</v>
          </cell>
          <cell r="B391">
            <v>22010947</v>
          </cell>
          <cell r="C391">
            <v>1040</v>
          </cell>
          <cell r="D391">
            <v>13.152290000000001</v>
          </cell>
          <cell r="E391">
            <v>0.87917000000000001</v>
          </cell>
          <cell r="F391">
            <v>1.8231299999999999</v>
          </cell>
          <cell r="G391">
            <v>0</v>
          </cell>
          <cell r="H391">
            <v>7.3959999999999998E-2</v>
          </cell>
          <cell r="I391">
            <v>13.22625</v>
          </cell>
        </row>
        <row r="392">
          <cell r="A392" t="str">
            <v>220119871040</v>
          </cell>
          <cell r="B392">
            <v>22011987</v>
          </cell>
          <cell r="C392">
            <v>1040</v>
          </cell>
          <cell r="D392">
            <v>12.534219999999999</v>
          </cell>
          <cell r="E392">
            <v>0.88575999999999999</v>
          </cell>
          <cell r="F392">
            <v>1.7705599999999999</v>
          </cell>
          <cell r="G392">
            <v>0</v>
          </cell>
          <cell r="H392">
            <v>8.2119999999999999E-2</v>
          </cell>
          <cell r="I392">
            <v>12.616339999999999</v>
          </cell>
        </row>
        <row r="393">
          <cell r="A393" t="str">
            <v>220119871871</v>
          </cell>
          <cell r="B393">
            <v>22011987</v>
          </cell>
          <cell r="C393">
            <v>1871</v>
          </cell>
          <cell r="D393">
            <v>12.534219999999999</v>
          </cell>
          <cell r="E393">
            <v>0.88575999999999999</v>
          </cell>
          <cell r="F393">
            <v>1.7705599999999999</v>
          </cell>
          <cell r="G393">
            <v>0</v>
          </cell>
          <cell r="H393">
            <v>8.2119999999999999E-2</v>
          </cell>
          <cell r="I393">
            <v>12.616339999999999</v>
          </cell>
        </row>
        <row r="394">
          <cell r="A394" t="str">
            <v>220120021040</v>
          </cell>
          <cell r="B394">
            <v>22012002</v>
          </cell>
          <cell r="C394">
            <v>1040</v>
          </cell>
          <cell r="D394">
            <v>5.61355</v>
          </cell>
          <cell r="E394">
            <v>0.90505999999999998</v>
          </cell>
          <cell r="F394">
            <v>1.7527200000000001</v>
          </cell>
          <cell r="G394">
            <v>0</v>
          </cell>
          <cell r="H394">
            <v>0.34699000000000002</v>
          </cell>
          <cell r="I394">
            <v>5.9605399999999999</v>
          </cell>
        </row>
        <row r="395">
          <cell r="A395" t="str">
            <v>220120031040</v>
          </cell>
          <cell r="B395">
            <v>22012003</v>
          </cell>
          <cell r="C395">
            <v>1040</v>
          </cell>
          <cell r="D395">
            <v>6.8783300000000001</v>
          </cell>
          <cell r="E395">
            <v>1.4975000000000001</v>
          </cell>
          <cell r="F395">
            <v>2.5208300000000001</v>
          </cell>
          <cell r="G395">
            <v>0</v>
          </cell>
          <cell r="H395">
            <v>0.39583000000000002</v>
          </cell>
          <cell r="I395">
            <v>7.2741600000000002</v>
          </cell>
        </row>
        <row r="396">
          <cell r="A396" t="str">
            <v>220120151040</v>
          </cell>
          <cell r="B396">
            <v>22012015</v>
          </cell>
          <cell r="C396">
            <v>1040</v>
          </cell>
          <cell r="D396">
            <v>13.535080000000001</v>
          </cell>
          <cell r="E396">
            <v>5.6266600000000002</v>
          </cell>
          <cell r="F396">
            <v>4.7423200000000003</v>
          </cell>
          <cell r="G396">
            <v>0</v>
          </cell>
          <cell r="H396">
            <v>0</v>
          </cell>
          <cell r="I396">
            <v>13.535080000000001</v>
          </cell>
        </row>
        <row r="397">
          <cell r="A397" t="str">
            <v>220120151871</v>
          </cell>
          <cell r="B397">
            <v>22012015</v>
          </cell>
          <cell r="C397">
            <v>1871</v>
          </cell>
          <cell r="D397">
            <v>13.535080000000001</v>
          </cell>
          <cell r="E397">
            <v>5.6266600000000002</v>
          </cell>
          <cell r="F397">
            <v>4.7423200000000003</v>
          </cell>
          <cell r="G397">
            <v>0</v>
          </cell>
          <cell r="H397">
            <v>0</v>
          </cell>
          <cell r="I397">
            <v>13.535080000000001</v>
          </cell>
        </row>
        <row r="398">
          <cell r="A398" t="str">
            <v>220120171040</v>
          </cell>
          <cell r="B398">
            <v>22012017</v>
          </cell>
          <cell r="C398">
            <v>1040</v>
          </cell>
          <cell r="D398">
            <v>7.1583800000000002</v>
          </cell>
          <cell r="E398">
            <v>1.2624599999999999</v>
          </cell>
          <cell r="F398">
            <v>2.2666499999999998</v>
          </cell>
          <cell r="G398">
            <v>0</v>
          </cell>
          <cell r="H398">
            <v>0</v>
          </cell>
          <cell r="I398">
            <v>7.1583800000000002</v>
          </cell>
        </row>
        <row r="399">
          <cell r="A399" t="str">
            <v>220120201040</v>
          </cell>
          <cell r="B399">
            <v>22012020</v>
          </cell>
          <cell r="C399">
            <v>1040</v>
          </cell>
          <cell r="D399">
            <v>12.888669999999999</v>
          </cell>
          <cell r="E399">
            <v>0.8095</v>
          </cell>
          <cell r="F399">
            <v>1.42608</v>
          </cell>
          <cell r="G399">
            <v>0</v>
          </cell>
          <cell r="H399">
            <v>7.4249999999999997E-2</v>
          </cell>
          <cell r="I399">
            <v>12.962919999999999</v>
          </cell>
        </row>
        <row r="400">
          <cell r="A400" t="str">
            <v>220120211040</v>
          </cell>
          <cell r="B400">
            <v>22012021</v>
          </cell>
          <cell r="C400">
            <v>1040</v>
          </cell>
          <cell r="D400">
            <v>12.08257</v>
          </cell>
          <cell r="E400">
            <v>1.0463499999999999</v>
          </cell>
          <cell r="F400">
            <v>1.99817</v>
          </cell>
          <cell r="G400">
            <v>0</v>
          </cell>
          <cell r="H400">
            <v>0.26733000000000001</v>
          </cell>
          <cell r="I400">
            <v>12.3499</v>
          </cell>
        </row>
        <row r="401">
          <cell r="A401" t="str">
            <v>220120211871</v>
          </cell>
          <cell r="B401">
            <v>22012021</v>
          </cell>
          <cell r="C401">
            <v>1871</v>
          </cell>
          <cell r="D401">
            <v>12.149850000000001</v>
          </cell>
          <cell r="E401">
            <v>1.0463499999999999</v>
          </cell>
          <cell r="F401">
            <v>1.99817</v>
          </cell>
          <cell r="G401">
            <v>0</v>
          </cell>
          <cell r="H401">
            <v>0.26733000000000001</v>
          </cell>
          <cell r="I401">
            <v>12.41718</v>
          </cell>
        </row>
        <row r="402">
          <cell r="A402" t="str">
            <v>220120221040</v>
          </cell>
          <cell r="B402">
            <v>22012022</v>
          </cell>
          <cell r="C402">
            <v>1040</v>
          </cell>
          <cell r="D402">
            <v>12.73015</v>
          </cell>
          <cell r="E402">
            <v>1.0463499999999999</v>
          </cell>
          <cell r="F402">
            <v>1.99817</v>
          </cell>
          <cell r="G402">
            <v>0</v>
          </cell>
          <cell r="H402">
            <v>1.00739</v>
          </cell>
          <cell r="I402">
            <v>13.737539999999999</v>
          </cell>
        </row>
        <row r="403">
          <cell r="A403" t="str">
            <v>220120231040</v>
          </cell>
          <cell r="B403">
            <v>22012023</v>
          </cell>
          <cell r="C403">
            <v>1040</v>
          </cell>
          <cell r="D403">
            <v>12.05288</v>
          </cell>
          <cell r="E403">
            <v>1.0463499999999999</v>
          </cell>
          <cell r="F403">
            <v>1.99817</v>
          </cell>
          <cell r="G403">
            <v>0</v>
          </cell>
          <cell r="H403">
            <v>0.25422</v>
          </cell>
          <cell r="I403">
            <v>12.3071</v>
          </cell>
        </row>
        <row r="404">
          <cell r="A404" t="str">
            <v>220120241040</v>
          </cell>
          <cell r="B404">
            <v>22012024</v>
          </cell>
          <cell r="C404">
            <v>1040</v>
          </cell>
          <cell r="D404">
            <v>2.8113000000000001</v>
          </cell>
          <cell r="E404">
            <v>1.13479</v>
          </cell>
          <cell r="F404">
            <v>0.82064999999999999</v>
          </cell>
          <cell r="G404">
            <v>0</v>
          </cell>
          <cell r="H404">
            <v>0</v>
          </cell>
          <cell r="I404">
            <v>2.8113000000000001</v>
          </cell>
        </row>
        <row r="405">
          <cell r="A405" t="str">
            <v>220120241871</v>
          </cell>
          <cell r="B405">
            <v>22012024</v>
          </cell>
          <cell r="C405">
            <v>1871</v>
          </cell>
          <cell r="D405">
            <v>2.82836</v>
          </cell>
          <cell r="E405">
            <v>1.13479</v>
          </cell>
          <cell r="F405">
            <v>0.82064999999999999</v>
          </cell>
          <cell r="G405">
            <v>0</v>
          </cell>
          <cell r="H405">
            <v>0</v>
          </cell>
          <cell r="I405">
            <v>2.82836</v>
          </cell>
        </row>
        <row r="406">
          <cell r="A406" t="str">
            <v>220120251040</v>
          </cell>
          <cell r="B406">
            <v>22012025</v>
          </cell>
          <cell r="C406">
            <v>1040</v>
          </cell>
          <cell r="D406">
            <v>4.4434199999999997</v>
          </cell>
          <cell r="E406">
            <v>6.6872999999999996</v>
          </cell>
          <cell r="F406">
            <v>11.77711</v>
          </cell>
          <cell r="G406">
            <v>0</v>
          </cell>
          <cell r="H406">
            <v>0</v>
          </cell>
          <cell r="I406">
            <v>4.4434199999999997</v>
          </cell>
        </row>
        <row r="407">
          <cell r="A407" t="str">
            <v>220120261040</v>
          </cell>
          <cell r="B407">
            <v>22012026</v>
          </cell>
          <cell r="C407">
            <v>1040</v>
          </cell>
          <cell r="D407">
            <v>12.29537</v>
          </cell>
          <cell r="E407">
            <v>0.99328000000000005</v>
          </cell>
          <cell r="F407">
            <v>1.9364699999999999</v>
          </cell>
          <cell r="G407">
            <v>0</v>
          </cell>
          <cell r="H407">
            <v>0.11992</v>
          </cell>
          <cell r="I407">
            <v>12.415290000000001</v>
          </cell>
        </row>
        <row r="408">
          <cell r="A408" t="str">
            <v>220120261871</v>
          </cell>
          <cell r="B408">
            <v>22012026</v>
          </cell>
          <cell r="C408">
            <v>1871</v>
          </cell>
          <cell r="D408">
            <v>12.556940000000001</v>
          </cell>
          <cell r="E408">
            <v>0.93725000000000003</v>
          </cell>
          <cell r="F408">
            <v>1.8713299999999999</v>
          </cell>
          <cell r="G408">
            <v>0</v>
          </cell>
          <cell r="H408">
            <v>0.10389</v>
          </cell>
          <cell r="I408">
            <v>12.660830000000001</v>
          </cell>
        </row>
        <row r="409">
          <cell r="A409" t="str">
            <v>220120271040</v>
          </cell>
          <cell r="B409">
            <v>22012027</v>
          </cell>
          <cell r="C409">
            <v>1040</v>
          </cell>
          <cell r="D409">
            <v>5.3802599999999998</v>
          </cell>
          <cell r="E409">
            <v>0.96277999999999997</v>
          </cell>
          <cell r="F409">
            <v>1.90239</v>
          </cell>
          <cell r="G409">
            <v>0</v>
          </cell>
          <cell r="H409">
            <v>0</v>
          </cell>
          <cell r="I409">
            <v>5.3802599999999998</v>
          </cell>
        </row>
        <row r="410">
          <cell r="A410" t="str">
            <v>220120281040</v>
          </cell>
          <cell r="B410">
            <v>22012028</v>
          </cell>
          <cell r="C410">
            <v>1040</v>
          </cell>
          <cell r="D410">
            <v>11.55228</v>
          </cell>
          <cell r="E410">
            <v>6.7229200000000002</v>
          </cell>
          <cell r="F410">
            <v>5.5175000000000001</v>
          </cell>
          <cell r="G410">
            <v>0</v>
          </cell>
          <cell r="H410">
            <v>0</v>
          </cell>
          <cell r="I410">
            <v>11.55228</v>
          </cell>
        </row>
        <row r="411">
          <cell r="A411" t="str">
            <v>220120281871</v>
          </cell>
          <cell r="B411">
            <v>22012028</v>
          </cell>
          <cell r="C411">
            <v>1871</v>
          </cell>
          <cell r="D411">
            <v>11.56062</v>
          </cell>
          <cell r="E411">
            <v>6.68215</v>
          </cell>
          <cell r="F411">
            <v>5.4889700000000001</v>
          </cell>
          <cell r="G411">
            <v>0</v>
          </cell>
          <cell r="H411">
            <v>0</v>
          </cell>
          <cell r="I411">
            <v>11.56062</v>
          </cell>
        </row>
        <row r="412">
          <cell r="A412" t="str">
            <v>220120291040</v>
          </cell>
          <cell r="B412">
            <v>22012029</v>
          </cell>
          <cell r="C412">
            <v>1040</v>
          </cell>
          <cell r="D412">
            <v>12.674519999999999</v>
          </cell>
          <cell r="E412">
            <v>0.69527000000000005</v>
          </cell>
          <cell r="F412">
            <v>1.3962000000000001</v>
          </cell>
          <cell r="G412">
            <v>0</v>
          </cell>
          <cell r="H412">
            <v>2.5999999999999998E-4</v>
          </cell>
          <cell r="I412">
            <v>12.67478</v>
          </cell>
        </row>
        <row r="413">
          <cell r="A413" t="str">
            <v>220120291871</v>
          </cell>
          <cell r="B413">
            <v>22012029</v>
          </cell>
          <cell r="C413">
            <v>1871</v>
          </cell>
          <cell r="D413">
            <v>12.674519999999999</v>
          </cell>
          <cell r="E413">
            <v>0.69527000000000005</v>
          </cell>
          <cell r="F413">
            <v>1.3962000000000001</v>
          </cell>
          <cell r="G413">
            <v>0</v>
          </cell>
          <cell r="H413">
            <v>2.5999999999999998E-4</v>
          </cell>
          <cell r="I413">
            <v>12.67478</v>
          </cell>
        </row>
        <row r="414">
          <cell r="A414" t="str">
            <v>220120301040</v>
          </cell>
          <cell r="B414">
            <v>22012030</v>
          </cell>
          <cell r="C414">
            <v>1040</v>
          </cell>
          <cell r="D414">
            <v>12.313789999999999</v>
          </cell>
          <cell r="E414">
            <v>0.81420999999999999</v>
          </cell>
          <cell r="F414">
            <v>1.6009899999999999</v>
          </cell>
          <cell r="G414">
            <v>0</v>
          </cell>
          <cell r="H414">
            <v>0</v>
          </cell>
          <cell r="I414">
            <v>12.313789999999999</v>
          </cell>
        </row>
        <row r="415">
          <cell r="A415" t="str">
            <v>220120301871</v>
          </cell>
          <cell r="B415">
            <v>22012030</v>
          </cell>
          <cell r="C415">
            <v>1871</v>
          </cell>
          <cell r="D415">
            <v>12.516679999999999</v>
          </cell>
          <cell r="E415">
            <v>0.76336999999999999</v>
          </cell>
          <cell r="F415">
            <v>1.5139899999999999</v>
          </cell>
          <cell r="G415">
            <v>0</v>
          </cell>
          <cell r="H415">
            <v>0</v>
          </cell>
          <cell r="I415">
            <v>12.516679999999999</v>
          </cell>
        </row>
        <row r="416">
          <cell r="A416" t="str">
            <v>220120311040</v>
          </cell>
          <cell r="B416">
            <v>22012031</v>
          </cell>
          <cell r="C416">
            <v>1040</v>
          </cell>
          <cell r="D416">
            <v>14.79917</v>
          </cell>
          <cell r="E416">
            <v>0.88468999999999998</v>
          </cell>
          <cell r="F416">
            <v>1.76955</v>
          </cell>
          <cell r="G416">
            <v>0</v>
          </cell>
          <cell r="H416">
            <v>0</v>
          </cell>
          <cell r="I416">
            <v>14.79917</v>
          </cell>
        </row>
        <row r="417">
          <cell r="A417" t="str">
            <v>220120311871</v>
          </cell>
          <cell r="B417">
            <v>22012031</v>
          </cell>
          <cell r="C417">
            <v>1871</v>
          </cell>
          <cell r="D417">
            <v>14.79917</v>
          </cell>
          <cell r="E417">
            <v>0.88468999999999998</v>
          </cell>
          <cell r="F417">
            <v>1.76955</v>
          </cell>
          <cell r="G417">
            <v>0</v>
          </cell>
          <cell r="H417">
            <v>0</v>
          </cell>
          <cell r="I417">
            <v>14.79917</v>
          </cell>
        </row>
        <row r="418">
          <cell r="A418" t="str">
            <v>220120321040</v>
          </cell>
          <cell r="B418">
            <v>22012032</v>
          </cell>
          <cell r="C418">
            <v>1040</v>
          </cell>
          <cell r="D418">
            <v>1.2324999999999999</v>
          </cell>
          <cell r="E418">
            <v>1.2875000000000001</v>
          </cell>
          <cell r="F418">
            <v>0.66374999999999995</v>
          </cell>
          <cell r="G418">
            <v>0</v>
          </cell>
          <cell r="H418">
            <v>0</v>
          </cell>
          <cell r="I418">
            <v>1.2324999999999999</v>
          </cell>
        </row>
        <row r="419">
          <cell r="A419" t="str">
            <v>220120331040</v>
          </cell>
          <cell r="B419">
            <v>22012033</v>
          </cell>
          <cell r="C419">
            <v>1040</v>
          </cell>
          <cell r="D419">
            <v>2.6390600000000002</v>
          </cell>
          <cell r="E419">
            <v>3.5097</v>
          </cell>
          <cell r="F419">
            <v>2.3849900000000002</v>
          </cell>
          <cell r="G419">
            <v>0</v>
          </cell>
          <cell r="H419">
            <v>0</v>
          </cell>
          <cell r="I419">
            <v>2.6390600000000002</v>
          </cell>
        </row>
        <row r="420">
          <cell r="A420" t="str">
            <v>220120331871</v>
          </cell>
          <cell r="B420">
            <v>22012033</v>
          </cell>
          <cell r="C420">
            <v>1871</v>
          </cell>
          <cell r="D420">
            <v>2.65686</v>
          </cell>
          <cell r="E420">
            <v>3.5097</v>
          </cell>
          <cell r="F420">
            <v>2.3849900000000002</v>
          </cell>
          <cell r="G420">
            <v>0</v>
          </cell>
          <cell r="H420">
            <v>0</v>
          </cell>
          <cell r="I420">
            <v>2.65686</v>
          </cell>
        </row>
        <row r="421">
          <cell r="A421" t="str">
            <v>220120341040</v>
          </cell>
          <cell r="B421">
            <v>22012034</v>
          </cell>
          <cell r="C421">
            <v>1040</v>
          </cell>
          <cell r="D421">
            <v>0.69</v>
          </cell>
          <cell r="E421">
            <v>0.32800000000000001</v>
          </cell>
          <cell r="F421">
            <v>0.16800000000000001</v>
          </cell>
          <cell r="G421">
            <v>0</v>
          </cell>
          <cell r="H421">
            <v>0</v>
          </cell>
          <cell r="I421">
            <v>0.69</v>
          </cell>
        </row>
        <row r="422">
          <cell r="A422" t="str">
            <v>220120351040</v>
          </cell>
          <cell r="B422">
            <v>22012035</v>
          </cell>
          <cell r="C422">
            <v>1040</v>
          </cell>
          <cell r="D422">
            <v>0.82401000000000002</v>
          </cell>
          <cell r="E422">
            <v>2.7505600000000001</v>
          </cell>
          <cell r="F422">
            <v>1.8774599999999999</v>
          </cell>
          <cell r="G422">
            <v>0</v>
          </cell>
          <cell r="H422">
            <v>0</v>
          </cell>
          <cell r="I422">
            <v>0.82401000000000002</v>
          </cell>
        </row>
        <row r="423">
          <cell r="A423" t="str">
            <v>220120351871</v>
          </cell>
          <cell r="B423">
            <v>22012035</v>
          </cell>
          <cell r="C423">
            <v>1871</v>
          </cell>
          <cell r="D423">
            <v>0.80076999999999998</v>
          </cell>
          <cell r="E423">
            <v>1.13554</v>
          </cell>
          <cell r="F423">
            <v>0.82767999999999997</v>
          </cell>
          <cell r="G423">
            <v>0</v>
          </cell>
          <cell r="H423">
            <v>0</v>
          </cell>
          <cell r="I423">
            <v>0.80076999999999998</v>
          </cell>
        </row>
        <row r="424">
          <cell r="A424" t="str">
            <v>220120361040</v>
          </cell>
          <cell r="B424">
            <v>22012036</v>
          </cell>
          <cell r="C424">
            <v>1040</v>
          </cell>
          <cell r="D424">
            <v>13.862</v>
          </cell>
          <cell r="E424">
            <v>0.88790000000000002</v>
          </cell>
          <cell r="F424">
            <v>1.73912</v>
          </cell>
          <cell r="G424">
            <v>0</v>
          </cell>
          <cell r="H424">
            <v>0</v>
          </cell>
          <cell r="I424">
            <v>13.862</v>
          </cell>
        </row>
        <row r="425">
          <cell r="A425" t="str">
            <v>220120361871</v>
          </cell>
          <cell r="B425">
            <v>22012036</v>
          </cell>
          <cell r="C425">
            <v>1871</v>
          </cell>
          <cell r="D425">
            <v>13.891870000000001</v>
          </cell>
          <cell r="E425">
            <v>0.87973999999999997</v>
          </cell>
          <cell r="F425">
            <v>1.7280899999999999</v>
          </cell>
          <cell r="G425">
            <v>0</v>
          </cell>
          <cell r="H425">
            <v>0</v>
          </cell>
          <cell r="I425">
            <v>13.891870000000001</v>
          </cell>
        </row>
        <row r="426">
          <cell r="A426" t="str">
            <v>220120371040</v>
          </cell>
          <cell r="B426">
            <v>22012037</v>
          </cell>
          <cell r="C426">
            <v>1040</v>
          </cell>
          <cell r="D426">
            <v>0.81682999999999995</v>
          </cell>
          <cell r="E426">
            <v>1.34992</v>
          </cell>
          <cell r="F426">
            <v>0.91732999999999998</v>
          </cell>
          <cell r="G426">
            <v>0</v>
          </cell>
          <cell r="H426">
            <v>0</v>
          </cell>
          <cell r="I426">
            <v>0.81682999999999995</v>
          </cell>
        </row>
        <row r="427">
          <cell r="A427" t="str">
            <v>220120381040</v>
          </cell>
          <cell r="B427">
            <v>22012038</v>
          </cell>
          <cell r="C427">
            <v>1040</v>
          </cell>
          <cell r="D427">
            <v>2.7973599999999998</v>
          </cell>
          <cell r="E427">
            <v>7.1513200000000001</v>
          </cell>
          <cell r="F427">
            <v>4.8813000000000004</v>
          </cell>
          <cell r="G427">
            <v>0</v>
          </cell>
          <cell r="H427">
            <v>0</v>
          </cell>
          <cell r="I427">
            <v>2.7973599999999998</v>
          </cell>
        </row>
        <row r="428">
          <cell r="A428" t="str">
            <v>220120391040</v>
          </cell>
          <cell r="B428">
            <v>22012039</v>
          </cell>
          <cell r="C428">
            <v>1040</v>
          </cell>
          <cell r="D428">
            <v>3.42666</v>
          </cell>
          <cell r="E428">
            <v>6.0125000000000002</v>
          </cell>
          <cell r="F428">
            <v>3.80219</v>
          </cell>
          <cell r="G428">
            <v>0</v>
          </cell>
          <cell r="H428">
            <v>0</v>
          </cell>
          <cell r="I428">
            <v>3.42666</v>
          </cell>
        </row>
        <row r="429">
          <cell r="A429" t="str">
            <v>220120401040</v>
          </cell>
          <cell r="B429">
            <v>22012040</v>
          </cell>
          <cell r="C429">
            <v>1040</v>
          </cell>
          <cell r="D429">
            <v>17.156669999999998</v>
          </cell>
          <cell r="E429">
            <v>1.0004900000000001</v>
          </cell>
          <cell r="F429">
            <v>1.99874</v>
          </cell>
          <cell r="G429">
            <v>0</v>
          </cell>
          <cell r="H429">
            <v>0</v>
          </cell>
          <cell r="I429">
            <v>17.156669999999998</v>
          </cell>
        </row>
        <row r="430">
          <cell r="A430" t="str">
            <v>220120411040</v>
          </cell>
          <cell r="B430">
            <v>22012041</v>
          </cell>
          <cell r="C430">
            <v>1040</v>
          </cell>
          <cell r="D430">
            <v>12.65049</v>
          </cell>
          <cell r="E430">
            <v>0.89692000000000005</v>
          </cell>
          <cell r="F430">
            <v>1.7128000000000001</v>
          </cell>
          <cell r="G430">
            <v>0</v>
          </cell>
          <cell r="H430">
            <v>0</v>
          </cell>
          <cell r="I430">
            <v>12.65049</v>
          </cell>
        </row>
        <row r="431">
          <cell r="A431" t="str">
            <v>220120421040</v>
          </cell>
          <cell r="B431">
            <v>22012042</v>
          </cell>
          <cell r="C431">
            <v>1040</v>
          </cell>
          <cell r="D431">
            <v>3.24125</v>
          </cell>
          <cell r="E431">
            <v>3.51</v>
          </cell>
          <cell r="F431">
            <v>2.3849999999999998</v>
          </cell>
          <cell r="G431">
            <v>0</v>
          </cell>
          <cell r="H431">
            <v>0</v>
          </cell>
          <cell r="I431">
            <v>3.24125</v>
          </cell>
        </row>
        <row r="432">
          <cell r="A432" t="str">
            <v>220300231040</v>
          </cell>
          <cell r="B432">
            <v>22030023</v>
          </cell>
          <cell r="C432">
            <v>1040</v>
          </cell>
          <cell r="D432">
            <v>2.6904400000000002</v>
          </cell>
          <cell r="E432">
            <v>17.757999999999999</v>
          </cell>
          <cell r="F432">
            <v>32.860950000000003</v>
          </cell>
          <cell r="G432">
            <v>0</v>
          </cell>
          <cell r="H432">
            <v>0</v>
          </cell>
          <cell r="I432">
            <v>2.6904400000000002</v>
          </cell>
        </row>
        <row r="433">
          <cell r="A433" t="str">
            <v>304100026023</v>
          </cell>
          <cell r="B433">
            <v>30410002</v>
          </cell>
          <cell r="C433">
            <v>6023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</row>
        <row r="434">
          <cell r="A434" t="str">
            <v>305020016023</v>
          </cell>
          <cell r="B434">
            <v>30502001</v>
          </cell>
          <cell r="C434">
            <v>6023</v>
          </cell>
          <cell r="D434">
            <v>341.57152000000002</v>
          </cell>
          <cell r="E434">
            <v>20.39696</v>
          </cell>
          <cell r="F434">
            <v>21.94</v>
          </cell>
          <cell r="G434">
            <v>0</v>
          </cell>
          <cell r="H434">
            <v>7.1000000000000002E-4</v>
          </cell>
          <cell r="I434">
            <v>341.57223000000005</v>
          </cell>
        </row>
        <row r="435">
          <cell r="A435" t="str">
            <v>305020036023</v>
          </cell>
          <cell r="B435">
            <v>30502003</v>
          </cell>
          <cell r="C435">
            <v>6023</v>
          </cell>
          <cell r="D435">
            <v>449.02884999999998</v>
          </cell>
          <cell r="E435">
            <v>27.60774</v>
          </cell>
          <cell r="F435">
            <v>36.35098</v>
          </cell>
          <cell r="G435">
            <v>0</v>
          </cell>
          <cell r="H435">
            <v>0.57969000000000004</v>
          </cell>
          <cell r="I435">
            <v>449.60854</v>
          </cell>
        </row>
        <row r="436">
          <cell r="A436" t="str">
            <v>305020046023</v>
          </cell>
          <cell r="B436">
            <v>30502004</v>
          </cell>
          <cell r="C436">
            <v>6023</v>
          </cell>
          <cell r="D436">
            <v>480.56466999999998</v>
          </cell>
          <cell r="E436">
            <v>32.956850000000003</v>
          </cell>
          <cell r="F436">
            <v>51.337960000000002</v>
          </cell>
          <cell r="G436">
            <v>0</v>
          </cell>
          <cell r="H436">
            <v>0.38513999999999998</v>
          </cell>
          <cell r="I436">
            <v>480.94980999999996</v>
          </cell>
        </row>
        <row r="437">
          <cell r="A437" t="str">
            <v>305020056023</v>
          </cell>
          <cell r="B437">
            <v>30502005</v>
          </cell>
          <cell r="C437">
            <v>6023</v>
          </cell>
          <cell r="D437">
            <v>456.45274000000001</v>
          </cell>
          <cell r="E437">
            <v>17.111740000000001</v>
          </cell>
          <cell r="F437">
            <v>25.615320000000001</v>
          </cell>
          <cell r="G437">
            <v>0</v>
          </cell>
          <cell r="H437">
            <v>0.67920999999999998</v>
          </cell>
          <cell r="I437">
            <v>457.13195000000002</v>
          </cell>
        </row>
        <row r="438">
          <cell r="A438" t="str">
            <v>305020066023</v>
          </cell>
          <cell r="B438">
            <v>30502006</v>
          </cell>
          <cell r="C438">
            <v>6023</v>
          </cell>
          <cell r="D438">
            <v>513.06861000000004</v>
          </cell>
          <cell r="E438">
            <v>14.14203</v>
          </cell>
          <cell r="F438">
            <v>16.130610000000001</v>
          </cell>
          <cell r="G438">
            <v>0</v>
          </cell>
          <cell r="H438">
            <v>0.32324000000000003</v>
          </cell>
          <cell r="I438">
            <v>513.39185000000009</v>
          </cell>
        </row>
        <row r="439">
          <cell r="A439" t="str">
            <v>305020096023</v>
          </cell>
          <cell r="B439">
            <v>30502009</v>
          </cell>
          <cell r="C439">
            <v>6023</v>
          </cell>
          <cell r="D439">
            <v>421.06416000000002</v>
          </cell>
          <cell r="E439">
            <v>28.26559</v>
          </cell>
          <cell r="F439">
            <v>33.397300000000001</v>
          </cell>
          <cell r="G439">
            <v>0</v>
          </cell>
          <cell r="H439">
            <v>0.27030999999999999</v>
          </cell>
          <cell r="I439">
            <v>421.33447000000001</v>
          </cell>
        </row>
        <row r="440">
          <cell r="A440" t="str">
            <v>305020106023</v>
          </cell>
          <cell r="B440">
            <v>30502010</v>
          </cell>
          <cell r="C440">
            <v>6023</v>
          </cell>
          <cell r="D440">
            <v>413.07639999999998</v>
          </cell>
          <cell r="E440">
            <v>26.079799999999999</v>
          </cell>
          <cell r="F440">
            <v>27.48827</v>
          </cell>
          <cell r="G440">
            <v>0</v>
          </cell>
          <cell r="H440">
            <v>0.63178999999999996</v>
          </cell>
          <cell r="I440">
            <v>413.70819</v>
          </cell>
        </row>
        <row r="441">
          <cell r="A441" t="str">
            <v>305020116023</v>
          </cell>
          <cell r="B441">
            <v>30502011</v>
          </cell>
          <cell r="C441">
            <v>6023</v>
          </cell>
          <cell r="D441">
            <v>517.37476000000004</v>
          </cell>
          <cell r="E441">
            <v>32.18817</v>
          </cell>
          <cell r="F441">
            <v>42.38223</v>
          </cell>
          <cell r="G441">
            <v>0</v>
          </cell>
          <cell r="H441">
            <v>0.34516000000000002</v>
          </cell>
          <cell r="I441">
            <v>517.71992</v>
          </cell>
        </row>
        <row r="442">
          <cell r="A442" t="str">
            <v>305020126023</v>
          </cell>
          <cell r="B442">
            <v>30502012</v>
          </cell>
          <cell r="C442">
            <v>6023</v>
          </cell>
          <cell r="D442">
            <v>109.23139999999999</v>
          </cell>
          <cell r="E442">
            <v>0.54259999999999997</v>
          </cell>
          <cell r="F442">
            <v>1.6288</v>
          </cell>
          <cell r="G442">
            <v>0</v>
          </cell>
          <cell r="H442">
            <v>0.1472</v>
          </cell>
          <cell r="I442">
            <v>109.37859999999999</v>
          </cell>
        </row>
        <row r="443">
          <cell r="A443" t="str">
            <v>305020146023</v>
          </cell>
          <cell r="B443">
            <v>30502014</v>
          </cell>
          <cell r="C443">
            <v>6023</v>
          </cell>
          <cell r="D443">
            <v>406.00447000000003</v>
          </cell>
          <cell r="E443">
            <v>26.242470000000001</v>
          </cell>
          <cell r="F443">
            <v>28.735880000000002</v>
          </cell>
          <cell r="G443">
            <v>0</v>
          </cell>
          <cell r="H443">
            <v>0.21864</v>
          </cell>
          <cell r="I443">
            <v>406.22311000000002</v>
          </cell>
        </row>
        <row r="444">
          <cell r="A444" t="str">
            <v>305040026023</v>
          </cell>
          <cell r="B444">
            <v>30504002</v>
          </cell>
          <cell r="C444">
            <v>6023</v>
          </cell>
          <cell r="D444">
            <v>1.9042399999999999</v>
          </cell>
          <cell r="E444">
            <v>33.936140000000002</v>
          </cell>
          <cell r="F444">
            <v>51.244320000000002</v>
          </cell>
          <cell r="G444">
            <v>0</v>
          </cell>
          <cell r="H444">
            <v>0</v>
          </cell>
          <cell r="I444">
            <v>1.9042399999999999</v>
          </cell>
        </row>
        <row r="445">
          <cell r="A445" t="str">
            <v>305040036023</v>
          </cell>
          <cell r="B445">
            <v>30504003</v>
          </cell>
          <cell r="C445">
            <v>6023</v>
          </cell>
          <cell r="D445">
            <v>22.053039999999999</v>
          </cell>
          <cell r="E445">
            <v>33.93</v>
          </cell>
          <cell r="F445">
            <v>51.23518</v>
          </cell>
          <cell r="G445">
            <v>0</v>
          </cell>
          <cell r="H445">
            <v>0</v>
          </cell>
          <cell r="I445">
            <v>22.053039999999999</v>
          </cell>
        </row>
        <row r="446">
          <cell r="A446" t="str">
            <v>305040046023</v>
          </cell>
          <cell r="B446">
            <v>30504004</v>
          </cell>
          <cell r="C446">
            <v>6023</v>
          </cell>
          <cell r="D446">
            <v>24.09806</v>
          </cell>
          <cell r="E446">
            <v>26.036909999999999</v>
          </cell>
          <cell r="F446">
            <v>24.53012</v>
          </cell>
          <cell r="G446">
            <v>0</v>
          </cell>
          <cell r="H446">
            <v>0.28992000000000001</v>
          </cell>
          <cell r="I446">
            <v>24.387979999999999</v>
          </cell>
        </row>
        <row r="447">
          <cell r="A447" t="str">
            <v>305040056023</v>
          </cell>
          <cell r="B447">
            <v>30504005</v>
          </cell>
          <cell r="C447">
            <v>6023</v>
          </cell>
          <cell r="D447">
            <v>8.2280999999999995</v>
          </cell>
          <cell r="E447">
            <v>33.93</v>
          </cell>
          <cell r="F447">
            <v>51.23518</v>
          </cell>
          <cell r="G447">
            <v>0</v>
          </cell>
          <cell r="H447">
            <v>0</v>
          </cell>
          <cell r="I447">
            <v>8.2280999999999995</v>
          </cell>
        </row>
        <row r="448">
          <cell r="A448" t="str">
            <v>305040066023</v>
          </cell>
          <cell r="B448">
            <v>30504006</v>
          </cell>
          <cell r="C448">
            <v>6023</v>
          </cell>
          <cell r="D448">
            <v>15.502470000000001</v>
          </cell>
          <cell r="E448">
            <v>33.877929999999999</v>
          </cell>
          <cell r="F448">
            <v>50.969920000000002</v>
          </cell>
          <cell r="G448">
            <v>0</v>
          </cell>
          <cell r="H448">
            <v>0</v>
          </cell>
          <cell r="I448">
            <v>15.502470000000001</v>
          </cell>
        </row>
        <row r="449">
          <cell r="A449" t="str">
            <v>305040076023</v>
          </cell>
          <cell r="B449">
            <v>30504007</v>
          </cell>
          <cell r="C449">
            <v>6023</v>
          </cell>
          <cell r="D449">
            <v>1.77536</v>
          </cell>
          <cell r="E449">
            <v>27.883040000000001</v>
          </cell>
          <cell r="F449">
            <v>15.856070000000001</v>
          </cell>
          <cell r="G449">
            <v>0</v>
          </cell>
          <cell r="H449">
            <v>0</v>
          </cell>
          <cell r="I449">
            <v>1.77536</v>
          </cell>
        </row>
        <row r="450">
          <cell r="A450" t="str">
            <v>305040086023</v>
          </cell>
          <cell r="B450">
            <v>30504008</v>
          </cell>
          <cell r="C450">
            <v>6023</v>
          </cell>
          <cell r="D450">
            <v>1.90161</v>
          </cell>
          <cell r="E450">
            <v>27.883040000000001</v>
          </cell>
          <cell r="F450">
            <v>15.85589</v>
          </cell>
          <cell r="G450">
            <v>0</v>
          </cell>
          <cell r="H450">
            <v>0</v>
          </cell>
          <cell r="I450">
            <v>1.90161</v>
          </cell>
        </row>
        <row r="451">
          <cell r="A451" t="str">
            <v>305040096023</v>
          </cell>
          <cell r="B451">
            <v>30504009</v>
          </cell>
          <cell r="C451">
            <v>6023</v>
          </cell>
          <cell r="D451">
            <v>7.1618899999999996</v>
          </cell>
          <cell r="E451">
            <v>25.55283</v>
          </cell>
          <cell r="F451">
            <v>14.748950000000001</v>
          </cell>
          <cell r="G451">
            <v>0</v>
          </cell>
          <cell r="H451">
            <v>4.8999999999999998E-4</v>
          </cell>
          <cell r="I451">
            <v>7.1623799999999997</v>
          </cell>
        </row>
        <row r="452">
          <cell r="A452" t="str">
            <v>305040106023</v>
          </cell>
          <cell r="B452">
            <v>30504010</v>
          </cell>
          <cell r="C452">
            <v>6023</v>
          </cell>
          <cell r="D452">
            <v>9.5831900000000001</v>
          </cell>
          <cell r="E452">
            <v>23.89171</v>
          </cell>
          <cell r="F452">
            <v>16.121390000000002</v>
          </cell>
          <cell r="G452">
            <v>0</v>
          </cell>
          <cell r="H452">
            <v>0</v>
          </cell>
          <cell r="I452">
            <v>9.5831900000000001</v>
          </cell>
        </row>
        <row r="453">
          <cell r="A453" t="str">
            <v>305510016023</v>
          </cell>
          <cell r="B453">
            <v>30551001</v>
          </cell>
          <cell r="C453">
            <v>6023</v>
          </cell>
          <cell r="D453">
            <v>0</v>
          </cell>
          <cell r="E453">
            <v>22.747579999999999</v>
          </cell>
          <cell r="F453">
            <v>21.257580000000001</v>
          </cell>
          <cell r="G453">
            <v>0</v>
          </cell>
          <cell r="H453">
            <v>0</v>
          </cell>
          <cell r="I453">
            <v>0</v>
          </cell>
        </row>
        <row r="454">
          <cell r="A454" t="str">
            <v>305510026023</v>
          </cell>
          <cell r="B454">
            <v>30551002</v>
          </cell>
          <cell r="C454">
            <v>6023</v>
          </cell>
          <cell r="D454">
            <v>2.74518</v>
          </cell>
          <cell r="E454">
            <v>33.93</v>
          </cell>
          <cell r="F454">
            <v>51.23518</v>
          </cell>
          <cell r="G454">
            <v>0</v>
          </cell>
          <cell r="H454">
            <v>0</v>
          </cell>
          <cell r="I454">
            <v>2.74518</v>
          </cell>
        </row>
        <row r="455">
          <cell r="A455" t="str">
            <v>305510036023</v>
          </cell>
          <cell r="B455">
            <v>30551003</v>
          </cell>
          <cell r="C455">
            <v>6023</v>
          </cell>
          <cell r="D455">
            <v>0</v>
          </cell>
          <cell r="E455">
            <v>28.04796</v>
          </cell>
          <cell r="F455">
            <v>19.391220000000001</v>
          </cell>
          <cell r="G455">
            <v>0</v>
          </cell>
          <cell r="H455">
            <v>0</v>
          </cell>
          <cell r="I455">
            <v>0</v>
          </cell>
        </row>
        <row r="456">
          <cell r="A456" t="str">
            <v>305510056023</v>
          </cell>
          <cell r="B456">
            <v>30551005</v>
          </cell>
          <cell r="C456">
            <v>6023</v>
          </cell>
          <cell r="D456">
            <v>17.35228</v>
          </cell>
          <cell r="E456">
            <v>31.919589999999999</v>
          </cell>
          <cell r="F456">
            <v>38.947139999999997</v>
          </cell>
          <cell r="G456">
            <v>0</v>
          </cell>
          <cell r="H456">
            <v>0</v>
          </cell>
          <cell r="I456">
            <v>17.35228</v>
          </cell>
        </row>
        <row r="457">
          <cell r="A457" t="str">
            <v>305510076023</v>
          </cell>
          <cell r="B457">
            <v>30551007</v>
          </cell>
          <cell r="C457">
            <v>6023</v>
          </cell>
          <cell r="D457">
            <v>0.73775000000000002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0.73775000000000002</v>
          </cell>
        </row>
        <row r="458">
          <cell r="A458" t="str">
            <v>305510086023</v>
          </cell>
          <cell r="B458">
            <v>30551008</v>
          </cell>
          <cell r="C458">
            <v>6023</v>
          </cell>
          <cell r="D458">
            <v>8.4327299999999994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8.4327299999999994</v>
          </cell>
        </row>
        <row r="459">
          <cell r="A459" t="str">
            <v>305530076023</v>
          </cell>
          <cell r="B459">
            <v>30553007</v>
          </cell>
          <cell r="C459">
            <v>6023</v>
          </cell>
          <cell r="D459">
            <v>0.94167000000000001</v>
          </cell>
          <cell r="E459">
            <v>22.14667</v>
          </cell>
          <cell r="F459">
            <v>14.311669999999999</v>
          </cell>
          <cell r="G459">
            <v>0</v>
          </cell>
          <cell r="H459">
            <v>0</v>
          </cell>
          <cell r="I459">
            <v>0.94167000000000001</v>
          </cell>
        </row>
        <row r="460">
          <cell r="A460" t="str">
            <v>305540026023</v>
          </cell>
          <cell r="B460">
            <v>30554002</v>
          </cell>
          <cell r="C460">
            <v>6023</v>
          </cell>
          <cell r="D460">
            <v>0</v>
          </cell>
          <cell r="E460">
            <v>20.963000000000001</v>
          </cell>
          <cell r="F460">
            <v>12.917</v>
          </cell>
          <cell r="G460">
            <v>0</v>
          </cell>
          <cell r="H460">
            <v>0</v>
          </cell>
          <cell r="I460">
            <v>0</v>
          </cell>
        </row>
        <row r="461">
          <cell r="A461" t="str">
            <v>305540046023</v>
          </cell>
          <cell r="B461">
            <v>30554004</v>
          </cell>
          <cell r="C461">
            <v>6023</v>
          </cell>
          <cell r="D461">
            <v>0</v>
          </cell>
          <cell r="E461">
            <v>27.976669999999999</v>
          </cell>
          <cell r="F461">
            <v>19.343330000000002</v>
          </cell>
          <cell r="G461">
            <v>0</v>
          </cell>
          <cell r="H461">
            <v>0</v>
          </cell>
          <cell r="I461">
            <v>0</v>
          </cell>
        </row>
        <row r="462">
          <cell r="A462" t="str">
            <v>305540066023</v>
          </cell>
          <cell r="B462">
            <v>30554006</v>
          </cell>
          <cell r="C462">
            <v>6023</v>
          </cell>
          <cell r="D462">
            <v>2.9863599999999999</v>
          </cell>
          <cell r="E462">
            <v>33.936059999999998</v>
          </cell>
          <cell r="F462">
            <v>49.099089999999997</v>
          </cell>
          <cell r="G462">
            <v>0</v>
          </cell>
          <cell r="H462">
            <v>0</v>
          </cell>
          <cell r="I462">
            <v>2.9863599999999999</v>
          </cell>
        </row>
        <row r="463">
          <cell r="A463" t="str">
            <v>305540106023</v>
          </cell>
          <cell r="B463">
            <v>30554010</v>
          </cell>
          <cell r="C463">
            <v>6023</v>
          </cell>
          <cell r="D463">
            <v>0</v>
          </cell>
          <cell r="E463">
            <v>28.053750000000001</v>
          </cell>
          <cell r="F463">
            <v>19.395</v>
          </cell>
          <cell r="G463">
            <v>0</v>
          </cell>
          <cell r="H463">
            <v>0</v>
          </cell>
          <cell r="I463">
            <v>0</v>
          </cell>
        </row>
        <row r="464">
          <cell r="A464" t="str">
            <v>305540116023</v>
          </cell>
          <cell r="B464">
            <v>30554011</v>
          </cell>
          <cell r="C464">
            <v>6023</v>
          </cell>
          <cell r="D464">
            <v>76.919560000000004</v>
          </cell>
          <cell r="E464">
            <v>23.06851</v>
          </cell>
          <cell r="F464">
            <v>17.411750000000001</v>
          </cell>
          <cell r="G464">
            <v>0</v>
          </cell>
          <cell r="H464">
            <v>0.43762000000000001</v>
          </cell>
          <cell r="I464">
            <v>77.35718</v>
          </cell>
        </row>
        <row r="465">
          <cell r="A465" t="str">
            <v>305540136023</v>
          </cell>
          <cell r="B465">
            <v>30554013</v>
          </cell>
          <cell r="C465">
            <v>6023</v>
          </cell>
          <cell r="D465">
            <v>0</v>
          </cell>
          <cell r="E465">
            <v>28.08</v>
          </cell>
          <cell r="F465">
            <v>19.414999999999999</v>
          </cell>
          <cell r="G465">
            <v>0</v>
          </cell>
          <cell r="H465">
            <v>0</v>
          </cell>
          <cell r="I465">
            <v>0</v>
          </cell>
        </row>
        <row r="466">
          <cell r="A466" t="str">
            <v>305540146023</v>
          </cell>
          <cell r="B466">
            <v>30554014</v>
          </cell>
          <cell r="C466">
            <v>6023</v>
          </cell>
          <cell r="D466">
            <v>5.9329599999999996</v>
          </cell>
          <cell r="E466">
            <v>33.942410000000002</v>
          </cell>
          <cell r="F466">
            <v>49.108330000000002</v>
          </cell>
          <cell r="G466">
            <v>0</v>
          </cell>
          <cell r="H466">
            <v>0</v>
          </cell>
          <cell r="I466">
            <v>5.9329599999999996</v>
          </cell>
        </row>
        <row r="467">
          <cell r="A467" t="str">
            <v>305540156023</v>
          </cell>
          <cell r="B467">
            <v>30554015</v>
          </cell>
          <cell r="C467">
            <v>6023</v>
          </cell>
          <cell r="D467">
            <v>0</v>
          </cell>
          <cell r="E467">
            <v>32.843209999999999</v>
          </cell>
          <cell r="F467">
            <v>43.593960000000003</v>
          </cell>
          <cell r="G467">
            <v>0</v>
          </cell>
          <cell r="H467">
            <v>0</v>
          </cell>
          <cell r="I467">
            <v>0</v>
          </cell>
        </row>
        <row r="468">
          <cell r="A468" t="str">
            <v>305540166023</v>
          </cell>
          <cell r="B468">
            <v>30554016</v>
          </cell>
          <cell r="C468">
            <v>6023</v>
          </cell>
          <cell r="D468">
            <v>2.03234</v>
          </cell>
          <cell r="E468">
            <v>28.046600000000002</v>
          </cell>
          <cell r="F468">
            <v>19.39021</v>
          </cell>
          <cell r="G468">
            <v>0</v>
          </cell>
          <cell r="H468">
            <v>0</v>
          </cell>
          <cell r="I468">
            <v>2.03234</v>
          </cell>
        </row>
        <row r="469">
          <cell r="A469" t="str">
            <v>305540176023</v>
          </cell>
          <cell r="B469">
            <v>30554017</v>
          </cell>
          <cell r="C469">
            <v>6023</v>
          </cell>
          <cell r="D469">
            <v>5.84</v>
          </cell>
          <cell r="E469">
            <v>33.916429999999998</v>
          </cell>
          <cell r="F469">
            <v>49.071429999999999</v>
          </cell>
          <cell r="G469">
            <v>0</v>
          </cell>
          <cell r="H469">
            <v>0</v>
          </cell>
          <cell r="I469">
            <v>5.84</v>
          </cell>
        </row>
        <row r="470">
          <cell r="A470" t="str">
            <v>305540206023</v>
          </cell>
          <cell r="B470">
            <v>30554020</v>
          </cell>
          <cell r="C470">
            <v>6023</v>
          </cell>
          <cell r="D470">
            <v>3.6082299999999998</v>
          </cell>
          <cell r="E470">
            <v>11.52528</v>
          </cell>
          <cell r="F470">
            <v>4.7508299999999997</v>
          </cell>
          <cell r="G470">
            <v>0</v>
          </cell>
          <cell r="H470">
            <v>0</v>
          </cell>
          <cell r="I470">
            <v>3.6082299999999998</v>
          </cell>
        </row>
        <row r="471">
          <cell r="A471" t="str">
            <v>305540226023</v>
          </cell>
          <cell r="B471">
            <v>30554022</v>
          </cell>
          <cell r="C471">
            <v>6023</v>
          </cell>
          <cell r="D471">
            <v>0</v>
          </cell>
          <cell r="E471">
            <v>33.907499999999999</v>
          </cell>
          <cell r="F471">
            <v>49.058329999999998</v>
          </cell>
          <cell r="G471">
            <v>0</v>
          </cell>
          <cell r="H471">
            <v>0</v>
          </cell>
          <cell r="I471">
            <v>0</v>
          </cell>
        </row>
        <row r="472">
          <cell r="A472" t="str">
            <v>305540246023</v>
          </cell>
          <cell r="B472">
            <v>30554024</v>
          </cell>
          <cell r="C472">
            <v>6023</v>
          </cell>
          <cell r="D472">
            <v>2.0365899999999999</v>
          </cell>
          <cell r="E472">
            <v>33.936140000000002</v>
          </cell>
          <cell r="F472">
            <v>49.099319999999999</v>
          </cell>
          <cell r="G472">
            <v>0</v>
          </cell>
          <cell r="H472">
            <v>0</v>
          </cell>
          <cell r="I472">
            <v>2.0365899999999999</v>
          </cell>
        </row>
        <row r="473">
          <cell r="A473" t="str">
            <v>305540266023</v>
          </cell>
          <cell r="B473">
            <v>30554026</v>
          </cell>
          <cell r="C473">
            <v>6023</v>
          </cell>
          <cell r="D473">
            <v>0</v>
          </cell>
          <cell r="E473">
            <v>33.93</v>
          </cell>
          <cell r="F473">
            <v>49.090539999999997</v>
          </cell>
          <cell r="G473">
            <v>0</v>
          </cell>
          <cell r="H473">
            <v>0</v>
          </cell>
          <cell r="I473">
            <v>0</v>
          </cell>
        </row>
        <row r="474">
          <cell r="A474" t="str">
            <v>305540296023</v>
          </cell>
          <cell r="B474">
            <v>30554029</v>
          </cell>
          <cell r="C474">
            <v>6023</v>
          </cell>
          <cell r="D474">
            <v>6.87</v>
          </cell>
          <cell r="E474">
            <v>28.08</v>
          </cell>
          <cell r="F474">
            <v>19.413</v>
          </cell>
          <cell r="G474">
            <v>0</v>
          </cell>
          <cell r="H474">
            <v>0</v>
          </cell>
          <cell r="I474">
            <v>6.87</v>
          </cell>
        </row>
        <row r="475">
          <cell r="A475" t="str">
            <v>305540306023</v>
          </cell>
          <cell r="B475">
            <v>30554030</v>
          </cell>
          <cell r="C475">
            <v>6023</v>
          </cell>
          <cell r="D475">
            <v>1.3289</v>
          </cell>
          <cell r="E475">
            <v>43.675319999999999</v>
          </cell>
          <cell r="F475">
            <v>11.96861</v>
          </cell>
          <cell r="G475">
            <v>0</v>
          </cell>
          <cell r="H475">
            <v>0</v>
          </cell>
          <cell r="I475">
            <v>1.3289</v>
          </cell>
        </row>
        <row r="476">
          <cell r="A476" t="str">
            <v>305540316023</v>
          </cell>
          <cell r="B476">
            <v>30554031</v>
          </cell>
          <cell r="C476">
            <v>6023</v>
          </cell>
          <cell r="D476">
            <v>0</v>
          </cell>
          <cell r="E476">
            <v>18.57741</v>
          </cell>
          <cell r="F476">
            <v>11.181480000000001</v>
          </cell>
          <cell r="G476">
            <v>0</v>
          </cell>
          <cell r="H476">
            <v>0</v>
          </cell>
          <cell r="I476">
            <v>0</v>
          </cell>
        </row>
        <row r="477">
          <cell r="A477" t="str">
            <v>305540326023</v>
          </cell>
          <cell r="B477">
            <v>30554032</v>
          </cell>
          <cell r="C477">
            <v>6023</v>
          </cell>
          <cell r="D477">
            <v>2.47018</v>
          </cell>
          <cell r="E477">
            <v>27.893930000000001</v>
          </cell>
          <cell r="F477">
            <v>13.88964</v>
          </cell>
          <cell r="G477">
            <v>0</v>
          </cell>
          <cell r="H477">
            <v>0</v>
          </cell>
          <cell r="I477">
            <v>2.47018</v>
          </cell>
        </row>
        <row r="478">
          <cell r="A478" t="str">
            <v>305540336023</v>
          </cell>
          <cell r="B478">
            <v>30554033</v>
          </cell>
          <cell r="C478">
            <v>6023</v>
          </cell>
          <cell r="D478">
            <v>0.74339</v>
          </cell>
          <cell r="E478">
            <v>33.93</v>
          </cell>
          <cell r="F478">
            <v>49.090539999999997</v>
          </cell>
          <cell r="G478">
            <v>0</v>
          </cell>
          <cell r="H478">
            <v>0</v>
          </cell>
          <cell r="I478">
            <v>0.74339</v>
          </cell>
        </row>
        <row r="479">
          <cell r="A479" t="str">
            <v>305540346023</v>
          </cell>
          <cell r="B479">
            <v>30554034</v>
          </cell>
          <cell r="C479">
            <v>6023</v>
          </cell>
          <cell r="D479">
            <v>0</v>
          </cell>
          <cell r="E479">
            <v>18.29158</v>
          </cell>
          <cell r="F479">
            <v>19.366320000000002</v>
          </cell>
          <cell r="G479">
            <v>0</v>
          </cell>
          <cell r="H479">
            <v>0</v>
          </cell>
          <cell r="I479">
            <v>0</v>
          </cell>
        </row>
        <row r="480">
          <cell r="A480" t="str">
            <v>305540356023</v>
          </cell>
          <cell r="B480">
            <v>30554035</v>
          </cell>
          <cell r="C480">
            <v>6023</v>
          </cell>
          <cell r="D480">
            <v>0</v>
          </cell>
          <cell r="E480">
            <v>22.586670000000002</v>
          </cell>
          <cell r="F480">
            <v>18.783329999999999</v>
          </cell>
          <cell r="G480">
            <v>0</v>
          </cell>
          <cell r="H480">
            <v>0</v>
          </cell>
          <cell r="I480">
            <v>0</v>
          </cell>
        </row>
        <row r="481">
          <cell r="A481" t="str">
            <v>305540366023</v>
          </cell>
          <cell r="B481">
            <v>30554036</v>
          </cell>
          <cell r="C481">
            <v>6023</v>
          </cell>
          <cell r="D481">
            <v>0</v>
          </cell>
          <cell r="E481">
            <v>33.94115</v>
          </cell>
          <cell r="F481">
            <v>49.106920000000002</v>
          </cell>
          <cell r="G481">
            <v>0</v>
          </cell>
          <cell r="H481">
            <v>0</v>
          </cell>
          <cell r="I481">
            <v>0</v>
          </cell>
        </row>
        <row r="482">
          <cell r="A482" t="str">
            <v>305540376023</v>
          </cell>
          <cell r="B482">
            <v>30554037</v>
          </cell>
          <cell r="C482">
            <v>6023</v>
          </cell>
          <cell r="D482">
            <v>8.1991599999999991</v>
          </cell>
          <cell r="E482">
            <v>26.944949999999999</v>
          </cell>
          <cell r="F482">
            <v>13.137040000000001</v>
          </cell>
          <cell r="G482">
            <v>0</v>
          </cell>
          <cell r="H482">
            <v>0</v>
          </cell>
          <cell r="I482">
            <v>8.1991599999999991</v>
          </cell>
        </row>
        <row r="483">
          <cell r="A483" t="str">
            <v>305540386023</v>
          </cell>
          <cell r="B483">
            <v>30554038</v>
          </cell>
          <cell r="C483">
            <v>6023</v>
          </cell>
          <cell r="D483">
            <v>2.4232999999999998</v>
          </cell>
          <cell r="E483">
            <v>33.940199999999997</v>
          </cell>
          <cell r="F483">
            <v>49.1051</v>
          </cell>
          <cell r="G483">
            <v>0</v>
          </cell>
          <cell r="H483">
            <v>0</v>
          </cell>
          <cell r="I483">
            <v>2.4232999999999998</v>
          </cell>
        </row>
        <row r="484">
          <cell r="A484" t="str">
            <v>305540396023</v>
          </cell>
          <cell r="B484">
            <v>30554039</v>
          </cell>
          <cell r="C484">
            <v>6023</v>
          </cell>
          <cell r="D484">
            <v>0</v>
          </cell>
          <cell r="E484">
            <v>29.174289999999999</v>
          </cell>
          <cell r="F484">
            <v>14.48429</v>
          </cell>
          <cell r="G484">
            <v>0</v>
          </cell>
          <cell r="H484">
            <v>0</v>
          </cell>
          <cell r="I484">
            <v>0</v>
          </cell>
        </row>
        <row r="485">
          <cell r="A485" t="str">
            <v>305540406023</v>
          </cell>
          <cell r="B485">
            <v>30554040</v>
          </cell>
          <cell r="C485">
            <v>6023</v>
          </cell>
          <cell r="D485">
            <v>0</v>
          </cell>
          <cell r="E485">
            <v>18.273569999999999</v>
          </cell>
          <cell r="F485">
            <v>19.34714</v>
          </cell>
          <cell r="G485">
            <v>0</v>
          </cell>
          <cell r="H485">
            <v>0</v>
          </cell>
          <cell r="I485">
            <v>0</v>
          </cell>
        </row>
        <row r="486">
          <cell r="A486" t="str">
            <v>305540416023</v>
          </cell>
          <cell r="B486">
            <v>30554041</v>
          </cell>
          <cell r="C486">
            <v>6023</v>
          </cell>
          <cell r="D486">
            <v>1.64161</v>
          </cell>
          <cell r="E486">
            <v>22.743390000000002</v>
          </cell>
          <cell r="F486">
            <v>19.125710000000002</v>
          </cell>
          <cell r="G486">
            <v>0</v>
          </cell>
          <cell r="H486">
            <v>0</v>
          </cell>
          <cell r="I486">
            <v>1.64161</v>
          </cell>
        </row>
        <row r="487">
          <cell r="A487" t="str">
            <v>305540426023</v>
          </cell>
          <cell r="B487">
            <v>30554042</v>
          </cell>
          <cell r="C487">
            <v>6023</v>
          </cell>
          <cell r="D487">
            <v>18.30463</v>
          </cell>
          <cell r="E487">
            <v>22.751950000000001</v>
          </cell>
          <cell r="F487">
            <v>19.132930000000002</v>
          </cell>
          <cell r="G487">
            <v>0</v>
          </cell>
          <cell r="H487">
            <v>1.13341</v>
          </cell>
          <cell r="I487">
            <v>19.438040000000001</v>
          </cell>
        </row>
        <row r="488">
          <cell r="A488" t="str">
            <v>305540436023</v>
          </cell>
          <cell r="B488">
            <v>30554043</v>
          </cell>
          <cell r="C488">
            <v>6023</v>
          </cell>
          <cell r="D488">
            <v>2.8597399999999999</v>
          </cell>
          <cell r="E488">
            <v>24.886410000000001</v>
          </cell>
          <cell r="F488">
            <v>24.173079999999999</v>
          </cell>
          <cell r="G488">
            <v>0</v>
          </cell>
          <cell r="H488">
            <v>0.23821000000000001</v>
          </cell>
          <cell r="I488">
            <v>3.09795</v>
          </cell>
        </row>
        <row r="489">
          <cell r="A489" t="str">
            <v>305540446023</v>
          </cell>
          <cell r="B489">
            <v>30554044</v>
          </cell>
          <cell r="C489">
            <v>6023</v>
          </cell>
          <cell r="D489">
            <v>1.84632</v>
          </cell>
          <cell r="E489">
            <v>27.806319999999999</v>
          </cell>
          <cell r="F489">
            <v>17.19211</v>
          </cell>
          <cell r="G489">
            <v>0</v>
          </cell>
          <cell r="H489">
            <v>0.48895</v>
          </cell>
          <cell r="I489">
            <v>2.33527</v>
          </cell>
        </row>
        <row r="490">
          <cell r="A490" t="str">
            <v>305540456023</v>
          </cell>
          <cell r="B490">
            <v>30554045</v>
          </cell>
          <cell r="C490">
            <v>6023</v>
          </cell>
          <cell r="D490">
            <v>0</v>
          </cell>
          <cell r="E490">
            <v>24.88786</v>
          </cell>
          <cell r="F490">
            <v>24.17464</v>
          </cell>
          <cell r="G490">
            <v>0</v>
          </cell>
          <cell r="H490">
            <v>0</v>
          </cell>
          <cell r="I490">
            <v>0</v>
          </cell>
        </row>
        <row r="491">
          <cell r="A491" t="str">
            <v>530004704010</v>
          </cell>
          <cell r="B491">
            <v>53000470</v>
          </cell>
          <cell r="C491">
            <v>4010</v>
          </cell>
          <cell r="D491">
            <v>226.21643</v>
          </cell>
          <cell r="E491">
            <v>7.8992800000000001</v>
          </cell>
          <cell r="F491">
            <v>9.8263099999999994</v>
          </cell>
          <cell r="G491">
            <v>0</v>
          </cell>
          <cell r="H491">
            <v>6.7480500000000001</v>
          </cell>
          <cell r="I491">
            <v>232.96448000000001</v>
          </cell>
        </row>
        <row r="492">
          <cell r="A492" t="str">
            <v>530004706023</v>
          </cell>
          <cell r="B492">
            <v>53000470</v>
          </cell>
          <cell r="C492">
            <v>6023</v>
          </cell>
          <cell r="D492">
            <v>248.38462000000001</v>
          </cell>
          <cell r="E492">
            <v>8.0742700000000003</v>
          </cell>
          <cell r="F492">
            <v>10.22678</v>
          </cell>
          <cell r="G492">
            <v>0</v>
          </cell>
          <cell r="H492">
            <v>6.8844200000000004</v>
          </cell>
          <cell r="I492">
            <v>255.26904000000002</v>
          </cell>
        </row>
        <row r="493">
          <cell r="A493" t="str">
            <v>530009466023</v>
          </cell>
          <cell r="B493">
            <v>53000946</v>
          </cell>
          <cell r="C493">
            <v>6023</v>
          </cell>
          <cell r="D493">
            <v>1.3008599999999999</v>
          </cell>
          <cell r="E493">
            <v>0</v>
          </cell>
          <cell r="F493">
            <v>4.6679999999999999E-2</v>
          </cell>
          <cell r="G493">
            <v>0</v>
          </cell>
          <cell r="H493">
            <v>0</v>
          </cell>
          <cell r="I493">
            <v>1.3008599999999999</v>
          </cell>
        </row>
        <row r="494">
          <cell r="A494" t="str">
            <v>530015301040</v>
          </cell>
          <cell r="B494">
            <v>53001530</v>
          </cell>
          <cell r="C494">
            <v>1040</v>
          </cell>
          <cell r="D494">
            <v>0.29597000000000001</v>
          </cell>
          <cell r="E494">
            <v>0.16685</v>
          </cell>
          <cell r="F494">
            <v>0.63705999999999996</v>
          </cell>
          <cell r="G494">
            <v>0</v>
          </cell>
          <cell r="H494">
            <v>2.5391900000000001</v>
          </cell>
          <cell r="I494">
            <v>2.8351600000000001</v>
          </cell>
        </row>
        <row r="495">
          <cell r="A495" t="str">
            <v>530015304010</v>
          </cell>
          <cell r="B495">
            <v>53001530</v>
          </cell>
          <cell r="C495">
            <v>4010</v>
          </cell>
          <cell r="D495">
            <v>0.29597000000000001</v>
          </cell>
          <cell r="E495">
            <v>0.16683999999999999</v>
          </cell>
          <cell r="F495">
            <v>0.63705000000000001</v>
          </cell>
          <cell r="G495">
            <v>0</v>
          </cell>
          <cell r="H495">
            <v>2.5392000000000001</v>
          </cell>
          <cell r="I495">
            <v>2.8351700000000002</v>
          </cell>
        </row>
        <row r="496">
          <cell r="A496" t="str">
            <v>530015306023</v>
          </cell>
          <cell r="B496">
            <v>53001530</v>
          </cell>
          <cell r="C496">
            <v>6023</v>
          </cell>
          <cell r="D496">
            <v>0.44505</v>
          </cell>
          <cell r="E496">
            <v>0.16683999999999999</v>
          </cell>
          <cell r="F496">
            <v>0.63705999999999996</v>
          </cell>
          <cell r="G496">
            <v>0</v>
          </cell>
          <cell r="H496">
            <v>2.5392000000000001</v>
          </cell>
          <cell r="I496">
            <v>2.9842500000000003</v>
          </cell>
        </row>
        <row r="497">
          <cell r="A497" t="str">
            <v>530031134010</v>
          </cell>
          <cell r="B497">
            <v>53003113</v>
          </cell>
          <cell r="C497">
            <v>4010</v>
          </cell>
          <cell r="D497">
            <v>217.12827999999999</v>
          </cell>
          <cell r="E497">
            <v>13.13688</v>
          </cell>
          <cell r="F497">
            <v>16.343050000000002</v>
          </cell>
          <cell r="G497">
            <v>0</v>
          </cell>
          <cell r="H497">
            <v>13.84844</v>
          </cell>
          <cell r="I497">
            <v>230.97672</v>
          </cell>
        </row>
        <row r="498">
          <cell r="A498" t="str">
            <v>530031136023</v>
          </cell>
          <cell r="B498">
            <v>53003113</v>
          </cell>
          <cell r="C498">
            <v>6023</v>
          </cell>
          <cell r="D498">
            <v>133.84795</v>
          </cell>
          <cell r="E498">
            <v>14.033569999999999</v>
          </cell>
          <cell r="F498">
            <v>19.905180000000001</v>
          </cell>
          <cell r="G498">
            <v>0</v>
          </cell>
          <cell r="H498">
            <v>12.650539999999999</v>
          </cell>
          <cell r="I498">
            <v>146.49849</v>
          </cell>
        </row>
        <row r="499">
          <cell r="A499" t="str">
            <v>530052331040</v>
          </cell>
          <cell r="B499">
            <v>53005233</v>
          </cell>
          <cell r="C499">
            <v>1040</v>
          </cell>
          <cell r="D499">
            <v>0.26262000000000002</v>
          </cell>
          <cell r="E499">
            <v>0.14804</v>
          </cell>
          <cell r="F499">
            <v>0.56528</v>
          </cell>
          <cell r="G499">
            <v>0</v>
          </cell>
          <cell r="H499">
            <v>2.8477299999999999</v>
          </cell>
          <cell r="I499">
            <v>3.1103499999999999</v>
          </cell>
        </row>
        <row r="500">
          <cell r="A500" t="str">
            <v>530052334010</v>
          </cell>
          <cell r="B500">
            <v>53005233</v>
          </cell>
          <cell r="C500">
            <v>4010</v>
          </cell>
          <cell r="D500">
            <v>0.26262000000000002</v>
          </cell>
          <cell r="E500">
            <v>0.14804</v>
          </cell>
          <cell r="F500">
            <v>0.56528</v>
          </cell>
          <cell r="G500">
            <v>0</v>
          </cell>
          <cell r="H500">
            <v>2.8477299999999999</v>
          </cell>
          <cell r="I500">
            <v>3.1103499999999999</v>
          </cell>
        </row>
        <row r="501">
          <cell r="A501" t="str">
            <v>530052336023</v>
          </cell>
          <cell r="B501">
            <v>53005233</v>
          </cell>
          <cell r="C501">
            <v>6023</v>
          </cell>
          <cell r="D501">
            <v>0.35487000000000002</v>
          </cell>
          <cell r="E501">
            <v>0.14804</v>
          </cell>
          <cell r="F501">
            <v>0.56528</v>
          </cell>
          <cell r="G501">
            <v>0</v>
          </cell>
          <cell r="H501">
            <v>2.8477299999999999</v>
          </cell>
          <cell r="I501">
            <v>3.2025999999999999</v>
          </cell>
        </row>
        <row r="502">
          <cell r="A502" t="str">
            <v>530054316023</v>
          </cell>
          <cell r="B502">
            <v>53005431</v>
          </cell>
          <cell r="C502">
            <v>6023</v>
          </cell>
          <cell r="D502">
            <v>2.1148500000000001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2.1148500000000001</v>
          </cell>
        </row>
        <row r="503">
          <cell r="A503" t="str">
            <v>530107116023</v>
          </cell>
          <cell r="B503">
            <v>53010711</v>
          </cell>
          <cell r="C503">
            <v>6023</v>
          </cell>
          <cell r="D503">
            <v>90.013130000000004</v>
          </cell>
          <cell r="E503">
            <v>3.89744</v>
          </cell>
          <cell r="F503">
            <v>8.8682099999999995</v>
          </cell>
          <cell r="G503">
            <v>0</v>
          </cell>
          <cell r="H503">
            <v>0</v>
          </cell>
          <cell r="I503">
            <v>90.013130000000004</v>
          </cell>
        </row>
        <row r="504">
          <cell r="A504" t="str">
            <v>530108566023</v>
          </cell>
          <cell r="B504">
            <v>53010856</v>
          </cell>
          <cell r="C504">
            <v>6023</v>
          </cell>
          <cell r="D504">
            <v>92.107429999999994</v>
          </cell>
          <cell r="E504">
            <v>4.59375</v>
          </cell>
          <cell r="F504">
            <v>11.017899999999999</v>
          </cell>
          <cell r="G504">
            <v>0</v>
          </cell>
          <cell r="H504">
            <v>0</v>
          </cell>
          <cell r="I504">
            <v>92.107429999999994</v>
          </cell>
        </row>
        <row r="505">
          <cell r="A505" t="str">
            <v>530108576023</v>
          </cell>
          <cell r="B505">
            <v>53010857</v>
          </cell>
          <cell r="C505">
            <v>6023</v>
          </cell>
          <cell r="D505">
            <v>93.757040000000003</v>
          </cell>
          <cell r="E505">
            <v>4.23048</v>
          </cell>
          <cell r="F505">
            <v>10.00431</v>
          </cell>
          <cell r="G505">
            <v>0</v>
          </cell>
          <cell r="H505">
            <v>0</v>
          </cell>
          <cell r="I505">
            <v>93.757040000000003</v>
          </cell>
        </row>
        <row r="506">
          <cell r="A506" t="str">
            <v>620000042060</v>
          </cell>
          <cell r="B506">
            <v>62000004</v>
          </cell>
          <cell r="C506">
            <v>2060</v>
          </cell>
          <cell r="D506">
            <v>90.065119999999993</v>
          </cell>
          <cell r="E506">
            <v>0.80166000000000004</v>
          </cell>
          <cell r="F506">
            <v>0.69987999999999995</v>
          </cell>
          <cell r="G506">
            <v>0</v>
          </cell>
          <cell r="H506">
            <v>0</v>
          </cell>
          <cell r="I506">
            <v>90.065119999999993</v>
          </cell>
        </row>
        <row r="507">
          <cell r="A507" t="str">
            <v>620000042062</v>
          </cell>
          <cell r="B507">
            <v>62000004</v>
          </cell>
          <cell r="C507">
            <v>2062</v>
          </cell>
          <cell r="D507">
            <v>35.069510000000001</v>
          </cell>
          <cell r="E507">
            <v>2.5313500000000002</v>
          </cell>
          <cell r="F507">
            <v>1.72933</v>
          </cell>
          <cell r="G507">
            <v>0</v>
          </cell>
          <cell r="H507">
            <v>0</v>
          </cell>
          <cell r="I507">
            <v>35.069510000000001</v>
          </cell>
        </row>
        <row r="508">
          <cell r="A508" t="str">
            <v>620000042064</v>
          </cell>
          <cell r="B508">
            <v>62000004</v>
          </cell>
          <cell r="C508">
            <v>2064</v>
          </cell>
          <cell r="D508">
            <v>99.915649999999999</v>
          </cell>
          <cell r="E508">
            <v>0.58459000000000005</v>
          </cell>
          <cell r="F508">
            <v>0.42834</v>
          </cell>
          <cell r="G508">
            <v>0</v>
          </cell>
          <cell r="H508">
            <v>0</v>
          </cell>
          <cell r="I508">
            <v>99.915649999999999</v>
          </cell>
        </row>
        <row r="509">
          <cell r="A509" t="str">
            <v>620000282060</v>
          </cell>
          <cell r="B509">
            <v>62000028</v>
          </cell>
          <cell r="C509">
            <v>2060</v>
          </cell>
          <cell r="D509">
            <v>17.56307</v>
          </cell>
          <cell r="E509">
            <v>0.38180999999999998</v>
          </cell>
          <cell r="F509">
            <v>0.40883999999999998</v>
          </cell>
          <cell r="G509">
            <v>0</v>
          </cell>
          <cell r="H509">
            <v>0</v>
          </cell>
          <cell r="I509">
            <v>17.56307</v>
          </cell>
        </row>
        <row r="510">
          <cell r="A510" t="str">
            <v>620000282061</v>
          </cell>
          <cell r="B510">
            <v>62000028</v>
          </cell>
          <cell r="C510">
            <v>2061</v>
          </cell>
          <cell r="D510">
            <v>6.7939999999999996</v>
          </cell>
          <cell r="E510">
            <v>0.31</v>
          </cell>
          <cell r="F510">
            <v>0.38200000000000001</v>
          </cell>
          <cell r="G510">
            <v>0</v>
          </cell>
          <cell r="H510">
            <v>0</v>
          </cell>
          <cell r="I510">
            <v>6.7939999999999996</v>
          </cell>
        </row>
        <row r="511">
          <cell r="A511" t="str">
            <v>620000282064</v>
          </cell>
          <cell r="B511">
            <v>62000028</v>
          </cell>
          <cell r="C511">
            <v>2064</v>
          </cell>
          <cell r="D511">
            <v>17.32058</v>
          </cell>
          <cell r="E511">
            <v>0.31262000000000001</v>
          </cell>
          <cell r="F511">
            <v>0.43181999999999998</v>
          </cell>
          <cell r="G511">
            <v>0</v>
          </cell>
          <cell r="H511">
            <v>0</v>
          </cell>
          <cell r="I511">
            <v>17.32058</v>
          </cell>
        </row>
        <row r="512">
          <cell r="A512" t="str">
            <v>620000286024</v>
          </cell>
          <cell r="B512">
            <v>62000028</v>
          </cell>
          <cell r="C512">
            <v>6024</v>
          </cell>
          <cell r="D512">
            <v>7.3384799999999997</v>
          </cell>
          <cell r="E512">
            <v>0.16347999999999999</v>
          </cell>
          <cell r="F512">
            <v>0.13763</v>
          </cell>
          <cell r="G512">
            <v>0</v>
          </cell>
          <cell r="H512">
            <v>1.4999999999999999E-4</v>
          </cell>
          <cell r="I512">
            <v>7.3386299999999993</v>
          </cell>
        </row>
        <row r="513">
          <cell r="A513" t="str">
            <v>620000302060</v>
          </cell>
          <cell r="B513">
            <v>62000030</v>
          </cell>
          <cell r="C513">
            <v>2060</v>
          </cell>
          <cell r="D513">
            <v>18.588039999999999</v>
          </cell>
          <cell r="E513">
            <v>1.5832200000000001</v>
          </cell>
          <cell r="F513">
            <v>1.4502299999999999</v>
          </cell>
          <cell r="G513">
            <v>0</v>
          </cell>
          <cell r="H513">
            <v>0</v>
          </cell>
          <cell r="I513">
            <v>18.588039999999999</v>
          </cell>
        </row>
        <row r="514">
          <cell r="A514" t="str">
            <v>620000322060</v>
          </cell>
          <cell r="B514">
            <v>62000032</v>
          </cell>
          <cell r="C514">
            <v>2060</v>
          </cell>
          <cell r="D514">
            <v>19.49006</v>
          </cell>
          <cell r="E514">
            <v>0.40623999999999999</v>
          </cell>
          <cell r="F514">
            <v>0.52107000000000003</v>
          </cell>
          <cell r="G514">
            <v>0</v>
          </cell>
          <cell r="H514">
            <v>0</v>
          </cell>
          <cell r="I514">
            <v>19.49006</v>
          </cell>
        </row>
        <row r="515">
          <cell r="A515" t="str">
            <v>620000322062</v>
          </cell>
          <cell r="B515">
            <v>62000032</v>
          </cell>
          <cell r="C515">
            <v>2062</v>
          </cell>
          <cell r="D515">
            <v>20.725349999999999</v>
          </cell>
          <cell r="E515">
            <v>0.32638</v>
          </cell>
          <cell r="F515">
            <v>0.34267999999999998</v>
          </cell>
          <cell r="G515">
            <v>0</v>
          </cell>
          <cell r="H515">
            <v>0</v>
          </cell>
          <cell r="I515">
            <v>20.725349999999999</v>
          </cell>
        </row>
        <row r="516">
          <cell r="A516" t="str">
            <v>620000322064</v>
          </cell>
          <cell r="B516">
            <v>62000032</v>
          </cell>
          <cell r="C516">
            <v>2064</v>
          </cell>
          <cell r="D516">
            <v>19.394079999999999</v>
          </cell>
          <cell r="E516">
            <v>0.31291000000000002</v>
          </cell>
          <cell r="F516">
            <v>0.47042</v>
          </cell>
          <cell r="G516">
            <v>0</v>
          </cell>
          <cell r="H516">
            <v>0</v>
          </cell>
          <cell r="I516">
            <v>19.394079999999999</v>
          </cell>
        </row>
        <row r="517">
          <cell r="A517" t="str">
            <v>620000342060</v>
          </cell>
          <cell r="B517">
            <v>62000034</v>
          </cell>
          <cell r="C517">
            <v>2060</v>
          </cell>
          <cell r="D517">
            <v>20.471170000000001</v>
          </cell>
          <cell r="E517">
            <v>1.6530800000000001</v>
          </cell>
          <cell r="F517">
            <v>1.62063</v>
          </cell>
          <cell r="G517">
            <v>0</v>
          </cell>
          <cell r="H517">
            <v>0</v>
          </cell>
          <cell r="I517">
            <v>20.471170000000001</v>
          </cell>
        </row>
        <row r="518">
          <cell r="A518" t="str">
            <v>620000342064</v>
          </cell>
          <cell r="B518">
            <v>62000034</v>
          </cell>
          <cell r="C518">
            <v>2064</v>
          </cell>
          <cell r="D518">
            <v>20.965789999999998</v>
          </cell>
          <cell r="E518">
            <v>0.48597000000000001</v>
          </cell>
          <cell r="F518">
            <v>0.66820000000000002</v>
          </cell>
          <cell r="G518">
            <v>0</v>
          </cell>
          <cell r="H518">
            <v>0</v>
          </cell>
          <cell r="I518">
            <v>20.965789999999998</v>
          </cell>
        </row>
        <row r="519">
          <cell r="A519" t="str">
            <v>620000352060</v>
          </cell>
          <cell r="B519">
            <v>62000035</v>
          </cell>
          <cell r="C519">
            <v>2060</v>
          </cell>
          <cell r="D519">
            <v>9.5454699999999999</v>
          </cell>
          <cell r="E519">
            <v>1.3368199999999999</v>
          </cell>
          <cell r="F519">
            <v>0.70357000000000003</v>
          </cell>
          <cell r="G519">
            <v>0</v>
          </cell>
          <cell r="H519">
            <v>0</v>
          </cell>
          <cell r="I519">
            <v>9.5454699999999999</v>
          </cell>
        </row>
        <row r="520">
          <cell r="A520" t="str">
            <v>620000352064</v>
          </cell>
          <cell r="B520">
            <v>62000035</v>
          </cell>
          <cell r="C520">
            <v>2064</v>
          </cell>
          <cell r="D520">
            <v>20.927</v>
          </cell>
          <cell r="E520">
            <v>1.4763900000000001</v>
          </cell>
          <cell r="F520">
            <v>1.3554999999999999</v>
          </cell>
          <cell r="G520">
            <v>0</v>
          </cell>
          <cell r="H520">
            <v>0</v>
          </cell>
          <cell r="I520">
            <v>20.927</v>
          </cell>
        </row>
        <row r="521">
          <cell r="A521" t="str">
            <v>620000362060</v>
          </cell>
          <cell r="B521">
            <v>62000036</v>
          </cell>
          <cell r="C521">
            <v>2060</v>
          </cell>
          <cell r="D521">
            <v>23.12163</v>
          </cell>
          <cell r="E521">
            <v>0.39285999999999999</v>
          </cell>
          <cell r="F521">
            <v>0.34193000000000001</v>
          </cell>
          <cell r="G521">
            <v>0</v>
          </cell>
          <cell r="H521">
            <v>0</v>
          </cell>
          <cell r="I521">
            <v>23.12163</v>
          </cell>
        </row>
        <row r="522">
          <cell r="A522" t="str">
            <v>620000362064</v>
          </cell>
          <cell r="B522">
            <v>62000036</v>
          </cell>
          <cell r="C522">
            <v>2064</v>
          </cell>
          <cell r="D522">
            <v>24.5001</v>
          </cell>
          <cell r="E522">
            <v>0.26683000000000001</v>
          </cell>
          <cell r="F522">
            <v>0.26188</v>
          </cell>
          <cell r="G522">
            <v>0</v>
          </cell>
          <cell r="H522">
            <v>0</v>
          </cell>
          <cell r="I522">
            <v>24.5001</v>
          </cell>
        </row>
        <row r="523">
          <cell r="A523" t="str">
            <v>620000402060</v>
          </cell>
          <cell r="B523">
            <v>62000040</v>
          </cell>
          <cell r="C523">
            <v>2060</v>
          </cell>
          <cell r="D523">
            <v>23.568460000000002</v>
          </cell>
          <cell r="E523">
            <v>1.4261900000000001</v>
          </cell>
          <cell r="F523">
            <v>1.1850400000000001</v>
          </cell>
          <cell r="G523">
            <v>0</v>
          </cell>
          <cell r="H523">
            <v>0</v>
          </cell>
          <cell r="I523">
            <v>23.568460000000002</v>
          </cell>
        </row>
        <row r="524">
          <cell r="A524" t="str">
            <v>620000402064</v>
          </cell>
          <cell r="B524">
            <v>62000040</v>
          </cell>
          <cell r="C524">
            <v>2064</v>
          </cell>
          <cell r="D524">
            <v>24.40831</v>
          </cell>
          <cell r="E524">
            <v>0.48413</v>
          </cell>
          <cell r="F524">
            <v>0.50824999999999998</v>
          </cell>
          <cell r="G524">
            <v>0</v>
          </cell>
          <cell r="H524">
            <v>0</v>
          </cell>
          <cell r="I524">
            <v>24.40831</v>
          </cell>
        </row>
        <row r="525">
          <cell r="A525" t="str">
            <v>620000412060</v>
          </cell>
          <cell r="B525">
            <v>62000041</v>
          </cell>
          <cell r="C525">
            <v>2060</v>
          </cell>
          <cell r="D525">
            <v>19.842970000000001</v>
          </cell>
          <cell r="E525">
            <v>2.4556499999999999</v>
          </cell>
          <cell r="F525">
            <v>2.0389900000000001</v>
          </cell>
          <cell r="G525">
            <v>0</v>
          </cell>
          <cell r="H525">
            <v>0</v>
          </cell>
          <cell r="I525">
            <v>19.842970000000001</v>
          </cell>
        </row>
        <row r="526">
          <cell r="A526" t="str">
            <v>620000412061</v>
          </cell>
          <cell r="B526">
            <v>62000041</v>
          </cell>
          <cell r="C526">
            <v>2061</v>
          </cell>
          <cell r="D526">
            <v>8.4820700000000002</v>
          </cell>
          <cell r="E526">
            <v>0.46820000000000001</v>
          </cell>
          <cell r="F526">
            <v>0.69542000000000004</v>
          </cell>
          <cell r="G526">
            <v>0</v>
          </cell>
          <cell r="H526">
            <v>0</v>
          </cell>
          <cell r="I526">
            <v>8.4820700000000002</v>
          </cell>
        </row>
        <row r="527">
          <cell r="A527" t="str">
            <v>620000412064</v>
          </cell>
          <cell r="B527">
            <v>62000041</v>
          </cell>
          <cell r="C527">
            <v>2064</v>
          </cell>
          <cell r="D527">
            <v>19.474740000000001</v>
          </cell>
          <cell r="E527">
            <v>0.59209000000000001</v>
          </cell>
          <cell r="F527">
            <v>0.74695999999999996</v>
          </cell>
          <cell r="G527">
            <v>0</v>
          </cell>
          <cell r="H527">
            <v>0</v>
          </cell>
          <cell r="I527">
            <v>19.474740000000001</v>
          </cell>
        </row>
        <row r="528">
          <cell r="A528" t="str">
            <v>620000442060</v>
          </cell>
          <cell r="B528">
            <v>62000044</v>
          </cell>
          <cell r="C528">
            <v>2060</v>
          </cell>
          <cell r="D528">
            <v>21.8658</v>
          </cell>
          <cell r="E528">
            <v>4.1659300000000004</v>
          </cell>
          <cell r="F528">
            <v>3.3679700000000001</v>
          </cell>
          <cell r="G528">
            <v>0</v>
          </cell>
          <cell r="H528">
            <v>0</v>
          </cell>
          <cell r="I528">
            <v>21.8658</v>
          </cell>
        </row>
        <row r="529">
          <cell r="A529" t="str">
            <v>620000442064</v>
          </cell>
          <cell r="B529">
            <v>62000044</v>
          </cell>
          <cell r="C529">
            <v>2064</v>
          </cell>
          <cell r="D529">
            <v>21.029389999999999</v>
          </cell>
          <cell r="E529">
            <v>1.0041100000000001</v>
          </cell>
          <cell r="F529">
            <v>1.1418200000000001</v>
          </cell>
          <cell r="G529">
            <v>0</v>
          </cell>
          <cell r="H529">
            <v>0</v>
          </cell>
          <cell r="I529">
            <v>21.029389999999999</v>
          </cell>
        </row>
        <row r="530">
          <cell r="A530" t="str">
            <v>620000482060</v>
          </cell>
          <cell r="B530">
            <v>62000048</v>
          </cell>
          <cell r="C530">
            <v>2060</v>
          </cell>
          <cell r="D530">
            <v>21.613019999999999</v>
          </cell>
          <cell r="E530">
            <v>2.6338300000000001</v>
          </cell>
          <cell r="F530">
            <v>2.4583400000000002</v>
          </cell>
          <cell r="G530">
            <v>0</v>
          </cell>
          <cell r="H530">
            <v>0</v>
          </cell>
          <cell r="I530">
            <v>21.613019999999999</v>
          </cell>
        </row>
        <row r="531">
          <cell r="A531" t="str">
            <v>620000482061</v>
          </cell>
          <cell r="B531">
            <v>62000048</v>
          </cell>
          <cell r="C531">
            <v>2061</v>
          </cell>
          <cell r="D531">
            <v>10.30517</v>
          </cell>
          <cell r="E531">
            <v>1.13802</v>
          </cell>
          <cell r="F531">
            <v>0.94364999999999999</v>
          </cell>
          <cell r="G531">
            <v>0</v>
          </cell>
          <cell r="H531">
            <v>0</v>
          </cell>
          <cell r="I531">
            <v>10.30517</v>
          </cell>
        </row>
        <row r="532">
          <cell r="A532" t="str">
            <v>620000482064</v>
          </cell>
          <cell r="B532">
            <v>62000048</v>
          </cell>
          <cell r="C532">
            <v>2064</v>
          </cell>
          <cell r="D532">
            <v>21.43608</v>
          </cell>
          <cell r="E532">
            <v>0.59350000000000003</v>
          </cell>
          <cell r="F532">
            <v>0.79096</v>
          </cell>
          <cell r="G532">
            <v>0</v>
          </cell>
          <cell r="H532">
            <v>0</v>
          </cell>
          <cell r="I532">
            <v>21.43608</v>
          </cell>
        </row>
        <row r="533">
          <cell r="A533" t="str">
            <v>620000512060</v>
          </cell>
          <cell r="B533">
            <v>62000051</v>
          </cell>
          <cell r="C533">
            <v>2060</v>
          </cell>
          <cell r="D533">
            <v>22.92493</v>
          </cell>
          <cell r="E533">
            <v>4.1355599999999999</v>
          </cell>
          <cell r="F533">
            <v>3.7924600000000002</v>
          </cell>
          <cell r="G533">
            <v>0</v>
          </cell>
          <cell r="H533">
            <v>0</v>
          </cell>
          <cell r="I533">
            <v>22.92493</v>
          </cell>
        </row>
        <row r="534">
          <cell r="A534" t="str">
            <v>620000522060</v>
          </cell>
          <cell r="B534">
            <v>62000052</v>
          </cell>
          <cell r="C534">
            <v>2060</v>
          </cell>
          <cell r="D534">
            <v>23.286370000000002</v>
          </cell>
          <cell r="E534">
            <v>5.1318700000000002</v>
          </cell>
          <cell r="F534">
            <v>4.6691900000000004</v>
          </cell>
          <cell r="G534">
            <v>0</v>
          </cell>
          <cell r="H534">
            <v>0</v>
          </cell>
          <cell r="I534">
            <v>23.286370000000002</v>
          </cell>
        </row>
        <row r="535">
          <cell r="A535" t="str">
            <v>620000522064</v>
          </cell>
          <cell r="B535">
            <v>62000052</v>
          </cell>
          <cell r="C535">
            <v>2064</v>
          </cell>
          <cell r="D535">
            <v>23.516660000000002</v>
          </cell>
          <cell r="E535">
            <v>0.90669</v>
          </cell>
          <cell r="F535">
            <v>1.1280399999999999</v>
          </cell>
          <cell r="G535">
            <v>0</v>
          </cell>
          <cell r="H535">
            <v>0</v>
          </cell>
          <cell r="I535">
            <v>23.516660000000002</v>
          </cell>
        </row>
        <row r="536">
          <cell r="A536" t="str">
            <v>620000552060</v>
          </cell>
          <cell r="B536">
            <v>62000055</v>
          </cell>
          <cell r="C536">
            <v>2060</v>
          </cell>
          <cell r="D536">
            <v>26.109220000000001</v>
          </cell>
          <cell r="E536">
            <v>5.1606899999999998</v>
          </cell>
          <cell r="F536">
            <v>4.4568399999999997</v>
          </cell>
          <cell r="G536">
            <v>0</v>
          </cell>
          <cell r="H536">
            <v>0</v>
          </cell>
          <cell r="I536">
            <v>26.109220000000001</v>
          </cell>
        </row>
        <row r="537">
          <cell r="A537" t="str">
            <v>620000562060</v>
          </cell>
          <cell r="B537">
            <v>62000056</v>
          </cell>
          <cell r="C537">
            <v>2060</v>
          </cell>
          <cell r="D537">
            <v>13.848330000000001</v>
          </cell>
          <cell r="E537">
            <v>3.80728</v>
          </cell>
          <cell r="F537">
            <v>3.2291300000000001</v>
          </cell>
          <cell r="G537">
            <v>0</v>
          </cell>
          <cell r="H537">
            <v>0</v>
          </cell>
          <cell r="I537">
            <v>13.848330000000001</v>
          </cell>
        </row>
        <row r="538">
          <cell r="A538" t="str">
            <v>620000562064</v>
          </cell>
          <cell r="B538">
            <v>62000056</v>
          </cell>
          <cell r="C538">
            <v>2064</v>
          </cell>
          <cell r="D538">
            <v>23.442329999999998</v>
          </cell>
          <cell r="E538">
            <v>0.95570999999999995</v>
          </cell>
          <cell r="F538">
            <v>1.16221</v>
          </cell>
          <cell r="G538">
            <v>0</v>
          </cell>
          <cell r="H538">
            <v>0</v>
          </cell>
          <cell r="I538">
            <v>23.442329999999998</v>
          </cell>
        </row>
        <row r="539">
          <cell r="A539" t="str">
            <v>620000572060</v>
          </cell>
          <cell r="B539">
            <v>62000057</v>
          </cell>
          <cell r="C539">
            <v>2060</v>
          </cell>
          <cell r="D539">
            <v>22.701309999999999</v>
          </cell>
          <cell r="E539">
            <v>2.2123400000000002</v>
          </cell>
          <cell r="F539">
            <v>1.7606299999999999</v>
          </cell>
          <cell r="G539">
            <v>0</v>
          </cell>
          <cell r="H539">
            <v>0</v>
          </cell>
          <cell r="I539">
            <v>22.701309999999999</v>
          </cell>
        </row>
        <row r="540">
          <cell r="A540" t="str">
            <v>620000572061</v>
          </cell>
          <cell r="B540">
            <v>62000057</v>
          </cell>
          <cell r="C540">
            <v>2061</v>
          </cell>
          <cell r="D540">
            <v>27.686299999999999</v>
          </cell>
          <cell r="E540">
            <v>0.57769999999999999</v>
          </cell>
          <cell r="F540">
            <v>0.53493000000000002</v>
          </cell>
          <cell r="G540">
            <v>0</v>
          </cell>
          <cell r="H540">
            <v>0</v>
          </cell>
          <cell r="I540">
            <v>27.686299999999999</v>
          </cell>
        </row>
        <row r="541">
          <cell r="A541" t="str">
            <v>620000572064</v>
          </cell>
          <cell r="B541">
            <v>62000057</v>
          </cell>
          <cell r="C541">
            <v>2064</v>
          </cell>
          <cell r="D541">
            <v>25.636140000000001</v>
          </cell>
          <cell r="E541">
            <v>0.57186000000000003</v>
          </cell>
          <cell r="F541">
            <v>0.64639000000000002</v>
          </cell>
          <cell r="G541">
            <v>0</v>
          </cell>
          <cell r="H541">
            <v>0</v>
          </cell>
          <cell r="I541">
            <v>25.636140000000001</v>
          </cell>
        </row>
        <row r="542">
          <cell r="A542" t="str">
            <v>620000602060</v>
          </cell>
          <cell r="B542">
            <v>62000060</v>
          </cell>
          <cell r="C542">
            <v>2060</v>
          </cell>
          <cell r="D542">
            <v>14.255660000000001</v>
          </cell>
          <cell r="E542">
            <v>4.2129399999999997</v>
          </cell>
          <cell r="F542">
            <v>3.2601100000000001</v>
          </cell>
          <cell r="G542">
            <v>0</v>
          </cell>
          <cell r="H542">
            <v>0</v>
          </cell>
          <cell r="I542">
            <v>14.255660000000001</v>
          </cell>
        </row>
        <row r="543">
          <cell r="A543" t="str">
            <v>620000602064</v>
          </cell>
          <cell r="B543">
            <v>62000060</v>
          </cell>
          <cell r="C543">
            <v>2064</v>
          </cell>
          <cell r="D543">
            <v>27.69135</v>
          </cell>
          <cell r="E543">
            <v>0.93313000000000001</v>
          </cell>
          <cell r="F543">
            <v>1.0189600000000001</v>
          </cell>
          <cell r="G543">
            <v>0</v>
          </cell>
          <cell r="H543">
            <v>0</v>
          </cell>
          <cell r="I543">
            <v>27.69135</v>
          </cell>
        </row>
        <row r="544">
          <cell r="A544" t="str">
            <v>620000622060</v>
          </cell>
          <cell r="B544">
            <v>62000062</v>
          </cell>
          <cell r="C544">
            <v>2060</v>
          </cell>
          <cell r="D544">
            <v>17.984400000000001</v>
          </cell>
          <cell r="E544">
            <v>3.26505</v>
          </cell>
          <cell r="F544">
            <v>2.7663600000000002</v>
          </cell>
          <cell r="G544">
            <v>0</v>
          </cell>
          <cell r="H544">
            <v>0</v>
          </cell>
          <cell r="I544">
            <v>17.984400000000001</v>
          </cell>
        </row>
        <row r="545">
          <cell r="A545" t="str">
            <v>620000622064</v>
          </cell>
          <cell r="B545">
            <v>62000062</v>
          </cell>
          <cell r="C545">
            <v>2064</v>
          </cell>
          <cell r="D545">
            <v>27.526689999999999</v>
          </cell>
          <cell r="E545">
            <v>1.1373200000000001</v>
          </cell>
          <cell r="F545">
            <v>0.91922000000000004</v>
          </cell>
          <cell r="G545">
            <v>0</v>
          </cell>
          <cell r="H545">
            <v>0</v>
          </cell>
          <cell r="I545">
            <v>27.526689999999999</v>
          </cell>
        </row>
        <row r="546">
          <cell r="A546" t="str">
            <v>620000652060</v>
          </cell>
          <cell r="B546">
            <v>62000065</v>
          </cell>
          <cell r="C546">
            <v>2060</v>
          </cell>
          <cell r="D546">
            <v>19.660250000000001</v>
          </cell>
          <cell r="E546">
            <v>0.89942</v>
          </cell>
          <cell r="F546">
            <v>0.10099</v>
          </cell>
          <cell r="G546">
            <v>0</v>
          </cell>
          <cell r="H546">
            <v>0</v>
          </cell>
          <cell r="I546">
            <v>19.660250000000001</v>
          </cell>
        </row>
        <row r="547">
          <cell r="A547" t="str">
            <v>620000652064</v>
          </cell>
          <cell r="B547">
            <v>62000065</v>
          </cell>
          <cell r="C547">
            <v>2064</v>
          </cell>
          <cell r="D547">
            <v>20.01774</v>
          </cell>
          <cell r="E547">
            <v>2.1559999999999999E-2</v>
          </cell>
          <cell r="F547">
            <v>0.12039999999999999</v>
          </cell>
          <cell r="G547">
            <v>0</v>
          </cell>
          <cell r="H547">
            <v>0</v>
          </cell>
          <cell r="I547">
            <v>20.01774</v>
          </cell>
        </row>
        <row r="548">
          <cell r="A548" t="str">
            <v>620000682060</v>
          </cell>
          <cell r="B548">
            <v>62000068</v>
          </cell>
          <cell r="C548">
            <v>2060</v>
          </cell>
          <cell r="D548">
            <v>19.676860000000001</v>
          </cell>
          <cell r="E548">
            <v>0.91</v>
          </cell>
          <cell r="F548">
            <v>0.1036</v>
          </cell>
          <cell r="G548">
            <v>0</v>
          </cell>
          <cell r="H548">
            <v>0</v>
          </cell>
          <cell r="I548">
            <v>19.676860000000001</v>
          </cell>
        </row>
        <row r="549">
          <cell r="A549" t="str">
            <v>620000692060</v>
          </cell>
          <cell r="B549">
            <v>62000069</v>
          </cell>
          <cell r="C549">
            <v>2060</v>
          </cell>
          <cell r="D549">
            <v>8.6951499999999999</v>
          </cell>
          <cell r="E549">
            <v>0.47685</v>
          </cell>
          <cell r="F549">
            <v>1.0630000000000001E-2</v>
          </cell>
          <cell r="G549">
            <v>0</v>
          </cell>
          <cell r="H549">
            <v>0</v>
          </cell>
          <cell r="I549">
            <v>8.6951499999999999</v>
          </cell>
        </row>
        <row r="550">
          <cell r="A550" t="str">
            <v>620000692064</v>
          </cell>
          <cell r="B550">
            <v>62000069</v>
          </cell>
          <cell r="C550">
            <v>2064</v>
          </cell>
          <cell r="D550">
            <v>19.95412</v>
          </cell>
          <cell r="E550">
            <v>2.1569999999999999E-2</v>
          </cell>
          <cell r="F550">
            <v>0.12039</v>
          </cell>
          <cell r="G550">
            <v>0</v>
          </cell>
          <cell r="H550">
            <v>0</v>
          </cell>
          <cell r="I550">
            <v>19.95412</v>
          </cell>
        </row>
        <row r="551">
          <cell r="A551" t="str">
            <v>620000752060</v>
          </cell>
          <cell r="B551">
            <v>62000075</v>
          </cell>
          <cell r="C551">
            <v>2060</v>
          </cell>
          <cell r="D551">
            <v>9.2184000000000008</v>
          </cell>
          <cell r="E551">
            <v>0.43163000000000001</v>
          </cell>
          <cell r="F551">
            <v>1.8E-3</v>
          </cell>
          <cell r="G551">
            <v>0</v>
          </cell>
          <cell r="H551">
            <v>0</v>
          </cell>
          <cell r="I551">
            <v>9.2184000000000008</v>
          </cell>
        </row>
        <row r="552">
          <cell r="A552" t="str">
            <v>620000772060</v>
          </cell>
          <cell r="B552">
            <v>62000077</v>
          </cell>
          <cell r="C552">
            <v>2060</v>
          </cell>
          <cell r="D552">
            <v>23.717790000000001</v>
          </cell>
          <cell r="E552">
            <v>1.73088</v>
          </cell>
          <cell r="F552">
            <v>0.10793999999999999</v>
          </cell>
          <cell r="G552">
            <v>0</v>
          </cell>
          <cell r="H552">
            <v>0</v>
          </cell>
          <cell r="I552">
            <v>23.717790000000001</v>
          </cell>
        </row>
        <row r="553">
          <cell r="A553" t="str">
            <v>620000802060</v>
          </cell>
          <cell r="B553">
            <v>62000080</v>
          </cell>
          <cell r="C553">
            <v>2060</v>
          </cell>
          <cell r="D553">
            <v>21.93496</v>
          </cell>
          <cell r="E553">
            <v>0.83699000000000001</v>
          </cell>
          <cell r="F553">
            <v>0.15479999999999999</v>
          </cell>
          <cell r="G553">
            <v>0</v>
          </cell>
          <cell r="H553">
            <v>0</v>
          </cell>
          <cell r="I553">
            <v>21.93496</v>
          </cell>
        </row>
        <row r="554">
          <cell r="A554" t="str">
            <v>620000802064</v>
          </cell>
          <cell r="B554">
            <v>62000080</v>
          </cell>
          <cell r="C554">
            <v>2064</v>
          </cell>
          <cell r="D554">
            <v>21.63307</v>
          </cell>
          <cell r="E554">
            <v>9.0300000000000005E-2</v>
          </cell>
          <cell r="F554">
            <v>0.12321</v>
          </cell>
          <cell r="G554">
            <v>0</v>
          </cell>
          <cell r="H554">
            <v>0</v>
          </cell>
          <cell r="I554">
            <v>21.63307</v>
          </cell>
        </row>
        <row r="555">
          <cell r="A555" t="str">
            <v>620000812060</v>
          </cell>
          <cell r="B555">
            <v>62000081</v>
          </cell>
          <cell r="C555">
            <v>2060</v>
          </cell>
          <cell r="D555">
            <v>11.2028</v>
          </cell>
          <cell r="E555">
            <v>0.34255999999999998</v>
          </cell>
          <cell r="F555">
            <v>2.2669999999999999E-2</v>
          </cell>
          <cell r="G555">
            <v>0</v>
          </cell>
          <cell r="H555">
            <v>0</v>
          </cell>
          <cell r="I555">
            <v>11.2028</v>
          </cell>
        </row>
        <row r="556">
          <cell r="A556" t="str">
            <v>620000812064</v>
          </cell>
          <cell r="B556">
            <v>62000081</v>
          </cell>
          <cell r="C556">
            <v>2064</v>
          </cell>
          <cell r="D556">
            <v>17.056439999999998</v>
          </cell>
          <cell r="E556">
            <v>2.2780000000000002E-2</v>
          </cell>
          <cell r="F556">
            <v>4.3830000000000001E-2</v>
          </cell>
          <cell r="G556">
            <v>0</v>
          </cell>
          <cell r="H556">
            <v>0</v>
          </cell>
          <cell r="I556">
            <v>17.056439999999998</v>
          </cell>
        </row>
        <row r="557">
          <cell r="A557" t="str">
            <v>620000822060</v>
          </cell>
          <cell r="B557">
            <v>62000082</v>
          </cell>
          <cell r="C557">
            <v>2060</v>
          </cell>
          <cell r="D557">
            <v>10.913600000000001</v>
          </cell>
          <cell r="E557">
            <v>0.40600000000000003</v>
          </cell>
          <cell r="F557">
            <v>9.1999999999999998E-3</v>
          </cell>
          <cell r="G557">
            <v>0</v>
          </cell>
          <cell r="H557">
            <v>0</v>
          </cell>
          <cell r="I557">
            <v>10.913600000000001</v>
          </cell>
        </row>
        <row r="558">
          <cell r="A558" t="str">
            <v>620000822064</v>
          </cell>
          <cell r="B558">
            <v>62000082</v>
          </cell>
          <cell r="C558">
            <v>2064</v>
          </cell>
          <cell r="D558">
            <v>14.13841</v>
          </cell>
          <cell r="E558">
            <v>2.4760000000000001E-2</v>
          </cell>
          <cell r="F558">
            <v>4.403E-2</v>
          </cell>
          <cell r="G558">
            <v>0</v>
          </cell>
          <cell r="H558">
            <v>0</v>
          </cell>
          <cell r="I558">
            <v>14.13841</v>
          </cell>
        </row>
        <row r="559">
          <cell r="A559" t="str">
            <v>620000832060</v>
          </cell>
          <cell r="B559">
            <v>62000083</v>
          </cell>
          <cell r="C559">
            <v>2060</v>
          </cell>
          <cell r="D559">
            <v>20.6281</v>
          </cell>
          <cell r="E559">
            <v>2.4027400000000001</v>
          </cell>
          <cell r="F559">
            <v>2.9399999999999999E-3</v>
          </cell>
          <cell r="G559">
            <v>0</v>
          </cell>
          <cell r="H559">
            <v>0</v>
          </cell>
          <cell r="I559">
            <v>20.6281</v>
          </cell>
        </row>
        <row r="560">
          <cell r="A560" t="str">
            <v>620000832064</v>
          </cell>
          <cell r="B560">
            <v>62000083</v>
          </cell>
          <cell r="C560">
            <v>2064</v>
          </cell>
          <cell r="D560">
            <v>22.364090000000001</v>
          </cell>
          <cell r="E560">
            <v>1.7019200000000001</v>
          </cell>
          <cell r="F560">
            <v>3.2550000000000003E-2</v>
          </cell>
          <cell r="G560">
            <v>0</v>
          </cell>
          <cell r="H560">
            <v>0</v>
          </cell>
          <cell r="I560">
            <v>22.364090000000001</v>
          </cell>
        </row>
        <row r="561">
          <cell r="A561" t="str">
            <v>620000902060</v>
          </cell>
          <cell r="B561">
            <v>62000090</v>
          </cell>
          <cell r="C561">
            <v>2060</v>
          </cell>
          <cell r="D561">
            <v>13.79618</v>
          </cell>
          <cell r="E561">
            <v>0.314</v>
          </cell>
          <cell r="F561">
            <v>2.3269999999999999E-2</v>
          </cell>
          <cell r="G561">
            <v>0</v>
          </cell>
          <cell r="H561">
            <v>0</v>
          </cell>
          <cell r="I561">
            <v>13.79618</v>
          </cell>
        </row>
        <row r="562">
          <cell r="A562" t="str">
            <v>620000912064</v>
          </cell>
          <cell r="B562">
            <v>62000091</v>
          </cell>
          <cell r="C562">
            <v>2064</v>
          </cell>
          <cell r="D562">
            <v>22.021509999999999</v>
          </cell>
          <cell r="E562">
            <v>1.1510400000000001</v>
          </cell>
          <cell r="F562">
            <v>1.30775</v>
          </cell>
          <cell r="G562">
            <v>0</v>
          </cell>
          <cell r="H562">
            <v>0</v>
          </cell>
          <cell r="I562">
            <v>22.021509999999999</v>
          </cell>
        </row>
        <row r="563">
          <cell r="A563" t="str">
            <v>620001032060</v>
          </cell>
          <cell r="B563">
            <v>62000103</v>
          </cell>
          <cell r="C563">
            <v>2060</v>
          </cell>
          <cell r="D563">
            <v>22.017340000000001</v>
          </cell>
          <cell r="E563">
            <v>1.0739300000000001</v>
          </cell>
          <cell r="F563">
            <v>0.16547000000000001</v>
          </cell>
          <cell r="G563">
            <v>0</v>
          </cell>
          <cell r="H563">
            <v>0</v>
          </cell>
          <cell r="I563">
            <v>22.017340000000001</v>
          </cell>
        </row>
        <row r="564">
          <cell r="A564" t="str">
            <v>620001032064</v>
          </cell>
          <cell r="B564">
            <v>62000103</v>
          </cell>
          <cell r="C564">
            <v>2064</v>
          </cell>
          <cell r="D564">
            <v>21.944839999999999</v>
          </cell>
          <cell r="E564">
            <v>2.4219999999999998E-2</v>
          </cell>
          <cell r="F564">
            <v>0.14427999999999999</v>
          </cell>
          <cell r="G564">
            <v>0</v>
          </cell>
          <cell r="H564">
            <v>0</v>
          </cell>
          <cell r="I564">
            <v>21.944839999999999</v>
          </cell>
        </row>
        <row r="565">
          <cell r="A565" t="str">
            <v>620001036024</v>
          </cell>
          <cell r="B565">
            <v>62000103</v>
          </cell>
          <cell r="C565">
            <v>6024</v>
          </cell>
          <cell r="D565">
            <v>21.741589999999999</v>
          </cell>
          <cell r="E565">
            <v>0.94562000000000002</v>
          </cell>
          <cell r="F565">
            <v>0.14257</v>
          </cell>
          <cell r="G565">
            <v>0</v>
          </cell>
          <cell r="H565">
            <v>0</v>
          </cell>
          <cell r="I565">
            <v>21.741589999999999</v>
          </cell>
        </row>
        <row r="566">
          <cell r="A566" t="str">
            <v>620001052060</v>
          </cell>
          <cell r="B566">
            <v>62000105</v>
          </cell>
          <cell r="C566">
            <v>2060</v>
          </cell>
          <cell r="D566">
            <v>23.107420000000001</v>
          </cell>
          <cell r="E566">
            <v>1.3467800000000001</v>
          </cell>
          <cell r="F566">
            <v>0.18758</v>
          </cell>
          <cell r="G566">
            <v>0</v>
          </cell>
          <cell r="H566">
            <v>0</v>
          </cell>
          <cell r="I566">
            <v>23.107420000000001</v>
          </cell>
        </row>
        <row r="567">
          <cell r="A567" t="str">
            <v>620001052064</v>
          </cell>
          <cell r="B567">
            <v>62000105</v>
          </cell>
          <cell r="C567">
            <v>2064</v>
          </cell>
          <cell r="D567">
            <v>15.298</v>
          </cell>
          <cell r="E567">
            <v>1.0569999999999999</v>
          </cell>
          <cell r="F567">
            <v>3.9E-2</v>
          </cell>
          <cell r="G567">
            <v>0</v>
          </cell>
          <cell r="H567">
            <v>0</v>
          </cell>
          <cell r="I567">
            <v>15.298</v>
          </cell>
        </row>
        <row r="568">
          <cell r="A568" t="str">
            <v>620001056024</v>
          </cell>
          <cell r="B568">
            <v>62000105</v>
          </cell>
          <cell r="C568">
            <v>6024</v>
          </cell>
          <cell r="D568">
            <v>22.763760000000001</v>
          </cell>
          <cell r="E568">
            <v>0.96062999999999998</v>
          </cell>
          <cell r="F568">
            <v>0.13952999999999999</v>
          </cell>
          <cell r="G568">
            <v>0</v>
          </cell>
          <cell r="H568">
            <v>0</v>
          </cell>
          <cell r="I568">
            <v>22.763760000000001</v>
          </cell>
        </row>
        <row r="569">
          <cell r="A569" t="str">
            <v>620001062060</v>
          </cell>
          <cell r="B569">
            <v>62000106</v>
          </cell>
          <cell r="C569">
            <v>2060</v>
          </cell>
          <cell r="D569">
            <v>10.81054</v>
          </cell>
          <cell r="E569">
            <v>0.89036000000000004</v>
          </cell>
          <cell r="F569">
            <v>1.0359999999999999E-2</v>
          </cell>
          <cell r="G569">
            <v>0</v>
          </cell>
          <cell r="H569">
            <v>0</v>
          </cell>
          <cell r="I569">
            <v>10.81054</v>
          </cell>
        </row>
        <row r="570">
          <cell r="A570" t="str">
            <v>620001072060</v>
          </cell>
          <cell r="B570">
            <v>62000107</v>
          </cell>
          <cell r="C570">
            <v>2060</v>
          </cell>
          <cell r="D570">
            <v>22.096789999999999</v>
          </cell>
          <cell r="E570">
            <v>1.04047</v>
          </cell>
          <cell r="F570">
            <v>0.16314999999999999</v>
          </cell>
          <cell r="G570">
            <v>0</v>
          </cell>
          <cell r="H570">
            <v>0</v>
          </cell>
          <cell r="I570">
            <v>22.096789999999999</v>
          </cell>
        </row>
        <row r="571">
          <cell r="A571" t="str">
            <v>620001072064</v>
          </cell>
          <cell r="B571">
            <v>62000107</v>
          </cell>
          <cell r="C571">
            <v>2064</v>
          </cell>
          <cell r="D571">
            <v>10.55246</v>
          </cell>
          <cell r="E571">
            <v>0.40442</v>
          </cell>
          <cell r="F571">
            <v>5.1999999999999998E-3</v>
          </cell>
          <cell r="G571">
            <v>0</v>
          </cell>
          <cell r="H571">
            <v>0</v>
          </cell>
          <cell r="I571">
            <v>10.55246</v>
          </cell>
        </row>
        <row r="572">
          <cell r="A572" t="str">
            <v>620001076024</v>
          </cell>
          <cell r="B572">
            <v>62000107</v>
          </cell>
          <cell r="C572">
            <v>6024</v>
          </cell>
          <cell r="D572">
            <v>24.03171</v>
          </cell>
          <cell r="E572">
            <v>1.03227</v>
          </cell>
          <cell r="F572">
            <v>7.9170000000000004E-2</v>
          </cell>
          <cell r="G572">
            <v>0</v>
          </cell>
          <cell r="H572">
            <v>0</v>
          </cell>
          <cell r="I572">
            <v>24.03171</v>
          </cell>
        </row>
        <row r="573">
          <cell r="A573" t="str">
            <v>620001082060</v>
          </cell>
          <cell r="B573">
            <v>62000108</v>
          </cell>
          <cell r="C573">
            <v>2060</v>
          </cell>
          <cell r="D573">
            <v>10.257669999999999</v>
          </cell>
          <cell r="E573">
            <v>0.45263999999999999</v>
          </cell>
          <cell r="F573">
            <v>1.013E-2</v>
          </cell>
          <cell r="G573">
            <v>0</v>
          </cell>
          <cell r="H573">
            <v>0</v>
          </cell>
          <cell r="I573">
            <v>10.257669999999999</v>
          </cell>
        </row>
        <row r="574">
          <cell r="A574" t="str">
            <v>620001102060</v>
          </cell>
          <cell r="B574">
            <v>62000110</v>
          </cell>
          <cell r="C574">
            <v>2060</v>
          </cell>
          <cell r="D574">
            <v>23.039290000000001</v>
          </cell>
          <cell r="E574">
            <v>1.70882</v>
          </cell>
          <cell r="F574">
            <v>0.16438</v>
          </cell>
          <cell r="G574">
            <v>0</v>
          </cell>
          <cell r="H574">
            <v>0</v>
          </cell>
          <cell r="I574">
            <v>23.039290000000001</v>
          </cell>
        </row>
        <row r="575">
          <cell r="A575" t="str">
            <v>620001112060</v>
          </cell>
          <cell r="B575">
            <v>62000111</v>
          </cell>
          <cell r="C575">
            <v>2060</v>
          </cell>
          <cell r="D575">
            <v>13.25666</v>
          </cell>
          <cell r="E575">
            <v>1.8330500000000001</v>
          </cell>
          <cell r="F575">
            <v>3.4369999999999998E-2</v>
          </cell>
          <cell r="G575">
            <v>0</v>
          </cell>
          <cell r="H575">
            <v>0</v>
          </cell>
          <cell r="I575">
            <v>13.25666</v>
          </cell>
        </row>
        <row r="576">
          <cell r="A576" t="str">
            <v>620001112064</v>
          </cell>
          <cell r="B576">
            <v>62000111</v>
          </cell>
          <cell r="C576">
            <v>2064</v>
          </cell>
          <cell r="D576">
            <v>26.696069999999999</v>
          </cell>
          <cell r="E576">
            <v>0.31163999999999997</v>
          </cell>
          <cell r="F576">
            <v>8.0490000000000006E-2</v>
          </cell>
          <cell r="G576">
            <v>0</v>
          </cell>
          <cell r="H576">
            <v>0</v>
          </cell>
          <cell r="I576">
            <v>26.696069999999999</v>
          </cell>
        </row>
        <row r="577">
          <cell r="A577" t="str">
            <v>620001142060</v>
          </cell>
          <cell r="B577">
            <v>62000114</v>
          </cell>
          <cell r="C577">
            <v>2060</v>
          </cell>
          <cell r="D577">
            <v>22.926130000000001</v>
          </cell>
          <cell r="E577">
            <v>1.8433200000000001</v>
          </cell>
          <cell r="F577">
            <v>0.14574999999999999</v>
          </cell>
          <cell r="G577">
            <v>0</v>
          </cell>
          <cell r="H577">
            <v>0</v>
          </cell>
          <cell r="I577">
            <v>22.926130000000001</v>
          </cell>
        </row>
        <row r="578">
          <cell r="A578" t="str">
            <v>620001332060</v>
          </cell>
          <cell r="B578">
            <v>62000133</v>
          </cell>
          <cell r="C578">
            <v>2060</v>
          </cell>
          <cell r="D578">
            <v>28.520389999999999</v>
          </cell>
          <cell r="E578">
            <v>1.32148</v>
          </cell>
          <cell r="F578">
            <v>5.6899999999999997E-3</v>
          </cell>
          <cell r="G578">
            <v>0</v>
          </cell>
          <cell r="H578">
            <v>0</v>
          </cell>
          <cell r="I578">
            <v>28.520389999999999</v>
          </cell>
        </row>
        <row r="579">
          <cell r="A579" t="str">
            <v>620001332064</v>
          </cell>
          <cell r="B579">
            <v>62000133</v>
          </cell>
          <cell r="C579">
            <v>2064</v>
          </cell>
          <cell r="D579">
            <v>18.227499999999999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18.227499999999999</v>
          </cell>
        </row>
        <row r="580">
          <cell r="A580" t="str">
            <v>620001392060</v>
          </cell>
          <cell r="B580">
            <v>62000139</v>
          </cell>
          <cell r="C580">
            <v>2060</v>
          </cell>
          <cell r="D580">
            <v>24.169070000000001</v>
          </cell>
          <cell r="E580">
            <v>1.01447</v>
          </cell>
          <cell r="F580">
            <v>5.7439999999999998E-2</v>
          </cell>
          <cell r="G580">
            <v>0</v>
          </cell>
          <cell r="H580">
            <v>0</v>
          </cell>
          <cell r="I580">
            <v>24.169070000000001</v>
          </cell>
        </row>
        <row r="581">
          <cell r="A581" t="str">
            <v>620001392064</v>
          </cell>
          <cell r="B581">
            <v>62000139</v>
          </cell>
          <cell r="C581">
            <v>2064</v>
          </cell>
          <cell r="D581">
            <v>25.497119999999999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25.497119999999999</v>
          </cell>
        </row>
        <row r="582">
          <cell r="A582" t="str">
            <v>620001402060</v>
          </cell>
          <cell r="B582">
            <v>62000140</v>
          </cell>
          <cell r="C582">
            <v>2060</v>
          </cell>
          <cell r="D582">
            <v>11.26619</v>
          </cell>
          <cell r="E582">
            <v>6.1900000000000002E-3</v>
          </cell>
          <cell r="F582">
            <v>2.3800000000000002E-3</v>
          </cell>
          <cell r="G582">
            <v>0</v>
          </cell>
          <cell r="H582">
            <v>0</v>
          </cell>
          <cell r="I582">
            <v>11.26619</v>
          </cell>
        </row>
        <row r="583">
          <cell r="A583" t="str">
            <v>620001402064</v>
          </cell>
          <cell r="B583">
            <v>62000140</v>
          </cell>
          <cell r="C583">
            <v>2064</v>
          </cell>
          <cell r="D583">
            <v>11.133039999999999</v>
          </cell>
          <cell r="E583">
            <v>6.1700000000000001E-3</v>
          </cell>
          <cell r="F583">
            <v>2.4099999999999998E-3</v>
          </cell>
          <cell r="G583">
            <v>0</v>
          </cell>
          <cell r="H583">
            <v>0</v>
          </cell>
          <cell r="I583">
            <v>11.133039999999999</v>
          </cell>
        </row>
        <row r="584">
          <cell r="A584" t="str">
            <v>620001412060</v>
          </cell>
          <cell r="B584">
            <v>62000141</v>
          </cell>
          <cell r="C584">
            <v>2060</v>
          </cell>
          <cell r="D584">
            <v>9.64</v>
          </cell>
          <cell r="E584">
            <v>0.34</v>
          </cell>
          <cell r="F584">
            <v>0.03</v>
          </cell>
          <cell r="G584">
            <v>0</v>
          </cell>
          <cell r="H584">
            <v>0</v>
          </cell>
          <cell r="I584">
            <v>9.64</v>
          </cell>
        </row>
        <row r="585">
          <cell r="A585" t="str">
            <v>620001412064</v>
          </cell>
          <cell r="B585">
            <v>62000141</v>
          </cell>
          <cell r="C585">
            <v>2064</v>
          </cell>
          <cell r="D585">
            <v>9.9499999999999993</v>
          </cell>
          <cell r="E585">
            <v>0.34</v>
          </cell>
          <cell r="F585">
            <v>0.03</v>
          </cell>
          <cell r="G585">
            <v>0</v>
          </cell>
          <cell r="H585">
            <v>0</v>
          </cell>
          <cell r="I585">
            <v>9.9499999999999993</v>
          </cell>
        </row>
        <row r="586">
          <cell r="A586" t="str">
            <v>620001462060</v>
          </cell>
          <cell r="B586">
            <v>62000146</v>
          </cell>
          <cell r="C586">
            <v>2060</v>
          </cell>
          <cell r="D586">
            <v>1.4332400000000001</v>
          </cell>
          <cell r="E586">
            <v>1.49838</v>
          </cell>
          <cell r="F586">
            <v>9.2000000000000003E-4</v>
          </cell>
          <cell r="G586">
            <v>0</v>
          </cell>
          <cell r="H586">
            <v>0</v>
          </cell>
          <cell r="I586">
            <v>1.4332400000000001</v>
          </cell>
        </row>
        <row r="587">
          <cell r="A587" t="str">
            <v>620001466024</v>
          </cell>
          <cell r="B587">
            <v>62000146</v>
          </cell>
          <cell r="C587">
            <v>6024</v>
          </cell>
          <cell r="D587">
            <v>1.4332400000000001</v>
          </cell>
          <cell r="E587">
            <v>1.49838</v>
          </cell>
          <cell r="F587">
            <v>9.2000000000000003E-4</v>
          </cell>
          <cell r="G587">
            <v>0</v>
          </cell>
          <cell r="H587">
            <v>0</v>
          </cell>
          <cell r="I587">
            <v>1.4332400000000001</v>
          </cell>
        </row>
        <row r="588">
          <cell r="A588" t="str">
            <v>620001892060</v>
          </cell>
          <cell r="B588">
            <v>62000189</v>
          </cell>
          <cell r="C588">
            <v>2060</v>
          </cell>
          <cell r="D588">
            <v>10.364269999999999</v>
          </cell>
          <cell r="E588">
            <v>0.79100000000000004</v>
          </cell>
          <cell r="F588">
            <v>2.2069999999999999E-2</v>
          </cell>
          <cell r="G588">
            <v>0</v>
          </cell>
          <cell r="H588">
            <v>0</v>
          </cell>
          <cell r="I588">
            <v>10.364269999999999</v>
          </cell>
        </row>
        <row r="589">
          <cell r="A589" t="str">
            <v>620001892064</v>
          </cell>
          <cell r="B589">
            <v>62000189</v>
          </cell>
          <cell r="C589">
            <v>2064</v>
          </cell>
          <cell r="D589">
            <v>20.05958</v>
          </cell>
          <cell r="E589">
            <v>2.342E-2</v>
          </cell>
          <cell r="F589">
            <v>9.8229999999999998E-2</v>
          </cell>
          <cell r="G589">
            <v>0</v>
          </cell>
          <cell r="H589">
            <v>0</v>
          </cell>
          <cell r="I589">
            <v>20.05958</v>
          </cell>
        </row>
        <row r="590">
          <cell r="A590" t="str">
            <v>620001952060</v>
          </cell>
          <cell r="B590">
            <v>62000195</v>
          </cell>
          <cell r="C590">
            <v>2060</v>
          </cell>
          <cell r="D590">
            <v>23.344950000000001</v>
          </cell>
          <cell r="E590">
            <v>0.85487999999999997</v>
          </cell>
          <cell r="F590">
            <v>0.15218999999999999</v>
          </cell>
          <cell r="G590">
            <v>0</v>
          </cell>
          <cell r="H590">
            <v>0</v>
          </cell>
          <cell r="I590">
            <v>23.344950000000001</v>
          </cell>
        </row>
        <row r="591">
          <cell r="A591" t="str">
            <v>620001952064</v>
          </cell>
          <cell r="B591">
            <v>62000195</v>
          </cell>
          <cell r="C591">
            <v>2064</v>
          </cell>
          <cell r="D591">
            <v>16.46247</v>
          </cell>
          <cell r="E591">
            <v>0.64463000000000004</v>
          </cell>
          <cell r="F591">
            <v>1.342E-2</v>
          </cell>
          <cell r="G591">
            <v>0</v>
          </cell>
          <cell r="H591">
            <v>0</v>
          </cell>
          <cell r="I591">
            <v>16.46247</v>
          </cell>
        </row>
        <row r="592">
          <cell r="A592" t="str">
            <v>620002002060</v>
          </cell>
          <cell r="B592">
            <v>62000200</v>
          </cell>
          <cell r="C592">
            <v>2060</v>
          </cell>
          <cell r="D592">
            <v>24.587250000000001</v>
          </cell>
          <cell r="E592">
            <v>1.3445</v>
          </cell>
          <cell r="F592">
            <v>0.13294</v>
          </cell>
          <cell r="G592">
            <v>0</v>
          </cell>
          <cell r="H592">
            <v>0</v>
          </cell>
          <cell r="I592">
            <v>24.587250000000001</v>
          </cell>
        </row>
        <row r="593">
          <cell r="A593" t="str">
            <v>620002002064</v>
          </cell>
          <cell r="B593">
            <v>62000200</v>
          </cell>
          <cell r="C593">
            <v>2064</v>
          </cell>
          <cell r="D593">
            <v>24.15043</v>
          </cell>
          <cell r="E593">
            <v>1.085E-2</v>
          </cell>
          <cell r="F593">
            <v>4.0390000000000002E-2</v>
          </cell>
          <cell r="G593">
            <v>0</v>
          </cell>
          <cell r="H593">
            <v>0</v>
          </cell>
          <cell r="I593">
            <v>24.15043</v>
          </cell>
        </row>
        <row r="594">
          <cell r="A594" t="str">
            <v>620008992060</v>
          </cell>
          <cell r="B594">
            <v>62000899</v>
          </cell>
          <cell r="C594">
            <v>2060</v>
          </cell>
          <cell r="D594">
            <v>24.061620000000001</v>
          </cell>
          <cell r="E594">
            <v>2.38409</v>
          </cell>
          <cell r="F594">
            <v>2.0059200000000001</v>
          </cell>
          <cell r="G594">
            <v>0</v>
          </cell>
          <cell r="H594">
            <v>0</v>
          </cell>
          <cell r="I594">
            <v>24.061620000000001</v>
          </cell>
        </row>
        <row r="595">
          <cell r="A595" t="str">
            <v>620008992064</v>
          </cell>
          <cell r="B595">
            <v>62000899</v>
          </cell>
          <cell r="C595">
            <v>2064</v>
          </cell>
          <cell r="D595">
            <v>24.803750000000001</v>
          </cell>
          <cell r="E595">
            <v>0.60490999999999995</v>
          </cell>
          <cell r="F595">
            <v>0.69442999999999999</v>
          </cell>
          <cell r="G595">
            <v>0</v>
          </cell>
          <cell r="H595">
            <v>0</v>
          </cell>
          <cell r="I595">
            <v>24.803750000000001</v>
          </cell>
        </row>
        <row r="596">
          <cell r="A596" t="str">
            <v>620009002060</v>
          </cell>
          <cell r="B596">
            <v>62000900</v>
          </cell>
          <cell r="C596">
            <v>2060</v>
          </cell>
          <cell r="D596">
            <v>27.241630000000001</v>
          </cell>
          <cell r="E596">
            <v>4.7366700000000002</v>
          </cell>
          <cell r="F596">
            <v>3.8973200000000001</v>
          </cell>
          <cell r="G596">
            <v>0</v>
          </cell>
          <cell r="H596">
            <v>0</v>
          </cell>
          <cell r="I596">
            <v>27.241630000000001</v>
          </cell>
        </row>
        <row r="597">
          <cell r="A597" t="str">
            <v>620009002064</v>
          </cell>
          <cell r="B597">
            <v>62000900</v>
          </cell>
          <cell r="C597">
            <v>2064</v>
          </cell>
          <cell r="D597">
            <v>27.770879999999998</v>
          </cell>
          <cell r="E597">
            <v>0.93462000000000001</v>
          </cell>
          <cell r="F597">
            <v>1.02</v>
          </cell>
          <cell r="G597">
            <v>0</v>
          </cell>
          <cell r="H597">
            <v>0</v>
          </cell>
          <cell r="I597">
            <v>27.770879999999998</v>
          </cell>
        </row>
        <row r="598">
          <cell r="A598" t="str">
            <v>620009032060</v>
          </cell>
          <cell r="B598">
            <v>62000903</v>
          </cell>
          <cell r="C598">
            <v>2060</v>
          </cell>
          <cell r="D598">
            <v>23.30078</v>
          </cell>
          <cell r="E598">
            <v>5.1344000000000003</v>
          </cell>
          <cell r="F598">
            <v>4.6757299999999997</v>
          </cell>
          <cell r="G598">
            <v>0</v>
          </cell>
          <cell r="H598">
            <v>0</v>
          </cell>
          <cell r="I598">
            <v>23.30078</v>
          </cell>
        </row>
        <row r="599">
          <cell r="A599" t="str">
            <v>620009032064</v>
          </cell>
          <cell r="B599">
            <v>62000903</v>
          </cell>
          <cell r="C599">
            <v>2064</v>
          </cell>
          <cell r="D599">
            <v>24.072870000000002</v>
          </cell>
          <cell r="E599">
            <v>0.96675</v>
          </cell>
          <cell r="F599">
            <v>1.1008199999999999</v>
          </cell>
          <cell r="G599">
            <v>0</v>
          </cell>
          <cell r="H599">
            <v>0</v>
          </cell>
          <cell r="I599">
            <v>24.072870000000002</v>
          </cell>
        </row>
        <row r="600">
          <cell r="A600" t="str">
            <v>620010162060</v>
          </cell>
          <cell r="B600">
            <v>62001016</v>
          </cell>
          <cell r="C600">
            <v>2060</v>
          </cell>
          <cell r="D600">
            <v>8.3471700000000002</v>
          </cell>
          <cell r="E600">
            <v>0.49115999999999999</v>
          </cell>
          <cell r="F600">
            <v>0.51417999999999997</v>
          </cell>
          <cell r="G600">
            <v>0</v>
          </cell>
          <cell r="H600">
            <v>0</v>
          </cell>
          <cell r="I600">
            <v>8.3471700000000002</v>
          </cell>
        </row>
        <row r="601">
          <cell r="A601" t="str">
            <v>620011952060</v>
          </cell>
          <cell r="B601">
            <v>62001195</v>
          </cell>
          <cell r="C601">
            <v>2060</v>
          </cell>
          <cell r="D601">
            <v>9.9312400000000007</v>
          </cell>
          <cell r="E601">
            <v>0.52068000000000003</v>
          </cell>
          <cell r="F601">
            <v>4.2199999999999998E-3</v>
          </cell>
          <cell r="G601">
            <v>0</v>
          </cell>
          <cell r="H601">
            <v>0</v>
          </cell>
          <cell r="I601">
            <v>9.9312400000000007</v>
          </cell>
        </row>
        <row r="602">
          <cell r="A602" t="str">
            <v>620011952064</v>
          </cell>
          <cell r="B602">
            <v>62001195</v>
          </cell>
          <cell r="C602">
            <v>2064</v>
          </cell>
          <cell r="D602">
            <v>19.708290000000002</v>
          </cell>
          <cell r="E602">
            <v>2.9760000000000002E-2</v>
          </cell>
          <cell r="F602">
            <v>4.6339999999999999E-2</v>
          </cell>
          <cell r="G602">
            <v>0</v>
          </cell>
          <cell r="H602">
            <v>0</v>
          </cell>
          <cell r="I602">
            <v>19.708290000000002</v>
          </cell>
        </row>
        <row r="603">
          <cell r="A603" t="str">
            <v>620012802060</v>
          </cell>
          <cell r="B603">
            <v>62001280</v>
          </cell>
          <cell r="C603">
            <v>2060</v>
          </cell>
          <cell r="D603">
            <v>19.500859999999999</v>
          </cell>
          <cell r="E603">
            <v>2.2793600000000001</v>
          </cell>
          <cell r="F603">
            <v>1.89595</v>
          </cell>
          <cell r="G603">
            <v>0</v>
          </cell>
          <cell r="H603">
            <v>0</v>
          </cell>
          <cell r="I603">
            <v>19.500859999999999</v>
          </cell>
        </row>
        <row r="604">
          <cell r="A604" t="str">
            <v>620012802064</v>
          </cell>
          <cell r="B604">
            <v>62001280</v>
          </cell>
          <cell r="C604">
            <v>2064</v>
          </cell>
          <cell r="D604">
            <v>24.5365</v>
          </cell>
          <cell r="E604">
            <v>0.69433999999999996</v>
          </cell>
          <cell r="F604">
            <v>0.68808000000000002</v>
          </cell>
          <cell r="G604">
            <v>0</v>
          </cell>
          <cell r="H604">
            <v>0</v>
          </cell>
          <cell r="I604">
            <v>24.5365</v>
          </cell>
        </row>
        <row r="605">
          <cell r="A605" t="str">
            <v>620013982060</v>
          </cell>
          <cell r="B605">
            <v>62001398</v>
          </cell>
          <cell r="C605">
            <v>2060</v>
          </cell>
          <cell r="D605">
            <v>9.9161800000000007</v>
          </cell>
          <cell r="E605">
            <v>0.74494000000000005</v>
          </cell>
          <cell r="F605">
            <v>6.4729999999999996E-2</v>
          </cell>
          <cell r="G605">
            <v>0</v>
          </cell>
          <cell r="H605">
            <v>0</v>
          </cell>
          <cell r="I605">
            <v>9.9161800000000007</v>
          </cell>
        </row>
        <row r="606">
          <cell r="A606" t="str">
            <v>620014472060</v>
          </cell>
          <cell r="B606">
            <v>62001447</v>
          </cell>
          <cell r="C606">
            <v>2060</v>
          </cell>
          <cell r="D606">
            <v>23.230360000000001</v>
          </cell>
          <cell r="E606">
            <v>1.6833</v>
          </cell>
          <cell r="F606">
            <v>0.11074000000000001</v>
          </cell>
          <cell r="G606">
            <v>0</v>
          </cell>
          <cell r="H606">
            <v>0</v>
          </cell>
          <cell r="I606">
            <v>23.230360000000001</v>
          </cell>
        </row>
        <row r="607">
          <cell r="A607" t="str">
            <v>620014472064</v>
          </cell>
          <cell r="B607">
            <v>62001447</v>
          </cell>
          <cell r="C607">
            <v>2064</v>
          </cell>
          <cell r="D607">
            <v>10.7263</v>
          </cell>
          <cell r="E607">
            <v>1.2181999999999999</v>
          </cell>
          <cell r="F607">
            <v>1.35E-2</v>
          </cell>
          <cell r="G607">
            <v>0</v>
          </cell>
          <cell r="H607">
            <v>0</v>
          </cell>
          <cell r="I607">
            <v>10.7263</v>
          </cell>
        </row>
        <row r="608">
          <cell r="A608" t="str">
            <v>620014802060</v>
          </cell>
          <cell r="B608">
            <v>62001480</v>
          </cell>
          <cell r="C608">
            <v>2060</v>
          </cell>
          <cell r="D608">
            <v>23.127759999999999</v>
          </cell>
          <cell r="E608">
            <v>1.2687600000000001</v>
          </cell>
          <cell r="F608">
            <v>1.08386</v>
          </cell>
          <cell r="G608">
            <v>0</v>
          </cell>
          <cell r="H608">
            <v>0</v>
          </cell>
          <cell r="I608">
            <v>23.127759999999999</v>
          </cell>
        </row>
        <row r="609">
          <cell r="A609" t="str">
            <v>620014802064</v>
          </cell>
          <cell r="B609">
            <v>62001480</v>
          </cell>
          <cell r="C609">
            <v>2064</v>
          </cell>
          <cell r="D609">
            <v>23.558789999999998</v>
          </cell>
          <cell r="E609">
            <v>0.43232999999999999</v>
          </cell>
          <cell r="F609">
            <v>0.48420000000000002</v>
          </cell>
          <cell r="G609">
            <v>0</v>
          </cell>
          <cell r="H609">
            <v>0</v>
          </cell>
          <cell r="I609">
            <v>23.558789999999998</v>
          </cell>
        </row>
        <row r="610">
          <cell r="A610" t="str">
            <v>620014822060</v>
          </cell>
          <cell r="B610">
            <v>62001482</v>
          </cell>
          <cell r="C610">
            <v>2060</v>
          </cell>
          <cell r="D610">
            <v>19.49006</v>
          </cell>
          <cell r="E610">
            <v>1.3072900000000001</v>
          </cell>
          <cell r="F610">
            <v>1.32155</v>
          </cell>
          <cell r="G610">
            <v>0</v>
          </cell>
          <cell r="H610">
            <v>0</v>
          </cell>
          <cell r="I610">
            <v>19.49006</v>
          </cell>
        </row>
        <row r="611">
          <cell r="A611" t="str">
            <v>620014822064</v>
          </cell>
          <cell r="B611">
            <v>62001482</v>
          </cell>
          <cell r="C611">
            <v>2064</v>
          </cell>
          <cell r="D611">
            <v>22.094529999999999</v>
          </cell>
          <cell r="E611">
            <v>0.47644999999999998</v>
          </cell>
          <cell r="F611">
            <v>0.50919999999999999</v>
          </cell>
          <cell r="G611">
            <v>0</v>
          </cell>
          <cell r="H611">
            <v>0</v>
          </cell>
          <cell r="I611">
            <v>22.094529999999999</v>
          </cell>
        </row>
        <row r="612">
          <cell r="A612" t="str">
            <v>620014832060</v>
          </cell>
          <cell r="B612">
            <v>62001483</v>
          </cell>
          <cell r="C612">
            <v>2060</v>
          </cell>
          <cell r="D612">
            <v>20.468789999999998</v>
          </cell>
          <cell r="E612">
            <v>2.5585200000000001</v>
          </cell>
          <cell r="F612">
            <v>2.4327200000000002</v>
          </cell>
          <cell r="G612">
            <v>0</v>
          </cell>
          <cell r="H612">
            <v>0</v>
          </cell>
          <cell r="I612">
            <v>20.468789999999998</v>
          </cell>
        </row>
        <row r="613">
          <cell r="A613" t="str">
            <v>620014832064</v>
          </cell>
          <cell r="B613">
            <v>62001483</v>
          </cell>
          <cell r="C613">
            <v>2064</v>
          </cell>
          <cell r="D613">
            <v>20.684080000000002</v>
          </cell>
          <cell r="E613">
            <v>0.61628000000000005</v>
          </cell>
          <cell r="F613">
            <v>0.80539000000000005</v>
          </cell>
          <cell r="G613">
            <v>0</v>
          </cell>
          <cell r="H613">
            <v>0</v>
          </cell>
          <cell r="I613">
            <v>20.684080000000002</v>
          </cell>
        </row>
        <row r="614">
          <cell r="A614" t="str">
            <v>620014842060</v>
          </cell>
          <cell r="B614">
            <v>62001484</v>
          </cell>
          <cell r="C614">
            <v>2060</v>
          </cell>
          <cell r="D614">
            <v>19.607410000000002</v>
          </cell>
          <cell r="E614">
            <v>1.22821</v>
          </cell>
          <cell r="F614">
            <v>1.10103</v>
          </cell>
          <cell r="G614">
            <v>0</v>
          </cell>
          <cell r="H614">
            <v>0</v>
          </cell>
          <cell r="I614">
            <v>19.607410000000002</v>
          </cell>
        </row>
        <row r="615">
          <cell r="A615" t="str">
            <v>620014842064</v>
          </cell>
          <cell r="B615">
            <v>62001484</v>
          </cell>
          <cell r="C615">
            <v>2064</v>
          </cell>
          <cell r="D615">
            <v>19.307310000000001</v>
          </cell>
          <cell r="E615">
            <v>0.44646000000000002</v>
          </cell>
          <cell r="F615">
            <v>0.62873000000000001</v>
          </cell>
          <cell r="G615">
            <v>0</v>
          </cell>
          <cell r="H615">
            <v>0</v>
          </cell>
          <cell r="I615">
            <v>19.307310000000001</v>
          </cell>
        </row>
        <row r="616">
          <cell r="A616" t="str">
            <v>620017742060</v>
          </cell>
          <cell r="B616">
            <v>62001774</v>
          </cell>
          <cell r="C616">
            <v>2060</v>
          </cell>
          <cell r="D616">
            <v>18.707850000000001</v>
          </cell>
          <cell r="E616">
            <v>1.06562</v>
          </cell>
          <cell r="F616">
            <v>0.10717</v>
          </cell>
          <cell r="G616">
            <v>0</v>
          </cell>
          <cell r="H616">
            <v>0</v>
          </cell>
          <cell r="I616">
            <v>18.707850000000001</v>
          </cell>
        </row>
        <row r="617">
          <cell r="A617" t="str">
            <v>620017742064</v>
          </cell>
          <cell r="B617">
            <v>62001774</v>
          </cell>
          <cell r="C617">
            <v>2064</v>
          </cell>
          <cell r="D617">
            <v>8.8755799999999994</v>
          </cell>
          <cell r="E617">
            <v>1.0500000000000001E-2</v>
          </cell>
          <cell r="F617">
            <v>1.1180000000000001E-2</v>
          </cell>
          <cell r="G617">
            <v>0</v>
          </cell>
          <cell r="H617">
            <v>0</v>
          </cell>
          <cell r="I617">
            <v>8.8755799999999994</v>
          </cell>
        </row>
        <row r="618">
          <cell r="A618" t="str">
            <v>620017762060</v>
          </cell>
          <cell r="B618">
            <v>62001776</v>
          </cell>
          <cell r="C618">
            <v>2060</v>
          </cell>
          <cell r="D618">
            <v>20.46978</v>
          </cell>
          <cell r="E618">
            <v>1.36111</v>
          </cell>
          <cell r="F618">
            <v>0.18873999999999999</v>
          </cell>
          <cell r="G618">
            <v>0</v>
          </cell>
          <cell r="H618">
            <v>0</v>
          </cell>
          <cell r="I618">
            <v>20.46978</v>
          </cell>
        </row>
        <row r="619">
          <cell r="A619" t="str">
            <v>620017762064</v>
          </cell>
          <cell r="B619">
            <v>62001776</v>
          </cell>
          <cell r="C619">
            <v>2064</v>
          </cell>
          <cell r="D619">
            <v>20.727589999999999</v>
          </cell>
          <cell r="E619">
            <v>2.068E-2</v>
          </cell>
          <cell r="F619">
            <v>0.12886</v>
          </cell>
          <cell r="G619">
            <v>0</v>
          </cell>
          <cell r="H619">
            <v>0</v>
          </cell>
          <cell r="I619">
            <v>20.727589999999999</v>
          </cell>
        </row>
        <row r="620">
          <cell r="A620" t="str">
            <v>620017782060</v>
          </cell>
          <cell r="B620">
            <v>62001778</v>
          </cell>
          <cell r="C620">
            <v>2060</v>
          </cell>
          <cell r="D620">
            <v>27.09712</v>
          </cell>
          <cell r="E620">
            <v>1.2952900000000001</v>
          </cell>
          <cell r="F620">
            <v>1.49E-3</v>
          </cell>
          <cell r="G620">
            <v>0</v>
          </cell>
          <cell r="H620">
            <v>0</v>
          </cell>
          <cell r="I620">
            <v>27.09712</v>
          </cell>
        </row>
        <row r="621">
          <cell r="A621" t="str">
            <v>620017792060</v>
          </cell>
          <cell r="B621">
            <v>62001779</v>
          </cell>
          <cell r="C621">
            <v>2060</v>
          </cell>
          <cell r="D621">
            <v>26.985320000000002</v>
          </cell>
          <cell r="E621">
            <v>1.29688</v>
          </cell>
          <cell r="F621">
            <v>1.42E-3</v>
          </cell>
          <cell r="G621">
            <v>0</v>
          </cell>
          <cell r="H621">
            <v>0</v>
          </cell>
          <cell r="I621">
            <v>26.985320000000002</v>
          </cell>
        </row>
        <row r="622">
          <cell r="A622" t="str">
            <v>620017822060</v>
          </cell>
          <cell r="B622">
            <v>62001782</v>
          </cell>
          <cell r="C622">
            <v>2060</v>
          </cell>
          <cell r="D622">
            <v>17.56446</v>
          </cell>
          <cell r="E622">
            <v>1.1297900000000001</v>
          </cell>
          <cell r="F622">
            <v>1.06877</v>
          </cell>
          <cell r="G622">
            <v>0</v>
          </cell>
          <cell r="H622">
            <v>0</v>
          </cell>
          <cell r="I622">
            <v>17.56446</v>
          </cell>
        </row>
        <row r="623">
          <cell r="A623" t="str">
            <v>620017822064</v>
          </cell>
          <cell r="B623">
            <v>62001782</v>
          </cell>
          <cell r="C623">
            <v>2064</v>
          </cell>
          <cell r="D623">
            <v>17.294899999999998</v>
          </cell>
          <cell r="E623">
            <v>0.46011000000000002</v>
          </cell>
          <cell r="F623">
            <v>0.59267999999999998</v>
          </cell>
          <cell r="G623">
            <v>0</v>
          </cell>
          <cell r="H623">
            <v>0</v>
          </cell>
          <cell r="I623">
            <v>17.294899999999998</v>
          </cell>
        </row>
        <row r="624">
          <cell r="A624" t="str">
            <v>620017832060</v>
          </cell>
          <cell r="B624">
            <v>62001783</v>
          </cell>
          <cell r="C624">
            <v>2060</v>
          </cell>
          <cell r="D624">
            <v>19.496320000000001</v>
          </cell>
          <cell r="E624">
            <v>1.1493599999999999</v>
          </cell>
          <cell r="F624">
            <v>1.16822</v>
          </cell>
          <cell r="G624">
            <v>0</v>
          </cell>
          <cell r="H624">
            <v>0</v>
          </cell>
          <cell r="I624">
            <v>19.496320000000001</v>
          </cell>
        </row>
        <row r="625">
          <cell r="A625" t="str">
            <v>620017832062</v>
          </cell>
          <cell r="B625">
            <v>62001783</v>
          </cell>
          <cell r="C625">
            <v>2062</v>
          </cell>
          <cell r="D625">
            <v>20.725349999999999</v>
          </cell>
          <cell r="E625">
            <v>0.32638</v>
          </cell>
          <cell r="F625">
            <v>0.34267999999999998</v>
          </cell>
          <cell r="G625">
            <v>0</v>
          </cell>
          <cell r="H625">
            <v>0</v>
          </cell>
          <cell r="I625">
            <v>20.725349999999999</v>
          </cell>
        </row>
        <row r="626">
          <cell r="A626" t="str">
            <v>620017832064</v>
          </cell>
          <cell r="B626">
            <v>62001783</v>
          </cell>
          <cell r="C626">
            <v>2064</v>
          </cell>
          <cell r="D626">
            <v>19.30012</v>
          </cell>
          <cell r="E626">
            <v>0.46895999999999999</v>
          </cell>
          <cell r="F626">
            <v>0.64102000000000003</v>
          </cell>
          <cell r="G626">
            <v>0</v>
          </cell>
          <cell r="H626">
            <v>0</v>
          </cell>
          <cell r="I626">
            <v>19.30012</v>
          </cell>
        </row>
        <row r="627">
          <cell r="A627" t="str">
            <v>620017842060</v>
          </cell>
          <cell r="B627">
            <v>62001784</v>
          </cell>
          <cell r="C627">
            <v>2060</v>
          </cell>
          <cell r="D627">
            <v>23.12163</v>
          </cell>
          <cell r="E627">
            <v>1.14377</v>
          </cell>
          <cell r="F627">
            <v>1.00902</v>
          </cell>
          <cell r="G627">
            <v>0</v>
          </cell>
          <cell r="H627">
            <v>0</v>
          </cell>
          <cell r="I627">
            <v>23.12163</v>
          </cell>
        </row>
        <row r="628">
          <cell r="A628" t="str">
            <v>620017842064</v>
          </cell>
          <cell r="B628">
            <v>62001784</v>
          </cell>
          <cell r="C628">
            <v>2064</v>
          </cell>
          <cell r="D628">
            <v>23.494990000000001</v>
          </cell>
          <cell r="E628">
            <v>0.44968000000000002</v>
          </cell>
          <cell r="F628">
            <v>0.48487000000000002</v>
          </cell>
          <cell r="G628">
            <v>0</v>
          </cell>
          <cell r="H628">
            <v>0</v>
          </cell>
          <cell r="I628">
            <v>23.494990000000001</v>
          </cell>
        </row>
        <row r="629">
          <cell r="A629" t="str">
            <v>620032772060</v>
          </cell>
          <cell r="B629">
            <v>62003277</v>
          </cell>
          <cell r="C629">
            <v>2060</v>
          </cell>
          <cell r="D629">
            <v>20.597729999999999</v>
          </cell>
          <cell r="E629">
            <v>2.32165</v>
          </cell>
          <cell r="F629">
            <v>1.8297600000000001</v>
          </cell>
          <cell r="G629">
            <v>0</v>
          </cell>
          <cell r="H629">
            <v>0</v>
          </cell>
          <cell r="I629">
            <v>20.597729999999999</v>
          </cell>
        </row>
        <row r="630">
          <cell r="A630" t="str">
            <v>620032772064</v>
          </cell>
          <cell r="B630">
            <v>62003277</v>
          </cell>
          <cell r="C630">
            <v>2064</v>
          </cell>
          <cell r="D630">
            <v>20.83062</v>
          </cell>
          <cell r="E630">
            <v>0.60684000000000005</v>
          </cell>
          <cell r="F630">
            <v>0.81935999999999998</v>
          </cell>
          <cell r="G630">
            <v>0</v>
          </cell>
          <cell r="H630">
            <v>0</v>
          </cell>
          <cell r="I630">
            <v>20.83062</v>
          </cell>
        </row>
        <row r="631">
          <cell r="A631" t="str">
            <v>620051132060</v>
          </cell>
          <cell r="B631">
            <v>62005113</v>
          </cell>
          <cell r="C631">
            <v>2060</v>
          </cell>
          <cell r="D631">
            <v>17.563369999999999</v>
          </cell>
          <cell r="E631">
            <v>1.2823599999999999</v>
          </cell>
          <cell r="F631">
            <v>1.2082200000000001</v>
          </cell>
          <cell r="G631">
            <v>0</v>
          </cell>
          <cell r="H631">
            <v>0</v>
          </cell>
          <cell r="I631">
            <v>17.563369999999999</v>
          </cell>
        </row>
        <row r="632">
          <cell r="A632" t="str">
            <v>620051132064</v>
          </cell>
          <cell r="B632">
            <v>62005113</v>
          </cell>
          <cell r="C632">
            <v>2064</v>
          </cell>
          <cell r="D632">
            <v>17.304390000000001</v>
          </cell>
          <cell r="E632">
            <v>0.41547000000000001</v>
          </cell>
          <cell r="F632">
            <v>0.54825999999999997</v>
          </cell>
          <cell r="G632">
            <v>0</v>
          </cell>
          <cell r="H632">
            <v>0</v>
          </cell>
          <cell r="I632">
            <v>17.304390000000001</v>
          </cell>
        </row>
        <row r="633">
          <cell r="A633" t="str">
            <v>620051152060</v>
          </cell>
          <cell r="B633">
            <v>62005115</v>
          </cell>
          <cell r="C633">
            <v>2060</v>
          </cell>
          <cell r="D633">
            <v>18.62913</v>
          </cell>
          <cell r="E633">
            <v>2.17136</v>
          </cell>
          <cell r="F633">
            <v>1.7422299999999999</v>
          </cell>
          <cell r="G633">
            <v>0</v>
          </cell>
          <cell r="H633">
            <v>0</v>
          </cell>
          <cell r="I633">
            <v>18.62913</v>
          </cell>
        </row>
        <row r="634">
          <cell r="A634" t="str">
            <v>620051152064</v>
          </cell>
          <cell r="B634">
            <v>62005115</v>
          </cell>
          <cell r="C634">
            <v>2064</v>
          </cell>
          <cell r="D634">
            <v>18.801850000000002</v>
          </cell>
          <cell r="E634">
            <v>0.52519000000000005</v>
          </cell>
          <cell r="F634">
            <v>0.67834000000000005</v>
          </cell>
          <cell r="G634">
            <v>0</v>
          </cell>
          <cell r="H634">
            <v>0</v>
          </cell>
          <cell r="I634">
            <v>18.801850000000002</v>
          </cell>
        </row>
        <row r="635">
          <cell r="A635" t="str">
            <v>620052122060</v>
          </cell>
          <cell r="B635">
            <v>62005212</v>
          </cell>
          <cell r="C635">
            <v>2060</v>
          </cell>
          <cell r="D635">
            <v>17.59835</v>
          </cell>
          <cell r="E635">
            <v>1.2154</v>
          </cell>
          <cell r="F635">
            <v>1.05488</v>
          </cell>
          <cell r="G635">
            <v>0</v>
          </cell>
          <cell r="H635">
            <v>0</v>
          </cell>
          <cell r="I635">
            <v>17.59835</v>
          </cell>
        </row>
        <row r="636">
          <cell r="A636" t="str">
            <v>620052122064</v>
          </cell>
          <cell r="B636">
            <v>62005212</v>
          </cell>
          <cell r="C636">
            <v>2064</v>
          </cell>
          <cell r="D636">
            <v>6.9340900000000003</v>
          </cell>
          <cell r="E636">
            <v>2.8709999999999999E-2</v>
          </cell>
          <cell r="F636">
            <v>1.2489999999999999E-2</v>
          </cell>
          <cell r="G636">
            <v>0</v>
          </cell>
          <cell r="H636">
            <v>0</v>
          </cell>
          <cell r="I636">
            <v>6.9340900000000003</v>
          </cell>
        </row>
        <row r="637">
          <cell r="A637" t="str">
            <v>620060532064</v>
          </cell>
          <cell r="B637">
            <v>62006053</v>
          </cell>
          <cell r="C637">
            <v>2064</v>
          </cell>
          <cell r="D637">
            <v>20.94407</v>
          </cell>
          <cell r="E637">
            <v>0.42516999999999999</v>
          </cell>
          <cell r="F637">
            <v>0.49062</v>
          </cell>
          <cell r="G637">
            <v>0</v>
          </cell>
          <cell r="H637">
            <v>0</v>
          </cell>
          <cell r="I637">
            <v>20.94407</v>
          </cell>
        </row>
        <row r="638">
          <cell r="A638" t="str">
            <v>620061032060</v>
          </cell>
          <cell r="B638">
            <v>62006103</v>
          </cell>
          <cell r="C638">
            <v>2060</v>
          </cell>
          <cell r="D638">
            <v>17.824539999999999</v>
          </cell>
          <cell r="E638">
            <v>2.21774</v>
          </cell>
          <cell r="F638">
            <v>2.4660000000000001E-2</v>
          </cell>
          <cell r="G638">
            <v>0</v>
          </cell>
          <cell r="H638">
            <v>0</v>
          </cell>
          <cell r="I638">
            <v>17.824539999999999</v>
          </cell>
        </row>
        <row r="639">
          <cell r="A639" t="str">
            <v>620061132060</v>
          </cell>
          <cell r="B639">
            <v>62006113</v>
          </cell>
          <cell r="C639">
            <v>2060</v>
          </cell>
          <cell r="D639">
            <v>10.2971</v>
          </cell>
          <cell r="E639">
            <v>1.34937</v>
          </cell>
          <cell r="F639">
            <v>1.20427</v>
          </cell>
          <cell r="G639">
            <v>0</v>
          </cell>
          <cell r="H639">
            <v>0</v>
          </cell>
          <cell r="I639">
            <v>10.2971</v>
          </cell>
        </row>
        <row r="640">
          <cell r="A640" t="str">
            <v>620061132064</v>
          </cell>
          <cell r="B640">
            <v>62006113</v>
          </cell>
          <cell r="C640">
            <v>2064</v>
          </cell>
          <cell r="D640">
            <v>24.869859999999999</v>
          </cell>
          <cell r="E640">
            <v>1.09283</v>
          </cell>
          <cell r="F640">
            <v>0.95679000000000003</v>
          </cell>
          <cell r="G640">
            <v>0</v>
          </cell>
          <cell r="H640">
            <v>0</v>
          </cell>
          <cell r="I640">
            <v>24.869859999999999</v>
          </cell>
        </row>
        <row r="641">
          <cell r="A641" t="str">
            <v>620066032060</v>
          </cell>
          <cell r="B641">
            <v>62006603</v>
          </cell>
          <cell r="C641">
            <v>2060</v>
          </cell>
          <cell r="D641">
            <v>21.823609999999999</v>
          </cell>
          <cell r="E641">
            <v>1.2531699999999999</v>
          </cell>
          <cell r="F641">
            <v>1.09534</v>
          </cell>
          <cell r="G641">
            <v>0</v>
          </cell>
          <cell r="H641">
            <v>0</v>
          </cell>
          <cell r="I641">
            <v>21.823609999999999</v>
          </cell>
        </row>
        <row r="642">
          <cell r="A642" t="str">
            <v>620066032061</v>
          </cell>
          <cell r="B642">
            <v>62006603</v>
          </cell>
          <cell r="C642">
            <v>2061</v>
          </cell>
          <cell r="D642">
            <v>25.947199999999999</v>
          </cell>
          <cell r="E642">
            <v>0.42026999999999998</v>
          </cell>
          <cell r="F642">
            <v>0.39739999999999998</v>
          </cell>
          <cell r="G642">
            <v>0</v>
          </cell>
          <cell r="H642">
            <v>0</v>
          </cell>
          <cell r="I642">
            <v>25.947199999999999</v>
          </cell>
        </row>
        <row r="643">
          <cell r="A643" t="str">
            <v>620066032064</v>
          </cell>
          <cell r="B643">
            <v>62006603</v>
          </cell>
          <cell r="C643">
            <v>2064</v>
          </cell>
          <cell r="D643">
            <v>23.50048</v>
          </cell>
          <cell r="E643">
            <v>0.43680000000000002</v>
          </cell>
          <cell r="F643">
            <v>0.48521999999999998</v>
          </cell>
          <cell r="G643">
            <v>0</v>
          </cell>
          <cell r="H643">
            <v>0</v>
          </cell>
          <cell r="I643">
            <v>23.50048</v>
          </cell>
        </row>
        <row r="644">
          <cell r="A644" t="str">
            <v>620066062060</v>
          </cell>
          <cell r="B644">
            <v>62006606</v>
          </cell>
          <cell r="C644">
            <v>2060</v>
          </cell>
          <cell r="D644">
            <v>20.001249999999999</v>
          </cell>
          <cell r="E644">
            <v>1.1649099999999999</v>
          </cell>
          <cell r="F644">
            <v>1.08771</v>
          </cell>
          <cell r="G644">
            <v>0</v>
          </cell>
          <cell r="H644">
            <v>0</v>
          </cell>
          <cell r="I644">
            <v>20.001249999999999</v>
          </cell>
        </row>
        <row r="645">
          <cell r="A645" t="str">
            <v>620066062064</v>
          </cell>
          <cell r="B645">
            <v>62006606</v>
          </cell>
          <cell r="C645">
            <v>2064</v>
          </cell>
          <cell r="D645">
            <v>12.83558</v>
          </cell>
          <cell r="E645">
            <v>0.40185999999999999</v>
          </cell>
          <cell r="F645">
            <v>0.57786999999999999</v>
          </cell>
          <cell r="G645">
            <v>0</v>
          </cell>
          <cell r="H645">
            <v>0</v>
          </cell>
          <cell r="I645">
            <v>12.83558</v>
          </cell>
        </row>
        <row r="646">
          <cell r="A646" t="str">
            <v>620067242060</v>
          </cell>
          <cell r="B646">
            <v>62006724</v>
          </cell>
          <cell r="C646">
            <v>2060</v>
          </cell>
          <cell r="D646">
            <v>18.987369999999999</v>
          </cell>
          <cell r="E646">
            <v>0.62680999999999998</v>
          </cell>
          <cell r="F646">
            <v>0.47636000000000001</v>
          </cell>
          <cell r="G646">
            <v>0</v>
          </cell>
          <cell r="H646">
            <v>0</v>
          </cell>
          <cell r="I646">
            <v>18.987369999999999</v>
          </cell>
        </row>
        <row r="647">
          <cell r="A647" t="str">
            <v>620067242064</v>
          </cell>
          <cell r="B647">
            <v>62006724</v>
          </cell>
          <cell r="C647">
            <v>2064</v>
          </cell>
          <cell r="D647">
            <v>23.524470000000001</v>
          </cell>
          <cell r="E647">
            <v>0.57969000000000004</v>
          </cell>
          <cell r="F647">
            <v>0.65476999999999996</v>
          </cell>
          <cell r="G647">
            <v>0</v>
          </cell>
          <cell r="H647">
            <v>0</v>
          </cell>
          <cell r="I647">
            <v>23.524470000000001</v>
          </cell>
        </row>
        <row r="648">
          <cell r="A648" t="str">
            <v>620067252060</v>
          </cell>
          <cell r="B648">
            <v>62006725</v>
          </cell>
          <cell r="C648">
            <v>2060</v>
          </cell>
          <cell r="D648">
            <v>18.41357</v>
          </cell>
          <cell r="E648">
            <v>1.4273499999999999</v>
          </cell>
          <cell r="F648">
            <v>1.0287500000000001</v>
          </cell>
          <cell r="G648">
            <v>0</v>
          </cell>
          <cell r="H648">
            <v>0</v>
          </cell>
          <cell r="I648">
            <v>18.41357</v>
          </cell>
        </row>
        <row r="649">
          <cell r="A649" t="str">
            <v>620070642060</v>
          </cell>
          <cell r="B649">
            <v>62007064</v>
          </cell>
          <cell r="C649">
            <v>2060</v>
          </cell>
          <cell r="D649">
            <v>9.8694799999999994</v>
          </cell>
          <cell r="E649">
            <v>0.53437999999999997</v>
          </cell>
          <cell r="F649">
            <v>5.6499999999999996E-3</v>
          </cell>
          <cell r="G649">
            <v>0</v>
          </cell>
          <cell r="H649">
            <v>0</v>
          </cell>
          <cell r="I649">
            <v>9.8694799999999994</v>
          </cell>
        </row>
        <row r="650">
          <cell r="A650" t="str">
            <v>620071032060</v>
          </cell>
          <cell r="B650">
            <v>62007103</v>
          </cell>
          <cell r="C650">
            <v>2060</v>
          </cell>
          <cell r="D650">
            <v>24.996510000000001</v>
          </cell>
          <cell r="E650">
            <v>1.97793</v>
          </cell>
          <cell r="F650">
            <v>0.18709999999999999</v>
          </cell>
          <cell r="G650">
            <v>0</v>
          </cell>
          <cell r="H650">
            <v>0</v>
          </cell>
          <cell r="I650">
            <v>24.996510000000001</v>
          </cell>
        </row>
        <row r="651">
          <cell r="A651" t="str">
            <v>620071042060</v>
          </cell>
          <cell r="B651">
            <v>62007104</v>
          </cell>
          <cell r="C651">
            <v>2060</v>
          </cell>
          <cell r="D651">
            <v>20.74691</v>
          </cell>
          <cell r="E651">
            <v>2.2222300000000001</v>
          </cell>
          <cell r="F651">
            <v>1.9530400000000001</v>
          </cell>
          <cell r="G651">
            <v>0</v>
          </cell>
          <cell r="H651">
            <v>0</v>
          </cell>
          <cell r="I651">
            <v>20.74691</v>
          </cell>
        </row>
        <row r="652">
          <cell r="A652" t="str">
            <v>620074032060</v>
          </cell>
          <cell r="B652">
            <v>62007403</v>
          </cell>
          <cell r="C652">
            <v>2060</v>
          </cell>
          <cell r="D652">
            <v>14.624890000000001</v>
          </cell>
          <cell r="E652">
            <v>1.64595</v>
          </cell>
          <cell r="F652">
            <v>1.3710800000000001</v>
          </cell>
          <cell r="G652">
            <v>0</v>
          </cell>
          <cell r="H652">
            <v>0</v>
          </cell>
          <cell r="I652">
            <v>14.624890000000001</v>
          </cell>
        </row>
        <row r="653">
          <cell r="A653" t="str">
            <v>620074032064</v>
          </cell>
          <cell r="B653">
            <v>62007403</v>
          </cell>
          <cell r="C653">
            <v>2064</v>
          </cell>
          <cell r="D653">
            <v>23.297529999999998</v>
          </cell>
          <cell r="E653">
            <v>0.60782000000000003</v>
          </cell>
          <cell r="F653">
            <v>0.41807</v>
          </cell>
          <cell r="G653">
            <v>0</v>
          </cell>
          <cell r="H653">
            <v>0</v>
          </cell>
          <cell r="I653">
            <v>23.297529999999998</v>
          </cell>
        </row>
        <row r="654">
          <cell r="A654" t="str">
            <v>620079032060</v>
          </cell>
          <cell r="B654">
            <v>62007903</v>
          </cell>
          <cell r="C654">
            <v>2060</v>
          </cell>
          <cell r="D654">
            <v>6.8872299999999997</v>
          </cell>
          <cell r="E654">
            <v>1.77447</v>
          </cell>
          <cell r="F654">
            <v>1.44421</v>
          </cell>
          <cell r="G654">
            <v>0</v>
          </cell>
          <cell r="H654">
            <v>0</v>
          </cell>
          <cell r="I654">
            <v>6.8872299999999997</v>
          </cell>
        </row>
        <row r="655">
          <cell r="A655" t="str">
            <v>620079262060</v>
          </cell>
          <cell r="B655">
            <v>62007926</v>
          </cell>
          <cell r="C655">
            <v>2060</v>
          </cell>
          <cell r="D655">
            <v>19.596489999999999</v>
          </cell>
          <cell r="E655">
            <v>1.27379</v>
          </cell>
          <cell r="F655">
            <v>1.24447</v>
          </cell>
          <cell r="G655">
            <v>0</v>
          </cell>
          <cell r="H655">
            <v>0</v>
          </cell>
          <cell r="I655">
            <v>19.596489999999999</v>
          </cell>
        </row>
        <row r="656">
          <cell r="A656" t="str">
            <v>620079262064</v>
          </cell>
          <cell r="B656">
            <v>62007926</v>
          </cell>
          <cell r="C656">
            <v>2064</v>
          </cell>
          <cell r="D656">
            <v>12.52312</v>
          </cell>
          <cell r="E656">
            <v>0.36520000000000002</v>
          </cell>
          <cell r="F656">
            <v>0.64090000000000003</v>
          </cell>
          <cell r="G656">
            <v>0</v>
          </cell>
          <cell r="H656">
            <v>0</v>
          </cell>
          <cell r="I656">
            <v>12.52312</v>
          </cell>
        </row>
        <row r="657">
          <cell r="A657" t="str">
            <v>620079272064</v>
          </cell>
          <cell r="B657">
            <v>62007927</v>
          </cell>
          <cell r="C657">
            <v>2064</v>
          </cell>
          <cell r="D657">
            <v>9.5701999999999998</v>
          </cell>
          <cell r="E657">
            <v>1.3573900000000001</v>
          </cell>
          <cell r="F657">
            <v>1.42425</v>
          </cell>
          <cell r="G657">
            <v>0</v>
          </cell>
          <cell r="H657">
            <v>0</v>
          </cell>
          <cell r="I657">
            <v>9.5701999999999998</v>
          </cell>
        </row>
        <row r="658">
          <cell r="A658" t="str">
            <v>620080432060</v>
          </cell>
          <cell r="B658">
            <v>62008043</v>
          </cell>
          <cell r="C658">
            <v>2060</v>
          </cell>
          <cell r="D658">
            <v>20.69239</v>
          </cell>
          <cell r="E658">
            <v>2.4766900000000001</v>
          </cell>
          <cell r="F658">
            <v>2.2621500000000001</v>
          </cell>
          <cell r="G658">
            <v>0</v>
          </cell>
          <cell r="H658">
            <v>0</v>
          </cell>
          <cell r="I658">
            <v>20.69239</v>
          </cell>
        </row>
        <row r="659">
          <cell r="A659" t="str">
            <v>620080432064</v>
          </cell>
          <cell r="B659">
            <v>62008043</v>
          </cell>
          <cell r="C659">
            <v>2064</v>
          </cell>
          <cell r="D659">
            <v>13.527139999999999</v>
          </cell>
          <cell r="E659">
            <v>0.36499999999999999</v>
          </cell>
          <cell r="F659">
            <v>0.64071</v>
          </cell>
          <cell r="G659">
            <v>0</v>
          </cell>
          <cell r="H659">
            <v>0</v>
          </cell>
          <cell r="I659">
            <v>13.527139999999999</v>
          </cell>
        </row>
        <row r="660">
          <cell r="A660" t="str">
            <v>620080632060</v>
          </cell>
          <cell r="B660">
            <v>62008063</v>
          </cell>
          <cell r="C660">
            <v>2060</v>
          </cell>
          <cell r="D660">
            <v>25.307639999999999</v>
          </cell>
          <cell r="E660">
            <v>1.0734300000000001</v>
          </cell>
          <cell r="F660">
            <v>0.11588</v>
          </cell>
          <cell r="G660">
            <v>0</v>
          </cell>
          <cell r="H660">
            <v>0</v>
          </cell>
          <cell r="I660">
            <v>25.307639999999999</v>
          </cell>
        </row>
        <row r="661">
          <cell r="A661" t="str">
            <v>620080632064</v>
          </cell>
          <cell r="B661">
            <v>62008063</v>
          </cell>
          <cell r="C661">
            <v>2064</v>
          </cell>
          <cell r="D661">
            <v>13.3568</v>
          </cell>
          <cell r="E661">
            <v>4.0000000000000001E-3</v>
          </cell>
          <cell r="F661">
            <v>1.1999999999999999E-3</v>
          </cell>
          <cell r="G661">
            <v>0</v>
          </cell>
          <cell r="H661">
            <v>0</v>
          </cell>
          <cell r="I661">
            <v>13.3568</v>
          </cell>
        </row>
        <row r="662">
          <cell r="A662" t="str">
            <v>620080642060</v>
          </cell>
          <cell r="B662">
            <v>62008064</v>
          </cell>
          <cell r="C662">
            <v>2060</v>
          </cell>
          <cell r="D662">
            <v>19.50515</v>
          </cell>
          <cell r="E662">
            <v>1.28664</v>
          </cell>
          <cell r="F662">
            <v>1.26799</v>
          </cell>
          <cell r="G662">
            <v>0</v>
          </cell>
          <cell r="H662">
            <v>0</v>
          </cell>
          <cell r="I662">
            <v>19.50515</v>
          </cell>
        </row>
        <row r="663">
          <cell r="A663" t="str">
            <v>620100512060</v>
          </cell>
          <cell r="B663">
            <v>62010051</v>
          </cell>
          <cell r="C663">
            <v>2060</v>
          </cell>
          <cell r="D663">
            <v>18.610469999999999</v>
          </cell>
          <cell r="E663">
            <v>2.4187099999999999</v>
          </cell>
          <cell r="F663">
            <v>2.1204999999999998</v>
          </cell>
          <cell r="G663">
            <v>0</v>
          </cell>
          <cell r="H663">
            <v>0</v>
          </cell>
          <cell r="I663">
            <v>18.610469999999999</v>
          </cell>
        </row>
        <row r="664">
          <cell r="A664" t="str">
            <v>620100512064</v>
          </cell>
          <cell r="B664">
            <v>62010051</v>
          </cell>
          <cell r="C664">
            <v>2064</v>
          </cell>
          <cell r="D664">
            <v>16.885819999999999</v>
          </cell>
          <cell r="E664">
            <v>0.29664000000000001</v>
          </cell>
          <cell r="F664">
            <v>0.31137999999999999</v>
          </cell>
          <cell r="G664">
            <v>0</v>
          </cell>
          <cell r="H664">
            <v>0</v>
          </cell>
          <cell r="I664">
            <v>16.885819999999999</v>
          </cell>
        </row>
        <row r="665">
          <cell r="A665" t="str">
            <v>620100622060</v>
          </cell>
          <cell r="B665">
            <v>62010062</v>
          </cell>
          <cell r="C665">
            <v>2060</v>
          </cell>
          <cell r="D665">
            <v>10.885429999999999</v>
          </cell>
          <cell r="E665">
            <v>0.45402999999999999</v>
          </cell>
          <cell r="F665">
            <v>2.1600000000000001E-2</v>
          </cell>
          <cell r="G665">
            <v>0</v>
          </cell>
          <cell r="H665">
            <v>0</v>
          </cell>
          <cell r="I665">
            <v>10.885429999999999</v>
          </cell>
        </row>
        <row r="666">
          <cell r="A666" t="str">
            <v>620100622064</v>
          </cell>
          <cell r="B666">
            <v>62010062</v>
          </cell>
          <cell r="C666">
            <v>2064</v>
          </cell>
          <cell r="D666">
            <v>10.74855</v>
          </cell>
          <cell r="E666">
            <v>0.45405000000000001</v>
          </cell>
          <cell r="F666">
            <v>2.1600000000000001E-2</v>
          </cell>
          <cell r="G666">
            <v>0</v>
          </cell>
          <cell r="H666">
            <v>0</v>
          </cell>
          <cell r="I666">
            <v>10.74855</v>
          </cell>
        </row>
        <row r="667">
          <cell r="A667" t="str">
            <v>620100632060</v>
          </cell>
          <cell r="B667">
            <v>62010063</v>
          </cell>
          <cell r="C667">
            <v>2060</v>
          </cell>
          <cell r="D667">
            <v>19.74916</v>
          </cell>
          <cell r="E667">
            <v>1.6072500000000001</v>
          </cell>
          <cell r="F667">
            <v>1.2700000000000001E-3</v>
          </cell>
          <cell r="G667">
            <v>0</v>
          </cell>
          <cell r="H667">
            <v>0</v>
          </cell>
          <cell r="I667">
            <v>19.74916</v>
          </cell>
        </row>
        <row r="668">
          <cell r="A668" t="str">
            <v>620100632064</v>
          </cell>
          <cell r="B668">
            <v>62010063</v>
          </cell>
          <cell r="C668">
            <v>2064</v>
          </cell>
          <cell r="D668">
            <v>20.59835</v>
          </cell>
          <cell r="E668">
            <v>1.6072500000000001</v>
          </cell>
          <cell r="F668">
            <v>1.2700000000000001E-3</v>
          </cell>
          <cell r="G668">
            <v>0</v>
          </cell>
          <cell r="H668">
            <v>0</v>
          </cell>
          <cell r="I668">
            <v>20.59835</v>
          </cell>
        </row>
        <row r="669">
          <cell r="A669" t="str">
            <v>620101002060</v>
          </cell>
          <cell r="B669">
            <v>62010100</v>
          </cell>
          <cell r="C669">
            <v>2060</v>
          </cell>
          <cell r="D669">
            <v>27.299399999999999</v>
          </cell>
          <cell r="E669">
            <v>0.82528999999999997</v>
          </cell>
          <cell r="F669">
            <v>0.11126</v>
          </cell>
          <cell r="G669">
            <v>0</v>
          </cell>
          <cell r="H669">
            <v>0</v>
          </cell>
          <cell r="I669">
            <v>27.299399999999999</v>
          </cell>
        </row>
        <row r="670">
          <cell r="A670" t="str">
            <v>620101002064</v>
          </cell>
          <cell r="B670">
            <v>62010100</v>
          </cell>
          <cell r="C670">
            <v>2064</v>
          </cell>
          <cell r="D670">
            <v>24.861560000000001</v>
          </cell>
          <cell r="E670">
            <v>0.18074000000000001</v>
          </cell>
          <cell r="F670">
            <v>0.1318</v>
          </cell>
          <cell r="G670">
            <v>0</v>
          </cell>
          <cell r="H670">
            <v>0</v>
          </cell>
          <cell r="I670">
            <v>24.861560000000001</v>
          </cell>
        </row>
        <row r="671">
          <cell r="A671" t="str">
            <v>620101072060</v>
          </cell>
          <cell r="B671">
            <v>62010107</v>
          </cell>
          <cell r="C671">
            <v>2060</v>
          </cell>
          <cell r="D671">
            <v>24.095500000000001</v>
          </cell>
          <cell r="E671">
            <v>1.1085799999999999</v>
          </cell>
          <cell r="F671">
            <v>0.1535</v>
          </cell>
          <cell r="G671">
            <v>0</v>
          </cell>
          <cell r="H671">
            <v>0</v>
          </cell>
          <cell r="I671">
            <v>24.095500000000001</v>
          </cell>
        </row>
        <row r="672">
          <cell r="A672" t="str">
            <v>620102182064</v>
          </cell>
          <cell r="B672">
            <v>62010218</v>
          </cell>
          <cell r="C672">
            <v>2064</v>
          </cell>
          <cell r="D672">
            <v>21.682549999999999</v>
          </cell>
          <cell r="E672">
            <v>1.5169999999999999E-2</v>
          </cell>
          <cell r="F672">
            <v>2.3029999999999998E-2</v>
          </cell>
          <cell r="G672">
            <v>0</v>
          </cell>
          <cell r="H672">
            <v>0</v>
          </cell>
          <cell r="I672">
            <v>21.682549999999999</v>
          </cell>
        </row>
        <row r="673">
          <cell r="A673" t="str">
            <v>620102232060</v>
          </cell>
          <cell r="B673">
            <v>62010223</v>
          </cell>
          <cell r="C673">
            <v>2060</v>
          </cell>
          <cell r="D673">
            <v>16.855989999999998</v>
          </cell>
          <cell r="E673">
            <v>1.05498</v>
          </cell>
          <cell r="F673">
            <v>8.4000000000000003E-4</v>
          </cell>
          <cell r="G673">
            <v>0</v>
          </cell>
          <cell r="H673">
            <v>0</v>
          </cell>
          <cell r="I673">
            <v>16.855989999999998</v>
          </cell>
        </row>
        <row r="674">
          <cell r="A674" t="str">
            <v>620102422060</v>
          </cell>
          <cell r="B674">
            <v>62010242</v>
          </cell>
          <cell r="C674">
            <v>2060</v>
          </cell>
          <cell r="D674">
            <v>19.655460000000001</v>
          </cell>
          <cell r="E674">
            <v>1.32481</v>
          </cell>
          <cell r="F674">
            <v>1.26861</v>
          </cell>
          <cell r="G674">
            <v>0</v>
          </cell>
          <cell r="H674">
            <v>0</v>
          </cell>
          <cell r="I674">
            <v>19.655460000000001</v>
          </cell>
        </row>
        <row r="675">
          <cell r="A675" t="str">
            <v>620102782060</v>
          </cell>
          <cell r="B675">
            <v>62010278</v>
          </cell>
          <cell r="C675">
            <v>2060</v>
          </cell>
          <cell r="D675">
            <v>20.74014</v>
          </cell>
          <cell r="E675">
            <v>2.15591</v>
          </cell>
          <cell r="F675">
            <v>1.54494</v>
          </cell>
          <cell r="G675">
            <v>0</v>
          </cell>
          <cell r="H675">
            <v>0</v>
          </cell>
          <cell r="I675">
            <v>20.74014</v>
          </cell>
        </row>
        <row r="676">
          <cell r="A676" t="str">
            <v>620102812060</v>
          </cell>
          <cell r="B676">
            <v>62010281</v>
          </cell>
          <cell r="C676">
            <v>2060</v>
          </cell>
          <cell r="D676">
            <v>22.988040000000002</v>
          </cell>
          <cell r="E676">
            <v>1.0956699999999999</v>
          </cell>
          <cell r="F676">
            <v>0.85880000000000001</v>
          </cell>
          <cell r="G676">
            <v>0</v>
          </cell>
          <cell r="H676">
            <v>0</v>
          </cell>
          <cell r="I676">
            <v>22.988040000000002</v>
          </cell>
        </row>
        <row r="677">
          <cell r="A677" t="str">
            <v>620102822060</v>
          </cell>
          <cell r="B677">
            <v>62010282</v>
          </cell>
          <cell r="C677">
            <v>2060</v>
          </cell>
          <cell r="D677">
            <v>18.317879999999999</v>
          </cell>
          <cell r="E677">
            <v>1.6039399999999999</v>
          </cell>
          <cell r="F677">
            <v>1.3600000000000001E-3</v>
          </cell>
          <cell r="G677">
            <v>0</v>
          </cell>
          <cell r="H677">
            <v>0</v>
          </cell>
          <cell r="I677">
            <v>18.317879999999999</v>
          </cell>
        </row>
        <row r="678">
          <cell r="A678" t="str">
            <v>620103012060</v>
          </cell>
          <cell r="B678">
            <v>62010301</v>
          </cell>
          <cell r="C678">
            <v>2060</v>
          </cell>
          <cell r="D678">
            <v>11.981999999999999</v>
          </cell>
          <cell r="E678">
            <v>0.54269999999999996</v>
          </cell>
          <cell r="F678">
            <v>6.1999999999999998E-3</v>
          </cell>
          <cell r="G678">
            <v>0</v>
          </cell>
          <cell r="H678">
            <v>0</v>
          </cell>
          <cell r="I678">
            <v>11.981999999999999</v>
          </cell>
        </row>
        <row r="679">
          <cell r="A679" t="str">
            <v>620103662060</v>
          </cell>
          <cell r="B679">
            <v>62010366</v>
          </cell>
          <cell r="C679">
            <v>2060</v>
          </cell>
          <cell r="D679">
            <v>13.65236</v>
          </cell>
          <cell r="E679">
            <v>0.50875000000000004</v>
          </cell>
          <cell r="F679">
            <v>1.1800000000000001E-3</v>
          </cell>
          <cell r="G679">
            <v>0</v>
          </cell>
          <cell r="H679">
            <v>0</v>
          </cell>
          <cell r="I679">
            <v>13.65236</v>
          </cell>
        </row>
        <row r="680">
          <cell r="A680" t="str">
            <v>620103822060</v>
          </cell>
          <cell r="B680">
            <v>62010382</v>
          </cell>
          <cell r="C680">
            <v>2060</v>
          </cell>
          <cell r="D680">
            <v>31.480989999999998</v>
          </cell>
          <cell r="E680">
            <v>1.81328</v>
          </cell>
          <cell r="F680">
            <v>2.0699999999999998E-3</v>
          </cell>
          <cell r="G680">
            <v>0</v>
          </cell>
          <cell r="H680">
            <v>0</v>
          </cell>
          <cell r="I680">
            <v>31.480989999999998</v>
          </cell>
        </row>
        <row r="681">
          <cell r="A681" t="str">
            <v>620103952060</v>
          </cell>
          <cell r="B681">
            <v>62010395</v>
          </cell>
          <cell r="C681">
            <v>2060</v>
          </cell>
          <cell r="D681">
            <v>15.75638</v>
          </cell>
          <cell r="E681">
            <v>1.50813</v>
          </cell>
          <cell r="F681">
            <v>1.16E-3</v>
          </cell>
          <cell r="G681">
            <v>0</v>
          </cell>
          <cell r="H681">
            <v>0</v>
          </cell>
          <cell r="I681">
            <v>15.75638</v>
          </cell>
        </row>
        <row r="682">
          <cell r="A682" t="str">
            <v>620103952064</v>
          </cell>
          <cell r="B682">
            <v>62010395</v>
          </cell>
          <cell r="C682">
            <v>2064</v>
          </cell>
          <cell r="D682">
            <v>15.793570000000001</v>
          </cell>
          <cell r="E682">
            <v>0.85899999999999999</v>
          </cell>
          <cell r="F682">
            <v>1.58E-3</v>
          </cell>
          <cell r="G682">
            <v>0</v>
          </cell>
          <cell r="H682">
            <v>0</v>
          </cell>
          <cell r="I682">
            <v>15.793570000000001</v>
          </cell>
        </row>
        <row r="683">
          <cell r="A683" t="str">
            <v>620104012060</v>
          </cell>
          <cell r="B683">
            <v>62010401</v>
          </cell>
          <cell r="C683">
            <v>2060</v>
          </cell>
          <cell r="D683">
            <v>27.96912</v>
          </cell>
          <cell r="E683">
            <v>1.5615300000000001</v>
          </cell>
          <cell r="F683">
            <v>7.8820000000000001E-2</v>
          </cell>
          <cell r="G683">
            <v>0</v>
          </cell>
          <cell r="H683">
            <v>0</v>
          </cell>
          <cell r="I683">
            <v>27.96912</v>
          </cell>
        </row>
        <row r="684">
          <cell r="A684" t="str">
            <v>620104022060</v>
          </cell>
          <cell r="B684">
            <v>62010402</v>
          </cell>
          <cell r="C684">
            <v>2060</v>
          </cell>
          <cell r="D684">
            <v>30.234010000000001</v>
          </cell>
          <cell r="E684">
            <v>1.2098500000000001</v>
          </cell>
          <cell r="F684">
            <v>1.3600000000000001E-3</v>
          </cell>
          <cell r="G684">
            <v>0</v>
          </cell>
          <cell r="H684">
            <v>0</v>
          </cell>
          <cell r="I684">
            <v>30.234010000000001</v>
          </cell>
        </row>
        <row r="685">
          <cell r="A685" t="str">
            <v>620104122060</v>
          </cell>
          <cell r="B685">
            <v>62010412</v>
          </cell>
          <cell r="C685">
            <v>2060</v>
          </cell>
          <cell r="D685">
            <v>11.34624</v>
          </cell>
          <cell r="E685">
            <v>1.8806099999999999</v>
          </cell>
          <cell r="F685">
            <v>1.24214</v>
          </cell>
          <cell r="G685">
            <v>0</v>
          </cell>
          <cell r="H685">
            <v>0</v>
          </cell>
          <cell r="I685">
            <v>11.34624</v>
          </cell>
        </row>
        <row r="686">
          <cell r="A686" t="str">
            <v>620104122064</v>
          </cell>
          <cell r="B686">
            <v>62010412</v>
          </cell>
          <cell r="C686">
            <v>2064</v>
          </cell>
          <cell r="D686">
            <v>18.477679999999999</v>
          </cell>
          <cell r="E686">
            <v>0.49177999999999999</v>
          </cell>
          <cell r="F686">
            <v>0.62663000000000002</v>
          </cell>
          <cell r="G686">
            <v>0</v>
          </cell>
          <cell r="H686">
            <v>0</v>
          </cell>
          <cell r="I686">
            <v>18.477679999999999</v>
          </cell>
        </row>
        <row r="687">
          <cell r="A687" t="str">
            <v>620104272060</v>
          </cell>
          <cell r="B687">
            <v>62010427</v>
          </cell>
          <cell r="C687">
            <v>2060</v>
          </cell>
          <cell r="D687">
            <v>31.887160000000002</v>
          </cell>
          <cell r="E687">
            <v>1.9621999999999999</v>
          </cell>
          <cell r="F687">
            <v>2.16E-3</v>
          </cell>
          <cell r="G687">
            <v>0</v>
          </cell>
          <cell r="H687">
            <v>0</v>
          </cell>
          <cell r="I687">
            <v>31.887160000000002</v>
          </cell>
        </row>
        <row r="688">
          <cell r="A688" t="str">
            <v>620104302060</v>
          </cell>
          <cell r="B688">
            <v>62010430</v>
          </cell>
          <cell r="C688">
            <v>2060</v>
          </cell>
          <cell r="D688">
            <v>13.86544</v>
          </cell>
          <cell r="E688">
            <v>1.4029400000000001</v>
          </cell>
          <cell r="F688">
            <v>8.8000000000000003E-4</v>
          </cell>
          <cell r="G688">
            <v>0</v>
          </cell>
          <cell r="H688">
            <v>0</v>
          </cell>
          <cell r="I688">
            <v>13.86544</v>
          </cell>
        </row>
        <row r="689">
          <cell r="A689" t="str">
            <v>620104302064</v>
          </cell>
          <cell r="B689">
            <v>62010430</v>
          </cell>
          <cell r="C689">
            <v>2064</v>
          </cell>
          <cell r="D689">
            <v>15.26628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15.26628</v>
          </cell>
        </row>
        <row r="690">
          <cell r="A690" t="str">
            <v>620104492060</v>
          </cell>
          <cell r="B690">
            <v>62010449</v>
          </cell>
          <cell r="C690">
            <v>2060</v>
          </cell>
          <cell r="D690">
            <v>98.535259999999994</v>
          </cell>
          <cell r="E690">
            <v>0.64207999999999998</v>
          </cell>
          <cell r="F690">
            <v>0.51276999999999995</v>
          </cell>
          <cell r="G690">
            <v>0</v>
          </cell>
          <cell r="H690">
            <v>0</v>
          </cell>
          <cell r="I690">
            <v>98.535259999999994</v>
          </cell>
        </row>
        <row r="691">
          <cell r="A691" t="str">
            <v>620104492062</v>
          </cell>
          <cell r="B691">
            <v>62010449</v>
          </cell>
          <cell r="C691">
            <v>2062</v>
          </cell>
          <cell r="D691">
            <v>37.258110000000002</v>
          </cell>
          <cell r="E691">
            <v>4.4329299999999998</v>
          </cell>
          <cell r="F691">
            <v>3.9214799999999999</v>
          </cell>
          <cell r="G691">
            <v>0</v>
          </cell>
          <cell r="H691">
            <v>0</v>
          </cell>
          <cell r="I691">
            <v>37.258110000000002</v>
          </cell>
        </row>
        <row r="692">
          <cell r="A692" t="str">
            <v>620104492064</v>
          </cell>
          <cell r="B692">
            <v>62010449</v>
          </cell>
          <cell r="C692">
            <v>2064</v>
          </cell>
          <cell r="D692">
            <v>94.64385</v>
          </cell>
          <cell r="E692">
            <v>0.16713</v>
          </cell>
          <cell r="F692">
            <v>0.13347000000000001</v>
          </cell>
          <cell r="G692">
            <v>0</v>
          </cell>
          <cell r="H692">
            <v>0</v>
          </cell>
          <cell r="I692">
            <v>94.64385</v>
          </cell>
        </row>
        <row r="693">
          <cell r="A693" t="str">
            <v>620104542060</v>
          </cell>
          <cell r="B693">
            <v>62010454</v>
          </cell>
          <cell r="C693">
            <v>2060</v>
          </cell>
          <cell r="D693">
            <v>29.61966</v>
          </cell>
          <cell r="E693">
            <v>1.28843</v>
          </cell>
          <cell r="F693">
            <v>1.41E-3</v>
          </cell>
          <cell r="G693">
            <v>0</v>
          </cell>
          <cell r="H693">
            <v>0</v>
          </cell>
          <cell r="I693">
            <v>29.61966</v>
          </cell>
        </row>
        <row r="694">
          <cell r="A694" t="str">
            <v>620104542064</v>
          </cell>
          <cell r="B694">
            <v>62010454</v>
          </cell>
          <cell r="C694">
            <v>2064</v>
          </cell>
          <cell r="D694">
            <v>31.346329999999998</v>
          </cell>
          <cell r="E694">
            <v>0.99621000000000004</v>
          </cell>
          <cell r="F694">
            <v>1.31E-3</v>
          </cell>
          <cell r="G694">
            <v>0</v>
          </cell>
          <cell r="H694">
            <v>0</v>
          </cell>
          <cell r="I694">
            <v>31.346329999999998</v>
          </cell>
        </row>
        <row r="695">
          <cell r="A695" t="str">
            <v>620105212060</v>
          </cell>
          <cell r="B695">
            <v>62010521</v>
          </cell>
          <cell r="C695">
            <v>2060</v>
          </cell>
          <cell r="D695">
            <v>19.678280000000001</v>
          </cell>
          <cell r="E695">
            <v>0.99719000000000002</v>
          </cell>
          <cell r="F695">
            <v>2.5000000000000001E-3</v>
          </cell>
          <cell r="G695">
            <v>0</v>
          </cell>
          <cell r="H695">
            <v>0</v>
          </cell>
          <cell r="I695">
            <v>19.678280000000001</v>
          </cell>
        </row>
        <row r="696">
          <cell r="A696" t="str">
            <v>620105212061</v>
          </cell>
          <cell r="B696">
            <v>62010521</v>
          </cell>
          <cell r="C696">
            <v>2061</v>
          </cell>
          <cell r="D696">
            <v>20.036049999999999</v>
          </cell>
          <cell r="E696">
            <v>1.0032300000000001</v>
          </cell>
          <cell r="F696">
            <v>3.2399999999999998E-3</v>
          </cell>
          <cell r="G696">
            <v>0</v>
          </cell>
          <cell r="H696">
            <v>0</v>
          </cell>
          <cell r="I696">
            <v>20.036049999999999</v>
          </cell>
        </row>
        <row r="697">
          <cell r="A697" t="str">
            <v>620105212064</v>
          </cell>
          <cell r="B697">
            <v>62010521</v>
          </cell>
          <cell r="C697">
            <v>2064</v>
          </cell>
          <cell r="D697">
            <v>13.56939</v>
          </cell>
          <cell r="E697">
            <v>1.1929700000000001</v>
          </cell>
          <cell r="F697">
            <v>2.445E-2</v>
          </cell>
          <cell r="G697">
            <v>0</v>
          </cell>
          <cell r="H697">
            <v>0</v>
          </cell>
          <cell r="I697">
            <v>13.56939</v>
          </cell>
        </row>
        <row r="698">
          <cell r="A698" t="str">
            <v>620105322060</v>
          </cell>
          <cell r="B698">
            <v>62010532</v>
          </cell>
          <cell r="C698">
            <v>2060</v>
          </cell>
          <cell r="D698">
            <v>15.9262</v>
          </cell>
          <cell r="E698">
            <v>1.52267</v>
          </cell>
          <cell r="F698">
            <v>1.2600000000000001E-3</v>
          </cell>
          <cell r="G698">
            <v>0</v>
          </cell>
          <cell r="H698">
            <v>0</v>
          </cell>
          <cell r="I698">
            <v>15.9262</v>
          </cell>
        </row>
        <row r="699">
          <cell r="A699" t="str">
            <v>620105702060</v>
          </cell>
          <cell r="B699">
            <v>62010570</v>
          </cell>
          <cell r="C699">
            <v>2060</v>
          </cell>
          <cell r="D699">
            <v>10.787050000000001</v>
          </cell>
          <cell r="E699">
            <v>1.5036099999999999</v>
          </cell>
          <cell r="F699">
            <v>3.9300000000000003E-3</v>
          </cell>
          <cell r="G699">
            <v>0</v>
          </cell>
          <cell r="H699">
            <v>0</v>
          </cell>
          <cell r="I699">
            <v>10.787050000000001</v>
          </cell>
        </row>
        <row r="700">
          <cell r="A700" t="str">
            <v>620105702064</v>
          </cell>
          <cell r="B700">
            <v>62010570</v>
          </cell>
          <cell r="C700">
            <v>2064</v>
          </cell>
          <cell r="D700">
            <v>13.607839999999999</v>
          </cell>
          <cell r="E700">
            <v>1.11643</v>
          </cell>
          <cell r="F700">
            <v>7.0200000000000002E-3</v>
          </cell>
          <cell r="G700">
            <v>0</v>
          </cell>
          <cell r="H700">
            <v>0</v>
          </cell>
          <cell r="I700">
            <v>13.607839999999999</v>
          </cell>
        </row>
        <row r="701">
          <cell r="A701" t="str">
            <v>620105812060</v>
          </cell>
          <cell r="B701">
            <v>62010581</v>
          </cell>
          <cell r="C701">
            <v>2060</v>
          </cell>
          <cell r="D701">
            <v>8.8968299999999996</v>
          </cell>
          <cell r="E701">
            <v>0.46376000000000001</v>
          </cell>
          <cell r="F701">
            <v>9.3999999999999997E-4</v>
          </cell>
          <cell r="G701">
            <v>0</v>
          </cell>
          <cell r="H701">
            <v>0</v>
          </cell>
          <cell r="I701">
            <v>8.8968299999999996</v>
          </cell>
        </row>
        <row r="702">
          <cell r="A702" t="str">
            <v>620105882060</v>
          </cell>
          <cell r="B702">
            <v>62010588</v>
          </cell>
          <cell r="C702">
            <v>2060</v>
          </cell>
          <cell r="D702">
            <v>19.021540000000002</v>
          </cell>
          <cell r="E702">
            <v>2.5284900000000001</v>
          </cell>
          <cell r="F702">
            <v>2.21652</v>
          </cell>
          <cell r="G702">
            <v>0</v>
          </cell>
          <cell r="H702">
            <v>0</v>
          </cell>
          <cell r="I702">
            <v>19.021540000000002</v>
          </cell>
        </row>
        <row r="703">
          <cell r="A703" t="str">
            <v>620105882064</v>
          </cell>
          <cell r="B703">
            <v>62010588</v>
          </cell>
          <cell r="C703">
            <v>2064</v>
          </cell>
          <cell r="D703">
            <v>19.088170000000002</v>
          </cell>
          <cell r="E703">
            <v>0.62475000000000003</v>
          </cell>
          <cell r="F703">
            <v>0.83450999999999997</v>
          </cell>
          <cell r="G703">
            <v>0</v>
          </cell>
          <cell r="H703">
            <v>0</v>
          </cell>
          <cell r="I703">
            <v>19.088170000000002</v>
          </cell>
        </row>
        <row r="704">
          <cell r="A704" t="str">
            <v>620105892060</v>
          </cell>
          <cell r="B704">
            <v>62010589</v>
          </cell>
          <cell r="C704">
            <v>2060</v>
          </cell>
          <cell r="D704">
            <v>20.48049</v>
          </cell>
          <cell r="E704">
            <v>3.1323300000000001</v>
          </cell>
          <cell r="F704">
            <v>2.89751</v>
          </cell>
          <cell r="G704">
            <v>0</v>
          </cell>
          <cell r="H704">
            <v>0</v>
          </cell>
          <cell r="I704">
            <v>20.48049</v>
          </cell>
        </row>
        <row r="705">
          <cell r="A705" t="str">
            <v>620105892064</v>
          </cell>
          <cell r="B705">
            <v>62010589</v>
          </cell>
          <cell r="C705">
            <v>2064</v>
          </cell>
          <cell r="D705">
            <v>20.779689999999999</v>
          </cell>
          <cell r="E705">
            <v>0.61621999999999999</v>
          </cell>
          <cell r="F705">
            <v>0.81028999999999995</v>
          </cell>
          <cell r="G705">
            <v>0</v>
          </cell>
          <cell r="H705">
            <v>0</v>
          </cell>
          <cell r="I705">
            <v>20.779689999999999</v>
          </cell>
        </row>
        <row r="706">
          <cell r="A706" t="str">
            <v>620105902060</v>
          </cell>
          <cell r="B706">
            <v>62010590</v>
          </cell>
          <cell r="C706">
            <v>2060</v>
          </cell>
          <cell r="D706">
            <v>24.09723</v>
          </cell>
          <cell r="E706">
            <v>3.0893700000000002</v>
          </cell>
          <cell r="F706">
            <v>2.6739600000000001</v>
          </cell>
          <cell r="G706">
            <v>0</v>
          </cell>
          <cell r="H706">
            <v>0</v>
          </cell>
          <cell r="I706">
            <v>24.09723</v>
          </cell>
        </row>
        <row r="707">
          <cell r="A707" t="str">
            <v>620105902064</v>
          </cell>
          <cell r="B707">
            <v>62010590</v>
          </cell>
          <cell r="C707">
            <v>2064</v>
          </cell>
          <cell r="D707">
            <v>24.97071</v>
          </cell>
          <cell r="E707">
            <v>0.63946000000000003</v>
          </cell>
          <cell r="F707">
            <v>0.70154000000000005</v>
          </cell>
          <cell r="G707">
            <v>0</v>
          </cell>
          <cell r="H707">
            <v>0</v>
          </cell>
          <cell r="I707">
            <v>24.97071</v>
          </cell>
        </row>
        <row r="708">
          <cell r="A708" t="str">
            <v>620105922060</v>
          </cell>
          <cell r="B708">
            <v>62010592</v>
          </cell>
          <cell r="C708">
            <v>2060</v>
          </cell>
          <cell r="D708">
            <v>11.549939999999999</v>
          </cell>
          <cell r="E708">
            <v>2.3319700000000001</v>
          </cell>
          <cell r="F708">
            <v>2.0158299999999998</v>
          </cell>
          <cell r="G708">
            <v>0</v>
          </cell>
          <cell r="H708">
            <v>0</v>
          </cell>
          <cell r="I708">
            <v>11.549939999999999</v>
          </cell>
        </row>
        <row r="709">
          <cell r="A709" t="str">
            <v>620105922064</v>
          </cell>
          <cell r="B709">
            <v>62010592</v>
          </cell>
          <cell r="C709">
            <v>2064</v>
          </cell>
          <cell r="D709">
            <v>20.62811</v>
          </cell>
          <cell r="E709">
            <v>0.66108999999999996</v>
          </cell>
          <cell r="F709">
            <v>0.84494000000000002</v>
          </cell>
          <cell r="G709">
            <v>0</v>
          </cell>
          <cell r="H709">
            <v>0</v>
          </cell>
          <cell r="I709">
            <v>20.62811</v>
          </cell>
        </row>
        <row r="710">
          <cell r="A710" t="str">
            <v>620105932060</v>
          </cell>
          <cell r="B710">
            <v>62010593</v>
          </cell>
          <cell r="C710">
            <v>2060</v>
          </cell>
          <cell r="D710">
            <v>15.068250000000001</v>
          </cell>
          <cell r="E710">
            <v>1.9979100000000001</v>
          </cell>
          <cell r="F710">
            <v>1.6944600000000001</v>
          </cell>
          <cell r="G710">
            <v>0</v>
          </cell>
          <cell r="H710">
            <v>0</v>
          </cell>
          <cell r="I710">
            <v>15.068250000000001</v>
          </cell>
        </row>
        <row r="711">
          <cell r="A711" t="str">
            <v>620105932064</v>
          </cell>
          <cell r="B711">
            <v>62010593</v>
          </cell>
          <cell r="C711">
            <v>2064</v>
          </cell>
          <cell r="D711">
            <v>24.73837</v>
          </cell>
          <cell r="E711">
            <v>0.75870000000000004</v>
          </cell>
          <cell r="F711">
            <v>0.62880999999999998</v>
          </cell>
          <cell r="G711">
            <v>0</v>
          </cell>
          <cell r="H711">
            <v>0</v>
          </cell>
          <cell r="I711">
            <v>24.73837</v>
          </cell>
        </row>
        <row r="712">
          <cell r="A712" t="str">
            <v>620105942060</v>
          </cell>
          <cell r="B712">
            <v>62010594</v>
          </cell>
          <cell r="C712">
            <v>2060</v>
          </cell>
          <cell r="D712">
            <v>19.617940000000001</v>
          </cell>
          <cell r="E712">
            <v>2.9998</v>
          </cell>
          <cell r="F712">
            <v>2.5590700000000002</v>
          </cell>
          <cell r="G712">
            <v>0</v>
          </cell>
          <cell r="H712">
            <v>0</v>
          </cell>
          <cell r="I712">
            <v>19.617940000000001</v>
          </cell>
        </row>
        <row r="713">
          <cell r="A713" t="str">
            <v>620105952064</v>
          </cell>
          <cell r="B713">
            <v>62010595</v>
          </cell>
          <cell r="C713">
            <v>2064</v>
          </cell>
          <cell r="D713">
            <v>19.229320000000001</v>
          </cell>
          <cell r="E713">
            <v>0.80115000000000003</v>
          </cell>
          <cell r="F713">
            <v>0.94835999999999998</v>
          </cell>
          <cell r="G713">
            <v>0</v>
          </cell>
          <cell r="H713">
            <v>0</v>
          </cell>
          <cell r="I713">
            <v>19.229320000000001</v>
          </cell>
        </row>
        <row r="714">
          <cell r="A714" t="str">
            <v>620105972060</v>
          </cell>
          <cell r="B714">
            <v>62010597</v>
          </cell>
          <cell r="C714">
            <v>2060</v>
          </cell>
          <cell r="D714">
            <v>11.06518</v>
          </cell>
          <cell r="E714">
            <v>1.8808100000000001</v>
          </cell>
          <cell r="F714">
            <v>1.60737</v>
          </cell>
          <cell r="G714">
            <v>0</v>
          </cell>
          <cell r="H714">
            <v>0</v>
          </cell>
          <cell r="I714">
            <v>11.06518</v>
          </cell>
        </row>
        <row r="715">
          <cell r="A715" t="str">
            <v>620105972064</v>
          </cell>
          <cell r="B715">
            <v>62010597</v>
          </cell>
          <cell r="C715">
            <v>2064</v>
          </cell>
          <cell r="D715">
            <v>21.302230000000002</v>
          </cell>
          <cell r="E715">
            <v>0.41089999999999999</v>
          </cell>
          <cell r="F715">
            <v>0.47793999999999998</v>
          </cell>
          <cell r="G715">
            <v>0</v>
          </cell>
          <cell r="H715">
            <v>0</v>
          </cell>
          <cell r="I715">
            <v>21.302230000000002</v>
          </cell>
        </row>
        <row r="716">
          <cell r="A716" t="str">
            <v>620106152064</v>
          </cell>
          <cell r="B716">
            <v>62010615</v>
          </cell>
          <cell r="C716">
            <v>2064</v>
          </cell>
          <cell r="D716">
            <v>8.4476800000000001</v>
          </cell>
          <cell r="E716">
            <v>0.41410000000000002</v>
          </cell>
          <cell r="F716">
            <v>1.03274</v>
          </cell>
          <cell r="G716">
            <v>0</v>
          </cell>
          <cell r="H716">
            <v>0</v>
          </cell>
          <cell r="I716">
            <v>8.4476800000000001</v>
          </cell>
        </row>
        <row r="717">
          <cell r="A717" t="str">
            <v>620106202060</v>
          </cell>
          <cell r="B717">
            <v>62010620</v>
          </cell>
          <cell r="C717">
            <v>2060</v>
          </cell>
          <cell r="D717">
            <v>503.03519</v>
          </cell>
          <cell r="E717">
            <v>0.57176000000000005</v>
          </cell>
          <cell r="F717">
            <v>4.1340000000000002E-2</v>
          </cell>
          <cell r="G717">
            <v>0</v>
          </cell>
          <cell r="H717">
            <v>0</v>
          </cell>
          <cell r="I717">
            <v>503.03519</v>
          </cell>
        </row>
        <row r="718">
          <cell r="A718" t="str">
            <v>620106202064</v>
          </cell>
          <cell r="B718">
            <v>62010620</v>
          </cell>
          <cell r="C718">
            <v>2064</v>
          </cell>
          <cell r="D718">
            <v>27.05772</v>
          </cell>
          <cell r="E718">
            <v>0.37663999999999997</v>
          </cell>
          <cell r="F718">
            <v>0.15240000000000001</v>
          </cell>
          <cell r="G718">
            <v>0</v>
          </cell>
          <cell r="H718">
            <v>0</v>
          </cell>
          <cell r="I718">
            <v>27.05772</v>
          </cell>
        </row>
        <row r="719">
          <cell r="A719" t="str">
            <v>620106352060</v>
          </cell>
          <cell r="B719">
            <v>62010635</v>
          </cell>
          <cell r="C719">
            <v>2060</v>
          </cell>
          <cell r="D719">
            <v>29.960319999999999</v>
          </cell>
          <cell r="E719">
            <v>1.2613000000000001</v>
          </cell>
          <cell r="F719">
            <v>1.383E-2</v>
          </cell>
          <cell r="G719">
            <v>0</v>
          </cell>
          <cell r="H719">
            <v>0</v>
          </cell>
          <cell r="I719">
            <v>29.960319999999999</v>
          </cell>
        </row>
        <row r="720">
          <cell r="A720" t="str">
            <v>620106492060</v>
          </cell>
          <cell r="B720">
            <v>62010649</v>
          </cell>
          <cell r="C720">
            <v>2060</v>
          </cell>
          <cell r="D720">
            <v>19.49117</v>
          </cell>
          <cell r="E720">
            <v>0.69481000000000004</v>
          </cell>
          <cell r="F720">
            <v>0.18798999999999999</v>
          </cell>
          <cell r="G720">
            <v>0</v>
          </cell>
          <cell r="H720">
            <v>0</v>
          </cell>
          <cell r="I720">
            <v>19.49117</v>
          </cell>
        </row>
        <row r="721">
          <cell r="A721" t="str">
            <v>620106492061</v>
          </cell>
          <cell r="B721">
            <v>62010649</v>
          </cell>
          <cell r="C721">
            <v>2061</v>
          </cell>
          <cell r="D721">
            <v>9.7156099999999999</v>
          </cell>
          <cell r="E721">
            <v>0.32458999999999999</v>
          </cell>
          <cell r="F721">
            <v>8.1399999999999997E-3</v>
          </cell>
          <cell r="G721">
            <v>0</v>
          </cell>
          <cell r="H721">
            <v>0</v>
          </cell>
          <cell r="I721">
            <v>9.7156099999999999</v>
          </cell>
        </row>
        <row r="722">
          <cell r="A722" t="str">
            <v>620106492064</v>
          </cell>
          <cell r="B722">
            <v>62010649</v>
          </cell>
          <cell r="C722">
            <v>2064</v>
          </cell>
          <cell r="D722">
            <v>21.174880000000002</v>
          </cell>
          <cell r="E722">
            <v>0.37752000000000002</v>
          </cell>
          <cell r="F722">
            <v>0.15251999999999999</v>
          </cell>
          <cell r="G722">
            <v>0</v>
          </cell>
          <cell r="H722">
            <v>0</v>
          </cell>
          <cell r="I722">
            <v>21.174880000000002</v>
          </cell>
        </row>
        <row r="723">
          <cell r="A723" t="str">
            <v>620106512060</v>
          </cell>
          <cell r="B723">
            <v>62010651</v>
          </cell>
          <cell r="C723">
            <v>2060</v>
          </cell>
          <cell r="D723">
            <v>17.555250000000001</v>
          </cell>
          <cell r="E723">
            <v>0.67650999999999994</v>
          </cell>
          <cell r="F723">
            <v>8.8620000000000004E-2</v>
          </cell>
          <cell r="G723">
            <v>0</v>
          </cell>
          <cell r="H723">
            <v>0</v>
          </cell>
          <cell r="I723">
            <v>17.555250000000001</v>
          </cell>
        </row>
        <row r="724">
          <cell r="A724" t="str">
            <v>620106512061</v>
          </cell>
          <cell r="B724">
            <v>62010651</v>
          </cell>
          <cell r="C724">
            <v>2061</v>
          </cell>
          <cell r="D724">
            <v>17.976289999999999</v>
          </cell>
          <cell r="E724">
            <v>1.3939999999999999E-2</v>
          </cell>
          <cell r="F724">
            <v>8.5260000000000002E-2</v>
          </cell>
          <cell r="G724">
            <v>0</v>
          </cell>
          <cell r="H724">
            <v>0</v>
          </cell>
          <cell r="I724">
            <v>17.976289999999999</v>
          </cell>
        </row>
        <row r="725">
          <cell r="A725" t="str">
            <v>620106512062</v>
          </cell>
          <cell r="B725">
            <v>62010651</v>
          </cell>
          <cell r="C725">
            <v>2062</v>
          </cell>
          <cell r="D725">
            <v>19.272369999999999</v>
          </cell>
          <cell r="E725">
            <v>2.5049999999999999E-2</v>
          </cell>
          <cell r="F725">
            <v>8.0699999999999994E-2</v>
          </cell>
          <cell r="G725">
            <v>0</v>
          </cell>
          <cell r="H725">
            <v>0</v>
          </cell>
          <cell r="I725">
            <v>19.272369999999999</v>
          </cell>
        </row>
        <row r="726">
          <cell r="A726" t="str">
            <v>620106512064</v>
          </cell>
          <cell r="B726">
            <v>62010651</v>
          </cell>
          <cell r="C726">
            <v>2064</v>
          </cell>
          <cell r="D726">
            <v>17.330300000000001</v>
          </cell>
          <cell r="E726">
            <v>1.043E-2</v>
          </cell>
          <cell r="F726">
            <v>7.0400000000000004E-2</v>
          </cell>
          <cell r="G726">
            <v>0</v>
          </cell>
          <cell r="H726">
            <v>0</v>
          </cell>
          <cell r="I726">
            <v>17.330300000000001</v>
          </cell>
        </row>
        <row r="727">
          <cell r="A727" t="str">
            <v>620106516024</v>
          </cell>
          <cell r="B727">
            <v>62010651</v>
          </cell>
          <cell r="C727">
            <v>6024</v>
          </cell>
          <cell r="D727">
            <v>17.738669999999999</v>
          </cell>
          <cell r="E727">
            <v>0.50402999999999998</v>
          </cell>
          <cell r="F727">
            <v>3.0200000000000001E-3</v>
          </cell>
          <cell r="G727">
            <v>0</v>
          </cell>
          <cell r="H727">
            <v>0</v>
          </cell>
          <cell r="I727">
            <v>17.738669999999999</v>
          </cell>
        </row>
        <row r="728">
          <cell r="A728" t="str">
            <v>620106532060</v>
          </cell>
          <cell r="B728">
            <v>62010653</v>
          </cell>
          <cell r="C728">
            <v>2060</v>
          </cell>
          <cell r="D728">
            <v>26.137969999999999</v>
          </cell>
          <cell r="E728">
            <v>0.63156000000000001</v>
          </cell>
          <cell r="F728">
            <v>7.1000000000000002E-4</v>
          </cell>
          <cell r="G728">
            <v>0</v>
          </cell>
          <cell r="H728">
            <v>0</v>
          </cell>
          <cell r="I728">
            <v>26.137969999999999</v>
          </cell>
        </row>
        <row r="729">
          <cell r="A729" t="str">
            <v>620106532061</v>
          </cell>
          <cell r="B729">
            <v>62010653</v>
          </cell>
          <cell r="C729">
            <v>2061</v>
          </cell>
          <cell r="D729">
            <v>13.15996</v>
          </cell>
          <cell r="E729">
            <v>0.49662000000000001</v>
          </cell>
          <cell r="F729">
            <v>3.4000000000000002E-4</v>
          </cell>
          <cell r="G729">
            <v>0</v>
          </cell>
          <cell r="H729">
            <v>0</v>
          </cell>
          <cell r="I729">
            <v>13.15996</v>
          </cell>
        </row>
        <row r="730">
          <cell r="A730" t="str">
            <v>620106532064</v>
          </cell>
          <cell r="B730">
            <v>62010653</v>
          </cell>
          <cell r="C730">
            <v>2064</v>
          </cell>
          <cell r="D730">
            <v>26.461220000000001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26.461220000000001</v>
          </cell>
        </row>
        <row r="731">
          <cell r="A731" t="str">
            <v>620106602064</v>
          </cell>
          <cell r="B731">
            <v>62010660</v>
          </cell>
          <cell r="C731">
            <v>2064</v>
          </cell>
          <cell r="D731">
            <v>8.9974500000000006</v>
          </cell>
          <cell r="E731">
            <v>0.60853000000000002</v>
          </cell>
          <cell r="F731">
            <v>0.81384999999999996</v>
          </cell>
          <cell r="G731">
            <v>0</v>
          </cell>
          <cell r="H731">
            <v>0</v>
          </cell>
          <cell r="I731">
            <v>8.9974500000000006</v>
          </cell>
        </row>
        <row r="732">
          <cell r="A732" t="str">
            <v>620106692060</v>
          </cell>
          <cell r="B732">
            <v>62010669</v>
          </cell>
          <cell r="C732">
            <v>2060</v>
          </cell>
          <cell r="D732">
            <v>20.606839999999998</v>
          </cell>
          <cell r="E732">
            <v>1.00474</v>
          </cell>
          <cell r="F732">
            <v>0.13006000000000001</v>
          </cell>
          <cell r="G732">
            <v>0</v>
          </cell>
          <cell r="H732">
            <v>0</v>
          </cell>
          <cell r="I732">
            <v>20.606839999999998</v>
          </cell>
        </row>
        <row r="733">
          <cell r="A733" t="str">
            <v>620106696024</v>
          </cell>
          <cell r="B733">
            <v>62010669</v>
          </cell>
          <cell r="C733">
            <v>6024</v>
          </cell>
          <cell r="D733">
            <v>20.606839999999998</v>
          </cell>
          <cell r="E733">
            <v>1.00474</v>
          </cell>
          <cell r="F733">
            <v>0.13006000000000001</v>
          </cell>
          <cell r="G733">
            <v>0</v>
          </cell>
          <cell r="H733">
            <v>0</v>
          </cell>
          <cell r="I733">
            <v>20.606839999999998</v>
          </cell>
        </row>
        <row r="734">
          <cell r="A734" t="str">
            <v>620106732060</v>
          </cell>
          <cell r="B734">
            <v>62010673</v>
          </cell>
          <cell r="C734">
            <v>2060</v>
          </cell>
          <cell r="D734">
            <v>15.066459999999999</v>
          </cell>
          <cell r="E734">
            <v>0.31103999999999998</v>
          </cell>
          <cell r="F734">
            <v>1.7729999999999999E-2</v>
          </cell>
          <cell r="G734">
            <v>0</v>
          </cell>
          <cell r="H734">
            <v>0</v>
          </cell>
          <cell r="I734">
            <v>15.066459999999999</v>
          </cell>
        </row>
        <row r="735">
          <cell r="A735" t="str">
            <v>620106732061</v>
          </cell>
          <cell r="B735">
            <v>62010673</v>
          </cell>
          <cell r="C735">
            <v>2061</v>
          </cell>
          <cell r="D735">
            <v>15.066459999999999</v>
          </cell>
          <cell r="E735">
            <v>0.31103999999999998</v>
          </cell>
          <cell r="F735">
            <v>1.7729999999999999E-2</v>
          </cell>
          <cell r="G735">
            <v>0</v>
          </cell>
          <cell r="H735">
            <v>0</v>
          </cell>
          <cell r="I735">
            <v>15.066459999999999</v>
          </cell>
        </row>
        <row r="736">
          <cell r="A736" t="str">
            <v>620106942060</v>
          </cell>
          <cell r="B736">
            <v>62010694</v>
          </cell>
          <cell r="C736">
            <v>2060</v>
          </cell>
          <cell r="D736">
            <v>20.436240000000002</v>
          </cell>
          <cell r="E736">
            <v>1.0093000000000001</v>
          </cell>
          <cell r="F736">
            <v>0.1249</v>
          </cell>
          <cell r="G736">
            <v>0</v>
          </cell>
          <cell r="H736">
            <v>0</v>
          </cell>
          <cell r="I736">
            <v>20.436240000000002</v>
          </cell>
        </row>
        <row r="737">
          <cell r="A737" t="str">
            <v>620106946024</v>
          </cell>
          <cell r="B737">
            <v>62010694</v>
          </cell>
          <cell r="C737">
            <v>6024</v>
          </cell>
          <cell r="D737">
            <v>20.436240000000002</v>
          </cell>
          <cell r="E737">
            <v>1.0093000000000001</v>
          </cell>
          <cell r="F737">
            <v>0.1249</v>
          </cell>
          <cell r="G737">
            <v>0</v>
          </cell>
          <cell r="H737">
            <v>0</v>
          </cell>
          <cell r="I737">
            <v>20.436240000000002</v>
          </cell>
        </row>
        <row r="738">
          <cell r="A738" t="str">
            <v>620106952060</v>
          </cell>
          <cell r="B738">
            <v>62010695</v>
          </cell>
          <cell r="C738">
            <v>2060</v>
          </cell>
          <cell r="D738">
            <v>20.309709999999999</v>
          </cell>
          <cell r="E738">
            <v>0.92371000000000003</v>
          </cell>
          <cell r="F738">
            <v>0.11182</v>
          </cell>
          <cell r="G738">
            <v>0</v>
          </cell>
          <cell r="H738">
            <v>0</v>
          </cell>
          <cell r="I738">
            <v>20.309709999999999</v>
          </cell>
        </row>
        <row r="739">
          <cell r="A739" t="str">
            <v>620106956024</v>
          </cell>
          <cell r="B739">
            <v>62010695</v>
          </cell>
          <cell r="C739">
            <v>6024</v>
          </cell>
          <cell r="D739">
            <v>20.72634</v>
          </cell>
          <cell r="E739">
            <v>0.99587000000000003</v>
          </cell>
          <cell r="F739">
            <v>0.14374999999999999</v>
          </cell>
          <cell r="G739">
            <v>0</v>
          </cell>
          <cell r="H739">
            <v>0</v>
          </cell>
          <cell r="I739">
            <v>20.72634</v>
          </cell>
        </row>
        <row r="740">
          <cell r="A740" t="str">
            <v>620106962060</v>
          </cell>
          <cell r="B740">
            <v>62010696</v>
          </cell>
          <cell r="C740">
            <v>2060</v>
          </cell>
          <cell r="D740">
            <v>22.134979999999999</v>
          </cell>
          <cell r="E740">
            <v>1.0160800000000001</v>
          </cell>
          <cell r="F740">
            <v>0.10646</v>
          </cell>
          <cell r="G740">
            <v>0</v>
          </cell>
          <cell r="H740">
            <v>0</v>
          </cell>
          <cell r="I740">
            <v>22.134979999999999</v>
          </cell>
        </row>
        <row r="741">
          <cell r="A741" t="str">
            <v>620106966024</v>
          </cell>
          <cell r="B741">
            <v>62010696</v>
          </cell>
          <cell r="C741">
            <v>6024</v>
          </cell>
          <cell r="D741">
            <v>22.134979999999999</v>
          </cell>
          <cell r="E741">
            <v>1.0160800000000001</v>
          </cell>
          <cell r="F741">
            <v>0.10646</v>
          </cell>
          <cell r="G741">
            <v>0</v>
          </cell>
          <cell r="H741">
            <v>0</v>
          </cell>
          <cell r="I741">
            <v>22.134979999999999</v>
          </cell>
        </row>
        <row r="742">
          <cell r="A742" t="str">
            <v>620106972060</v>
          </cell>
          <cell r="B742">
            <v>62010697</v>
          </cell>
          <cell r="C742">
            <v>2060</v>
          </cell>
          <cell r="D742">
            <v>20.068829999999998</v>
          </cell>
          <cell r="E742">
            <v>1.3427899999999999</v>
          </cell>
          <cell r="F742">
            <v>8.9469999999999994E-2</v>
          </cell>
          <cell r="G742">
            <v>0</v>
          </cell>
          <cell r="H742">
            <v>0</v>
          </cell>
          <cell r="I742">
            <v>20.068829999999998</v>
          </cell>
        </row>
        <row r="743">
          <cell r="A743" t="str">
            <v>620106976024</v>
          </cell>
          <cell r="B743">
            <v>62010697</v>
          </cell>
          <cell r="C743">
            <v>6024</v>
          </cell>
          <cell r="D743">
            <v>20.124490000000002</v>
          </cell>
          <cell r="E743">
            <v>1.3352900000000001</v>
          </cell>
          <cell r="F743">
            <v>8.9770000000000003E-2</v>
          </cell>
          <cell r="G743">
            <v>0</v>
          </cell>
          <cell r="H743">
            <v>0</v>
          </cell>
          <cell r="I743">
            <v>20.124490000000002</v>
          </cell>
        </row>
        <row r="744">
          <cell r="A744" t="str">
            <v>620106992060</v>
          </cell>
          <cell r="B744">
            <v>62010699</v>
          </cell>
          <cell r="C744">
            <v>2060</v>
          </cell>
          <cell r="D744">
            <v>17.44294</v>
          </cell>
          <cell r="E744">
            <v>0.92527000000000004</v>
          </cell>
          <cell r="F744">
            <v>0.10503</v>
          </cell>
          <cell r="G744">
            <v>0</v>
          </cell>
          <cell r="H744">
            <v>0</v>
          </cell>
          <cell r="I744">
            <v>17.44294</v>
          </cell>
        </row>
        <row r="745">
          <cell r="A745" t="str">
            <v>620106996024</v>
          </cell>
          <cell r="B745">
            <v>62010699</v>
          </cell>
          <cell r="C745">
            <v>6024</v>
          </cell>
          <cell r="D745">
            <v>17.44294</v>
          </cell>
          <cell r="E745">
            <v>0.92527000000000004</v>
          </cell>
          <cell r="F745">
            <v>0.10502</v>
          </cell>
          <cell r="G745">
            <v>0</v>
          </cell>
          <cell r="H745">
            <v>0</v>
          </cell>
          <cell r="I745">
            <v>17.44294</v>
          </cell>
        </row>
        <row r="746">
          <cell r="A746" t="str">
            <v>620107016024</v>
          </cell>
          <cell r="B746">
            <v>62010701</v>
          </cell>
          <cell r="C746">
            <v>6024</v>
          </cell>
          <cell r="D746">
            <v>6.6511899999999997</v>
          </cell>
          <cell r="E746">
            <v>0.64158999999999999</v>
          </cell>
          <cell r="F746">
            <v>2.7699999999999999E-3</v>
          </cell>
          <cell r="G746">
            <v>0</v>
          </cell>
          <cell r="H746">
            <v>0</v>
          </cell>
          <cell r="I746">
            <v>6.6511899999999997</v>
          </cell>
        </row>
        <row r="747">
          <cell r="A747" t="str">
            <v>620107176024</v>
          </cell>
          <cell r="B747">
            <v>62010717</v>
          </cell>
          <cell r="C747">
            <v>6024</v>
          </cell>
          <cell r="D747">
            <v>7.3328100000000003</v>
          </cell>
          <cell r="E747">
            <v>0.35936000000000001</v>
          </cell>
          <cell r="F747">
            <v>1.34E-3</v>
          </cell>
          <cell r="G747">
            <v>0</v>
          </cell>
          <cell r="H747">
            <v>0</v>
          </cell>
          <cell r="I747">
            <v>7.3328100000000003</v>
          </cell>
        </row>
        <row r="748">
          <cell r="A748" t="str">
            <v>620107182060</v>
          </cell>
          <cell r="B748">
            <v>62010718</v>
          </cell>
          <cell r="C748">
            <v>2060</v>
          </cell>
          <cell r="D748">
            <v>18.28</v>
          </cell>
          <cell r="E748">
            <v>0.38600000000000001</v>
          </cell>
          <cell r="F748">
            <v>0.432</v>
          </cell>
          <cell r="G748">
            <v>0</v>
          </cell>
          <cell r="H748">
            <v>0</v>
          </cell>
          <cell r="I748">
            <v>18.28</v>
          </cell>
        </row>
        <row r="749">
          <cell r="A749" t="str">
            <v>620107186024</v>
          </cell>
          <cell r="B749">
            <v>62010718</v>
          </cell>
          <cell r="C749">
            <v>6024</v>
          </cell>
          <cell r="D749">
            <v>18.27833</v>
          </cell>
          <cell r="E749">
            <v>0.38530999999999999</v>
          </cell>
          <cell r="F749">
            <v>0.43240000000000001</v>
          </cell>
          <cell r="G749">
            <v>0</v>
          </cell>
          <cell r="H749">
            <v>0</v>
          </cell>
          <cell r="I749">
            <v>18.27833</v>
          </cell>
        </row>
        <row r="750">
          <cell r="A750" t="str">
            <v>620107352060</v>
          </cell>
          <cell r="B750">
            <v>62010735</v>
          </cell>
          <cell r="C750">
            <v>2060</v>
          </cell>
          <cell r="D750">
            <v>8.5652000000000008</v>
          </cell>
          <cell r="E750">
            <v>5.7290000000000001E-2</v>
          </cell>
          <cell r="F750">
            <v>4.3540000000000002E-2</v>
          </cell>
          <cell r="G750">
            <v>0</v>
          </cell>
          <cell r="H750">
            <v>0</v>
          </cell>
          <cell r="I750">
            <v>8.5652000000000008</v>
          </cell>
        </row>
        <row r="751">
          <cell r="A751" t="str">
            <v>620107362060</v>
          </cell>
          <cell r="B751">
            <v>62010736</v>
          </cell>
          <cell r="C751">
            <v>2060</v>
          </cell>
          <cell r="D751">
            <v>8.9054400000000005</v>
          </cell>
          <cell r="E751">
            <v>0.42226000000000002</v>
          </cell>
          <cell r="F751">
            <v>0.35105999999999998</v>
          </cell>
          <cell r="G751">
            <v>0</v>
          </cell>
          <cell r="H751">
            <v>0</v>
          </cell>
          <cell r="I751">
            <v>8.9054400000000005</v>
          </cell>
        </row>
        <row r="752">
          <cell r="A752" t="str">
            <v>620107582060</v>
          </cell>
          <cell r="B752">
            <v>62010758</v>
          </cell>
          <cell r="C752">
            <v>2060</v>
          </cell>
          <cell r="D752">
            <v>68.661900000000003</v>
          </cell>
          <cell r="E752">
            <v>0.83979999999999999</v>
          </cell>
          <cell r="F752">
            <v>0.71357999999999999</v>
          </cell>
          <cell r="G752">
            <v>0</v>
          </cell>
          <cell r="H752">
            <v>0</v>
          </cell>
          <cell r="I752">
            <v>68.661900000000003</v>
          </cell>
        </row>
        <row r="753">
          <cell r="A753" t="str">
            <v>620107582061</v>
          </cell>
          <cell r="B753">
            <v>62010758</v>
          </cell>
          <cell r="C753">
            <v>2061</v>
          </cell>
          <cell r="D753">
            <v>74.243899999999996</v>
          </cell>
          <cell r="E753">
            <v>2.4087800000000001</v>
          </cell>
          <cell r="F753">
            <v>2.00366</v>
          </cell>
          <cell r="G753">
            <v>0</v>
          </cell>
          <cell r="H753">
            <v>0</v>
          </cell>
          <cell r="I753">
            <v>74.243899999999996</v>
          </cell>
        </row>
        <row r="754">
          <cell r="A754" t="str">
            <v>620107582062</v>
          </cell>
          <cell r="B754">
            <v>62010758</v>
          </cell>
          <cell r="C754">
            <v>2062</v>
          </cell>
          <cell r="D754">
            <v>73.489059999999995</v>
          </cell>
          <cell r="E754">
            <v>2.5372699999999999</v>
          </cell>
          <cell r="F754">
            <v>2.0579299999999998</v>
          </cell>
          <cell r="G754">
            <v>0</v>
          </cell>
          <cell r="H754">
            <v>0</v>
          </cell>
          <cell r="I754">
            <v>73.489059999999995</v>
          </cell>
        </row>
        <row r="755">
          <cell r="A755" t="str">
            <v>620107582063</v>
          </cell>
          <cell r="B755">
            <v>62010758</v>
          </cell>
          <cell r="C755">
            <v>2063</v>
          </cell>
          <cell r="D755">
            <v>30.5944</v>
          </cell>
          <cell r="E755">
            <v>1.9779</v>
          </cell>
          <cell r="F755">
            <v>1.28234</v>
          </cell>
          <cell r="G755">
            <v>0</v>
          </cell>
          <cell r="H755">
            <v>0</v>
          </cell>
          <cell r="I755">
            <v>30.5944</v>
          </cell>
        </row>
        <row r="756">
          <cell r="A756" t="str">
            <v>620107582064</v>
          </cell>
          <cell r="B756">
            <v>62010758</v>
          </cell>
          <cell r="C756">
            <v>2064</v>
          </cell>
          <cell r="D756">
            <v>74.098320000000001</v>
          </cell>
          <cell r="E756">
            <v>2.18486</v>
          </cell>
          <cell r="F756">
            <v>1.7696799999999999</v>
          </cell>
          <cell r="G756">
            <v>0</v>
          </cell>
          <cell r="H756">
            <v>0</v>
          </cell>
          <cell r="I756">
            <v>74.098320000000001</v>
          </cell>
        </row>
        <row r="757">
          <cell r="A757" t="str">
            <v>620107602060</v>
          </cell>
          <cell r="B757">
            <v>62010760</v>
          </cell>
          <cell r="C757">
            <v>2060</v>
          </cell>
          <cell r="D757">
            <v>60.394269999999999</v>
          </cell>
          <cell r="E757">
            <v>0.95106999999999997</v>
          </cell>
          <cell r="F757">
            <v>0.78198000000000001</v>
          </cell>
          <cell r="G757">
            <v>0</v>
          </cell>
          <cell r="H757">
            <v>0</v>
          </cell>
          <cell r="I757">
            <v>60.394269999999999</v>
          </cell>
        </row>
        <row r="758">
          <cell r="A758" t="str">
            <v>620107602061</v>
          </cell>
          <cell r="B758">
            <v>62010760</v>
          </cell>
          <cell r="C758">
            <v>2061</v>
          </cell>
          <cell r="D758">
            <v>64.797569999999993</v>
          </cell>
          <cell r="E758">
            <v>2.5247899999999999</v>
          </cell>
          <cell r="F758">
            <v>2.0497299999999998</v>
          </cell>
          <cell r="G758">
            <v>0</v>
          </cell>
          <cell r="H758">
            <v>0</v>
          </cell>
          <cell r="I758">
            <v>64.797569999999993</v>
          </cell>
        </row>
        <row r="759">
          <cell r="A759" t="str">
            <v>620107602062</v>
          </cell>
          <cell r="B759">
            <v>62010760</v>
          </cell>
          <cell r="C759">
            <v>2062</v>
          </cell>
          <cell r="D759">
            <v>63.490850000000002</v>
          </cell>
          <cell r="E759">
            <v>2.4953500000000002</v>
          </cell>
          <cell r="F759">
            <v>2.03111</v>
          </cell>
          <cell r="G759">
            <v>0</v>
          </cell>
          <cell r="H759">
            <v>0</v>
          </cell>
          <cell r="I759">
            <v>63.490850000000002</v>
          </cell>
        </row>
        <row r="760">
          <cell r="A760" t="str">
            <v>620107602063</v>
          </cell>
          <cell r="B760">
            <v>62010760</v>
          </cell>
          <cell r="C760">
            <v>2063</v>
          </cell>
          <cell r="D760">
            <v>27.106200000000001</v>
          </cell>
          <cell r="E760">
            <v>1.87388</v>
          </cell>
          <cell r="F760">
            <v>1.2820499999999999</v>
          </cell>
          <cell r="G760">
            <v>0</v>
          </cell>
          <cell r="H760">
            <v>0</v>
          </cell>
          <cell r="I760">
            <v>27.106200000000001</v>
          </cell>
        </row>
        <row r="761">
          <cell r="A761" t="str">
            <v>620107602064</v>
          </cell>
          <cell r="B761">
            <v>62010760</v>
          </cell>
          <cell r="C761">
            <v>2064</v>
          </cell>
          <cell r="D761">
            <v>64.391069999999999</v>
          </cell>
          <cell r="E761">
            <v>1.38402</v>
          </cell>
          <cell r="F761">
            <v>1.11873</v>
          </cell>
          <cell r="G761">
            <v>0</v>
          </cell>
          <cell r="H761">
            <v>0</v>
          </cell>
          <cell r="I761">
            <v>64.391069999999999</v>
          </cell>
        </row>
        <row r="762">
          <cell r="A762" t="str">
            <v>620107612060</v>
          </cell>
          <cell r="B762">
            <v>62010761</v>
          </cell>
          <cell r="C762">
            <v>2060</v>
          </cell>
          <cell r="D762">
            <v>70.972930000000005</v>
          </cell>
          <cell r="E762">
            <v>0.75466</v>
          </cell>
          <cell r="F762">
            <v>0.65186999999999995</v>
          </cell>
          <cell r="G762">
            <v>0</v>
          </cell>
          <cell r="H762">
            <v>0</v>
          </cell>
          <cell r="I762">
            <v>70.972930000000005</v>
          </cell>
        </row>
        <row r="763">
          <cell r="A763" t="str">
            <v>620107612061</v>
          </cell>
          <cell r="B763">
            <v>62010761</v>
          </cell>
          <cell r="C763">
            <v>2061</v>
          </cell>
          <cell r="D763">
            <v>77.013170000000002</v>
          </cell>
          <cell r="E763">
            <v>2.7300399999999998</v>
          </cell>
          <cell r="F763">
            <v>2.1792099999999999</v>
          </cell>
          <cell r="G763">
            <v>0</v>
          </cell>
          <cell r="H763">
            <v>0</v>
          </cell>
          <cell r="I763">
            <v>77.013170000000002</v>
          </cell>
        </row>
        <row r="764">
          <cell r="A764" t="str">
            <v>620107612062</v>
          </cell>
          <cell r="B764">
            <v>62010761</v>
          </cell>
          <cell r="C764">
            <v>2062</v>
          </cell>
          <cell r="D764">
            <v>75.300759999999997</v>
          </cell>
          <cell r="E764">
            <v>3.0233699999999999</v>
          </cell>
          <cell r="F764">
            <v>2.4607600000000001</v>
          </cell>
          <cell r="G764">
            <v>0</v>
          </cell>
          <cell r="H764">
            <v>0</v>
          </cell>
          <cell r="I764">
            <v>75.300759999999997</v>
          </cell>
        </row>
        <row r="765">
          <cell r="A765" t="str">
            <v>620107612063</v>
          </cell>
          <cell r="B765">
            <v>62010761</v>
          </cell>
          <cell r="C765">
            <v>2063</v>
          </cell>
          <cell r="D765">
            <v>30.822700000000001</v>
          </cell>
          <cell r="E765">
            <v>2.2885599999999999</v>
          </cell>
          <cell r="F765">
            <v>1.64306</v>
          </cell>
          <cell r="G765">
            <v>0</v>
          </cell>
          <cell r="H765">
            <v>0</v>
          </cell>
          <cell r="I765">
            <v>30.822700000000001</v>
          </cell>
        </row>
        <row r="766">
          <cell r="A766" t="str">
            <v>620107612064</v>
          </cell>
          <cell r="B766">
            <v>62010761</v>
          </cell>
          <cell r="C766">
            <v>2064</v>
          </cell>
          <cell r="D766">
            <v>74.843199999999996</v>
          </cell>
          <cell r="E766">
            <v>1.90079</v>
          </cell>
          <cell r="F766">
            <v>1.5475300000000001</v>
          </cell>
          <cell r="G766">
            <v>0</v>
          </cell>
          <cell r="H766">
            <v>0</v>
          </cell>
          <cell r="I766">
            <v>74.843199999999996</v>
          </cell>
        </row>
        <row r="767">
          <cell r="A767" t="str">
            <v>620107932060</v>
          </cell>
          <cell r="B767">
            <v>62010793</v>
          </cell>
          <cell r="C767">
            <v>2060</v>
          </cell>
          <cell r="D767">
            <v>10.3734</v>
          </cell>
          <cell r="E767">
            <v>0.45150000000000001</v>
          </cell>
          <cell r="F767">
            <v>9.5999999999999992E-3</v>
          </cell>
          <cell r="G767">
            <v>0</v>
          </cell>
          <cell r="H767">
            <v>0</v>
          </cell>
          <cell r="I767">
            <v>10.3734</v>
          </cell>
        </row>
        <row r="768">
          <cell r="A768" t="str">
            <v>620107942060</v>
          </cell>
          <cell r="B768">
            <v>62010794</v>
          </cell>
          <cell r="C768">
            <v>2060</v>
          </cell>
          <cell r="D768">
            <v>23.299189999999999</v>
          </cell>
          <cell r="E768">
            <v>1.56515</v>
          </cell>
          <cell r="F768">
            <v>0.12056</v>
          </cell>
          <cell r="G768">
            <v>0</v>
          </cell>
          <cell r="H768">
            <v>0</v>
          </cell>
          <cell r="I768">
            <v>23.299189999999999</v>
          </cell>
        </row>
        <row r="769">
          <cell r="A769" t="str">
            <v>620108142060</v>
          </cell>
          <cell r="B769">
            <v>62010814</v>
          </cell>
          <cell r="C769">
            <v>2060</v>
          </cell>
          <cell r="D769">
            <v>19.430060000000001</v>
          </cell>
          <cell r="E769">
            <v>3.023E-2</v>
          </cell>
          <cell r="F769">
            <v>0.1845</v>
          </cell>
          <cell r="G769">
            <v>0</v>
          </cell>
          <cell r="H769">
            <v>0</v>
          </cell>
          <cell r="I769">
            <v>19.430060000000001</v>
          </cell>
        </row>
        <row r="770">
          <cell r="A770" t="str">
            <v>620108142061</v>
          </cell>
          <cell r="B770">
            <v>62010814</v>
          </cell>
          <cell r="C770">
            <v>2061</v>
          </cell>
          <cell r="D770">
            <v>19.14472</v>
          </cell>
          <cell r="E770">
            <v>2.8539999999999999E-2</v>
          </cell>
          <cell r="F770">
            <v>0.17882000000000001</v>
          </cell>
          <cell r="G770">
            <v>0</v>
          </cell>
          <cell r="H770">
            <v>0</v>
          </cell>
          <cell r="I770">
            <v>19.14472</v>
          </cell>
        </row>
        <row r="771">
          <cell r="A771" t="str">
            <v>620108142062</v>
          </cell>
          <cell r="B771">
            <v>62010814</v>
          </cell>
          <cell r="C771">
            <v>2062</v>
          </cell>
          <cell r="D771">
            <v>18.932970000000001</v>
          </cell>
          <cell r="E771">
            <v>3.2239999999999998E-2</v>
          </cell>
          <cell r="F771">
            <v>0.19527</v>
          </cell>
          <cell r="G771">
            <v>0</v>
          </cell>
          <cell r="H771">
            <v>0</v>
          </cell>
          <cell r="I771">
            <v>18.932970000000001</v>
          </cell>
        </row>
        <row r="772">
          <cell r="A772" t="str">
            <v>620108142063</v>
          </cell>
          <cell r="B772">
            <v>62010814</v>
          </cell>
          <cell r="C772">
            <v>2063</v>
          </cell>
          <cell r="D772">
            <v>7.8893599999999999</v>
          </cell>
          <cell r="E772">
            <v>2.2720000000000001E-2</v>
          </cell>
          <cell r="F772">
            <v>8.5199999999999998E-3</v>
          </cell>
          <cell r="G772">
            <v>0</v>
          </cell>
          <cell r="H772">
            <v>0</v>
          </cell>
          <cell r="I772">
            <v>7.8893599999999999</v>
          </cell>
        </row>
        <row r="773">
          <cell r="A773" t="str">
            <v>620108142064</v>
          </cell>
          <cell r="B773">
            <v>62010814</v>
          </cell>
          <cell r="C773">
            <v>2064</v>
          </cell>
          <cell r="D773">
            <v>19.300190000000001</v>
          </cell>
          <cell r="E773">
            <v>2.7230000000000001E-2</v>
          </cell>
          <cell r="F773">
            <v>0.16425000000000001</v>
          </cell>
          <cell r="G773">
            <v>0</v>
          </cell>
          <cell r="H773">
            <v>0</v>
          </cell>
          <cell r="I773">
            <v>19.300190000000001</v>
          </cell>
        </row>
        <row r="774">
          <cell r="A774" t="str">
            <v>620108172060</v>
          </cell>
          <cell r="B774">
            <v>62010817</v>
          </cell>
          <cell r="C774">
            <v>2060</v>
          </cell>
          <cell r="D774">
            <v>17.42353</v>
          </cell>
          <cell r="E774">
            <v>1.491E-2</v>
          </cell>
          <cell r="F774">
            <v>0.10159</v>
          </cell>
          <cell r="G774">
            <v>0</v>
          </cell>
          <cell r="H774">
            <v>0</v>
          </cell>
          <cell r="I774">
            <v>17.42353</v>
          </cell>
        </row>
        <row r="775">
          <cell r="A775" t="str">
            <v>620108172061</v>
          </cell>
          <cell r="B775">
            <v>62010817</v>
          </cell>
          <cell r="C775">
            <v>2061</v>
          </cell>
          <cell r="D775">
            <v>17.082909999999998</v>
          </cell>
          <cell r="E775">
            <v>2.9239999999999999E-2</v>
          </cell>
          <cell r="F775">
            <v>0.17927999999999999</v>
          </cell>
          <cell r="G775">
            <v>0</v>
          </cell>
          <cell r="H775">
            <v>0</v>
          </cell>
          <cell r="I775">
            <v>17.082909999999998</v>
          </cell>
        </row>
        <row r="776">
          <cell r="A776" t="str">
            <v>620108172062</v>
          </cell>
          <cell r="B776">
            <v>62010817</v>
          </cell>
          <cell r="C776">
            <v>2062</v>
          </cell>
          <cell r="D776">
            <v>17.092949999999998</v>
          </cell>
          <cell r="E776">
            <v>2.8740000000000002E-2</v>
          </cell>
          <cell r="F776">
            <v>0.17774999999999999</v>
          </cell>
          <cell r="G776">
            <v>0</v>
          </cell>
          <cell r="H776">
            <v>0</v>
          </cell>
          <cell r="I776">
            <v>17.092949999999998</v>
          </cell>
        </row>
        <row r="777">
          <cell r="A777" t="str">
            <v>620108172063</v>
          </cell>
          <cell r="B777">
            <v>62010817</v>
          </cell>
          <cell r="C777">
            <v>2063</v>
          </cell>
          <cell r="D777">
            <v>6.9643699999999997</v>
          </cell>
          <cell r="E777">
            <v>1.9140000000000001E-2</v>
          </cell>
          <cell r="F777">
            <v>5.4299999999999999E-3</v>
          </cell>
          <cell r="G777">
            <v>0</v>
          </cell>
          <cell r="H777">
            <v>5.5999999999999995E-4</v>
          </cell>
          <cell r="I777">
            <v>6.9649299999999998</v>
          </cell>
        </row>
        <row r="778">
          <cell r="A778" t="str">
            <v>620108172064</v>
          </cell>
          <cell r="B778">
            <v>62010817</v>
          </cell>
          <cell r="C778">
            <v>2064</v>
          </cell>
          <cell r="D778">
            <v>17.290410000000001</v>
          </cell>
          <cell r="E778">
            <v>1.8110000000000001E-2</v>
          </cell>
          <cell r="F778">
            <v>0.11562</v>
          </cell>
          <cell r="G778">
            <v>0</v>
          </cell>
          <cell r="H778">
            <v>0</v>
          </cell>
          <cell r="I778">
            <v>17.290410000000001</v>
          </cell>
        </row>
        <row r="779">
          <cell r="A779" t="str">
            <v>620108182060</v>
          </cell>
          <cell r="B779">
            <v>62010818</v>
          </cell>
          <cell r="C779">
            <v>2060</v>
          </cell>
          <cell r="D779">
            <v>23.121200000000002</v>
          </cell>
          <cell r="E779">
            <v>1.8030000000000001E-2</v>
          </cell>
          <cell r="F779">
            <v>9.5899999999999996E-3</v>
          </cell>
          <cell r="G779">
            <v>0</v>
          </cell>
          <cell r="H779">
            <v>0</v>
          </cell>
          <cell r="I779">
            <v>23.121200000000002</v>
          </cell>
        </row>
        <row r="780">
          <cell r="A780" t="str">
            <v>620108182061</v>
          </cell>
          <cell r="B780">
            <v>62010818</v>
          </cell>
          <cell r="C780">
            <v>2061</v>
          </cell>
          <cell r="D780">
            <v>26.65297</v>
          </cell>
          <cell r="E780">
            <v>1.298E-2</v>
          </cell>
          <cell r="F780">
            <v>6.6589999999999996E-2</v>
          </cell>
          <cell r="G780">
            <v>0</v>
          </cell>
          <cell r="H780">
            <v>0</v>
          </cell>
          <cell r="I780">
            <v>26.65297</v>
          </cell>
        </row>
        <row r="781">
          <cell r="A781" t="str">
            <v>620108182062</v>
          </cell>
          <cell r="B781">
            <v>62010818</v>
          </cell>
          <cell r="C781">
            <v>2062</v>
          </cell>
          <cell r="D781">
            <v>29.195039999999999</v>
          </cell>
          <cell r="E781">
            <v>2.8049999999999999E-2</v>
          </cell>
          <cell r="F781">
            <v>0.14387</v>
          </cell>
          <cell r="G781">
            <v>0</v>
          </cell>
          <cell r="H781">
            <v>0</v>
          </cell>
          <cell r="I781">
            <v>29.195039999999999</v>
          </cell>
        </row>
        <row r="782">
          <cell r="A782" t="str">
            <v>620108182063</v>
          </cell>
          <cell r="B782">
            <v>62010818</v>
          </cell>
          <cell r="C782">
            <v>2063</v>
          </cell>
          <cell r="D782">
            <v>9.9338700000000006</v>
          </cell>
          <cell r="E782">
            <v>2.307E-2</v>
          </cell>
          <cell r="F782">
            <v>1.0670000000000001E-2</v>
          </cell>
          <cell r="G782">
            <v>0</v>
          </cell>
          <cell r="H782">
            <v>0</v>
          </cell>
          <cell r="I782">
            <v>9.9338700000000006</v>
          </cell>
        </row>
        <row r="783">
          <cell r="A783" t="str">
            <v>620108182064</v>
          </cell>
          <cell r="B783">
            <v>62010818</v>
          </cell>
          <cell r="C783">
            <v>2064</v>
          </cell>
          <cell r="D783">
            <v>23.495000000000001</v>
          </cell>
          <cell r="E783">
            <v>7.5500000000000003E-3</v>
          </cell>
          <cell r="F783">
            <v>7.8899999999999994E-3</v>
          </cell>
          <cell r="G783">
            <v>0</v>
          </cell>
          <cell r="H783">
            <v>0</v>
          </cell>
          <cell r="I783">
            <v>23.495000000000001</v>
          </cell>
        </row>
        <row r="784">
          <cell r="A784" t="str">
            <v>620108272060</v>
          </cell>
          <cell r="B784">
            <v>62010827</v>
          </cell>
          <cell r="C784">
            <v>2060</v>
          </cell>
          <cell r="D784">
            <v>28.66686</v>
          </cell>
          <cell r="E784">
            <v>0.97404000000000002</v>
          </cell>
          <cell r="F784">
            <v>3.2100000000000002E-3</v>
          </cell>
          <cell r="G784">
            <v>0</v>
          </cell>
          <cell r="H784">
            <v>0</v>
          </cell>
          <cell r="I784">
            <v>28.66686</v>
          </cell>
        </row>
        <row r="785">
          <cell r="A785" t="str">
            <v>620108342060</v>
          </cell>
          <cell r="B785">
            <v>62010834</v>
          </cell>
          <cell r="C785">
            <v>2060</v>
          </cell>
          <cell r="D785">
            <v>10.427099999999999</v>
          </cell>
          <cell r="E785">
            <v>0.30543999999999999</v>
          </cell>
          <cell r="F785">
            <v>1.111E-2</v>
          </cell>
          <cell r="G785">
            <v>0</v>
          </cell>
          <cell r="H785">
            <v>0</v>
          </cell>
          <cell r="I785">
            <v>10.427099999999999</v>
          </cell>
        </row>
        <row r="786">
          <cell r="A786" t="str">
            <v>620108342064</v>
          </cell>
          <cell r="B786">
            <v>62010834</v>
          </cell>
          <cell r="C786">
            <v>2064</v>
          </cell>
          <cell r="D786">
            <v>11.133039999999999</v>
          </cell>
          <cell r="E786">
            <v>6.1999999999999998E-3</v>
          </cell>
          <cell r="F786">
            <v>2.3900000000000002E-3</v>
          </cell>
          <cell r="G786">
            <v>0</v>
          </cell>
          <cell r="H786">
            <v>0</v>
          </cell>
          <cell r="I786">
            <v>11.133039999999999</v>
          </cell>
        </row>
        <row r="787">
          <cell r="A787" t="str">
            <v>620108402060</v>
          </cell>
          <cell r="B787">
            <v>62010840</v>
          </cell>
          <cell r="C787">
            <v>2060</v>
          </cell>
          <cell r="D787">
            <v>11.40916</v>
          </cell>
          <cell r="E787">
            <v>0.95094999999999996</v>
          </cell>
          <cell r="F787">
            <v>8.2799999999999992E-3</v>
          </cell>
          <cell r="G787">
            <v>0</v>
          </cell>
          <cell r="H787">
            <v>0</v>
          </cell>
          <cell r="I787">
            <v>11.40916</v>
          </cell>
        </row>
        <row r="788">
          <cell r="A788" t="str">
            <v>620108432060</v>
          </cell>
          <cell r="B788">
            <v>62010843</v>
          </cell>
          <cell r="C788">
            <v>2060</v>
          </cell>
          <cell r="D788">
            <v>10.2858</v>
          </cell>
          <cell r="E788">
            <v>0.32362999999999997</v>
          </cell>
          <cell r="F788">
            <v>2.3900000000000001E-2</v>
          </cell>
          <cell r="G788">
            <v>0</v>
          </cell>
          <cell r="H788">
            <v>0</v>
          </cell>
          <cell r="I788">
            <v>10.2858</v>
          </cell>
        </row>
        <row r="789">
          <cell r="A789" t="str">
            <v>620108432064</v>
          </cell>
          <cell r="B789">
            <v>62010843</v>
          </cell>
          <cell r="C789">
            <v>2064</v>
          </cell>
          <cell r="D789">
            <v>21.927</v>
          </cell>
          <cell r="E789">
            <v>7.4999999999999997E-3</v>
          </cell>
          <cell r="F789">
            <v>1.4500000000000001E-2</v>
          </cell>
          <cell r="G789">
            <v>0</v>
          </cell>
          <cell r="H789">
            <v>0</v>
          </cell>
          <cell r="I789">
            <v>21.927</v>
          </cell>
        </row>
        <row r="790">
          <cell r="A790" t="str">
            <v>620108442060</v>
          </cell>
          <cell r="B790">
            <v>62010844</v>
          </cell>
          <cell r="C790">
            <v>2060</v>
          </cell>
          <cell r="D790">
            <v>9.8145199999999999</v>
          </cell>
          <cell r="E790">
            <v>0.39022000000000001</v>
          </cell>
          <cell r="F790">
            <v>4.2300000000000003E-3</v>
          </cell>
          <cell r="G790">
            <v>0</v>
          </cell>
          <cell r="H790">
            <v>0</v>
          </cell>
          <cell r="I790">
            <v>9.8145199999999999</v>
          </cell>
        </row>
        <row r="791">
          <cell r="A791" t="str">
            <v>620108472060</v>
          </cell>
          <cell r="B791">
            <v>62010847</v>
          </cell>
          <cell r="C791">
            <v>2060</v>
          </cell>
          <cell r="D791">
            <v>25.033480000000001</v>
          </cell>
          <cell r="E791">
            <v>7.0015799999999997</v>
          </cell>
          <cell r="F791">
            <v>6.1142899999999996</v>
          </cell>
          <cell r="G791">
            <v>0</v>
          </cell>
          <cell r="H791">
            <v>0</v>
          </cell>
          <cell r="I791">
            <v>25.033480000000001</v>
          </cell>
        </row>
        <row r="792">
          <cell r="A792" t="str">
            <v>620108472064</v>
          </cell>
          <cell r="B792">
            <v>62010847</v>
          </cell>
          <cell r="C792">
            <v>2064</v>
          </cell>
          <cell r="D792">
            <v>25.307690000000001</v>
          </cell>
          <cell r="E792">
            <v>7.0015799999999997</v>
          </cell>
          <cell r="F792">
            <v>6.1142899999999996</v>
          </cell>
          <cell r="G792">
            <v>0</v>
          </cell>
          <cell r="H792">
            <v>0</v>
          </cell>
          <cell r="I792">
            <v>25.307690000000001</v>
          </cell>
        </row>
        <row r="793">
          <cell r="A793" t="str">
            <v>620108482060</v>
          </cell>
          <cell r="B793">
            <v>62010848</v>
          </cell>
          <cell r="C793">
            <v>2060</v>
          </cell>
          <cell r="D793">
            <v>20.465299999999999</v>
          </cell>
          <cell r="E793">
            <v>5.0006899999999996</v>
          </cell>
          <cell r="F793">
            <v>4.3366800000000003</v>
          </cell>
          <cell r="G793">
            <v>0</v>
          </cell>
          <cell r="H793">
            <v>0</v>
          </cell>
          <cell r="I793">
            <v>20.465299999999999</v>
          </cell>
        </row>
        <row r="794">
          <cell r="A794" t="str">
            <v>620108502060</v>
          </cell>
          <cell r="B794">
            <v>62010850</v>
          </cell>
          <cell r="C794">
            <v>2060</v>
          </cell>
          <cell r="D794">
            <v>14.21171</v>
          </cell>
          <cell r="E794">
            <v>1.9221600000000001</v>
          </cell>
          <cell r="F794">
            <v>4.0140000000000002E-2</v>
          </cell>
          <cell r="G794">
            <v>0</v>
          </cell>
          <cell r="H794">
            <v>0</v>
          </cell>
          <cell r="I794">
            <v>14.21171</v>
          </cell>
        </row>
        <row r="795">
          <cell r="A795" t="str">
            <v>620108642060</v>
          </cell>
          <cell r="B795">
            <v>62010864</v>
          </cell>
          <cell r="C795">
            <v>2060</v>
          </cell>
          <cell r="D795">
            <v>28.234470000000002</v>
          </cell>
          <cell r="E795">
            <v>0.88492999999999999</v>
          </cell>
          <cell r="F795">
            <v>8.3000000000000001E-4</v>
          </cell>
          <cell r="G795">
            <v>0</v>
          </cell>
          <cell r="H795">
            <v>0</v>
          </cell>
          <cell r="I795">
            <v>28.234470000000002</v>
          </cell>
        </row>
        <row r="796">
          <cell r="A796" t="str">
            <v>620108662060</v>
          </cell>
          <cell r="B796">
            <v>62010866</v>
          </cell>
          <cell r="C796">
            <v>2060</v>
          </cell>
          <cell r="D796">
            <v>34.406269999999999</v>
          </cell>
          <cell r="E796">
            <v>1.24495</v>
          </cell>
          <cell r="F796">
            <v>1.4300000000000001E-3</v>
          </cell>
          <cell r="G796">
            <v>0</v>
          </cell>
          <cell r="H796">
            <v>0</v>
          </cell>
          <cell r="I796">
            <v>34.406269999999999</v>
          </cell>
        </row>
        <row r="797">
          <cell r="A797" t="str">
            <v>620108672060</v>
          </cell>
          <cell r="B797">
            <v>62010867</v>
          </cell>
          <cell r="C797">
            <v>2060</v>
          </cell>
          <cell r="D797">
            <v>23.561150000000001</v>
          </cell>
          <cell r="E797">
            <v>1.15402</v>
          </cell>
          <cell r="F797">
            <v>1.41E-2</v>
          </cell>
          <cell r="G797">
            <v>0</v>
          </cell>
          <cell r="H797">
            <v>0</v>
          </cell>
          <cell r="I797">
            <v>23.561150000000001</v>
          </cell>
        </row>
        <row r="798">
          <cell r="A798" t="str">
            <v>620108732060</v>
          </cell>
          <cell r="B798">
            <v>62010873</v>
          </cell>
          <cell r="C798">
            <v>2060</v>
          </cell>
          <cell r="D798">
            <v>10.9975</v>
          </cell>
          <cell r="E798">
            <v>6.1849999999999996</v>
          </cell>
          <cell r="F798">
            <v>4.8937499999999998</v>
          </cell>
          <cell r="G798">
            <v>0</v>
          </cell>
          <cell r="H798">
            <v>2.5000000000000001E-3</v>
          </cell>
          <cell r="I798">
            <v>11</v>
          </cell>
        </row>
        <row r="799">
          <cell r="A799" t="str">
            <v>620108972060</v>
          </cell>
          <cell r="B799">
            <v>62010897</v>
          </cell>
          <cell r="C799">
            <v>2060</v>
          </cell>
          <cell r="D799">
            <v>16.335000000000001</v>
          </cell>
          <cell r="E799">
            <v>1.47</v>
          </cell>
          <cell r="F799">
            <v>0</v>
          </cell>
          <cell r="G799">
            <v>0</v>
          </cell>
          <cell r="H799">
            <v>0</v>
          </cell>
          <cell r="I799">
            <v>16.335000000000001</v>
          </cell>
        </row>
        <row r="800">
          <cell r="A800" t="str">
            <v>620109122060</v>
          </cell>
          <cell r="B800">
            <v>62010912</v>
          </cell>
          <cell r="C800">
            <v>2060</v>
          </cell>
          <cell r="D800">
            <v>8.2408099999999997</v>
          </cell>
          <cell r="E800">
            <v>9.5499999999999995E-3</v>
          </cell>
          <cell r="F800">
            <v>3.1800000000000001E-3</v>
          </cell>
          <cell r="G800">
            <v>0</v>
          </cell>
          <cell r="H800">
            <v>0</v>
          </cell>
          <cell r="I800">
            <v>8.2408099999999997</v>
          </cell>
        </row>
        <row r="801">
          <cell r="A801" t="str">
            <v>620109122061</v>
          </cell>
          <cell r="B801">
            <v>62010912</v>
          </cell>
          <cell r="C801">
            <v>2061</v>
          </cell>
          <cell r="D801">
            <v>7.81677</v>
          </cell>
          <cell r="E801">
            <v>3.2239999999999998E-2</v>
          </cell>
          <cell r="F801">
            <v>1.7219999999999999E-2</v>
          </cell>
          <cell r="G801">
            <v>0</v>
          </cell>
          <cell r="H801">
            <v>0</v>
          </cell>
          <cell r="I801">
            <v>7.81677</v>
          </cell>
        </row>
        <row r="802">
          <cell r="A802" t="str">
            <v>620109122062</v>
          </cell>
          <cell r="B802">
            <v>62010912</v>
          </cell>
          <cell r="C802">
            <v>2062</v>
          </cell>
          <cell r="D802">
            <v>7.6398999999999999</v>
          </cell>
          <cell r="E802">
            <v>2.0000000000000002E-5</v>
          </cell>
          <cell r="F802">
            <v>1.0000000000000001E-5</v>
          </cell>
          <cell r="G802">
            <v>0</v>
          </cell>
          <cell r="H802">
            <v>0</v>
          </cell>
          <cell r="I802">
            <v>7.6398999999999999</v>
          </cell>
        </row>
        <row r="803">
          <cell r="A803" t="str">
            <v>620109122063</v>
          </cell>
          <cell r="B803">
            <v>62010912</v>
          </cell>
          <cell r="C803">
            <v>2063</v>
          </cell>
          <cell r="D803">
            <v>7.83725</v>
          </cell>
          <cell r="E803">
            <v>0.17799999999999999</v>
          </cell>
          <cell r="F803">
            <v>7.4249999999999997E-2</v>
          </cell>
          <cell r="G803">
            <v>0</v>
          </cell>
          <cell r="H803">
            <v>0</v>
          </cell>
          <cell r="I803">
            <v>7.83725</v>
          </cell>
        </row>
        <row r="804">
          <cell r="A804" t="str">
            <v>620109182060</v>
          </cell>
          <cell r="B804">
            <v>62010918</v>
          </cell>
          <cell r="C804">
            <v>2060</v>
          </cell>
          <cell r="D804">
            <v>62.363010000000003</v>
          </cell>
          <cell r="E804">
            <v>1.1178999999999999</v>
          </cell>
          <cell r="F804">
            <v>0.81855999999999995</v>
          </cell>
          <cell r="G804">
            <v>0</v>
          </cell>
          <cell r="H804">
            <v>0</v>
          </cell>
          <cell r="I804">
            <v>62.363010000000003</v>
          </cell>
        </row>
        <row r="805">
          <cell r="A805" t="str">
            <v>620109182061</v>
          </cell>
          <cell r="B805">
            <v>62010918</v>
          </cell>
          <cell r="C805">
            <v>2061</v>
          </cell>
          <cell r="D805">
            <v>69.635649999999998</v>
          </cell>
          <cell r="E805">
            <v>2.9428999999999998</v>
          </cell>
          <cell r="F805">
            <v>2.3961800000000002</v>
          </cell>
          <cell r="G805">
            <v>0</v>
          </cell>
          <cell r="H805">
            <v>0</v>
          </cell>
          <cell r="I805">
            <v>69.635649999999998</v>
          </cell>
        </row>
        <row r="806">
          <cell r="A806" t="str">
            <v>620109182062</v>
          </cell>
          <cell r="B806">
            <v>62010918</v>
          </cell>
          <cell r="C806">
            <v>2062</v>
          </cell>
          <cell r="D806">
            <v>68.848759999999999</v>
          </cell>
          <cell r="E806">
            <v>2.9428899999999998</v>
          </cell>
          <cell r="F806">
            <v>2.3961800000000002</v>
          </cell>
          <cell r="G806">
            <v>0</v>
          </cell>
          <cell r="H806">
            <v>0</v>
          </cell>
          <cell r="I806">
            <v>68.848759999999999</v>
          </cell>
        </row>
        <row r="807">
          <cell r="A807" t="str">
            <v>620109182063</v>
          </cell>
          <cell r="B807">
            <v>62010918</v>
          </cell>
          <cell r="C807">
            <v>2063</v>
          </cell>
          <cell r="D807">
            <v>27.238230000000001</v>
          </cell>
          <cell r="E807">
            <v>2.1225399999999999</v>
          </cell>
          <cell r="F807">
            <v>1.6895199999999999</v>
          </cell>
          <cell r="G807">
            <v>0</v>
          </cell>
          <cell r="H807">
            <v>0</v>
          </cell>
          <cell r="I807">
            <v>27.238230000000001</v>
          </cell>
        </row>
        <row r="808">
          <cell r="A808" t="str">
            <v>620109182064</v>
          </cell>
          <cell r="B808">
            <v>62010918</v>
          </cell>
          <cell r="C808">
            <v>2064</v>
          </cell>
          <cell r="D808">
            <v>67.343680000000006</v>
          </cell>
          <cell r="E808">
            <v>1.12273</v>
          </cell>
          <cell r="F808">
            <v>0.89922999999999997</v>
          </cell>
          <cell r="G808">
            <v>0</v>
          </cell>
          <cell r="H808">
            <v>0</v>
          </cell>
          <cell r="I808">
            <v>67.343680000000006</v>
          </cell>
        </row>
        <row r="809">
          <cell r="A809" t="str">
            <v>620109186024</v>
          </cell>
          <cell r="B809">
            <v>62010918</v>
          </cell>
          <cell r="C809">
            <v>6024</v>
          </cell>
          <cell r="D809">
            <v>56.51</v>
          </cell>
          <cell r="E809">
            <v>0.61</v>
          </cell>
          <cell r="F809">
            <v>0.47</v>
          </cell>
          <cell r="G809">
            <v>0</v>
          </cell>
          <cell r="H809">
            <v>0</v>
          </cell>
          <cell r="I809">
            <v>56.51</v>
          </cell>
        </row>
        <row r="810">
          <cell r="A810" t="str">
            <v>620109192060</v>
          </cell>
          <cell r="B810">
            <v>62010919</v>
          </cell>
          <cell r="C810">
            <v>2060</v>
          </cell>
          <cell r="D810">
            <v>6.6318599999999996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6.6318599999999996</v>
          </cell>
        </row>
        <row r="811">
          <cell r="A811" t="str">
            <v>620109192063</v>
          </cell>
          <cell r="B811">
            <v>62010919</v>
          </cell>
          <cell r="C811">
            <v>2063</v>
          </cell>
          <cell r="D811">
            <v>5.4791100000000004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5.4791100000000004</v>
          </cell>
        </row>
        <row r="812">
          <cell r="A812" t="str">
            <v>620109202060</v>
          </cell>
          <cell r="B812">
            <v>62010920</v>
          </cell>
          <cell r="C812">
            <v>2060</v>
          </cell>
          <cell r="D812">
            <v>23.19096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23.19096</v>
          </cell>
        </row>
        <row r="813">
          <cell r="A813" t="str">
            <v>620109202064</v>
          </cell>
          <cell r="B813">
            <v>62010920</v>
          </cell>
          <cell r="C813">
            <v>2064</v>
          </cell>
          <cell r="D813">
            <v>30.343389999999999</v>
          </cell>
          <cell r="E813">
            <v>2.9E-4</v>
          </cell>
          <cell r="F813">
            <v>1.5200000000000001E-3</v>
          </cell>
          <cell r="G813">
            <v>0</v>
          </cell>
          <cell r="H813">
            <v>0</v>
          </cell>
          <cell r="I813">
            <v>30.343389999999999</v>
          </cell>
        </row>
        <row r="814">
          <cell r="A814" t="str">
            <v>620109212060</v>
          </cell>
          <cell r="B814">
            <v>62010921</v>
          </cell>
          <cell r="C814">
            <v>2060</v>
          </cell>
          <cell r="D814">
            <v>18.89</v>
          </cell>
          <cell r="E814">
            <v>0.159</v>
          </cell>
          <cell r="F814">
            <v>3.9E-2</v>
          </cell>
          <cell r="G814">
            <v>0</v>
          </cell>
          <cell r="H814">
            <v>0</v>
          </cell>
          <cell r="I814">
            <v>18.89</v>
          </cell>
        </row>
        <row r="815">
          <cell r="A815" t="str">
            <v>620109212064</v>
          </cell>
          <cell r="B815">
            <v>62010921</v>
          </cell>
          <cell r="C815">
            <v>2064</v>
          </cell>
          <cell r="D815">
            <v>27.813379999999999</v>
          </cell>
          <cell r="E815">
            <v>3.4880000000000001E-2</v>
          </cell>
          <cell r="F815">
            <v>0.10675</v>
          </cell>
          <cell r="G815">
            <v>0</v>
          </cell>
          <cell r="H815">
            <v>0</v>
          </cell>
          <cell r="I815">
            <v>27.813379999999999</v>
          </cell>
        </row>
        <row r="816">
          <cell r="A816" t="str">
            <v>620109222060</v>
          </cell>
          <cell r="B816">
            <v>62010922</v>
          </cell>
          <cell r="C816">
            <v>2060</v>
          </cell>
          <cell r="D816">
            <v>18.637</v>
          </cell>
          <cell r="E816">
            <v>0.159</v>
          </cell>
          <cell r="F816">
            <v>3.9E-2</v>
          </cell>
          <cell r="G816">
            <v>0</v>
          </cell>
          <cell r="H816">
            <v>0</v>
          </cell>
          <cell r="I816">
            <v>18.637</v>
          </cell>
        </row>
        <row r="817">
          <cell r="A817" t="str">
            <v>620109222064</v>
          </cell>
          <cell r="B817">
            <v>62010922</v>
          </cell>
          <cell r="C817">
            <v>2064</v>
          </cell>
          <cell r="D817">
            <v>19.044</v>
          </cell>
          <cell r="E817">
            <v>0.159</v>
          </cell>
          <cell r="F817">
            <v>3.9E-2</v>
          </cell>
          <cell r="G817">
            <v>0</v>
          </cell>
          <cell r="H817">
            <v>0</v>
          </cell>
          <cell r="I817">
            <v>19.044</v>
          </cell>
        </row>
        <row r="818">
          <cell r="A818" t="str">
            <v>620109232064</v>
          </cell>
          <cell r="B818">
            <v>62010923</v>
          </cell>
          <cell r="C818">
            <v>2064</v>
          </cell>
          <cell r="D818">
            <v>18.686920000000001</v>
          </cell>
          <cell r="E818">
            <v>2.154E-2</v>
          </cell>
          <cell r="F818">
            <v>4.385E-2</v>
          </cell>
          <cell r="G818">
            <v>0</v>
          </cell>
          <cell r="H818">
            <v>0</v>
          </cell>
          <cell r="I818">
            <v>18.686920000000001</v>
          </cell>
        </row>
        <row r="819">
          <cell r="A819" t="str">
            <v>620109242060</v>
          </cell>
          <cell r="B819">
            <v>62010924</v>
          </cell>
          <cell r="C819">
            <v>2060</v>
          </cell>
          <cell r="D819">
            <v>23.121220000000001</v>
          </cell>
          <cell r="E819">
            <v>0.68300000000000005</v>
          </cell>
          <cell r="F819">
            <v>1.034E-2</v>
          </cell>
          <cell r="G819">
            <v>0</v>
          </cell>
          <cell r="H819">
            <v>0</v>
          </cell>
          <cell r="I819">
            <v>23.121220000000001</v>
          </cell>
        </row>
        <row r="820">
          <cell r="A820" t="str">
            <v>620109242064</v>
          </cell>
          <cell r="B820">
            <v>62010924</v>
          </cell>
          <cell r="C820">
            <v>2064</v>
          </cell>
          <cell r="D820">
            <v>23.760069999999999</v>
          </cell>
          <cell r="E820">
            <v>4.8999999999999998E-3</v>
          </cell>
          <cell r="F820">
            <v>5.1900000000000002E-3</v>
          </cell>
          <cell r="G820">
            <v>0</v>
          </cell>
          <cell r="H820">
            <v>0</v>
          </cell>
          <cell r="I820">
            <v>23.760069999999999</v>
          </cell>
        </row>
        <row r="821">
          <cell r="A821" t="str">
            <v>620109252064</v>
          </cell>
          <cell r="B821">
            <v>62010925</v>
          </cell>
          <cell r="C821">
            <v>2064</v>
          </cell>
          <cell r="D821">
            <v>22.76858</v>
          </cell>
          <cell r="E821">
            <v>0.95538000000000001</v>
          </cell>
          <cell r="F821">
            <v>1.1627400000000001</v>
          </cell>
          <cell r="G821">
            <v>0</v>
          </cell>
          <cell r="H821">
            <v>0</v>
          </cell>
          <cell r="I821">
            <v>22.76858</v>
          </cell>
        </row>
        <row r="822">
          <cell r="A822" t="str">
            <v>620120122064</v>
          </cell>
          <cell r="B822">
            <v>62012012</v>
          </cell>
          <cell r="C822">
            <v>2064</v>
          </cell>
          <cell r="D822">
            <v>20.670259999999999</v>
          </cell>
          <cell r="E822">
            <v>0.63871</v>
          </cell>
          <cell r="F822">
            <v>0.81866000000000005</v>
          </cell>
          <cell r="G822">
            <v>0</v>
          </cell>
          <cell r="H822">
            <v>0</v>
          </cell>
          <cell r="I822">
            <v>20.670259999999999</v>
          </cell>
        </row>
        <row r="823">
          <cell r="A823" t="str">
            <v>620120132064</v>
          </cell>
          <cell r="B823">
            <v>62012013</v>
          </cell>
          <cell r="C823">
            <v>2064</v>
          </cell>
          <cell r="D823">
            <v>18.609220000000001</v>
          </cell>
          <cell r="E823">
            <v>0.54320000000000002</v>
          </cell>
          <cell r="F823">
            <v>0.71199000000000001</v>
          </cell>
          <cell r="G823">
            <v>0</v>
          </cell>
          <cell r="H823">
            <v>0</v>
          </cell>
          <cell r="I823">
            <v>18.609220000000001</v>
          </cell>
        </row>
        <row r="824">
          <cell r="A824" t="str">
            <v>620120142060</v>
          </cell>
          <cell r="B824">
            <v>62012014</v>
          </cell>
          <cell r="C824">
            <v>2060</v>
          </cell>
          <cell r="D824">
            <v>9.3033099999999997</v>
          </cell>
          <cell r="E824">
            <v>0.48871999999999999</v>
          </cell>
          <cell r="F824">
            <v>1.255E-2</v>
          </cell>
          <cell r="G824">
            <v>0</v>
          </cell>
          <cell r="H824">
            <v>0</v>
          </cell>
          <cell r="I824">
            <v>9.3033099999999997</v>
          </cell>
        </row>
        <row r="825">
          <cell r="A825" t="str">
            <v>620120152060</v>
          </cell>
          <cell r="B825">
            <v>62012015</v>
          </cell>
          <cell r="C825">
            <v>2060</v>
          </cell>
          <cell r="D825">
            <v>15.995710000000001</v>
          </cell>
          <cell r="E825">
            <v>0.62448000000000004</v>
          </cell>
          <cell r="F825">
            <v>4.6100000000000002E-2</v>
          </cell>
          <cell r="G825">
            <v>0</v>
          </cell>
          <cell r="H825">
            <v>0</v>
          </cell>
          <cell r="I825">
            <v>15.995710000000001</v>
          </cell>
        </row>
        <row r="826">
          <cell r="A826" t="str">
            <v>620120162060</v>
          </cell>
          <cell r="B826">
            <v>62012016</v>
          </cell>
          <cell r="C826">
            <v>2060</v>
          </cell>
          <cell r="D826">
            <v>9.4652399999999997</v>
          </cell>
          <cell r="E826">
            <v>0.32905000000000001</v>
          </cell>
          <cell r="F826">
            <v>3.143E-2</v>
          </cell>
          <cell r="G826">
            <v>0</v>
          </cell>
          <cell r="H826">
            <v>0</v>
          </cell>
          <cell r="I826">
            <v>9.4652399999999997</v>
          </cell>
        </row>
        <row r="827">
          <cell r="A827" t="str">
            <v>620120172060</v>
          </cell>
          <cell r="B827">
            <v>62012017</v>
          </cell>
          <cell r="C827">
            <v>2060</v>
          </cell>
          <cell r="D827">
            <v>13.48488</v>
          </cell>
          <cell r="E827">
            <v>0.64507999999999999</v>
          </cell>
          <cell r="F827">
            <v>4.9919999999999999E-2</v>
          </cell>
          <cell r="G827">
            <v>0</v>
          </cell>
          <cell r="H827">
            <v>0</v>
          </cell>
          <cell r="I827">
            <v>13.48488</v>
          </cell>
        </row>
        <row r="828">
          <cell r="A828" t="str">
            <v>620120182060</v>
          </cell>
          <cell r="B828">
            <v>62012018</v>
          </cell>
          <cell r="C828">
            <v>2060</v>
          </cell>
          <cell r="D828">
            <v>17.1065</v>
          </cell>
          <cell r="E828">
            <v>1.8499999999999999E-2</v>
          </cell>
          <cell r="F828">
            <v>1E-3</v>
          </cell>
          <cell r="G828">
            <v>0</v>
          </cell>
          <cell r="H828">
            <v>0</v>
          </cell>
          <cell r="I828">
            <v>17.1065</v>
          </cell>
        </row>
        <row r="829">
          <cell r="A829" t="str">
            <v>620120192060</v>
          </cell>
          <cell r="B829">
            <v>62012019</v>
          </cell>
          <cell r="C829">
            <v>2060</v>
          </cell>
          <cell r="D829">
            <v>7.80206</v>
          </cell>
          <cell r="E829">
            <v>0.85929999999999995</v>
          </cell>
          <cell r="F829">
            <v>2.5999999999999999E-2</v>
          </cell>
          <cell r="G829">
            <v>0</v>
          </cell>
          <cell r="H829">
            <v>0</v>
          </cell>
          <cell r="I829">
            <v>7.80206</v>
          </cell>
        </row>
        <row r="830">
          <cell r="A830" t="str">
            <v>620120192061</v>
          </cell>
          <cell r="B830">
            <v>62012019</v>
          </cell>
          <cell r="C830">
            <v>2061</v>
          </cell>
          <cell r="D830">
            <v>9.2393400000000003</v>
          </cell>
          <cell r="E830">
            <v>0.85929999999999995</v>
          </cell>
          <cell r="F830">
            <v>2.5999999999999999E-2</v>
          </cell>
          <cell r="G830">
            <v>0</v>
          </cell>
          <cell r="H830">
            <v>0</v>
          </cell>
          <cell r="I830">
            <v>9.2393400000000003</v>
          </cell>
        </row>
        <row r="831">
          <cell r="A831" t="str">
            <v>620120222062</v>
          </cell>
          <cell r="B831">
            <v>62012022</v>
          </cell>
          <cell r="C831">
            <v>2062</v>
          </cell>
          <cell r="D831">
            <v>32.379289999999997</v>
          </cell>
          <cell r="E831">
            <v>0.61956</v>
          </cell>
          <cell r="F831">
            <v>0.59491000000000005</v>
          </cell>
          <cell r="G831">
            <v>0</v>
          </cell>
          <cell r="H831">
            <v>0</v>
          </cell>
          <cell r="I831">
            <v>32.379289999999997</v>
          </cell>
        </row>
        <row r="832">
          <cell r="A832" t="str">
            <v>620120222878</v>
          </cell>
          <cell r="B832">
            <v>62012022</v>
          </cell>
          <cell r="C832">
            <v>2878</v>
          </cell>
          <cell r="D832">
            <v>32.379289999999997</v>
          </cell>
          <cell r="E832">
            <v>0.61956</v>
          </cell>
          <cell r="F832">
            <v>0.59491000000000005</v>
          </cell>
          <cell r="G832">
            <v>0</v>
          </cell>
          <cell r="H832">
            <v>0</v>
          </cell>
          <cell r="I832">
            <v>32.379289999999997</v>
          </cell>
        </row>
        <row r="833">
          <cell r="A833" t="str">
            <v>620120224010</v>
          </cell>
          <cell r="B833">
            <v>62012022</v>
          </cell>
          <cell r="C833">
            <v>4010</v>
          </cell>
          <cell r="D833">
            <v>32.379289999999997</v>
          </cell>
          <cell r="E833">
            <v>0.61956</v>
          </cell>
          <cell r="F833">
            <v>0.59491000000000005</v>
          </cell>
          <cell r="G833">
            <v>0</v>
          </cell>
          <cell r="H833">
            <v>0</v>
          </cell>
          <cell r="I833">
            <v>32.379289999999997</v>
          </cell>
        </row>
        <row r="834">
          <cell r="A834" t="str">
            <v>620120232064</v>
          </cell>
          <cell r="B834">
            <v>62012023</v>
          </cell>
          <cell r="C834">
            <v>2064</v>
          </cell>
          <cell r="D834">
            <v>10.819380000000001</v>
          </cell>
          <cell r="E834">
            <v>0.36523</v>
          </cell>
          <cell r="F834">
            <v>6.1700000000000001E-3</v>
          </cell>
          <cell r="G834">
            <v>0</v>
          </cell>
          <cell r="H834">
            <v>0</v>
          </cell>
          <cell r="I834">
            <v>10.819380000000001</v>
          </cell>
        </row>
        <row r="835">
          <cell r="A835" t="str">
            <v>620120242060</v>
          </cell>
          <cell r="B835">
            <v>62012024</v>
          </cell>
          <cell r="C835">
            <v>2060</v>
          </cell>
          <cell r="D835">
            <v>11.874499999999999</v>
          </cell>
          <cell r="E835">
            <v>0.45800000000000002</v>
          </cell>
          <cell r="F835">
            <v>0.01</v>
          </cell>
          <cell r="G835">
            <v>0</v>
          </cell>
          <cell r="H835">
            <v>0</v>
          </cell>
          <cell r="I835">
            <v>11.874499999999999</v>
          </cell>
        </row>
        <row r="836">
          <cell r="A836" t="str">
            <v>620120252060</v>
          </cell>
          <cell r="B836">
            <v>62012025</v>
          </cell>
          <cell r="C836">
            <v>2060</v>
          </cell>
          <cell r="D836">
            <v>25.865780000000001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25.865780000000001</v>
          </cell>
        </row>
        <row r="837">
          <cell r="A837" t="str">
            <v>620120252064</v>
          </cell>
          <cell r="B837">
            <v>62012025</v>
          </cell>
          <cell r="C837">
            <v>2064</v>
          </cell>
          <cell r="D837">
            <v>26.46086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26.46086</v>
          </cell>
        </row>
        <row r="838">
          <cell r="A838" t="str">
            <v>620120262064</v>
          </cell>
          <cell r="B838">
            <v>62012026</v>
          </cell>
          <cell r="C838">
            <v>2064</v>
          </cell>
          <cell r="D838">
            <v>23.518190000000001</v>
          </cell>
          <cell r="E838">
            <v>0.41382000000000002</v>
          </cell>
          <cell r="F838">
            <v>0.48614000000000002</v>
          </cell>
          <cell r="G838">
            <v>0</v>
          </cell>
          <cell r="H838">
            <v>0</v>
          </cell>
          <cell r="I838">
            <v>23.518190000000001</v>
          </cell>
        </row>
        <row r="839">
          <cell r="A839" t="str">
            <v>620120272060</v>
          </cell>
          <cell r="B839">
            <v>62012027</v>
          </cell>
          <cell r="C839">
            <v>2060</v>
          </cell>
          <cell r="D839">
            <v>27.87735</v>
          </cell>
          <cell r="E839">
            <v>1.93049</v>
          </cell>
          <cell r="F839">
            <v>0.18476999999999999</v>
          </cell>
          <cell r="G839">
            <v>0</v>
          </cell>
          <cell r="H839">
            <v>0</v>
          </cell>
          <cell r="I839">
            <v>27.87735</v>
          </cell>
        </row>
        <row r="840">
          <cell r="A840" t="str">
            <v>620120292060</v>
          </cell>
          <cell r="B840">
            <v>62012029</v>
          </cell>
          <cell r="C840">
            <v>2060</v>
          </cell>
          <cell r="D840">
            <v>8.2834099999999999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8.2834099999999999</v>
          </cell>
        </row>
        <row r="841">
          <cell r="A841" t="str">
            <v>620120302060</v>
          </cell>
          <cell r="B841">
            <v>62012030</v>
          </cell>
          <cell r="C841">
            <v>2060</v>
          </cell>
          <cell r="D841">
            <v>4.9337299999999997</v>
          </cell>
          <cell r="E841">
            <v>9.987E-2</v>
          </cell>
          <cell r="F841">
            <v>8.0699999999999994E-2</v>
          </cell>
          <cell r="G841">
            <v>0</v>
          </cell>
          <cell r="H841">
            <v>5.94E-3</v>
          </cell>
          <cell r="I841">
            <v>4.9396699999999996</v>
          </cell>
        </row>
        <row r="842">
          <cell r="A842" t="str">
            <v>620120302061</v>
          </cell>
          <cell r="B842">
            <v>62012030</v>
          </cell>
          <cell r="C842">
            <v>2061</v>
          </cell>
          <cell r="D842">
            <v>7.8833200000000003</v>
          </cell>
          <cell r="E842">
            <v>0.19613</v>
          </cell>
          <cell r="F842">
            <v>0.18060000000000001</v>
          </cell>
          <cell r="G842">
            <v>0</v>
          </cell>
          <cell r="H842">
            <v>0</v>
          </cell>
          <cell r="I842">
            <v>7.8833200000000003</v>
          </cell>
        </row>
        <row r="843">
          <cell r="A843" t="str">
            <v>620120302062</v>
          </cell>
          <cell r="B843">
            <v>62012030</v>
          </cell>
          <cell r="C843">
            <v>2062</v>
          </cell>
          <cell r="D843">
            <v>11.92925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11.92925</v>
          </cell>
        </row>
        <row r="844">
          <cell r="A844" t="str">
            <v>620120302064</v>
          </cell>
          <cell r="B844">
            <v>62012030</v>
          </cell>
          <cell r="C844">
            <v>2064</v>
          </cell>
          <cell r="D844">
            <v>12.79266</v>
          </cell>
          <cell r="E844">
            <v>0.26756999999999997</v>
          </cell>
          <cell r="F844">
            <v>0.27803</v>
          </cell>
          <cell r="G844">
            <v>0</v>
          </cell>
          <cell r="H844">
            <v>2.0000000000000002E-5</v>
          </cell>
          <cell r="I844">
            <v>12.792679999999999</v>
          </cell>
        </row>
        <row r="845">
          <cell r="A845" t="str">
            <v>620120306024</v>
          </cell>
          <cell r="B845">
            <v>62012030</v>
          </cell>
          <cell r="C845">
            <v>6024</v>
          </cell>
          <cell r="D845">
            <v>17.98095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17.98095</v>
          </cell>
        </row>
        <row r="846">
          <cell r="A846" t="str">
            <v>620120312064</v>
          </cell>
          <cell r="B846">
            <v>62012031</v>
          </cell>
          <cell r="C846">
            <v>2064</v>
          </cell>
          <cell r="D846">
            <v>15.2925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15.2925</v>
          </cell>
        </row>
        <row r="847">
          <cell r="A847" t="str">
            <v>620120322060</v>
          </cell>
          <cell r="B847">
            <v>62012032</v>
          </cell>
          <cell r="C847">
            <v>2060</v>
          </cell>
          <cell r="D847">
            <v>6.3730599999999997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6.3730599999999997</v>
          </cell>
        </row>
        <row r="848">
          <cell r="A848" t="str">
            <v>620120322064</v>
          </cell>
          <cell r="B848">
            <v>62012032</v>
          </cell>
          <cell r="C848">
            <v>2064</v>
          </cell>
          <cell r="D848">
            <v>8.9376300000000004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8.9376300000000004</v>
          </cell>
        </row>
        <row r="849">
          <cell r="A849" t="str">
            <v>620120342060</v>
          </cell>
          <cell r="B849">
            <v>62012034</v>
          </cell>
          <cell r="C849">
            <v>2060</v>
          </cell>
          <cell r="D849">
            <v>28.153770000000002</v>
          </cell>
          <cell r="E849">
            <v>1.2626500000000001</v>
          </cell>
          <cell r="F849">
            <v>1.4E-3</v>
          </cell>
          <cell r="G849">
            <v>0</v>
          </cell>
          <cell r="H849">
            <v>0</v>
          </cell>
          <cell r="I849">
            <v>28.153770000000002</v>
          </cell>
        </row>
        <row r="850">
          <cell r="A850" t="str">
            <v>620120352060</v>
          </cell>
          <cell r="B850">
            <v>62012035</v>
          </cell>
          <cell r="C850">
            <v>2060</v>
          </cell>
          <cell r="D850">
            <v>27.64969</v>
          </cell>
          <cell r="E850">
            <v>0.97399000000000002</v>
          </cell>
          <cell r="F850">
            <v>8.4650000000000003E-2</v>
          </cell>
          <cell r="G850">
            <v>0</v>
          </cell>
          <cell r="H850">
            <v>0</v>
          </cell>
          <cell r="I850">
            <v>27.64969</v>
          </cell>
        </row>
        <row r="851">
          <cell r="A851" t="str">
            <v>620120356024</v>
          </cell>
          <cell r="B851">
            <v>62012035</v>
          </cell>
          <cell r="C851">
            <v>6024</v>
          </cell>
          <cell r="D851">
            <v>23.778269999999999</v>
          </cell>
          <cell r="E851">
            <v>1.06409</v>
          </cell>
          <cell r="F851">
            <v>3.3899999999999998E-3</v>
          </cell>
          <cell r="G851">
            <v>0</v>
          </cell>
          <cell r="H851">
            <v>0</v>
          </cell>
          <cell r="I851">
            <v>23.778269999999999</v>
          </cell>
        </row>
        <row r="852">
          <cell r="A852" t="str">
            <v>620120362064</v>
          </cell>
          <cell r="B852">
            <v>62012036</v>
          </cell>
          <cell r="C852">
            <v>2064</v>
          </cell>
          <cell r="D852">
            <v>19.299340000000001</v>
          </cell>
          <cell r="E852">
            <v>0.46442</v>
          </cell>
          <cell r="F852">
            <v>0.63865000000000005</v>
          </cell>
          <cell r="G852">
            <v>0</v>
          </cell>
          <cell r="H852">
            <v>0</v>
          </cell>
          <cell r="I852">
            <v>19.299340000000001</v>
          </cell>
        </row>
        <row r="853">
          <cell r="A853" t="str">
            <v>620120372060</v>
          </cell>
          <cell r="B853">
            <v>62012037</v>
          </cell>
          <cell r="C853">
            <v>2060</v>
          </cell>
          <cell r="D853">
            <v>19.517710000000001</v>
          </cell>
          <cell r="E853">
            <v>1.3345100000000001</v>
          </cell>
          <cell r="F853">
            <v>8.4059999999999996E-2</v>
          </cell>
          <cell r="G853">
            <v>0</v>
          </cell>
          <cell r="H853">
            <v>0</v>
          </cell>
          <cell r="I853">
            <v>19.517710000000001</v>
          </cell>
        </row>
        <row r="854">
          <cell r="A854" t="str">
            <v>620120376024</v>
          </cell>
          <cell r="B854">
            <v>62012037</v>
          </cell>
          <cell r="C854">
            <v>6024</v>
          </cell>
          <cell r="D854">
            <v>19.517710000000001</v>
          </cell>
          <cell r="E854">
            <v>1.3345100000000001</v>
          </cell>
          <cell r="F854">
            <v>8.4059999999999996E-2</v>
          </cell>
          <cell r="G854">
            <v>0</v>
          </cell>
          <cell r="H854">
            <v>0</v>
          </cell>
          <cell r="I854">
            <v>19.517710000000001</v>
          </cell>
        </row>
        <row r="855">
          <cell r="A855" t="str">
            <v>620120382060</v>
          </cell>
          <cell r="B855">
            <v>62012038</v>
          </cell>
          <cell r="C855">
            <v>2060</v>
          </cell>
          <cell r="D855">
            <v>20.106549999999999</v>
          </cell>
          <cell r="E855">
            <v>1.34267</v>
          </cell>
          <cell r="F855">
            <v>8.9380000000000001E-2</v>
          </cell>
          <cell r="G855">
            <v>0</v>
          </cell>
          <cell r="H855">
            <v>0</v>
          </cell>
          <cell r="I855">
            <v>20.106549999999999</v>
          </cell>
        </row>
        <row r="856">
          <cell r="A856" t="str">
            <v>620120386024</v>
          </cell>
          <cell r="B856">
            <v>62012038</v>
          </cell>
          <cell r="C856">
            <v>6024</v>
          </cell>
          <cell r="D856">
            <v>20.106539999999999</v>
          </cell>
          <cell r="E856">
            <v>1.34267</v>
          </cell>
          <cell r="F856">
            <v>8.9380000000000001E-2</v>
          </cell>
          <cell r="G856">
            <v>0</v>
          </cell>
          <cell r="H856">
            <v>0</v>
          </cell>
          <cell r="I856">
            <v>20.106539999999999</v>
          </cell>
        </row>
        <row r="857">
          <cell r="A857" t="str">
            <v>620120402060</v>
          </cell>
          <cell r="B857">
            <v>62012040</v>
          </cell>
          <cell r="C857">
            <v>2060</v>
          </cell>
          <cell r="D857">
            <v>27.25272</v>
          </cell>
          <cell r="E857">
            <v>1.3160400000000001</v>
          </cell>
          <cell r="F857">
            <v>1.0710000000000001E-2</v>
          </cell>
          <cell r="G857">
            <v>0</v>
          </cell>
          <cell r="H857">
            <v>0</v>
          </cell>
          <cell r="I857">
            <v>27.25272</v>
          </cell>
        </row>
        <row r="858">
          <cell r="A858" t="str">
            <v>620120422060</v>
          </cell>
          <cell r="B858">
            <v>62012042</v>
          </cell>
          <cell r="C858">
            <v>2060</v>
          </cell>
          <cell r="D858">
            <v>26.281669999999998</v>
          </cell>
          <cell r="E858">
            <v>1.3975</v>
          </cell>
          <cell r="F858">
            <v>0.11749999999999999</v>
          </cell>
          <cell r="G858">
            <v>0</v>
          </cell>
          <cell r="H858">
            <v>0</v>
          </cell>
          <cell r="I858">
            <v>26.281669999999998</v>
          </cell>
        </row>
        <row r="859">
          <cell r="A859" t="str">
            <v>620120432060</v>
          </cell>
          <cell r="B859">
            <v>62012043</v>
          </cell>
          <cell r="C859">
            <v>2060</v>
          </cell>
          <cell r="D859">
            <v>19.997910000000001</v>
          </cell>
          <cell r="E859">
            <v>1.3427</v>
          </cell>
          <cell r="F859">
            <v>8.9380000000000001E-2</v>
          </cell>
          <cell r="G859">
            <v>0</v>
          </cell>
          <cell r="H859">
            <v>0</v>
          </cell>
          <cell r="I859">
            <v>19.997910000000001</v>
          </cell>
        </row>
        <row r="860">
          <cell r="A860" t="str">
            <v>620120436024</v>
          </cell>
          <cell r="B860">
            <v>62012043</v>
          </cell>
          <cell r="C860">
            <v>6024</v>
          </cell>
          <cell r="D860">
            <v>19.95571</v>
          </cell>
          <cell r="E860">
            <v>1.3270500000000001</v>
          </cell>
          <cell r="F860">
            <v>9.0079999999999993E-2</v>
          </cell>
          <cell r="G860">
            <v>0</v>
          </cell>
          <cell r="H860">
            <v>0</v>
          </cell>
          <cell r="I860">
            <v>19.95571</v>
          </cell>
        </row>
        <row r="861">
          <cell r="A861" t="str">
            <v>620120442060</v>
          </cell>
          <cell r="B861">
            <v>62012044</v>
          </cell>
          <cell r="C861">
            <v>2060</v>
          </cell>
          <cell r="D861">
            <v>20.309729999999998</v>
          </cell>
          <cell r="E861">
            <v>1.3646199999999999</v>
          </cell>
          <cell r="F861">
            <v>0.11222</v>
          </cell>
          <cell r="G861">
            <v>0</v>
          </cell>
          <cell r="H861">
            <v>0</v>
          </cell>
          <cell r="I861">
            <v>20.309729999999998</v>
          </cell>
        </row>
        <row r="862">
          <cell r="A862" t="str">
            <v>620120446024</v>
          </cell>
          <cell r="B862">
            <v>62012044</v>
          </cell>
          <cell r="C862">
            <v>6024</v>
          </cell>
          <cell r="D862">
            <v>20.309709999999999</v>
          </cell>
          <cell r="E862">
            <v>1.3646</v>
          </cell>
          <cell r="F862">
            <v>0.11224000000000001</v>
          </cell>
          <cell r="G862">
            <v>0</v>
          </cell>
          <cell r="H862">
            <v>0</v>
          </cell>
          <cell r="I862">
            <v>20.309709999999999</v>
          </cell>
        </row>
        <row r="863">
          <cell r="A863" t="str">
            <v>620120452060</v>
          </cell>
          <cell r="B863">
            <v>62012045</v>
          </cell>
          <cell r="C863">
            <v>2060</v>
          </cell>
          <cell r="D863">
            <v>20.606839999999998</v>
          </cell>
          <cell r="E863">
            <v>1.67083</v>
          </cell>
          <cell r="F863">
            <v>0.13081999999999999</v>
          </cell>
          <cell r="G863">
            <v>0</v>
          </cell>
          <cell r="H863">
            <v>0</v>
          </cell>
          <cell r="I863">
            <v>20.606839999999998</v>
          </cell>
        </row>
        <row r="864">
          <cell r="A864" t="str">
            <v>620120456024</v>
          </cell>
          <cell r="B864">
            <v>62012045</v>
          </cell>
          <cell r="C864">
            <v>6024</v>
          </cell>
          <cell r="D864">
            <v>20.606839999999998</v>
          </cell>
          <cell r="E864">
            <v>1.67083</v>
          </cell>
          <cell r="F864">
            <v>0.13081999999999999</v>
          </cell>
          <cell r="G864">
            <v>0</v>
          </cell>
          <cell r="H864">
            <v>0</v>
          </cell>
          <cell r="I864">
            <v>20.606839999999998</v>
          </cell>
        </row>
        <row r="865">
          <cell r="A865" t="str">
            <v>620120472060</v>
          </cell>
          <cell r="B865">
            <v>62012047</v>
          </cell>
          <cell r="C865">
            <v>2060</v>
          </cell>
          <cell r="D865">
            <v>20.039629999999999</v>
          </cell>
          <cell r="E865">
            <v>1.34243</v>
          </cell>
          <cell r="F865">
            <v>8.9380000000000001E-2</v>
          </cell>
          <cell r="G865">
            <v>0</v>
          </cell>
          <cell r="H865">
            <v>0</v>
          </cell>
          <cell r="I865">
            <v>20.039629999999999</v>
          </cell>
        </row>
        <row r="866">
          <cell r="A866" t="str">
            <v>620120476024</v>
          </cell>
          <cell r="B866">
            <v>62012047</v>
          </cell>
          <cell r="C866">
            <v>6024</v>
          </cell>
          <cell r="D866">
            <v>20.039629999999999</v>
          </cell>
          <cell r="E866">
            <v>1.34243</v>
          </cell>
          <cell r="F866">
            <v>8.9380000000000001E-2</v>
          </cell>
          <cell r="G866">
            <v>0</v>
          </cell>
          <cell r="H866">
            <v>0</v>
          </cell>
          <cell r="I866">
            <v>20.039629999999999</v>
          </cell>
        </row>
        <row r="867">
          <cell r="A867" t="str">
            <v>700105084010</v>
          </cell>
          <cell r="B867">
            <v>70010508</v>
          </cell>
          <cell r="C867">
            <v>4010</v>
          </cell>
          <cell r="D867">
            <v>799.98500000000001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799.98500000000001</v>
          </cell>
        </row>
        <row r="868">
          <cell r="A868" t="str">
            <v>803000012060</v>
          </cell>
          <cell r="B868">
            <v>80300001</v>
          </cell>
          <cell r="C868">
            <v>2060</v>
          </cell>
          <cell r="D868">
            <v>62.380719999999997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62.380719999999997</v>
          </cell>
        </row>
        <row r="869">
          <cell r="A869" t="str">
            <v>803000012064</v>
          </cell>
          <cell r="B869">
            <v>80300001</v>
          </cell>
          <cell r="C869">
            <v>2064</v>
          </cell>
          <cell r="D869">
            <v>42.37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42.37</v>
          </cell>
        </row>
        <row r="870">
          <cell r="A870" t="str">
            <v>803000022060</v>
          </cell>
          <cell r="B870">
            <v>80300002</v>
          </cell>
          <cell r="C870">
            <v>2060</v>
          </cell>
          <cell r="D870">
            <v>9.64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9.64</v>
          </cell>
        </row>
        <row r="871">
          <cell r="A871" t="str">
            <v>803000022061</v>
          </cell>
          <cell r="B871">
            <v>80300002</v>
          </cell>
          <cell r="C871">
            <v>2061</v>
          </cell>
          <cell r="D871">
            <v>15.442869999999999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15.442869999999999</v>
          </cell>
        </row>
        <row r="872">
          <cell r="A872" t="str">
            <v>803000022064</v>
          </cell>
          <cell r="B872">
            <v>80300002</v>
          </cell>
          <cell r="C872">
            <v>2064</v>
          </cell>
          <cell r="D872">
            <v>11.28632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11.28632</v>
          </cell>
        </row>
        <row r="873">
          <cell r="A873" t="str">
            <v>803000032060</v>
          </cell>
          <cell r="B873">
            <v>80300003</v>
          </cell>
          <cell r="C873">
            <v>2060</v>
          </cell>
          <cell r="D873">
            <v>8.1624700000000008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8.1624700000000008</v>
          </cell>
        </row>
        <row r="874">
          <cell r="A874" t="str">
            <v>803000032061</v>
          </cell>
          <cell r="B874">
            <v>80300003</v>
          </cell>
          <cell r="C874">
            <v>2061</v>
          </cell>
          <cell r="D874">
            <v>6.0024199999999999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6.0024199999999999</v>
          </cell>
        </row>
        <row r="875">
          <cell r="A875" t="str">
            <v>803000032062</v>
          </cell>
          <cell r="B875">
            <v>80300003</v>
          </cell>
          <cell r="C875">
            <v>2062</v>
          </cell>
          <cell r="D875">
            <v>7.4601600000000001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7.4601600000000001</v>
          </cell>
        </row>
        <row r="876">
          <cell r="A876" t="str">
            <v>803000032064</v>
          </cell>
          <cell r="B876">
            <v>80300003</v>
          </cell>
          <cell r="C876">
            <v>2064</v>
          </cell>
          <cell r="D876">
            <v>8.2516200000000008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8.2516200000000008</v>
          </cell>
        </row>
        <row r="877">
          <cell r="A877" t="str">
            <v>803000036024</v>
          </cell>
          <cell r="B877">
            <v>80300003</v>
          </cell>
          <cell r="C877">
            <v>6024</v>
          </cell>
          <cell r="D877">
            <v>7.3377999999999997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7.3377999999999997</v>
          </cell>
        </row>
        <row r="878">
          <cell r="A878" t="str">
            <v>803000042060</v>
          </cell>
          <cell r="B878">
            <v>80300004</v>
          </cell>
          <cell r="C878">
            <v>2060</v>
          </cell>
          <cell r="D878">
            <v>5.3634399999999998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5.3634399999999998</v>
          </cell>
        </row>
        <row r="879">
          <cell r="A879" t="str">
            <v>803000052060</v>
          </cell>
          <cell r="B879">
            <v>80300005</v>
          </cell>
          <cell r="C879">
            <v>2060</v>
          </cell>
          <cell r="D879">
            <v>14.55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14.55</v>
          </cell>
        </row>
        <row r="880">
          <cell r="A880" t="str">
            <v>803000052064</v>
          </cell>
          <cell r="B880">
            <v>80300005</v>
          </cell>
          <cell r="C880">
            <v>2064</v>
          </cell>
          <cell r="D880">
            <v>12.1539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12.1539</v>
          </cell>
        </row>
        <row r="881">
          <cell r="A881" t="str">
            <v>803000062060</v>
          </cell>
          <cell r="B881">
            <v>80300006</v>
          </cell>
          <cell r="C881">
            <v>2060</v>
          </cell>
          <cell r="D881">
            <v>9.4720499999999994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9.4720499999999994</v>
          </cell>
        </row>
        <row r="882">
          <cell r="A882" t="str">
            <v>803000072060</v>
          </cell>
          <cell r="B882">
            <v>80300007</v>
          </cell>
          <cell r="C882">
            <v>2060</v>
          </cell>
          <cell r="D882">
            <v>28.552379999999999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28.552379999999999</v>
          </cell>
        </row>
        <row r="883">
          <cell r="A883" t="str">
            <v>803000082061</v>
          </cell>
          <cell r="B883">
            <v>80300008</v>
          </cell>
          <cell r="C883">
            <v>2061</v>
          </cell>
          <cell r="D883">
            <v>146.86562000000001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146.86562000000001</v>
          </cell>
        </row>
        <row r="884">
          <cell r="A884" t="str">
            <v>803000092060</v>
          </cell>
          <cell r="B884">
            <v>80300009</v>
          </cell>
          <cell r="C884">
            <v>2060</v>
          </cell>
          <cell r="D884">
            <v>14.06499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14.06499</v>
          </cell>
        </row>
        <row r="885">
          <cell r="A885" t="str">
            <v>803000102060</v>
          </cell>
          <cell r="B885">
            <v>80300010</v>
          </cell>
          <cell r="C885">
            <v>2060</v>
          </cell>
          <cell r="D885">
            <v>32.650370000000002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32.650370000000002</v>
          </cell>
        </row>
        <row r="886">
          <cell r="A886" t="str">
            <v>803000102061</v>
          </cell>
          <cell r="B886">
            <v>80300010</v>
          </cell>
          <cell r="C886">
            <v>2061</v>
          </cell>
          <cell r="D886">
            <v>30.082830000000001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30.082830000000001</v>
          </cell>
        </row>
        <row r="887">
          <cell r="A887" t="str">
            <v>803000102063</v>
          </cell>
          <cell r="B887">
            <v>80300010</v>
          </cell>
          <cell r="C887">
            <v>2063</v>
          </cell>
          <cell r="D887">
            <v>46.822989999999997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46.822989999999997</v>
          </cell>
        </row>
        <row r="888">
          <cell r="A888" t="str">
            <v>803000102064</v>
          </cell>
          <cell r="B888">
            <v>80300010</v>
          </cell>
          <cell r="C888">
            <v>2064</v>
          </cell>
          <cell r="D888">
            <v>30.891639999999999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30.891639999999999</v>
          </cell>
        </row>
        <row r="889">
          <cell r="A889" t="str">
            <v>803000112060</v>
          </cell>
          <cell r="B889">
            <v>80300011</v>
          </cell>
          <cell r="C889">
            <v>2060</v>
          </cell>
          <cell r="D889">
            <v>11.683920000000001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11.683920000000001</v>
          </cell>
        </row>
        <row r="890">
          <cell r="A890" t="str">
            <v>803000112061</v>
          </cell>
          <cell r="B890">
            <v>80300011</v>
          </cell>
          <cell r="C890">
            <v>2061</v>
          </cell>
          <cell r="D890">
            <v>15.822649999999999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15.822649999999999</v>
          </cell>
        </row>
        <row r="891">
          <cell r="A891" t="str">
            <v>803000112062</v>
          </cell>
          <cell r="B891">
            <v>80300011</v>
          </cell>
          <cell r="C891">
            <v>2062</v>
          </cell>
          <cell r="D891">
            <v>15.93722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15.93722</v>
          </cell>
        </row>
        <row r="892">
          <cell r="A892" t="str">
            <v>803000112064</v>
          </cell>
          <cell r="B892">
            <v>80300011</v>
          </cell>
          <cell r="C892">
            <v>2064</v>
          </cell>
          <cell r="D892">
            <v>11.36354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11.36354</v>
          </cell>
        </row>
        <row r="893">
          <cell r="A893" t="str">
            <v>803000122060</v>
          </cell>
          <cell r="B893">
            <v>80300012</v>
          </cell>
          <cell r="C893">
            <v>2060</v>
          </cell>
          <cell r="D893">
            <v>18.254059999999999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18.254059999999999</v>
          </cell>
        </row>
        <row r="894">
          <cell r="A894" t="str">
            <v>803000132060</v>
          </cell>
          <cell r="B894">
            <v>80300013</v>
          </cell>
          <cell r="C894">
            <v>2060</v>
          </cell>
          <cell r="D894">
            <v>33.89349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33.89349</v>
          </cell>
        </row>
        <row r="895">
          <cell r="A895" t="str">
            <v>803000132063</v>
          </cell>
          <cell r="B895">
            <v>80300013</v>
          </cell>
          <cell r="C895">
            <v>2063</v>
          </cell>
          <cell r="D895">
            <v>18.8598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18.8598</v>
          </cell>
        </row>
        <row r="896">
          <cell r="A896" t="str">
            <v>803000132064</v>
          </cell>
          <cell r="B896">
            <v>80300013</v>
          </cell>
          <cell r="C896">
            <v>2064</v>
          </cell>
          <cell r="D896">
            <v>40.651260000000001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40.651260000000001</v>
          </cell>
        </row>
        <row r="897">
          <cell r="A897" t="str">
            <v>803000142060</v>
          </cell>
          <cell r="B897">
            <v>80300014</v>
          </cell>
          <cell r="C897">
            <v>2060</v>
          </cell>
          <cell r="D897">
            <v>7.5733300000000003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7.5733300000000003</v>
          </cell>
        </row>
        <row r="898">
          <cell r="A898" t="str">
            <v>803000142064</v>
          </cell>
          <cell r="B898">
            <v>80300014</v>
          </cell>
          <cell r="C898">
            <v>2064</v>
          </cell>
          <cell r="D898">
            <v>7.0712999999999999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7.0712999999999999</v>
          </cell>
        </row>
        <row r="899">
          <cell r="A899" t="str">
            <v>803000146024</v>
          </cell>
          <cell r="B899">
            <v>80300014</v>
          </cell>
          <cell r="C899">
            <v>6024</v>
          </cell>
          <cell r="D899">
            <v>3.4545300000000001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3.4545300000000001</v>
          </cell>
        </row>
        <row r="900">
          <cell r="A900" t="str">
            <v>803000152060</v>
          </cell>
          <cell r="B900">
            <v>80300015</v>
          </cell>
          <cell r="C900">
            <v>2060</v>
          </cell>
          <cell r="D900">
            <v>14.51139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14.51139</v>
          </cell>
        </row>
        <row r="901">
          <cell r="A901" t="str">
            <v>803000162060</v>
          </cell>
          <cell r="B901">
            <v>80300016</v>
          </cell>
          <cell r="C901">
            <v>2060</v>
          </cell>
          <cell r="D901">
            <v>43.574719999999999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43.574719999999999</v>
          </cell>
        </row>
        <row r="902">
          <cell r="A902" t="str">
            <v>803000172060</v>
          </cell>
          <cell r="B902">
            <v>80300017</v>
          </cell>
          <cell r="C902">
            <v>2060</v>
          </cell>
          <cell r="D902">
            <v>26.654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26.654</v>
          </cell>
        </row>
        <row r="903">
          <cell r="A903" t="str">
            <v>803000182060</v>
          </cell>
          <cell r="B903">
            <v>80300018</v>
          </cell>
          <cell r="C903">
            <v>2060</v>
          </cell>
          <cell r="D903">
            <v>48.484400000000001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48.484400000000001</v>
          </cell>
        </row>
        <row r="904">
          <cell r="A904" t="str">
            <v>803000191040</v>
          </cell>
          <cell r="B904">
            <v>80300019</v>
          </cell>
          <cell r="C904">
            <v>1040</v>
          </cell>
          <cell r="D904">
            <v>27.133130000000001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27.133130000000001</v>
          </cell>
        </row>
        <row r="905">
          <cell r="A905" t="str">
            <v>803000194010</v>
          </cell>
          <cell r="B905">
            <v>80300019</v>
          </cell>
          <cell r="C905">
            <v>4010</v>
          </cell>
          <cell r="D905">
            <v>27.133099999999999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27.133099999999999</v>
          </cell>
        </row>
        <row r="906">
          <cell r="A906" t="str">
            <v>803000202060</v>
          </cell>
          <cell r="B906">
            <v>80300020</v>
          </cell>
          <cell r="C906">
            <v>2060</v>
          </cell>
          <cell r="D906">
            <v>115.16034999999999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115.16034999999999</v>
          </cell>
        </row>
        <row r="907">
          <cell r="A907" t="str">
            <v>803000202063</v>
          </cell>
          <cell r="B907">
            <v>80300020</v>
          </cell>
          <cell r="C907">
            <v>2063</v>
          </cell>
          <cell r="D907">
            <v>19.862220000000001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19.862220000000001</v>
          </cell>
        </row>
        <row r="908">
          <cell r="A908" t="str">
            <v>803000206024</v>
          </cell>
          <cell r="B908">
            <v>80300020</v>
          </cell>
          <cell r="C908">
            <v>6024</v>
          </cell>
          <cell r="D908">
            <v>115.16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115.16</v>
          </cell>
        </row>
        <row r="909">
          <cell r="A909" t="str">
            <v>803000212060</v>
          </cell>
          <cell r="B909">
            <v>80300021</v>
          </cell>
          <cell r="C909">
            <v>2060</v>
          </cell>
          <cell r="D909">
            <v>39.14472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39.14472</v>
          </cell>
        </row>
        <row r="910">
          <cell r="A910" t="str">
            <v>803000212061</v>
          </cell>
          <cell r="B910">
            <v>80300021</v>
          </cell>
          <cell r="C910">
            <v>2061</v>
          </cell>
          <cell r="D910">
            <v>22.869140000000002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22.869140000000002</v>
          </cell>
        </row>
        <row r="911">
          <cell r="A911" t="str">
            <v>803000212064</v>
          </cell>
          <cell r="B911">
            <v>80300021</v>
          </cell>
          <cell r="C911">
            <v>2064</v>
          </cell>
          <cell r="D911">
            <v>44.808579999999999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44.808579999999999</v>
          </cell>
        </row>
        <row r="912">
          <cell r="A912" t="str">
            <v>803000216024</v>
          </cell>
          <cell r="B912">
            <v>80300021</v>
          </cell>
          <cell r="C912">
            <v>6024</v>
          </cell>
          <cell r="D912">
            <v>25.758089999999999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25.758089999999999</v>
          </cell>
        </row>
        <row r="913">
          <cell r="A913" t="str">
            <v>803000222060</v>
          </cell>
          <cell r="B913">
            <v>80300022</v>
          </cell>
          <cell r="C913">
            <v>2060</v>
          </cell>
          <cell r="D913">
            <v>91.688580000000002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91.688580000000002</v>
          </cell>
        </row>
        <row r="914">
          <cell r="A914" t="str">
            <v>803000262060</v>
          </cell>
          <cell r="B914">
            <v>80300026</v>
          </cell>
          <cell r="C914">
            <v>2060</v>
          </cell>
          <cell r="D914">
            <v>155.29349999999999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155.29349999999999</v>
          </cell>
        </row>
        <row r="915">
          <cell r="A915" t="str">
            <v>803000262061</v>
          </cell>
          <cell r="B915">
            <v>80300026</v>
          </cell>
          <cell r="C915">
            <v>2061</v>
          </cell>
          <cell r="D915">
            <v>43.2502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43.2502</v>
          </cell>
        </row>
        <row r="916">
          <cell r="A916" t="str">
            <v>803000262064</v>
          </cell>
          <cell r="B916">
            <v>80300026</v>
          </cell>
          <cell r="C916">
            <v>2064</v>
          </cell>
          <cell r="D916">
            <v>43.238799999999998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43.238799999999998</v>
          </cell>
        </row>
        <row r="917">
          <cell r="A917" t="str">
            <v>803000266024</v>
          </cell>
          <cell r="B917">
            <v>80300026</v>
          </cell>
          <cell r="C917">
            <v>6024</v>
          </cell>
          <cell r="D917">
            <v>155.29400000000001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155.29400000000001</v>
          </cell>
        </row>
        <row r="918">
          <cell r="A918" t="str">
            <v>803000272060</v>
          </cell>
          <cell r="B918">
            <v>80300027</v>
          </cell>
          <cell r="C918">
            <v>2060</v>
          </cell>
          <cell r="D918">
            <v>80.512500000000003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80.512500000000003</v>
          </cell>
        </row>
        <row r="919">
          <cell r="A919" t="str">
            <v>803000282060</v>
          </cell>
          <cell r="B919">
            <v>80300028</v>
          </cell>
          <cell r="C919">
            <v>2060</v>
          </cell>
          <cell r="D919">
            <v>13.960649999999999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13.960649999999999</v>
          </cell>
        </row>
        <row r="920">
          <cell r="A920" t="str">
            <v>803000282061</v>
          </cell>
          <cell r="B920">
            <v>80300028</v>
          </cell>
          <cell r="C920">
            <v>2061</v>
          </cell>
          <cell r="D920">
            <v>10.66907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10.66907</v>
          </cell>
        </row>
        <row r="921">
          <cell r="A921" t="str">
            <v>803000292060</v>
          </cell>
          <cell r="B921">
            <v>80300029</v>
          </cell>
          <cell r="C921">
            <v>2060</v>
          </cell>
          <cell r="D921">
            <v>20.86675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20.86675</v>
          </cell>
        </row>
        <row r="922">
          <cell r="A922" t="str">
            <v>803000292061</v>
          </cell>
          <cell r="B922">
            <v>80300029</v>
          </cell>
          <cell r="C922">
            <v>2061</v>
          </cell>
          <cell r="D922">
            <v>24.584140000000001</v>
          </cell>
          <cell r="E922">
            <v>0</v>
          </cell>
          <cell r="F922">
            <v>0</v>
          </cell>
          <cell r="G922">
            <v>0</v>
          </cell>
          <cell r="H922">
            <v>5.0000000000000002E-5</v>
          </cell>
          <cell r="I922">
            <v>24.584190000000003</v>
          </cell>
        </row>
        <row r="923">
          <cell r="A923" t="str">
            <v>803000292062</v>
          </cell>
          <cell r="B923">
            <v>80300029</v>
          </cell>
          <cell r="C923">
            <v>2062</v>
          </cell>
          <cell r="D923">
            <v>12.807</v>
          </cell>
          <cell r="E923">
            <v>0</v>
          </cell>
          <cell r="F923">
            <v>0</v>
          </cell>
          <cell r="G923">
            <v>0</v>
          </cell>
          <cell r="H923">
            <v>5.0000000000000001E-4</v>
          </cell>
          <cell r="I923">
            <v>12.807500000000001</v>
          </cell>
        </row>
        <row r="924">
          <cell r="A924" t="str">
            <v>803000292063</v>
          </cell>
          <cell r="B924">
            <v>80300029</v>
          </cell>
          <cell r="C924">
            <v>2063</v>
          </cell>
          <cell r="D924">
            <v>13.09782</v>
          </cell>
          <cell r="E924">
            <v>0</v>
          </cell>
          <cell r="F924">
            <v>0</v>
          </cell>
          <cell r="G924">
            <v>0</v>
          </cell>
          <cell r="H924">
            <v>2.7299999999999998E-3</v>
          </cell>
          <cell r="I924">
            <v>13.10055</v>
          </cell>
        </row>
        <row r="925">
          <cell r="A925" t="str">
            <v>803000292064</v>
          </cell>
          <cell r="B925">
            <v>80300029</v>
          </cell>
          <cell r="C925">
            <v>2064</v>
          </cell>
          <cell r="D925">
            <v>21.68731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21.68731</v>
          </cell>
        </row>
        <row r="926">
          <cell r="A926" t="str">
            <v>803000296024</v>
          </cell>
          <cell r="B926">
            <v>80300029</v>
          </cell>
          <cell r="C926">
            <v>6024</v>
          </cell>
          <cell r="D926">
            <v>20.433859999999999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20.433859999999999</v>
          </cell>
        </row>
        <row r="927">
          <cell r="A927" t="str">
            <v>803000302060</v>
          </cell>
          <cell r="B927">
            <v>80300030</v>
          </cell>
          <cell r="C927">
            <v>2060</v>
          </cell>
          <cell r="D927">
            <v>22.816240000000001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22.816240000000001</v>
          </cell>
        </row>
        <row r="928">
          <cell r="A928" t="str">
            <v>803000302061</v>
          </cell>
          <cell r="B928">
            <v>80300030</v>
          </cell>
          <cell r="C928">
            <v>2061</v>
          </cell>
          <cell r="D928">
            <v>14.71881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14.71881</v>
          </cell>
        </row>
        <row r="929">
          <cell r="A929" t="str">
            <v>803000302063</v>
          </cell>
          <cell r="B929">
            <v>80300030</v>
          </cell>
          <cell r="C929">
            <v>2063</v>
          </cell>
          <cell r="D929">
            <v>15.75024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15.75024</v>
          </cell>
        </row>
        <row r="930">
          <cell r="A930" t="str">
            <v>803000302064</v>
          </cell>
          <cell r="B930">
            <v>80300030</v>
          </cell>
          <cell r="C930">
            <v>2064</v>
          </cell>
          <cell r="D930">
            <v>24.289560000000002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24.289560000000002</v>
          </cell>
        </row>
        <row r="931">
          <cell r="A931" t="str">
            <v>803000312060</v>
          </cell>
          <cell r="B931">
            <v>80300031</v>
          </cell>
          <cell r="C931">
            <v>2060</v>
          </cell>
          <cell r="D931">
            <v>19.429760000000002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19.429760000000002</v>
          </cell>
        </row>
        <row r="932">
          <cell r="A932" t="str">
            <v>803000312061</v>
          </cell>
          <cell r="B932">
            <v>80300031</v>
          </cell>
          <cell r="C932">
            <v>2061</v>
          </cell>
          <cell r="D932">
            <v>16.204509999999999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16.204509999999999</v>
          </cell>
        </row>
        <row r="933">
          <cell r="A933" t="str">
            <v>803000312063</v>
          </cell>
          <cell r="B933">
            <v>80300031</v>
          </cell>
          <cell r="C933">
            <v>2063</v>
          </cell>
          <cell r="D933">
            <v>11.46472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11.46472</v>
          </cell>
        </row>
        <row r="934">
          <cell r="A934" t="str">
            <v>803000312064</v>
          </cell>
          <cell r="B934">
            <v>80300031</v>
          </cell>
          <cell r="C934">
            <v>2064</v>
          </cell>
          <cell r="D934">
            <v>20.229120000000002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20.229120000000002</v>
          </cell>
        </row>
        <row r="935">
          <cell r="A935" t="str">
            <v>803000316024</v>
          </cell>
          <cell r="B935">
            <v>80300031</v>
          </cell>
          <cell r="C935">
            <v>6024</v>
          </cell>
          <cell r="D935">
            <v>9.2821800000000003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9.2821800000000003</v>
          </cell>
        </row>
        <row r="936">
          <cell r="A936" t="str">
            <v>803000322060</v>
          </cell>
          <cell r="B936">
            <v>80300032</v>
          </cell>
          <cell r="C936">
            <v>2060</v>
          </cell>
          <cell r="D936">
            <v>23.12951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23.12951</v>
          </cell>
        </row>
        <row r="937">
          <cell r="A937" t="str">
            <v>803000322061</v>
          </cell>
          <cell r="B937">
            <v>80300032</v>
          </cell>
          <cell r="C937">
            <v>2061</v>
          </cell>
          <cell r="D937">
            <v>11.577489999999999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11.577489999999999</v>
          </cell>
        </row>
        <row r="938">
          <cell r="A938" t="str">
            <v>803000322064</v>
          </cell>
          <cell r="B938">
            <v>80300032</v>
          </cell>
          <cell r="C938">
            <v>2064</v>
          </cell>
          <cell r="D938">
            <v>16.397849999999998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16.397849999999998</v>
          </cell>
        </row>
        <row r="939">
          <cell r="A939" t="str">
            <v>803000326024</v>
          </cell>
          <cell r="B939">
            <v>80300032</v>
          </cell>
          <cell r="C939">
            <v>6024</v>
          </cell>
          <cell r="D939">
            <v>23.076129999999999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23.076129999999999</v>
          </cell>
        </row>
        <row r="940">
          <cell r="A940" t="str">
            <v>803000332060</v>
          </cell>
          <cell r="B940">
            <v>80300033</v>
          </cell>
          <cell r="C940">
            <v>2060</v>
          </cell>
          <cell r="D940">
            <v>19.023969999999998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19.023969999999998</v>
          </cell>
        </row>
        <row r="941">
          <cell r="A941" t="str">
            <v>803000332064</v>
          </cell>
          <cell r="B941">
            <v>80300033</v>
          </cell>
          <cell r="C941">
            <v>2064</v>
          </cell>
          <cell r="D941">
            <v>22.890149999999998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22.890149999999998</v>
          </cell>
        </row>
        <row r="942">
          <cell r="A942" t="str">
            <v>803000342060</v>
          </cell>
          <cell r="B942">
            <v>80300034</v>
          </cell>
          <cell r="C942">
            <v>2060</v>
          </cell>
          <cell r="D942">
            <v>24.117159999999998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24.117159999999998</v>
          </cell>
        </row>
        <row r="943">
          <cell r="A943" t="str">
            <v>803000342061</v>
          </cell>
          <cell r="B943">
            <v>80300034</v>
          </cell>
          <cell r="C943">
            <v>2061</v>
          </cell>
          <cell r="D943">
            <v>25.771660000000001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25.771660000000001</v>
          </cell>
        </row>
        <row r="944">
          <cell r="A944" t="str">
            <v>803000342064</v>
          </cell>
          <cell r="B944">
            <v>80300034</v>
          </cell>
          <cell r="C944">
            <v>2064</v>
          </cell>
          <cell r="D944">
            <v>33.427210000000002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33.427210000000002</v>
          </cell>
        </row>
        <row r="945">
          <cell r="A945" t="str">
            <v>803000346024</v>
          </cell>
          <cell r="B945">
            <v>80300034</v>
          </cell>
          <cell r="C945">
            <v>6024</v>
          </cell>
          <cell r="D945">
            <v>24.117170000000002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24.117170000000002</v>
          </cell>
        </row>
        <row r="946">
          <cell r="A946" t="str">
            <v>803000352060</v>
          </cell>
          <cell r="B946">
            <v>80300035</v>
          </cell>
          <cell r="C946">
            <v>2060</v>
          </cell>
          <cell r="D946">
            <v>20.2332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20.2332</v>
          </cell>
        </row>
        <row r="947">
          <cell r="A947" t="str">
            <v>803000352061</v>
          </cell>
          <cell r="B947">
            <v>80300035</v>
          </cell>
          <cell r="C947">
            <v>2061</v>
          </cell>
          <cell r="D947">
            <v>10.519360000000001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10.519360000000001</v>
          </cell>
        </row>
        <row r="948">
          <cell r="A948" t="str">
            <v>803000362060</v>
          </cell>
          <cell r="B948">
            <v>80300036</v>
          </cell>
          <cell r="C948">
            <v>2060</v>
          </cell>
          <cell r="D948">
            <v>22.27075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22.27075</v>
          </cell>
        </row>
        <row r="949">
          <cell r="A949" t="str">
            <v>803000382061</v>
          </cell>
          <cell r="B949">
            <v>80300038</v>
          </cell>
          <cell r="C949">
            <v>2061</v>
          </cell>
          <cell r="D949">
            <v>11.004289999999999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11.004289999999999</v>
          </cell>
        </row>
        <row r="950">
          <cell r="A950" t="str">
            <v>803000392060</v>
          </cell>
          <cell r="B950">
            <v>80300039</v>
          </cell>
          <cell r="C950">
            <v>2060</v>
          </cell>
          <cell r="D950">
            <v>18.25291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18.25291</v>
          </cell>
        </row>
        <row r="951">
          <cell r="A951" t="str">
            <v>803000392061</v>
          </cell>
          <cell r="B951">
            <v>80300039</v>
          </cell>
          <cell r="C951">
            <v>2061</v>
          </cell>
          <cell r="D951">
            <v>14.53725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14.53725</v>
          </cell>
        </row>
        <row r="952">
          <cell r="A952" t="str">
            <v>803000392064</v>
          </cell>
          <cell r="B952">
            <v>80300039</v>
          </cell>
          <cell r="C952">
            <v>2064</v>
          </cell>
          <cell r="D952">
            <v>23.136610000000001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23.136610000000001</v>
          </cell>
        </row>
        <row r="953">
          <cell r="A953" t="str">
            <v>803000402060</v>
          </cell>
          <cell r="B953">
            <v>80300040</v>
          </cell>
          <cell r="C953">
            <v>2060</v>
          </cell>
          <cell r="D953">
            <v>20.963940000000001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20.963940000000001</v>
          </cell>
        </row>
        <row r="954">
          <cell r="A954" t="str">
            <v>803000422060</v>
          </cell>
          <cell r="B954">
            <v>80300042</v>
          </cell>
          <cell r="C954">
            <v>2060</v>
          </cell>
          <cell r="D954">
            <v>19.194500000000001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19.194500000000001</v>
          </cell>
        </row>
        <row r="955">
          <cell r="A955" t="str">
            <v>803000422061</v>
          </cell>
          <cell r="B955">
            <v>80300042</v>
          </cell>
          <cell r="C955">
            <v>2061</v>
          </cell>
          <cell r="D955">
            <v>11.628640000000001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11.628640000000001</v>
          </cell>
        </row>
        <row r="956">
          <cell r="A956" t="str">
            <v>803000422064</v>
          </cell>
          <cell r="B956">
            <v>80300042</v>
          </cell>
          <cell r="C956">
            <v>2064</v>
          </cell>
          <cell r="D956">
            <v>15.73982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15.73982</v>
          </cell>
        </row>
        <row r="957">
          <cell r="A957" t="str">
            <v>803000426024</v>
          </cell>
          <cell r="B957">
            <v>80300042</v>
          </cell>
          <cell r="C957">
            <v>6024</v>
          </cell>
          <cell r="D957">
            <v>19.185320000000001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19.185320000000001</v>
          </cell>
        </row>
        <row r="958">
          <cell r="A958" t="str">
            <v>803000432060</v>
          </cell>
          <cell r="B958">
            <v>80300043</v>
          </cell>
          <cell r="C958">
            <v>2060</v>
          </cell>
          <cell r="D958">
            <v>11.23265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11.23265</v>
          </cell>
        </row>
        <row r="959">
          <cell r="A959" t="str">
            <v>803000442060</v>
          </cell>
          <cell r="B959">
            <v>80300044</v>
          </cell>
          <cell r="C959">
            <v>2060</v>
          </cell>
          <cell r="D959">
            <v>21.097000000000001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21.097000000000001</v>
          </cell>
        </row>
        <row r="960">
          <cell r="A960" t="str">
            <v>803000442061</v>
          </cell>
          <cell r="B960">
            <v>80300044</v>
          </cell>
          <cell r="C960">
            <v>2061</v>
          </cell>
          <cell r="D960">
            <v>19.02948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19.02948</v>
          </cell>
        </row>
        <row r="961">
          <cell r="A961" t="str">
            <v>803000442063</v>
          </cell>
          <cell r="B961">
            <v>80300044</v>
          </cell>
          <cell r="C961">
            <v>2063</v>
          </cell>
          <cell r="D961">
            <v>12.95848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12.95848</v>
          </cell>
        </row>
        <row r="962">
          <cell r="A962" t="str">
            <v>803000452060</v>
          </cell>
          <cell r="B962">
            <v>80300045</v>
          </cell>
          <cell r="C962">
            <v>2060</v>
          </cell>
          <cell r="D962">
            <v>20.183900000000001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20.183900000000001</v>
          </cell>
        </row>
        <row r="963">
          <cell r="A963" t="str">
            <v>803000452061</v>
          </cell>
          <cell r="B963">
            <v>80300045</v>
          </cell>
          <cell r="C963">
            <v>2061</v>
          </cell>
          <cell r="D963">
            <v>12.12541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12.12541</v>
          </cell>
        </row>
        <row r="964">
          <cell r="A964" t="str">
            <v>803000452063</v>
          </cell>
          <cell r="B964">
            <v>80300045</v>
          </cell>
          <cell r="C964">
            <v>2063</v>
          </cell>
          <cell r="D964">
            <v>12.10397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12.10397</v>
          </cell>
        </row>
        <row r="965">
          <cell r="A965" t="str">
            <v>803000452064</v>
          </cell>
          <cell r="B965">
            <v>80300045</v>
          </cell>
          <cell r="C965">
            <v>2064</v>
          </cell>
          <cell r="D965">
            <v>20.245139999999999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20.245139999999999</v>
          </cell>
        </row>
        <row r="966">
          <cell r="A966" t="str">
            <v>803000456024</v>
          </cell>
          <cell r="B966">
            <v>80300045</v>
          </cell>
          <cell r="C966">
            <v>6024</v>
          </cell>
          <cell r="D966">
            <v>20.183579999999999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20.183579999999999</v>
          </cell>
        </row>
        <row r="967">
          <cell r="A967" t="str">
            <v>803000462060</v>
          </cell>
          <cell r="B967">
            <v>80300046</v>
          </cell>
          <cell r="C967">
            <v>2060</v>
          </cell>
          <cell r="D967">
            <v>15.91958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15.91958</v>
          </cell>
        </row>
        <row r="968">
          <cell r="A968" t="str">
            <v>803000462061</v>
          </cell>
          <cell r="B968">
            <v>80300046</v>
          </cell>
          <cell r="C968">
            <v>2061</v>
          </cell>
          <cell r="D968">
            <v>29.32122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29.32122</v>
          </cell>
        </row>
        <row r="969">
          <cell r="A969" t="str">
            <v>803000482060</v>
          </cell>
          <cell r="B969">
            <v>80300048</v>
          </cell>
          <cell r="C969">
            <v>2060</v>
          </cell>
          <cell r="D969">
            <v>14.21888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14.21888</v>
          </cell>
        </row>
        <row r="970">
          <cell r="A970" t="str">
            <v>803000482064</v>
          </cell>
          <cell r="B970">
            <v>80300048</v>
          </cell>
          <cell r="C970">
            <v>2064</v>
          </cell>
          <cell r="D970">
            <v>18.281590000000001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18.281590000000001</v>
          </cell>
        </row>
        <row r="971">
          <cell r="A971" t="str">
            <v>803000492060</v>
          </cell>
          <cell r="B971">
            <v>80300049</v>
          </cell>
          <cell r="C971">
            <v>2060</v>
          </cell>
          <cell r="D971">
            <v>23.005520000000001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23.005520000000001</v>
          </cell>
        </row>
        <row r="972">
          <cell r="A972" t="str">
            <v>803000502060</v>
          </cell>
          <cell r="B972">
            <v>80300050</v>
          </cell>
          <cell r="C972">
            <v>2060</v>
          </cell>
          <cell r="D972">
            <v>57.179099999999998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57.179099999999998</v>
          </cell>
        </row>
        <row r="973">
          <cell r="A973" t="str">
            <v>803000502061</v>
          </cell>
          <cell r="B973">
            <v>80300050</v>
          </cell>
          <cell r="C973">
            <v>2061</v>
          </cell>
          <cell r="D973">
            <v>54.71875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54.71875</v>
          </cell>
        </row>
        <row r="974">
          <cell r="A974" t="str">
            <v>803000502063</v>
          </cell>
          <cell r="B974">
            <v>80300050</v>
          </cell>
          <cell r="C974">
            <v>2063</v>
          </cell>
          <cell r="D974">
            <v>62.214919999999999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62.214919999999999</v>
          </cell>
        </row>
        <row r="975">
          <cell r="A975" t="str">
            <v>803000502064</v>
          </cell>
          <cell r="B975">
            <v>80300050</v>
          </cell>
          <cell r="C975">
            <v>2064</v>
          </cell>
          <cell r="D975">
            <v>55.403619999999997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55.403619999999997</v>
          </cell>
        </row>
        <row r="976">
          <cell r="A976" t="str">
            <v>803000506024</v>
          </cell>
          <cell r="B976">
            <v>80300050</v>
          </cell>
          <cell r="C976">
            <v>6024</v>
          </cell>
          <cell r="D976">
            <v>57.179169999999999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57.179169999999999</v>
          </cell>
        </row>
        <row r="977">
          <cell r="A977" t="str">
            <v>803000512060</v>
          </cell>
          <cell r="B977">
            <v>80300051</v>
          </cell>
          <cell r="C977">
            <v>2060</v>
          </cell>
          <cell r="D977">
            <v>381.01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381.01</v>
          </cell>
        </row>
        <row r="978">
          <cell r="A978" t="str">
            <v>803000512064</v>
          </cell>
          <cell r="B978">
            <v>80300051</v>
          </cell>
          <cell r="C978">
            <v>2064</v>
          </cell>
          <cell r="D978">
            <v>89.330560000000006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89.330560000000006</v>
          </cell>
        </row>
        <row r="979">
          <cell r="A979" t="str">
            <v>803000522061</v>
          </cell>
          <cell r="B979">
            <v>80300052</v>
          </cell>
          <cell r="C979">
            <v>2061</v>
          </cell>
          <cell r="D979">
            <v>75.271199999999993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75.271199999999993</v>
          </cell>
        </row>
        <row r="980">
          <cell r="A980" t="str">
            <v>803000532060</v>
          </cell>
          <cell r="B980">
            <v>80300053</v>
          </cell>
          <cell r="C980">
            <v>2060</v>
          </cell>
          <cell r="D980">
            <v>12.446300000000001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12.446300000000001</v>
          </cell>
        </row>
        <row r="981">
          <cell r="A981" t="str">
            <v>803000532063</v>
          </cell>
          <cell r="B981">
            <v>80300053</v>
          </cell>
          <cell r="C981">
            <v>2063</v>
          </cell>
          <cell r="D981">
            <v>57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57</v>
          </cell>
        </row>
        <row r="982">
          <cell r="A982" t="str">
            <v>803000542063</v>
          </cell>
          <cell r="B982">
            <v>80300054</v>
          </cell>
          <cell r="C982">
            <v>2063</v>
          </cell>
          <cell r="D982">
            <v>57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57</v>
          </cell>
        </row>
        <row r="983">
          <cell r="A983" t="str">
            <v>803000552060</v>
          </cell>
          <cell r="B983">
            <v>80300055</v>
          </cell>
          <cell r="C983">
            <v>2060</v>
          </cell>
          <cell r="D983">
            <v>39.637590000000003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39.637590000000003</v>
          </cell>
        </row>
        <row r="984">
          <cell r="A984" t="str">
            <v>803000552061</v>
          </cell>
          <cell r="B984">
            <v>80300055</v>
          </cell>
          <cell r="C984">
            <v>2061</v>
          </cell>
          <cell r="D984">
            <v>68.380170000000007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68.380170000000007</v>
          </cell>
        </row>
        <row r="985">
          <cell r="A985" t="str">
            <v>803000552063</v>
          </cell>
          <cell r="B985">
            <v>80300055</v>
          </cell>
          <cell r="C985">
            <v>2063</v>
          </cell>
          <cell r="D985">
            <v>56.999569999999999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56.999569999999999</v>
          </cell>
        </row>
        <row r="986">
          <cell r="A986" t="str">
            <v>803000552064</v>
          </cell>
          <cell r="B986">
            <v>80300055</v>
          </cell>
          <cell r="C986">
            <v>2064</v>
          </cell>
          <cell r="D986">
            <v>66.199420000000003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66.199420000000003</v>
          </cell>
        </row>
        <row r="987">
          <cell r="A987" t="str">
            <v>803000562063</v>
          </cell>
          <cell r="B987">
            <v>80300056</v>
          </cell>
          <cell r="C987">
            <v>2063</v>
          </cell>
          <cell r="D987">
            <v>60.127780000000001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60.127780000000001</v>
          </cell>
        </row>
        <row r="988">
          <cell r="A988" t="str">
            <v>803000572060</v>
          </cell>
          <cell r="B988">
            <v>80300057</v>
          </cell>
          <cell r="C988">
            <v>2060</v>
          </cell>
          <cell r="D988">
            <v>81.722219999999993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81.722219999999993</v>
          </cell>
        </row>
        <row r="989">
          <cell r="A989" t="str">
            <v>803000572064</v>
          </cell>
          <cell r="B989">
            <v>80300057</v>
          </cell>
          <cell r="C989">
            <v>2064</v>
          </cell>
          <cell r="D989">
            <v>87.980580000000003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87.980580000000003</v>
          </cell>
        </row>
        <row r="990">
          <cell r="A990" t="str">
            <v>803000582060</v>
          </cell>
          <cell r="B990">
            <v>80300058</v>
          </cell>
          <cell r="C990">
            <v>2060</v>
          </cell>
          <cell r="D990">
            <v>45.188110000000002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45.188110000000002</v>
          </cell>
        </row>
        <row r="991">
          <cell r="A991" t="str">
            <v>803000602060</v>
          </cell>
          <cell r="B991">
            <v>80300060</v>
          </cell>
          <cell r="C991">
            <v>2060</v>
          </cell>
          <cell r="D991">
            <v>26.867470000000001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26.867470000000001</v>
          </cell>
        </row>
        <row r="992">
          <cell r="A992" t="str">
            <v>803000612060</v>
          </cell>
          <cell r="B992">
            <v>80300061</v>
          </cell>
          <cell r="C992">
            <v>2060</v>
          </cell>
          <cell r="D992">
            <v>38.300539999999998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38.300539999999998</v>
          </cell>
        </row>
        <row r="993">
          <cell r="A993" t="str">
            <v>803000612064</v>
          </cell>
          <cell r="B993">
            <v>80300061</v>
          </cell>
          <cell r="C993">
            <v>2064</v>
          </cell>
          <cell r="D993">
            <v>88.329939999999993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88.329939999999993</v>
          </cell>
        </row>
        <row r="994">
          <cell r="A994" t="str">
            <v>803000622060</v>
          </cell>
          <cell r="B994">
            <v>80300062</v>
          </cell>
          <cell r="C994">
            <v>2060</v>
          </cell>
          <cell r="D994">
            <v>61.084719999999997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61.084719999999997</v>
          </cell>
        </row>
        <row r="995">
          <cell r="A995" t="str">
            <v>803000622061</v>
          </cell>
          <cell r="B995">
            <v>80300062</v>
          </cell>
          <cell r="C995">
            <v>2061</v>
          </cell>
          <cell r="D995">
            <v>32.417090000000002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32.417090000000002</v>
          </cell>
        </row>
        <row r="996">
          <cell r="A996" t="str">
            <v>803000622064</v>
          </cell>
          <cell r="B996">
            <v>80300062</v>
          </cell>
          <cell r="C996">
            <v>2064</v>
          </cell>
          <cell r="D996">
            <v>71.740920000000003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71.740920000000003</v>
          </cell>
        </row>
        <row r="997">
          <cell r="A997" t="str">
            <v>803000632061</v>
          </cell>
          <cell r="B997">
            <v>80300063</v>
          </cell>
          <cell r="C997">
            <v>2061</v>
          </cell>
          <cell r="D997">
            <v>28.396450000000002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28.396450000000002</v>
          </cell>
        </row>
        <row r="998">
          <cell r="A998" t="str">
            <v>803000642060</v>
          </cell>
          <cell r="B998">
            <v>80300064</v>
          </cell>
          <cell r="C998">
            <v>2060</v>
          </cell>
          <cell r="D998">
            <v>17.43055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17.43055</v>
          </cell>
        </row>
        <row r="999">
          <cell r="A999" t="str">
            <v>803000642061</v>
          </cell>
          <cell r="B999">
            <v>80300064</v>
          </cell>
          <cell r="C999">
            <v>2061</v>
          </cell>
          <cell r="D999">
            <v>41.115630000000003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41.115630000000003</v>
          </cell>
        </row>
        <row r="1000">
          <cell r="A1000" t="str">
            <v>803000652060</v>
          </cell>
          <cell r="B1000">
            <v>80300065</v>
          </cell>
          <cell r="C1000">
            <v>2060</v>
          </cell>
          <cell r="D1000">
            <v>22.37828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22.37828</v>
          </cell>
        </row>
        <row r="1001">
          <cell r="A1001" t="str">
            <v>803000652061</v>
          </cell>
          <cell r="B1001">
            <v>80300065</v>
          </cell>
          <cell r="C1001">
            <v>2061</v>
          </cell>
          <cell r="D1001">
            <v>21.501329999999999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21.501329999999999</v>
          </cell>
        </row>
        <row r="1002">
          <cell r="A1002" t="str">
            <v>803000652064</v>
          </cell>
          <cell r="B1002">
            <v>80300065</v>
          </cell>
          <cell r="C1002">
            <v>2064</v>
          </cell>
          <cell r="D1002">
            <v>26.905349999999999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26.905349999999999</v>
          </cell>
        </row>
        <row r="1003">
          <cell r="A1003" t="str">
            <v>803000662060</v>
          </cell>
          <cell r="B1003">
            <v>80300066</v>
          </cell>
          <cell r="C1003">
            <v>2060</v>
          </cell>
          <cell r="D1003">
            <v>27.69913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27.69913</v>
          </cell>
        </row>
        <row r="1004">
          <cell r="A1004" t="str">
            <v>803000662061</v>
          </cell>
          <cell r="B1004">
            <v>80300066</v>
          </cell>
          <cell r="C1004">
            <v>2061</v>
          </cell>
          <cell r="D1004">
            <v>23.898520000000001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23.898520000000001</v>
          </cell>
        </row>
        <row r="1005">
          <cell r="A1005" t="str">
            <v>803000662064</v>
          </cell>
          <cell r="B1005">
            <v>80300066</v>
          </cell>
          <cell r="C1005">
            <v>2064</v>
          </cell>
          <cell r="D1005">
            <v>31.534130000000001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31.534130000000001</v>
          </cell>
        </row>
        <row r="1006">
          <cell r="A1006" t="str">
            <v>803000672060</v>
          </cell>
          <cell r="B1006">
            <v>80300067</v>
          </cell>
          <cell r="C1006">
            <v>2060</v>
          </cell>
          <cell r="D1006">
            <v>10.0206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10.0206</v>
          </cell>
        </row>
        <row r="1007">
          <cell r="A1007" t="str">
            <v>803000682060</v>
          </cell>
          <cell r="B1007">
            <v>80300068</v>
          </cell>
          <cell r="C1007">
            <v>2060</v>
          </cell>
          <cell r="D1007">
            <v>22.266819999999999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22.266819999999999</v>
          </cell>
        </row>
        <row r="1008">
          <cell r="A1008" t="str">
            <v>803000682064</v>
          </cell>
          <cell r="B1008">
            <v>80300068</v>
          </cell>
          <cell r="C1008">
            <v>2064</v>
          </cell>
          <cell r="D1008">
            <v>26.154039999999998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26.154039999999998</v>
          </cell>
        </row>
        <row r="1009">
          <cell r="A1009" t="str">
            <v>803000692060</v>
          </cell>
          <cell r="B1009">
            <v>80300069</v>
          </cell>
          <cell r="C1009">
            <v>2060</v>
          </cell>
          <cell r="D1009">
            <v>7.02759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7.02759</v>
          </cell>
        </row>
        <row r="1010">
          <cell r="A1010" t="str">
            <v>803000702060</v>
          </cell>
          <cell r="B1010">
            <v>80300070</v>
          </cell>
          <cell r="C1010">
            <v>2060</v>
          </cell>
          <cell r="D1010">
            <v>58.916440000000001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58.916440000000001</v>
          </cell>
        </row>
        <row r="1011">
          <cell r="A1011" t="str">
            <v>803000702064</v>
          </cell>
          <cell r="B1011">
            <v>80300070</v>
          </cell>
          <cell r="C1011">
            <v>2064</v>
          </cell>
          <cell r="D1011">
            <v>75.269440000000003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75.269440000000003</v>
          </cell>
        </row>
        <row r="1012">
          <cell r="A1012" t="str">
            <v>803000712060</v>
          </cell>
          <cell r="B1012">
            <v>80300071</v>
          </cell>
          <cell r="C1012">
            <v>2060</v>
          </cell>
          <cell r="D1012">
            <v>16.158000000000001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16.158000000000001</v>
          </cell>
        </row>
        <row r="1013">
          <cell r="A1013" t="str">
            <v>803000712061</v>
          </cell>
          <cell r="B1013">
            <v>80300071</v>
          </cell>
          <cell r="C1013">
            <v>2061</v>
          </cell>
          <cell r="D1013">
            <v>17.2287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17.2287</v>
          </cell>
        </row>
        <row r="1014">
          <cell r="A1014" t="str">
            <v>803000712064</v>
          </cell>
          <cell r="B1014">
            <v>80300071</v>
          </cell>
          <cell r="C1014">
            <v>2064</v>
          </cell>
          <cell r="D1014">
            <v>19.141559999999998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19.141559999999998</v>
          </cell>
        </row>
        <row r="1015">
          <cell r="A1015" t="str">
            <v>803000722060</v>
          </cell>
          <cell r="B1015">
            <v>80300072</v>
          </cell>
          <cell r="C1015">
            <v>2060</v>
          </cell>
          <cell r="D1015">
            <v>15.020339999999999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15.020339999999999</v>
          </cell>
        </row>
        <row r="1016">
          <cell r="A1016" t="str">
            <v>803000726024</v>
          </cell>
          <cell r="B1016">
            <v>80300072</v>
          </cell>
          <cell r="C1016">
            <v>6024</v>
          </cell>
          <cell r="D1016">
            <v>6.2896999999999998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6.2896999999999998</v>
          </cell>
        </row>
        <row r="1017">
          <cell r="A1017" t="str">
            <v>803000732060</v>
          </cell>
          <cell r="B1017">
            <v>80300073</v>
          </cell>
          <cell r="C1017">
            <v>2060</v>
          </cell>
          <cell r="D1017">
            <v>6.4546799999999998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6.4546799999999998</v>
          </cell>
        </row>
        <row r="1018">
          <cell r="A1018" t="str">
            <v>803000732061</v>
          </cell>
          <cell r="B1018">
            <v>80300073</v>
          </cell>
          <cell r="C1018">
            <v>2061</v>
          </cell>
          <cell r="D1018">
            <v>11.61519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11.61519</v>
          </cell>
        </row>
        <row r="1019">
          <cell r="A1019" t="str">
            <v>803000732063</v>
          </cell>
          <cell r="B1019">
            <v>80300073</v>
          </cell>
          <cell r="C1019">
            <v>2063</v>
          </cell>
          <cell r="D1019">
            <v>4.6353299999999997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4.6353299999999997</v>
          </cell>
        </row>
        <row r="1020">
          <cell r="A1020" t="str">
            <v>803000732064</v>
          </cell>
          <cell r="B1020">
            <v>80300073</v>
          </cell>
          <cell r="C1020">
            <v>2064</v>
          </cell>
          <cell r="D1020">
            <v>7.2216500000000003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7.2216500000000003</v>
          </cell>
        </row>
        <row r="1021">
          <cell r="A1021" t="str">
            <v>803000736024</v>
          </cell>
          <cell r="B1021">
            <v>80300073</v>
          </cell>
          <cell r="C1021">
            <v>6024</v>
          </cell>
          <cell r="D1021">
            <v>6.4025800000000004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6.4025800000000004</v>
          </cell>
        </row>
        <row r="1022">
          <cell r="A1022" t="str">
            <v>803000742060</v>
          </cell>
          <cell r="B1022">
            <v>80300074</v>
          </cell>
          <cell r="C1022">
            <v>2060</v>
          </cell>
          <cell r="D1022">
            <v>11.71486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11.71486</v>
          </cell>
        </row>
        <row r="1023">
          <cell r="A1023" t="str">
            <v>803000742064</v>
          </cell>
          <cell r="B1023">
            <v>80300074</v>
          </cell>
          <cell r="C1023">
            <v>2064</v>
          </cell>
          <cell r="D1023">
            <v>14.56742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14.56742</v>
          </cell>
        </row>
        <row r="1024">
          <cell r="A1024" t="str">
            <v>803000752060</v>
          </cell>
          <cell r="B1024">
            <v>80300075</v>
          </cell>
          <cell r="C1024">
            <v>2060</v>
          </cell>
          <cell r="D1024">
            <v>16.220880000000001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16.220880000000001</v>
          </cell>
        </row>
        <row r="1025">
          <cell r="A1025" t="str">
            <v>803000752064</v>
          </cell>
          <cell r="B1025">
            <v>80300075</v>
          </cell>
          <cell r="C1025">
            <v>2064</v>
          </cell>
          <cell r="D1025">
            <v>18.369350000000001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18.369350000000001</v>
          </cell>
        </row>
        <row r="1026">
          <cell r="A1026" t="str">
            <v>803000762060</v>
          </cell>
          <cell r="B1026">
            <v>80300076</v>
          </cell>
          <cell r="C1026">
            <v>2060</v>
          </cell>
          <cell r="D1026">
            <v>12.81907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12.81907</v>
          </cell>
        </row>
        <row r="1027">
          <cell r="A1027" t="str">
            <v>803000762061</v>
          </cell>
          <cell r="B1027">
            <v>80300076</v>
          </cell>
          <cell r="C1027">
            <v>2061</v>
          </cell>
          <cell r="D1027">
            <v>19.883230000000001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19.883230000000001</v>
          </cell>
        </row>
        <row r="1028">
          <cell r="A1028" t="str">
            <v>803000762063</v>
          </cell>
          <cell r="B1028">
            <v>80300076</v>
          </cell>
          <cell r="C1028">
            <v>2063</v>
          </cell>
          <cell r="D1028">
            <v>15.648529999999999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15.648529999999999</v>
          </cell>
        </row>
        <row r="1029">
          <cell r="A1029" t="str">
            <v>803000762064</v>
          </cell>
          <cell r="B1029">
            <v>80300076</v>
          </cell>
          <cell r="C1029">
            <v>2064</v>
          </cell>
          <cell r="D1029">
            <v>13.434240000000001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13.434240000000001</v>
          </cell>
        </row>
        <row r="1030">
          <cell r="A1030" t="str">
            <v>803000772061</v>
          </cell>
          <cell r="B1030">
            <v>80300077</v>
          </cell>
          <cell r="C1030">
            <v>2061</v>
          </cell>
          <cell r="D1030">
            <v>27.44736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27.44736</v>
          </cell>
        </row>
        <row r="1031">
          <cell r="A1031" t="str">
            <v>803000772064</v>
          </cell>
          <cell r="B1031">
            <v>80300077</v>
          </cell>
          <cell r="C1031">
            <v>2064</v>
          </cell>
          <cell r="D1031">
            <v>42.922499999999999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42.922499999999999</v>
          </cell>
        </row>
        <row r="1032">
          <cell r="A1032" t="str">
            <v>803000782060</v>
          </cell>
          <cell r="B1032">
            <v>80300078</v>
          </cell>
          <cell r="C1032">
            <v>2060</v>
          </cell>
          <cell r="D1032">
            <v>9.4930000000000003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9.4930000000000003</v>
          </cell>
        </row>
        <row r="1033">
          <cell r="A1033" t="str">
            <v>803000782064</v>
          </cell>
          <cell r="B1033">
            <v>80300078</v>
          </cell>
          <cell r="C1033">
            <v>2064</v>
          </cell>
          <cell r="D1033">
            <v>5.52583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5.52583</v>
          </cell>
        </row>
        <row r="1034">
          <cell r="A1034" t="str">
            <v>803000792060</v>
          </cell>
          <cell r="B1034">
            <v>80300079</v>
          </cell>
          <cell r="C1034">
            <v>2060</v>
          </cell>
          <cell r="D1034">
            <v>10.96589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10.96589</v>
          </cell>
        </row>
        <row r="1035">
          <cell r="A1035" t="str">
            <v>803000792061</v>
          </cell>
          <cell r="B1035">
            <v>80300079</v>
          </cell>
          <cell r="C1035">
            <v>2061</v>
          </cell>
          <cell r="D1035">
            <v>12.072839999999999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12.072839999999999</v>
          </cell>
        </row>
        <row r="1036">
          <cell r="A1036" t="str">
            <v>803000792064</v>
          </cell>
          <cell r="B1036">
            <v>80300079</v>
          </cell>
          <cell r="C1036">
            <v>2064</v>
          </cell>
          <cell r="D1036">
            <v>19.852029999999999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19.852029999999999</v>
          </cell>
        </row>
        <row r="1037">
          <cell r="A1037" t="str">
            <v>803000802060</v>
          </cell>
          <cell r="B1037">
            <v>80300080</v>
          </cell>
          <cell r="C1037">
            <v>2060</v>
          </cell>
          <cell r="D1037">
            <v>19.602540000000001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19.602540000000001</v>
          </cell>
        </row>
        <row r="1038">
          <cell r="A1038" t="str">
            <v>803000802061</v>
          </cell>
          <cell r="B1038">
            <v>80300080</v>
          </cell>
          <cell r="C1038">
            <v>2061</v>
          </cell>
          <cell r="D1038">
            <v>12.98028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12.98028</v>
          </cell>
        </row>
        <row r="1039">
          <cell r="A1039" t="str">
            <v>803000802064</v>
          </cell>
          <cell r="B1039">
            <v>80300080</v>
          </cell>
          <cell r="C1039">
            <v>2064</v>
          </cell>
          <cell r="D1039">
            <v>22.839009999999998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22.839009999999998</v>
          </cell>
        </row>
        <row r="1040">
          <cell r="A1040" t="str">
            <v>803000812060</v>
          </cell>
          <cell r="B1040">
            <v>80300081</v>
          </cell>
          <cell r="C1040">
            <v>2060</v>
          </cell>
          <cell r="D1040">
            <v>14.84544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14.84544</v>
          </cell>
        </row>
        <row r="1041">
          <cell r="A1041" t="str">
            <v>803000822060</v>
          </cell>
          <cell r="B1041">
            <v>80300082</v>
          </cell>
          <cell r="C1041">
            <v>2060</v>
          </cell>
          <cell r="D1041">
            <v>10.48795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10.48795</v>
          </cell>
        </row>
        <row r="1042">
          <cell r="A1042" t="str">
            <v>803000842060</v>
          </cell>
          <cell r="B1042">
            <v>80300084</v>
          </cell>
          <cell r="C1042">
            <v>2060</v>
          </cell>
          <cell r="D1042">
            <v>10.7218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10.7218</v>
          </cell>
        </row>
        <row r="1043">
          <cell r="A1043" t="str">
            <v>803000862060</v>
          </cell>
          <cell r="B1043">
            <v>80300086</v>
          </cell>
          <cell r="C1043">
            <v>2060</v>
          </cell>
          <cell r="D1043">
            <v>18.26454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18.26454</v>
          </cell>
        </row>
        <row r="1044">
          <cell r="A1044" t="str">
            <v>803000862063</v>
          </cell>
          <cell r="B1044">
            <v>80300086</v>
          </cell>
          <cell r="C1044">
            <v>2063</v>
          </cell>
          <cell r="D1044">
            <v>14.67299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14.67299</v>
          </cell>
        </row>
        <row r="1045">
          <cell r="A1045" t="str">
            <v>803000862064</v>
          </cell>
          <cell r="B1045">
            <v>80300086</v>
          </cell>
          <cell r="C1045">
            <v>2064</v>
          </cell>
          <cell r="D1045">
            <v>18.335920000000002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18.335920000000002</v>
          </cell>
        </row>
        <row r="1046">
          <cell r="A1046" t="str">
            <v>803000872060</v>
          </cell>
          <cell r="B1046">
            <v>80300087</v>
          </cell>
          <cell r="C1046">
            <v>2060</v>
          </cell>
          <cell r="D1046">
            <v>12.2209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12.2209</v>
          </cell>
        </row>
        <row r="1047">
          <cell r="A1047" t="str">
            <v>803000882060</v>
          </cell>
          <cell r="B1047">
            <v>80300088</v>
          </cell>
          <cell r="C1047">
            <v>2060</v>
          </cell>
          <cell r="D1047">
            <v>182.69607999999999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182.69607999999999</v>
          </cell>
        </row>
        <row r="1048">
          <cell r="A1048" t="str">
            <v>803000892060</v>
          </cell>
          <cell r="B1048">
            <v>80300089</v>
          </cell>
          <cell r="C1048">
            <v>2060</v>
          </cell>
          <cell r="D1048">
            <v>89.616510000000005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89.616510000000005</v>
          </cell>
        </row>
        <row r="1049">
          <cell r="A1049" t="str">
            <v>803000922060</v>
          </cell>
          <cell r="B1049">
            <v>80300092</v>
          </cell>
          <cell r="C1049">
            <v>2060</v>
          </cell>
          <cell r="D1049">
            <v>21.957850000000001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21.957850000000001</v>
          </cell>
        </row>
        <row r="1050">
          <cell r="A1050" t="str">
            <v>803000922061</v>
          </cell>
          <cell r="B1050">
            <v>80300092</v>
          </cell>
          <cell r="C1050">
            <v>2061</v>
          </cell>
          <cell r="D1050">
            <v>13.678879999999999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13.678879999999999</v>
          </cell>
        </row>
        <row r="1051">
          <cell r="A1051" t="str">
            <v>803000922064</v>
          </cell>
          <cell r="B1051">
            <v>80300092</v>
          </cell>
          <cell r="C1051">
            <v>2064</v>
          </cell>
          <cell r="D1051">
            <v>15.7179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15.7179</v>
          </cell>
        </row>
        <row r="1052">
          <cell r="A1052" t="str">
            <v>803000926024</v>
          </cell>
          <cell r="B1052">
            <v>80300092</v>
          </cell>
          <cell r="C1052">
            <v>6024</v>
          </cell>
          <cell r="D1052">
            <v>22.15868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22.15868</v>
          </cell>
        </row>
        <row r="1053">
          <cell r="A1053" t="str">
            <v>803000932060</v>
          </cell>
          <cell r="B1053">
            <v>80300093</v>
          </cell>
          <cell r="C1053">
            <v>2060</v>
          </cell>
          <cell r="D1053">
            <v>14.787929999999999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14.787929999999999</v>
          </cell>
        </row>
        <row r="1054">
          <cell r="A1054" t="str">
            <v>803000942060</v>
          </cell>
          <cell r="B1054">
            <v>80300094</v>
          </cell>
          <cell r="C1054">
            <v>2060</v>
          </cell>
          <cell r="D1054">
            <v>34.533830000000002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34.533830000000002</v>
          </cell>
        </row>
        <row r="1055">
          <cell r="A1055" t="str">
            <v>803000952060</v>
          </cell>
          <cell r="B1055">
            <v>80300095</v>
          </cell>
          <cell r="C1055">
            <v>2060</v>
          </cell>
          <cell r="D1055">
            <v>96.116219999999998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96.116219999999998</v>
          </cell>
        </row>
        <row r="1056">
          <cell r="A1056" t="str">
            <v>803000962060</v>
          </cell>
          <cell r="B1056">
            <v>80300096</v>
          </cell>
          <cell r="C1056">
            <v>2060</v>
          </cell>
          <cell r="D1056">
            <v>9.4471500000000006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9.4471500000000006</v>
          </cell>
        </row>
        <row r="1057">
          <cell r="A1057" t="str">
            <v>803000972061</v>
          </cell>
          <cell r="B1057">
            <v>80300097</v>
          </cell>
          <cell r="C1057">
            <v>2061</v>
          </cell>
          <cell r="D1057">
            <v>36.35116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36.35116</v>
          </cell>
        </row>
        <row r="1058">
          <cell r="A1058" t="str">
            <v>803000972064</v>
          </cell>
          <cell r="B1058">
            <v>80300097</v>
          </cell>
          <cell r="C1058">
            <v>2064</v>
          </cell>
          <cell r="D1058">
            <v>99.89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99.89</v>
          </cell>
        </row>
        <row r="1059">
          <cell r="A1059" t="str">
            <v>803000981040</v>
          </cell>
          <cell r="B1059">
            <v>80300098</v>
          </cell>
          <cell r="C1059">
            <v>1040</v>
          </cell>
          <cell r="D1059">
            <v>36.14067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36.14067</v>
          </cell>
        </row>
        <row r="1060">
          <cell r="A1060" t="str">
            <v>803000992060</v>
          </cell>
          <cell r="B1060">
            <v>80300099</v>
          </cell>
          <cell r="C1060">
            <v>2060</v>
          </cell>
          <cell r="D1060">
            <v>10.085319999999999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10.085319999999999</v>
          </cell>
        </row>
        <row r="1061">
          <cell r="A1061" t="str">
            <v>803001002061</v>
          </cell>
          <cell r="B1061">
            <v>80300100</v>
          </cell>
          <cell r="C1061">
            <v>2061</v>
          </cell>
          <cell r="D1061">
            <v>8.7858800000000006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8.7858800000000006</v>
          </cell>
        </row>
        <row r="1062">
          <cell r="A1062" t="str">
            <v>803001022060</v>
          </cell>
          <cell r="B1062">
            <v>80300102</v>
          </cell>
          <cell r="C1062">
            <v>2060</v>
          </cell>
          <cell r="D1062">
            <v>2.7875399999999999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2.7875399999999999</v>
          </cell>
        </row>
        <row r="1063">
          <cell r="A1063" t="str">
            <v>803001032060</v>
          </cell>
          <cell r="B1063">
            <v>80300103</v>
          </cell>
          <cell r="C1063">
            <v>2060</v>
          </cell>
          <cell r="D1063">
            <v>7.7367900000000001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7.7367900000000001</v>
          </cell>
        </row>
        <row r="1064">
          <cell r="A1064" t="str">
            <v>803001032064</v>
          </cell>
          <cell r="B1064">
            <v>80300103</v>
          </cell>
          <cell r="C1064">
            <v>2064</v>
          </cell>
          <cell r="D1064">
            <v>14.360849999999999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14.360849999999999</v>
          </cell>
        </row>
        <row r="1065">
          <cell r="A1065" t="str">
            <v>803001042060</v>
          </cell>
          <cell r="B1065">
            <v>80300104</v>
          </cell>
          <cell r="C1065">
            <v>2060</v>
          </cell>
          <cell r="D1065">
            <v>23.54111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23.54111</v>
          </cell>
        </row>
        <row r="1066">
          <cell r="A1066" t="str">
            <v>803001042063</v>
          </cell>
          <cell r="B1066">
            <v>80300104</v>
          </cell>
          <cell r="C1066">
            <v>2063</v>
          </cell>
          <cell r="D1066">
            <v>15.75216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15.75216</v>
          </cell>
        </row>
        <row r="1067">
          <cell r="A1067" t="str">
            <v>803001042064</v>
          </cell>
          <cell r="B1067">
            <v>80300104</v>
          </cell>
          <cell r="C1067">
            <v>2064</v>
          </cell>
          <cell r="D1067">
            <v>15.287990000000001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15.287990000000001</v>
          </cell>
        </row>
        <row r="1068">
          <cell r="A1068" t="str">
            <v>803001046024</v>
          </cell>
          <cell r="B1068">
            <v>80300104</v>
          </cell>
          <cell r="C1068">
            <v>6024</v>
          </cell>
          <cell r="D1068">
            <v>23.48433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23.48433</v>
          </cell>
        </row>
        <row r="1069">
          <cell r="A1069" t="str">
            <v>803001052060</v>
          </cell>
          <cell r="B1069">
            <v>80300105</v>
          </cell>
          <cell r="C1069">
            <v>2060</v>
          </cell>
          <cell r="D1069">
            <v>10.01361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10.01361</v>
          </cell>
        </row>
        <row r="1070">
          <cell r="A1070" t="str">
            <v>803001062060</v>
          </cell>
          <cell r="B1070">
            <v>80300106</v>
          </cell>
          <cell r="C1070">
            <v>2060</v>
          </cell>
          <cell r="D1070">
            <v>7.0397400000000001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7.0397400000000001</v>
          </cell>
        </row>
        <row r="1071">
          <cell r="A1071" t="str">
            <v>803001072060</v>
          </cell>
          <cell r="B1071">
            <v>80300107</v>
          </cell>
          <cell r="C1071">
            <v>2060</v>
          </cell>
          <cell r="D1071">
            <v>13.32635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13.32635</v>
          </cell>
        </row>
        <row r="1072">
          <cell r="A1072" t="str">
            <v>803001072064</v>
          </cell>
          <cell r="B1072">
            <v>80300107</v>
          </cell>
          <cell r="C1072">
            <v>2064</v>
          </cell>
          <cell r="D1072">
            <v>18.170719999999999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18.170719999999999</v>
          </cell>
        </row>
        <row r="1073">
          <cell r="A1073" t="str">
            <v>803001076024</v>
          </cell>
          <cell r="B1073">
            <v>80300107</v>
          </cell>
          <cell r="C1073">
            <v>6024</v>
          </cell>
          <cell r="D1073">
            <v>13.32635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13.32635</v>
          </cell>
        </row>
        <row r="1074">
          <cell r="A1074" t="str">
            <v>803001082060</v>
          </cell>
          <cell r="B1074">
            <v>80300108</v>
          </cell>
          <cell r="C1074">
            <v>2060</v>
          </cell>
          <cell r="D1074">
            <v>13.492279999999999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13.492279999999999</v>
          </cell>
        </row>
        <row r="1075">
          <cell r="A1075" t="str">
            <v>803001086024</v>
          </cell>
          <cell r="B1075">
            <v>80300108</v>
          </cell>
          <cell r="C1075">
            <v>6024</v>
          </cell>
          <cell r="D1075">
            <v>13.49227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13.49227</v>
          </cell>
        </row>
        <row r="1076">
          <cell r="A1076" t="str">
            <v>803001092060</v>
          </cell>
          <cell r="B1076">
            <v>80300109</v>
          </cell>
          <cell r="C1076">
            <v>2060</v>
          </cell>
          <cell r="D1076">
            <v>19.01446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19.01446</v>
          </cell>
        </row>
        <row r="1077">
          <cell r="A1077" t="str">
            <v>803001092064</v>
          </cell>
          <cell r="B1077">
            <v>80300109</v>
          </cell>
          <cell r="C1077">
            <v>2064</v>
          </cell>
          <cell r="D1077">
            <v>13.00348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13.00348</v>
          </cell>
        </row>
        <row r="1078">
          <cell r="A1078" t="str">
            <v>803001096024</v>
          </cell>
          <cell r="B1078">
            <v>80300109</v>
          </cell>
          <cell r="C1078">
            <v>6024</v>
          </cell>
          <cell r="D1078">
            <v>19.012689999999999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19.012689999999999</v>
          </cell>
        </row>
        <row r="1079">
          <cell r="A1079" t="str">
            <v>803001122060</v>
          </cell>
          <cell r="B1079">
            <v>80300112</v>
          </cell>
          <cell r="C1079">
            <v>2060</v>
          </cell>
          <cell r="D1079">
            <v>104.31851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104.31851</v>
          </cell>
        </row>
        <row r="1080">
          <cell r="A1080" t="str">
            <v>803001192061</v>
          </cell>
          <cell r="B1080">
            <v>80300119</v>
          </cell>
          <cell r="C1080">
            <v>2061</v>
          </cell>
          <cell r="D1080">
            <v>21.750430000000001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21.750430000000001</v>
          </cell>
        </row>
        <row r="1081">
          <cell r="A1081" t="str">
            <v>803001202061</v>
          </cell>
          <cell r="B1081">
            <v>80300120</v>
          </cell>
          <cell r="C1081">
            <v>2061</v>
          </cell>
          <cell r="D1081">
            <v>1108.1600000000001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1108.1600000000001</v>
          </cell>
        </row>
        <row r="1082">
          <cell r="A1082" t="str">
            <v>803001212061</v>
          </cell>
          <cell r="B1082">
            <v>80300121</v>
          </cell>
          <cell r="C1082">
            <v>2061</v>
          </cell>
          <cell r="D1082">
            <v>22.47092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22.47092</v>
          </cell>
        </row>
        <row r="1083">
          <cell r="A1083" t="str">
            <v>803001222061</v>
          </cell>
          <cell r="B1083">
            <v>80300122</v>
          </cell>
          <cell r="C1083">
            <v>2061</v>
          </cell>
          <cell r="D1083">
            <v>26.766670000000001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26.766670000000001</v>
          </cell>
        </row>
        <row r="1084">
          <cell r="A1084" t="str">
            <v>803001232061</v>
          </cell>
          <cell r="B1084">
            <v>80300123</v>
          </cell>
          <cell r="C1084">
            <v>2061</v>
          </cell>
          <cell r="D1084">
            <v>23.942049999999998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23.942049999999998</v>
          </cell>
        </row>
        <row r="1085">
          <cell r="A1085" t="str">
            <v>803001262060</v>
          </cell>
          <cell r="B1085">
            <v>80300126</v>
          </cell>
          <cell r="C1085">
            <v>2060</v>
          </cell>
          <cell r="D1085">
            <v>25.791779999999999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25.791779999999999</v>
          </cell>
        </row>
        <row r="1086">
          <cell r="A1086" t="str">
            <v>803001262064</v>
          </cell>
          <cell r="B1086">
            <v>80300126</v>
          </cell>
          <cell r="C1086">
            <v>2064</v>
          </cell>
          <cell r="D1086">
            <v>27.737400000000001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27.737400000000001</v>
          </cell>
        </row>
        <row r="1087">
          <cell r="A1087" t="str">
            <v>803001266024</v>
          </cell>
          <cell r="B1087">
            <v>80300126</v>
          </cell>
          <cell r="C1087">
            <v>6024</v>
          </cell>
          <cell r="D1087">
            <v>16.866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16.866</v>
          </cell>
        </row>
        <row r="1088">
          <cell r="A1088" t="str">
            <v>803001272061</v>
          </cell>
          <cell r="B1088">
            <v>80300127</v>
          </cell>
          <cell r="C1088">
            <v>2061</v>
          </cell>
          <cell r="D1088">
            <v>17.19078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17.19078</v>
          </cell>
        </row>
        <row r="1089">
          <cell r="A1089" t="str">
            <v>803001282061</v>
          </cell>
          <cell r="B1089">
            <v>80300128</v>
          </cell>
          <cell r="C1089">
            <v>2061</v>
          </cell>
          <cell r="D1089">
            <v>19.60876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19.60876</v>
          </cell>
        </row>
        <row r="1090">
          <cell r="A1090" t="str">
            <v>803001292061</v>
          </cell>
          <cell r="B1090">
            <v>80300129</v>
          </cell>
          <cell r="C1090">
            <v>2061</v>
          </cell>
          <cell r="D1090">
            <v>21.28453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21.28453</v>
          </cell>
        </row>
        <row r="1091">
          <cell r="A1091" t="str">
            <v>803001301040</v>
          </cell>
          <cell r="B1091">
            <v>80300130</v>
          </cell>
          <cell r="C1091">
            <v>1040</v>
          </cell>
          <cell r="D1091">
            <v>9.72668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9.72668</v>
          </cell>
        </row>
        <row r="1092">
          <cell r="A1092" t="str">
            <v>803001304010</v>
          </cell>
          <cell r="B1092">
            <v>80300130</v>
          </cell>
          <cell r="C1092">
            <v>4010</v>
          </cell>
          <cell r="D1092">
            <v>9.7267100000000006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9.7267100000000006</v>
          </cell>
        </row>
        <row r="1093">
          <cell r="A1093" t="str">
            <v>803001311040</v>
          </cell>
          <cell r="B1093">
            <v>80300131</v>
          </cell>
          <cell r="C1093">
            <v>1040</v>
          </cell>
          <cell r="D1093">
            <v>2.75624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2.75624</v>
          </cell>
        </row>
        <row r="1094">
          <cell r="A1094" t="str">
            <v>803001322061</v>
          </cell>
          <cell r="B1094">
            <v>80300132</v>
          </cell>
          <cell r="C1094">
            <v>2061</v>
          </cell>
          <cell r="D1094">
            <v>20.47296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20.47296</v>
          </cell>
        </row>
        <row r="1095">
          <cell r="A1095" t="str">
            <v>803001332061</v>
          </cell>
          <cell r="B1095">
            <v>80300133</v>
          </cell>
          <cell r="C1095">
            <v>2061</v>
          </cell>
          <cell r="D1095">
            <v>14.72504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14.72504</v>
          </cell>
        </row>
        <row r="1096">
          <cell r="A1096" t="str">
            <v>803001332062</v>
          </cell>
          <cell r="B1096">
            <v>80300133</v>
          </cell>
          <cell r="C1096">
            <v>2062</v>
          </cell>
          <cell r="D1096">
            <v>14.725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14.725</v>
          </cell>
        </row>
        <row r="1097">
          <cell r="A1097" t="str">
            <v>803001342061</v>
          </cell>
          <cell r="B1097">
            <v>80300134</v>
          </cell>
          <cell r="C1097">
            <v>2061</v>
          </cell>
          <cell r="D1097">
            <v>13.75764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13.75764</v>
          </cell>
        </row>
        <row r="1098">
          <cell r="A1098" t="str">
            <v>803001352060</v>
          </cell>
          <cell r="B1098">
            <v>80300135</v>
          </cell>
          <cell r="C1098">
            <v>2060</v>
          </cell>
          <cell r="D1098">
            <v>18.019079999999999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18.019079999999999</v>
          </cell>
        </row>
        <row r="1099">
          <cell r="A1099" t="str">
            <v>803001352061</v>
          </cell>
          <cell r="B1099">
            <v>80300135</v>
          </cell>
          <cell r="C1099">
            <v>2061</v>
          </cell>
          <cell r="D1099">
            <v>19.060510000000001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19.060510000000001</v>
          </cell>
        </row>
        <row r="1100">
          <cell r="A1100" t="str">
            <v>803001352063</v>
          </cell>
          <cell r="B1100">
            <v>80300135</v>
          </cell>
          <cell r="C1100">
            <v>2063</v>
          </cell>
          <cell r="D1100">
            <v>16.568639999999998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16.568639999999998</v>
          </cell>
        </row>
        <row r="1101">
          <cell r="A1101" t="str">
            <v>803001352064</v>
          </cell>
          <cell r="B1101">
            <v>80300135</v>
          </cell>
          <cell r="C1101">
            <v>2064</v>
          </cell>
          <cell r="D1101">
            <v>14.23718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14.23718</v>
          </cell>
        </row>
        <row r="1102">
          <cell r="A1102" t="str">
            <v>803001362060</v>
          </cell>
          <cell r="B1102">
            <v>80300136</v>
          </cell>
          <cell r="C1102">
            <v>2060</v>
          </cell>
          <cell r="D1102">
            <v>12.89859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12.89859</v>
          </cell>
        </row>
        <row r="1103">
          <cell r="A1103" t="str">
            <v>803001382060</v>
          </cell>
          <cell r="B1103">
            <v>80300138</v>
          </cell>
          <cell r="C1103">
            <v>2060</v>
          </cell>
          <cell r="D1103">
            <v>45.301430000000003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45.301430000000003</v>
          </cell>
        </row>
        <row r="1104">
          <cell r="A1104" t="str">
            <v>803001382061</v>
          </cell>
          <cell r="B1104">
            <v>80300138</v>
          </cell>
          <cell r="C1104">
            <v>2061</v>
          </cell>
          <cell r="D1104">
            <v>41.559480000000001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41.559480000000001</v>
          </cell>
        </row>
        <row r="1105">
          <cell r="A1105" t="str">
            <v>803001382064</v>
          </cell>
          <cell r="B1105">
            <v>80300138</v>
          </cell>
          <cell r="C1105">
            <v>2064</v>
          </cell>
          <cell r="D1105">
            <v>38.379559999999998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38.379559999999998</v>
          </cell>
        </row>
        <row r="1106">
          <cell r="A1106" t="str">
            <v>803001392060</v>
          </cell>
          <cell r="B1106">
            <v>80300139</v>
          </cell>
          <cell r="C1106">
            <v>2060</v>
          </cell>
          <cell r="D1106">
            <v>20.015509999999999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20.015509999999999</v>
          </cell>
        </row>
        <row r="1107">
          <cell r="A1107" t="str">
            <v>803001392064</v>
          </cell>
          <cell r="B1107">
            <v>80300139</v>
          </cell>
          <cell r="C1107">
            <v>2064</v>
          </cell>
          <cell r="D1107">
            <v>33.592570000000002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33.592570000000002</v>
          </cell>
        </row>
        <row r="1108">
          <cell r="A1108" t="str">
            <v>803001396024</v>
          </cell>
          <cell r="B1108">
            <v>80300139</v>
          </cell>
          <cell r="C1108">
            <v>6024</v>
          </cell>
          <cell r="D1108">
            <v>19.383150000000001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19.383150000000001</v>
          </cell>
        </row>
        <row r="1109">
          <cell r="A1109" t="str">
            <v>803001402060</v>
          </cell>
          <cell r="B1109">
            <v>80300140</v>
          </cell>
          <cell r="C1109">
            <v>2060</v>
          </cell>
          <cell r="D1109">
            <v>11.01028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11.01028</v>
          </cell>
        </row>
        <row r="1110">
          <cell r="A1110" t="str">
            <v>803001422060</v>
          </cell>
          <cell r="B1110">
            <v>80300142</v>
          </cell>
          <cell r="C1110">
            <v>2060</v>
          </cell>
          <cell r="D1110">
            <v>1498.88878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1498.88878</v>
          </cell>
        </row>
        <row r="1111">
          <cell r="A1111" t="str">
            <v>803001426024</v>
          </cell>
          <cell r="B1111">
            <v>80300142</v>
          </cell>
          <cell r="C1111">
            <v>6024</v>
          </cell>
          <cell r="D1111">
            <v>1449.84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1449.84</v>
          </cell>
        </row>
        <row r="1112">
          <cell r="A1112" t="str">
            <v>803001472060</v>
          </cell>
          <cell r="B1112">
            <v>80300147</v>
          </cell>
          <cell r="C1112">
            <v>2060</v>
          </cell>
          <cell r="D1112">
            <v>19.045390000000001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19.045390000000001</v>
          </cell>
        </row>
        <row r="1113">
          <cell r="A1113" t="str">
            <v>803001472064</v>
          </cell>
          <cell r="B1113">
            <v>80300147</v>
          </cell>
          <cell r="C1113">
            <v>2064</v>
          </cell>
          <cell r="D1113">
            <v>16.60913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16.60913</v>
          </cell>
        </row>
        <row r="1114">
          <cell r="A1114" t="str">
            <v>803001482064</v>
          </cell>
          <cell r="B1114">
            <v>80300148</v>
          </cell>
          <cell r="C1114">
            <v>2064</v>
          </cell>
          <cell r="D1114">
            <v>106.44167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106.44167</v>
          </cell>
        </row>
        <row r="1115">
          <cell r="A1115" t="str">
            <v>803001492060</v>
          </cell>
          <cell r="B1115">
            <v>80300149</v>
          </cell>
          <cell r="C1115">
            <v>2060</v>
          </cell>
          <cell r="D1115">
            <v>20.56597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20.56597</v>
          </cell>
        </row>
        <row r="1116">
          <cell r="A1116" t="str">
            <v>803001492064</v>
          </cell>
          <cell r="B1116">
            <v>80300149</v>
          </cell>
          <cell r="C1116">
            <v>2064</v>
          </cell>
          <cell r="D1116">
            <v>18.227540000000001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18.227540000000001</v>
          </cell>
        </row>
        <row r="1117">
          <cell r="A1117" t="str">
            <v>803001496024</v>
          </cell>
          <cell r="B1117">
            <v>80300149</v>
          </cell>
          <cell r="C1117">
            <v>6024</v>
          </cell>
          <cell r="D1117">
            <v>20.565999999999999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20.565999999999999</v>
          </cell>
        </row>
        <row r="1118">
          <cell r="A1118" t="str">
            <v>803001502060</v>
          </cell>
          <cell r="B1118">
            <v>80300150</v>
          </cell>
          <cell r="C1118">
            <v>2060</v>
          </cell>
          <cell r="D1118">
            <v>146.70214000000001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146.70214000000001</v>
          </cell>
        </row>
        <row r="1119">
          <cell r="A1119" t="str">
            <v>803001502063</v>
          </cell>
          <cell r="B1119">
            <v>80300150</v>
          </cell>
          <cell r="C1119">
            <v>2063</v>
          </cell>
          <cell r="D1119">
            <v>35.341999999999999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35.341999999999999</v>
          </cell>
        </row>
        <row r="1120">
          <cell r="A1120" t="str">
            <v>803001502064</v>
          </cell>
          <cell r="B1120">
            <v>80300150</v>
          </cell>
          <cell r="C1120">
            <v>2064</v>
          </cell>
          <cell r="D1120">
            <v>50.853110000000001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50.853110000000001</v>
          </cell>
        </row>
        <row r="1121">
          <cell r="A1121" t="str">
            <v>803001506024</v>
          </cell>
          <cell r="B1121">
            <v>80300150</v>
          </cell>
          <cell r="C1121">
            <v>6024</v>
          </cell>
          <cell r="D1121">
            <v>25.515999999999998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25.515999999999998</v>
          </cell>
        </row>
        <row r="1122">
          <cell r="A1122" t="str">
            <v>803001512060</v>
          </cell>
          <cell r="B1122">
            <v>80300151</v>
          </cell>
          <cell r="C1122">
            <v>2060</v>
          </cell>
          <cell r="D1122">
            <v>20.540679999999998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20.540679999999998</v>
          </cell>
        </row>
        <row r="1123">
          <cell r="A1123" t="str">
            <v>803001512061</v>
          </cell>
          <cell r="B1123">
            <v>80300151</v>
          </cell>
          <cell r="C1123">
            <v>2061</v>
          </cell>
          <cell r="D1123">
            <v>15.672000000000001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15.672000000000001</v>
          </cell>
        </row>
        <row r="1124">
          <cell r="A1124" t="str">
            <v>803001512064</v>
          </cell>
          <cell r="B1124">
            <v>80300151</v>
          </cell>
          <cell r="C1124">
            <v>2064</v>
          </cell>
          <cell r="D1124">
            <v>10.53755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10.53755</v>
          </cell>
        </row>
        <row r="1125">
          <cell r="A1125" t="str">
            <v>803001516024</v>
          </cell>
          <cell r="B1125">
            <v>80300151</v>
          </cell>
          <cell r="C1125">
            <v>6024</v>
          </cell>
          <cell r="D1125">
            <v>11.583449999999999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11.583449999999999</v>
          </cell>
        </row>
        <row r="1126">
          <cell r="A1126" t="str">
            <v>803001562063</v>
          </cell>
          <cell r="B1126">
            <v>80300156</v>
          </cell>
          <cell r="C1126">
            <v>2063</v>
          </cell>
          <cell r="D1126">
            <v>16.115359999999999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16.115359999999999</v>
          </cell>
        </row>
        <row r="1127">
          <cell r="A1127" t="str">
            <v>803001572061</v>
          </cell>
          <cell r="B1127">
            <v>80300157</v>
          </cell>
          <cell r="C1127">
            <v>2061</v>
          </cell>
          <cell r="D1127">
            <v>18.159759999999999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18.159759999999999</v>
          </cell>
        </row>
        <row r="1128">
          <cell r="A1128" t="str">
            <v>803001572062</v>
          </cell>
          <cell r="B1128">
            <v>80300157</v>
          </cell>
          <cell r="C1128">
            <v>2062</v>
          </cell>
          <cell r="D1128">
            <v>18.16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18.16</v>
          </cell>
        </row>
        <row r="1129">
          <cell r="A1129" t="str">
            <v>803001582061</v>
          </cell>
          <cell r="B1129">
            <v>80300158</v>
          </cell>
          <cell r="C1129">
            <v>2061</v>
          </cell>
          <cell r="D1129">
            <v>83.501249999999999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83.501249999999999</v>
          </cell>
        </row>
        <row r="1130">
          <cell r="A1130" t="str">
            <v>803001592060</v>
          </cell>
          <cell r="B1130">
            <v>80300159</v>
          </cell>
          <cell r="C1130">
            <v>2060</v>
          </cell>
          <cell r="D1130">
            <v>69.622690000000006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69.622690000000006</v>
          </cell>
        </row>
        <row r="1131">
          <cell r="A1131" t="str">
            <v>803001592064</v>
          </cell>
          <cell r="B1131">
            <v>80300159</v>
          </cell>
          <cell r="C1131">
            <v>2064</v>
          </cell>
          <cell r="D1131">
            <v>99.411410000000004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99.411410000000004</v>
          </cell>
        </row>
        <row r="1132">
          <cell r="A1132" t="str">
            <v>803001612064</v>
          </cell>
          <cell r="B1132">
            <v>80300161</v>
          </cell>
          <cell r="C1132">
            <v>2064</v>
          </cell>
          <cell r="D1132">
            <v>1877.09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1877.09</v>
          </cell>
        </row>
        <row r="1133">
          <cell r="A1133" t="str">
            <v>803001622060</v>
          </cell>
          <cell r="B1133">
            <v>80300162</v>
          </cell>
          <cell r="C1133">
            <v>2060</v>
          </cell>
          <cell r="D1133">
            <v>16.035720000000001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16.035720000000001</v>
          </cell>
        </row>
        <row r="1134">
          <cell r="A1134" t="str">
            <v>803001622064</v>
          </cell>
          <cell r="B1134">
            <v>80300162</v>
          </cell>
          <cell r="C1134">
            <v>2064</v>
          </cell>
          <cell r="D1134">
            <v>25.363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25.363</v>
          </cell>
        </row>
        <row r="1135">
          <cell r="A1135" t="str">
            <v>803001632061</v>
          </cell>
          <cell r="B1135">
            <v>80300163</v>
          </cell>
          <cell r="C1135">
            <v>2061</v>
          </cell>
          <cell r="D1135">
            <v>23.79392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23.79392</v>
          </cell>
        </row>
        <row r="1136">
          <cell r="A1136" t="str">
            <v>803001642061</v>
          </cell>
          <cell r="B1136">
            <v>80300164</v>
          </cell>
          <cell r="C1136">
            <v>2061</v>
          </cell>
          <cell r="D1136">
            <v>34.082639999999998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34.082639999999998</v>
          </cell>
        </row>
        <row r="1137">
          <cell r="A1137" t="str">
            <v>803001652061</v>
          </cell>
          <cell r="B1137">
            <v>80300165</v>
          </cell>
          <cell r="C1137">
            <v>2061</v>
          </cell>
          <cell r="D1137">
            <v>26.826789999999999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26.826789999999999</v>
          </cell>
        </row>
        <row r="1138">
          <cell r="A1138" t="str">
            <v>803001662061</v>
          </cell>
          <cell r="B1138">
            <v>80300166</v>
          </cell>
          <cell r="C1138">
            <v>2061</v>
          </cell>
          <cell r="D1138">
            <v>27.06503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27.06503</v>
          </cell>
        </row>
        <row r="1139">
          <cell r="A1139" t="str">
            <v>803001672060</v>
          </cell>
          <cell r="B1139">
            <v>80300167</v>
          </cell>
          <cell r="C1139">
            <v>2060</v>
          </cell>
          <cell r="D1139">
            <v>13.79748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13.79748</v>
          </cell>
        </row>
        <row r="1140">
          <cell r="A1140" t="str">
            <v>803001672064</v>
          </cell>
          <cell r="B1140">
            <v>80300167</v>
          </cell>
          <cell r="C1140">
            <v>2064</v>
          </cell>
          <cell r="D1140">
            <v>15.832739999999999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15.832739999999999</v>
          </cell>
        </row>
        <row r="1141">
          <cell r="A1141" t="str">
            <v>803001682060</v>
          </cell>
          <cell r="B1141">
            <v>80300168</v>
          </cell>
          <cell r="C1141">
            <v>2060</v>
          </cell>
          <cell r="D1141">
            <v>392.00321000000002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392.00321000000002</v>
          </cell>
        </row>
        <row r="1142">
          <cell r="A1142" t="str">
            <v>803001686024</v>
          </cell>
          <cell r="B1142">
            <v>80300168</v>
          </cell>
          <cell r="C1142">
            <v>6024</v>
          </cell>
          <cell r="D1142">
            <v>393.85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393.85</v>
          </cell>
        </row>
        <row r="1143">
          <cell r="A1143" t="str">
            <v>803001692060</v>
          </cell>
          <cell r="B1143">
            <v>80300169</v>
          </cell>
          <cell r="C1143">
            <v>2060</v>
          </cell>
          <cell r="D1143">
            <v>188.82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188.82</v>
          </cell>
        </row>
        <row r="1144">
          <cell r="A1144" t="str">
            <v>803001702060</v>
          </cell>
          <cell r="B1144">
            <v>80300170</v>
          </cell>
          <cell r="C1144">
            <v>2060</v>
          </cell>
          <cell r="D1144">
            <v>218.53357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218.53357</v>
          </cell>
        </row>
        <row r="1145">
          <cell r="A1145" t="str">
            <v>803001712061</v>
          </cell>
          <cell r="B1145">
            <v>80300171</v>
          </cell>
          <cell r="C1145">
            <v>2061</v>
          </cell>
          <cell r="D1145">
            <v>15.860239999999999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15.860239999999999</v>
          </cell>
        </row>
        <row r="1146">
          <cell r="A1146" t="str">
            <v>803001732060</v>
          </cell>
          <cell r="B1146">
            <v>80300173</v>
          </cell>
          <cell r="C1146">
            <v>2060</v>
          </cell>
          <cell r="D1146">
            <v>24.884530000000002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24.884530000000002</v>
          </cell>
        </row>
        <row r="1147">
          <cell r="A1147" t="str">
            <v>803001732061</v>
          </cell>
          <cell r="B1147">
            <v>80300173</v>
          </cell>
          <cell r="C1147">
            <v>2061</v>
          </cell>
          <cell r="D1147">
            <v>25.328479999999999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25.328479999999999</v>
          </cell>
        </row>
        <row r="1148">
          <cell r="A1148" t="str">
            <v>803001732064</v>
          </cell>
          <cell r="B1148">
            <v>80300173</v>
          </cell>
          <cell r="C1148">
            <v>2064</v>
          </cell>
          <cell r="D1148">
            <v>25.609159999999999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25.609159999999999</v>
          </cell>
        </row>
        <row r="1149">
          <cell r="A1149" t="str">
            <v>803001742061</v>
          </cell>
          <cell r="B1149">
            <v>80300174</v>
          </cell>
          <cell r="C1149">
            <v>2061</v>
          </cell>
          <cell r="D1149">
            <v>15.104240000000001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15.104240000000001</v>
          </cell>
        </row>
        <row r="1150">
          <cell r="A1150" t="str">
            <v>803001752061</v>
          </cell>
          <cell r="B1150">
            <v>80300175</v>
          </cell>
          <cell r="C1150">
            <v>2061</v>
          </cell>
          <cell r="D1150">
            <v>18.051649999999999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18.051649999999999</v>
          </cell>
        </row>
        <row r="1151">
          <cell r="A1151" t="str">
            <v>803001762061</v>
          </cell>
          <cell r="B1151">
            <v>80300176</v>
          </cell>
          <cell r="C1151">
            <v>2061</v>
          </cell>
          <cell r="D1151">
            <v>18.12041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18.12041</v>
          </cell>
        </row>
        <row r="1152">
          <cell r="A1152" t="str">
            <v>803001772061</v>
          </cell>
          <cell r="B1152">
            <v>80300177</v>
          </cell>
          <cell r="C1152">
            <v>2061</v>
          </cell>
          <cell r="D1152">
            <v>21.648350000000001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21.648350000000001</v>
          </cell>
        </row>
        <row r="1153">
          <cell r="A1153" t="str">
            <v>803001792060</v>
          </cell>
          <cell r="B1153">
            <v>80300179</v>
          </cell>
          <cell r="C1153">
            <v>2060</v>
          </cell>
          <cell r="D1153">
            <v>14.713480000000001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14.713480000000001</v>
          </cell>
        </row>
        <row r="1154">
          <cell r="A1154" t="str">
            <v>803001792064</v>
          </cell>
          <cell r="B1154">
            <v>80300179</v>
          </cell>
          <cell r="C1154">
            <v>2064</v>
          </cell>
          <cell r="D1154">
            <v>14.713480000000001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14.713480000000001</v>
          </cell>
        </row>
        <row r="1155">
          <cell r="A1155" t="str">
            <v>803001802061</v>
          </cell>
          <cell r="B1155">
            <v>80300180</v>
          </cell>
          <cell r="C1155">
            <v>2061</v>
          </cell>
          <cell r="D1155">
            <v>19.430109999999999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19.430109999999999</v>
          </cell>
        </row>
        <row r="1156">
          <cell r="A1156" t="str">
            <v>803001812061</v>
          </cell>
          <cell r="B1156">
            <v>80300181</v>
          </cell>
          <cell r="C1156">
            <v>2061</v>
          </cell>
          <cell r="D1156">
            <v>25.394110000000001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25.394110000000001</v>
          </cell>
        </row>
        <row r="1157">
          <cell r="A1157" t="str">
            <v>803001822061</v>
          </cell>
          <cell r="B1157">
            <v>80300182</v>
          </cell>
          <cell r="C1157">
            <v>2061</v>
          </cell>
          <cell r="D1157">
            <v>18.793700000000001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18.793700000000001</v>
          </cell>
        </row>
        <row r="1158">
          <cell r="A1158" t="str">
            <v>803001832061</v>
          </cell>
          <cell r="B1158">
            <v>80300183</v>
          </cell>
          <cell r="C1158">
            <v>2061</v>
          </cell>
          <cell r="D1158">
            <v>23.731179999999998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23.731179999999998</v>
          </cell>
        </row>
        <row r="1159">
          <cell r="A1159" t="str">
            <v>803001832064</v>
          </cell>
          <cell r="B1159">
            <v>80300183</v>
          </cell>
          <cell r="C1159">
            <v>2064</v>
          </cell>
          <cell r="D1159">
            <v>16.099630000000001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16.099630000000001</v>
          </cell>
        </row>
        <row r="1160">
          <cell r="A1160" t="str">
            <v>803001842060</v>
          </cell>
          <cell r="B1160">
            <v>80300184</v>
          </cell>
          <cell r="C1160">
            <v>2060</v>
          </cell>
          <cell r="D1160">
            <v>2043.0050000000001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2043.0050000000001</v>
          </cell>
        </row>
        <row r="1161">
          <cell r="A1161" t="str">
            <v>803001852064</v>
          </cell>
          <cell r="B1161">
            <v>80300185</v>
          </cell>
          <cell r="C1161">
            <v>2064</v>
          </cell>
          <cell r="D1161">
            <v>58.282389999999999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58.282389999999999</v>
          </cell>
        </row>
        <row r="1162">
          <cell r="A1162" t="str">
            <v>803001862064</v>
          </cell>
          <cell r="B1162">
            <v>80300186</v>
          </cell>
          <cell r="C1162">
            <v>2064</v>
          </cell>
          <cell r="D1162">
            <v>7.7842500000000001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7.7842500000000001</v>
          </cell>
        </row>
        <row r="1163">
          <cell r="A1163" t="str">
            <v>803001871040</v>
          </cell>
          <cell r="B1163">
            <v>80300187</v>
          </cell>
          <cell r="C1163">
            <v>1040</v>
          </cell>
          <cell r="D1163">
            <v>10.003080000000001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10.003080000000001</v>
          </cell>
        </row>
        <row r="1164">
          <cell r="A1164" t="str">
            <v>803001882060</v>
          </cell>
          <cell r="B1164">
            <v>80300188</v>
          </cell>
          <cell r="C1164">
            <v>2060</v>
          </cell>
          <cell r="D1164">
            <v>628.74643000000003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628.74643000000003</v>
          </cell>
        </row>
        <row r="1165">
          <cell r="A1165" t="str">
            <v>803001892061</v>
          </cell>
          <cell r="B1165">
            <v>80300189</v>
          </cell>
          <cell r="C1165">
            <v>2061</v>
          </cell>
          <cell r="D1165">
            <v>34.561109999999999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34.561109999999999</v>
          </cell>
        </row>
        <row r="1166">
          <cell r="A1166" t="str">
            <v>803001912061</v>
          </cell>
          <cell r="B1166">
            <v>80300191</v>
          </cell>
          <cell r="C1166">
            <v>2061</v>
          </cell>
          <cell r="D1166">
            <v>998.25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998.25</v>
          </cell>
        </row>
        <row r="1167">
          <cell r="A1167" t="str">
            <v>803001922061</v>
          </cell>
          <cell r="B1167">
            <v>80300192</v>
          </cell>
          <cell r="C1167">
            <v>2061</v>
          </cell>
          <cell r="D1167">
            <v>103.74694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103.74694</v>
          </cell>
        </row>
        <row r="1168">
          <cell r="A1168" t="str">
            <v>803001932061</v>
          </cell>
          <cell r="B1168">
            <v>80300193</v>
          </cell>
          <cell r="C1168">
            <v>2061</v>
          </cell>
          <cell r="D1168">
            <v>15.112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15.112</v>
          </cell>
        </row>
        <row r="1169">
          <cell r="A1169" t="str">
            <v>803001942061</v>
          </cell>
          <cell r="B1169">
            <v>80300194</v>
          </cell>
          <cell r="C1169">
            <v>2061</v>
          </cell>
          <cell r="D1169">
            <v>18.073170000000001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18.073170000000001</v>
          </cell>
        </row>
        <row r="1170">
          <cell r="A1170" t="str">
            <v>803001952061</v>
          </cell>
          <cell r="B1170">
            <v>80300195</v>
          </cell>
          <cell r="C1170">
            <v>2061</v>
          </cell>
          <cell r="D1170">
            <v>16.19117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16.19117</v>
          </cell>
        </row>
        <row r="1171">
          <cell r="A1171" t="str">
            <v>803001962061</v>
          </cell>
          <cell r="B1171">
            <v>80300196</v>
          </cell>
          <cell r="C1171">
            <v>2061</v>
          </cell>
          <cell r="D1171">
            <v>18.293500000000002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18.293500000000002</v>
          </cell>
        </row>
        <row r="1172">
          <cell r="A1172" t="str">
            <v>803001972060</v>
          </cell>
          <cell r="B1172">
            <v>80300197</v>
          </cell>
          <cell r="C1172">
            <v>2060</v>
          </cell>
          <cell r="D1172">
            <v>235.87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235.87</v>
          </cell>
        </row>
        <row r="1173">
          <cell r="A1173" t="str">
            <v>803001972064</v>
          </cell>
          <cell r="B1173">
            <v>80300197</v>
          </cell>
          <cell r="C1173">
            <v>2064</v>
          </cell>
          <cell r="D1173">
            <v>185.29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185.29</v>
          </cell>
        </row>
        <row r="1174">
          <cell r="A1174" t="str">
            <v>803001981040</v>
          </cell>
          <cell r="B1174">
            <v>80300198</v>
          </cell>
          <cell r="C1174">
            <v>1040</v>
          </cell>
          <cell r="D1174">
            <v>23.62285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23.62285</v>
          </cell>
        </row>
        <row r="1175">
          <cell r="A1175" t="str">
            <v>803001992061</v>
          </cell>
          <cell r="B1175">
            <v>80300199</v>
          </cell>
          <cell r="C1175">
            <v>2061</v>
          </cell>
          <cell r="D1175">
            <v>8.0482499999999995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8.0482499999999995</v>
          </cell>
        </row>
        <row r="1176">
          <cell r="A1176" t="str">
            <v>803002002061</v>
          </cell>
          <cell r="B1176">
            <v>80300200</v>
          </cell>
          <cell r="C1176">
            <v>2061</v>
          </cell>
          <cell r="D1176">
            <v>15.442869999999999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15.442869999999999</v>
          </cell>
        </row>
        <row r="1177">
          <cell r="A1177" t="str">
            <v>803002012061</v>
          </cell>
          <cell r="B1177">
            <v>80300201</v>
          </cell>
          <cell r="C1177">
            <v>2061</v>
          </cell>
          <cell r="D1177">
            <v>26.862390000000001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26.862390000000001</v>
          </cell>
        </row>
        <row r="1178">
          <cell r="A1178" t="str">
            <v>803002022061</v>
          </cell>
          <cell r="B1178">
            <v>80300202</v>
          </cell>
          <cell r="C1178">
            <v>2061</v>
          </cell>
          <cell r="D1178">
            <v>33.057099999999998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33.057099999999998</v>
          </cell>
        </row>
        <row r="1179">
          <cell r="A1179" t="str">
            <v>803002042064</v>
          </cell>
          <cell r="B1179">
            <v>80300204</v>
          </cell>
          <cell r="C1179">
            <v>2064</v>
          </cell>
          <cell r="D1179">
            <v>462.17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462.17</v>
          </cell>
        </row>
        <row r="1180">
          <cell r="A1180" t="str">
            <v>805000012060</v>
          </cell>
          <cell r="B1180">
            <v>80500001</v>
          </cell>
          <cell r="C1180">
            <v>2060</v>
          </cell>
          <cell r="D1180">
            <v>6.7601000000000004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6.7601000000000004</v>
          </cell>
        </row>
        <row r="1181">
          <cell r="A1181" t="str">
            <v>805000012062</v>
          </cell>
          <cell r="B1181">
            <v>80500001</v>
          </cell>
          <cell r="C1181">
            <v>2062</v>
          </cell>
          <cell r="D1181">
            <v>6.8523300000000003</v>
          </cell>
          <cell r="E1181">
            <v>1.2630000000000001E-2</v>
          </cell>
          <cell r="F1181">
            <v>1.0279999999999999E-2</v>
          </cell>
          <cell r="G1181">
            <v>0</v>
          </cell>
          <cell r="H1181">
            <v>0</v>
          </cell>
          <cell r="I1181">
            <v>6.8523300000000003</v>
          </cell>
        </row>
        <row r="1182">
          <cell r="A1182" t="str">
            <v>805000022060</v>
          </cell>
          <cell r="B1182">
            <v>80500002</v>
          </cell>
          <cell r="C1182">
            <v>2060</v>
          </cell>
          <cell r="D1182">
            <v>6.3275199999999998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6.3275199999999998</v>
          </cell>
        </row>
        <row r="1183">
          <cell r="A1183" t="str">
            <v>805000022062</v>
          </cell>
          <cell r="B1183">
            <v>80500002</v>
          </cell>
          <cell r="C1183">
            <v>2062</v>
          </cell>
          <cell r="D1183">
            <v>6.9046000000000003</v>
          </cell>
          <cell r="E1183">
            <v>5.2199999999999998E-3</v>
          </cell>
          <cell r="F1183">
            <v>4.2300000000000003E-3</v>
          </cell>
          <cell r="G1183">
            <v>0</v>
          </cell>
          <cell r="H1183">
            <v>0</v>
          </cell>
          <cell r="I1183">
            <v>6.9046000000000003</v>
          </cell>
        </row>
        <row r="1184">
          <cell r="A1184" t="str">
            <v>805000022064</v>
          </cell>
          <cell r="B1184">
            <v>80500002</v>
          </cell>
          <cell r="C1184">
            <v>2064</v>
          </cell>
          <cell r="D1184">
            <v>3.1972499999999999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3.1972499999999999</v>
          </cell>
        </row>
        <row r="1185">
          <cell r="A1185" t="str">
            <v>805000032060</v>
          </cell>
          <cell r="B1185">
            <v>80500003</v>
          </cell>
          <cell r="C1185">
            <v>2060</v>
          </cell>
          <cell r="D1185">
            <v>7.0803399999999996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7.0803399999999996</v>
          </cell>
        </row>
        <row r="1186">
          <cell r="A1186" t="str">
            <v>805000032062</v>
          </cell>
          <cell r="B1186">
            <v>80500003</v>
          </cell>
          <cell r="C1186">
            <v>2062</v>
          </cell>
          <cell r="D1186">
            <v>2.6602600000000001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2.6602600000000001</v>
          </cell>
        </row>
        <row r="1187">
          <cell r="A1187" t="str">
            <v>805000032064</v>
          </cell>
          <cell r="B1187">
            <v>80500003</v>
          </cell>
          <cell r="C1187">
            <v>2064</v>
          </cell>
          <cell r="D1187">
            <v>3.1421199999999998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3.1421199999999998</v>
          </cell>
        </row>
        <row r="1188">
          <cell r="A1188" t="str">
            <v>805000042060</v>
          </cell>
          <cell r="B1188">
            <v>80500004</v>
          </cell>
          <cell r="C1188">
            <v>2060</v>
          </cell>
          <cell r="D1188">
            <v>6.3689200000000001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6.3689200000000001</v>
          </cell>
        </row>
        <row r="1189">
          <cell r="A1189" t="str">
            <v>805000042062</v>
          </cell>
          <cell r="B1189">
            <v>80500004</v>
          </cell>
          <cell r="C1189">
            <v>2062</v>
          </cell>
          <cell r="D1189">
            <v>6.9129699999999996</v>
          </cell>
          <cell r="E1189">
            <v>8.5699999999999995E-3</v>
          </cell>
          <cell r="F1189">
            <v>6.9800000000000001E-3</v>
          </cell>
          <cell r="G1189">
            <v>0</v>
          </cell>
          <cell r="H1189">
            <v>0</v>
          </cell>
          <cell r="I1189">
            <v>6.9129699999999996</v>
          </cell>
        </row>
        <row r="1190">
          <cell r="A1190" t="str">
            <v>805000062060</v>
          </cell>
          <cell r="B1190">
            <v>80500006</v>
          </cell>
          <cell r="C1190">
            <v>2060</v>
          </cell>
          <cell r="D1190">
            <v>6.2435299999999998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6.2435299999999998</v>
          </cell>
        </row>
        <row r="1191">
          <cell r="A1191" t="str">
            <v>805000062062</v>
          </cell>
          <cell r="B1191">
            <v>80500006</v>
          </cell>
          <cell r="C1191">
            <v>2062</v>
          </cell>
          <cell r="D1191">
            <v>6.8923100000000002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6.8923100000000002</v>
          </cell>
        </row>
        <row r="1192">
          <cell r="A1192" t="str">
            <v>805000072060</v>
          </cell>
          <cell r="B1192">
            <v>80500007</v>
          </cell>
          <cell r="C1192">
            <v>2060</v>
          </cell>
          <cell r="D1192">
            <v>6.2831999999999999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6.2831999999999999</v>
          </cell>
        </row>
        <row r="1193">
          <cell r="A1193" t="str">
            <v>805000072062</v>
          </cell>
          <cell r="B1193">
            <v>80500007</v>
          </cell>
          <cell r="C1193">
            <v>2062</v>
          </cell>
          <cell r="D1193">
            <v>3.0985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3.0985</v>
          </cell>
        </row>
        <row r="1194">
          <cell r="A1194" t="str">
            <v>805000082060</v>
          </cell>
          <cell r="B1194">
            <v>80500008</v>
          </cell>
          <cell r="C1194">
            <v>2060</v>
          </cell>
          <cell r="D1194">
            <v>6.3614600000000001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6.3614600000000001</v>
          </cell>
        </row>
        <row r="1195">
          <cell r="A1195" t="str">
            <v>805000082062</v>
          </cell>
          <cell r="B1195">
            <v>80500008</v>
          </cell>
          <cell r="C1195">
            <v>2062</v>
          </cell>
          <cell r="D1195">
            <v>3.2074400000000001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3.2074400000000001</v>
          </cell>
        </row>
        <row r="1196">
          <cell r="A1196" t="str">
            <v>805000092060</v>
          </cell>
          <cell r="B1196">
            <v>80500009</v>
          </cell>
          <cell r="C1196">
            <v>2060</v>
          </cell>
          <cell r="D1196">
            <v>5.7202000000000002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5.7202000000000002</v>
          </cell>
        </row>
        <row r="1197">
          <cell r="A1197" t="str">
            <v>805000092062</v>
          </cell>
          <cell r="B1197">
            <v>80500009</v>
          </cell>
          <cell r="C1197">
            <v>2062</v>
          </cell>
          <cell r="D1197">
            <v>3.5751499999999998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3.5751499999999998</v>
          </cell>
        </row>
        <row r="1198">
          <cell r="A1198" t="str">
            <v>805000114010</v>
          </cell>
          <cell r="B1198">
            <v>80500011</v>
          </cell>
          <cell r="C1198">
            <v>4010</v>
          </cell>
          <cell r="D1198">
            <v>10.439629999999999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10.439629999999999</v>
          </cell>
        </row>
        <row r="1199">
          <cell r="A1199" t="str">
            <v>805000122060</v>
          </cell>
          <cell r="B1199">
            <v>80500012</v>
          </cell>
          <cell r="C1199">
            <v>2060</v>
          </cell>
          <cell r="D1199">
            <v>7.0731400000000004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7.0731400000000004</v>
          </cell>
        </row>
        <row r="1200">
          <cell r="A1200" t="str">
            <v>805000122062</v>
          </cell>
          <cell r="B1200">
            <v>80500012</v>
          </cell>
          <cell r="C1200">
            <v>2062</v>
          </cell>
          <cell r="D1200">
            <v>2.7124000000000001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2.7124000000000001</v>
          </cell>
        </row>
        <row r="1201">
          <cell r="A1201" t="str">
            <v>805000132060</v>
          </cell>
          <cell r="B1201">
            <v>80500013</v>
          </cell>
          <cell r="C1201">
            <v>2060</v>
          </cell>
          <cell r="D1201">
            <v>8.6242000000000001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8.6242000000000001</v>
          </cell>
        </row>
        <row r="1202">
          <cell r="A1202" t="str">
            <v>805000132064</v>
          </cell>
          <cell r="B1202">
            <v>80500013</v>
          </cell>
          <cell r="C1202">
            <v>2064</v>
          </cell>
          <cell r="D1202">
            <v>8.6242000000000001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8.6242000000000001</v>
          </cell>
        </row>
        <row r="1203">
          <cell r="A1203" t="str">
            <v>805000142060</v>
          </cell>
          <cell r="B1203">
            <v>80500014</v>
          </cell>
          <cell r="C1203">
            <v>2060</v>
          </cell>
          <cell r="D1203">
            <v>8.9735499999999995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8.9735499999999995</v>
          </cell>
        </row>
        <row r="1204">
          <cell r="A1204" t="str">
            <v>805000142064</v>
          </cell>
          <cell r="B1204">
            <v>80500014</v>
          </cell>
          <cell r="C1204">
            <v>2064</v>
          </cell>
          <cell r="D1204">
            <v>8.3771500000000003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8.3771500000000003</v>
          </cell>
        </row>
        <row r="1205">
          <cell r="A1205" t="str">
            <v>805000152060</v>
          </cell>
          <cell r="B1205">
            <v>80500015</v>
          </cell>
          <cell r="C1205">
            <v>2060</v>
          </cell>
          <cell r="D1205">
            <v>8.8361300000000007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8.8361300000000007</v>
          </cell>
        </row>
        <row r="1206">
          <cell r="A1206" t="str">
            <v>805000152061</v>
          </cell>
          <cell r="B1206">
            <v>80500015</v>
          </cell>
          <cell r="C1206">
            <v>2061</v>
          </cell>
          <cell r="D1206">
            <v>6.7338899999999997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6.7338899999999997</v>
          </cell>
        </row>
        <row r="1207">
          <cell r="A1207" t="str">
            <v>805000152064</v>
          </cell>
          <cell r="B1207">
            <v>80500015</v>
          </cell>
          <cell r="C1207">
            <v>2064</v>
          </cell>
          <cell r="D1207">
            <v>8.7833900000000007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8.7833900000000007</v>
          </cell>
        </row>
        <row r="1208">
          <cell r="A1208" t="str">
            <v>805000162060</v>
          </cell>
          <cell r="B1208">
            <v>80500016</v>
          </cell>
          <cell r="C1208">
            <v>2060</v>
          </cell>
          <cell r="D1208">
            <v>8.1202199999999998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8.1202199999999998</v>
          </cell>
        </row>
        <row r="1209">
          <cell r="A1209" t="str">
            <v>805000162064</v>
          </cell>
          <cell r="B1209">
            <v>80500016</v>
          </cell>
          <cell r="C1209">
            <v>2064</v>
          </cell>
          <cell r="D1209">
            <v>8.6267300000000002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8.6267300000000002</v>
          </cell>
        </row>
        <row r="1210">
          <cell r="A1210" t="str">
            <v>805000172060</v>
          </cell>
          <cell r="B1210">
            <v>80500017</v>
          </cell>
          <cell r="C1210">
            <v>2060</v>
          </cell>
          <cell r="D1210">
            <v>4.3773900000000001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4.3773900000000001</v>
          </cell>
        </row>
        <row r="1211">
          <cell r="A1211" t="str">
            <v>805000172064</v>
          </cell>
          <cell r="B1211">
            <v>80500017</v>
          </cell>
          <cell r="C1211">
            <v>2064</v>
          </cell>
          <cell r="D1211">
            <v>4.4208100000000004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4.4208100000000004</v>
          </cell>
        </row>
        <row r="1212">
          <cell r="A1212" t="str">
            <v>805000181040</v>
          </cell>
          <cell r="B1212">
            <v>80500018</v>
          </cell>
          <cell r="C1212">
            <v>1040</v>
          </cell>
          <cell r="D1212">
            <v>20.832380000000001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20.832380000000001</v>
          </cell>
        </row>
        <row r="1213">
          <cell r="A1213" t="str">
            <v>805000192062</v>
          </cell>
          <cell r="B1213">
            <v>80500019</v>
          </cell>
          <cell r="C1213">
            <v>2062</v>
          </cell>
          <cell r="D1213">
            <v>6.8925799999999997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6.8925799999999997</v>
          </cell>
        </row>
        <row r="1214">
          <cell r="A1214" t="str">
            <v>805000202062</v>
          </cell>
          <cell r="B1214">
            <v>80500020</v>
          </cell>
          <cell r="C1214">
            <v>2062</v>
          </cell>
          <cell r="D1214">
            <v>6.9356099999999996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6.9356099999999996</v>
          </cell>
        </row>
        <row r="1215">
          <cell r="A1215" t="str">
            <v>805000212060</v>
          </cell>
          <cell r="B1215">
            <v>80500021</v>
          </cell>
          <cell r="C1215">
            <v>2060</v>
          </cell>
          <cell r="D1215">
            <v>5.4566999999999997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5.4566999999999997</v>
          </cell>
        </row>
        <row r="1216">
          <cell r="A1216" t="str">
            <v>805000212062</v>
          </cell>
          <cell r="B1216">
            <v>80500021</v>
          </cell>
          <cell r="C1216">
            <v>2062</v>
          </cell>
          <cell r="D1216">
            <v>8.4953099999999999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8.4953099999999999</v>
          </cell>
        </row>
        <row r="1217">
          <cell r="A1217" t="str">
            <v>805000232061</v>
          </cell>
          <cell r="B1217">
            <v>80500023</v>
          </cell>
          <cell r="C1217">
            <v>2061</v>
          </cell>
          <cell r="D1217">
            <v>3.3577499999999998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3.3577499999999998</v>
          </cell>
        </row>
        <row r="1218">
          <cell r="A1218" t="str">
            <v>805000244010</v>
          </cell>
          <cell r="B1218">
            <v>80500024</v>
          </cell>
          <cell r="C1218">
            <v>4010</v>
          </cell>
          <cell r="D1218">
            <v>7.8531700000000004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7.8531700000000004</v>
          </cell>
        </row>
        <row r="1219">
          <cell r="A1219" t="str">
            <v>805000254010</v>
          </cell>
          <cell r="B1219">
            <v>80500025</v>
          </cell>
          <cell r="C1219">
            <v>4010</v>
          </cell>
          <cell r="D1219">
            <v>8.5635999999999992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8.5635999999999992</v>
          </cell>
        </row>
        <row r="1220">
          <cell r="A1220" t="str">
            <v>805000262060</v>
          </cell>
          <cell r="B1220">
            <v>80500026</v>
          </cell>
          <cell r="C1220">
            <v>2060</v>
          </cell>
          <cell r="D1220">
            <v>6.7677199999999997</v>
          </cell>
          <cell r="E1220">
            <v>0</v>
          </cell>
          <cell r="F1220">
            <v>0</v>
          </cell>
          <cell r="G1220">
            <v>0</v>
          </cell>
          <cell r="H1220">
            <v>0.35039999999999999</v>
          </cell>
          <cell r="I1220">
            <v>7.1181199999999993</v>
          </cell>
        </row>
        <row r="1221">
          <cell r="A1221" t="str">
            <v>805000262064</v>
          </cell>
          <cell r="B1221">
            <v>80500026</v>
          </cell>
          <cell r="C1221">
            <v>2064</v>
          </cell>
          <cell r="D1221">
            <v>3.5661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3.5661</v>
          </cell>
        </row>
        <row r="1222">
          <cell r="A1222" t="str">
            <v>805000272060</v>
          </cell>
          <cell r="B1222">
            <v>80500027</v>
          </cell>
          <cell r="C1222">
            <v>2060</v>
          </cell>
          <cell r="D1222">
            <v>3.4119799999999998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3.4119799999999998</v>
          </cell>
        </row>
        <row r="1223">
          <cell r="A1223" t="str">
            <v>805000282060</v>
          </cell>
          <cell r="B1223">
            <v>80500028</v>
          </cell>
          <cell r="C1223">
            <v>2060</v>
          </cell>
          <cell r="D1223">
            <v>3.85412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3.85412</v>
          </cell>
        </row>
        <row r="1224">
          <cell r="A1224" t="str">
            <v>805000292062</v>
          </cell>
          <cell r="B1224">
            <v>80500029</v>
          </cell>
          <cell r="C1224">
            <v>2062</v>
          </cell>
          <cell r="D1224">
            <v>3.2934800000000002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3.2934800000000002</v>
          </cell>
        </row>
        <row r="1225">
          <cell r="A1225" t="str">
            <v>805000294010</v>
          </cell>
          <cell r="B1225">
            <v>80500029</v>
          </cell>
          <cell r="C1225">
            <v>4010</v>
          </cell>
          <cell r="D1225">
            <v>5.6466000000000003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5.6466000000000003</v>
          </cell>
        </row>
        <row r="1226">
          <cell r="A1226" t="str">
            <v>805000302064</v>
          </cell>
          <cell r="B1226">
            <v>80500030</v>
          </cell>
          <cell r="C1226">
            <v>2064</v>
          </cell>
          <cell r="D1226">
            <v>30.245989999999999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30.245989999999999</v>
          </cell>
        </row>
        <row r="1227">
          <cell r="A1227" t="str">
            <v>805000312064</v>
          </cell>
          <cell r="B1227">
            <v>80500031</v>
          </cell>
          <cell r="C1227">
            <v>2064</v>
          </cell>
          <cell r="D1227">
            <v>40.284010000000002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40.284010000000002</v>
          </cell>
        </row>
        <row r="1228">
          <cell r="A1228" t="str">
            <v>805000322064</v>
          </cell>
          <cell r="B1228">
            <v>80500032</v>
          </cell>
          <cell r="C1228">
            <v>2064</v>
          </cell>
          <cell r="D1228">
            <v>34.530299999999997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34.530299999999997</v>
          </cell>
        </row>
        <row r="1229">
          <cell r="A1229" t="str">
            <v>805000362060</v>
          </cell>
          <cell r="B1229">
            <v>80500036</v>
          </cell>
          <cell r="C1229">
            <v>2060</v>
          </cell>
          <cell r="D1229">
            <v>7.0372700000000004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7.0372700000000004</v>
          </cell>
        </row>
        <row r="1230">
          <cell r="A1230" t="str">
            <v>805000362061</v>
          </cell>
          <cell r="B1230">
            <v>80500036</v>
          </cell>
          <cell r="C1230">
            <v>2061</v>
          </cell>
          <cell r="D1230">
            <v>4.5823499999999999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4.5823499999999999</v>
          </cell>
        </row>
        <row r="1231">
          <cell r="A1231" t="str">
            <v>805000362064</v>
          </cell>
          <cell r="B1231">
            <v>80500036</v>
          </cell>
          <cell r="C1231">
            <v>2064</v>
          </cell>
          <cell r="D1231">
            <v>6.4982499999999996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6.4982499999999996</v>
          </cell>
        </row>
        <row r="1232">
          <cell r="A1232" t="str">
            <v>805000372064</v>
          </cell>
          <cell r="B1232">
            <v>80500037</v>
          </cell>
          <cell r="C1232">
            <v>2064</v>
          </cell>
          <cell r="D1232">
            <v>7.0088900000000001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7.0088900000000001</v>
          </cell>
        </row>
        <row r="1233">
          <cell r="A1233" t="str">
            <v>805000382060</v>
          </cell>
          <cell r="B1233">
            <v>80500038</v>
          </cell>
          <cell r="C1233">
            <v>2060</v>
          </cell>
          <cell r="D1233">
            <v>6.5939199999999998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6.5939199999999998</v>
          </cell>
        </row>
        <row r="1234">
          <cell r="A1234" t="str">
            <v>805000382061</v>
          </cell>
          <cell r="B1234">
            <v>80500038</v>
          </cell>
          <cell r="C1234">
            <v>2061</v>
          </cell>
          <cell r="D1234">
            <v>7.9954499999999999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7.9954499999999999</v>
          </cell>
        </row>
        <row r="1235">
          <cell r="A1235" t="str">
            <v>805000382064</v>
          </cell>
          <cell r="B1235">
            <v>80500038</v>
          </cell>
          <cell r="C1235">
            <v>2064</v>
          </cell>
          <cell r="D1235">
            <v>6.5939199999999998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6.5939199999999998</v>
          </cell>
        </row>
        <row r="1236">
          <cell r="A1236" t="str">
            <v>805000392064</v>
          </cell>
          <cell r="B1236">
            <v>80500039</v>
          </cell>
          <cell r="C1236">
            <v>2064</v>
          </cell>
          <cell r="D1236">
            <v>7.3891999999999998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7.3891999999999998</v>
          </cell>
        </row>
        <row r="1237">
          <cell r="A1237" t="str">
            <v>805000402060</v>
          </cell>
          <cell r="B1237">
            <v>80500040</v>
          </cell>
          <cell r="C1237">
            <v>2060</v>
          </cell>
          <cell r="D1237">
            <v>6.9722600000000003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6.9722600000000003</v>
          </cell>
        </row>
        <row r="1238">
          <cell r="A1238" t="str">
            <v>805000402064</v>
          </cell>
          <cell r="B1238">
            <v>80500040</v>
          </cell>
          <cell r="C1238">
            <v>2064</v>
          </cell>
          <cell r="D1238">
            <v>7.5997599999999998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7.5997599999999998</v>
          </cell>
        </row>
        <row r="1239">
          <cell r="A1239" t="str">
            <v>805000412064</v>
          </cell>
          <cell r="B1239">
            <v>80500041</v>
          </cell>
          <cell r="C1239">
            <v>2064</v>
          </cell>
          <cell r="D1239">
            <v>6.7186399999999997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6.7186399999999997</v>
          </cell>
        </row>
        <row r="1240">
          <cell r="A1240" t="str">
            <v>805000424010</v>
          </cell>
          <cell r="B1240">
            <v>80500042</v>
          </cell>
          <cell r="C1240">
            <v>4010</v>
          </cell>
          <cell r="D1240">
            <v>7.7448800000000002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7.7448800000000002</v>
          </cell>
        </row>
        <row r="1241">
          <cell r="A1241" t="str">
            <v>805000434010</v>
          </cell>
          <cell r="B1241">
            <v>80500043</v>
          </cell>
          <cell r="C1241">
            <v>4010</v>
          </cell>
          <cell r="D1241">
            <v>7.7400799999999998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7.7400799999999998</v>
          </cell>
        </row>
        <row r="1242">
          <cell r="A1242" t="str">
            <v>805000442060</v>
          </cell>
          <cell r="B1242">
            <v>80500044</v>
          </cell>
          <cell r="C1242">
            <v>2060</v>
          </cell>
          <cell r="D1242">
            <v>5.9168399999999997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5.9168399999999997</v>
          </cell>
        </row>
        <row r="1243">
          <cell r="A1243" t="str">
            <v>805000452060</v>
          </cell>
          <cell r="B1243">
            <v>80500045</v>
          </cell>
          <cell r="C1243">
            <v>2060</v>
          </cell>
          <cell r="D1243">
            <v>7.1485900000000004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7.1485900000000004</v>
          </cell>
        </row>
        <row r="1244">
          <cell r="A1244" t="str">
            <v>806000011040</v>
          </cell>
          <cell r="B1244">
            <v>80600001</v>
          </cell>
          <cell r="C1244">
            <v>1040</v>
          </cell>
          <cell r="D1244">
            <v>116.48099999999999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116.48099999999999</v>
          </cell>
        </row>
        <row r="1245">
          <cell r="A1245" t="str">
            <v>806000014010</v>
          </cell>
          <cell r="B1245">
            <v>80600001</v>
          </cell>
          <cell r="C1245">
            <v>4010</v>
          </cell>
          <cell r="D1245">
            <v>87.049880000000002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87.049880000000002</v>
          </cell>
        </row>
        <row r="1246">
          <cell r="A1246" t="str">
            <v>806000016023</v>
          </cell>
          <cell r="B1246">
            <v>80600001</v>
          </cell>
          <cell r="C1246">
            <v>6023</v>
          </cell>
          <cell r="D1246">
            <v>83.789519999999996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83.789519999999996</v>
          </cell>
        </row>
        <row r="1247">
          <cell r="A1247" t="str">
            <v>806000034010</v>
          </cell>
          <cell r="B1247">
            <v>80600003</v>
          </cell>
          <cell r="C1247">
            <v>4010</v>
          </cell>
          <cell r="D1247">
            <v>39.477119999999999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39.477119999999999</v>
          </cell>
        </row>
        <row r="1248">
          <cell r="A1248" t="str">
            <v>806000041040</v>
          </cell>
          <cell r="B1248">
            <v>80600004</v>
          </cell>
          <cell r="C1248">
            <v>1040</v>
          </cell>
          <cell r="D1248">
            <v>39.529350000000001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39.529350000000001</v>
          </cell>
        </row>
        <row r="1249">
          <cell r="A1249" t="str">
            <v>808000011040</v>
          </cell>
          <cell r="B1249">
            <v>80800001</v>
          </cell>
          <cell r="C1249">
            <v>1040</v>
          </cell>
          <cell r="D1249">
            <v>2.2345299999999999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2.2345299999999999</v>
          </cell>
        </row>
        <row r="1250">
          <cell r="A1250" t="str">
            <v>808000021040</v>
          </cell>
          <cell r="B1250">
            <v>80800002</v>
          </cell>
          <cell r="C1250">
            <v>1040</v>
          </cell>
          <cell r="D1250">
            <v>0.83113999999999999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0.83113999999999999</v>
          </cell>
        </row>
        <row r="1251">
          <cell r="A1251" t="str">
            <v>808000024010</v>
          </cell>
          <cell r="B1251">
            <v>80800002</v>
          </cell>
          <cell r="C1251">
            <v>4010</v>
          </cell>
          <cell r="D1251">
            <v>0.66937999999999998</v>
          </cell>
          <cell r="E1251">
            <v>0</v>
          </cell>
          <cell r="F1251">
            <v>0</v>
          </cell>
          <cell r="G1251">
            <v>0</v>
          </cell>
          <cell r="H1251">
            <v>1.0000000000000001E-5</v>
          </cell>
          <cell r="I1251">
            <v>0.66938999999999993</v>
          </cell>
        </row>
        <row r="1252">
          <cell r="A1252" t="str">
            <v>809000012060</v>
          </cell>
          <cell r="B1252">
            <v>80900001</v>
          </cell>
          <cell r="C1252">
            <v>2060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3.61185</v>
          </cell>
          <cell r="I1252">
            <v>3.61185</v>
          </cell>
        </row>
        <row r="1253">
          <cell r="A1253" t="str">
            <v>809000016024</v>
          </cell>
          <cell r="B1253">
            <v>80900001</v>
          </cell>
          <cell r="C1253">
            <v>6024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3.0353500000000002</v>
          </cell>
          <cell r="I1253">
            <v>3.0353500000000002</v>
          </cell>
        </row>
        <row r="1254">
          <cell r="A1254" t="str">
            <v>809000022060</v>
          </cell>
          <cell r="B1254">
            <v>80900002</v>
          </cell>
          <cell r="C1254">
            <v>2060</v>
          </cell>
          <cell r="D1254">
            <v>25.61975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25.61975</v>
          </cell>
        </row>
        <row r="1255">
          <cell r="A1255" t="str">
            <v>809000022061</v>
          </cell>
          <cell r="B1255">
            <v>80900002</v>
          </cell>
          <cell r="C1255">
            <v>2061</v>
          </cell>
          <cell r="D1255">
            <v>15.894310000000001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15.894310000000001</v>
          </cell>
        </row>
        <row r="1256">
          <cell r="A1256" t="str">
            <v>809000022064</v>
          </cell>
          <cell r="B1256">
            <v>80900002</v>
          </cell>
          <cell r="C1256">
            <v>2064</v>
          </cell>
          <cell r="D1256">
            <v>23.93957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23.93957</v>
          </cell>
        </row>
        <row r="1257">
          <cell r="A1257" t="str">
            <v>809000022878</v>
          </cell>
          <cell r="B1257">
            <v>80900002</v>
          </cell>
          <cell r="C1257">
            <v>2878</v>
          </cell>
          <cell r="D1257">
            <v>10.8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10.8</v>
          </cell>
        </row>
        <row r="1258">
          <cell r="A1258" t="str">
            <v>809000032060</v>
          </cell>
          <cell r="B1258">
            <v>80900003</v>
          </cell>
          <cell r="C1258">
            <v>2060</v>
          </cell>
          <cell r="D1258">
            <v>30.787790000000001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30.787790000000001</v>
          </cell>
        </row>
        <row r="1259">
          <cell r="A1259" t="str">
            <v>809000032064</v>
          </cell>
          <cell r="B1259">
            <v>80900003</v>
          </cell>
          <cell r="C1259">
            <v>2064</v>
          </cell>
          <cell r="D1259">
            <v>34.989409999999999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34.989409999999999</v>
          </cell>
        </row>
        <row r="1260">
          <cell r="A1260" t="str">
            <v>809000042060</v>
          </cell>
          <cell r="B1260">
            <v>80900004</v>
          </cell>
          <cell r="C1260">
            <v>2060</v>
          </cell>
          <cell r="D1260">
            <v>6.1172800000000001</v>
          </cell>
          <cell r="E1260">
            <v>0</v>
          </cell>
          <cell r="F1260">
            <v>0</v>
          </cell>
          <cell r="G1260">
            <v>0</v>
          </cell>
          <cell r="H1260">
            <v>4.9829999999999999E-2</v>
          </cell>
          <cell r="I1260">
            <v>6.1671100000000001</v>
          </cell>
        </row>
        <row r="1261">
          <cell r="A1261" t="str">
            <v>809000042061</v>
          </cell>
          <cell r="B1261">
            <v>80900004</v>
          </cell>
          <cell r="C1261">
            <v>2061</v>
          </cell>
          <cell r="D1261">
            <v>3.4077999999999999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3.4077999999999999</v>
          </cell>
        </row>
        <row r="1262">
          <cell r="A1262" t="str">
            <v>809000042063</v>
          </cell>
          <cell r="B1262">
            <v>80900004</v>
          </cell>
          <cell r="C1262">
            <v>2063</v>
          </cell>
          <cell r="D1262">
            <v>3.3069000000000002</v>
          </cell>
          <cell r="E1262">
            <v>0</v>
          </cell>
          <cell r="F1262">
            <v>0</v>
          </cell>
          <cell r="G1262">
            <v>0</v>
          </cell>
          <cell r="H1262">
            <v>3.0000000000000001E-5</v>
          </cell>
          <cell r="I1262">
            <v>3.3069300000000004</v>
          </cell>
        </row>
        <row r="1263">
          <cell r="A1263" t="str">
            <v>809000042064</v>
          </cell>
          <cell r="B1263">
            <v>80900004</v>
          </cell>
          <cell r="C1263">
            <v>2064</v>
          </cell>
          <cell r="D1263">
            <v>6.1999899999999997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6.1999899999999997</v>
          </cell>
        </row>
        <row r="1264">
          <cell r="A1264" t="str">
            <v>809000046024</v>
          </cell>
          <cell r="B1264">
            <v>80900004</v>
          </cell>
          <cell r="C1264">
            <v>6024</v>
          </cell>
          <cell r="D1264">
            <v>6.1068499999999997</v>
          </cell>
          <cell r="E1264">
            <v>0</v>
          </cell>
          <cell r="F1264">
            <v>0</v>
          </cell>
          <cell r="G1264">
            <v>0</v>
          </cell>
          <cell r="H1264">
            <v>5.9569999999999998E-2</v>
          </cell>
          <cell r="I1264">
            <v>6.1664199999999996</v>
          </cell>
        </row>
        <row r="1265">
          <cell r="A1265" t="str">
            <v>809000052060</v>
          </cell>
          <cell r="B1265">
            <v>80900005</v>
          </cell>
          <cell r="C1265">
            <v>2060</v>
          </cell>
          <cell r="D1265">
            <v>9.6177700000000002</v>
          </cell>
          <cell r="E1265">
            <v>0</v>
          </cell>
          <cell r="F1265">
            <v>0</v>
          </cell>
          <cell r="G1265">
            <v>0</v>
          </cell>
          <cell r="H1265">
            <v>0.78269</v>
          </cell>
          <cell r="I1265">
            <v>10.400460000000001</v>
          </cell>
        </row>
        <row r="1266">
          <cell r="A1266" t="str">
            <v>809000052061</v>
          </cell>
          <cell r="B1266">
            <v>80900005</v>
          </cell>
          <cell r="C1266">
            <v>2061</v>
          </cell>
          <cell r="D1266">
            <v>11.260070000000001</v>
          </cell>
          <cell r="E1266">
            <v>0</v>
          </cell>
          <cell r="F1266">
            <v>0</v>
          </cell>
          <cell r="G1266">
            <v>0</v>
          </cell>
          <cell r="H1266">
            <v>5.0000000000000002E-5</v>
          </cell>
          <cell r="I1266">
            <v>11.260120000000001</v>
          </cell>
        </row>
        <row r="1267">
          <cell r="A1267" t="str">
            <v>809000052064</v>
          </cell>
          <cell r="B1267">
            <v>80900005</v>
          </cell>
          <cell r="C1267">
            <v>2064</v>
          </cell>
          <cell r="D1267">
            <v>10.500310000000001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10.500310000000001</v>
          </cell>
        </row>
        <row r="1268">
          <cell r="A1268" t="str">
            <v>809000056024</v>
          </cell>
          <cell r="B1268">
            <v>80900005</v>
          </cell>
          <cell r="C1268">
            <v>6024</v>
          </cell>
          <cell r="D1268">
            <v>9.6177700000000002</v>
          </cell>
          <cell r="E1268">
            <v>0</v>
          </cell>
          <cell r="F1268">
            <v>0</v>
          </cell>
          <cell r="G1268">
            <v>0</v>
          </cell>
          <cell r="H1268">
            <v>0.78269</v>
          </cell>
          <cell r="I1268">
            <v>10.400460000000001</v>
          </cell>
        </row>
        <row r="1269">
          <cell r="A1269" t="str">
            <v>809000092060</v>
          </cell>
          <cell r="B1269">
            <v>80900009</v>
          </cell>
          <cell r="C1269">
            <v>2060</v>
          </cell>
          <cell r="D1269">
            <v>0.58938999999999997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0.58938999999999997</v>
          </cell>
        </row>
        <row r="1270">
          <cell r="A1270" t="str">
            <v>809000102060</v>
          </cell>
          <cell r="B1270">
            <v>80900010</v>
          </cell>
          <cell r="C1270">
            <v>2060</v>
          </cell>
          <cell r="D1270">
            <v>0.58938999999999997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0.58938999999999997</v>
          </cell>
        </row>
        <row r="1271">
          <cell r="A1271" t="str">
            <v>810000012060</v>
          </cell>
          <cell r="B1271">
            <v>81000001</v>
          </cell>
          <cell r="C1271">
            <v>2060</v>
          </cell>
          <cell r="D1271">
            <v>1.9430799999999999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1.9430799999999999</v>
          </cell>
        </row>
        <row r="1272">
          <cell r="A1272" t="str">
            <v>810000012063</v>
          </cell>
          <cell r="B1272">
            <v>81000001</v>
          </cell>
          <cell r="C1272">
            <v>2063</v>
          </cell>
          <cell r="D1272">
            <v>1.57881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1.57881</v>
          </cell>
        </row>
        <row r="1273">
          <cell r="A1273" t="str">
            <v>810000012064</v>
          </cell>
          <cell r="B1273">
            <v>81000001</v>
          </cell>
          <cell r="C1273">
            <v>2064</v>
          </cell>
          <cell r="D1273">
            <v>2.03715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2.03715</v>
          </cell>
        </row>
        <row r="1274">
          <cell r="A1274" t="str">
            <v>810000022060</v>
          </cell>
          <cell r="B1274">
            <v>81000002</v>
          </cell>
          <cell r="C1274">
            <v>2060</v>
          </cell>
          <cell r="D1274">
            <v>1.04379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1.04379</v>
          </cell>
        </row>
        <row r="1275">
          <cell r="A1275" t="str">
            <v>810000022063</v>
          </cell>
          <cell r="B1275">
            <v>81000002</v>
          </cell>
          <cell r="C1275">
            <v>2063</v>
          </cell>
          <cell r="D1275">
            <v>0.75129000000000001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0.75129000000000001</v>
          </cell>
        </row>
        <row r="1276">
          <cell r="A1276" t="str">
            <v>810000022064</v>
          </cell>
          <cell r="B1276">
            <v>81000002</v>
          </cell>
          <cell r="C1276">
            <v>2064</v>
          </cell>
          <cell r="D1276">
            <v>0.89409000000000005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0.89409000000000005</v>
          </cell>
        </row>
        <row r="1277">
          <cell r="A1277" t="str">
            <v>810000032060</v>
          </cell>
          <cell r="B1277">
            <v>81000003</v>
          </cell>
          <cell r="C1277">
            <v>2060</v>
          </cell>
          <cell r="D1277">
            <v>5.3308499999999999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5.3308499999999999</v>
          </cell>
        </row>
        <row r="1278">
          <cell r="A1278" t="str">
            <v>810000036024</v>
          </cell>
          <cell r="B1278">
            <v>81000003</v>
          </cell>
          <cell r="C1278">
            <v>6024</v>
          </cell>
          <cell r="D1278">
            <v>5.0921000000000003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5.0921000000000003</v>
          </cell>
        </row>
        <row r="1279">
          <cell r="A1279" t="str">
            <v>810000041040</v>
          </cell>
          <cell r="B1279">
            <v>81000004</v>
          </cell>
          <cell r="C1279">
            <v>1040</v>
          </cell>
          <cell r="D1279">
            <v>0.55654000000000003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0.55654000000000003</v>
          </cell>
        </row>
        <row r="1280">
          <cell r="A1280" t="str">
            <v>810000052060</v>
          </cell>
          <cell r="B1280">
            <v>81000005</v>
          </cell>
          <cell r="C1280">
            <v>2060</v>
          </cell>
          <cell r="D1280">
            <v>1.31189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1.31189</v>
          </cell>
        </row>
        <row r="1281">
          <cell r="A1281" t="str">
            <v>810000052061</v>
          </cell>
          <cell r="B1281">
            <v>81000005</v>
          </cell>
          <cell r="C1281">
            <v>2061</v>
          </cell>
          <cell r="D1281">
            <v>1.7503899999999999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1.7503899999999999</v>
          </cell>
        </row>
        <row r="1282">
          <cell r="A1282" t="str">
            <v>810000052063</v>
          </cell>
          <cell r="B1282">
            <v>81000005</v>
          </cell>
          <cell r="C1282">
            <v>2063</v>
          </cell>
          <cell r="D1282">
            <v>1.12148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1.12148</v>
          </cell>
        </row>
        <row r="1283">
          <cell r="A1283" t="str">
            <v>810000052064</v>
          </cell>
          <cell r="B1283">
            <v>81000005</v>
          </cell>
          <cell r="C1283">
            <v>2064</v>
          </cell>
          <cell r="D1283">
            <v>1.31643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1.31643</v>
          </cell>
        </row>
        <row r="1284">
          <cell r="A1284" t="str">
            <v>810000056024</v>
          </cell>
          <cell r="B1284">
            <v>81000005</v>
          </cell>
          <cell r="C1284">
            <v>6024</v>
          </cell>
          <cell r="D1284">
            <v>0.93271999999999999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0.93271999999999999</v>
          </cell>
        </row>
        <row r="1285">
          <cell r="A1285" t="str">
            <v>810000062060</v>
          </cell>
          <cell r="B1285">
            <v>81000006</v>
          </cell>
          <cell r="C1285">
            <v>2060</v>
          </cell>
          <cell r="D1285">
            <v>0.79790000000000005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0.79790000000000005</v>
          </cell>
        </row>
        <row r="1286">
          <cell r="A1286" t="str">
            <v>810000062061</v>
          </cell>
          <cell r="B1286">
            <v>81000006</v>
          </cell>
          <cell r="C1286">
            <v>2061</v>
          </cell>
          <cell r="D1286">
            <v>0.81621999999999995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0.81621999999999995</v>
          </cell>
        </row>
        <row r="1287">
          <cell r="A1287" t="str">
            <v>810000062063</v>
          </cell>
          <cell r="B1287">
            <v>81000006</v>
          </cell>
          <cell r="C1287">
            <v>2063</v>
          </cell>
          <cell r="D1287">
            <v>0.46922999999999998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0.46922999999999998</v>
          </cell>
        </row>
        <row r="1288">
          <cell r="A1288" t="str">
            <v>810000062064</v>
          </cell>
          <cell r="B1288">
            <v>81000006</v>
          </cell>
          <cell r="C1288">
            <v>2064</v>
          </cell>
          <cell r="D1288">
            <v>0.81484999999999996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0.81484999999999996</v>
          </cell>
        </row>
        <row r="1289">
          <cell r="A1289" t="str">
            <v>810000066024</v>
          </cell>
          <cell r="B1289">
            <v>81000006</v>
          </cell>
          <cell r="C1289">
            <v>6024</v>
          </cell>
          <cell r="D1289">
            <v>0.40945999999999999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0.40945999999999999</v>
          </cell>
        </row>
        <row r="1290">
          <cell r="A1290" t="str">
            <v>810000072060</v>
          </cell>
          <cell r="B1290">
            <v>81000007</v>
          </cell>
          <cell r="C1290">
            <v>2060</v>
          </cell>
          <cell r="D1290">
            <v>0.49408000000000002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0.49408000000000002</v>
          </cell>
        </row>
        <row r="1291">
          <cell r="A1291" t="str">
            <v>810000072061</v>
          </cell>
          <cell r="B1291">
            <v>81000007</v>
          </cell>
          <cell r="C1291">
            <v>2061</v>
          </cell>
          <cell r="D1291">
            <v>0.59299000000000002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0.59299000000000002</v>
          </cell>
        </row>
        <row r="1292">
          <cell r="A1292" t="str">
            <v>810000072064</v>
          </cell>
          <cell r="B1292">
            <v>81000007</v>
          </cell>
          <cell r="C1292">
            <v>2064</v>
          </cell>
          <cell r="D1292">
            <v>0.46328000000000003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0.46328000000000003</v>
          </cell>
        </row>
        <row r="1293">
          <cell r="A1293" t="str">
            <v>810000082060</v>
          </cell>
          <cell r="B1293">
            <v>81000008</v>
          </cell>
          <cell r="C1293">
            <v>2060</v>
          </cell>
          <cell r="D1293">
            <v>0.85385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0.85385</v>
          </cell>
        </row>
        <row r="1294">
          <cell r="A1294" t="str">
            <v>810000082061</v>
          </cell>
          <cell r="B1294">
            <v>81000008</v>
          </cell>
          <cell r="C1294">
            <v>2061</v>
          </cell>
          <cell r="D1294">
            <v>1.2156100000000001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1.2156100000000001</v>
          </cell>
        </row>
        <row r="1295">
          <cell r="A1295" t="str">
            <v>810000082064</v>
          </cell>
          <cell r="B1295">
            <v>81000008</v>
          </cell>
          <cell r="C1295">
            <v>2064</v>
          </cell>
          <cell r="D1295">
            <v>0.84552000000000005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0.84552000000000005</v>
          </cell>
        </row>
        <row r="1296">
          <cell r="A1296" t="str">
            <v>810000092060</v>
          </cell>
          <cell r="B1296">
            <v>81000009</v>
          </cell>
          <cell r="C1296">
            <v>2060</v>
          </cell>
          <cell r="D1296">
            <v>1.2426900000000001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1.2426900000000001</v>
          </cell>
        </row>
        <row r="1297">
          <cell r="A1297" t="str">
            <v>810000092064</v>
          </cell>
          <cell r="B1297">
            <v>81000009</v>
          </cell>
          <cell r="C1297">
            <v>2064</v>
          </cell>
          <cell r="D1297">
            <v>1.1935800000000001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1.1935800000000001</v>
          </cell>
        </row>
        <row r="1298">
          <cell r="A1298" t="str">
            <v>810000096024</v>
          </cell>
          <cell r="B1298">
            <v>81000009</v>
          </cell>
          <cell r="C1298">
            <v>6024</v>
          </cell>
          <cell r="D1298">
            <v>1.6604000000000001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1.6604000000000001</v>
          </cell>
        </row>
        <row r="1299">
          <cell r="A1299" t="str">
            <v>810000102060</v>
          </cell>
          <cell r="B1299">
            <v>81000010</v>
          </cell>
          <cell r="C1299">
            <v>2060</v>
          </cell>
          <cell r="D1299">
            <v>0.99812000000000001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0.99812000000000001</v>
          </cell>
        </row>
        <row r="1300">
          <cell r="A1300" t="str">
            <v>810000102064</v>
          </cell>
          <cell r="B1300">
            <v>81000010</v>
          </cell>
          <cell r="C1300">
            <v>2064</v>
          </cell>
          <cell r="D1300">
            <v>0.98192000000000002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0.98192000000000002</v>
          </cell>
        </row>
        <row r="1301">
          <cell r="A1301" t="str">
            <v>810000106024</v>
          </cell>
          <cell r="B1301">
            <v>81000010</v>
          </cell>
          <cell r="C1301">
            <v>6024</v>
          </cell>
          <cell r="D1301">
            <v>1.3827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1.3827</v>
          </cell>
        </row>
        <row r="1302">
          <cell r="A1302" t="str">
            <v>810000112060</v>
          </cell>
          <cell r="B1302">
            <v>81000011</v>
          </cell>
          <cell r="C1302">
            <v>2060</v>
          </cell>
          <cell r="D1302">
            <v>1.7818799999999999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1.7818799999999999</v>
          </cell>
        </row>
        <row r="1303">
          <cell r="A1303" t="str">
            <v>810000112063</v>
          </cell>
          <cell r="B1303">
            <v>81000011</v>
          </cell>
          <cell r="C1303">
            <v>2063</v>
          </cell>
          <cell r="D1303">
            <v>1.5244899999999999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1.5244899999999999</v>
          </cell>
        </row>
        <row r="1304">
          <cell r="A1304" t="str">
            <v>810000112064</v>
          </cell>
          <cell r="B1304">
            <v>81000011</v>
          </cell>
          <cell r="C1304">
            <v>2064</v>
          </cell>
          <cell r="D1304">
            <v>1.73353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1.73353</v>
          </cell>
        </row>
        <row r="1305">
          <cell r="A1305" t="str">
            <v>810000122060</v>
          </cell>
          <cell r="B1305">
            <v>81000012</v>
          </cell>
          <cell r="C1305">
            <v>2060</v>
          </cell>
          <cell r="D1305">
            <v>1.02302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1.02302</v>
          </cell>
        </row>
        <row r="1306">
          <cell r="A1306" t="str">
            <v>810000122063</v>
          </cell>
          <cell r="B1306">
            <v>81000012</v>
          </cell>
          <cell r="C1306">
            <v>2063</v>
          </cell>
          <cell r="D1306">
            <v>0.84623000000000004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0.84623000000000004</v>
          </cell>
        </row>
        <row r="1307">
          <cell r="A1307" t="str">
            <v>810000122064</v>
          </cell>
          <cell r="B1307">
            <v>81000012</v>
          </cell>
          <cell r="C1307">
            <v>2064</v>
          </cell>
          <cell r="D1307">
            <v>0.98604000000000003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0.98604000000000003</v>
          </cell>
        </row>
        <row r="1308">
          <cell r="A1308" t="str">
            <v>810000132060</v>
          </cell>
          <cell r="B1308">
            <v>81000013</v>
          </cell>
          <cell r="C1308">
            <v>2060</v>
          </cell>
          <cell r="D1308">
            <v>1.50064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1.50064</v>
          </cell>
        </row>
        <row r="1309">
          <cell r="A1309" t="str">
            <v>810000132061</v>
          </cell>
          <cell r="B1309">
            <v>81000013</v>
          </cell>
          <cell r="C1309">
            <v>2061</v>
          </cell>
          <cell r="D1309">
            <v>1.4777400000000001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1.4777400000000001</v>
          </cell>
        </row>
        <row r="1310">
          <cell r="A1310" t="str">
            <v>810000132063</v>
          </cell>
          <cell r="B1310">
            <v>81000013</v>
          </cell>
          <cell r="C1310">
            <v>2063</v>
          </cell>
          <cell r="D1310">
            <v>1.2055899999999999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1.2055899999999999</v>
          </cell>
        </row>
        <row r="1311">
          <cell r="A1311" t="str">
            <v>810000132064</v>
          </cell>
          <cell r="B1311">
            <v>81000013</v>
          </cell>
          <cell r="C1311">
            <v>2064</v>
          </cell>
          <cell r="D1311">
            <v>1.4332400000000001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1.4332400000000001</v>
          </cell>
        </row>
        <row r="1312">
          <cell r="A1312" t="str">
            <v>810000142060</v>
          </cell>
          <cell r="B1312">
            <v>81000014</v>
          </cell>
          <cell r="C1312">
            <v>2060</v>
          </cell>
          <cell r="D1312">
            <v>0.77642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0.77642</v>
          </cell>
        </row>
        <row r="1313">
          <cell r="A1313" t="str">
            <v>810000142061</v>
          </cell>
          <cell r="B1313">
            <v>81000014</v>
          </cell>
          <cell r="C1313">
            <v>2061</v>
          </cell>
          <cell r="D1313">
            <v>0.73714000000000002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0.73714000000000002</v>
          </cell>
        </row>
        <row r="1314">
          <cell r="A1314" t="str">
            <v>810000142063</v>
          </cell>
          <cell r="B1314">
            <v>81000014</v>
          </cell>
          <cell r="C1314">
            <v>2063</v>
          </cell>
          <cell r="D1314">
            <v>0.52361000000000002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0.52361000000000002</v>
          </cell>
        </row>
        <row r="1315">
          <cell r="A1315" t="str">
            <v>810000142064</v>
          </cell>
          <cell r="B1315">
            <v>81000014</v>
          </cell>
          <cell r="C1315">
            <v>2064</v>
          </cell>
          <cell r="D1315">
            <v>0.77837000000000001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0.77837000000000001</v>
          </cell>
        </row>
        <row r="1316">
          <cell r="A1316" t="str">
            <v>810000152060</v>
          </cell>
          <cell r="B1316">
            <v>81000015</v>
          </cell>
          <cell r="C1316">
            <v>2060</v>
          </cell>
          <cell r="D1316">
            <v>1.94821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1.94821</v>
          </cell>
        </row>
        <row r="1317">
          <cell r="A1317" t="str">
            <v>810000152063</v>
          </cell>
          <cell r="B1317">
            <v>81000015</v>
          </cell>
          <cell r="C1317">
            <v>2063</v>
          </cell>
          <cell r="D1317">
            <v>1.87381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1.87381</v>
          </cell>
        </row>
        <row r="1318">
          <cell r="A1318" t="str">
            <v>810000152064</v>
          </cell>
          <cell r="B1318">
            <v>81000015</v>
          </cell>
          <cell r="C1318">
            <v>2064</v>
          </cell>
          <cell r="D1318">
            <v>2.0779700000000001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2.0779700000000001</v>
          </cell>
        </row>
        <row r="1319">
          <cell r="A1319" t="str">
            <v>810000162060</v>
          </cell>
          <cell r="B1319">
            <v>81000016</v>
          </cell>
          <cell r="C1319">
            <v>2060</v>
          </cell>
          <cell r="D1319">
            <v>0.88990000000000002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0.88990000000000002</v>
          </cell>
        </row>
        <row r="1320">
          <cell r="A1320" t="str">
            <v>810000162063</v>
          </cell>
          <cell r="B1320">
            <v>81000016</v>
          </cell>
          <cell r="C1320">
            <v>2063</v>
          </cell>
          <cell r="D1320">
            <v>0.77263000000000004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0.77263000000000004</v>
          </cell>
        </row>
        <row r="1321">
          <cell r="A1321" t="str">
            <v>810000162064</v>
          </cell>
          <cell r="B1321">
            <v>81000016</v>
          </cell>
          <cell r="C1321">
            <v>2064</v>
          </cell>
          <cell r="D1321">
            <v>0.92040999999999995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0.92040999999999995</v>
          </cell>
        </row>
        <row r="1322">
          <cell r="A1322" t="str">
            <v>810000172060</v>
          </cell>
          <cell r="B1322">
            <v>81000017</v>
          </cell>
          <cell r="C1322">
            <v>2060</v>
          </cell>
          <cell r="D1322">
            <v>1.0720099999999999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1.0720099999999999</v>
          </cell>
        </row>
        <row r="1323">
          <cell r="A1323" t="str">
            <v>810000172063</v>
          </cell>
          <cell r="B1323">
            <v>81000017</v>
          </cell>
          <cell r="C1323">
            <v>2063</v>
          </cell>
          <cell r="D1323">
            <v>0.75370999999999999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0.75370999999999999</v>
          </cell>
        </row>
        <row r="1324">
          <cell r="A1324" t="str">
            <v>810000172064</v>
          </cell>
          <cell r="B1324">
            <v>81000017</v>
          </cell>
          <cell r="C1324">
            <v>2064</v>
          </cell>
          <cell r="D1324">
            <v>1.0175399999999999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1.0175399999999999</v>
          </cell>
        </row>
        <row r="1325">
          <cell r="A1325" t="str">
            <v>810000182060</v>
          </cell>
          <cell r="B1325">
            <v>81000018</v>
          </cell>
          <cell r="C1325">
            <v>2060</v>
          </cell>
          <cell r="D1325">
            <v>1.7480899999999999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1.7480899999999999</v>
          </cell>
        </row>
        <row r="1326">
          <cell r="A1326" t="str">
            <v>810000182063</v>
          </cell>
          <cell r="B1326">
            <v>81000018</v>
          </cell>
          <cell r="C1326">
            <v>2063</v>
          </cell>
          <cell r="D1326">
            <v>1.52799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1.52799</v>
          </cell>
        </row>
        <row r="1327">
          <cell r="A1327" t="str">
            <v>810000182064</v>
          </cell>
          <cell r="B1327">
            <v>81000018</v>
          </cell>
          <cell r="C1327">
            <v>2064</v>
          </cell>
          <cell r="D1327">
            <v>1.7827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1.7827</v>
          </cell>
        </row>
        <row r="1328">
          <cell r="A1328" t="str">
            <v>810000192060</v>
          </cell>
          <cell r="B1328">
            <v>81000019</v>
          </cell>
          <cell r="C1328">
            <v>2060</v>
          </cell>
          <cell r="D1328">
            <v>1.6077699999999999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1.6077699999999999</v>
          </cell>
        </row>
        <row r="1329">
          <cell r="A1329" t="str">
            <v>810000192061</v>
          </cell>
          <cell r="B1329">
            <v>81000019</v>
          </cell>
          <cell r="C1329">
            <v>2061</v>
          </cell>
          <cell r="D1329">
            <v>1.1309100000000001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1.1309100000000001</v>
          </cell>
        </row>
        <row r="1330">
          <cell r="A1330" t="str">
            <v>810000192064</v>
          </cell>
          <cell r="B1330">
            <v>81000019</v>
          </cell>
          <cell r="C1330">
            <v>2064</v>
          </cell>
          <cell r="D1330">
            <v>1.64045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1.64045</v>
          </cell>
        </row>
        <row r="1331">
          <cell r="A1331" t="str">
            <v>810000202060</v>
          </cell>
          <cell r="B1331">
            <v>81000020</v>
          </cell>
          <cell r="C1331">
            <v>2060</v>
          </cell>
          <cell r="D1331">
            <v>0.70875999999999995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0.70875999999999995</v>
          </cell>
        </row>
        <row r="1332">
          <cell r="A1332" t="str">
            <v>810000202061</v>
          </cell>
          <cell r="B1332">
            <v>81000020</v>
          </cell>
          <cell r="C1332">
            <v>2061</v>
          </cell>
          <cell r="D1332">
            <v>0.77741000000000005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0.77741000000000005</v>
          </cell>
        </row>
        <row r="1333">
          <cell r="A1333" t="str">
            <v>810000202064</v>
          </cell>
          <cell r="B1333">
            <v>81000020</v>
          </cell>
          <cell r="C1333">
            <v>2064</v>
          </cell>
          <cell r="D1333">
            <v>0.89675000000000005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0.89675000000000005</v>
          </cell>
        </row>
        <row r="1334">
          <cell r="A1334" t="str">
            <v>810000212060</v>
          </cell>
          <cell r="B1334">
            <v>81000021</v>
          </cell>
          <cell r="C1334">
            <v>2060</v>
          </cell>
          <cell r="D1334">
            <v>1.9409099999999999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1.9409099999999999</v>
          </cell>
        </row>
        <row r="1335">
          <cell r="A1335" t="str">
            <v>810000212064</v>
          </cell>
          <cell r="B1335">
            <v>81000021</v>
          </cell>
          <cell r="C1335">
            <v>2064</v>
          </cell>
          <cell r="D1335">
            <v>2.1720899999999999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2.1720899999999999</v>
          </cell>
        </row>
        <row r="1336">
          <cell r="A1336" t="str">
            <v>810000222060</v>
          </cell>
          <cell r="B1336">
            <v>81000022</v>
          </cell>
          <cell r="C1336">
            <v>2060</v>
          </cell>
          <cell r="D1336">
            <v>1.01111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1.01111</v>
          </cell>
        </row>
        <row r="1337">
          <cell r="A1337" t="str">
            <v>810000222064</v>
          </cell>
          <cell r="B1337">
            <v>81000022</v>
          </cell>
          <cell r="C1337">
            <v>2064</v>
          </cell>
          <cell r="D1337">
            <v>1.0546899999999999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1.0546899999999999</v>
          </cell>
        </row>
        <row r="1338">
          <cell r="A1338" t="str">
            <v>810000232060</v>
          </cell>
          <cell r="B1338">
            <v>81000023</v>
          </cell>
          <cell r="C1338">
            <v>2060</v>
          </cell>
          <cell r="D1338">
            <v>0.93581000000000003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0.93581000000000003</v>
          </cell>
        </row>
        <row r="1339">
          <cell r="A1339" t="str">
            <v>810000232064</v>
          </cell>
          <cell r="B1339">
            <v>81000023</v>
          </cell>
          <cell r="C1339">
            <v>2064</v>
          </cell>
          <cell r="D1339">
            <v>0.95552999999999999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0.95552999999999999</v>
          </cell>
        </row>
        <row r="1340">
          <cell r="A1340" t="str">
            <v>810000242060</v>
          </cell>
          <cell r="B1340">
            <v>81000024</v>
          </cell>
          <cell r="C1340">
            <v>2060</v>
          </cell>
          <cell r="D1340">
            <v>0.45422000000000001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0.45422000000000001</v>
          </cell>
        </row>
        <row r="1341">
          <cell r="A1341" t="str">
            <v>810000242064</v>
          </cell>
          <cell r="B1341">
            <v>81000024</v>
          </cell>
          <cell r="C1341">
            <v>2064</v>
          </cell>
          <cell r="D1341">
            <v>1.67855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1.67855</v>
          </cell>
        </row>
        <row r="1342">
          <cell r="A1342" t="str">
            <v>810000252060</v>
          </cell>
          <cell r="B1342">
            <v>81000025</v>
          </cell>
          <cell r="C1342">
            <v>2060</v>
          </cell>
          <cell r="D1342">
            <v>1.6082399999999999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1.6082399999999999</v>
          </cell>
        </row>
        <row r="1343">
          <cell r="A1343" t="str">
            <v>810000252064</v>
          </cell>
          <cell r="B1343">
            <v>81000025</v>
          </cell>
          <cell r="C1343">
            <v>2064</v>
          </cell>
          <cell r="D1343">
            <v>1.50698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1.50698</v>
          </cell>
        </row>
        <row r="1344">
          <cell r="A1344" t="str">
            <v>810000262060</v>
          </cell>
          <cell r="B1344">
            <v>81000026</v>
          </cell>
          <cell r="C1344">
            <v>2060</v>
          </cell>
          <cell r="D1344">
            <v>0.96255000000000002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0.96255000000000002</v>
          </cell>
        </row>
        <row r="1345">
          <cell r="A1345" t="str">
            <v>810000262064</v>
          </cell>
          <cell r="B1345">
            <v>81000026</v>
          </cell>
          <cell r="C1345">
            <v>2064</v>
          </cell>
          <cell r="D1345">
            <v>0.72616000000000003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0.72616000000000003</v>
          </cell>
        </row>
        <row r="1346">
          <cell r="A1346" t="str">
            <v>810000272060</v>
          </cell>
          <cell r="B1346">
            <v>81000027</v>
          </cell>
          <cell r="C1346">
            <v>2060</v>
          </cell>
          <cell r="D1346">
            <v>1.1360300000000001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1.1360300000000001</v>
          </cell>
        </row>
        <row r="1347">
          <cell r="A1347" t="str">
            <v>810000291040</v>
          </cell>
          <cell r="B1347">
            <v>81000029</v>
          </cell>
          <cell r="C1347">
            <v>1040</v>
          </cell>
          <cell r="D1347">
            <v>1.0823499999999999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1.0823499999999999</v>
          </cell>
        </row>
        <row r="1348">
          <cell r="A1348" t="str">
            <v>810000291871</v>
          </cell>
          <cell r="B1348">
            <v>81000029</v>
          </cell>
          <cell r="C1348">
            <v>1871</v>
          </cell>
          <cell r="D1348">
            <v>1.06942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1.06942</v>
          </cell>
        </row>
        <row r="1349">
          <cell r="A1349" t="str">
            <v>810000311040</v>
          </cell>
          <cell r="B1349">
            <v>81000031</v>
          </cell>
          <cell r="C1349">
            <v>1040</v>
          </cell>
          <cell r="D1349">
            <v>0.67432999999999998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0.67432999999999998</v>
          </cell>
        </row>
        <row r="1350">
          <cell r="A1350" t="str">
            <v>810000311871</v>
          </cell>
          <cell r="B1350">
            <v>81000031</v>
          </cell>
          <cell r="C1350">
            <v>1871</v>
          </cell>
          <cell r="D1350">
            <v>0.6744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0.6744</v>
          </cell>
        </row>
        <row r="1351">
          <cell r="A1351" t="str">
            <v>810000321040</v>
          </cell>
          <cell r="B1351">
            <v>81000032</v>
          </cell>
          <cell r="C1351">
            <v>1040</v>
          </cell>
          <cell r="D1351">
            <v>1.76244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1.76244</v>
          </cell>
        </row>
        <row r="1352">
          <cell r="A1352" t="str">
            <v>810000331040</v>
          </cell>
          <cell r="B1352">
            <v>81000033</v>
          </cell>
          <cell r="C1352">
            <v>1040</v>
          </cell>
          <cell r="D1352">
            <v>2.4141300000000001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2.4141300000000001</v>
          </cell>
        </row>
        <row r="1353">
          <cell r="A1353" t="str">
            <v>810000334010</v>
          </cell>
          <cell r="B1353">
            <v>81000033</v>
          </cell>
          <cell r="C1353">
            <v>4010</v>
          </cell>
          <cell r="D1353">
            <v>1.46868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1.46868</v>
          </cell>
        </row>
        <row r="1354">
          <cell r="A1354" t="str">
            <v>810000341040</v>
          </cell>
          <cell r="B1354">
            <v>81000034</v>
          </cell>
          <cell r="C1354">
            <v>1040</v>
          </cell>
          <cell r="D1354">
            <v>0.52517999999999998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0.52517999999999998</v>
          </cell>
        </row>
        <row r="1355">
          <cell r="A1355" t="str">
            <v>810000351040</v>
          </cell>
          <cell r="B1355">
            <v>81000035</v>
          </cell>
          <cell r="C1355">
            <v>1040</v>
          </cell>
          <cell r="D1355">
            <v>3.48576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3.48576</v>
          </cell>
        </row>
        <row r="1356">
          <cell r="A1356" t="str">
            <v>810000354010</v>
          </cell>
          <cell r="B1356">
            <v>81000035</v>
          </cell>
          <cell r="C1356">
            <v>4010</v>
          </cell>
          <cell r="D1356">
            <v>3.4857999999999998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3.4857999999999998</v>
          </cell>
        </row>
        <row r="1357">
          <cell r="A1357" t="str">
            <v>810000362060</v>
          </cell>
          <cell r="B1357">
            <v>81000036</v>
          </cell>
          <cell r="C1357">
            <v>2060</v>
          </cell>
          <cell r="D1357">
            <v>2.03362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2.03362</v>
          </cell>
        </row>
        <row r="1358">
          <cell r="A1358" t="str">
            <v>810000362064</v>
          </cell>
          <cell r="B1358">
            <v>81000036</v>
          </cell>
          <cell r="C1358">
            <v>2064</v>
          </cell>
          <cell r="D1358">
            <v>2.0067300000000001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2.0067300000000001</v>
          </cell>
        </row>
        <row r="1359">
          <cell r="A1359" t="str">
            <v>810000372060</v>
          </cell>
          <cell r="B1359">
            <v>81000037</v>
          </cell>
          <cell r="C1359">
            <v>2060</v>
          </cell>
          <cell r="D1359">
            <v>5.20357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5.20357</v>
          </cell>
        </row>
        <row r="1360">
          <cell r="A1360" t="str">
            <v>810000372064</v>
          </cell>
          <cell r="B1360">
            <v>81000037</v>
          </cell>
          <cell r="C1360">
            <v>2064</v>
          </cell>
          <cell r="D1360">
            <v>5.2145999999999999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5.2145999999999999</v>
          </cell>
        </row>
        <row r="1361">
          <cell r="A1361" t="str">
            <v>810000384010</v>
          </cell>
          <cell r="B1361">
            <v>81000038</v>
          </cell>
          <cell r="C1361">
            <v>4010</v>
          </cell>
          <cell r="D1361">
            <v>80.52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80.52</v>
          </cell>
        </row>
        <row r="1362">
          <cell r="A1362" t="str">
            <v>810000386023</v>
          </cell>
          <cell r="B1362">
            <v>81000038</v>
          </cell>
          <cell r="C1362">
            <v>6023</v>
          </cell>
          <cell r="D1362">
            <v>37.234749999999998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37.234749999999998</v>
          </cell>
        </row>
        <row r="1363">
          <cell r="A1363" t="str">
            <v>810000392060</v>
          </cell>
          <cell r="B1363">
            <v>81000039</v>
          </cell>
          <cell r="C1363">
            <v>2060</v>
          </cell>
          <cell r="D1363">
            <v>0.39001000000000002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0.39001000000000002</v>
          </cell>
        </row>
        <row r="1364">
          <cell r="A1364" t="str">
            <v>810000402060</v>
          </cell>
          <cell r="B1364">
            <v>81000040</v>
          </cell>
          <cell r="C1364">
            <v>2060</v>
          </cell>
          <cell r="D1364">
            <v>0.31580999999999998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0.31580999999999998</v>
          </cell>
        </row>
        <row r="1365">
          <cell r="A1365" t="str">
            <v>810000412060</v>
          </cell>
          <cell r="B1365">
            <v>81000041</v>
          </cell>
          <cell r="C1365">
            <v>2060</v>
          </cell>
          <cell r="D1365">
            <v>0.43169999999999997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0.43169999999999997</v>
          </cell>
        </row>
        <row r="1366">
          <cell r="A1366" t="str">
            <v>810000412064</v>
          </cell>
          <cell r="B1366">
            <v>81000041</v>
          </cell>
          <cell r="C1366">
            <v>2064</v>
          </cell>
          <cell r="D1366">
            <v>0.49101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0.49101</v>
          </cell>
        </row>
        <row r="1367">
          <cell r="A1367" t="str">
            <v>810000422060</v>
          </cell>
          <cell r="B1367">
            <v>81000042</v>
          </cell>
          <cell r="C1367">
            <v>2060</v>
          </cell>
          <cell r="D1367">
            <v>0.32893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0.32893</v>
          </cell>
        </row>
        <row r="1368">
          <cell r="A1368" t="str">
            <v>810000422061</v>
          </cell>
          <cell r="B1368">
            <v>81000042</v>
          </cell>
          <cell r="C1368">
            <v>2061</v>
          </cell>
          <cell r="D1368">
            <v>0.43286999999999998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0.43286999999999998</v>
          </cell>
        </row>
        <row r="1369">
          <cell r="A1369" t="str">
            <v>810000422063</v>
          </cell>
          <cell r="B1369">
            <v>81000042</v>
          </cell>
          <cell r="C1369">
            <v>2063</v>
          </cell>
          <cell r="D1369">
            <v>0.40583000000000002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0.40583000000000002</v>
          </cell>
        </row>
        <row r="1370">
          <cell r="A1370" t="str">
            <v>810000422064</v>
          </cell>
          <cell r="B1370">
            <v>81000042</v>
          </cell>
          <cell r="C1370">
            <v>2064</v>
          </cell>
          <cell r="D1370">
            <v>0.21929999999999999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0.21929999999999999</v>
          </cell>
        </row>
        <row r="1371">
          <cell r="A1371" t="str">
            <v>810000432060</v>
          </cell>
          <cell r="B1371">
            <v>81000043</v>
          </cell>
          <cell r="C1371">
            <v>2060</v>
          </cell>
          <cell r="D1371">
            <v>0.30842000000000003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0.30842000000000003</v>
          </cell>
        </row>
        <row r="1372">
          <cell r="A1372" t="str">
            <v>810000442060</v>
          </cell>
          <cell r="B1372">
            <v>81000044</v>
          </cell>
          <cell r="C1372">
            <v>2060</v>
          </cell>
          <cell r="D1372">
            <v>0.53190000000000004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0.53190000000000004</v>
          </cell>
        </row>
        <row r="1373">
          <cell r="A1373" t="str">
            <v>810000442061</v>
          </cell>
          <cell r="B1373">
            <v>81000044</v>
          </cell>
          <cell r="C1373">
            <v>2061</v>
          </cell>
          <cell r="D1373">
            <v>0.29482000000000003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0.29482000000000003</v>
          </cell>
        </row>
        <row r="1374">
          <cell r="A1374" t="str">
            <v>810000442064</v>
          </cell>
          <cell r="B1374">
            <v>81000044</v>
          </cell>
          <cell r="C1374">
            <v>2064</v>
          </cell>
          <cell r="D1374">
            <v>0.53190000000000004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0.53190000000000004</v>
          </cell>
        </row>
        <row r="1375">
          <cell r="A1375" t="str">
            <v>810000452061</v>
          </cell>
          <cell r="B1375">
            <v>81000045</v>
          </cell>
          <cell r="C1375">
            <v>2061</v>
          </cell>
          <cell r="D1375">
            <v>0.33159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0.33159</v>
          </cell>
        </row>
        <row r="1376">
          <cell r="A1376" t="str">
            <v>810000462060</v>
          </cell>
          <cell r="B1376">
            <v>81000046</v>
          </cell>
          <cell r="C1376">
            <v>2060</v>
          </cell>
          <cell r="D1376">
            <v>3.2372100000000001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3.2372100000000001</v>
          </cell>
        </row>
        <row r="1377">
          <cell r="A1377" t="str">
            <v>810000481040</v>
          </cell>
          <cell r="B1377">
            <v>81000048</v>
          </cell>
          <cell r="C1377">
            <v>1040</v>
          </cell>
          <cell r="D1377">
            <v>0.62709999999999999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0.62709999999999999</v>
          </cell>
        </row>
        <row r="1378">
          <cell r="A1378" t="str">
            <v>810000492061</v>
          </cell>
          <cell r="B1378">
            <v>81000049</v>
          </cell>
          <cell r="C1378">
            <v>2061</v>
          </cell>
          <cell r="D1378">
            <v>0.11661000000000001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0.11661000000000001</v>
          </cell>
        </row>
        <row r="1379">
          <cell r="A1379" t="str">
            <v>810000502060</v>
          </cell>
          <cell r="B1379">
            <v>81000050</v>
          </cell>
          <cell r="C1379">
            <v>2060</v>
          </cell>
          <cell r="D1379">
            <v>0.86839999999999995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0.86839999999999995</v>
          </cell>
        </row>
        <row r="1380">
          <cell r="A1380" t="str">
            <v>810000502064</v>
          </cell>
          <cell r="B1380">
            <v>81000050</v>
          </cell>
          <cell r="C1380">
            <v>2064</v>
          </cell>
          <cell r="D1380">
            <v>0.83274000000000004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0.83274000000000004</v>
          </cell>
        </row>
        <row r="1381">
          <cell r="A1381" t="str">
            <v>810000512060</v>
          </cell>
          <cell r="B1381">
            <v>81000051</v>
          </cell>
          <cell r="C1381">
            <v>2060</v>
          </cell>
          <cell r="D1381">
            <v>0.40849999999999997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0.40849999999999997</v>
          </cell>
        </row>
        <row r="1382">
          <cell r="A1382" t="str">
            <v>810000512064</v>
          </cell>
          <cell r="B1382">
            <v>81000051</v>
          </cell>
          <cell r="C1382">
            <v>2064</v>
          </cell>
          <cell r="D1382">
            <v>0.39768999999999999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0.39768999999999999</v>
          </cell>
        </row>
        <row r="1383">
          <cell r="A1383" t="str">
            <v>810000522060</v>
          </cell>
          <cell r="B1383">
            <v>81000052</v>
          </cell>
          <cell r="C1383">
            <v>2060</v>
          </cell>
          <cell r="D1383">
            <v>3.6696200000000001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3.6696200000000001</v>
          </cell>
        </row>
        <row r="1384">
          <cell r="A1384" t="str">
            <v>810000522061</v>
          </cell>
          <cell r="B1384">
            <v>81000052</v>
          </cell>
          <cell r="C1384">
            <v>2061</v>
          </cell>
          <cell r="D1384">
            <v>2.1610499999999999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2.1610499999999999</v>
          </cell>
        </row>
        <row r="1385">
          <cell r="A1385" t="str">
            <v>810000522064</v>
          </cell>
          <cell r="B1385">
            <v>81000052</v>
          </cell>
          <cell r="C1385">
            <v>2064</v>
          </cell>
          <cell r="D1385">
            <v>0.64954999999999996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0.64954999999999996</v>
          </cell>
        </row>
        <row r="1386">
          <cell r="A1386" t="str">
            <v>810000532060</v>
          </cell>
          <cell r="B1386">
            <v>81000053</v>
          </cell>
          <cell r="C1386">
            <v>2060</v>
          </cell>
          <cell r="D1386">
            <v>2.2337199999999999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2.2337199999999999</v>
          </cell>
        </row>
        <row r="1387">
          <cell r="A1387" t="str">
            <v>810000532061</v>
          </cell>
          <cell r="B1387">
            <v>81000053</v>
          </cell>
          <cell r="C1387">
            <v>2061</v>
          </cell>
          <cell r="D1387">
            <v>1.64436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1.64436</v>
          </cell>
        </row>
        <row r="1388">
          <cell r="A1388" t="str">
            <v>810000532064</v>
          </cell>
          <cell r="B1388">
            <v>81000053</v>
          </cell>
          <cell r="C1388">
            <v>2064</v>
          </cell>
          <cell r="D1388">
            <v>0.49397999999999997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0.49397999999999997</v>
          </cell>
        </row>
        <row r="1389">
          <cell r="A1389" t="str">
            <v>810000542060</v>
          </cell>
          <cell r="B1389">
            <v>81000054</v>
          </cell>
          <cell r="C1389">
            <v>2060</v>
          </cell>
          <cell r="D1389">
            <v>3.4264399999999999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3.4264399999999999</v>
          </cell>
        </row>
        <row r="1390">
          <cell r="A1390" t="str">
            <v>810000542064</v>
          </cell>
          <cell r="B1390">
            <v>81000054</v>
          </cell>
          <cell r="C1390">
            <v>2064</v>
          </cell>
          <cell r="D1390">
            <v>0.64954999999999996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0.64954999999999996</v>
          </cell>
        </row>
        <row r="1391">
          <cell r="A1391" t="str">
            <v>810000552060</v>
          </cell>
          <cell r="B1391">
            <v>81000055</v>
          </cell>
          <cell r="C1391">
            <v>2060</v>
          </cell>
          <cell r="D1391">
            <v>2.0064700000000002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2.0064700000000002</v>
          </cell>
        </row>
        <row r="1392">
          <cell r="A1392" t="str">
            <v>810000552064</v>
          </cell>
          <cell r="B1392">
            <v>81000055</v>
          </cell>
          <cell r="C1392">
            <v>2064</v>
          </cell>
          <cell r="D1392">
            <v>0.49397999999999997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0.49397999999999997</v>
          </cell>
        </row>
        <row r="1393">
          <cell r="A1393" t="str">
            <v>810000601040</v>
          </cell>
          <cell r="B1393">
            <v>81000060</v>
          </cell>
          <cell r="C1393">
            <v>1040</v>
          </cell>
          <cell r="D1393">
            <v>1.35812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1.35812</v>
          </cell>
        </row>
        <row r="1394">
          <cell r="A1394" t="str">
            <v>810000604010</v>
          </cell>
          <cell r="B1394">
            <v>81000060</v>
          </cell>
          <cell r="C1394">
            <v>4010</v>
          </cell>
          <cell r="D1394">
            <v>1.4341600000000001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1.4341600000000001</v>
          </cell>
        </row>
        <row r="1395">
          <cell r="A1395" t="str">
            <v>810000611040</v>
          </cell>
          <cell r="B1395">
            <v>81000061</v>
          </cell>
          <cell r="C1395">
            <v>1040</v>
          </cell>
          <cell r="D1395">
            <v>0.18987000000000001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0.18987000000000001</v>
          </cell>
        </row>
        <row r="1396">
          <cell r="A1396" t="str">
            <v>810000611871</v>
          </cell>
          <cell r="B1396">
            <v>81000061</v>
          </cell>
          <cell r="C1396">
            <v>1871</v>
          </cell>
          <cell r="D1396">
            <v>0.19653000000000001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0.19653000000000001</v>
          </cell>
        </row>
        <row r="1397">
          <cell r="A1397" t="str">
            <v>814000012060</v>
          </cell>
          <cell r="B1397">
            <v>81400001</v>
          </cell>
          <cell r="C1397">
            <v>2060</v>
          </cell>
          <cell r="D1397">
            <v>1.4874099999999999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1.4874099999999999</v>
          </cell>
        </row>
        <row r="1398">
          <cell r="A1398" t="str">
            <v>814000012064</v>
          </cell>
          <cell r="B1398">
            <v>81400001</v>
          </cell>
          <cell r="C1398">
            <v>2064</v>
          </cell>
          <cell r="D1398">
            <v>1.47244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1.47244</v>
          </cell>
        </row>
        <row r="1399">
          <cell r="A1399" t="str">
            <v>814000021040</v>
          </cell>
          <cell r="B1399">
            <v>81400002</v>
          </cell>
          <cell r="C1399">
            <v>1040</v>
          </cell>
          <cell r="D1399">
            <v>1.60016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1.60016</v>
          </cell>
        </row>
        <row r="1400">
          <cell r="A1400" t="str">
            <v>814000036023</v>
          </cell>
          <cell r="B1400">
            <v>81400003</v>
          </cell>
          <cell r="C1400">
            <v>6023</v>
          </cell>
          <cell r="D1400">
            <v>10.52497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10.52497</v>
          </cell>
        </row>
        <row r="1401">
          <cell r="A1401" t="str">
            <v>814000042060</v>
          </cell>
          <cell r="B1401">
            <v>81400004</v>
          </cell>
          <cell r="C1401">
            <v>2060</v>
          </cell>
          <cell r="D1401">
            <v>1.56012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1.56012</v>
          </cell>
        </row>
        <row r="1402">
          <cell r="A1402" t="str">
            <v>814000042061</v>
          </cell>
          <cell r="B1402">
            <v>81400004</v>
          </cell>
          <cell r="C1402">
            <v>2061</v>
          </cell>
          <cell r="D1402">
            <v>1.8084499999999999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1.8084499999999999</v>
          </cell>
        </row>
        <row r="1403">
          <cell r="A1403" t="str">
            <v>814000042063</v>
          </cell>
          <cell r="B1403">
            <v>81400004</v>
          </cell>
          <cell r="C1403">
            <v>2063</v>
          </cell>
          <cell r="D1403">
            <v>1.28888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1.28888</v>
          </cell>
        </row>
        <row r="1404">
          <cell r="A1404" t="str">
            <v>814000042064</v>
          </cell>
          <cell r="B1404">
            <v>81400004</v>
          </cell>
          <cell r="C1404">
            <v>2064</v>
          </cell>
          <cell r="D1404">
            <v>1.63052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1.63052</v>
          </cell>
        </row>
        <row r="1405">
          <cell r="A1405" t="str">
            <v>814000046024</v>
          </cell>
          <cell r="B1405">
            <v>81400004</v>
          </cell>
          <cell r="C1405">
            <v>6024</v>
          </cell>
          <cell r="D1405">
            <v>0.88029000000000002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0.88029000000000002</v>
          </cell>
        </row>
        <row r="1406">
          <cell r="A1406" t="str">
            <v>814000052060</v>
          </cell>
          <cell r="B1406">
            <v>81400005</v>
          </cell>
          <cell r="C1406">
            <v>2060</v>
          </cell>
          <cell r="D1406">
            <v>3.9746700000000001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3.9746700000000001</v>
          </cell>
        </row>
        <row r="1407">
          <cell r="A1407" t="str">
            <v>814000052061</v>
          </cell>
          <cell r="B1407">
            <v>81400005</v>
          </cell>
          <cell r="C1407">
            <v>2061</v>
          </cell>
          <cell r="D1407">
            <v>2.5907399999999998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2.5907399999999998</v>
          </cell>
        </row>
        <row r="1408">
          <cell r="A1408" t="str">
            <v>814000052063</v>
          </cell>
          <cell r="B1408">
            <v>81400005</v>
          </cell>
          <cell r="C1408">
            <v>2063</v>
          </cell>
          <cell r="D1408">
            <v>2.8652000000000002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2.8652000000000002</v>
          </cell>
        </row>
        <row r="1409">
          <cell r="A1409" t="str">
            <v>814000052064</v>
          </cell>
          <cell r="B1409">
            <v>81400005</v>
          </cell>
          <cell r="C1409">
            <v>2064</v>
          </cell>
          <cell r="D1409">
            <v>3.8725200000000002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3.8725200000000002</v>
          </cell>
        </row>
        <row r="1410">
          <cell r="A1410" t="str">
            <v>814000061040</v>
          </cell>
          <cell r="B1410">
            <v>81400006</v>
          </cell>
          <cell r="C1410">
            <v>1040</v>
          </cell>
          <cell r="D1410">
            <v>1.11487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1.11487</v>
          </cell>
        </row>
        <row r="1411">
          <cell r="A1411" t="str">
            <v>814000071040</v>
          </cell>
          <cell r="B1411">
            <v>81400007</v>
          </cell>
          <cell r="C1411">
            <v>1040</v>
          </cell>
          <cell r="D1411">
            <v>2.2113700000000001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2.2113700000000001</v>
          </cell>
        </row>
        <row r="1412">
          <cell r="A1412" t="str">
            <v>814000081040</v>
          </cell>
          <cell r="B1412">
            <v>81400008</v>
          </cell>
          <cell r="C1412">
            <v>1040</v>
          </cell>
          <cell r="D1412">
            <v>4.1052499999999998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4.1052499999999998</v>
          </cell>
        </row>
        <row r="1413">
          <cell r="A1413" t="str">
            <v>814000084010</v>
          </cell>
          <cell r="B1413">
            <v>81400008</v>
          </cell>
          <cell r="C1413">
            <v>4010</v>
          </cell>
          <cell r="D1413">
            <v>4.00373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4.00373</v>
          </cell>
        </row>
        <row r="1414">
          <cell r="A1414" t="str">
            <v>814000096023</v>
          </cell>
          <cell r="B1414">
            <v>81400009</v>
          </cell>
          <cell r="C1414">
            <v>6023</v>
          </cell>
          <cell r="D1414">
            <v>7.2791300000000003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7.2791300000000003</v>
          </cell>
        </row>
        <row r="1415">
          <cell r="A1415" t="str">
            <v>814000101040</v>
          </cell>
          <cell r="B1415">
            <v>81400010</v>
          </cell>
          <cell r="C1415">
            <v>1040</v>
          </cell>
          <cell r="D1415">
            <v>2.7932700000000001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2.7932700000000001</v>
          </cell>
        </row>
        <row r="1416">
          <cell r="A1416" t="str">
            <v>814000111040</v>
          </cell>
          <cell r="B1416">
            <v>81400011</v>
          </cell>
          <cell r="C1416">
            <v>1040</v>
          </cell>
          <cell r="D1416">
            <v>2.9387699999999999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2.9387699999999999</v>
          </cell>
        </row>
        <row r="1417">
          <cell r="A1417" t="str">
            <v>816000012060</v>
          </cell>
          <cell r="B1417">
            <v>81600001</v>
          </cell>
          <cell r="C1417">
            <v>2060</v>
          </cell>
          <cell r="D1417">
            <v>0.12828999999999999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0.12828999999999999</v>
          </cell>
        </row>
        <row r="1418">
          <cell r="A1418" t="str">
            <v>816000012064</v>
          </cell>
          <cell r="B1418">
            <v>81600001</v>
          </cell>
          <cell r="C1418">
            <v>2064</v>
          </cell>
          <cell r="D1418">
            <v>0.20474000000000001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0.20474000000000001</v>
          </cell>
        </row>
        <row r="1419">
          <cell r="A1419" t="str">
            <v>816000022060</v>
          </cell>
          <cell r="B1419">
            <v>81600002</v>
          </cell>
          <cell r="C1419">
            <v>2060</v>
          </cell>
          <cell r="D1419">
            <v>0.97889000000000004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0.97889000000000004</v>
          </cell>
        </row>
        <row r="1420">
          <cell r="A1420" t="str">
            <v>816000022064</v>
          </cell>
          <cell r="B1420">
            <v>81600002</v>
          </cell>
          <cell r="C1420">
            <v>2064</v>
          </cell>
          <cell r="D1420">
            <v>1.1996599999999999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1.1996599999999999</v>
          </cell>
        </row>
        <row r="1421">
          <cell r="A1421" t="str">
            <v>816000032060</v>
          </cell>
          <cell r="B1421">
            <v>81600003</v>
          </cell>
          <cell r="C1421">
            <v>2060</v>
          </cell>
          <cell r="D1421">
            <v>3.52182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3.52182</v>
          </cell>
        </row>
        <row r="1422">
          <cell r="A1422" t="str">
            <v>816000032061</v>
          </cell>
          <cell r="B1422">
            <v>81600003</v>
          </cell>
          <cell r="C1422">
            <v>2061</v>
          </cell>
          <cell r="D1422">
            <v>3.16533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3.16533</v>
          </cell>
        </row>
        <row r="1423">
          <cell r="A1423" t="str">
            <v>816000032064</v>
          </cell>
          <cell r="B1423">
            <v>81600003</v>
          </cell>
          <cell r="C1423">
            <v>2064</v>
          </cell>
          <cell r="D1423">
            <v>3.4905300000000001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3.4905300000000001</v>
          </cell>
        </row>
        <row r="1424">
          <cell r="A1424" t="str">
            <v>816000042060</v>
          </cell>
          <cell r="B1424">
            <v>81600004</v>
          </cell>
          <cell r="C1424">
            <v>2060</v>
          </cell>
          <cell r="D1424">
            <v>0.42742000000000002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0.42742000000000002</v>
          </cell>
        </row>
        <row r="1425">
          <cell r="A1425" t="str">
            <v>816000042061</v>
          </cell>
          <cell r="B1425">
            <v>81600004</v>
          </cell>
          <cell r="C1425">
            <v>2061</v>
          </cell>
          <cell r="D1425">
            <v>0.49707000000000001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0.49707000000000001</v>
          </cell>
        </row>
        <row r="1426">
          <cell r="A1426" t="str">
            <v>816000042064</v>
          </cell>
          <cell r="B1426">
            <v>81600004</v>
          </cell>
          <cell r="C1426">
            <v>2064</v>
          </cell>
          <cell r="D1426">
            <v>0.48731999999999998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0.48731999999999998</v>
          </cell>
        </row>
        <row r="1427">
          <cell r="A1427" t="str">
            <v>816000052060</v>
          </cell>
          <cell r="B1427">
            <v>81600005</v>
          </cell>
          <cell r="C1427">
            <v>2060</v>
          </cell>
          <cell r="D1427">
            <v>1.0660799999999999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1.0660799999999999</v>
          </cell>
        </row>
        <row r="1428">
          <cell r="A1428" t="str">
            <v>816000052061</v>
          </cell>
          <cell r="B1428">
            <v>81600005</v>
          </cell>
          <cell r="C1428">
            <v>2061</v>
          </cell>
          <cell r="D1428">
            <v>1.1556200000000001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1.1556200000000001</v>
          </cell>
        </row>
        <row r="1429">
          <cell r="A1429" t="str">
            <v>816000052064</v>
          </cell>
          <cell r="B1429">
            <v>81600005</v>
          </cell>
          <cell r="C1429">
            <v>2064</v>
          </cell>
          <cell r="D1429">
            <v>1.06098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1.06098</v>
          </cell>
        </row>
        <row r="1430">
          <cell r="A1430" t="str">
            <v>816000061040</v>
          </cell>
          <cell r="B1430">
            <v>81600006</v>
          </cell>
          <cell r="C1430">
            <v>1040</v>
          </cell>
          <cell r="D1430">
            <v>10.84698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10.84698</v>
          </cell>
        </row>
        <row r="1431">
          <cell r="A1431" t="str">
            <v>816000071040</v>
          </cell>
          <cell r="B1431">
            <v>81600007</v>
          </cell>
          <cell r="C1431">
            <v>1040</v>
          </cell>
          <cell r="D1431">
            <v>0.73848000000000003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0.73848000000000003</v>
          </cell>
        </row>
        <row r="1432">
          <cell r="A1432" t="str">
            <v>816000071871</v>
          </cell>
          <cell r="B1432">
            <v>81600007</v>
          </cell>
          <cell r="C1432">
            <v>1871</v>
          </cell>
          <cell r="D1432">
            <v>0.64487000000000005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0.64487000000000005</v>
          </cell>
        </row>
        <row r="1433">
          <cell r="A1433" t="str">
            <v>816000081040</v>
          </cell>
          <cell r="B1433">
            <v>81600008</v>
          </cell>
          <cell r="C1433">
            <v>1040</v>
          </cell>
          <cell r="D1433">
            <v>0.74653000000000003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0.74653000000000003</v>
          </cell>
        </row>
        <row r="1434">
          <cell r="A1434" t="str">
            <v>816000081871</v>
          </cell>
          <cell r="B1434">
            <v>81600008</v>
          </cell>
          <cell r="C1434">
            <v>1871</v>
          </cell>
          <cell r="D1434">
            <v>0.74619999999999997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0.74619999999999997</v>
          </cell>
        </row>
        <row r="1435">
          <cell r="A1435" t="str">
            <v>816000091040</v>
          </cell>
          <cell r="B1435">
            <v>81600009</v>
          </cell>
          <cell r="C1435">
            <v>1040</v>
          </cell>
          <cell r="D1435">
            <v>0.36403000000000002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0.36403000000000002</v>
          </cell>
        </row>
        <row r="1436">
          <cell r="A1436" t="str">
            <v>816000101040</v>
          </cell>
          <cell r="B1436">
            <v>81600010</v>
          </cell>
          <cell r="C1436">
            <v>1040</v>
          </cell>
          <cell r="D1436">
            <v>0.16116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0.16116</v>
          </cell>
        </row>
        <row r="1437">
          <cell r="A1437" t="str">
            <v>816000101871</v>
          </cell>
          <cell r="B1437">
            <v>81600010</v>
          </cell>
          <cell r="C1437">
            <v>1871</v>
          </cell>
          <cell r="D1437">
            <v>0.16112000000000001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0.16112000000000001</v>
          </cell>
        </row>
        <row r="1438">
          <cell r="A1438" t="str">
            <v>816000102060</v>
          </cell>
          <cell r="B1438">
            <v>81600010</v>
          </cell>
          <cell r="C1438">
            <v>2060</v>
          </cell>
          <cell r="D1438">
            <v>0.13516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0.13516</v>
          </cell>
        </row>
        <row r="1439">
          <cell r="A1439" t="str">
            <v>816000102061</v>
          </cell>
          <cell r="B1439">
            <v>81600010</v>
          </cell>
          <cell r="C1439">
            <v>2061</v>
          </cell>
          <cell r="D1439">
            <v>0.11907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0.11907</v>
          </cell>
        </row>
        <row r="1440">
          <cell r="A1440" t="str">
            <v>816000102064</v>
          </cell>
          <cell r="B1440">
            <v>81600010</v>
          </cell>
          <cell r="C1440">
            <v>2064</v>
          </cell>
          <cell r="D1440">
            <v>0.12239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0.12239</v>
          </cell>
        </row>
        <row r="1441">
          <cell r="A1441" t="str">
            <v>816000104010</v>
          </cell>
          <cell r="B1441">
            <v>81600010</v>
          </cell>
          <cell r="C1441">
            <v>4010</v>
          </cell>
          <cell r="D1441">
            <v>0.11446000000000001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0.11446000000000001</v>
          </cell>
        </row>
        <row r="1442">
          <cell r="A1442" t="str">
            <v>816000112060</v>
          </cell>
          <cell r="B1442">
            <v>81600011</v>
          </cell>
          <cell r="C1442">
            <v>2060</v>
          </cell>
          <cell r="D1442">
            <v>0.22256999999999999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0.22256999999999999</v>
          </cell>
        </row>
        <row r="1443">
          <cell r="A1443" t="str">
            <v>816000112061</v>
          </cell>
          <cell r="B1443">
            <v>81600011</v>
          </cell>
          <cell r="C1443">
            <v>2061</v>
          </cell>
          <cell r="D1443">
            <v>0.26690000000000003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0.26690000000000003</v>
          </cell>
        </row>
        <row r="1444">
          <cell r="A1444" t="str">
            <v>816000112064</v>
          </cell>
          <cell r="B1444">
            <v>81600011</v>
          </cell>
          <cell r="C1444">
            <v>2064</v>
          </cell>
          <cell r="D1444">
            <v>0.25092999999999999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0.25092999999999999</v>
          </cell>
        </row>
        <row r="1445">
          <cell r="A1445" t="str">
            <v>816000112878</v>
          </cell>
          <cell r="B1445">
            <v>81600011</v>
          </cell>
          <cell r="C1445">
            <v>2878</v>
          </cell>
          <cell r="D1445">
            <v>0.25646000000000002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0.25646000000000002</v>
          </cell>
        </row>
        <row r="1446">
          <cell r="A1446" t="str">
            <v>816000122060</v>
          </cell>
          <cell r="B1446">
            <v>81600012</v>
          </cell>
          <cell r="C1446">
            <v>2060</v>
          </cell>
          <cell r="D1446">
            <v>0.41088999999999998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0.41088999999999998</v>
          </cell>
        </row>
        <row r="1447">
          <cell r="A1447" t="str">
            <v>816000122061</v>
          </cell>
          <cell r="B1447">
            <v>81600012</v>
          </cell>
          <cell r="C1447">
            <v>2061</v>
          </cell>
          <cell r="D1447">
            <v>0.34734999999999999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0.34734999999999999</v>
          </cell>
        </row>
        <row r="1448">
          <cell r="A1448" t="str">
            <v>816000122064</v>
          </cell>
          <cell r="B1448">
            <v>81600012</v>
          </cell>
          <cell r="C1448">
            <v>2064</v>
          </cell>
          <cell r="D1448">
            <v>0.41909000000000002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0.41909000000000002</v>
          </cell>
        </row>
        <row r="1449">
          <cell r="A1449" t="str">
            <v>816000141040</v>
          </cell>
          <cell r="B1449">
            <v>81600014</v>
          </cell>
          <cell r="C1449">
            <v>1040</v>
          </cell>
          <cell r="D1449">
            <v>3.15002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3.15002</v>
          </cell>
        </row>
        <row r="1450">
          <cell r="A1450" t="str">
            <v>816000152061</v>
          </cell>
          <cell r="B1450">
            <v>81600015</v>
          </cell>
          <cell r="C1450">
            <v>2061</v>
          </cell>
          <cell r="D1450">
            <v>116.358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116.358</v>
          </cell>
        </row>
        <row r="1451">
          <cell r="A1451" t="str">
            <v>816000162061</v>
          </cell>
          <cell r="B1451">
            <v>81600016</v>
          </cell>
          <cell r="C1451">
            <v>2061</v>
          </cell>
          <cell r="D1451">
            <v>94.074430000000007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94.074430000000007</v>
          </cell>
        </row>
        <row r="1452">
          <cell r="A1452" t="str">
            <v>816000171040</v>
          </cell>
          <cell r="B1452">
            <v>81600017</v>
          </cell>
          <cell r="C1452">
            <v>1040</v>
          </cell>
          <cell r="D1452">
            <v>4.6300000000000001E-2</v>
          </cell>
          <cell r="E1452">
            <v>0</v>
          </cell>
          <cell r="F1452">
            <v>0</v>
          </cell>
          <cell r="G1452">
            <v>0</v>
          </cell>
          <cell r="H1452">
            <v>8.2299999999999998E-2</v>
          </cell>
          <cell r="I1452">
            <v>0.12859999999999999</v>
          </cell>
        </row>
        <row r="1453">
          <cell r="A1453" t="str">
            <v>816000174010</v>
          </cell>
          <cell r="B1453">
            <v>81600017</v>
          </cell>
          <cell r="C1453">
            <v>4010</v>
          </cell>
          <cell r="D1453">
            <v>4.0379999999999999E-2</v>
          </cell>
          <cell r="E1453">
            <v>0</v>
          </cell>
          <cell r="F1453">
            <v>0</v>
          </cell>
          <cell r="G1453">
            <v>0</v>
          </cell>
          <cell r="H1453">
            <v>4.3400000000000001E-2</v>
          </cell>
          <cell r="I1453">
            <v>8.3779999999999993E-2</v>
          </cell>
        </row>
        <row r="1454">
          <cell r="A1454" t="str">
            <v>816000202060</v>
          </cell>
          <cell r="B1454">
            <v>81600020</v>
          </cell>
          <cell r="C1454">
            <v>2060</v>
          </cell>
          <cell r="D1454">
            <v>0.11618000000000001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0.11618000000000001</v>
          </cell>
        </row>
        <row r="1455">
          <cell r="A1455" t="str">
            <v>816000211040</v>
          </cell>
          <cell r="B1455">
            <v>81600021</v>
          </cell>
          <cell r="C1455">
            <v>1040</v>
          </cell>
          <cell r="D1455">
            <v>6.6559999999999994E-2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6.6559999999999994E-2</v>
          </cell>
        </row>
        <row r="1456">
          <cell r="A1456" t="str">
            <v>816000222060</v>
          </cell>
          <cell r="B1456">
            <v>81600022</v>
          </cell>
          <cell r="C1456">
            <v>2060</v>
          </cell>
          <cell r="D1456">
            <v>1.04071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1.04071</v>
          </cell>
        </row>
        <row r="1457">
          <cell r="A1457" t="str">
            <v>816000222061</v>
          </cell>
          <cell r="B1457">
            <v>81600022</v>
          </cell>
          <cell r="C1457">
            <v>2061</v>
          </cell>
          <cell r="D1457">
            <v>0.60958999999999997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0.60958999999999997</v>
          </cell>
        </row>
        <row r="1458">
          <cell r="A1458" t="str">
            <v>816000222064</v>
          </cell>
          <cell r="B1458">
            <v>81600022</v>
          </cell>
          <cell r="C1458">
            <v>2064</v>
          </cell>
          <cell r="D1458">
            <v>1.0588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1.0588</v>
          </cell>
        </row>
        <row r="1459">
          <cell r="A1459" t="str">
            <v>816000232060</v>
          </cell>
          <cell r="B1459">
            <v>81600023</v>
          </cell>
          <cell r="C1459">
            <v>2060</v>
          </cell>
          <cell r="D1459">
            <v>3.41065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3.41065</v>
          </cell>
        </row>
        <row r="1460">
          <cell r="A1460" t="str">
            <v>816000232061</v>
          </cell>
          <cell r="B1460">
            <v>81600023</v>
          </cell>
          <cell r="C1460">
            <v>2061</v>
          </cell>
          <cell r="D1460">
            <v>1.5844499999999999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1.5844499999999999</v>
          </cell>
        </row>
        <row r="1461">
          <cell r="A1461" t="str">
            <v>816000232064</v>
          </cell>
          <cell r="B1461">
            <v>81600023</v>
          </cell>
          <cell r="C1461">
            <v>2064</v>
          </cell>
          <cell r="D1461">
            <v>3.4923199999999999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3.4923199999999999</v>
          </cell>
        </row>
        <row r="1462">
          <cell r="A1462" t="str">
            <v>816000252060</v>
          </cell>
          <cell r="B1462">
            <v>81600025</v>
          </cell>
          <cell r="C1462">
            <v>2060</v>
          </cell>
          <cell r="D1462">
            <v>0.24238000000000001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0.24238000000000001</v>
          </cell>
        </row>
        <row r="1463">
          <cell r="A1463" t="str">
            <v>816000252064</v>
          </cell>
          <cell r="B1463">
            <v>81600025</v>
          </cell>
          <cell r="C1463">
            <v>2064</v>
          </cell>
          <cell r="D1463">
            <v>0.31378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0.31378</v>
          </cell>
        </row>
        <row r="1464">
          <cell r="A1464" t="str">
            <v>816000262060</v>
          </cell>
          <cell r="B1464">
            <v>81600026</v>
          </cell>
          <cell r="C1464">
            <v>2060</v>
          </cell>
          <cell r="D1464">
            <v>0.44827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0.44827</v>
          </cell>
        </row>
        <row r="1465">
          <cell r="A1465" t="str">
            <v>816000262064</v>
          </cell>
          <cell r="B1465">
            <v>81600026</v>
          </cell>
          <cell r="C1465">
            <v>2064</v>
          </cell>
          <cell r="D1465">
            <v>0.38923000000000002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0.38923000000000002</v>
          </cell>
        </row>
        <row r="1466">
          <cell r="A1466" t="str">
            <v>816000271040</v>
          </cell>
          <cell r="B1466">
            <v>81600027</v>
          </cell>
          <cell r="C1466">
            <v>1040</v>
          </cell>
          <cell r="D1466">
            <v>0.21667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0.21667</v>
          </cell>
        </row>
        <row r="1467">
          <cell r="A1467" t="str">
            <v>816000291040</v>
          </cell>
          <cell r="B1467">
            <v>81600029</v>
          </cell>
          <cell r="C1467">
            <v>1040</v>
          </cell>
          <cell r="D1467">
            <v>0.21906999999999999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0.21906999999999999</v>
          </cell>
        </row>
        <row r="1468">
          <cell r="A1468" t="str">
            <v>816000301040</v>
          </cell>
          <cell r="B1468">
            <v>81600030</v>
          </cell>
          <cell r="C1468">
            <v>1040</v>
          </cell>
          <cell r="D1468">
            <v>0.13170999999999999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0.13170999999999999</v>
          </cell>
        </row>
        <row r="1469">
          <cell r="A1469" t="str">
            <v>816000311040</v>
          </cell>
          <cell r="B1469">
            <v>81600031</v>
          </cell>
          <cell r="C1469">
            <v>1040</v>
          </cell>
          <cell r="D1469">
            <v>0.54407000000000005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0.54407000000000005</v>
          </cell>
        </row>
        <row r="1470">
          <cell r="A1470" t="str">
            <v>816000311871</v>
          </cell>
          <cell r="B1470">
            <v>81600031</v>
          </cell>
          <cell r="C1470">
            <v>1871</v>
          </cell>
          <cell r="D1470">
            <v>0.54478000000000004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0.54478000000000004</v>
          </cell>
        </row>
        <row r="1471">
          <cell r="A1471" t="str">
            <v>816000334010</v>
          </cell>
          <cell r="B1471">
            <v>81600033</v>
          </cell>
          <cell r="C1471">
            <v>4010</v>
          </cell>
          <cell r="D1471">
            <v>13.64354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13.64354</v>
          </cell>
        </row>
        <row r="1472">
          <cell r="A1472" t="str">
            <v>816000334889</v>
          </cell>
          <cell r="B1472">
            <v>81600033</v>
          </cell>
          <cell r="C1472">
            <v>4889</v>
          </cell>
          <cell r="D1472">
            <v>13.694710000000001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13.694710000000001</v>
          </cell>
        </row>
        <row r="1473">
          <cell r="A1473" t="str">
            <v>816000336023</v>
          </cell>
          <cell r="B1473">
            <v>81600033</v>
          </cell>
          <cell r="C1473">
            <v>6023</v>
          </cell>
          <cell r="D1473">
            <v>8.2280300000000004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8.2280300000000004</v>
          </cell>
        </row>
        <row r="1474">
          <cell r="A1474" t="str">
            <v>816000344010</v>
          </cell>
          <cell r="B1474">
            <v>81600034</v>
          </cell>
          <cell r="C1474">
            <v>4010</v>
          </cell>
          <cell r="D1474">
            <v>14.77472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14.77472</v>
          </cell>
        </row>
        <row r="1475">
          <cell r="A1475" t="str">
            <v>816000351040</v>
          </cell>
          <cell r="B1475">
            <v>81600035</v>
          </cell>
          <cell r="C1475">
            <v>1040</v>
          </cell>
          <cell r="D1475">
            <v>0.60470999999999997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0.60470999999999997</v>
          </cell>
        </row>
        <row r="1476">
          <cell r="A1476" t="str">
            <v>816000361040</v>
          </cell>
          <cell r="B1476">
            <v>81600036</v>
          </cell>
          <cell r="C1476">
            <v>1040</v>
          </cell>
          <cell r="D1476">
            <v>1.19279</v>
          </cell>
          <cell r="E1476">
            <v>0</v>
          </cell>
          <cell r="F1476">
            <v>0</v>
          </cell>
          <cell r="G1476">
            <v>0</v>
          </cell>
          <cell r="H1476">
            <v>0.65088999999999997</v>
          </cell>
          <cell r="I1476">
            <v>1.84368</v>
          </cell>
        </row>
        <row r="1477">
          <cell r="A1477" t="str">
            <v>816000371040</v>
          </cell>
          <cell r="B1477">
            <v>81600037</v>
          </cell>
          <cell r="C1477">
            <v>1040</v>
          </cell>
          <cell r="D1477">
            <v>0.84743999999999997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0.84743999999999997</v>
          </cell>
        </row>
        <row r="1478">
          <cell r="A1478" t="str">
            <v>816000371871</v>
          </cell>
          <cell r="B1478">
            <v>81600037</v>
          </cell>
          <cell r="C1478">
            <v>1871</v>
          </cell>
          <cell r="D1478">
            <v>0.84746999999999995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0.84746999999999995</v>
          </cell>
        </row>
        <row r="1479">
          <cell r="A1479" t="str">
            <v>816000391040</v>
          </cell>
          <cell r="B1479">
            <v>81600039</v>
          </cell>
          <cell r="C1479">
            <v>1040</v>
          </cell>
          <cell r="D1479">
            <v>1.0861400000000001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1.0861400000000001</v>
          </cell>
        </row>
        <row r="1480">
          <cell r="A1480" t="str">
            <v>816000391871</v>
          </cell>
          <cell r="B1480">
            <v>81600039</v>
          </cell>
          <cell r="C1480">
            <v>1871</v>
          </cell>
          <cell r="D1480">
            <v>1.08632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1.08632</v>
          </cell>
        </row>
        <row r="1481">
          <cell r="A1481" t="str">
            <v>816000421040</v>
          </cell>
          <cell r="B1481">
            <v>81600042</v>
          </cell>
          <cell r="C1481">
            <v>1040</v>
          </cell>
          <cell r="D1481">
            <v>0.51554999999999995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0.51554999999999995</v>
          </cell>
        </row>
        <row r="1482">
          <cell r="A1482" t="str">
            <v>816000441040</v>
          </cell>
          <cell r="B1482">
            <v>81600044</v>
          </cell>
          <cell r="C1482">
            <v>1040</v>
          </cell>
          <cell r="D1482">
            <v>0.82723999999999998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0.82723999999999998</v>
          </cell>
        </row>
        <row r="1483">
          <cell r="A1483" t="str">
            <v>816000441871</v>
          </cell>
          <cell r="B1483">
            <v>81600044</v>
          </cell>
          <cell r="C1483">
            <v>1871</v>
          </cell>
          <cell r="D1483">
            <v>0.82723999999999998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0.82723999999999998</v>
          </cell>
        </row>
        <row r="1484">
          <cell r="A1484" t="str">
            <v>816000452060</v>
          </cell>
          <cell r="B1484">
            <v>81600045</v>
          </cell>
          <cell r="C1484">
            <v>2060</v>
          </cell>
          <cell r="D1484">
            <v>0.48121000000000003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0.48121000000000003</v>
          </cell>
        </row>
        <row r="1485">
          <cell r="A1485" t="str">
            <v>816000452064</v>
          </cell>
          <cell r="B1485">
            <v>81600045</v>
          </cell>
          <cell r="C1485">
            <v>2064</v>
          </cell>
          <cell r="D1485">
            <v>0.43753999999999998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0.43753999999999998</v>
          </cell>
        </row>
        <row r="1486">
          <cell r="A1486" t="str">
            <v>816000462060</v>
          </cell>
          <cell r="B1486">
            <v>81600046</v>
          </cell>
          <cell r="C1486">
            <v>2060</v>
          </cell>
          <cell r="D1486">
            <v>0.36431000000000002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0.36431000000000002</v>
          </cell>
        </row>
        <row r="1487">
          <cell r="A1487" t="str">
            <v>816000462064</v>
          </cell>
          <cell r="B1487">
            <v>81600046</v>
          </cell>
          <cell r="C1487">
            <v>2064</v>
          </cell>
          <cell r="D1487">
            <v>0.33282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0.33282</v>
          </cell>
        </row>
        <row r="1488">
          <cell r="A1488" t="str">
            <v>816000472060</v>
          </cell>
          <cell r="B1488">
            <v>81600047</v>
          </cell>
          <cell r="C1488">
            <v>2060</v>
          </cell>
          <cell r="D1488">
            <v>0.1643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0.1643</v>
          </cell>
        </row>
        <row r="1489">
          <cell r="A1489" t="str">
            <v>816000476024</v>
          </cell>
          <cell r="B1489">
            <v>81600047</v>
          </cell>
          <cell r="C1489">
            <v>6024</v>
          </cell>
          <cell r="D1489">
            <v>0.16428999999999999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0.16428999999999999</v>
          </cell>
        </row>
        <row r="1490">
          <cell r="A1490" t="str">
            <v>816000482060</v>
          </cell>
          <cell r="B1490">
            <v>81600048</v>
          </cell>
          <cell r="C1490">
            <v>2060</v>
          </cell>
          <cell r="D1490">
            <v>0.45752999999999999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0.45752999999999999</v>
          </cell>
        </row>
        <row r="1491">
          <cell r="A1491" t="str">
            <v>816000482064</v>
          </cell>
          <cell r="B1491">
            <v>81600048</v>
          </cell>
          <cell r="C1491">
            <v>2064</v>
          </cell>
          <cell r="D1491">
            <v>0.44379000000000002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0.44379000000000002</v>
          </cell>
        </row>
        <row r="1492">
          <cell r="A1492" t="str">
            <v>816000492060</v>
          </cell>
          <cell r="B1492">
            <v>81600049</v>
          </cell>
          <cell r="C1492">
            <v>2060</v>
          </cell>
          <cell r="D1492">
            <v>0.33416000000000001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0.33416000000000001</v>
          </cell>
        </row>
        <row r="1493">
          <cell r="A1493" t="str">
            <v>816000492064</v>
          </cell>
          <cell r="B1493">
            <v>81600049</v>
          </cell>
          <cell r="C1493">
            <v>2064</v>
          </cell>
          <cell r="D1493">
            <v>0.33282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0.33282</v>
          </cell>
        </row>
        <row r="1494">
          <cell r="A1494" t="str">
            <v>816000501040</v>
          </cell>
          <cell r="B1494">
            <v>81600050</v>
          </cell>
          <cell r="C1494">
            <v>1040</v>
          </cell>
          <cell r="D1494">
            <v>1.3438000000000001</v>
          </cell>
          <cell r="E1494">
            <v>0</v>
          </cell>
          <cell r="F1494">
            <v>0</v>
          </cell>
          <cell r="G1494">
            <v>0</v>
          </cell>
          <cell r="H1494">
            <v>2.0000000000000002E-5</v>
          </cell>
          <cell r="I1494">
            <v>1.34382</v>
          </cell>
        </row>
        <row r="1495">
          <cell r="A1495" t="str">
            <v>816000512060</v>
          </cell>
          <cell r="B1495">
            <v>81600051</v>
          </cell>
          <cell r="C1495">
            <v>2060</v>
          </cell>
          <cell r="D1495">
            <v>0.97819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0.97819</v>
          </cell>
        </row>
        <row r="1496">
          <cell r="A1496" t="str">
            <v>816000512061</v>
          </cell>
          <cell r="B1496">
            <v>81600051</v>
          </cell>
          <cell r="C1496">
            <v>2061</v>
          </cell>
          <cell r="D1496">
            <v>1.4930399999999999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1.4930399999999999</v>
          </cell>
        </row>
        <row r="1497">
          <cell r="A1497" t="str">
            <v>816000512064</v>
          </cell>
          <cell r="B1497">
            <v>81600051</v>
          </cell>
          <cell r="C1497">
            <v>2064</v>
          </cell>
          <cell r="D1497">
            <v>1.0106999999999999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1.0106999999999999</v>
          </cell>
        </row>
        <row r="1498">
          <cell r="A1498" t="str">
            <v>816000512878</v>
          </cell>
          <cell r="B1498">
            <v>81600051</v>
          </cell>
          <cell r="C1498">
            <v>2878</v>
          </cell>
          <cell r="D1498">
            <v>1.0057700000000001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1.0057700000000001</v>
          </cell>
        </row>
        <row r="1499">
          <cell r="A1499" t="str">
            <v>816000522060</v>
          </cell>
          <cell r="B1499">
            <v>81600052</v>
          </cell>
          <cell r="C1499">
            <v>2060</v>
          </cell>
          <cell r="D1499">
            <v>0.52437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0.52437</v>
          </cell>
        </row>
        <row r="1500">
          <cell r="A1500" t="str">
            <v>816000522061</v>
          </cell>
          <cell r="B1500">
            <v>81600052</v>
          </cell>
          <cell r="C1500">
            <v>2061</v>
          </cell>
          <cell r="D1500">
            <v>0.39343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0.39343</v>
          </cell>
        </row>
        <row r="1501">
          <cell r="A1501" t="str">
            <v>816000522064</v>
          </cell>
          <cell r="B1501">
            <v>81600052</v>
          </cell>
          <cell r="C1501">
            <v>2064</v>
          </cell>
          <cell r="D1501">
            <v>0.54874999999999996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0.54874999999999996</v>
          </cell>
        </row>
        <row r="1502">
          <cell r="A1502" t="str">
            <v>816000522878</v>
          </cell>
          <cell r="B1502">
            <v>81600052</v>
          </cell>
          <cell r="C1502">
            <v>2878</v>
          </cell>
          <cell r="D1502">
            <v>0.56818000000000002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0.56818000000000002</v>
          </cell>
        </row>
        <row r="1503">
          <cell r="A1503" t="str">
            <v>816000542060</v>
          </cell>
          <cell r="B1503">
            <v>81600054</v>
          </cell>
          <cell r="C1503">
            <v>2060</v>
          </cell>
          <cell r="D1503">
            <v>0.73006000000000004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0.73006000000000004</v>
          </cell>
        </row>
        <row r="1504">
          <cell r="A1504" t="str">
            <v>816000542064</v>
          </cell>
          <cell r="B1504">
            <v>81600054</v>
          </cell>
          <cell r="C1504">
            <v>2064</v>
          </cell>
          <cell r="D1504">
            <v>1.0059100000000001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1.0059100000000001</v>
          </cell>
        </row>
        <row r="1505">
          <cell r="A1505" t="str">
            <v>816000552064</v>
          </cell>
          <cell r="B1505">
            <v>81600055</v>
          </cell>
          <cell r="C1505">
            <v>2064</v>
          </cell>
          <cell r="D1505">
            <v>1.6492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1.6492</v>
          </cell>
        </row>
        <row r="1506">
          <cell r="A1506" t="str">
            <v>816000561040</v>
          </cell>
          <cell r="B1506">
            <v>81600056</v>
          </cell>
          <cell r="C1506">
            <v>1040</v>
          </cell>
          <cell r="D1506">
            <v>0.43376999999999999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0.43376999999999999</v>
          </cell>
        </row>
        <row r="1507">
          <cell r="A1507" t="str">
            <v>816000562061</v>
          </cell>
          <cell r="B1507">
            <v>81600056</v>
          </cell>
          <cell r="C1507">
            <v>2061</v>
          </cell>
          <cell r="D1507">
            <v>0.43226999999999999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0.43226999999999999</v>
          </cell>
        </row>
        <row r="1508">
          <cell r="A1508" t="str">
            <v>816000562064</v>
          </cell>
          <cell r="B1508">
            <v>81600056</v>
          </cell>
          <cell r="C1508">
            <v>2064</v>
          </cell>
          <cell r="D1508">
            <v>0.82474999999999998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0.82474999999999998</v>
          </cell>
        </row>
        <row r="1509">
          <cell r="A1509" t="str">
            <v>816000562878</v>
          </cell>
          <cell r="B1509">
            <v>81600056</v>
          </cell>
          <cell r="C1509">
            <v>2878</v>
          </cell>
          <cell r="D1509">
            <v>0.43376999999999999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0.43376999999999999</v>
          </cell>
        </row>
        <row r="1510">
          <cell r="A1510" t="str">
            <v>816000572060</v>
          </cell>
          <cell r="B1510">
            <v>81600057</v>
          </cell>
          <cell r="C1510">
            <v>2060</v>
          </cell>
          <cell r="D1510">
            <v>0.19783999999999999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0.19783999999999999</v>
          </cell>
        </row>
        <row r="1511">
          <cell r="A1511" t="str">
            <v>816000582060</v>
          </cell>
          <cell r="B1511">
            <v>81600058</v>
          </cell>
          <cell r="C1511">
            <v>2060</v>
          </cell>
          <cell r="D1511">
            <v>9.3210000000000001E-2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9.3210000000000001E-2</v>
          </cell>
        </row>
        <row r="1512">
          <cell r="A1512" t="str">
            <v>816000592060</v>
          </cell>
          <cell r="B1512">
            <v>81600059</v>
          </cell>
          <cell r="C1512">
            <v>2060</v>
          </cell>
          <cell r="D1512">
            <v>0.87256999999999996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0.87256999999999996</v>
          </cell>
        </row>
        <row r="1513">
          <cell r="A1513" t="str">
            <v>816000592061</v>
          </cell>
          <cell r="B1513">
            <v>81600059</v>
          </cell>
          <cell r="C1513">
            <v>2061</v>
          </cell>
          <cell r="D1513">
            <v>0.80352000000000001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0.80352000000000001</v>
          </cell>
        </row>
        <row r="1514">
          <cell r="A1514" t="str">
            <v>816000592064</v>
          </cell>
          <cell r="B1514">
            <v>81600059</v>
          </cell>
          <cell r="C1514">
            <v>2064</v>
          </cell>
          <cell r="D1514">
            <v>0.83206000000000002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0.83206000000000002</v>
          </cell>
        </row>
        <row r="1515">
          <cell r="A1515" t="str">
            <v>816000592878</v>
          </cell>
          <cell r="B1515">
            <v>81600059</v>
          </cell>
          <cell r="C1515">
            <v>2878</v>
          </cell>
          <cell r="D1515">
            <v>0.58879999999999999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0.58879999999999999</v>
          </cell>
        </row>
        <row r="1516">
          <cell r="A1516" t="str">
            <v>816000602060</v>
          </cell>
          <cell r="B1516">
            <v>81600060</v>
          </cell>
          <cell r="C1516">
            <v>2060</v>
          </cell>
          <cell r="D1516">
            <v>0.44002000000000002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0.44002000000000002</v>
          </cell>
        </row>
        <row r="1517">
          <cell r="A1517" t="str">
            <v>816000602061</v>
          </cell>
          <cell r="B1517">
            <v>81600060</v>
          </cell>
          <cell r="C1517">
            <v>2061</v>
          </cell>
          <cell r="D1517">
            <v>0.40910000000000002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0.40910000000000002</v>
          </cell>
        </row>
        <row r="1518">
          <cell r="A1518" t="str">
            <v>816000602064</v>
          </cell>
          <cell r="B1518">
            <v>81600060</v>
          </cell>
          <cell r="C1518">
            <v>2064</v>
          </cell>
          <cell r="D1518">
            <v>0.43276999999999999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0.43276999999999999</v>
          </cell>
        </row>
        <row r="1519">
          <cell r="A1519" t="str">
            <v>816000611040</v>
          </cell>
          <cell r="B1519">
            <v>81600061</v>
          </cell>
          <cell r="C1519">
            <v>1040</v>
          </cell>
          <cell r="D1519">
            <v>0.37501000000000001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0.37501000000000001</v>
          </cell>
        </row>
        <row r="1520">
          <cell r="A1520" t="str">
            <v>816000624010</v>
          </cell>
          <cell r="B1520">
            <v>81600062</v>
          </cell>
          <cell r="C1520">
            <v>4010</v>
          </cell>
          <cell r="D1520">
            <v>3.5951399999999998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3.5951399999999998</v>
          </cell>
        </row>
        <row r="1521">
          <cell r="A1521" t="str">
            <v>816000626023</v>
          </cell>
          <cell r="B1521">
            <v>81600062</v>
          </cell>
          <cell r="C1521">
            <v>6023</v>
          </cell>
          <cell r="D1521">
            <v>3.2572700000000001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3.2572700000000001</v>
          </cell>
        </row>
        <row r="1522">
          <cell r="A1522" t="str">
            <v>816000671040</v>
          </cell>
          <cell r="B1522">
            <v>81600067</v>
          </cell>
          <cell r="C1522">
            <v>1040</v>
          </cell>
          <cell r="D1522">
            <v>0.32179000000000002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0.32179000000000002</v>
          </cell>
        </row>
        <row r="1523">
          <cell r="A1523" t="str">
            <v>816000681040</v>
          </cell>
          <cell r="B1523">
            <v>81600068</v>
          </cell>
          <cell r="C1523">
            <v>1040</v>
          </cell>
          <cell r="D1523">
            <v>1.33022</v>
          </cell>
          <cell r="E1523">
            <v>0</v>
          </cell>
          <cell r="F1523">
            <v>0</v>
          </cell>
          <cell r="G1523">
            <v>0</v>
          </cell>
          <cell r="H1523">
            <v>1.9029999999999998E-2</v>
          </cell>
          <cell r="I1523">
            <v>1.3492500000000001</v>
          </cell>
        </row>
        <row r="1524">
          <cell r="A1524" t="str">
            <v>816000681871</v>
          </cell>
          <cell r="B1524">
            <v>81600068</v>
          </cell>
          <cell r="C1524">
            <v>1871</v>
          </cell>
          <cell r="D1524">
            <v>1.3162199999999999</v>
          </cell>
          <cell r="E1524">
            <v>0</v>
          </cell>
          <cell r="F1524">
            <v>0</v>
          </cell>
          <cell r="G1524">
            <v>0</v>
          </cell>
          <cell r="H1524">
            <v>4.5350000000000001E-2</v>
          </cell>
          <cell r="I1524">
            <v>1.3615699999999999</v>
          </cell>
        </row>
        <row r="1525">
          <cell r="A1525" t="str">
            <v>816000691040</v>
          </cell>
          <cell r="B1525">
            <v>81600069</v>
          </cell>
          <cell r="C1525">
            <v>1040</v>
          </cell>
          <cell r="D1525">
            <v>1.28756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1.28756</v>
          </cell>
        </row>
        <row r="1526">
          <cell r="A1526" t="str">
            <v>816000701040</v>
          </cell>
          <cell r="B1526">
            <v>81600070</v>
          </cell>
          <cell r="C1526">
            <v>1040</v>
          </cell>
          <cell r="D1526">
            <v>1.2279800000000001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1.2279800000000001</v>
          </cell>
        </row>
        <row r="1527">
          <cell r="A1527" t="str">
            <v>816000701871</v>
          </cell>
          <cell r="B1527">
            <v>81600070</v>
          </cell>
          <cell r="C1527">
            <v>1871</v>
          </cell>
          <cell r="D1527">
            <v>1.2246300000000001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1.2246300000000001</v>
          </cell>
        </row>
        <row r="1528">
          <cell r="A1528" t="str">
            <v>816000711040</v>
          </cell>
          <cell r="B1528">
            <v>81600071</v>
          </cell>
          <cell r="C1528">
            <v>1040</v>
          </cell>
          <cell r="D1528">
            <v>5.5054100000000004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5.5054100000000004</v>
          </cell>
        </row>
        <row r="1529">
          <cell r="A1529" t="str">
            <v>816000714010</v>
          </cell>
          <cell r="B1529">
            <v>81600071</v>
          </cell>
          <cell r="C1529">
            <v>4010</v>
          </cell>
          <cell r="D1529">
            <v>5.6374399999999998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5.6374399999999998</v>
          </cell>
        </row>
        <row r="1530">
          <cell r="A1530" t="str">
            <v>816000714889</v>
          </cell>
          <cell r="B1530">
            <v>81600071</v>
          </cell>
          <cell r="C1530">
            <v>4889</v>
          </cell>
          <cell r="D1530">
            <v>5.6637000000000004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5.6637000000000004</v>
          </cell>
        </row>
        <row r="1531">
          <cell r="A1531" t="str">
            <v>816000716023</v>
          </cell>
          <cell r="B1531">
            <v>81600071</v>
          </cell>
          <cell r="C1531">
            <v>6023</v>
          </cell>
          <cell r="D1531">
            <v>4.8769799999999996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4.8769799999999996</v>
          </cell>
        </row>
        <row r="1532">
          <cell r="A1532" t="str">
            <v>816000724010</v>
          </cell>
          <cell r="B1532">
            <v>81600072</v>
          </cell>
          <cell r="C1532">
            <v>4010</v>
          </cell>
          <cell r="D1532">
            <v>10.33714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10.33714</v>
          </cell>
        </row>
        <row r="1533">
          <cell r="A1533" t="str">
            <v>816000726023</v>
          </cell>
          <cell r="B1533">
            <v>81600072</v>
          </cell>
          <cell r="C1533">
            <v>6023</v>
          </cell>
          <cell r="D1533">
            <v>10.756740000000001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10.756740000000001</v>
          </cell>
        </row>
        <row r="1534">
          <cell r="A1534" t="str">
            <v>816000731040</v>
          </cell>
          <cell r="B1534">
            <v>81600073</v>
          </cell>
          <cell r="C1534">
            <v>1040</v>
          </cell>
          <cell r="D1534">
            <v>27.650600000000001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27.650600000000001</v>
          </cell>
        </row>
        <row r="1535">
          <cell r="A1535" t="str">
            <v>816000731871</v>
          </cell>
          <cell r="B1535">
            <v>81600073</v>
          </cell>
          <cell r="C1535">
            <v>1871</v>
          </cell>
          <cell r="D1535">
            <v>27.650600000000001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27.650600000000001</v>
          </cell>
        </row>
        <row r="1536">
          <cell r="A1536" t="str">
            <v>816000734010</v>
          </cell>
          <cell r="B1536">
            <v>81600073</v>
          </cell>
          <cell r="C1536">
            <v>4010</v>
          </cell>
          <cell r="D1536">
            <v>23.204059999999998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23.204059999999998</v>
          </cell>
        </row>
        <row r="1537">
          <cell r="A1537" t="str">
            <v>816000734889</v>
          </cell>
          <cell r="B1537">
            <v>81600073</v>
          </cell>
          <cell r="C1537">
            <v>4889</v>
          </cell>
          <cell r="D1537">
            <v>25.90558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25.90558</v>
          </cell>
        </row>
        <row r="1538">
          <cell r="A1538" t="str">
            <v>816000736023</v>
          </cell>
          <cell r="B1538">
            <v>81600073</v>
          </cell>
          <cell r="C1538">
            <v>6023</v>
          </cell>
          <cell r="D1538">
            <v>25.90558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25.90558</v>
          </cell>
        </row>
        <row r="1539">
          <cell r="A1539" t="str">
            <v>816000744010</v>
          </cell>
          <cell r="B1539">
            <v>81600074</v>
          </cell>
          <cell r="C1539">
            <v>4010</v>
          </cell>
          <cell r="D1539">
            <v>7.1936099999999996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7.1936099999999996</v>
          </cell>
        </row>
        <row r="1540">
          <cell r="A1540" t="str">
            <v>816000746023</v>
          </cell>
          <cell r="B1540">
            <v>81600074</v>
          </cell>
          <cell r="C1540">
            <v>6023</v>
          </cell>
          <cell r="D1540">
            <v>7.2787800000000002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7.2787800000000002</v>
          </cell>
        </row>
        <row r="1541">
          <cell r="A1541" t="str">
            <v>816000751040</v>
          </cell>
          <cell r="B1541">
            <v>81600075</v>
          </cell>
          <cell r="C1541">
            <v>1040</v>
          </cell>
          <cell r="D1541">
            <v>0.80335000000000001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0.80335000000000001</v>
          </cell>
        </row>
        <row r="1542">
          <cell r="A1542" t="str">
            <v>816000751871</v>
          </cell>
          <cell r="B1542">
            <v>81600075</v>
          </cell>
          <cell r="C1542">
            <v>1871</v>
          </cell>
          <cell r="D1542">
            <v>0.76344000000000001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0.76344000000000001</v>
          </cell>
        </row>
        <row r="1543">
          <cell r="A1543" t="str">
            <v>816000761040</v>
          </cell>
          <cell r="B1543">
            <v>81600076</v>
          </cell>
          <cell r="C1543">
            <v>1040</v>
          </cell>
          <cell r="D1543">
            <v>0.94630000000000003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0.94630000000000003</v>
          </cell>
        </row>
        <row r="1544">
          <cell r="A1544" t="str">
            <v>816000761871</v>
          </cell>
          <cell r="B1544">
            <v>81600076</v>
          </cell>
          <cell r="C1544">
            <v>1871</v>
          </cell>
          <cell r="D1544">
            <v>0.94884999999999997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0.94884999999999997</v>
          </cell>
        </row>
        <row r="1545">
          <cell r="A1545" t="str">
            <v>816000772060</v>
          </cell>
          <cell r="B1545">
            <v>81600077</v>
          </cell>
          <cell r="C1545">
            <v>2060</v>
          </cell>
          <cell r="D1545">
            <v>0.45471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0.45471</v>
          </cell>
        </row>
        <row r="1546">
          <cell r="A1546" t="str">
            <v>816000772061</v>
          </cell>
          <cell r="B1546">
            <v>81600077</v>
          </cell>
          <cell r="C1546">
            <v>2061</v>
          </cell>
          <cell r="D1546">
            <v>0.71442000000000005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0.71442000000000005</v>
          </cell>
        </row>
        <row r="1547">
          <cell r="A1547" t="str">
            <v>816000782060</v>
          </cell>
          <cell r="B1547">
            <v>81600078</v>
          </cell>
          <cell r="C1547">
            <v>2060</v>
          </cell>
          <cell r="D1547">
            <v>0.25891999999999998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0.25891999999999998</v>
          </cell>
        </row>
        <row r="1548">
          <cell r="A1548" t="str">
            <v>816000782061</v>
          </cell>
          <cell r="B1548">
            <v>81600078</v>
          </cell>
          <cell r="C1548">
            <v>2061</v>
          </cell>
          <cell r="D1548">
            <v>0.46343000000000001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0.46343000000000001</v>
          </cell>
        </row>
        <row r="1549">
          <cell r="A1549" t="str">
            <v>816000811040</v>
          </cell>
          <cell r="B1549">
            <v>81600081</v>
          </cell>
          <cell r="C1549">
            <v>1040</v>
          </cell>
          <cell r="D1549">
            <v>8.1479700000000008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8.1479700000000008</v>
          </cell>
        </row>
        <row r="1550">
          <cell r="A1550" t="str">
            <v>816000814010</v>
          </cell>
          <cell r="B1550">
            <v>81600081</v>
          </cell>
          <cell r="C1550">
            <v>4010</v>
          </cell>
          <cell r="D1550">
            <v>8.1479999999999997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8.1479999999999997</v>
          </cell>
        </row>
        <row r="1551">
          <cell r="A1551" t="str">
            <v>816000841040</v>
          </cell>
          <cell r="B1551">
            <v>81600084</v>
          </cell>
          <cell r="C1551">
            <v>1040</v>
          </cell>
          <cell r="D1551">
            <v>0.49213000000000001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0.49213000000000001</v>
          </cell>
        </row>
        <row r="1552">
          <cell r="A1552" t="str">
            <v>816000851040</v>
          </cell>
          <cell r="B1552">
            <v>81600085</v>
          </cell>
          <cell r="C1552">
            <v>1040</v>
          </cell>
          <cell r="D1552">
            <v>0.50624999999999998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0.50624999999999998</v>
          </cell>
        </row>
        <row r="1553">
          <cell r="A1553" t="str">
            <v>816000861040</v>
          </cell>
          <cell r="B1553">
            <v>81600086</v>
          </cell>
          <cell r="C1553">
            <v>1040</v>
          </cell>
          <cell r="D1553">
            <v>0.69347000000000003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0.69347000000000003</v>
          </cell>
        </row>
        <row r="1554">
          <cell r="A1554" t="str">
            <v>816000861871</v>
          </cell>
          <cell r="B1554">
            <v>81600086</v>
          </cell>
          <cell r="C1554">
            <v>1871</v>
          </cell>
          <cell r="D1554">
            <v>0.69521999999999995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0.69521999999999995</v>
          </cell>
        </row>
        <row r="1555">
          <cell r="A1555" t="str">
            <v>816000881040</v>
          </cell>
          <cell r="B1555">
            <v>81600088</v>
          </cell>
          <cell r="C1555">
            <v>1040</v>
          </cell>
          <cell r="D1555">
            <v>0.38489000000000001</v>
          </cell>
          <cell r="E1555">
            <v>0</v>
          </cell>
          <cell r="F1555">
            <v>0</v>
          </cell>
          <cell r="G1555">
            <v>0</v>
          </cell>
          <cell r="H1555">
            <v>0.27495999999999998</v>
          </cell>
          <cell r="I1555">
            <v>0.65985000000000005</v>
          </cell>
        </row>
        <row r="1556">
          <cell r="A1556" t="str">
            <v>816000911040</v>
          </cell>
          <cell r="B1556">
            <v>81600091</v>
          </cell>
          <cell r="C1556">
            <v>1040</v>
          </cell>
          <cell r="D1556">
            <v>0.38401999999999997</v>
          </cell>
          <cell r="E1556">
            <v>0</v>
          </cell>
          <cell r="F1556">
            <v>0</v>
          </cell>
          <cell r="G1556">
            <v>0</v>
          </cell>
          <cell r="H1556">
            <v>0.22309000000000001</v>
          </cell>
          <cell r="I1556">
            <v>0.60711000000000004</v>
          </cell>
        </row>
        <row r="1557">
          <cell r="A1557" t="str">
            <v>816000924010</v>
          </cell>
          <cell r="B1557">
            <v>81600092</v>
          </cell>
          <cell r="C1557">
            <v>4010</v>
          </cell>
          <cell r="D1557">
            <v>15.05519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15.05519</v>
          </cell>
        </row>
        <row r="1558">
          <cell r="A1558" t="str">
            <v>816000931040</v>
          </cell>
          <cell r="B1558">
            <v>81600093</v>
          </cell>
          <cell r="C1558">
            <v>1040</v>
          </cell>
          <cell r="D1558">
            <v>8.9950000000000002E-2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8.9950000000000002E-2</v>
          </cell>
        </row>
        <row r="1559">
          <cell r="A1559" t="str">
            <v>816000934010</v>
          </cell>
          <cell r="B1559">
            <v>81600093</v>
          </cell>
          <cell r="C1559">
            <v>4010</v>
          </cell>
          <cell r="D1559">
            <v>7.6539999999999997E-2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7.6539999999999997E-2</v>
          </cell>
        </row>
        <row r="1560">
          <cell r="A1560" t="str">
            <v>816000936023</v>
          </cell>
          <cell r="B1560">
            <v>81600093</v>
          </cell>
          <cell r="C1560">
            <v>6023</v>
          </cell>
          <cell r="D1560">
            <v>93.847329999999999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93.847329999999999</v>
          </cell>
        </row>
        <row r="1561">
          <cell r="A1561" t="str">
            <v>816000941040</v>
          </cell>
          <cell r="B1561">
            <v>81600094</v>
          </cell>
          <cell r="C1561">
            <v>1040</v>
          </cell>
          <cell r="D1561">
            <v>0.68411999999999995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0.68411999999999995</v>
          </cell>
        </row>
        <row r="1562">
          <cell r="A1562" t="str">
            <v>816000952061</v>
          </cell>
          <cell r="B1562">
            <v>81600095</v>
          </cell>
          <cell r="C1562">
            <v>2061</v>
          </cell>
          <cell r="D1562">
            <v>0.13164999999999999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0.13164999999999999</v>
          </cell>
        </row>
        <row r="1563">
          <cell r="A1563" t="str">
            <v>816000962061</v>
          </cell>
          <cell r="B1563">
            <v>81600096</v>
          </cell>
          <cell r="C1563">
            <v>2061</v>
          </cell>
          <cell r="D1563">
            <v>0.26082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0.26082</v>
          </cell>
        </row>
        <row r="1564">
          <cell r="A1564" t="str">
            <v>816000971040</v>
          </cell>
          <cell r="B1564">
            <v>81600097</v>
          </cell>
          <cell r="C1564">
            <v>1040</v>
          </cell>
          <cell r="D1564">
            <v>0.55871000000000004</v>
          </cell>
          <cell r="E1564">
            <v>0</v>
          </cell>
          <cell r="F1564">
            <v>0</v>
          </cell>
          <cell r="G1564">
            <v>0</v>
          </cell>
          <cell r="H1564">
            <v>0.23285</v>
          </cell>
          <cell r="I1564">
            <v>0.79156000000000004</v>
          </cell>
        </row>
        <row r="1565">
          <cell r="A1565" t="str">
            <v>816000981040</v>
          </cell>
          <cell r="B1565">
            <v>81600098</v>
          </cell>
          <cell r="C1565">
            <v>1040</v>
          </cell>
          <cell r="D1565">
            <v>0.79878000000000005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0.79878000000000005</v>
          </cell>
        </row>
        <row r="1566">
          <cell r="A1566" t="str">
            <v>816000981871</v>
          </cell>
          <cell r="B1566">
            <v>81600098</v>
          </cell>
          <cell r="C1566">
            <v>1871</v>
          </cell>
          <cell r="D1566">
            <v>0.77185000000000004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0.77185000000000004</v>
          </cell>
        </row>
        <row r="1567">
          <cell r="A1567" t="str">
            <v>816001012060</v>
          </cell>
          <cell r="B1567">
            <v>81600101</v>
          </cell>
          <cell r="C1567">
            <v>2060</v>
          </cell>
          <cell r="D1567">
            <v>3.4163299999999999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3.4163299999999999</v>
          </cell>
        </row>
        <row r="1568">
          <cell r="A1568" t="str">
            <v>816001012061</v>
          </cell>
          <cell r="B1568">
            <v>81600101</v>
          </cell>
          <cell r="C1568">
            <v>2061</v>
          </cell>
          <cell r="D1568">
            <v>2.0568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2.0568</v>
          </cell>
        </row>
        <row r="1569">
          <cell r="A1569" t="str">
            <v>816001012064</v>
          </cell>
          <cell r="B1569">
            <v>81600101</v>
          </cell>
          <cell r="C1569">
            <v>2064</v>
          </cell>
          <cell r="D1569">
            <v>2.4666100000000002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2.4666100000000002</v>
          </cell>
        </row>
        <row r="1570">
          <cell r="A1570" t="str">
            <v>816001022060</v>
          </cell>
          <cell r="B1570">
            <v>81600102</v>
          </cell>
          <cell r="C1570">
            <v>2060</v>
          </cell>
          <cell r="D1570">
            <v>1.4047000000000001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1.4047000000000001</v>
          </cell>
        </row>
        <row r="1571">
          <cell r="A1571" t="str">
            <v>816001022061</v>
          </cell>
          <cell r="B1571">
            <v>81600102</v>
          </cell>
          <cell r="C1571">
            <v>2061</v>
          </cell>
          <cell r="D1571">
            <v>1.0532900000000001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1.0532900000000001</v>
          </cell>
        </row>
        <row r="1572">
          <cell r="A1572" t="str">
            <v>816001022064</v>
          </cell>
          <cell r="B1572">
            <v>81600102</v>
          </cell>
          <cell r="C1572">
            <v>2064</v>
          </cell>
          <cell r="D1572">
            <v>1.2029399999999999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1.2029399999999999</v>
          </cell>
        </row>
        <row r="1573">
          <cell r="A1573" t="str">
            <v>816001031040</v>
          </cell>
          <cell r="B1573">
            <v>81600103</v>
          </cell>
          <cell r="C1573">
            <v>1040</v>
          </cell>
          <cell r="D1573">
            <v>1.3925700000000001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1.3925700000000001</v>
          </cell>
        </row>
        <row r="1574">
          <cell r="A1574" t="str">
            <v>816001032060</v>
          </cell>
          <cell r="B1574">
            <v>81600103</v>
          </cell>
          <cell r="C1574">
            <v>2060</v>
          </cell>
          <cell r="D1574">
            <v>1.2412700000000001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1.2412700000000001</v>
          </cell>
        </row>
        <row r="1575">
          <cell r="A1575" t="str">
            <v>816001032064</v>
          </cell>
          <cell r="B1575">
            <v>81600103</v>
          </cell>
          <cell r="C1575">
            <v>2064</v>
          </cell>
          <cell r="D1575">
            <v>1.28596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1.28596</v>
          </cell>
        </row>
        <row r="1576">
          <cell r="A1576" t="str">
            <v>816001034010</v>
          </cell>
          <cell r="B1576">
            <v>81600103</v>
          </cell>
          <cell r="C1576">
            <v>4010</v>
          </cell>
          <cell r="D1576">
            <v>1.3925000000000001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1.3925000000000001</v>
          </cell>
        </row>
        <row r="1577">
          <cell r="A1577" t="str">
            <v>816001051040</v>
          </cell>
          <cell r="B1577">
            <v>81600105</v>
          </cell>
          <cell r="C1577">
            <v>1040</v>
          </cell>
          <cell r="D1577">
            <v>1.3572200000000001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1.3572200000000001</v>
          </cell>
        </row>
        <row r="1578">
          <cell r="A1578" t="str">
            <v>816001051871</v>
          </cell>
          <cell r="B1578">
            <v>81600105</v>
          </cell>
          <cell r="C1578">
            <v>1871</v>
          </cell>
          <cell r="D1578">
            <v>1.36032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1.36032</v>
          </cell>
        </row>
        <row r="1579">
          <cell r="A1579" t="str">
            <v>816001072060</v>
          </cell>
          <cell r="B1579">
            <v>81600107</v>
          </cell>
          <cell r="C1579">
            <v>2060</v>
          </cell>
          <cell r="D1579">
            <v>0.25480000000000003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0.25480000000000003</v>
          </cell>
        </row>
        <row r="1580">
          <cell r="A1580" t="str">
            <v>816001072061</v>
          </cell>
          <cell r="B1580">
            <v>81600107</v>
          </cell>
          <cell r="C1580">
            <v>2061</v>
          </cell>
          <cell r="D1580">
            <v>0.31757999999999997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0.31757999999999997</v>
          </cell>
        </row>
        <row r="1581">
          <cell r="A1581" t="str">
            <v>816001072064</v>
          </cell>
          <cell r="B1581">
            <v>81600107</v>
          </cell>
          <cell r="C1581">
            <v>2064</v>
          </cell>
          <cell r="D1581">
            <v>0.21809000000000001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0.21809000000000001</v>
          </cell>
        </row>
        <row r="1582">
          <cell r="A1582" t="str">
            <v>816001081040</v>
          </cell>
          <cell r="B1582">
            <v>81600108</v>
          </cell>
          <cell r="C1582">
            <v>1040</v>
          </cell>
          <cell r="D1582">
            <v>1.5331600000000001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1.5331600000000001</v>
          </cell>
        </row>
        <row r="1583">
          <cell r="A1583" t="str">
            <v>816001084010</v>
          </cell>
          <cell r="B1583">
            <v>81600108</v>
          </cell>
          <cell r="C1583">
            <v>4010</v>
          </cell>
          <cell r="D1583">
            <v>1.55667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1.55667</v>
          </cell>
        </row>
        <row r="1584">
          <cell r="A1584" t="str">
            <v>816001084889</v>
          </cell>
          <cell r="B1584">
            <v>81600108</v>
          </cell>
          <cell r="C1584">
            <v>4889</v>
          </cell>
          <cell r="D1584">
            <v>1.5418000000000001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1.5418000000000001</v>
          </cell>
        </row>
        <row r="1585">
          <cell r="A1585" t="str">
            <v>816001086023</v>
          </cell>
          <cell r="B1585">
            <v>81600108</v>
          </cell>
          <cell r="C1585">
            <v>6023</v>
          </cell>
          <cell r="D1585">
            <v>1.68211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1.68211</v>
          </cell>
        </row>
        <row r="1586">
          <cell r="A1586" t="str">
            <v>816001091040</v>
          </cell>
          <cell r="B1586">
            <v>81600109</v>
          </cell>
          <cell r="C1586">
            <v>1040</v>
          </cell>
          <cell r="D1586">
            <v>0.64158000000000004</v>
          </cell>
          <cell r="E1586">
            <v>0</v>
          </cell>
          <cell r="F1586">
            <v>0</v>
          </cell>
          <cell r="G1586">
            <v>0</v>
          </cell>
          <cell r="H1586">
            <v>0.23413</v>
          </cell>
          <cell r="I1586">
            <v>0.87570999999999999</v>
          </cell>
        </row>
        <row r="1587">
          <cell r="A1587" t="str">
            <v>816001101040</v>
          </cell>
          <cell r="B1587">
            <v>81600110</v>
          </cell>
          <cell r="C1587">
            <v>1040</v>
          </cell>
          <cell r="D1587">
            <v>0.63729000000000002</v>
          </cell>
          <cell r="E1587">
            <v>0</v>
          </cell>
          <cell r="F1587">
            <v>0</v>
          </cell>
          <cell r="G1587">
            <v>0</v>
          </cell>
          <cell r="H1587">
            <v>0.28503000000000001</v>
          </cell>
          <cell r="I1587">
            <v>0.92232000000000003</v>
          </cell>
        </row>
        <row r="1588">
          <cell r="A1588" t="str">
            <v>816001112060</v>
          </cell>
          <cell r="B1588">
            <v>81600111</v>
          </cell>
          <cell r="C1588">
            <v>2060</v>
          </cell>
          <cell r="D1588">
            <v>0.18487999999999999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0.18487999999999999</v>
          </cell>
        </row>
        <row r="1589">
          <cell r="A1589" t="str">
            <v>816001112061</v>
          </cell>
          <cell r="B1589">
            <v>81600111</v>
          </cell>
          <cell r="C1589">
            <v>2061</v>
          </cell>
          <cell r="D1589">
            <v>0.11808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0.11808</v>
          </cell>
        </row>
        <row r="1590">
          <cell r="A1590" t="str">
            <v>816001112064</v>
          </cell>
          <cell r="B1590">
            <v>81600111</v>
          </cell>
          <cell r="C1590">
            <v>2064</v>
          </cell>
          <cell r="D1590">
            <v>0.18487999999999999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0.18487999999999999</v>
          </cell>
        </row>
        <row r="1591">
          <cell r="A1591" t="str">
            <v>816001122060</v>
          </cell>
          <cell r="B1591">
            <v>81600112</v>
          </cell>
          <cell r="C1591">
            <v>2060</v>
          </cell>
          <cell r="D1591">
            <v>0.26556000000000002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0.26556000000000002</v>
          </cell>
        </row>
        <row r="1592">
          <cell r="A1592" t="str">
            <v>816001122061</v>
          </cell>
          <cell r="B1592">
            <v>81600112</v>
          </cell>
          <cell r="C1592">
            <v>2061</v>
          </cell>
          <cell r="D1592">
            <v>0.35636000000000001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0.35636000000000001</v>
          </cell>
        </row>
        <row r="1593">
          <cell r="A1593" t="str">
            <v>816001122064</v>
          </cell>
          <cell r="B1593">
            <v>81600112</v>
          </cell>
          <cell r="C1593">
            <v>2064</v>
          </cell>
          <cell r="D1593">
            <v>8.1420000000000006E-2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8.1420000000000006E-2</v>
          </cell>
        </row>
        <row r="1594">
          <cell r="A1594" t="str">
            <v>816001132060</v>
          </cell>
          <cell r="B1594">
            <v>81600113</v>
          </cell>
          <cell r="C1594">
            <v>2060</v>
          </cell>
          <cell r="D1594">
            <v>0.47188999999999998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0.47188999999999998</v>
          </cell>
        </row>
        <row r="1595">
          <cell r="A1595" t="str">
            <v>816001132064</v>
          </cell>
          <cell r="B1595">
            <v>81600113</v>
          </cell>
          <cell r="C1595">
            <v>2064</v>
          </cell>
          <cell r="D1595">
            <v>0.54962999999999995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0.54962999999999995</v>
          </cell>
        </row>
        <row r="1596">
          <cell r="A1596" t="str">
            <v>816001176023</v>
          </cell>
          <cell r="B1596">
            <v>81600117</v>
          </cell>
          <cell r="C1596">
            <v>6023</v>
          </cell>
          <cell r="D1596">
            <v>8.6872000000000007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8.6872000000000007</v>
          </cell>
        </row>
        <row r="1597">
          <cell r="A1597" t="str">
            <v>816001181040</v>
          </cell>
          <cell r="B1597">
            <v>81600118</v>
          </cell>
          <cell r="C1597">
            <v>1040</v>
          </cell>
          <cell r="D1597">
            <v>0.92910999999999999</v>
          </cell>
          <cell r="E1597">
            <v>0</v>
          </cell>
          <cell r="F1597">
            <v>0</v>
          </cell>
          <cell r="G1597">
            <v>0</v>
          </cell>
          <cell r="H1597">
            <v>9.4119999999999995E-2</v>
          </cell>
          <cell r="I1597">
            <v>1.0232300000000001</v>
          </cell>
        </row>
        <row r="1598">
          <cell r="A1598" t="str">
            <v>816001191040</v>
          </cell>
          <cell r="B1598">
            <v>81600119</v>
          </cell>
          <cell r="C1598">
            <v>1040</v>
          </cell>
          <cell r="D1598">
            <v>1.23E-3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1.23E-3</v>
          </cell>
        </row>
        <row r="1599">
          <cell r="A1599" t="str">
            <v>816001204010</v>
          </cell>
          <cell r="B1599">
            <v>81600120</v>
          </cell>
          <cell r="C1599">
            <v>4010</v>
          </cell>
          <cell r="D1599">
            <v>0.56440999999999997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0.56440999999999997</v>
          </cell>
        </row>
        <row r="1600">
          <cell r="A1600" t="str">
            <v>816001206023</v>
          </cell>
          <cell r="B1600">
            <v>81600120</v>
          </cell>
          <cell r="C1600">
            <v>6023</v>
          </cell>
          <cell r="D1600">
            <v>0.57499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0.57499</v>
          </cell>
        </row>
        <row r="1601">
          <cell r="A1601" t="str">
            <v>816001214010</v>
          </cell>
          <cell r="B1601">
            <v>81600121</v>
          </cell>
          <cell r="C1601">
            <v>4010</v>
          </cell>
          <cell r="D1601">
            <v>0.56440999999999997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0.56440999999999997</v>
          </cell>
        </row>
        <row r="1602">
          <cell r="A1602" t="str">
            <v>816001216023</v>
          </cell>
          <cell r="B1602">
            <v>81600121</v>
          </cell>
          <cell r="C1602">
            <v>6023</v>
          </cell>
          <cell r="D1602">
            <v>0.57499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0.57499</v>
          </cell>
        </row>
        <row r="1603">
          <cell r="A1603" t="str">
            <v>816001224010</v>
          </cell>
          <cell r="B1603">
            <v>81600122</v>
          </cell>
          <cell r="C1603">
            <v>4010</v>
          </cell>
          <cell r="D1603">
            <v>0.96197999999999995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0.96197999999999995</v>
          </cell>
        </row>
        <row r="1604">
          <cell r="A1604" t="str">
            <v>816001226023</v>
          </cell>
          <cell r="B1604">
            <v>81600122</v>
          </cell>
          <cell r="C1604">
            <v>6023</v>
          </cell>
          <cell r="D1604">
            <v>0.98001000000000005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0.98001000000000005</v>
          </cell>
        </row>
        <row r="1605">
          <cell r="A1605" t="str">
            <v>816001232064</v>
          </cell>
          <cell r="B1605">
            <v>81600123</v>
          </cell>
          <cell r="C1605">
            <v>2064</v>
          </cell>
          <cell r="D1605">
            <v>0.40739999999999998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0.40739999999999998</v>
          </cell>
        </row>
        <row r="1606">
          <cell r="A1606" t="str">
            <v>816001232878</v>
          </cell>
          <cell r="B1606">
            <v>81600123</v>
          </cell>
          <cell r="C1606">
            <v>2878</v>
          </cell>
          <cell r="D1606">
            <v>0.52763000000000004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0.52763000000000004</v>
          </cell>
        </row>
        <row r="1607">
          <cell r="A1607" t="str">
            <v>816001242064</v>
          </cell>
          <cell r="B1607">
            <v>81600124</v>
          </cell>
          <cell r="C1607">
            <v>2064</v>
          </cell>
          <cell r="D1607">
            <v>0.69127000000000005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0.69127000000000005</v>
          </cell>
        </row>
        <row r="1608">
          <cell r="A1608" t="str">
            <v>816001242878</v>
          </cell>
          <cell r="B1608">
            <v>81600124</v>
          </cell>
          <cell r="C1608">
            <v>2878</v>
          </cell>
          <cell r="D1608">
            <v>0.76175000000000004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0.76175000000000004</v>
          </cell>
        </row>
        <row r="1609">
          <cell r="A1609" t="str">
            <v>816001251040</v>
          </cell>
          <cell r="B1609">
            <v>81600125</v>
          </cell>
          <cell r="C1609">
            <v>1040</v>
          </cell>
          <cell r="D1609">
            <v>0.60102999999999995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0.60102999999999995</v>
          </cell>
        </row>
        <row r="1610">
          <cell r="A1610" t="str">
            <v>816001251871</v>
          </cell>
          <cell r="B1610">
            <v>81600125</v>
          </cell>
          <cell r="C1610">
            <v>1871</v>
          </cell>
          <cell r="D1610">
            <v>0.59111000000000002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0.59111000000000002</v>
          </cell>
        </row>
        <row r="1611">
          <cell r="A1611" t="str">
            <v>816001261040</v>
          </cell>
          <cell r="B1611">
            <v>81600126</v>
          </cell>
          <cell r="C1611">
            <v>1040</v>
          </cell>
          <cell r="D1611">
            <v>1.21533</v>
          </cell>
          <cell r="E1611">
            <v>0</v>
          </cell>
          <cell r="F1611">
            <v>0</v>
          </cell>
          <cell r="G1611">
            <v>0</v>
          </cell>
          <cell r="H1611">
            <v>0.45102999999999999</v>
          </cell>
          <cell r="I1611">
            <v>1.6663600000000001</v>
          </cell>
        </row>
        <row r="1612">
          <cell r="A1612" t="str">
            <v>817000011040</v>
          </cell>
          <cell r="B1612">
            <v>81700001</v>
          </cell>
          <cell r="C1612">
            <v>1040</v>
          </cell>
          <cell r="D1612">
            <v>11.8329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11.8329</v>
          </cell>
        </row>
        <row r="1613">
          <cell r="A1613" t="str">
            <v>817000014010</v>
          </cell>
          <cell r="B1613">
            <v>81700001</v>
          </cell>
          <cell r="C1613">
            <v>4010</v>
          </cell>
          <cell r="D1613">
            <v>10.73006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10.73006</v>
          </cell>
        </row>
        <row r="1614">
          <cell r="A1614" t="str">
            <v>817000031040</v>
          </cell>
          <cell r="B1614">
            <v>81700003</v>
          </cell>
          <cell r="C1614">
            <v>1040</v>
          </cell>
          <cell r="D1614">
            <v>11.18943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11.18943</v>
          </cell>
        </row>
        <row r="1615">
          <cell r="A1615" t="str">
            <v>817000031859</v>
          </cell>
          <cell r="B1615">
            <v>81700003</v>
          </cell>
          <cell r="C1615">
            <v>1859</v>
          </cell>
          <cell r="D1615">
            <v>11.46265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11.46265</v>
          </cell>
        </row>
        <row r="1616">
          <cell r="A1616" t="str">
            <v>817000034889</v>
          </cell>
          <cell r="B1616">
            <v>81700003</v>
          </cell>
          <cell r="C1616">
            <v>4889</v>
          </cell>
          <cell r="D1616">
            <v>11.44384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11.44384</v>
          </cell>
        </row>
        <row r="1617">
          <cell r="A1617" t="str">
            <v>817000041040</v>
          </cell>
          <cell r="B1617">
            <v>81700004</v>
          </cell>
          <cell r="C1617">
            <v>1040</v>
          </cell>
          <cell r="D1617">
            <v>8.0793099999999995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8.0793099999999995</v>
          </cell>
        </row>
        <row r="1618">
          <cell r="A1618" t="str">
            <v>817000044010</v>
          </cell>
          <cell r="B1618">
            <v>81700004</v>
          </cell>
          <cell r="C1618">
            <v>4010</v>
          </cell>
          <cell r="D1618">
            <v>7.3163799999999997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7.3163799999999997</v>
          </cell>
        </row>
        <row r="1619">
          <cell r="A1619" t="str">
            <v>817000046022</v>
          </cell>
          <cell r="B1619">
            <v>81700004</v>
          </cell>
          <cell r="C1619">
            <v>6022</v>
          </cell>
          <cell r="D1619">
            <v>8.0792999999999999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8.0792999999999999</v>
          </cell>
        </row>
        <row r="1620">
          <cell r="A1620" t="str">
            <v>817000051040</v>
          </cell>
          <cell r="B1620">
            <v>81700005</v>
          </cell>
          <cell r="C1620">
            <v>1040</v>
          </cell>
          <cell r="D1620">
            <v>11.55307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11.55307</v>
          </cell>
        </row>
        <row r="1621">
          <cell r="A1621" t="str">
            <v>817000071040</v>
          </cell>
          <cell r="B1621">
            <v>81700007</v>
          </cell>
          <cell r="C1621">
            <v>1040</v>
          </cell>
          <cell r="D1621">
            <v>10.56137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10.56137</v>
          </cell>
        </row>
        <row r="1622">
          <cell r="A1622" t="str">
            <v>817000076022</v>
          </cell>
          <cell r="B1622">
            <v>81700007</v>
          </cell>
          <cell r="C1622">
            <v>6022</v>
          </cell>
          <cell r="D1622">
            <v>10.45449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10.45449</v>
          </cell>
        </row>
        <row r="1623">
          <cell r="A1623" t="str">
            <v>817000081040</v>
          </cell>
          <cell r="B1623">
            <v>81700008</v>
          </cell>
          <cell r="C1623">
            <v>1040</v>
          </cell>
          <cell r="D1623">
            <v>8.5001700000000007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8.5001700000000007</v>
          </cell>
        </row>
        <row r="1624">
          <cell r="A1624" t="str">
            <v>817000084010</v>
          </cell>
          <cell r="B1624">
            <v>81700008</v>
          </cell>
          <cell r="C1624">
            <v>4010</v>
          </cell>
          <cell r="D1624">
            <v>10.67353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10.67353</v>
          </cell>
        </row>
        <row r="1625">
          <cell r="A1625" t="str">
            <v>817000091040</v>
          </cell>
          <cell r="B1625">
            <v>81700009</v>
          </cell>
          <cell r="C1625">
            <v>1040</v>
          </cell>
          <cell r="D1625">
            <v>10.69867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10.69867</v>
          </cell>
        </row>
        <row r="1626">
          <cell r="A1626" t="str">
            <v>817000091859</v>
          </cell>
          <cell r="B1626">
            <v>81700009</v>
          </cell>
          <cell r="C1626">
            <v>1859</v>
          </cell>
          <cell r="D1626">
            <v>11.67023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11.67023</v>
          </cell>
        </row>
        <row r="1627">
          <cell r="A1627" t="str">
            <v>817000094010</v>
          </cell>
          <cell r="B1627">
            <v>81700009</v>
          </cell>
          <cell r="C1627">
            <v>4010</v>
          </cell>
          <cell r="D1627">
            <v>11.77399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11.77399</v>
          </cell>
        </row>
        <row r="1628">
          <cell r="A1628" t="str">
            <v>817000094889</v>
          </cell>
          <cell r="B1628">
            <v>81700009</v>
          </cell>
          <cell r="C1628">
            <v>4889</v>
          </cell>
          <cell r="D1628">
            <v>11.67023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11.67023</v>
          </cell>
        </row>
        <row r="1629">
          <cell r="A1629" t="str">
            <v>817000101040</v>
          </cell>
          <cell r="B1629">
            <v>81700010</v>
          </cell>
          <cell r="C1629">
            <v>1040</v>
          </cell>
          <cell r="D1629">
            <v>6.35283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6.35283</v>
          </cell>
        </row>
        <row r="1630">
          <cell r="A1630" t="str">
            <v>817000111040</v>
          </cell>
          <cell r="B1630">
            <v>81700011</v>
          </cell>
          <cell r="C1630">
            <v>1040</v>
          </cell>
          <cell r="D1630">
            <v>10.67614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10.67614</v>
          </cell>
        </row>
        <row r="1631">
          <cell r="A1631" t="str">
            <v>817000121040</v>
          </cell>
          <cell r="B1631">
            <v>81700012</v>
          </cell>
          <cell r="C1631">
            <v>1040</v>
          </cell>
          <cell r="D1631">
            <v>10.673539999999999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10.673539999999999</v>
          </cell>
        </row>
        <row r="1632">
          <cell r="A1632" t="str">
            <v>817000131040</v>
          </cell>
          <cell r="B1632">
            <v>81700013</v>
          </cell>
          <cell r="C1632">
            <v>1040</v>
          </cell>
          <cell r="D1632">
            <v>6.2931800000000004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6.2931800000000004</v>
          </cell>
        </row>
        <row r="1633">
          <cell r="A1633" t="str">
            <v>817000131859</v>
          </cell>
          <cell r="B1633">
            <v>81700013</v>
          </cell>
          <cell r="C1633">
            <v>1859</v>
          </cell>
          <cell r="D1633">
            <v>6.1836000000000002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6.1836000000000002</v>
          </cell>
        </row>
        <row r="1634">
          <cell r="A1634" t="str">
            <v>817000134010</v>
          </cell>
          <cell r="B1634">
            <v>81700013</v>
          </cell>
          <cell r="C1634">
            <v>4010</v>
          </cell>
          <cell r="D1634">
            <v>3.3465099999999999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3.3465099999999999</v>
          </cell>
        </row>
        <row r="1635">
          <cell r="A1635" t="str">
            <v>817000134889</v>
          </cell>
          <cell r="B1635">
            <v>81700013</v>
          </cell>
          <cell r="C1635">
            <v>4889</v>
          </cell>
          <cell r="D1635">
            <v>6.1836000000000002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6.1836000000000002</v>
          </cell>
        </row>
        <row r="1636">
          <cell r="A1636" t="str">
            <v>817000136022</v>
          </cell>
          <cell r="B1636">
            <v>81700013</v>
          </cell>
          <cell r="C1636">
            <v>6022</v>
          </cell>
          <cell r="D1636">
            <v>3.47444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3.47444</v>
          </cell>
        </row>
        <row r="1637">
          <cell r="A1637" t="str">
            <v>817000136023</v>
          </cell>
          <cell r="B1637">
            <v>81700013</v>
          </cell>
          <cell r="C1637">
            <v>6023</v>
          </cell>
          <cell r="D1637">
            <v>3.47444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3.47444</v>
          </cell>
        </row>
        <row r="1638">
          <cell r="A1638" t="str">
            <v>817000141040</v>
          </cell>
          <cell r="B1638">
            <v>81700014</v>
          </cell>
          <cell r="C1638">
            <v>1040</v>
          </cell>
          <cell r="D1638">
            <v>10.23466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10.23466</v>
          </cell>
        </row>
        <row r="1639">
          <cell r="A1639" t="str">
            <v>817000151040</v>
          </cell>
          <cell r="B1639">
            <v>81700015</v>
          </cell>
          <cell r="C1639">
            <v>1040</v>
          </cell>
          <cell r="D1639">
            <v>5.82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5.82</v>
          </cell>
        </row>
        <row r="1640">
          <cell r="A1640" t="str">
            <v>817000161040</v>
          </cell>
          <cell r="B1640">
            <v>81700016</v>
          </cell>
          <cell r="C1640">
            <v>1040</v>
          </cell>
          <cell r="D1640">
            <v>5.0687800000000003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5.0687800000000003</v>
          </cell>
        </row>
        <row r="1641">
          <cell r="A1641" t="str">
            <v>817000171040</v>
          </cell>
          <cell r="B1641">
            <v>81700017</v>
          </cell>
          <cell r="C1641">
            <v>1040</v>
          </cell>
          <cell r="D1641">
            <v>6.9053599999999999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6.9053599999999999</v>
          </cell>
        </row>
        <row r="1642">
          <cell r="A1642" t="str">
            <v>817000171859</v>
          </cell>
          <cell r="B1642">
            <v>81700017</v>
          </cell>
          <cell r="C1642">
            <v>1859</v>
          </cell>
          <cell r="D1642">
            <v>6.7077799999999996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6.7077799999999996</v>
          </cell>
        </row>
        <row r="1643">
          <cell r="A1643" t="str">
            <v>817000174010</v>
          </cell>
          <cell r="B1643">
            <v>81700017</v>
          </cell>
          <cell r="C1643">
            <v>4010</v>
          </cell>
          <cell r="D1643">
            <v>6.49695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6.49695</v>
          </cell>
        </row>
        <row r="1644">
          <cell r="A1644" t="str">
            <v>817000176022</v>
          </cell>
          <cell r="B1644">
            <v>81700017</v>
          </cell>
          <cell r="C1644">
            <v>6022</v>
          </cell>
          <cell r="D1644">
            <v>6.9354500000000003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6.9354500000000003</v>
          </cell>
        </row>
        <row r="1645">
          <cell r="A1645" t="str">
            <v>817000176023</v>
          </cell>
          <cell r="B1645">
            <v>81700017</v>
          </cell>
          <cell r="C1645">
            <v>6023</v>
          </cell>
          <cell r="D1645">
            <v>6.9354500000000003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6.9354500000000003</v>
          </cell>
        </row>
        <row r="1646">
          <cell r="A1646" t="str">
            <v>817000181040</v>
          </cell>
          <cell r="B1646">
            <v>81700018</v>
          </cell>
          <cell r="C1646">
            <v>1040</v>
          </cell>
          <cell r="D1646">
            <v>9.3877900000000007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9.3877900000000007</v>
          </cell>
        </row>
        <row r="1647">
          <cell r="A1647" t="str">
            <v>817000251040</v>
          </cell>
          <cell r="B1647">
            <v>81700025</v>
          </cell>
          <cell r="C1647">
            <v>1040</v>
          </cell>
          <cell r="D1647">
            <v>5.8272000000000004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5.8272000000000004</v>
          </cell>
        </row>
        <row r="1648">
          <cell r="A1648" t="str">
            <v>817000271040</v>
          </cell>
          <cell r="B1648">
            <v>81700027</v>
          </cell>
          <cell r="C1648">
            <v>1040</v>
          </cell>
          <cell r="D1648">
            <v>5.4884500000000003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5.4884500000000003</v>
          </cell>
        </row>
        <row r="1649">
          <cell r="A1649" t="str">
            <v>817000301040</v>
          </cell>
          <cell r="B1649">
            <v>81700030</v>
          </cell>
          <cell r="C1649">
            <v>1040</v>
          </cell>
          <cell r="D1649">
            <v>5.41012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5.41012</v>
          </cell>
        </row>
        <row r="1650">
          <cell r="A1650" t="str">
            <v>817000311040</v>
          </cell>
          <cell r="B1650">
            <v>81700031</v>
          </cell>
          <cell r="C1650">
            <v>1040</v>
          </cell>
          <cell r="D1650">
            <v>5.4779999999999998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5.4779999999999998</v>
          </cell>
        </row>
        <row r="1651">
          <cell r="A1651" t="str">
            <v>817000324010</v>
          </cell>
          <cell r="B1651">
            <v>81700032</v>
          </cell>
          <cell r="C1651">
            <v>4010</v>
          </cell>
          <cell r="D1651">
            <v>8.5001700000000007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8.5001700000000007</v>
          </cell>
        </row>
        <row r="1652">
          <cell r="A1652" t="str">
            <v>817000331040</v>
          </cell>
          <cell r="B1652">
            <v>81700033</v>
          </cell>
          <cell r="C1652">
            <v>1040</v>
          </cell>
          <cell r="D1652">
            <v>4.50021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4.50021</v>
          </cell>
        </row>
        <row r="1653">
          <cell r="A1653" t="str">
            <v>817000331859</v>
          </cell>
          <cell r="B1653">
            <v>81700033</v>
          </cell>
          <cell r="C1653">
            <v>1859</v>
          </cell>
          <cell r="D1653">
            <v>4.5639399999999997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4.5639399999999997</v>
          </cell>
        </row>
        <row r="1654">
          <cell r="A1654" t="str">
            <v>817000341040</v>
          </cell>
          <cell r="B1654">
            <v>81700034</v>
          </cell>
          <cell r="C1654">
            <v>1040</v>
          </cell>
          <cell r="D1654">
            <v>7.7036100000000003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7.7036100000000003</v>
          </cell>
        </row>
        <row r="1655">
          <cell r="A1655" t="str">
            <v>817000351040</v>
          </cell>
          <cell r="B1655">
            <v>81700035</v>
          </cell>
          <cell r="C1655">
            <v>1040</v>
          </cell>
          <cell r="D1655">
            <v>41.28819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41.28819</v>
          </cell>
        </row>
        <row r="1656">
          <cell r="A1656" t="str">
            <v>818000012060</v>
          </cell>
          <cell r="B1656">
            <v>81800001</v>
          </cell>
          <cell r="C1656">
            <v>2060</v>
          </cell>
          <cell r="D1656">
            <v>7.8050800000000002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7.8050800000000002</v>
          </cell>
        </row>
        <row r="1657">
          <cell r="A1657" t="str">
            <v>818000012061</v>
          </cell>
          <cell r="B1657">
            <v>81800001</v>
          </cell>
          <cell r="C1657">
            <v>2061</v>
          </cell>
          <cell r="D1657">
            <v>12.801539999999999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12.801539999999999</v>
          </cell>
        </row>
        <row r="1658">
          <cell r="A1658" t="str">
            <v>818000012063</v>
          </cell>
          <cell r="B1658">
            <v>81800001</v>
          </cell>
          <cell r="C1658">
            <v>2063</v>
          </cell>
          <cell r="D1658">
            <v>7.3856200000000003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7.3856200000000003</v>
          </cell>
        </row>
        <row r="1659">
          <cell r="A1659" t="str">
            <v>818000016024</v>
          </cell>
          <cell r="B1659">
            <v>81800001</v>
          </cell>
          <cell r="C1659">
            <v>6024</v>
          </cell>
          <cell r="D1659">
            <v>8.3925000000000001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8.3925000000000001</v>
          </cell>
        </row>
        <row r="1660">
          <cell r="A1660" t="str">
            <v>818000021040</v>
          </cell>
          <cell r="B1660">
            <v>81800002</v>
          </cell>
          <cell r="C1660">
            <v>1040</v>
          </cell>
          <cell r="D1660">
            <v>60.043120000000002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60.043120000000002</v>
          </cell>
        </row>
        <row r="1661">
          <cell r="A1661" t="str">
            <v>818000022060</v>
          </cell>
          <cell r="B1661">
            <v>81800002</v>
          </cell>
          <cell r="C1661">
            <v>2060</v>
          </cell>
          <cell r="D1661">
            <v>6.5475000000000003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6.5475000000000003</v>
          </cell>
        </row>
        <row r="1662">
          <cell r="A1662" t="str">
            <v>818000041040</v>
          </cell>
          <cell r="B1662">
            <v>81800004</v>
          </cell>
          <cell r="C1662">
            <v>1040</v>
          </cell>
          <cell r="D1662">
            <v>151.67400000000001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151.67400000000001</v>
          </cell>
        </row>
        <row r="1663">
          <cell r="A1663" t="str">
            <v>818000042060</v>
          </cell>
          <cell r="B1663">
            <v>81800004</v>
          </cell>
          <cell r="C1663">
            <v>2060</v>
          </cell>
          <cell r="D1663">
            <v>64.507000000000005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64.507000000000005</v>
          </cell>
        </row>
        <row r="1664">
          <cell r="A1664" t="str">
            <v>818000042061</v>
          </cell>
          <cell r="B1664">
            <v>81800004</v>
          </cell>
          <cell r="C1664">
            <v>2061</v>
          </cell>
          <cell r="D1664">
            <v>29.080120000000001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29.080120000000001</v>
          </cell>
        </row>
        <row r="1665">
          <cell r="A1665" t="str">
            <v>818000042064</v>
          </cell>
          <cell r="B1665">
            <v>81800004</v>
          </cell>
          <cell r="C1665">
            <v>2064</v>
          </cell>
          <cell r="D1665">
            <v>17.028970000000001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17.028970000000001</v>
          </cell>
        </row>
        <row r="1666">
          <cell r="A1666" t="str">
            <v>818000051040</v>
          </cell>
          <cell r="B1666">
            <v>81800005</v>
          </cell>
          <cell r="C1666">
            <v>1040</v>
          </cell>
          <cell r="D1666">
            <v>7.40402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7.40402</v>
          </cell>
        </row>
        <row r="1667">
          <cell r="A1667" t="str">
            <v>818000072060</v>
          </cell>
          <cell r="B1667">
            <v>81800007</v>
          </cell>
          <cell r="C1667">
            <v>2060</v>
          </cell>
          <cell r="D1667">
            <v>671.59667000000002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671.59667000000002</v>
          </cell>
        </row>
        <row r="1668">
          <cell r="A1668" t="str">
            <v>818000072064</v>
          </cell>
          <cell r="B1668">
            <v>81800007</v>
          </cell>
          <cell r="C1668">
            <v>2064</v>
          </cell>
          <cell r="D1668">
            <v>707.50666999999999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707.50666999999999</v>
          </cell>
        </row>
        <row r="1669">
          <cell r="A1669" t="str">
            <v>819000011040</v>
          </cell>
          <cell r="B1669">
            <v>81900001</v>
          </cell>
          <cell r="C1669">
            <v>1040</v>
          </cell>
          <cell r="D1669">
            <v>5.3714000000000004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5.3714000000000004</v>
          </cell>
        </row>
        <row r="1670">
          <cell r="A1670" t="str">
            <v>819000014010</v>
          </cell>
          <cell r="B1670">
            <v>81900001</v>
          </cell>
          <cell r="C1670">
            <v>4010</v>
          </cell>
          <cell r="D1670">
            <v>1.8383799999999999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1.8383799999999999</v>
          </cell>
        </row>
        <row r="1671">
          <cell r="A1671" t="str">
            <v>819000022060</v>
          </cell>
          <cell r="B1671">
            <v>81900002</v>
          </cell>
          <cell r="C1671">
            <v>2060</v>
          </cell>
          <cell r="D1671">
            <v>16.244420000000002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16.244420000000002</v>
          </cell>
        </row>
        <row r="1672">
          <cell r="A1672" t="str">
            <v>819000022061</v>
          </cell>
          <cell r="B1672">
            <v>81900002</v>
          </cell>
          <cell r="C1672">
            <v>2061</v>
          </cell>
          <cell r="D1672">
            <v>18.311610000000002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18.311610000000002</v>
          </cell>
        </row>
        <row r="1673">
          <cell r="A1673" t="str">
            <v>819000022064</v>
          </cell>
          <cell r="B1673">
            <v>81900002</v>
          </cell>
          <cell r="C1673">
            <v>2064</v>
          </cell>
          <cell r="D1673">
            <v>13.076739999999999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13.076739999999999</v>
          </cell>
        </row>
        <row r="1674">
          <cell r="A1674" t="str">
            <v>819000026024</v>
          </cell>
          <cell r="B1674">
            <v>81900002</v>
          </cell>
          <cell r="C1674">
            <v>6024</v>
          </cell>
          <cell r="D1674">
            <v>16.24333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16.24333</v>
          </cell>
        </row>
        <row r="1675">
          <cell r="A1675" t="str">
            <v>819000031040</v>
          </cell>
          <cell r="B1675">
            <v>81900003</v>
          </cell>
          <cell r="C1675">
            <v>1040</v>
          </cell>
          <cell r="D1675">
            <v>0.80493000000000003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0.80493000000000003</v>
          </cell>
        </row>
        <row r="1676">
          <cell r="A1676" t="str">
            <v>819000032060</v>
          </cell>
          <cell r="B1676">
            <v>81900003</v>
          </cell>
          <cell r="C1676">
            <v>2060</v>
          </cell>
          <cell r="D1676">
            <v>0.80491999999999997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0.80491999999999997</v>
          </cell>
        </row>
        <row r="1677">
          <cell r="A1677" t="str">
            <v>819000032061</v>
          </cell>
          <cell r="B1677">
            <v>81900003</v>
          </cell>
          <cell r="C1677">
            <v>2061</v>
          </cell>
          <cell r="D1677">
            <v>1.7109799999999999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1.7109799999999999</v>
          </cell>
        </row>
        <row r="1678">
          <cell r="A1678" t="str">
            <v>819000032062</v>
          </cell>
          <cell r="B1678">
            <v>81900003</v>
          </cell>
          <cell r="C1678">
            <v>2062</v>
          </cell>
          <cell r="D1678">
            <v>1.62293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1.62293</v>
          </cell>
        </row>
        <row r="1679">
          <cell r="A1679" t="str">
            <v>819000032064</v>
          </cell>
          <cell r="B1679">
            <v>81900003</v>
          </cell>
          <cell r="C1679">
            <v>2064</v>
          </cell>
          <cell r="D1679">
            <v>2.3118099999999999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2.3118099999999999</v>
          </cell>
        </row>
        <row r="1680">
          <cell r="A1680" t="str">
            <v>819000032878</v>
          </cell>
          <cell r="B1680">
            <v>81900003</v>
          </cell>
          <cell r="C1680">
            <v>2878</v>
          </cell>
          <cell r="D1680">
            <v>1.23495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1.23495</v>
          </cell>
        </row>
        <row r="1681">
          <cell r="A1681" t="str">
            <v>819000036024</v>
          </cell>
          <cell r="B1681">
            <v>81900003</v>
          </cell>
          <cell r="C1681">
            <v>6024</v>
          </cell>
          <cell r="D1681">
            <v>0.80489999999999995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0.80489999999999995</v>
          </cell>
        </row>
        <row r="1682">
          <cell r="A1682" t="str">
            <v>819000041040</v>
          </cell>
          <cell r="B1682">
            <v>81900004</v>
          </cell>
          <cell r="C1682">
            <v>1040</v>
          </cell>
          <cell r="D1682">
            <v>4.3745799999999999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4.3745799999999999</v>
          </cell>
        </row>
        <row r="1683">
          <cell r="A1683" t="str">
            <v>819000042061</v>
          </cell>
          <cell r="B1683">
            <v>81900004</v>
          </cell>
          <cell r="C1683">
            <v>2061</v>
          </cell>
          <cell r="D1683">
            <v>3.5535600000000001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3.5535600000000001</v>
          </cell>
        </row>
        <row r="1684">
          <cell r="A1684" t="str">
            <v>819000042062</v>
          </cell>
          <cell r="B1684">
            <v>81900004</v>
          </cell>
          <cell r="C1684">
            <v>2062</v>
          </cell>
          <cell r="D1684">
            <v>3.53363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3.53363</v>
          </cell>
        </row>
        <row r="1685">
          <cell r="A1685" t="str">
            <v>819000051040</v>
          </cell>
          <cell r="B1685">
            <v>81900005</v>
          </cell>
          <cell r="C1685">
            <v>1040</v>
          </cell>
          <cell r="D1685">
            <v>2.13028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2.13028</v>
          </cell>
        </row>
        <row r="1686">
          <cell r="A1686" t="str">
            <v>819000054010</v>
          </cell>
          <cell r="B1686">
            <v>81900005</v>
          </cell>
          <cell r="C1686">
            <v>4010</v>
          </cell>
          <cell r="D1686">
            <v>2.1303000000000001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2.1303000000000001</v>
          </cell>
        </row>
        <row r="1687">
          <cell r="A1687" t="str">
            <v>819000062060</v>
          </cell>
          <cell r="B1687">
            <v>81900006</v>
          </cell>
          <cell r="C1687">
            <v>2060</v>
          </cell>
          <cell r="D1687">
            <v>1.13039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1.13039</v>
          </cell>
        </row>
        <row r="1688">
          <cell r="A1688" t="str">
            <v>819000072060</v>
          </cell>
          <cell r="B1688">
            <v>81900007</v>
          </cell>
          <cell r="C1688">
            <v>2060</v>
          </cell>
          <cell r="D1688">
            <v>9.6453799999999994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9.6453799999999994</v>
          </cell>
        </row>
        <row r="1689">
          <cell r="A1689" t="str">
            <v>819000076024</v>
          </cell>
          <cell r="B1689">
            <v>81900007</v>
          </cell>
          <cell r="C1689">
            <v>6024</v>
          </cell>
          <cell r="D1689">
            <v>7.0814300000000001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7.0814300000000001</v>
          </cell>
        </row>
        <row r="1690">
          <cell r="A1690" t="str">
            <v>819000081040</v>
          </cell>
          <cell r="B1690">
            <v>81900008</v>
          </cell>
          <cell r="C1690">
            <v>1040</v>
          </cell>
          <cell r="D1690">
            <v>0.34286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0.34286</v>
          </cell>
        </row>
        <row r="1691">
          <cell r="A1691" t="str">
            <v>819000091040</v>
          </cell>
          <cell r="B1691">
            <v>81900009</v>
          </cell>
          <cell r="C1691">
            <v>1040</v>
          </cell>
          <cell r="D1691">
            <v>1.22421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1.22421</v>
          </cell>
        </row>
        <row r="1692">
          <cell r="A1692" t="str">
            <v>819000094010</v>
          </cell>
          <cell r="B1692">
            <v>81900009</v>
          </cell>
          <cell r="C1692">
            <v>4010</v>
          </cell>
          <cell r="D1692">
            <v>0.63158000000000003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0.63158000000000003</v>
          </cell>
        </row>
        <row r="1693">
          <cell r="A1693" t="str">
            <v>819000111040</v>
          </cell>
          <cell r="B1693">
            <v>81900011</v>
          </cell>
          <cell r="C1693">
            <v>1040</v>
          </cell>
          <cell r="D1693">
            <v>0.64441999999999999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0.64441999999999999</v>
          </cell>
        </row>
        <row r="1694">
          <cell r="A1694" t="str">
            <v>819000122060</v>
          </cell>
          <cell r="B1694">
            <v>81900012</v>
          </cell>
          <cell r="C1694">
            <v>2060</v>
          </cell>
          <cell r="D1694">
            <v>104.325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104.325</v>
          </cell>
        </row>
        <row r="1695">
          <cell r="A1695" t="str">
            <v>819000122061</v>
          </cell>
          <cell r="B1695">
            <v>81900012</v>
          </cell>
          <cell r="C1695">
            <v>2061</v>
          </cell>
          <cell r="D1695">
            <v>100.61417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100.61417</v>
          </cell>
        </row>
        <row r="1696">
          <cell r="A1696" t="str">
            <v>819000122062</v>
          </cell>
          <cell r="B1696">
            <v>81900012</v>
          </cell>
          <cell r="C1696">
            <v>2062</v>
          </cell>
          <cell r="D1696">
            <v>88.868750000000006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88.868750000000006</v>
          </cell>
        </row>
        <row r="1697">
          <cell r="A1697" t="str">
            <v>819000122063</v>
          </cell>
          <cell r="B1697">
            <v>81900012</v>
          </cell>
          <cell r="C1697">
            <v>2063</v>
          </cell>
          <cell r="D1697">
            <v>19.48949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19.48949</v>
          </cell>
        </row>
        <row r="1698">
          <cell r="A1698" t="str">
            <v>819000122064</v>
          </cell>
          <cell r="B1698">
            <v>81900012</v>
          </cell>
          <cell r="C1698">
            <v>2064</v>
          </cell>
          <cell r="D1698">
            <v>75.459999999999994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75.459999999999994</v>
          </cell>
        </row>
        <row r="1699">
          <cell r="A1699" t="str">
            <v>819000142060</v>
          </cell>
          <cell r="B1699">
            <v>81900014</v>
          </cell>
          <cell r="C1699">
            <v>2060</v>
          </cell>
          <cell r="D1699">
            <v>2.2788900000000001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2.2788900000000001</v>
          </cell>
        </row>
        <row r="1700">
          <cell r="A1700" t="str">
            <v>819000162060</v>
          </cell>
          <cell r="B1700">
            <v>81900016</v>
          </cell>
          <cell r="C1700">
            <v>2060</v>
          </cell>
          <cell r="D1700">
            <v>3.986E-2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3.986E-2</v>
          </cell>
        </row>
        <row r="1701">
          <cell r="A1701" t="str">
            <v>819000166024</v>
          </cell>
          <cell r="B1701">
            <v>81900016</v>
          </cell>
          <cell r="C1701">
            <v>6024</v>
          </cell>
          <cell r="D1701">
            <v>3.986E-2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3.986E-2</v>
          </cell>
        </row>
        <row r="1702">
          <cell r="A1702" t="str">
            <v>819000182060</v>
          </cell>
          <cell r="B1702">
            <v>81900018</v>
          </cell>
          <cell r="C1702">
            <v>2060</v>
          </cell>
          <cell r="D1702">
            <v>0.36848999999999998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0.36848999999999998</v>
          </cell>
        </row>
        <row r="1703">
          <cell r="A1703" t="str">
            <v>819000191040</v>
          </cell>
          <cell r="B1703">
            <v>81900019</v>
          </cell>
          <cell r="C1703">
            <v>1040</v>
          </cell>
          <cell r="D1703">
            <v>0.40159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0.40159</v>
          </cell>
        </row>
        <row r="1704">
          <cell r="A1704" t="str">
            <v>819000201040</v>
          </cell>
          <cell r="B1704">
            <v>81900020</v>
          </cell>
          <cell r="C1704">
            <v>1040</v>
          </cell>
          <cell r="D1704">
            <v>1.60883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1.60883</v>
          </cell>
        </row>
        <row r="1705">
          <cell r="A1705" t="str">
            <v>819000204010</v>
          </cell>
          <cell r="B1705">
            <v>81900020</v>
          </cell>
          <cell r="C1705">
            <v>4010</v>
          </cell>
          <cell r="D1705">
            <v>0.76885000000000003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0.76885000000000003</v>
          </cell>
        </row>
        <row r="1706">
          <cell r="A1706" t="str">
            <v>819000211040</v>
          </cell>
          <cell r="B1706">
            <v>81900021</v>
          </cell>
          <cell r="C1706">
            <v>1040</v>
          </cell>
          <cell r="D1706">
            <v>2.8711099999999998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2.8711099999999998</v>
          </cell>
        </row>
        <row r="1707">
          <cell r="A1707" t="str">
            <v>819000241040</v>
          </cell>
          <cell r="B1707">
            <v>81900024</v>
          </cell>
          <cell r="C1707">
            <v>1040</v>
          </cell>
          <cell r="D1707">
            <v>22.55247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22.55247</v>
          </cell>
        </row>
        <row r="1708">
          <cell r="A1708" t="str">
            <v>819000244010</v>
          </cell>
          <cell r="B1708">
            <v>81900024</v>
          </cell>
          <cell r="C1708">
            <v>4010</v>
          </cell>
          <cell r="D1708">
            <v>22.55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22.55</v>
          </cell>
        </row>
        <row r="1709">
          <cell r="A1709" t="str">
            <v>819000251040</v>
          </cell>
          <cell r="B1709">
            <v>81900025</v>
          </cell>
          <cell r="C1709">
            <v>1040</v>
          </cell>
          <cell r="D1709">
            <v>3.3399000000000001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3.3399000000000001</v>
          </cell>
        </row>
        <row r="1710">
          <cell r="A1710" t="str">
            <v>819000261040</v>
          </cell>
          <cell r="B1710">
            <v>81900026</v>
          </cell>
          <cell r="C1710">
            <v>1040</v>
          </cell>
          <cell r="D1710">
            <v>2.0369999999999999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2.0369999999999999</v>
          </cell>
        </row>
        <row r="1711">
          <cell r="A1711" t="str">
            <v>819000271040</v>
          </cell>
          <cell r="B1711">
            <v>81900027</v>
          </cell>
          <cell r="C1711">
            <v>1040</v>
          </cell>
          <cell r="D1711">
            <v>1.31549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1.31549</v>
          </cell>
        </row>
        <row r="1712">
          <cell r="A1712" t="str">
            <v>819000274010</v>
          </cell>
          <cell r="B1712">
            <v>81900027</v>
          </cell>
          <cell r="C1712">
            <v>4010</v>
          </cell>
          <cell r="D1712">
            <v>0.79320000000000002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0.79320000000000002</v>
          </cell>
        </row>
        <row r="1713">
          <cell r="A1713" t="str">
            <v>819000282060</v>
          </cell>
          <cell r="B1713">
            <v>81900028</v>
          </cell>
          <cell r="C1713">
            <v>2060</v>
          </cell>
          <cell r="D1713">
            <v>10.66695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10.66695</v>
          </cell>
        </row>
        <row r="1714">
          <cell r="A1714" t="str">
            <v>819000282061</v>
          </cell>
          <cell r="B1714">
            <v>81900028</v>
          </cell>
          <cell r="C1714">
            <v>2061</v>
          </cell>
          <cell r="D1714">
            <v>24.956250000000001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24.956250000000001</v>
          </cell>
        </row>
        <row r="1715">
          <cell r="A1715" t="str">
            <v>819000282064</v>
          </cell>
          <cell r="B1715">
            <v>81900028</v>
          </cell>
          <cell r="C1715">
            <v>2064</v>
          </cell>
          <cell r="D1715">
            <v>14.96828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14.96828</v>
          </cell>
        </row>
        <row r="1716">
          <cell r="A1716" t="str">
            <v>819000301040</v>
          </cell>
          <cell r="B1716">
            <v>81900030</v>
          </cell>
          <cell r="C1716">
            <v>1040</v>
          </cell>
          <cell r="D1716">
            <v>3.6374900000000001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3.6374900000000001</v>
          </cell>
        </row>
        <row r="1717">
          <cell r="A1717" t="str">
            <v>819000311040</v>
          </cell>
          <cell r="B1717">
            <v>81900031</v>
          </cell>
          <cell r="C1717">
            <v>1040</v>
          </cell>
          <cell r="D1717">
            <v>4.13598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4.13598</v>
          </cell>
        </row>
        <row r="1718">
          <cell r="A1718" t="str">
            <v>819000321040</v>
          </cell>
          <cell r="B1718">
            <v>81900032</v>
          </cell>
          <cell r="C1718">
            <v>1040</v>
          </cell>
          <cell r="D1718">
            <v>97.570729999999998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97.570729999999998</v>
          </cell>
        </row>
        <row r="1719">
          <cell r="A1719" t="str">
            <v>819000324010</v>
          </cell>
          <cell r="B1719">
            <v>81900032</v>
          </cell>
          <cell r="C1719">
            <v>4010</v>
          </cell>
          <cell r="D1719">
            <v>97.57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97.57</v>
          </cell>
        </row>
        <row r="1720">
          <cell r="A1720" t="str">
            <v>819000331040</v>
          </cell>
          <cell r="B1720">
            <v>81900033</v>
          </cell>
          <cell r="C1720">
            <v>1040</v>
          </cell>
          <cell r="D1720">
            <v>0.20113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0.20113</v>
          </cell>
        </row>
        <row r="1721">
          <cell r="A1721" t="str">
            <v>819000334010</v>
          </cell>
          <cell r="B1721">
            <v>81900033</v>
          </cell>
          <cell r="C1721">
            <v>4010</v>
          </cell>
          <cell r="D1721">
            <v>0.15637999999999999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0.15637999999999999</v>
          </cell>
        </row>
        <row r="1722">
          <cell r="A1722" t="str">
            <v>819000341040</v>
          </cell>
          <cell r="B1722">
            <v>81900034</v>
          </cell>
          <cell r="C1722">
            <v>1040</v>
          </cell>
          <cell r="D1722">
            <v>1.4404699999999999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1.4404699999999999</v>
          </cell>
        </row>
        <row r="1723">
          <cell r="A1723" t="str">
            <v>819000344010</v>
          </cell>
          <cell r="B1723">
            <v>81900034</v>
          </cell>
          <cell r="C1723">
            <v>4010</v>
          </cell>
          <cell r="D1723">
            <v>0.73433000000000004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0.73433000000000004</v>
          </cell>
        </row>
        <row r="1724">
          <cell r="A1724" t="str">
            <v>819000351040</v>
          </cell>
          <cell r="B1724">
            <v>81900035</v>
          </cell>
          <cell r="C1724">
            <v>1040</v>
          </cell>
          <cell r="D1724">
            <v>3.4072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3.4072</v>
          </cell>
        </row>
        <row r="1725">
          <cell r="A1725" t="str">
            <v>819000354010</v>
          </cell>
          <cell r="B1725">
            <v>81900035</v>
          </cell>
          <cell r="C1725">
            <v>4010</v>
          </cell>
          <cell r="D1725">
            <v>3.4112200000000001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3.4112200000000001</v>
          </cell>
        </row>
        <row r="1726">
          <cell r="A1726" t="str">
            <v>819000356023</v>
          </cell>
          <cell r="B1726">
            <v>81900035</v>
          </cell>
          <cell r="C1726">
            <v>6023</v>
          </cell>
          <cell r="D1726">
            <v>2.3724799999999999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2.3724799999999999</v>
          </cell>
        </row>
        <row r="1727">
          <cell r="A1727" t="str">
            <v>819000361040</v>
          </cell>
          <cell r="B1727">
            <v>81900036</v>
          </cell>
          <cell r="C1727">
            <v>1040</v>
          </cell>
          <cell r="D1727">
            <v>2.03701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2.03701</v>
          </cell>
        </row>
        <row r="1728">
          <cell r="A1728" t="str">
            <v>819000381040</v>
          </cell>
          <cell r="B1728">
            <v>81900038</v>
          </cell>
          <cell r="C1728">
            <v>1040</v>
          </cell>
          <cell r="D1728">
            <v>29.203230000000001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29.203230000000001</v>
          </cell>
        </row>
        <row r="1729">
          <cell r="A1729" t="str">
            <v>819000382060</v>
          </cell>
          <cell r="B1729">
            <v>81900038</v>
          </cell>
          <cell r="C1729">
            <v>2060</v>
          </cell>
          <cell r="D1729">
            <v>78.755399999999995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78.755399999999995</v>
          </cell>
        </row>
        <row r="1730">
          <cell r="A1730" t="str">
            <v>819000382061</v>
          </cell>
          <cell r="B1730">
            <v>81900038</v>
          </cell>
          <cell r="C1730">
            <v>2061</v>
          </cell>
          <cell r="D1730">
            <v>86.464190000000002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86.464190000000002</v>
          </cell>
        </row>
        <row r="1731">
          <cell r="A1731" t="str">
            <v>819000382062</v>
          </cell>
          <cell r="B1731">
            <v>81900038</v>
          </cell>
          <cell r="C1731">
            <v>2062</v>
          </cell>
          <cell r="D1731">
            <v>51.176000000000002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51.176000000000002</v>
          </cell>
        </row>
        <row r="1732">
          <cell r="A1732" t="str">
            <v>819000382063</v>
          </cell>
          <cell r="B1732">
            <v>81900038</v>
          </cell>
          <cell r="C1732">
            <v>2063</v>
          </cell>
          <cell r="D1732">
            <v>31.578250000000001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31.578250000000001</v>
          </cell>
        </row>
        <row r="1733">
          <cell r="A1733" t="str">
            <v>819000382064</v>
          </cell>
          <cell r="B1733">
            <v>81900038</v>
          </cell>
          <cell r="C1733">
            <v>2064</v>
          </cell>
          <cell r="D1733">
            <v>53.128439999999998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53.128439999999998</v>
          </cell>
        </row>
        <row r="1734">
          <cell r="A1734" t="str">
            <v>819000382878</v>
          </cell>
          <cell r="B1734">
            <v>81900038</v>
          </cell>
          <cell r="C1734">
            <v>2878</v>
          </cell>
          <cell r="D1734">
            <v>57.651000000000003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57.651000000000003</v>
          </cell>
        </row>
        <row r="1735">
          <cell r="A1735" t="str">
            <v>819000386024</v>
          </cell>
          <cell r="B1735">
            <v>81900038</v>
          </cell>
          <cell r="C1735">
            <v>6024</v>
          </cell>
          <cell r="D1735">
            <v>29.895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29.895</v>
          </cell>
        </row>
        <row r="1736">
          <cell r="A1736" t="str">
            <v>819000401040</v>
          </cell>
          <cell r="B1736">
            <v>81900040</v>
          </cell>
          <cell r="C1736">
            <v>1040</v>
          </cell>
          <cell r="D1736">
            <v>59.583240000000004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59.583240000000004</v>
          </cell>
        </row>
        <row r="1737">
          <cell r="A1737" t="str">
            <v>819000411040</v>
          </cell>
          <cell r="B1737">
            <v>81900041</v>
          </cell>
          <cell r="C1737">
            <v>1040</v>
          </cell>
          <cell r="D1737">
            <v>1.91544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1.91544</v>
          </cell>
        </row>
        <row r="1738">
          <cell r="A1738" t="str">
            <v>819000414010</v>
          </cell>
          <cell r="B1738">
            <v>81900041</v>
          </cell>
          <cell r="C1738">
            <v>4010</v>
          </cell>
          <cell r="D1738">
            <v>0.97953000000000001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0.97953000000000001</v>
          </cell>
        </row>
        <row r="1739">
          <cell r="A1739" t="str">
            <v>819000426023</v>
          </cell>
          <cell r="B1739">
            <v>81900042</v>
          </cell>
          <cell r="C1739">
            <v>6023</v>
          </cell>
          <cell r="D1739">
            <v>98.99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98.99</v>
          </cell>
        </row>
        <row r="1740">
          <cell r="A1740" t="str">
            <v>819000431040</v>
          </cell>
          <cell r="B1740">
            <v>81900043</v>
          </cell>
          <cell r="C1740">
            <v>1040</v>
          </cell>
          <cell r="D1740">
            <v>1.5284599999999999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1.5284599999999999</v>
          </cell>
        </row>
        <row r="1741">
          <cell r="A1741" t="str">
            <v>819000434010</v>
          </cell>
          <cell r="B1741">
            <v>81900043</v>
          </cell>
          <cell r="C1741">
            <v>4010</v>
          </cell>
          <cell r="D1741">
            <v>0.73470000000000002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0.73470000000000002</v>
          </cell>
        </row>
        <row r="1742">
          <cell r="A1742" t="str">
            <v>819000441040</v>
          </cell>
          <cell r="B1742">
            <v>81900044</v>
          </cell>
          <cell r="C1742">
            <v>1040</v>
          </cell>
          <cell r="D1742">
            <v>1.0822700000000001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1.0822700000000001</v>
          </cell>
        </row>
        <row r="1743">
          <cell r="A1743" t="str">
            <v>819000452062</v>
          </cell>
          <cell r="B1743">
            <v>81900045</v>
          </cell>
          <cell r="C1743">
            <v>2062</v>
          </cell>
          <cell r="D1743">
            <v>16.208100000000002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16.208100000000002</v>
          </cell>
        </row>
        <row r="1744">
          <cell r="A1744" t="str">
            <v>819000456023</v>
          </cell>
          <cell r="B1744">
            <v>81900045</v>
          </cell>
          <cell r="C1744">
            <v>6023</v>
          </cell>
          <cell r="D1744">
            <v>21.4725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21.4725</v>
          </cell>
        </row>
        <row r="1745">
          <cell r="A1745" t="str">
            <v>819000462060</v>
          </cell>
          <cell r="B1745">
            <v>81900046</v>
          </cell>
          <cell r="C1745">
            <v>2060</v>
          </cell>
          <cell r="D1745">
            <v>72.388059999999996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72.388059999999996</v>
          </cell>
        </row>
        <row r="1746">
          <cell r="A1746" t="str">
            <v>819000462064</v>
          </cell>
          <cell r="B1746">
            <v>81900046</v>
          </cell>
          <cell r="C1746">
            <v>2064</v>
          </cell>
          <cell r="D1746">
            <v>63.059469999999997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63.059469999999997</v>
          </cell>
        </row>
        <row r="1747">
          <cell r="A1747" t="str">
            <v>819000472062</v>
          </cell>
          <cell r="B1747">
            <v>81900047</v>
          </cell>
          <cell r="C1747">
            <v>2062</v>
          </cell>
          <cell r="D1747">
            <v>7.2656000000000001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7.2656000000000001</v>
          </cell>
        </row>
        <row r="1748">
          <cell r="A1748" t="str">
            <v>819000472064</v>
          </cell>
          <cell r="B1748">
            <v>81900047</v>
          </cell>
          <cell r="C1748">
            <v>2064</v>
          </cell>
          <cell r="D1748">
            <v>6.42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6.42</v>
          </cell>
        </row>
        <row r="1749">
          <cell r="A1749" t="str">
            <v>819000482062</v>
          </cell>
          <cell r="B1749">
            <v>81900048</v>
          </cell>
          <cell r="C1749">
            <v>2062</v>
          </cell>
          <cell r="D1749">
            <v>12.12044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12.12044</v>
          </cell>
        </row>
        <row r="1750">
          <cell r="A1750" t="str">
            <v>819000492060</v>
          </cell>
          <cell r="B1750">
            <v>81900049</v>
          </cell>
          <cell r="C1750">
            <v>2060</v>
          </cell>
          <cell r="D1750">
            <v>260.51499999999999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260.51499999999999</v>
          </cell>
        </row>
        <row r="1751">
          <cell r="A1751" t="str">
            <v>819000492064</v>
          </cell>
          <cell r="B1751">
            <v>81900049</v>
          </cell>
          <cell r="C1751">
            <v>2064</v>
          </cell>
          <cell r="D1751">
            <v>68.013800000000003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68.013800000000003</v>
          </cell>
        </row>
        <row r="1752">
          <cell r="A1752" t="str">
            <v>819000494010</v>
          </cell>
          <cell r="B1752">
            <v>81900049</v>
          </cell>
          <cell r="C1752">
            <v>4010</v>
          </cell>
          <cell r="D1752">
            <v>64.504279999999994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64.504279999999994</v>
          </cell>
        </row>
        <row r="1753">
          <cell r="A1753" t="str">
            <v>819000511040</v>
          </cell>
          <cell r="B1753">
            <v>81900051</v>
          </cell>
          <cell r="C1753">
            <v>1040</v>
          </cell>
          <cell r="D1753">
            <v>10.72744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10.72744</v>
          </cell>
        </row>
        <row r="1754">
          <cell r="A1754" t="str">
            <v>819000522064</v>
          </cell>
          <cell r="B1754">
            <v>81900052</v>
          </cell>
          <cell r="C1754">
            <v>2064</v>
          </cell>
          <cell r="D1754">
            <v>60.37623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60.37623</v>
          </cell>
        </row>
        <row r="1755">
          <cell r="A1755" t="str">
            <v>819000532060</v>
          </cell>
          <cell r="B1755">
            <v>81900053</v>
          </cell>
          <cell r="C1755">
            <v>2060</v>
          </cell>
          <cell r="D1755">
            <v>0.85285999999999995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0.85285999999999995</v>
          </cell>
        </row>
        <row r="1756">
          <cell r="A1756" t="str">
            <v>819000532064</v>
          </cell>
          <cell r="B1756">
            <v>81900053</v>
          </cell>
          <cell r="C1756">
            <v>2064</v>
          </cell>
          <cell r="D1756">
            <v>0.82474999999999998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0.82474999999999998</v>
          </cell>
        </row>
        <row r="1757">
          <cell r="A1757" t="str">
            <v>820000011040</v>
          </cell>
          <cell r="B1757">
            <v>82000001</v>
          </cell>
          <cell r="C1757">
            <v>1040</v>
          </cell>
          <cell r="D1757">
            <v>67.518889999999999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67.518889999999999</v>
          </cell>
        </row>
        <row r="1758">
          <cell r="A1758" t="str">
            <v>820000034010</v>
          </cell>
          <cell r="B1758">
            <v>82000003</v>
          </cell>
          <cell r="C1758">
            <v>4010</v>
          </cell>
          <cell r="D1758">
            <v>0.39779999999999999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0.39779999999999999</v>
          </cell>
        </row>
        <row r="1759">
          <cell r="A1759" t="str">
            <v>820000041040</v>
          </cell>
          <cell r="B1759">
            <v>82000004</v>
          </cell>
          <cell r="C1759">
            <v>1040</v>
          </cell>
          <cell r="D1759">
            <v>104.0865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104.0865</v>
          </cell>
        </row>
        <row r="1760">
          <cell r="A1760" t="str">
            <v>820000044010</v>
          </cell>
          <cell r="B1760">
            <v>82000004</v>
          </cell>
          <cell r="C1760">
            <v>4010</v>
          </cell>
          <cell r="D1760">
            <v>104.09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104.09</v>
          </cell>
        </row>
        <row r="1761">
          <cell r="A1761" t="str">
            <v>820000051040</v>
          </cell>
          <cell r="B1761">
            <v>82000005</v>
          </cell>
          <cell r="C1761">
            <v>1040</v>
          </cell>
          <cell r="D1761">
            <v>101.25976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101.25976</v>
          </cell>
        </row>
        <row r="1762">
          <cell r="A1762" t="str">
            <v>820000061040</v>
          </cell>
          <cell r="B1762">
            <v>82000006</v>
          </cell>
          <cell r="C1762">
            <v>1040</v>
          </cell>
          <cell r="D1762">
            <v>77.359520000000003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77.359520000000003</v>
          </cell>
        </row>
        <row r="1763">
          <cell r="A1763" t="str">
            <v>820000064010</v>
          </cell>
          <cell r="B1763">
            <v>82000006</v>
          </cell>
          <cell r="C1763">
            <v>4010</v>
          </cell>
          <cell r="D1763">
            <v>77.36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77.36</v>
          </cell>
        </row>
        <row r="1764">
          <cell r="A1764" t="str">
            <v>820000071040</v>
          </cell>
          <cell r="B1764">
            <v>82000007</v>
          </cell>
          <cell r="C1764">
            <v>1040</v>
          </cell>
          <cell r="D1764">
            <v>107.45029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107.45029</v>
          </cell>
        </row>
        <row r="1765">
          <cell r="A1765" t="str">
            <v>820000074010</v>
          </cell>
          <cell r="B1765">
            <v>82000007</v>
          </cell>
          <cell r="C1765">
            <v>4010</v>
          </cell>
          <cell r="D1765">
            <v>107.45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107.45</v>
          </cell>
        </row>
        <row r="1766">
          <cell r="A1766" t="str">
            <v>820000081040</v>
          </cell>
          <cell r="B1766">
            <v>82000008</v>
          </cell>
          <cell r="C1766">
            <v>1040</v>
          </cell>
          <cell r="D1766">
            <v>103.99124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103.99124</v>
          </cell>
        </row>
        <row r="1767">
          <cell r="A1767" t="str">
            <v>820000084010</v>
          </cell>
          <cell r="B1767">
            <v>82000008</v>
          </cell>
          <cell r="C1767">
            <v>4010</v>
          </cell>
          <cell r="D1767">
            <v>103.99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103.99</v>
          </cell>
        </row>
        <row r="1768">
          <cell r="A1768" t="str">
            <v>820000091040</v>
          </cell>
          <cell r="B1768">
            <v>82000009</v>
          </cell>
          <cell r="C1768">
            <v>1040</v>
          </cell>
          <cell r="D1768">
            <v>0.17460000000000001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0.17460000000000001</v>
          </cell>
        </row>
        <row r="1769">
          <cell r="A1769" t="str">
            <v>820000094010</v>
          </cell>
          <cell r="B1769">
            <v>82000009</v>
          </cell>
          <cell r="C1769">
            <v>4010</v>
          </cell>
          <cell r="D1769">
            <v>0.20039999999999999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0.20039999999999999</v>
          </cell>
        </row>
        <row r="1770">
          <cell r="A1770" t="str">
            <v>820000101040</v>
          </cell>
          <cell r="B1770">
            <v>82000010</v>
          </cell>
          <cell r="C1770">
            <v>1040</v>
          </cell>
          <cell r="D1770">
            <v>67.583510000000004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67.583510000000004</v>
          </cell>
        </row>
        <row r="1771">
          <cell r="A1771" t="str">
            <v>820000104010</v>
          </cell>
          <cell r="B1771">
            <v>82000010</v>
          </cell>
          <cell r="C1771">
            <v>4010</v>
          </cell>
          <cell r="D1771">
            <v>67.583849999999998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67.583849999999998</v>
          </cell>
        </row>
        <row r="1772">
          <cell r="A1772" t="str">
            <v>820000111040</v>
          </cell>
          <cell r="B1772">
            <v>82000011</v>
          </cell>
          <cell r="C1772">
            <v>1040</v>
          </cell>
          <cell r="D1772">
            <v>0.22828000000000001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0.22828000000000001</v>
          </cell>
        </row>
        <row r="1773">
          <cell r="A1773" t="str">
            <v>820000141040</v>
          </cell>
          <cell r="B1773">
            <v>82000014</v>
          </cell>
          <cell r="C1773">
            <v>1040</v>
          </cell>
          <cell r="D1773">
            <v>0.28483999999999998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0.28483999999999998</v>
          </cell>
        </row>
        <row r="1774">
          <cell r="A1774" t="str">
            <v>820000154010</v>
          </cell>
          <cell r="B1774">
            <v>82000015</v>
          </cell>
          <cell r="C1774">
            <v>4010</v>
          </cell>
          <cell r="D1774">
            <v>6.6489999999999994E-2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6.6489999999999994E-2</v>
          </cell>
        </row>
        <row r="1775">
          <cell r="A1775" t="str">
            <v>820000164010</v>
          </cell>
          <cell r="B1775">
            <v>82000016</v>
          </cell>
          <cell r="C1775">
            <v>4010</v>
          </cell>
          <cell r="D1775">
            <v>7.5660000000000005E-2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7.5660000000000005E-2</v>
          </cell>
        </row>
        <row r="1776">
          <cell r="A1776" t="str">
            <v>820000181040</v>
          </cell>
          <cell r="B1776">
            <v>82000018</v>
          </cell>
          <cell r="C1776">
            <v>1040</v>
          </cell>
          <cell r="D1776">
            <v>5.4559999999999997E-2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5.4559999999999997E-2</v>
          </cell>
        </row>
        <row r="1777">
          <cell r="A1777" t="str">
            <v>820000184010</v>
          </cell>
          <cell r="B1777">
            <v>82000018</v>
          </cell>
          <cell r="C1777">
            <v>4010</v>
          </cell>
          <cell r="D1777">
            <v>6.4560000000000006E-2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6.4560000000000006E-2</v>
          </cell>
        </row>
        <row r="1778">
          <cell r="A1778" t="str">
            <v>820000191040</v>
          </cell>
          <cell r="B1778">
            <v>82000019</v>
          </cell>
          <cell r="C1778">
            <v>1040</v>
          </cell>
          <cell r="D1778">
            <v>44.815289999999997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44.815289999999997</v>
          </cell>
        </row>
        <row r="1779">
          <cell r="A1779" t="str">
            <v>820000194010</v>
          </cell>
          <cell r="B1779">
            <v>82000019</v>
          </cell>
          <cell r="C1779">
            <v>4010</v>
          </cell>
          <cell r="D1779">
            <v>38.83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38.83</v>
          </cell>
        </row>
        <row r="1780">
          <cell r="A1780" t="str">
            <v>820000206023</v>
          </cell>
          <cell r="B1780">
            <v>82000020</v>
          </cell>
          <cell r="C1780">
            <v>6023</v>
          </cell>
          <cell r="D1780">
            <v>6.7729999999999999E-2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6.7729999999999999E-2</v>
          </cell>
        </row>
        <row r="1781">
          <cell r="A1781" t="str">
            <v>820000241040</v>
          </cell>
          <cell r="B1781">
            <v>82000024</v>
          </cell>
          <cell r="C1781">
            <v>1040</v>
          </cell>
          <cell r="D1781">
            <v>141.88337999999999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141.88337999999999</v>
          </cell>
        </row>
        <row r="1782">
          <cell r="A1782" t="str">
            <v>820000244010</v>
          </cell>
          <cell r="B1782">
            <v>82000024</v>
          </cell>
          <cell r="C1782">
            <v>4010</v>
          </cell>
          <cell r="D1782">
            <v>134.52000000000001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134.52000000000001</v>
          </cell>
        </row>
        <row r="1783">
          <cell r="A1783" t="str">
            <v>820000251040</v>
          </cell>
          <cell r="B1783">
            <v>82000025</v>
          </cell>
          <cell r="C1783">
            <v>1040</v>
          </cell>
          <cell r="D1783">
            <v>146.57523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146.57523</v>
          </cell>
        </row>
        <row r="1784">
          <cell r="A1784" t="str">
            <v>820000254010</v>
          </cell>
          <cell r="B1784">
            <v>82000025</v>
          </cell>
          <cell r="C1784">
            <v>4010</v>
          </cell>
          <cell r="D1784">
            <v>139.33000000000001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139.33000000000001</v>
          </cell>
        </row>
        <row r="1785">
          <cell r="A1785" t="str">
            <v>820000261040</v>
          </cell>
          <cell r="B1785">
            <v>82000026</v>
          </cell>
          <cell r="C1785">
            <v>1040</v>
          </cell>
          <cell r="D1785">
            <v>140.73983999999999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140.73983999999999</v>
          </cell>
        </row>
        <row r="1786">
          <cell r="A1786" t="str">
            <v>820000264010</v>
          </cell>
          <cell r="B1786">
            <v>82000026</v>
          </cell>
          <cell r="C1786">
            <v>4010</v>
          </cell>
          <cell r="D1786">
            <v>135.05000000000001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135.05000000000001</v>
          </cell>
        </row>
        <row r="1787">
          <cell r="A1787" t="str">
            <v>820000272062</v>
          </cell>
          <cell r="B1787">
            <v>82000027</v>
          </cell>
          <cell r="C1787">
            <v>2062</v>
          </cell>
          <cell r="D1787">
            <v>17.568079999999998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17.568079999999998</v>
          </cell>
        </row>
        <row r="1788">
          <cell r="A1788" t="str">
            <v>820000331040</v>
          </cell>
          <cell r="B1788">
            <v>82000033</v>
          </cell>
          <cell r="C1788">
            <v>1040</v>
          </cell>
          <cell r="D1788">
            <v>0.15140999999999999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0.15140999999999999</v>
          </cell>
        </row>
        <row r="1789">
          <cell r="A1789" t="str">
            <v>820000334010</v>
          </cell>
          <cell r="B1789">
            <v>82000033</v>
          </cell>
          <cell r="C1789">
            <v>4010</v>
          </cell>
          <cell r="D1789">
            <v>0.16919999999999999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0.16919999999999999</v>
          </cell>
        </row>
        <row r="1790">
          <cell r="A1790" t="str">
            <v>820000344010</v>
          </cell>
          <cell r="B1790">
            <v>82000034</v>
          </cell>
          <cell r="C1790">
            <v>4010</v>
          </cell>
          <cell r="D1790">
            <v>0.17141000000000001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0.17141000000000001</v>
          </cell>
        </row>
        <row r="1791">
          <cell r="A1791" t="str">
            <v>821000016022</v>
          </cell>
          <cell r="B1791">
            <v>82100001</v>
          </cell>
          <cell r="C1791">
            <v>6022</v>
          </cell>
          <cell r="D1791">
            <v>0.94111999999999996</v>
          </cell>
          <cell r="E1791">
            <v>0.67274</v>
          </cell>
          <cell r="F1791">
            <v>1.16031</v>
          </cell>
          <cell r="G1791">
            <v>0</v>
          </cell>
          <cell r="H1791">
            <v>0</v>
          </cell>
          <cell r="I1791">
            <v>0.94111999999999996</v>
          </cell>
        </row>
        <row r="1792">
          <cell r="A1792" t="str">
            <v>822000011040</v>
          </cell>
          <cell r="B1792">
            <v>82200001</v>
          </cell>
          <cell r="C1792">
            <v>1040</v>
          </cell>
          <cell r="D1792">
            <v>10.57559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10.57559</v>
          </cell>
        </row>
        <row r="1793">
          <cell r="A1793" t="str">
            <v>822000014010</v>
          </cell>
          <cell r="B1793">
            <v>82200001</v>
          </cell>
          <cell r="C1793">
            <v>4010</v>
          </cell>
          <cell r="D1793">
            <v>16.069500000000001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16.069500000000001</v>
          </cell>
        </row>
        <row r="1794">
          <cell r="A1794" t="str">
            <v>822000021040</v>
          </cell>
          <cell r="B1794">
            <v>82200002</v>
          </cell>
          <cell r="C1794">
            <v>1040</v>
          </cell>
          <cell r="D1794">
            <v>7.41988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7.41988</v>
          </cell>
        </row>
        <row r="1795">
          <cell r="A1795" t="str">
            <v>822000031040</v>
          </cell>
          <cell r="B1795">
            <v>82200003</v>
          </cell>
          <cell r="C1795">
            <v>1040</v>
          </cell>
          <cell r="D1795">
            <v>19.992809999999999</v>
          </cell>
          <cell r="E1795">
            <v>0</v>
          </cell>
          <cell r="F1795">
            <v>0</v>
          </cell>
          <cell r="G1795">
            <v>0</v>
          </cell>
          <cell r="H1795">
            <v>4.3600000000000002E-3</v>
          </cell>
          <cell r="I1795">
            <v>19.997169999999997</v>
          </cell>
        </row>
        <row r="1796">
          <cell r="A1796" t="str">
            <v>822000036022</v>
          </cell>
          <cell r="B1796">
            <v>82200003</v>
          </cell>
          <cell r="C1796">
            <v>6022</v>
          </cell>
          <cell r="D1796">
            <v>21.215250000000001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21.215250000000001</v>
          </cell>
        </row>
        <row r="1797">
          <cell r="A1797" t="str">
            <v>822000036023</v>
          </cell>
          <cell r="B1797">
            <v>82200003</v>
          </cell>
          <cell r="C1797">
            <v>6023</v>
          </cell>
          <cell r="D1797">
            <v>17.687249999999999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17.687249999999999</v>
          </cell>
        </row>
        <row r="1798">
          <cell r="A1798" t="str">
            <v>822000041040</v>
          </cell>
          <cell r="B1798">
            <v>82200004</v>
          </cell>
          <cell r="C1798">
            <v>1040</v>
          </cell>
          <cell r="D1798">
            <v>9.6102799999999995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9.6102799999999995</v>
          </cell>
        </row>
        <row r="1799">
          <cell r="A1799" t="str">
            <v>822000051040</v>
          </cell>
          <cell r="B1799">
            <v>82200005</v>
          </cell>
          <cell r="C1799">
            <v>1040</v>
          </cell>
          <cell r="D1799">
            <v>36.624169999999999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36.624169999999999</v>
          </cell>
        </row>
        <row r="1800">
          <cell r="A1800" t="str">
            <v>822000061040</v>
          </cell>
          <cell r="B1800">
            <v>82200006</v>
          </cell>
          <cell r="C1800">
            <v>1040</v>
          </cell>
          <cell r="D1800">
            <v>19.019570000000002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19.019570000000002</v>
          </cell>
        </row>
        <row r="1801">
          <cell r="A1801" t="str">
            <v>822000071040</v>
          </cell>
          <cell r="B1801">
            <v>82200007</v>
          </cell>
          <cell r="C1801">
            <v>1040</v>
          </cell>
          <cell r="D1801">
            <v>11.637600000000001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11.637600000000001</v>
          </cell>
        </row>
        <row r="1802">
          <cell r="A1802" t="str">
            <v>822000081040</v>
          </cell>
          <cell r="B1802">
            <v>82200008</v>
          </cell>
          <cell r="C1802">
            <v>1040</v>
          </cell>
          <cell r="D1802">
            <v>26.582730000000002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26.582730000000002</v>
          </cell>
        </row>
        <row r="1803">
          <cell r="A1803" t="str">
            <v>822000101040</v>
          </cell>
          <cell r="B1803">
            <v>82200010</v>
          </cell>
          <cell r="C1803">
            <v>1040</v>
          </cell>
          <cell r="D1803">
            <v>22.62077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22.62077</v>
          </cell>
        </row>
        <row r="1804">
          <cell r="A1804" t="str">
            <v>822000111040</v>
          </cell>
          <cell r="B1804">
            <v>82200011</v>
          </cell>
          <cell r="C1804">
            <v>1040</v>
          </cell>
          <cell r="D1804">
            <v>35.754710000000003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35.754710000000003</v>
          </cell>
        </row>
        <row r="1805">
          <cell r="A1805" t="str">
            <v>822000114010</v>
          </cell>
          <cell r="B1805">
            <v>82200011</v>
          </cell>
          <cell r="C1805">
            <v>4010</v>
          </cell>
          <cell r="D1805">
            <v>24.660799999999998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24.660799999999998</v>
          </cell>
        </row>
        <row r="1806">
          <cell r="A1806" t="str">
            <v>822000116022</v>
          </cell>
          <cell r="B1806">
            <v>82200011</v>
          </cell>
          <cell r="C1806">
            <v>6022</v>
          </cell>
          <cell r="D1806">
            <v>25.876000000000001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25.876000000000001</v>
          </cell>
        </row>
        <row r="1807">
          <cell r="A1807" t="str">
            <v>822000116023</v>
          </cell>
          <cell r="B1807">
            <v>82200011</v>
          </cell>
          <cell r="C1807">
            <v>6023</v>
          </cell>
          <cell r="D1807">
            <v>25.407599999999999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25.407599999999999</v>
          </cell>
        </row>
        <row r="1808">
          <cell r="A1808" t="str">
            <v>822000121040</v>
          </cell>
          <cell r="B1808">
            <v>82200012</v>
          </cell>
          <cell r="C1808">
            <v>1040</v>
          </cell>
          <cell r="D1808">
            <v>20.297139999999999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20.297139999999999</v>
          </cell>
        </row>
        <row r="1809">
          <cell r="A1809" t="str">
            <v>822000141040</v>
          </cell>
          <cell r="B1809">
            <v>82200014</v>
          </cell>
          <cell r="C1809">
            <v>1040</v>
          </cell>
          <cell r="D1809">
            <v>53.907890000000002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53.907890000000002</v>
          </cell>
        </row>
        <row r="1810">
          <cell r="A1810" t="str">
            <v>822000151040</v>
          </cell>
          <cell r="B1810">
            <v>82200015</v>
          </cell>
          <cell r="C1810">
            <v>1040</v>
          </cell>
          <cell r="D1810">
            <v>53.733139999999999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53.733139999999999</v>
          </cell>
        </row>
        <row r="1811">
          <cell r="A1811" t="str">
            <v>822000161040</v>
          </cell>
          <cell r="B1811">
            <v>82200016</v>
          </cell>
          <cell r="C1811">
            <v>1040</v>
          </cell>
          <cell r="D1811">
            <v>18.625260000000001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18.625260000000001</v>
          </cell>
        </row>
        <row r="1812">
          <cell r="A1812" t="str">
            <v>822000181040</v>
          </cell>
          <cell r="B1812">
            <v>82200018</v>
          </cell>
          <cell r="C1812">
            <v>1040</v>
          </cell>
          <cell r="D1812">
            <v>32.71134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32.71134</v>
          </cell>
        </row>
        <row r="1813">
          <cell r="A1813" t="str">
            <v>822000191040</v>
          </cell>
          <cell r="B1813">
            <v>82200019</v>
          </cell>
          <cell r="C1813">
            <v>1040</v>
          </cell>
          <cell r="D1813">
            <v>13.24038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13.24038</v>
          </cell>
        </row>
        <row r="1814">
          <cell r="A1814" t="str">
            <v>822000201040</v>
          </cell>
          <cell r="B1814">
            <v>82200020</v>
          </cell>
          <cell r="C1814">
            <v>1040</v>
          </cell>
          <cell r="D1814">
            <v>13.23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13.23</v>
          </cell>
        </row>
        <row r="1815">
          <cell r="A1815" t="str">
            <v>822000221040</v>
          </cell>
          <cell r="B1815">
            <v>82200022</v>
          </cell>
          <cell r="C1815">
            <v>1040</v>
          </cell>
          <cell r="D1815">
            <v>18.60849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18.60849</v>
          </cell>
        </row>
        <row r="1816">
          <cell r="A1816" t="str">
            <v>822000231040</v>
          </cell>
          <cell r="B1816">
            <v>82200023</v>
          </cell>
          <cell r="C1816">
            <v>1040</v>
          </cell>
          <cell r="D1816">
            <v>58.824109999999997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58.824109999999997</v>
          </cell>
        </row>
        <row r="1817">
          <cell r="A1817" t="str">
            <v>823000014010</v>
          </cell>
          <cell r="B1817">
            <v>82300001</v>
          </cell>
          <cell r="C1817">
            <v>4010</v>
          </cell>
          <cell r="D1817">
            <v>0.28616999999999998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0.28616999999999998</v>
          </cell>
        </row>
        <row r="1818">
          <cell r="A1818" t="str">
            <v>823000016023</v>
          </cell>
          <cell r="B1818">
            <v>82300001</v>
          </cell>
          <cell r="C1818">
            <v>6023</v>
          </cell>
          <cell r="D1818">
            <v>0.29521999999999998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0.29521999999999998</v>
          </cell>
        </row>
        <row r="1819">
          <cell r="A1819" t="str">
            <v>823000034010</v>
          </cell>
          <cell r="B1819">
            <v>82300003</v>
          </cell>
          <cell r="C1819">
            <v>4010</v>
          </cell>
          <cell r="D1819">
            <v>0.2026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0.2026</v>
          </cell>
        </row>
        <row r="1820">
          <cell r="A1820" t="str">
            <v>823000036023</v>
          </cell>
          <cell r="B1820">
            <v>82300003</v>
          </cell>
          <cell r="C1820">
            <v>6023</v>
          </cell>
          <cell r="D1820">
            <v>0.20759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0.20759</v>
          </cell>
        </row>
        <row r="1821">
          <cell r="A1821" t="str">
            <v>823000044010</v>
          </cell>
          <cell r="B1821">
            <v>82300004</v>
          </cell>
          <cell r="C1821">
            <v>4010</v>
          </cell>
          <cell r="D1821">
            <v>0.24546000000000001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0.24546000000000001</v>
          </cell>
        </row>
        <row r="1822">
          <cell r="A1822" t="str">
            <v>823000046023</v>
          </cell>
          <cell r="B1822">
            <v>82300004</v>
          </cell>
          <cell r="C1822">
            <v>6023</v>
          </cell>
          <cell r="D1822">
            <v>0.25179000000000001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0.25179000000000001</v>
          </cell>
        </row>
        <row r="1823">
          <cell r="A1823" t="str">
            <v>823000052060</v>
          </cell>
          <cell r="B1823">
            <v>82300005</v>
          </cell>
          <cell r="C1823">
            <v>2060</v>
          </cell>
          <cell r="D1823">
            <v>0.64763000000000004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0.64763000000000004</v>
          </cell>
        </row>
        <row r="1824">
          <cell r="A1824" t="str">
            <v>823000052061</v>
          </cell>
          <cell r="B1824">
            <v>82300005</v>
          </cell>
          <cell r="C1824">
            <v>2061</v>
          </cell>
          <cell r="D1824">
            <v>0.22663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0.22663</v>
          </cell>
        </row>
        <row r="1825">
          <cell r="A1825" t="str">
            <v>823000052063</v>
          </cell>
          <cell r="B1825">
            <v>82300005</v>
          </cell>
          <cell r="C1825">
            <v>2063</v>
          </cell>
          <cell r="D1825">
            <v>0.28299000000000002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0.28299000000000002</v>
          </cell>
        </row>
        <row r="1826">
          <cell r="A1826" t="str">
            <v>823000052064</v>
          </cell>
          <cell r="B1826">
            <v>82300005</v>
          </cell>
          <cell r="C1826">
            <v>2064</v>
          </cell>
          <cell r="D1826">
            <v>0.56577999999999995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0.56577999999999995</v>
          </cell>
        </row>
        <row r="1827">
          <cell r="A1827" t="str">
            <v>823000056024</v>
          </cell>
          <cell r="B1827">
            <v>82300005</v>
          </cell>
          <cell r="C1827">
            <v>6024</v>
          </cell>
          <cell r="D1827">
            <v>0.64776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0.64776</v>
          </cell>
        </row>
        <row r="1828">
          <cell r="A1828" t="str">
            <v>823000062060</v>
          </cell>
          <cell r="B1828">
            <v>82300006</v>
          </cell>
          <cell r="C1828">
            <v>2060</v>
          </cell>
          <cell r="D1828">
            <v>0.1061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0.1061</v>
          </cell>
        </row>
        <row r="1829">
          <cell r="A1829" t="str">
            <v>823000062061</v>
          </cell>
          <cell r="B1829">
            <v>82300006</v>
          </cell>
          <cell r="C1829">
            <v>2061</v>
          </cell>
          <cell r="D1829">
            <v>6.8400000000000002E-2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6.8400000000000002E-2</v>
          </cell>
        </row>
        <row r="1830">
          <cell r="A1830" t="str">
            <v>823000062063</v>
          </cell>
          <cell r="B1830">
            <v>82300006</v>
          </cell>
          <cell r="C1830">
            <v>2063</v>
          </cell>
          <cell r="D1830">
            <v>6.7890000000000006E-2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6.7890000000000006E-2</v>
          </cell>
        </row>
        <row r="1831">
          <cell r="A1831" t="str">
            <v>823000062064</v>
          </cell>
          <cell r="B1831">
            <v>82300006</v>
          </cell>
          <cell r="C1831">
            <v>2064</v>
          </cell>
          <cell r="D1831">
            <v>9.5399999999999999E-2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9.5399999999999999E-2</v>
          </cell>
        </row>
        <row r="1832">
          <cell r="A1832" t="str">
            <v>823000066024</v>
          </cell>
          <cell r="B1832">
            <v>82300006</v>
          </cell>
          <cell r="C1832">
            <v>6024</v>
          </cell>
          <cell r="D1832">
            <v>0.10589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0.10589</v>
          </cell>
        </row>
        <row r="1833">
          <cell r="A1833" t="str">
            <v>823000086024</v>
          </cell>
          <cell r="B1833">
            <v>82300008</v>
          </cell>
          <cell r="C1833">
            <v>6024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0.18149999999999999</v>
          </cell>
          <cell r="I1833">
            <v>0.18149999999999999</v>
          </cell>
        </row>
        <row r="1834">
          <cell r="A1834" t="str">
            <v>823000096024</v>
          </cell>
          <cell r="B1834">
            <v>82300009</v>
          </cell>
          <cell r="C1834">
            <v>6024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9.9820000000000006E-2</v>
          </cell>
          <cell r="I1834">
            <v>9.9820000000000006E-2</v>
          </cell>
        </row>
        <row r="1835">
          <cell r="A1835" t="str">
            <v>823000114010</v>
          </cell>
          <cell r="B1835">
            <v>82300011</v>
          </cell>
          <cell r="C1835">
            <v>4010</v>
          </cell>
          <cell r="D1835">
            <v>0.14491999999999999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0.14491999999999999</v>
          </cell>
        </row>
        <row r="1836">
          <cell r="A1836" t="str">
            <v>823000116023</v>
          </cell>
          <cell r="B1836">
            <v>82300011</v>
          </cell>
          <cell r="C1836">
            <v>6023</v>
          </cell>
          <cell r="D1836">
            <v>0.1489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0.1489</v>
          </cell>
        </row>
        <row r="1837">
          <cell r="A1837" t="str">
            <v>823000122060</v>
          </cell>
          <cell r="B1837">
            <v>82300012</v>
          </cell>
          <cell r="C1837">
            <v>2060</v>
          </cell>
          <cell r="D1837">
            <v>2.5316999999999998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2.5316999999999998</v>
          </cell>
        </row>
        <row r="1838">
          <cell r="A1838" t="str">
            <v>823000122061</v>
          </cell>
          <cell r="B1838">
            <v>82300012</v>
          </cell>
          <cell r="C1838">
            <v>2061</v>
          </cell>
          <cell r="D1838">
            <v>3.0319199999999999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3.0319199999999999</v>
          </cell>
        </row>
        <row r="1839">
          <cell r="A1839" t="str">
            <v>823000122064</v>
          </cell>
          <cell r="B1839">
            <v>82300012</v>
          </cell>
          <cell r="C1839">
            <v>2064</v>
          </cell>
          <cell r="D1839">
            <v>2.51084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2.51084</v>
          </cell>
        </row>
        <row r="1840">
          <cell r="A1840" t="str">
            <v>823000134010</v>
          </cell>
          <cell r="B1840">
            <v>82300013</v>
          </cell>
          <cell r="C1840">
            <v>4010</v>
          </cell>
          <cell r="D1840">
            <v>0.30116999999999999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0.30116999999999999</v>
          </cell>
        </row>
        <row r="1841">
          <cell r="A1841" t="str">
            <v>823000136023</v>
          </cell>
          <cell r="B1841">
            <v>82300013</v>
          </cell>
          <cell r="C1841">
            <v>6023</v>
          </cell>
          <cell r="D1841">
            <v>0.29241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0.29241</v>
          </cell>
        </row>
        <row r="1842">
          <cell r="A1842" t="str">
            <v>823000156023</v>
          </cell>
          <cell r="B1842">
            <v>82300015</v>
          </cell>
          <cell r="C1842">
            <v>6023</v>
          </cell>
          <cell r="D1842">
            <v>0.11798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0.11798</v>
          </cell>
        </row>
        <row r="1843">
          <cell r="A1843" t="str">
            <v>823000161040</v>
          </cell>
          <cell r="B1843">
            <v>82300016</v>
          </cell>
          <cell r="C1843">
            <v>1040</v>
          </cell>
          <cell r="D1843">
            <v>33.033000000000001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33.033000000000001</v>
          </cell>
        </row>
        <row r="1844">
          <cell r="A1844" t="str">
            <v>824000021040</v>
          </cell>
          <cell r="B1844">
            <v>82400002</v>
          </cell>
          <cell r="C1844">
            <v>1040</v>
          </cell>
          <cell r="D1844">
            <v>8.4549900000000004</v>
          </cell>
          <cell r="E1844">
            <v>0</v>
          </cell>
          <cell r="F1844">
            <v>0</v>
          </cell>
          <cell r="G1844">
            <v>0</v>
          </cell>
          <cell r="H1844">
            <v>0.15228</v>
          </cell>
          <cell r="I1844">
            <v>8.6072699999999998</v>
          </cell>
        </row>
        <row r="1845">
          <cell r="A1845" t="str">
            <v>824000024010</v>
          </cell>
          <cell r="B1845">
            <v>82400002</v>
          </cell>
          <cell r="C1845">
            <v>4010</v>
          </cell>
          <cell r="D1845">
            <v>8.5322999999999993</v>
          </cell>
          <cell r="E1845">
            <v>0</v>
          </cell>
          <cell r="F1845">
            <v>0</v>
          </cell>
          <cell r="G1845">
            <v>0</v>
          </cell>
          <cell r="H1845">
            <v>0.24510999999999999</v>
          </cell>
          <cell r="I1845">
            <v>8.7774099999999997</v>
          </cell>
        </row>
        <row r="1846">
          <cell r="A1846" t="str">
            <v>824000026023</v>
          </cell>
          <cell r="B1846">
            <v>82400002</v>
          </cell>
          <cell r="C1846">
            <v>6023</v>
          </cell>
          <cell r="D1846">
            <v>8.7421000000000006</v>
          </cell>
          <cell r="E1846">
            <v>0</v>
          </cell>
          <cell r="F1846">
            <v>0</v>
          </cell>
          <cell r="G1846">
            <v>0</v>
          </cell>
          <cell r="H1846">
            <v>0.24507000000000001</v>
          </cell>
          <cell r="I1846">
            <v>8.9871700000000008</v>
          </cell>
        </row>
        <row r="1847">
          <cell r="A1847" t="str">
            <v>824000031040</v>
          </cell>
          <cell r="B1847">
            <v>82400003</v>
          </cell>
          <cell r="C1847">
            <v>1040</v>
          </cell>
          <cell r="D1847">
            <v>11.52633</v>
          </cell>
          <cell r="E1847">
            <v>0</v>
          </cell>
          <cell r="F1847">
            <v>0</v>
          </cell>
          <cell r="G1847">
            <v>0</v>
          </cell>
          <cell r="H1847">
            <v>3.09802</v>
          </cell>
          <cell r="I1847">
            <v>14.62435</v>
          </cell>
        </row>
        <row r="1848">
          <cell r="A1848" t="str">
            <v>824000034010</v>
          </cell>
          <cell r="B1848">
            <v>82400003</v>
          </cell>
          <cell r="C1848">
            <v>4010</v>
          </cell>
          <cell r="D1848">
            <v>11.52633</v>
          </cell>
          <cell r="E1848">
            <v>0</v>
          </cell>
          <cell r="F1848">
            <v>0</v>
          </cell>
          <cell r="G1848">
            <v>0</v>
          </cell>
          <cell r="H1848">
            <v>3.09802</v>
          </cell>
          <cell r="I1848">
            <v>14.62435</v>
          </cell>
        </row>
        <row r="1849">
          <cell r="A1849" t="str">
            <v>824000036023</v>
          </cell>
          <cell r="B1849">
            <v>82400003</v>
          </cell>
          <cell r="C1849">
            <v>6023</v>
          </cell>
          <cell r="D1849">
            <v>11.69045</v>
          </cell>
          <cell r="E1849">
            <v>0</v>
          </cell>
          <cell r="F1849">
            <v>0</v>
          </cell>
          <cell r="G1849">
            <v>0</v>
          </cell>
          <cell r="H1849">
            <v>3.09802</v>
          </cell>
          <cell r="I1849">
            <v>14.78847</v>
          </cell>
        </row>
        <row r="1850">
          <cell r="A1850" t="str">
            <v>824000046023</v>
          </cell>
          <cell r="B1850">
            <v>82400004</v>
          </cell>
          <cell r="C1850">
            <v>6023</v>
          </cell>
          <cell r="D1850">
            <v>19.098880000000001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19.098880000000001</v>
          </cell>
        </row>
        <row r="1851">
          <cell r="A1851" t="str">
            <v>824000056023</v>
          </cell>
          <cell r="B1851">
            <v>82400005</v>
          </cell>
          <cell r="C1851">
            <v>6023</v>
          </cell>
          <cell r="D1851">
            <v>19.099489999999999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19.099489999999999</v>
          </cell>
        </row>
        <row r="1852">
          <cell r="A1852" t="str">
            <v>824000066023</v>
          </cell>
          <cell r="B1852">
            <v>82400006</v>
          </cell>
          <cell r="C1852">
            <v>6023</v>
          </cell>
          <cell r="D1852">
            <v>6.6203700000000003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6.6203700000000003</v>
          </cell>
        </row>
        <row r="1853">
          <cell r="A1853" t="str">
            <v>824000074010</v>
          </cell>
          <cell r="B1853">
            <v>82400007</v>
          </cell>
          <cell r="C1853">
            <v>4010</v>
          </cell>
          <cell r="D1853">
            <v>10.543939999999999</v>
          </cell>
          <cell r="E1853">
            <v>0</v>
          </cell>
          <cell r="F1853">
            <v>0</v>
          </cell>
          <cell r="G1853">
            <v>0</v>
          </cell>
          <cell r="H1853">
            <v>0.56318000000000001</v>
          </cell>
          <cell r="I1853">
            <v>11.107119999999998</v>
          </cell>
        </row>
        <row r="1854">
          <cell r="A1854" t="str">
            <v>824000084010</v>
          </cell>
          <cell r="B1854">
            <v>82400008</v>
          </cell>
          <cell r="C1854">
            <v>4010</v>
          </cell>
          <cell r="D1854">
            <v>11.462820000000001</v>
          </cell>
          <cell r="E1854">
            <v>0</v>
          </cell>
          <cell r="F1854">
            <v>0</v>
          </cell>
          <cell r="G1854">
            <v>0</v>
          </cell>
          <cell r="H1854">
            <v>5.0000000000000002E-5</v>
          </cell>
          <cell r="I1854">
            <v>11.462870000000001</v>
          </cell>
        </row>
        <row r="1855">
          <cell r="A1855" t="str">
            <v>824000104010</v>
          </cell>
          <cell r="B1855">
            <v>82400010</v>
          </cell>
          <cell r="C1855">
            <v>4010</v>
          </cell>
          <cell r="D1855">
            <v>9.95824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9.95824</v>
          </cell>
        </row>
        <row r="1856">
          <cell r="A1856" t="str">
            <v>824000104889</v>
          </cell>
          <cell r="B1856">
            <v>82400010</v>
          </cell>
          <cell r="C1856">
            <v>4889</v>
          </cell>
          <cell r="D1856">
            <v>11.73921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11.73921</v>
          </cell>
        </row>
        <row r="1857">
          <cell r="A1857" t="str">
            <v>824000106023</v>
          </cell>
          <cell r="B1857">
            <v>82400010</v>
          </cell>
          <cell r="C1857">
            <v>6023</v>
          </cell>
          <cell r="D1857">
            <v>11.73921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11.73921</v>
          </cell>
        </row>
        <row r="1858">
          <cell r="A1858" t="str">
            <v>824000121040</v>
          </cell>
          <cell r="B1858">
            <v>82400012</v>
          </cell>
          <cell r="C1858">
            <v>1040</v>
          </cell>
          <cell r="D1858">
            <v>19.416709999999998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19.416709999999998</v>
          </cell>
        </row>
        <row r="1859">
          <cell r="A1859" t="str">
            <v>824000124010</v>
          </cell>
          <cell r="B1859">
            <v>82400012</v>
          </cell>
          <cell r="C1859">
            <v>4010</v>
          </cell>
          <cell r="D1859">
            <v>19.416720000000002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19.416720000000002</v>
          </cell>
        </row>
        <row r="1860">
          <cell r="A1860" t="str">
            <v>824000126023</v>
          </cell>
          <cell r="B1860">
            <v>82400012</v>
          </cell>
          <cell r="C1860">
            <v>6023</v>
          </cell>
          <cell r="D1860">
            <v>19.41676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19.41676</v>
          </cell>
        </row>
        <row r="1861">
          <cell r="A1861" t="str">
            <v>824000131040</v>
          </cell>
          <cell r="B1861">
            <v>82400013</v>
          </cell>
          <cell r="C1861">
            <v>1040</v>
          </cell>
          <cell r="D1861">
            <v>76.061880000000002</v>
          </cell>
          <cell r="E1861">
            <v>0</v>
          </cell>
          <cell r="F1861">
            <v>0</v>
          </cell>
          <cell r="G1861">
            <v>0</v>
          </cell>
          <cell r="H1861">
            <v>7.1852499999999999</v>
          </cell>
          <cell r="I1861">
            <v>83.247129999999999</v>
          </cell>
        </row>
        <row r="1862">
          <cell r="A1862" t="str">
            <v>824000134010</v>
          </cell>
          <cell r="B1862">
            <v>82400013</v>
          </cell>
          <cell r="C1862">
            <v>4010</v>
          </cell>
          <cell r="D1862">
            <v>76.437650000000005</v>
          </cell>
          <cell r="E1862">
            <v>0</v>
          </cell>
          <cell r="F1862">
            <v>0</v>
          </cell>
          <cell r="G1862">
            <v>0</v>
          </cell>
          <cell r="H1862">
            <v>7.3961199999999998</v>
          </cell>
          <cell r="I1862">
            <v>83.833770000000001</v>
          </cell>
        </row>
        <row r="1863">
          <cell r="A1863" t="str">
            <v>824000136023</v>
          </cell>
          <cell r="B1863">
            <v>82400013</v>
          </cell>
          <cell r="C1863">
            <v>6023</v>
          </cell>
          <cell r="D1863">
            <v>63.912939999999999</v>
          </cell>
          <cell r="E1863">
            <v>0</v>
          </cell>
          <cell r="F1863">
            <v>0</v>
          </cell>
          <cell r="G1863">
            <v>0</v>
          </cell>
          <cell r="H1863">
            <v>7.0926499999999999</v>
          </cell>
          <cell r="I1863">
            <v>71.005589999999998</v>
          </cell>
        </row>
        <row r="1864">
          <cell r="A1864" t="str">
            <v>824000144010</v>
          </cell>
          <cell r="B1864">
            <v>82400014</v>
          </cell>
          <cell r="C1864">
            <v>4010</v>
          </cell>
          <cell r="D1864">
            <v>28.07347</v>
          </cell>
          <cell r="E1864">
            <v>0</v>
          </cell>
          <cell r="F1864">
            <v>0</v>
          </cell>
          <cell r="G1864">
            <v>0</v>
          </cell>
          <cell r="H1864">
            <v>6.4523200000000003</v>
          </cell>
          <cell r="I1864">
            <v>34.525790000000001</v>
          </cell>
        </row>
        <row r="1865">
          <cell r="A1865" t="str">
            <v>824000146023</v>
          </cell>
          <cell r="B1865">
            <v>82400014</v>
          </cell>
          <cell r="C1865">
            <v>6023</v>
          </cell>
          <cell r="D1865">
            <v>23.741119999999999</v>
          </cell>
          <cell r="E1865">
            <v>0</v>
          </cell>
          <cell r="F1865">
            <v>0</v>
          </cell>
          <cell r="G1865">
            <v>0</v>
          </cell>
          <cell r="H1865">
            <v>6.3952099999999996</v>
          </cell>
          <cell r="I1865">
            <v>30.136329999999997</v>
          </cell>
        </row>
        <row r="1866">
          <cell r="A1866" t="str">
            <v>824000154010</v>
          </cell>
          <cell r="B1866">
            <v>82400015</v>
          </cell>
          <cell r="C1866">
            <v>4010</v>
          </cell>
          <cell r="D1866">
            <v>51.367759999999997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51.367759999999997</v>
          </cell>
        </row>
        <row r="1867">
          <cell r="A1867" t="str">
            <v>824000156023</v>
          </cell>
          <cell r="B1867">
            <v>82400015</v>
          </cell>
          <cell r="C1867">
            <v>6023</v>
          </cell>
          <cell r="D1867">
            <v>35.218629999999997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35.218629999999997</v>
          </cell>
        </row>
        <row r="1868">
          <cell r="A1868" t="str">
            <v>824000174010</v>
          </cell>
          <cell r="B1868">
            <v>82400017</v>
          </cell>
          <cell r="C1868">
            <v>4010</v>
          </cell>
          <cell r="D1868">
            <v>45.62162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45.62162</v>
          </cell>
        </row>
        <row r="1869">
          <cell r="A1869" t="str">
            <v>824000174889</v>
          </cell>
          <cell r="B1869">
            <v>82400017</v>
          </cell>
          <cell r="C1869">
            <v>4889</v>
          </cell>
          <cell r="D1869">
            <v>45.62162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45.62162</v>
          </cell>
        </row>
        <row r="1870">
          <cell r="A1870" t="str">
            <v>824000176023</v>
          </cell>
          <cell r="B1870">
            <v>82400017</v>
          </cell>
          <cell r="C1870">
            <v>6023</v>
          </cell>
          <cell r="D1870">
            <v>23.3277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23.3277</v>
          </cell>
        </row>
        <row r="1871">
          <cell r="A1871" t="str">
            <v>824000184010</v>
          </cell>
          <cell r="B1871">
            <v>82400018</v>
          </cell>
          <cell r="C1871">
            <v>4010</v>
          </cell>
          <cell r="D1871">
            <v>24.316669999999998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24.316669999999998</v>
          </cell>
        </row>
        <row r="1872">
          <cell r="A1872" t="str">
            <v>824000186023</v>
          </cell>
          <cell r="B1872">
            <v>82400018</v>
          </cell>
          <cell r="C1872">
            <v>6023</v>
          </cell>
          <cell r="D1872">
            <v>24.3154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24.3154</v>
          </cell>
        </row>
        <row r="1873">
          <cell r="A1873" t="str">
            <v>824000196023</v>
          </cell>
          <cell r="B1873">
            <v>82400019</v>
          </cell>
          <cell r="C1873">
            <v>6023</v>
          </cell>
          <cell r="D1873">
            <v>124.39146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124.39146</v>
          </cell>
        </row>
        <row r="1874">
          <cell r="A1874" t="str">
            <v>824000206023</v>
          </cell>
          <cell r="B1874">
            <v>82400020</v>
          </cell>
          <cell r="C1874">
            <v>6023</v>
          </cell>
          <cell r="D1874">
            <v>39.365499999999997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39.365499999999997</v>
          </cell>
        </row>
        <row r="1875">
          <cell r="A1875" t="str">
            <v>824000216022</v>
          </cell>
          <cell r="B1875">
            <v>82400021</v>
          </cell>
          <cell r="C1875">
            <v>6022</v>
          </cell>
          <cell r="D1875">
            <v>25.035920000000001</v>
          </cell>
          <cell r="E1875">
            <v>1.4809300000000001</v>
          </cell>
          <cell r="F1875">
            <v>1.79461</v>
          </cell>
          <cell r="G1875">
            <v>0</v>
          </cell>
          <cell r="H1875">
            <v>3.1460000000000002E-2</v>
          </cell>
          <cell r="I1875">
            <v>25.06738</v>
          </cell>
        </row>
        <row r="1876">
          <cell r="A1876" t="str">
            <v>824000226023</v>
          </cell>
          <cell r="B1876">
            <v>82400022</v>
          </cell>
          <cell r="C1876">
            <v>6023</v>
          </cell>
          <cell r="D1876">
            <v>35.367919999999998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35.367919999999998</v>
          </cell>
        </row>
        <row r="1877">
          <cell r="A1877" t="str">
            <v>824000266022</v>
          </cell>
          <cell r="B1877">
            <v>82400026</v>
          </cell>
          <cell r="C1877">
            <v>6022</v>
          </cell>
          <cell r="D1877">
            <v>132.32796999999999</v>
          </cell>
          <cell r="E1877">
            <v>0.65478999999999998</v>
          </cell>
          <cell r="F1877">
            <v>0.81318999999999997</v>
          </cell>
          <cell r="G1877">
            <v>0</v>
          </cell>
          <cell r="H1877">
            <v>1.2330000000000001E-2</v>
          </cell>
          <cell r="I1877">
            <v>132.34029999999998</v>
          </cell>
        </row>
        <row r="1878">
          <cell r="A1878" t="str">
            <v>824000266023</v>
          </cell>
          <cell r="B1878">
            <v>82400026</v>
          </cell>
          <cell r="C1878">
            <v>6023</v>
          </cell>
          <cell r="D1878">
            <v>132.32796999999999</v>
          </cell>
          <cell r="E1878">
            <v>0.65478999999999998</v>
          </cell>
          <cell r="F1878">
            <v>0.81318999999999997</v>
          </cell>
          <cell r="G1878">
            <v>0</v>
          </cell>
          <cell r="H1878">
            <v>1.2330000000000001E-2</v>
          </cell>
          <cell r="I1878">
            <v>132.34029999999998</v>
          </cell>
        </row>
        <row r="1879">
          <cell r="A1879" t="str">
            <v>824000276022</v>
          </cell>
          <cell r="B1879">
            <v>82400027</v>
          </cell>
          <cell r="C1879">
            <v>6022</v>
          </cell>
          <cell r="D1879">
            <v>111.6798</v>
          </cell>
          <cell r="E1879">
            <v>3.8229799999999998</v>
          </cell>
          <cell r="F1879">
            <v>4.7188800000000004</v>
          </cell>
          <cell r="G1879">
            <v>0</v>
          </cell>
          <cell r="H1879">
            <v>7.4340000000000003E-2</v>
          </cell>
          <cell r="I1879">
            <v>111.75414000000001</v>
          </cell>
        </row>
        <row r="1880">
          <cell r="A1880" t="str">
            <v>824000276023</v>
          </cell>
          <cell r="B1880">
            <v>82400027</v>
          </cell>
          <cell r="C1880">
            <v>6023</v>
          </cell>
          <cell r="D1880">
            <v>111.6798</v>
          </cell>
          <cell r="E1880">
            <v>3.8229799999999998</v>
          </cell>
          <cell r="F1880">
            <v>4.7188800000000004</v>
          </cell>
          <cell r="G1880">
            <v>0</v>
          </cell>
          <cell r="H1880">
            <v>7.4340000000000003E-2</v>
          </cell>
          <cell r="I1880">
            <v>111.75414000000001</v>
          </cell>
        </row>
        <row r="1881">
          <cell r="A1881" t="str">
            <v>825000011040</v>
          </cell>
          <cell r="B1881">
            <v>82500001</v>
          </cell>
          <cell r="C1881">
            <v>1040</v>
          </cell>
          <cell r="D1881">
            <v>0.61155999999999999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0.61155999999999999</v>
          </cell>
        </row>
        <row r="1882">
          <cell r="A1882" t="str">
            <v>825000021040</v>
          </cell>
          <cell r="B1882">
            <v>82500002</v>
          </cell>
          <cell r="C1882">
            <v>1040</v>
          </cell>
          <cell r="D1882">
            <v>14.520709999999999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14.520709999999999</v>
          </cell>
        </row>
        <row r="1883">
          <cell r="A1883" t="str">
            <v>825000024010</v>
          </cell>
          <cell r="B1883">
            <v>82500002</v>
          </cell>
          <cell r="C1883">
            <v>4010</v>
          </cell>
          <cell r="D1883">
            <v>13.674250000000001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13.674250000000001</v>
          </cell>
        </row>
        <row r="1884">
          <cell r="A1884" t="str">
            <v>825000024889</v>
          </cell>
          <cell r="B1884">
            <v>82500002</v>
          </cell>
          <cell r="C1884">
            <v>4889</v>
          </cell>
          <cell r="D1884">
            <v>13.87731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13.87731</v>
          </cell>
        </row>
        <row r="1885">
          <cell r="A1885" t="str">
            <v>825000026023</v>
          </cell>
          <cell r="B1885">
            <v>82500002</v>
          </cell>
          <cell r="C1885">
            <v>6023</v>
          </cell>
          <cell r="D1885">
            <v>13.878030000000001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13.878030000000001</v>
          </cell>
        </row>
        <row r="1886">
          <cell r="A1886" t="str">
            <v>825000034010</v>
          </cell>
          <cell r="B1886">
            <v>82500003</v>
          </cell>
          <cell r="C1886">
            <v>4010</v>
          </cell>
          <cell r="D1886">
            <v>16.644369999999999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16.644369999999999</v>
          </cell>
        </row>
        <row r="1887">
          <cell r="A1887" t="str">
            <v>825000036023</v>
          </cell>
          <cell r="B1887">
            <v>82500003</v>
          </cell>
          <cell r="C1887">
            <v>6023</v>
          </cell>
          <cell r="D1887">
            <v>17.175989999999999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17.175989999999999</v>
          </cell>
        </row>
        <row r="1888">
          <cell r="A1888" t="str">
            <v>825000041040</v>
          </cell>
          <cell r="B1888">
            <v>82500004</v>
          </cell>
          <cell r="C1888">
            <v>1040</v>
          </cell>
          <cell r="D1888">
            <v>3.9241299999999999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3.9241299999999999</v>
          </cell>
        </row>
        <row r="1889">
          <cell r="A1889" t="str">
            <v>825000051040</v>
          </cell>
          <cell r="B1889">
            <v>82500005</v>
          </cell>
          <cell r="C1889">
            <v>1040</v>
          </cell>
          <cell r="D1889">
            <v>1.12767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1.12767</v>
          </cell>
        </row>
        <row r="1890">
          <cell r="A1890" t="str">
            <v>825000054010</v>
          </cell>
          <cell r="B1890">
            <v>82500005</v>
          </cell>
          <cell r="C1890">
            <v>4010</v>
          </cell>
          <cell r="D1890">
            <v>0.78817999999999999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0.78817999999999999</v>
          </cell>
        </row>
        <row r="1891">
          <cell r="A1891" t="str">
            <v>825000064010</v>
          </cell>
          <cell r="B1891">
            <v>82500006</v>
          </cell>
          <cell r="C1891">
            <v>4010</v>
          </cell>
          <cell r="D1891">
            <v>21.507619999999999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21.507619999999999</v>
          </cell>
        </row>
        <row r="1892">
          <cell r="A1892" t="str">
            <v>825000066023</v>
          </cell>
          <cell r="B1892">
            <v>82500006</v>
          </cell>
          <cell r="C1892">
            <v>6023</v>
          </cell>
          <cell r="D1892">
            <v>22.247769999999999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22.247769999999999</v>
          </cell>
        </row>
        <row r="1893">
          <cell r="A1893" t="str">
            <v>825000106023</v>
          </cell>
          <cell r="B1893">
            <v>82500010</v>
          </cell>
          <cell r="C1893">
            <v>6023</v>
          </cell>
          <cell r="D1893">
            <v>0.12035999999999999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0.12035999999999999</v>
          </cell>
        </row>
        <row r="1894">
          <cell r="A1894" t="str">
            <v>825000124010</v>
          </cell>
          <cell r="B1894">
            <v>82500012</v>
          </cell>
          <cell r="C1894">
            <v>4010</v>
          </cell>
          <cell r="D1894">
            <v>18.519590000000001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18.519590000000001</v>
          </cell>
        </row>
        <row r="1895">
          <cell r="A1895" t="str">
            <v>825000134010</v>
          </cell>
          <cell r="B1895">
            <v>82500013</v>
          </cell>
          <cell r="C1895">
            <v>4010</v>
          </cell>
          <cell r="D1895">
            <v>45.10521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45.10521</v>
          </cell>
        </row>
        <row r="1896">
          <cell r="A1896" t="str">
            <v>825000136023</v>
          </cell>
          <cell r="B1896">
            <v>82500013</v>
          </cell>
          <cell r="C1896">
            <v>6023</v>
          </cell>
          <cell r="D1896">
            <v>45.10519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45.10519</v>
          </cell>
        </row>
        <row r="1897">
          <cell r="A1897" t="str">
            <v>825000144010</v>
          </cell>
          <cell r="B1897">
            <v>82500014</v>
          </cell>
          <cell r="C1897">
            <v>4010</v>
          </cell>
          <cell r="D1897">
            <v>42.967739999999999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42.967739999999999</v>
          </cell>
        </row>
        <row r="1898">
          <cell r="A1898" t="str">
            <v>825000146023</v>
          </cell>
          <cell r="B1898">
            <v>82500014</v>
          </cell>
          <cell r="C1898">
            <v>6023</v>
          </cell>
          <cell r="D1898">
            <v>39.750599999999999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39.750599999999999</v>
          </cell>
        </row>
        <row r="1899">
          <cell r="A1899" t="str">
            <v>825000151040</v>
          </cell>
          <cell r="B1899">
            <v>82500015</v>
          </cell>
          <cell r="C1899">
            <v>1040</v>
          </cell>
          <cell r="D1899">
            <v>7.7319599999999999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7.7319599999999999</v>
          </cell>
        </row>
        <row r="1900">
          <cell r="A1900" t="str">
            <v>825000154010</v>
          </cell>
          <cell r="B1900">
            <v>82500015</v>
          </cell>
          <cell r="C1900">
            <v>4010</v>
          </cell>
          <cell r="D1900">
            <v>6.2578800000000001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6.2578800000000001</v>
          </cell>
        </row>
        <row r="1901">
          <cell r="A1901" t="str">
            <v>825000154889</v>
          </cell>
          <cell r="B1901">
            <v>82500015</v>
          </cell>
          <cell r="C1901">
            <v>4889</v>
          </cell>
          <cell r="D1901">
            <v>7.6874599999999997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7.6874599999999997</v>
          </cell>
        </row>
        <row r="1902">
          <cell r="A1902" t="str">
            <v>825000156023</v>
          </cell>
          <cell r="B1902">
            <v>82500015</v>
          </cell>
          <cell r="C1902">
            <v>6023</v>
          </cell>
          <cell r="D1902">
            <v>7.6874399999999996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7.6874399999999996</v>
          </cell>
        </row>
        <row r="1903">
          <cell r="A1903" t="str">
            <v>825000161040</v>
          </cell>
          <cell r="B1903">
            <v>82500016</v>
          </cell>
          <cell r="C1903">
            <v>1040</v>
          </cell>
          <cell r="D1903">
            <v>5.3740800000000002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5.3740800000000002</v>
          </cell>
        </row>
        <row r="1904">
          <cell r="A1904" t="str">
            <v>825000164010</v>
          </cell>
          <cell r="B1904">
            <v>82500016</v>
          </cell>
          <cell r="C1904">
            <v>4010</v>
          </cell>
          <cell r="D1904">
            <v>5.4876800000000001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5.4876800000000001</v>
          </cell>
        </row>
        <row r="1905">
          <cell r="A1905" t="str">
            <v>825000164889</v>
          </cell>
          <cell r="B1905">
            <v>82500016</v>
          </cell>
          <cell r="C1905">
            <v>4889</v>
          </cell>
          <cell r="D1905">
            <v>5.3188500000000003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5.3188500000000003</v>
          </cell>
        </row>
        <row r="1906">
          <cell r="A1906" t="str">
            <v>825000166023</v>
          </cell>
          <cell r="B1906">
            <v>82500016</v>
          </cell>
          <cell r="C1906">
            <v>6023</v>
          </cell>
          <cell r="D1906">
            <v>5.7802600000000002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5.7802600000000002</v>
          </cell>
        </row>
        <row r="1907">
          <cell r="A1907" t="str">
            <v>825000171040</v>
          </cell>
          <cell r="B1907">
            <v>82500017</v>
          </cell>
          <cell r="C1907">
            <v>1040</v>
          </cell>
          <cell r="D1907">
            <v>6.8639299999999999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6.8639299999999999</v>
          </cell>
        </row>
        <row r="1908">
          <cell r="A1908" t="str">
            <v>825000174010</v>
          </cell>
          <cell r="B1908">
            <v>82500017</v>
          </cell>
          <cell r="C1908">
            <v>4010</v>
          </cell>
          <cell r="D1908">
            <v>7.3761799999999997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7.3761799999999997</v>
          </cell>
        </row>
        <row r="1909">
          <cell r="A1909" t="str">
            <v>825000174889</v>
          </cell>
          <cell r="B1909">
            <v>82500017</v>
          </cell>
          <cell r="C1909">
            <v>4889</v>
          </cell>
          <cell r="D1909">
            <v>7.6382000000000003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7.6382000000000003</v>
          </cell>
        </row>
        <row r="1910">
          <cell r="A1910" t="str">
            <v>825000176023</v>
          </cell>
          <cell r="B1910">
            <v>82500017</v>
          </cell>
          <cell r="C1910">
            <v>6023</v>
          </cell>
          <cell r="D1910">
            <v>7.6773199999999999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7.6773199999999999</v>
          </cell>
        </row>
        <row r="1911">
          <cell r="A1911" t="str">
            <v>825000181040</v>
          </cell>
          <cell r="B1911">
            <v>82500018</v>
          </cell>
          <cell r="C1911">
            <v>1040</v>
          </cell>
          <cell r="D1911">
            <v>5.0136000000000003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5.0136000000000003</v>
          </cell>
        </row>
        <row r="1912">
          <cell r="A1912" t="str">
            <v>825000184010</v>
          </cell>
          <cell r="B1912">
            <v>82500018</v>
          </cell>
          <cell r="C1912">
            <v>4010</v>
          </cell>
          <cell r="D1912">
            <v>6.2771800000000004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6.2771800000000004</v>
          </cell>
        </row>
        <row r="1913">
          <cell r="A1913" t="str">
            <v>825000184887</v>
          </cell>
          <cell r="B1913">
            <v>82500018</v>
          </cell>
          <cell r="C1913">
            <v>4887</v>
          </cell>
          <cell r="D1913">
            <v>3.2315900000000002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3.2315900000000002</v>
          </cell>
        </row>
        <row r="1914">
          <cell r="A1914" t="str">
            <v>825000184889</v>
          </cell>
          <cell r="B1914">
            <v>82500018</v>
          </cell>
          <cell r="C1914">
            <v>4889</v>
          </cell>
          <cell r="D1914">
            <v>5.83317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5.83317</v>
          </cell>
        </row>
        <row r="1915">
          <cell r="A1915" t="str">
            <v>825000186023</v>
          </cell>
          <cell r="B1915">
            <v>82500018</v>
          </cell>
          <cell r="C1915">
            <v>6023</v>
          </cell>
          <cell r="D1915">
            <v>5.9868699999999997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5.9868699999999997</v>
          </cell>
        </row>
        <row r="1916">
          <cell r="A1916" t="str">
            <v>825000191040</v>
          </cell>
          <cell r="B1916">
            <v>82500019</v>
          </cell>
          <cell r="C1916">
            <v>1040</v>
          </cell>
          <cell r="D1916">
            <v>5.7846099999999998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5.7846099999999998</v>
          </cell>
        </row>
        <row r="1917">
          <cell r="A1917" t="str">
            <v>825000194010</v>
          </cell>
          <cell r="B1917">
            <v>82500019</v>
          </cell>
          <cell r="C1917">
            <v>4010</v>
          </cell>
          <cell r="D1917">
            <v>5.8064400000000003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5.8064400000000003</v>
          </cell>
        </row>
        <row r="1918">
          <cell r="A1918" t="str">
            <v>825000194889</v>
          </cell>
          <cell r="B1918">
            <v>82500019</v>
          </cell>
          <cell r="C1918">
            <v>4889</v>
          </cell>
          <cell r="D1918">
            <v>5.7859800000000003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5.7859800000000003</v>
          </cell>
        </row>
        <row r="1919">
          <cell r="A1919" t="str">
            <v>825000196023</v>
          </cell>
          <cell r="B1919">
            <v>82500019</v>
          </cell>
          <cell r="C1919">
            <v>6023</v>
          </cell>
          <cell r="D1919">
            <v>5.8323900000000002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5.8323900000000002</v>
          </cell>
        </row>
        <row r="1920">
          <cell r="A1920" t="str">
            <v>825000201040</v>
          </cell>
          <cell r="B1920">
            <v>82500020</v>
          </cell>
          <cell r="C1920">
            <v>1040</v>
          </cell>
          <cell r="D1920">
            <v>12.4129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12.4129</v>
          </cell>
        </row>
        <row r="1921">
          <cell r="A1921" t="str">
            <v>825000204010</v>
          </cell>
          <cell r="B1921">
            <v>82500020</v>
          </cell>
          <cell r="C1921">
            <v>4010</v>
          </cell>
          <cell r="D1921">
            <v>11.05109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11.05109</v>
          </cell>
        </row>
        <row r="1922">
          <cell r="A1922" t="str">
            <v>825000204889</v>
          </cell>
          <cell r="B1922">
            <v>82500020</v>
          </cell>
          <cell r="C1922">
            <v>4889</v>
          </cell>
          <cell r="D1922">
            <v>12.412890000000001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12.412890000000001</v>
          </cell>
        </row>
        <row r="1923">
          <cell r="A1923" t="str">
            <v>825000206023</v>
          </cell>
          <cell r="B1923">
            <v>82500020</v>
          </cell>
          <cell r="C1923">
            <v>6023</v>
          </cell>
          <cell r="D1923">
            <v>12.42567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12.42567</v>
          </cell>
        </row>
        <row r="1924">
          <cell r="A1924" t="str">
            <v>825000211040</v>
          </cell>
          <cell r="B1924">
            <v>82500021</v>
          </cell>
          <cell r="C1924">
            <v>1040</v>
          </cell>
          <cell r="D1924">
            <v>8.4134799999999998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8.4134799999999998</v>
          </cell>
        </row>
        <row r="1925">
          <cell r="A1925" t="str">
            <v>825000214010</v>
          </cell>
          <cell r="B1925">
            <v>82500021</v>
          </cell>
          <cell r="C1925">
            <v>4010</v>
          </cell>
          <cell r="D1925">
            <v>7.6130699999999996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7.6130699999999996</v>
          </cell>
        </row>
        <row r="1926">
          <cell r="A1926" t="str">
            <v>825000214889</v>
          </cell>
          <cell r="B1926">
            <v>82500021</v>
          </cell>
          <cell r="C1926">
            <v>4889</v>
          </cell>
          <cell r="D1926">
            <v>7.5784000000000002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7.5784000000000002</v>
          </cell>
        </row>
        <row r="1927">
          <cell r="A1927" t="str">
            <v>825000216023</v>
          </cell>
          <cell r="B1927">
            <v>82500021</v>
          </cell>
          <cell r="C1927">
            <v>6023</v>
          </cell>
          <cell r="D1927">
            <v>7.5004299999999997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7.5004299999999997</v>
          </cell>
        </row>
        <row r="1928">
          <cell r="A1928" t="str">
            <v>825000221040</v>
          </cell>
          <cell r="B1928">
            <v>82500022</v>
          </cell>
          <cell r="C1928">
            <v>1040</v>
          </cell>
          <cell r="D1928">
            <v>8.4138999999999999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8.4138999999999999</v>
          </cell>
        </row>
        <row r="1929">
          <cell r="A1929" t="str">
            <v>825000224010</v>
          </cell>
          <cell r="B1929">
            <v>82500022</v>
          </cell>
          <cell r="C1929">
            <v>4010</v>
          </cell>
          <cell r="D1929">
            <v>7.6079600000000003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7.6079600000000003</v>
          </cell>
        </row>
        <row r="1930">
          <cell r="A1930" t="str">
            <v>825000224889</v>
          </cell>
          <cell r="B1930">
            <v>82500022</v>
          </cell>
          <cell r="C1930">
            <v>4889</v>
          </cell>
          <cell r="D1930">
            <v>7.5728400000000002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7.5728400000000002</v>
          </cell>
        </row>
        <row r="1931">
          <cell r="A1931" t="str">
            <v>825000226023</v>
          </cell>
          <cell r="B1931">
            <v>82500022</v>
          </cell>
          <cell r="C1931">
            <v>6023</v>
          </cell>
          <cell r="D1931">
            <v>7.5012499999999998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7.5012499999999998</v>
          </cell>
        </row>
        <row r="1932">
          <cell r="A1932" t="str">
            <v>825000236023</v>
          </cell>
          <cell r="B1932">
            <v>82500023</v>
          </cell>
          <cell r="C1932">
            <v>6023</v>
          </cell>
          <cell r="D1932">
            <v>145.08778000000001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145.08778000000001</v>
          </cell>
        </row>
        <row r="1933">
          <cell r="A1933" t="str">
            <v>825000344010</v>
          </cell>
          <cell r="B1933">
            <v>82500034</v>
          </cell>
          <cell r="C1933">
            <v>4010</v>
          </cell>
          <cell r="D1933">
            <v>16.264690000000002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16.264690000000002</v>
          </cell>
        </row>
        <row r="1934">
          <cell r="A1934" t="str">
            <v>825000354010</v>
          </cell>
          <cell r="B1934">
            <v>82500035</v>
          </cell>
          <cell r="C1934">
            <v>4010</v>
          </cell>
          <cell r="D1934">
            <v>15.18083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15.18083</v>
          </cell>
        </row>
        <row r="1935">
          <cell r="A1935" t="str">
            <v>825000364010</v>
          </cell>
          <cell r="B1935">
            <v>82500036</v>
          </cell>
          <cell r="C1935">
            <v>4010</v>
          </cell>
          <cell r="D1935">
            <v>18.629380000000001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18.629380000000001</v>
          </cell>
        </row>
        <row r="1936">
          <cell r="A1936" t="str">
            <v>825000376023</v>
          </cell>
          <cell r="B1936">
            <v>82500037</v>
          </cell>
          <cell r="C1936">
            <v>6023</v>
          </cell>
          <cell r="D1936">
            <v>336.74788999999998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336.74788999999998</v>
          </cell>
        </row>
        <row r="1937">
          <cell r="A1937" t="str">
            <v>826000122060</v>
          </cell>
          <cell r="B1937">
            <v>82600012</v>
          </cell>
          <cell r="C1937">
            <v>2060</v>
          </cell>
          <cell r="D1937">
            <v>7.6217300000000003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7.6217300000000003</v>
          </cell>
        </row>
        <row r="1938">
          <cell r="A1938" t="str">
            <v>826000122061</v>
          </cell>
          <cell r="B1938">
            <v>82600012</v>
          </cell>
          <cell r="C1938">
            <v>2061</v>
          </cell>
          <cell r="D1938">
            <v>5.7789099999999998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5.7789099999999998</v>
          </cell>
        </row>
        <row r="1939">
          <cell r="A1939" t="str">
            <v>826000122062</v>
          </cell>
          <cell r="B1939">
            <v>82600012</v>
          </cell>
          <cell r="C1939">
            <v>2062</v>
          </cell>
          <cell r="D1939">
            <v>5.2235500000000004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5.2235500000000004</v>
          </cell>
        </row>
        <row r="1940">
          <cell r="A1940" t="str">
            <v>826000122064</v>
          </cell>
          <cell r="B1940">
            <v>82600012</v>
          </cell>
          <cell r="C1940">
            <v>2064</v>
          </cell>
          <cell r="D1940">
            <v>4.3964999999999996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4.3964999999999996</v>
          </cell>
        </row>
        <row r="1941">
          <cell r="A1941" t="str">
            <v>827000014010</v>
          </cell>
          <cell r="B1941">
            <v>82700001</v>
          </cell>
          <cell r="C1941">
            <v>4010</v>
          </cell>
          <cell r="D1941">
            <v>17.573550000000001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17.573550000000001</v>
          </cell>
        </row>
        <row r="1942">
          <cell r="A1942" t="str">
            <v>827000052060</v>
          </cell>
          <cell r="B1942">
            <v>82700005</v>
          </cell>
          <cell r="C1942">
            <v>2060</v>
          </cell>
          <cell r="D1942">
            <v>39.650370000000002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39.650370000000002</v>
          </cell>
        </row>
        <row r="1943">
          <cell r="A1943" t="str">
            <v>827000052061</v>
          </cell>
          <cell r="B1943">
            <v>82700005</v>
          </cell>
          <cell r="C1943">
            <v>2061</v>
          </cell>
          <cell r="D1943">
            <v>19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19</v>
          </cell>
        </row>
        <row r="1944">
          <cell r="A1944" t="str">
            <v>827000052064</v>
          </cell>
          <cell r="B1944">
            <v>82700005</v>
          </cell>
          <cell r="C1944">
            <v>2064</v>
          </cell>
          <cell r="D1944">
            <v>36.075000000000003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36.075000000000003</v>
          </cell>
        </row>
        <row r="1945">
          <cell r="A1945" t="str">
            <v>827000056022</v>
          </cell>
          <cell r="B1945">
            <v>82700005</v>
          </cell>
          <cell r="C1945">
            <v>6022</v>
          </cell>
          <cell r="D1945">
            <v>36.299999999999997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36.299999999999997</v>
          </cell>
        </row>
        <row r="1946">
          <cell r="A1946" t="str">
            <v>827000056023</v>
          </cell>
          <cell r="B1946">
            <v>82700005</v>
          </cell>
          <cell r="C1946">
            <v>6023</v>
          </cell>
          <cell r="D1946">
            <v>14.562189999999999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14.562189999999999</v>
          </cell>
        </row>
        <row r="1947">
          <cell r="A1947" t="str">
            <v>827000056024</v>
          </cell>
          <cell r="B1947">
            <v>82700005</v>
          </cell>
          <cell r="C1947">
            <v>6024</v>
          </cell>
          <cell r="D1947">
            <v>45.234990000000003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45.234990000000003</v>
          </cell>
        </row>
        <row r="1948">
          <cell r="A1948" t="str">
            <v>827000066022</v>
          </cell>
          <cell r="B1948">
            <v>82700006</v>
          </cell>
          <cell r="C1948">
            <v>6022</v>
          </cell>
          <cell r="D1948">
            <v>0.28219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0.28219</v>
          </cell>
        </row>
        <row r="1949">
          <cell r="A1949" t="str">
            <v>827000066023</v>
          </cell>
          <cell r="B1949">
            <v>82700006</v>
          </cell>
          <cell r="C1949">
            <v>6023</v>
          </cell>
          <cell r="D1949">
            <v>0.21869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0.21869</v>
          </cell>
        </row>
        <row r="1950">
          <cell r="A1950" t="str">
            <v>827000081040</v>
          </cell>
          <cell r="B1950">
            <v>82700008</v>
          </cell>
          <cell r="C1950">
            <v>1040</v>
          </cell>
          <cell r="D1950">
            <v>4.0013199999999998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4.0013199999999998</v>
          </cell>
        </row>
        <row r="1951">
          <cell r="A1951" t="str">
            <v>827000106023</v>
          </cell>
          <cell r="B1951">
            <v>82700010</v>
          </cell>
          <cell r="C1951">
            <v>6023</v>
          </cell>
          <cell r="D1951">
            <v>14.62876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14.62876</v>
          </cell>
        </row>
        <row r="1952">
          <cell r="A1952" t="str">
            <v>828000016023</v>
          </cell>
          <cell r="B1952">
            <v>82800001</v>
          </cell>
          <cell r="C1952">
            <v>6023</v>
          </cell>
          <cell r="D1952">
            <v>26.428889999999999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26.428889999999999</v>
          </cell>
        </row>
        <row r="1953">
          <cell r="A1953" t="str">
            <v>828000026023</v>
          </cell>
          <cell r="B1953">
            <v>82800002</v>
          </cell>
          <cell r="C1953">
            <v>6023</v>
          </cell>
          <cell r="D1953">
            <v>35.3675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35.3675</v>
          </cell>
        </row>
        <row r="1954">
          <cell r="A1954" t="str">
            <v>828000036022</v>
          </cell>
          <cell r="B1954">
            <v>82800003</v>
          </cell>
          <cell r="C1954">
            <v>6022</v>
          </cell>
          <cell r="D1954">
            <v>37.225200000000001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37.225200000000001</v>
          </cell>
        </row>
        <row r="1955">
          <cell r="A1955" t="str">
            <v>828000046023</v>
          </cell>
          <cell r="B1955">
            <v>82800004</v>
          </cell>
          <cell r="C1955">
            <v>6023</v>
          </cell>
          <cell r="D1955">
            <v>66.649029999999996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66.649029999999996</v>
          </cell>
        </row>
        <row r="1956">
          <cell r="A1956" t="str">
            <v>828000056023</v>
          </cell>
          <cell r="B1956">
            <v>82800005</v>
          </cell>
          <cell r="C1956">
            <v>6023</v>
          </cell>
          <cell r="D1956">
            <v>132.38275999999999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132.38275999999999</v>
          </cell>
        </row>
        <row r="1957">
          <cell r="A1957" t="str">
            <v>828000066023</v>
          </cell>
          <cell r="B1957">
            <v>82800006</v>
          </cell>
          <cell r="C1957">
            <v>6023</v>
          </cell>
          <cell r="D1957">
            <v>288.26265000000001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288.26265000000001</v>
          </cell>
        </row>
        <row r="1958">
          <cell r="A1958" t="str">
            <v>828000086023</v>
          </cell>
          <cell r="B1958">
            <v>82800008</v>
          </cell>
          <cell r="C1958">
            <v>6023</v>
          </cell>
          <cell r="D1958">
            <v>2.4882499999999999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2.4882499999999999</v>
          </cell>
        </row>
        <row r="1959">
          <cell r="A1959" t="str">
            <v>828000096023</v>
          </cell>
          <cell r="B1959">
            <v>82800009</v>
          </cell>
          <cell r="C1959">
            <v>6023</v>
          </cell>
          <cell r="D1959">
            <v>1.6189100000000001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1.6189100000000001</v>
          </cell>
        </row>
        <row r="1960">
          <cell r="A1960" t="str">
            <v>828000106023</v>
          </cell>
          <cell r="B1960">
            <v>82800010</v>
          </cell>
          <cell r="C1960">
            <v>6023</v>
          </cell>
          <cell r="D1960">
            <v>101.68300000000001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101.68300000000001</v>
          </cell>
        </row>
        <row r="1961">
          <cell r="A1961" t="str">
            <v>828000114010</v>
          </cell>
          <cell r="B1961">
            <v>82800011</v>
          </cell>
          <cell r="C1961">
            <v>4010</v>
          </cell>
          <cell r="D1961">
            <v>172.92750000000001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172.92750000000001</v>
          </cell>
        </row>
        <row r="1962">
          <cell r="A1962" t="str">
            <v>828000116023</v>
          </cell>
          <cell r="B1962">
            <v>82800011</v>
          </cell>
          <cell r="C1962">
            <v>6023</v>
          </cell>
          <cell r="D1962">
            <v>323.10964000000001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323.10964000000001</v>
          </cell>
        </row>
        <row r="1963">
          <cell r="A1963" t="str">
            <v>828000136023</v>
          </cell>
          <cell r="B1963">
            <v>82800013</v>
          </cell>
          <cell r="C1963">
            <v>6023</v>
          </cell>
          <cell r="D1963">
            <v>10.770630000000001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10.770630000000001</v>
          </cell>
        </row>
        <row r="1964">
          <cell r="A1964" t="str">
            <v>828000146023</v>
          </cell>
          <cell r="B1964">
            <v>82800014</v>
          </cell>
          <cell r="C1964">
            <v>6023</v>
          </cell>
          <cell r="D1964">
            <v>163.35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163.35</v>
          </cell>
        </row>
        <row r="1965">
          <cell r="A1965" t="str">
            <v>828000156023</v>
          </cell>
          <cell r="B1965">
            <v>82800015</v>
          </cell>
          <cell r="C1965">
            <v>6023</v>
          </cell>
          <cell r="D1965">
            <v>15.9895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15.9895</v>
          </cell>
        </row>
        <row r="1966">
          <cell r="A1966" t="str">
            <v>828000166023</v>
          </cell>
          <cell r="B1966">
            <v>82800016</v>
          </cell>
          <cell r="C1966">
            <v>6023</v>
          </cell>
          <cell r="D1966">
            <v>40.772500000000001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40.772500000000001</v>
          </cell>
        </row>
        <row r="1967">
          <cell r="A1967" t="str">
            <v>828000176023</v>
          </cell>
          <cell r="B1967">
            <v>82800017</v>
          </cell>
          <cell r="C1967">
            <v>6023</v>
          </cell>
          <cell r="D1967">
            <v>32.022860000000001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32.022860000000001</v>
          </cell>
        </row>
        <row r="1968">
          <cell r="A1968" t="str">
            <v>828000184010</v>
          </cell>
          <cell r="B1968">
            <v>82800018</v>
          </cell>
          <cell r="C1968">
            <v>4010</v>
          </cell>
          <cell r="D1968">
            <v>346.94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346.94</v>
          </cell>
        </row>
        <row r="1969">
          <cell r="A1969" t="str">
            <v>828000186023</v>
          </cell>
          <cell r="B1969">
            <v>82800018</v>
          </cell>
          <cell r="C1969">
            <v>6023</v>
          </cell>
          <cell r="D1969">
            <v>102.64671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102.64671</v>
          </cell>
        </row>
        <row r="1970">
          <cell r="A1970" t="str">
            <v>828000196023</v>
          </cell>
          <cell r="B1970">
            <v>82800019</v>
          </cell>
          <cell r="C1970">
            <v>6023</v>
          </cell>
          <cell r="D1970">
            <v>493.1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493.1</v>
          </cell>
        </row>
        <row r="1971">
          <cell r="A1971" t="str">
            <v>828000206023</v>
          </cell>
          <cell r="B1971">
            <v>82800020</v>
          </cell>
          <cell r="C1971">
            <v>6023</v>
          </cell>
          <cell r="D1971">
            <v>13.635809999999999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13.635809999999999</v>
          </cell>
        </row>
        <row r="1972">
          <cell r="A1972" t="str">
            <v>828000216023</v>
          </cell>
          <cell r="B1972">
            <v>82800021</v>
          </cell>
          <cell r="C1972">
            <v>6023</v>
          </cell>
          <cell r="D1972">
            <v>1.55687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1.55687</v>
          </cell>
        </row>
        <row r="1973">
          <cell r="A1973" t="str">
            <v>828000226023</v>
          </cell>
          <cell r="B1973">
            <v>82800022</v>
          </cell>
          <cell r="C1973">
            <v>6023</v>
          </cell>
          <cell r="D1973">
            <v>3.637E-2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3.637E-2</v>
          </cell>
        </row>
        <row r="1974">
          <cell r="A1974" t="str">
            <v>828000236023</v>
          </cell>
          <cell r="B1974">
            <v>82800023</v>
          </cell>
          <cell r="C1974">
            <v>6023</v>
          </cell>
          <cell r="D1974">
            <v>0.32738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0.32738</v>
          </cell>
        </row>
        <row r="1975">
          <cell r="A1975" t="str">
            <v>828000246023</v>
          </cell>
          <cell r="B1975">
            <v>82800024</v>
          </cell>
          <cell r="C1975">
            <v>6023</v>
          </cell>
          <cell r="D1975">
            <v>0.34010000000000001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0.34010000000000001</v>
          </cell>
        </row>
        <row r="1976">
          <cell r="A1976" t="str">
            <v>828000256023</v>
          </cell>
          <cell r="B1976">
            <v>82800025</v>
          </cell>
          <cell r="C1976">
            <v>6023</v>
          </cell>
          <cell r="D1976">
            <v>6.7293799999999999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6.7293799999999999</v>
          </cell>
        </row>
        <row r="1977">
          <cell r="A1977" t="str">
            <v>828000266022</v>
          </cell>
          <cell r="B1977">
            <v>82800026</v>
          </cell>
          <cell r="C1977">
            <v>6022</v>
          </cell>
          <cell r="D1977">
            <v>46.211869999999998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46.211869999999998</v>
          </cell>
        </row>
        <row r="1978">
          <cell r="A1978" t="str">
            <v>828000276023</v>
          </cell>
          <cell r="B1978">
            <v>82800027</v>
          </cell>
          <cell r="C1978">
            <v>6023</v>
          </cell>
          <cell r="D1978">
            <v>1.02214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1.02214</v>
          </cell>
        </row>
        <row r="1979">
          <cell r="A1979" t="str">
            <v>828000296023</v>
          </cell>
          <cell r="B1979">
            <v>82800029</v>
          </cell>
          <cell r="C1979">
            <v>6023</v>
          </cell>
          <cell r="D1979">
            <v>11.296250000000001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11.296250000000001</v>
          </cell>
        </row>
        <row r="1980">
          <cell r="A1980" t="str">
            <v>828000306023</v>
          </cell>
          <cell r="B1980">
            <v>82800030</v>
          </cell>
          <cell r="C1980">
            <v>6023</v>
          </cell>
          <cell r="D1980">
            <v>161.36799999999999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161.36799999999999</v>
          </cell>
        </row>
        <row r="1981">
          <cell r="A1981" t="str">
            <v>828000316023</v>
          </cell>
          <cell r="B1981">
            <v>82800031</v>
          </cell>
          <cell r="C1981">
            <v>6023</v>
          </cell>
          <cell r="D1981">
            <v>1.38225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1.38225</v>
          </cell>
        </row>
        <row r="1982">
          <cell r="A1982" t="str">
            <v>828000326023</v>
          </cell>
          <cell r="B1982">
            <v>82800032</v>
          </cell>
          <cell r="C1982">
            <v>6023</v>
          </cell>
          <cell r="D1982">
            <v>2.1534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2.1534</v>
          </cell>
        </row>
        <row r="1983">
          <cell r="A1983" t="str">
            <v>828000336023</v>
          </cell>
          <cell r="B1983">
            <v>82800033</v>
          </cell>
          <cell r="C1983">
            <v>6023</v>
          </cell>
          <cell r="D1983">
            <v>1.5215000000000001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1.5215000000000001</v>
          </cell>
        </row>
        <row r="1984">
          <cell r="A1984" t="str">
            <v>828000346023</v>
          </cell>
          <cell r="B1984">
            <v>82800034</v>
          </cell>
          <cell r="C1984">
            <v>6023</v>
          </cell>
          <cell r="D1984">
            <v>31.595400000000001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31.595400000000001</v>
          </cell>
        </row>
        <row r="1985">
          <cell r="A1985" t="str">
            <v>828000356022</v>
          </cell>
          <cell r="B1985">
            <v>82800035</v>
          </cell>
          <cell r="C1985">
            <v>6022</v>
          </cell>
          <cell r="D1985">
            <v>5.9654999999999996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5.9654999999999996</v>
          </cell>
        </row>
        <row r="1986">
          <cell r="A1986" t="str">
            <v>828000356023</v>
          </cell>
          <cell r="B1986">
            <v>82800035</v>
          </cell>
          <cell r="C1986">
            <v>6023</v>
          </cell>
          <cell r="D1986">
            <v>27.2012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27.2012</v>
          </cell>
        </row>
        <row r="1987">
          <cell r="A1987" t="str">
            <v>828000366023</v>
          </cell>
          <cell r="B1987">
            <v>82800036</v>
          </cell>
          <cell r="C1987">
            <v>6023</v>
          </cell>
          <cell r="D1987">
            <v>9.9824999999999999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9.9824999999999999</v>
          </cell>
        </row>
        <row r="1988">
          <cell r="A1988" t="str">
            <v>828000376023</v>
          </cell>
          <cell r="B1988">
            <v>82800037</v>
          </cell>
          <cell r="C1988">
            <v>6023</v>
          </cell>
          <cell r="D1988">
            <v>4.8369499999999999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4.8369499999999999</v>
          </cell>
        </row>
        <row r="1989">
          <cell r="A1989" t="str">
            <v>828000386023</v>
          </cell>
          <cell r="B1989">
            <v>82800038</v>
          </cell>
          <cell r="C1989">
            <v>6023</v>
          </cell>
          <cell r="D1989">
            <v>9.09375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9.09375</v>
          </cell>
        </row>
        <row r="1990">
          <cell r="A1990" t="str">
            <v>828000396022</v>
          </cell>
          <cell r="B1990">
            <v>82800039</v>
          </cell>
          <cell r="C1990">
            <v>6022</v>
          </cell>
          <cell r="D1990">
            <v>15.04993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15.04993</v>
          </cell>
        </row>
        <row r="1991">
          <cell r="A1991" t="str">
            <v>828000406023</v>
          </cell>
          <cell r="B1991">
            <v>82800040</v>
          </cell>
          <cell r="C1991">
            <v>6023</v>
          </cell>
          <cell r="D1991">
            <v>48.471710000000002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48.471710000000002</v>
          </cell>
        </row>
        <row r="1992">
          <cell r="A1992" t="str">
            <v>828000416023</v>
          </cell>
          <cell r="B1992">
            <v>82800041</v>
          </cell>
          <cell r="C1992">
            <v>6023</v>
          </cell>
          <cell r="D1992">
            <v>0.29099999999999998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0.29099999999999998</v>
          </cell>
        </row>
        <row r="1993">
          <cell r="A1993" t="str">
            <v>828000426023</v>
          </cell>
          <cell r="B1993">
            <v>82800042</v>
          </cell>
          <cell r="C1993">
            <v>6023</v>
          </cell>
          <cell r="D1993">
            <v>0.29099999999999998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0.29099999999999998</v>
          </cell>
        </row>
        <row r="1994">
          <cell r="A1994" t="str">
            <v>828000436023</v>
          </cell>
          <cell r="B1994">
            <v>82800043</v>
          </cell>
          <cell r="C1994">
            <v>6023</v>
          </cell>
          <cell r="D1994">
            <v>0.35799999999999998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0.35799999999999998</v>
          </cell>
        </row>
        <row r="1995">
          <cell r="A1995" t="str">
            <v>828000446023</v>
          </cell>
          <cell r="B1995">
            <v>82800044</v>
          </cell>
          <cell r="C1995">
            <v>6023</v>
          </cell>
          <cell r="D1995">
            <v>65.087000000000003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65.087000000000003</v>
          </cell>
        </row>
        <row r="1996">
          <cell r="A1996" t="str">
            <v>828000466023</v>
          </cell>
          <cell r="B1996">
            <v>82800046</v>
          </cell>
          <cell r="C1996">
            <v>6023</v>
          </cell>
          <cell r="D1996">
            <v>1.69156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1.69156</v>
          </cell>
        </row>
        <row r="1997">
          <cell r="A1997" t="str">
            <v>828000476023</v>
          </cell>
          <cell r="B1997">
            <v>82800047</v>
          </cell>
          <cell r="C1997">
            <v>6023</v>
          </cell>
          <cell r="D1997">
            <v>329.04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329.04</v>
          </cell>
        </row>
        <row r="1998">
          <cell r="A1998" t="str">
            <v>828000486023</v>
          </cell>
          <cell r="B1998">
            <v>82800048</v>
          </cell>
          <cell r="C1998">
            <v>6023</v>
          </cell>
          <cell r="D1998">
            <v>220.69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220.69</v>
          </cell>
        </row>
        <row r="1999">
          <cell r="A1999" t="str">
            <v>828000504010</v>
          </cell>
          <cell r="B1999">
            <v>82800050</v>
          </cell>
          <cell r="C1999">
            <v>4010</v>
          </cell>
          <cell r="D1999">
            <v>213.21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213.21</v>
          </cell>
        </row>
        <row r="2000">
          <cell r="A2000" t="str">
            <v>828000506023</v>
          </cell>
          <cell r="B2000">
            <v>82800050</v>
          </cell>
          <cell r="C2000">
            <v>6023</v>
          </cell>
          <cell r="D2000">
            <v>156.46635000000001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156.46635000000001</v>
          </cell>
        </row>
        <row r="2001">
          <cell r="A2001" t="str">
            <v>828000516023</v>
          </cell>
          <cell r="B2001">
            <v>82800051</v>
          </cell>
          <cell r="C2001">
            <v>6023</v>
          </cell>
          <cell r="D2001">
            <v>240.94140999999999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240.94140999999999</v>
          </cell>
        </row>
        <row r="2002">
          <cell r="A2002" t="str">
            <v>828000524010</v>
          </cell>
          <cell r="B2002">
            <v>82800052</v>
          </cell>
          <cell r="C2002">
            <v>4010</v>
          </cell>
          <cell r="D2002">
            <v>111.07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111.07</v>
          </cell>
        </row>
        <row r="2003">
          <cell r="A2003" t="str">
            <v>828000526023</v>
          </cell>
          <cell r="B2003">
            <v>82800052</v>
          </cell>
          <cell r="C2003">
            <v>6023</v>
          </cell>
          <cell r="D2003">
            <v>73.494209999999995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73.494209999999995</v>
          </cell>
        </row>
        <row r="2004">
          <cell r="A2004" t="str">
            <v>828000536023</v>
          </cell>
          <cell r="B2004">
            <v>82800053</v>
          </cell>
          <cell r="C2004">
            <v>6023</v>
          </cell>
          <cell r="D2004">
            <v>28.456530000000001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28.456530000000001</v>
          </cell>
        </row>
        <row r="2005">
          <cell r="A2005" t="str">
            <v>828000546023</v>
          </cell>
          <cell r="B2005">
            <v>82800054</v>
          </cell>
          <cell r="C2005">
            <v>6023</v>
          </cell>
          <cell r="D2005">
            <v>27.069510000000001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27.069510000000001</v>
          </cell>
        </row>
        <row r="2006">
          <cell r="A2006" t="str">
            <v>828000556022</v>
          </cell>
          <cell r="B2006">
            <v>82800055</v>
          </cell>
          <cell r="C2006">
            <v>6022</v>
          </cell>
          <cell r="D2006">
            <v>2.8489499999999999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2.8489499999999999</v>
          </cell>
        </row>
        <row r="2007">
          <cell r="A2007" t="str">
            <v>828000556023</v>
          </cell>
          <cell r="B2007">
            <v>82800055</v>
          </cell>
          <cell r="C2007">
            <v>6023</v>
          </cell>
          <cell r="D2007">
            <v>2.9715600000000002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2.9715600000000002</v>
          </cell>
        </row>
        <row r="2008">
          <cell r="A2008" t="str">
            <v>828000616023</v>
          </cell>
          <cell r="B2008">
            <v>82800061</v>
          </cell>
          <cell r="C2008">
            <v>6023</v>
          </cell>
          <cell r="D2008">
            <v>181.0284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181.0284</v>
          </cell>
        </row>
        <row r="2009">
          <cell r="A2009" t="str">
            <v>828000706023</v>
          </cell>
          <cell r="B2009">
            <v>82800070</v>
          </cell>
          <cell r="C2009">
            <v>6023</v>
          </cell>
          <cell r="D2009">
            <v>3.637E-2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3.637E-2</v>
          </cell>
        </row>
        <row r="2010">
          <cell r="A2010" t="str">
            <v>828000716023</v>
          </cell>
          <cell r="B2010">
            <v>82800071</v>
          </cell>
          <cell r="C2010">
            <v>6023</v>
          </cell>
          <cell r="D2010">
            <v>3.637E-2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3.637E-2</v>
          </cell>
        </row>
        <row r="2011">
          <cell r="A2011" t="str">
            <v>828000776023</v>
          </cell>
          <cell r="B2011">
            <v>82800077</v>
          </cell>
          <cell r="C2011">
            <v>6023</v>
          </cell>
          <cell r="D2011">
            <v>0.53700000000000003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0.53700000000000003</v>
          </cell>
        </row>
        <row r="2012">
          <cell r="A2012" t="str">
            <v>828000786023</v>
          </cell>
          <cell r="B2012">
            <v>82800078</v>
          </cell>
          <cell r="C2012">
            <v>6023</v>
          </cell>
          <cell r="D2012">
            <v>3.6380000000000003E-2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3.6380000000000003E-2</v>
          </cell>
        </row>
        <row r="2013">
          <cell r="A2013" t="str">
            <v>828000796023</v>
          </cell>
          <cell r="B2013">
            <v>82800079</v>
          </cell>
          <cell r="C2013">
            <v>6023</v>
          </cell>
          <cell r="D2013">
            <v>0.29099999999999998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0.29099999999999998</v>
          </cell>
        </row>
        <row r="2014">
          <cell r="A2014" t="str">
            <v>828000806023</v>
          </cell>
          <cell r="B2014">
            <v>82800080</v>
          </cell>
          <cell r="C2014">
            <v>6023</v>
          </cell>
          <cell r="D2014">
            <v>0.36010999999999999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0.36010999999999999</v>
          </cell>
        </row>
        <row r="2015">
          <cell r="A2015" t="str">
            <v>828000886023</v>
          </cell>
          <cell r="B2015">
            <v>82800088</v>
          </cell>
          <cell r="C2015">
            <v>6023</v>
          </cell>
          <cell r="D2015">
            <v>0.35799999999999998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0.35799999999999998</v>
          </cell>
        </row>
        <row r="2016">
          <cell r="A2016" t="str">
            <v>828000906023</v>
          </cell>
          <cell r="B2016">
            <v>82800090</v>
          </cell>
          <cell r="C2016">
            <v>6023</v>
          </cell>
          <cell r="D2016">
            <v>0.35799999999999998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0.35799999999999998</v>
          </cell>
        </row>
        <row r="2017">
          <cell r="A2017" t="str">
            <v>828000916023</v>
          </cell>
          <cell r="B2017">
            <v>82800091</v>
          </cell>
          <cell r="C2017">
            <v>6023</v>
          </cell>
          <cell r="D2017">
            <v>72.599999999999994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72.599999999999994</v>
          </cell>
        </row>
        <row r="2018">
          <cell r="A2018" t="str">
            <v>828000926023</v>
          </cell>
          <cell r="B2018">
            <v>82800092</v>
          </cell>
          <cell r="C2018">
            <v>6023</v>
          </cell>
          <cell r="D2018">
            <v>307.44947999999999</v>
          </cell>
          <cell r="E2018">
            <v>0.14863000000000001</v>
          </cell>
          <cell r="F2018">
            <v>0.18010999999999999</v>
          </cell>
          <cell r="G2018">
            <v>0</v>
          </cell>
          <cell r="H2018">
            <v>3.16E-3</v>
          </cell>
          <cell r="I2018">
            <v>307.45263999999997</v>
          </cell>
        </row>
        <row r="2019">
          <cell r="A2019" t="str">
            <v>828000936023</v>
          </cell>
          <cell r="B2019">
            <v>82800093</v>
          </cell>
          <cell r="C2019">
            <v>6023</v>
          </cell>
          <cell r="D2019">
            <v>282.35771</v>
          </cell>
          <cell r="E2019">
            <v>6.1638200000000003</v>
          </cell>
          <cell r="F2019">
            <v>7.4694099999999999</v>
          </cell>
          <cell r="G2019">
            <v>0</v>
          </cell>
          <cell r="H2019">
            <v>0.13092000000000001</v>
          </cell>
          <cell r="I2019">
            <v>282.48863</v>
          </cell>
        </row>
        <row r="2020">
          <cell r="A2020" t="str">
            <v>828000946023</v>
          </cell>
          <cell r="B2020">
            <v>82800094</v>
          </cell>
          <cell r="C2020">
            <v>6023</v>
          </cell>
          <cell r="D2020">
            <v>221.17583999999999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221.17583999999999</v>
          </cell>
        </row>
        <row r="2021">
          <cell r="A2021" t="str">
            <v>828000956023</v>
          </cell>
          <cell r="B2021">
            <v>82800095</v>
          </cell>
          <cell r="C2021">
            <v>6023</v>
          </cell>
          <cell r="D2021">
            <v>229.45774</v>
          </cell>
          <cell r="E2021">
            <v>6.0239900000000004</v>
          </cell>
          <cell r="F2021">
            <v>7.2999499999999999</v>
          </cell>
          <cell r="G2021">
            <v>0</v>
          </cell>
          <cell r="H2021">
            <v>0.12795999999999999</v>
          </cell>
          <cell r="I2021">
            <v>229.5857</v>
          </cell>
        </row>
        <row r="2022">
          <cell r="A2022" t="str">
            <v>828000966023</v>
          </cell>
          <cell r="B2022">
            <v>82800096</v>
          </cell>
          <cell r="C2022">
            <v>6023</v>
          </cell>
          <cell r="D2022">
            <v>66.480999999999995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66.480999999999995</v>
          </cell>
        </row>
        <row r="2023">
          <cell r="A2023" t="str">
            <v>828000976023</v>
          </cell>
          <cell r="B2023">
            <v>82800097</v>
          </cell>
          <cell r="C2023">
            <v>6023</v>
          </cell>
          <cell r="D2023">
            <v>4.3318099999999999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4.3318099999999999</v>
          </cell>
        </row>
        <row r="2024">
          <cell r="A2024" t="str">
            <v>828000986023</v>
          </cell>
          <cell r="B2024">
            <v>82800098</v>
          </cell>
          <cell r="C2024">
            <v>6023</v>
          </cell>
          <cell r="D2024">
            <v>320.66822999999999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320.66822999999999</v>
          </cell>
        </row>
        <row r="2025">
          <cell r="A2025" t="str">
            <v>828000996023</v>
          </cell>
          <cell r="B2025">
            <v>82800099</v>
          </cell>
          <cell r="C2025">
            <v>6023</v>
          </cell>
          <cell r="D2025">
            <v>367.98489999999998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367.98489999999998</v>
          </cell>
        </row>
        <row r="2026">
          <cell r="A2026" t="str">
            <v>828001006023</v>
          </cell>
          <cell r="B2026">
            <v>82800100</v>
          </cell>
          <cell r="C2026">
            <v>6023</v>
          </cell>
          <cell r="D2026">
            <v>393.94725</v>
          </cell>
          <cell r="E2026">
            <v>18.740079999999999</v>
          </cell>
          <cell r="F2026">
            <v>22.709499999999998</v>
          </cell>
          <cell r="G2026">
            <v>0</v>
          </cell>
          <cell r="H2026">
            <v>0.39806000000000002</v>
          </cell>
          <cell r="I2026">
            <v>394.34530999999998</v>
          </cell>
        </row>
        <row r="2027">
          <cell r="A2027" t="str">
            <v>828001016023</v>
          </cell>
          <cell r="B2027">
            <v>82800101</v>
          </cell>
          <cell r="C2027">
            <v>6023</v>
          </cell>
          <cell r="D2027">
            <v>367.98496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367.98496</v>
          </cell>
        </row>
        <row r="2028">
          <cell r="A2028" t="str">
            <v>829000011040</v>
          </cell>
          <cell r="B2028">
            <v>82900001</v>
          </cell>
          <cell r="C2028">
            <v>1040</v>
          </cell>
          <cell r="D2028">
            <v>10.89141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10.89141</v>
          </cell>
        </row>
        <row r="2029">
          <cell r="A2029" t="str">
            <v>950000011040</v>
          </cell>
          <cell r="B2029">
            <v>95000001</v>
          </cell>
          <cell r="C2029">
            <v>1040</v>
          </cell>
          <cell r="D2029">
            <v>493.30989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493.30989</v>
          </cell>
        </row>
        <row r="2030">
          <cell r="A2030" t="str">
            <v>950000012060</v>
          </cell>
          <cell r="B2030">
            <v>95000001</v>
          </cell>
          <cell r="C2030">
            <v>2060</v>
          </cell>
          <cell r="D2030">
            <v>11.226039999999999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11.226039999999999</v>
          </cell>
        </row>
        <row r="2031">
          <cell r="A2031" t="str">
            <v>950000012061</v>
          </cell>
          <cell r="B2031">
            <v>95000001</v>
          </cell>
          <cell r="C2031">
            <v>2061</v>
          </cell>
          <cell r="D2031">
            <v>19.847999999999999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19.847999999999999</v>
          </cell>
        </row>
        <row r="2032">
          <cell r="A2032" t="str">
            <v>950000012064</v>
          </cell>
          <cell r="B2032">
            <v>95000001</v>
          </cell>
          <cell r="C2032">
            <v>2064</v>
          </cell>
          <cell r="D2032">
            <v>14.77333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14.77333</v>
          </cell>
        </row>
        <row r="2033">
          <cell r="A2033" t="str">
            <v>950000014010</v>
          </cell>
          <cell r="B2033">
            <v>95000001</v>
          </cell>
          <cell r="C2033">
            <v>4010</v>
          </cell>
          <cell r="D2033">
            <v>424.6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424.6</v>
          </cell>
        </row>
        <row r="2034">
          <cell r="A2034" t="str">
            <v>950000021040</v>
          </cell>
          <cell r="B2034">
            <v>95000002</v>
          </cell>
          <cell r="C2034">
            <v>1040</v>
          </cell>
          <cell r="D2034">
            <v>1022.07857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1022.07857</v>
          </cell>
        </row>
        <row r="2035">
          <cell r="A2035" t="str">
            <v>950000022060</v>
          </cell>
          <cell r="B2035">
            <v>95000002</v>
          </cell>
          <cell r="C2035">
            <v>2060</v>
          </cell>
          <cell r="D2035">
            <v>43.063470000000002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43.063470000000002</v>
          </cell>
        </row>
        <row r="2036">
          <cell r="A2036" t="str">
            <v>950000022061</v>
          </cell>
          <cell r="B2036">
            <v>95000002</v>
          </cell>
          <cell r="C2036">
            <v>2061</v>
          </cell>
          <cell r="D2036">
            <v>83.107500000000002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83.107500000000002</v>
          </cell>
        </row>
        <row r="2037">
          <cell r="A2037" t="str">
            <v>950000022064</v>
          </cell>
          <cell r="B2037">
            <v>95000002</v>
          </cell>
          <cell r="C2037">
            <v>2064</v>
          </cell>
          <cell r="D2037">
            <v>55.00526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55.00526</v>
          </cell>
        </row>
        <row r="2038">
          <cell r="A2038" t="str">
            <v>950000024010</v>
          </cell>
          <cell r="B2038">
            <v>95000002</v>
          </cell>
          <cell r="C2038">
            <v>4010</v>
          </cell>
          <cell r="D2038">
            <v>934.58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934.58</v>
          </cell>
        </row>
        <row r="2039">
          <cell r="A2039" t="str">
            <v>950000032060</v>
          </cell>
          <cell r="B2039">
            <v>95000003</v>
          </cell>
          <cell r="C2039">
            <v>2060</v>
          </cell>
          <cell r="D2039">
            <v>8.7919999999999998E-2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8.7919999999999998E-2</v>
          </cell>
        </row>
        <row r="2040">
          <cell r="A2040" t="str">
            <v>950000042060</v>
          </cell>
          <cell r="B2040">
            <v>95000004</v>
          </cell>
          <cell r="C2040">
            <v>2060</v>
          </cell>
          <cell r="D2040">
            <v>0.19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0.19</v>
          </cell>
        </row>
        <row r="2041">
          <cell r="A2041" t="str">
            <v>950000062060</v>
          </cell>
          <cell r="B2041">
            <v>95000006</v>
          </cell>
          <cell r="C2041">
            <v>2060</v>
          </cell>
          <cell r="D2041">
            <v>0.48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0.48</v>
          </cell>
        </row>
        <row r="2042">
          <cell r="A2042" t="str">
            <v>950000072060</v>
          </cell>
          <cell r="B2042">
            <v>95000007</v>
          </cell>
          <cell r="C2042">
            <v>2060</v>
          </cell>
          <cell r="D2042">
            <v>0.42143000000000003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0.42143000000000003</v>
          </cell>
        </row>
        <row r="2043">
          <cell r="A2043" t="str">
            <v>950000081040</v>
          </cell>
          <cell r="B2043">
            <v>95000008</v>
          </cell>
          <cell r="C2043">
            <v>1040</v>
          </cell>
          <cell r="D2043">
            <v>1424.2836600000001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1424.2836600000001</v>
          </cell>
        </row>
        <row r="2044">
          <cell r="A2044" t="str">
            <v>950000082061</v>
          </cell>
          <cell r="B2044">
            <v>95000008</v>
          </cell>
          <cell r="C2044">
            <v>2061</v>
          </cell>
          <cell r="D2044">
            <v>628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628</v>
          </cell>
        </row>
        <row r="2045">
          <cell r="A2045" t="str">
            <v>950000092060</v>
          </cell>
          <cell r="B2045">
            <v>95000009</v>
          </cell>
          <cell r="C2045">
            <v>2060</v>
          </cell>
          <cell r="D2045">
            <v>0.28999999999999998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0.28999999999999998</v>
          </cell>
        </row>
        <row r="2046">
          <cell r="A2046" t="str">
            <v>950000102060</v>
          </cell>
          <cell r="B2046">
            <v>95000010</v>
          </cell>
          <cell r="C2046">
            <v>2060</v>
          </cell>
          <cell r="D2046">
            <v>0.36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0.36</v>
          </cell>
        </row>
        <row r="2047">
          <cell r="A2047" t="str">
            <v>950000112060</v>
          </cell>
          <cell r="B2047">
            <v>95000011</v>
          </cell>
          <cell r="C2047">
            <v>2060</v>
          </cell>
          <cell r="D2047">
            <v>0.61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0.61</v>
          </cell>
        </row>
        <row r="2048">
          <cell r="A2048" t="str">
            <v>950000122060</v>
          </cell>
          <cell r="B2048">
            <v>95000012</v>
          </cell>
          <cell r="C2048">
            <v>2060</v>
          </cell>
          <cell r="D2048">
            <v>0.89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0.89</v>
          </cell>
        </row>
        <row r="2049">
          <cell r="A2049" t="str">
            <v>950000142060</v>
          </cell>
          <cell r="B2049">
            <v>95000014</v>
          </cell>
          <cell r="C2049">
            <v>2060</v>
          </cell>
          <cell r="D2049">
            <v>3.3475000000000001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3.3475000000000001</v>
          </cell>
        </row>
        <row r="2050">
          <cell r="A2050" t="str">
            <v>950000151040</v>
          </cell>
          <cell r="B2050">
            <v>95000015</v>
          </cell>
          <cell r="C2050">
            <v>1040</v>
          </cell>
          <cell r="D2050">
            <v>1.1612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1.1612</v>
          </cell>
        </row>
        <row r="2051">
          <cell r="A2051" t="str">
            <v>950000152060</v>
          </cell>
          <cell r="B2051">
            <v>95000015</v>
          </cell>
          <cell r="C2051">
            <v>2060</v>
          </cell>
          <cell r="D2051">
            <v>1.59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1.59</v>
          </cell>
        </row>
        <row r="2052">
          <cell r="A2052" t="str">
            <v>950000162060</v>
          </cell>
          <cell r="B2052">
            <v>95000016</v>
          </cell>
          <cell r="C2052">
            <v>2060</v>
          </cell>
          <cell r="D2052">
            <v>1.36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1.36</v>
          </cell>
        </row>
        <row r="2053">
          <cell r="A2053" t="str">
            <v>950000172060</v>
          </cell>
          <cell r="B2053">
            <v>95000017</v>
          </cell>
          <cell r="C2053">
            <v>2060</v>
          </cell>
          <cell r="D2053">
            <v>9.32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9.32</v>
          </cell>
        </row>
        <row r="2054">
          <cell r="A2054" t="str">
            <v>950000192060</v>
          </cell>
          <cell r="B2054">
            <v>95000019</v>
          </cell>
          <cell r="C2054">
            <v>2060</v>
          </cell>
          <cell r="D2054">
            <v>13.79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13.79</v>
          </cell>
        </row>
        <row r="2055">
          <cell r="A2055" t="str">
            <v>950000202060</v>
          </cell>
          <cell r="B2055">
            <v>95000020</v>
          </cell>
          <cell r="C2055">
            <v>2060</v>
          </cell>
          <cell r="D2055">
            <v>7.76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7.76</v>
          </cell>
        </row>
        <row r="2056">
          <cell r="A2056" t="str">
            <v>950000212060</v>
          </cell>
          <cell r="B2056">
            <v>95000021</v>
          </cell>
          <cell r="C2056">
            <v>2060</v>
          </cell>
          <cell r="D2056">
            <v>8.34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8.34</v>
          </cell>
        </row>
        <row r="2057">
          <cell r="A2057" t="str">
            <v>950000222060</v>
          </cell>
          <cell r="B2057">
            <v>95000022</v>
          </cell>
          <cell r="C2057">
            <v>2060</v>
          </cell>
          <cell r="D2057">
            <v>11.01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11.01</v>
          </cell>
        </row>
        <row r="2058">
          <cell r="A2058" t="str">
            <v>950000232060</v>
          </cell>
          <cell r="B2058">
            <v>95000023</v>
          </cell>
          <cell r="C2058">
            <v>2060</v>
          </cell>
          <cell r="D2058">
            <v>11.98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11.98</v>
          </cell>
        </row>
        <row r="2059">
          <cell r="A2059" t="str">
            <v>950000242060</v>
          </cell>
          <cell r="B2059">
            <v>95000024</v>
          </cell>
          <cell r="C2059">
            <v>2060</v>
          </cell>
          <cell r="D2059">
            <v>3.87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3.87</v>
          </cell>
        </row>
        <row r="2060">
          <cell r="A2060" t="str">
            <v>950000291040</v>
          </cell>
          <cell r="B2060">
            <v>95000029</v>
          </cell>
          <cell r="C2060">
            <v>1040</v>
          </cell>
          <cell r="D2060">
            <v>0.06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0.06</v>
          </cell>
        </row>
        <row r="2061">
          <cell r="A2061" t="str">
            <v>950000292060</v>
          </cell>
          <cell r="B2061">
            <v>95000029</v>
          </cell>
          <cell r="C2061">
            <v>2060</v>
          </cell>
          <cell r="D2061">
            <v>0.10426000000000001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0.10426000000000001</v>
          </cell>
        </row>
        <row r="2062">
          <cell r="A2062" t="str">
            <v>950000292061</v>
          </cell>
          <cell r="B2062">
            <v>95000029</v>
          </cell>
          <cell r="C2062">
            <v>2061</v>
          </cell>
          <cell r="D2062">
            <v>0.13388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0.13388</v>
          </cell>
        </row>
        <row r="2063">
          <cell r="A2063" t="str">
            <v>950000292062</v>
          </cell>
          <cell r="B2063">
            <v>95000029</v>
          </cell>
          <cell r="C2063">
            <v>2062</v>
          </cell>
          <cell r="D2063">
            <v>0.06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0.06</v>
          </cell>
        </row>
        <row r="2064">
          <cell r="A2064" t="str">
            <v>950000296024</v>
          </cell>
          <cell r="B2064">
            <v>95000029</v>
          </cell>
          <cell r="C2064">
            <v>6024</v>
          </cell>
          <cell r="D2064">
            <v>0.05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0.05</v>
          </cell>
        </row>
        <row r="2065">
          <cell r="A2065" t="str">
            <v>950000302064</v>
          </cell>
          <cell r="B2065">
            <v>95000030</v>
          </cell>
          <cell r="C2065">
            <v>2064</v>
          </cell>
          <cell r="D2065">
            <v>9.35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9.35</v>
          </cell>
        </row>
        <row r="2066">
          <cell r="A2066" t="str">
            <v>950000311040</v>
          </cell>
          <cell r="B2066">
            <v>95000031</v>
          </cell>
          <cell r="C2066">
            <v>1040</v>
          </cell>
          <cell r="D2066">
            <v>118.74478999999999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118.74478999999999</v>
          </cell>
        </row>
        <row r="2067">
          <cell r="A2067" t="str">
            <v>950000312061</v>
          </cell>
          <cell r="B2067">
            <v>95000031</v>
          </cell>
          <cell r="C2067">
            <v>2061</v>
          </cell>
          <cell r="D2067">
            <v>7.76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7.76</v>
          </cell>
        </row>
        <row r="2068">
          <cell r="A2068" t="str">
            <v>950000312062</v>
          </cell>
          <cell r="B2068">
            <v>95000031</v>
          </cell>
          <cell r="C2068">
            <v>2062</v>
          </cell>
          <cell r="D2068">
            <v>30.266670000000001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30.266670000000001</v>
          </cell>
        </row>
        <row r="2069">
          <cell r="A2069" t="str">
            <v>950000312064</v>
          </cell>
          <cell r="B2069">
            <v>95000031</v>
          </cell>
          <cell r="C2069">
            <v>2064</v>
          </cell>
          <cell r="D2069">
            <v>47.3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47.3</v>
          </cell>
        </row>
        <row r="2070">
          <cell r="A2070" t="str">
            <v>950000314010</v>
          </cell>
          <cell r="B2070">
            <v>95000031</v>
          </cell>
          <cell r="C2070">
            <v>4010</v>
          </cell>
          <cell r="D2070">
            <v>118.745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118.745</v>
          </cell>
        </row>
        <row r="2071">
          <cell r="A2071" t="str">
            <v>950000332060</v>
          </cell>
          <cell r="B2071">
            <v>95000033</v>
          </cell>
          <cell r="C2071">
            <v>2060</v>
          </cell>
          <cell r="D2071">
            <v>1.28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1.28</v>
          </cell>
        </row>
        <row r="2072">
          <cell r="A2072" t="str">
            <v>950000352060</v>
          </cell>
          <cell r="B2072">
            <v>95000035</v>
          </cell>
          <cell r="C2072">
            <v>2060</v>
          </cell>
          <cell r="D2072">
            <v>2.9489399999999999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2.9489399999999999</v>
          </cell>
        </row>
        <row r="2073">
          <cell r="A2073" t="str">
            <v>950000352062</v>
          </cell>
          <cell r="B2073">
            <v>95000035</v>
          </cell>
          <cell r="C2073">
            <v>2062</v>
          </cell>
          <cell r="D2073">
            <v>2.68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2.68</v>
          </cell>
        </row>
        <row r="2074">
          <cell r="A2074" t="str">
            <v>950000361040</v>
          </cell>
          <cell r="B2074">
            <v>95000036</v>
          </cell>
          <cell r="C2074">
            <v>1040</v>
          </cell>
          <cell r="D2074">
            <v>3.0388299999999999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3.0388299999999999</v>
          </cell>
        </row>
        <row r="2075">
          <cell r="A2075" t="str">
            <v>950000362060</v>
          </cell>
          <cell r="B2075">
            <v>95000036</v>
          </cell>
          <cell r="C2075">
            <v>2060</v>
          </cell>
          <cell r="D2075">
            <v>1.48356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1.48356</v>
          </cell>
        </row>
        <row r="2076">
          <cell r="A2076" t="str">
            <v>950000362061</v>
          </cell>
          <cell r="B2076">
            <v>95000036</v>
          </cell>
          <cell r="C2076">
            <v>2061</v>
          </cell>
          <cell r="D2076">
            <v>2.2519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2.2519</v>
          </cell>
        </row>
        <row r="2077">
          <cell r="A2077" t="str">
            <v>950000362064</v>
          </cell>
          <cell r="B2077">
            <v>95000036</v>
          </cell>
          <cell r="C2077">
            <v>2064</v>
          </cell>
          <cell r="D2077">
            <v>2.8069299999999999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2.8069299999999999</v>
          </cell>
        </row>
        <row r="2078">
          <cell r="A2078" t="str">
            <v>950000364010</v>
          </cell>
          <cell r="B2078">
            <v>95000036</v>
          </cell>
          <cell r="C2078">
            <v>4010</v>
          </cell>
          <cell r="D2078">
            <v>2.9060000000000001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2.9060000000000001</v>
          </cell>
        </row>
        <row r="2079">
          <cell r="A2079" t="str">
            <v>950000366023</v>
          </cell>
          <cell r="B2079">
            <v>95000036</v>
          </cell>
          <cell r="C2079">
            <v>6023</v>
          </cell>
          <cell r="D2079">
            <v>3.7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3.7</v>
          </cell>
        </row>
        <row r="2080">
          <cell r="A2080" t="str">
            <v>950000381040</v>
          </cell>
          <cell r="B2080">
            <v>95000038</v>
          </cell>
          <cell r="C2080">
            <v>1040</v>
          </cell>
          <cell r="D2080">
            <v>4.7359999999999999E-2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4.7359999999999999E-2</v>
          </cell>
        </row>
        <row r="2081">
          <cell r="A2081" t="str">
            <v>950000382060</v>
          </cell>
          <cell r="B2081">
            <v>95000038</v>
          </cell>
          <cell r="C2081">
            <v>2060</v>
          </cell>
          <cell r="D2081">
            <v>4.6390000000000001E-2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4.6390000000000001E-2</v>
          </cell>
        </row>
        <row r="2082">
          <cell r="A2082" t="str">
            <v>950000382061</v>
          </cell>
          <cell r="B2082">
            <v>95000038</v>
          </cell>
          <cell r="C2082">
            <v>2061</v>
          </cell>
          <cell r="D2082">
            <v>5.7070000000000003E-2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5.7070000000000003E-2</v>
          </cell>
        </row>
        <row r="2083">
          <cell r="A2083" t="str">
            <v>950000382062</v>
          </cell>
          <cell r="B2083">
            <v>95000038</v>
          </cell>
          <cell r="C2083">
            <v>2062</v>
          </cell>
          <cell r="D2083">
            <v>5.1950000000000003E-2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5.1950000000000003E-2</v>
          </cell>
        </row>
        <row r="2084">
          <cell r="A2084" t="str">
            <v>950000382064</v>
          </cell>
          <cell r="B2084">
            <v>95000038</v>
          </cell>
          <cell r="C2084">
            <v>2064</v>
          </cell>
          <cell r="D2084">
            <v>4.5400000000000003E-2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4.5400000000000003E-2</v>
          </cell>
        </row>
        <row r="2085">
          <cell r="A2085" t="str">
            <v>950000384010</v>
          </cell>
          <cell r="B2085">
            <v>95000038</v>
          </cell>
          <cell r="C2085">
            <v>4010</v>
          </cell>
          <cell r="D2085">
            <v>4.0050000000000002E-2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4.0050000000000002E-2</v>
          </cell>
        </row>
        <row r="2086">
          <cell r="A2086" t="str">
            <v>950000392060</v>
          </cell>
          <cell r="B2086">
            <v>95000039</v>
          </cell>
          <cell r="C2086">
            <v>2060</v>
          </cell>
          <cell r="D2086">
            <v>1.7829999999999999E-2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1.7829999999999999E-2</v>
          </cell>
        </row>
        <row r="2087">
          <cell r="A2087" t="str">
            <v>950000392061</v>
          </cell>
          <cell r="B2087">
            <v>95000039</v>
          </cell>
          <cell r="C2087">
            <v>2061</v>
          </cell>
          <cell r="D2087">
            <v>4.7640000000000002E-2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4.7640000000000002E-2</v>
          </cell>
        </row>
        <row r="2088">
          <cell r="A2088" t="str">
            <v>950000392064</v>
          </cell>
          <cell r="B2088">
            <v>95000039</v>
          </cell>
          <cell r="C2088">
            <v>2064</v>
          </cell>
          <cell r="D2088">
            <v>1.6219999999999998E-2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1.6219999999999998E-2</v>
          </cell>
        </row>
        <row r="2089">
          <cell r="A2089" t="str">
            <v>950000402060</v>
          </cell>
          <cell r="B2089">
            <v>95000040</v>
          </cell>
          <cell r="C2089">
            <v>2060</v>
          </cell>
          <cell r="D2089">
            <v>2.6833300000000002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2.6833300000000002</v>
          </cell>
        </row>
        <row r="2090">
          <cell r="A2090" t="str">
            <v>950000402064</v>
          </cell>
          <cell r="B2090">
            <v>95000040</v>
          </cell>
          <cell r="C2090">
            <v>2064</v>
          </cell>
          <cell r="D2090">
            <v>9.9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9.9</v>
          </cell>
        </row>
        <row r="2091">
          <cell r="A2091" t="str">
            <v>950000412060</v>
          </cell>
          <cell r="B2091">
            <v>95000041</v>
          </cell>
          <cell r="C2091">
            <v>2060</v>
          </cell>
          <cell r="D2091">
            <v>9.0861099999999997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9.0861099999999997</v>
          </cell>
        </row>
        <row r="2092">
          <cell r="A2092" t="str">
            <v>950000412062</v>
          </cell>
          <cell r="B2092">
            <v>95000041</v>
          </cell>
          <cell r="C2092">
            <v>2062</v>
          </cell>
          <cell r="D2092">
            <v>9.59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9.59</v>
          </cell>
        </row>
        <row r="2093">
          <cell r="A2093" t="str">
            <v>950000412064</v>
          </cell>
          <cell r="B2093">
            <v>95000041</v>
          </cell>
          <cell r="C2093">
            <v>2064</v>
          </cell>
          <cell r="D2093">
            <v>11.675380000000001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11.675380000000001</v>
          </cell>
        </row>
        <row r="2094">
          <cell r="A2094" t="str">
            <v>950000431040</v>
          </cell>
          <cell r="B2094">
            <v>95000043</v>
          </cell>
          <cell r="C2094">
            <v>1040</v>
          </cell>
          <cell r="D2094">
            <v>1.49474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1.49474</v>
          </cell>
        </row>
        <row r="2095">
          <cell r="A2095" t="str">
            <v>950000432060</v>
          </cell>
          <cell r="B2095">
            <v>95000043</v>
          </cell>
          <cell r="C2095">
            <v>2060</v>
          </cell>
          <cell r="D2095">
            <v>1.75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1.75</v>
          </cell>
        </row>
        <row r="2096">
          <cell r="A2096" t="str">
            <v>950000441040</v>
          </cell>
          <cell r="B2096">
            <v>95000044</v>
          </cell>
          <cell r="C2096">
            <v>1040</v>
          </cell>
          <cell r="D2096">
            <v>1.8188500000000001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1.8188500000000001</v>
          </cell>
        </row>
        <row r="2097">
          <cell r="A2097" t="str">
            <v>950000442060</v>
          </cell>
          <cell r="B2097">
            <v>95000044</v>
          </cell>
          <cell r="C2097">
            <v>2060</v>
          </cell>
          <cell r="D2097">
            <v>1.6650799999999999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1.6650799999999999</v>
          </cell>
        </row>
        <row r="2098">
          <cell r="A2098" t="str">
            <v>950000444010</v>
          </cell>
          <cell r="B2098">
            <v>95000044</v>
          </cell>
          <cell r="C2098">
            <v>4010</v>
          </cell>
          <cell r="D2098">
            <v>1.82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1.82</v>
          </cell>
        </row>
        <row r="2099">
          <cell r="A2099" t="str">
            <v>950000446024</v>
          </cell>
          <cell r="B2099">
            <v>95000044</v>
          </cell>
          <cell r="C2099">
            <v>6024</v>
          </cell>
          <cell r="D2099">
            <v>1.6659999999999999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1.6659999999999999</v>
          </cell>
        </row>
        <row r="2100">
          <cell r="A2100" t="str">
            <v>950000451040</v>
          </cell>
          <cell r="B2100">
            <v>95000045</v>
          </cell>
          <cell r="C2100">
            <v>1040</v>
          </cell>
          <cell r="D2100">
            <v>2.9680800000000001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2.9680800000000001</v>
          </cell>
        </row>
        <row r="2101">
          <cell r="A2101" t="str">
            <v>950000452060</v>
          </cell>
          <cell r="B2101">
            <v>95000045</v>
          </cell>
          <cell r="C2101">
            <v>2060</v>
          </cell>
          <cell r="D2101">
            <v>2.2294900000000002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2.2294900000000002</v>
          </cell>
        </row>
        <row r="2102">
          <cell r="A2102" t="str">
            <v>950000452061</v>
          </cell>
          <cell r="B2102">
            <v>95000045</v>
          </cell>
          <cell r="C2102">
            <v>2061</v>
          </cell>
          <cell r="D2102">
            <v>4.8580800000000002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4.8580800000000002</v>
          </cell>
        </row>
        <row r="2103">
          <cell r="A2103" t="str">
            <v>950000452062</v>
          </cell>
          <cell r="B2103">
            <v>95000045</v>
          </cell>
          <cell r="C2103">
            <v>2062</v>
          </cell>
          <cell r="D2103">
            <v>4.5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4.5</v>
          </cell>
        </row>
        <row r="2104">
          <cell r="A2104" t="str">
            <v>950000452064</v>
          </cell>
          <cell r="B2104">
            <v>95000045</v>
          </cell>
          <cell r="C2104">
            <v>2064</v>
          </cell>
          <cell r="D2104">
            <v>2.3710499999999999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2.3710499999999999</v>
          </cell>
        </row>
        <row r="2105">
          <cell r="A2105" t="str">
            <v>950000454010</v>
          </cell>
          <cell r="B2105">
            <v>95000045</v>
          </cell>
          <cell r="C2105">
            <v>4010</v>
          </cell>
          <cell r="D2105">
            <v>2.9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2.9</v>
          </cell>
        </row>
        <row r="2106">
          <cell r="A2106" t="str">
            <v>950000456024</v>
          </cell>
          <cell r="B2106">
            <v>95000045</v>
          </cell>
          <cell r="C2106">
            <v>6024</v>
          </cell>
          <cell r="D2106">
            <v>1.91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1.91</v>
          </cell>
        </row>
        <row r="2107">
          <cell r="A2107" t="str">
            <v>950000461040</v>
          </cell>
          <cell r="B2107">
            <v>95000046</v>
          </cell>
          <cell r="C2107">
            <v>1040</v>
          </cell>
          <cell r="D2107">
            <v>0.84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0.84</v>
          </cell>
        </row>
        <row r="2108">
          <cell r="A2108" t="str">
            <v>950000462060</v>
          </cell>
          <cell r="B2108">
            <v>95000046</v>
          </cell>
          <cell r="C2108">
            <v>2060</v>
          </cell>
          <cell r="D2108">
            <v>1.32667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1.32667</v>
          </cell>
        </row>
        <row r="2109">
          <cell r="A2109" t="str">
            <v>950000492060</v>
          </cell>
          <cell r="B2109">
            <v>95000049</v>
          </cell>
          <cell r="C2109">
            <v>2060</v>
          </cell>
          <cell r="D2109">
            <v>3.5536699999999999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3.5536699999999999</v>
          </cell>
        </row>
        <row r="2110">
          <cell r="A2110" t="str">
            <v>950000492064</v>
          </cell>
          <cell r="B2110">
            <v>95000049</v>
          </cell>
          <cell r="C2110">
            <v>2064</v>
          </cell>
          <cell r="D2110">
            <v>7.2067800000000002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7.2067800000000002</v>
          </cell>
        </row>
        <row r="2111">
          <cell r="A2111" t="str">
            <v>950000522060</v>
          </cell>
          <cell r="B2111">
            <v>95000052</v>
          </cell>
          <cell r="C2111">
            <v>2060</v>
          </cell>
          <cell r="D2111">
            <v>8.0832499999999996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8.0832499999999996</v>
          </cell>
        </row>
        <row r="2112">
          <cell r="A2112" t="str">
            <v>950000522061</v>
          </cell>
          <cell r="B2112">
            <v>95000052</v>
          </cell>
          <cell r="C2112">
            <v>2061</v>
          </cell>
          <cell r="D2112">
            <v>11.77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11.77</v>
          </cell>
        </row>
        <row r="2113">
          <cell r="A2113" t="str">
            <v>950000522062</v>
          </cell>
          <cell r="B2113">
            <v>95000052</v>
          </cell>
          <cell r="C2113">
            <v>2062</v>
          </cell>
          <cell r="D2113">
            <v>12.207140000000001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12.207140000000001</v>
          </cell>
        </row>
        <row r="2114">
          <cell r="A2114" t="str">
            <v>950000522064</v>
          </cell>
          <cell r="B2114">
            <v>95000052</v>
          </cell>
          <cell r="C2114">
            <v>2064</v>
          </cell>
          <cell r="D2114">
            <v>21.71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21.71</v>
          </cell>
        </row>
        <row r="2115">
          <cell r="A2115" t="str">
            <v>950000541040</v>
          </cell>
          <cell r="B2115">
            <v>95000054</v>
          </cell>
          <cell r="C2115">
            <v>1040</v>
          </cell>
          <cell r="D2115">
            <v>141.62037000000001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141.62037000000001</v>
          </cell>
        </row>
        <row r="2116">
          <cell r="A2116" t="str">
            <v>950000542060</v>
          </cell>
          <cell r="B2116">
            <v>95000054</v>
          </cell>
          <cell r="C2116">
            <v>2060</v>
          </cell>
          <cell r="D2116">
            <v>202.95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202.95</v>
          </cell>
        </row>
        <row r="2117">
          <cell r="A2117" t="str">
            <v>950000542061</v>
          </cell>
          <cell r="B2117">
            <v>95000054</v>
          </cell>
          <cell r="C2117">
            <v>2061</v>
          </cell>
          <cell r="D2117">
            <v>276.01400000000001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276.01400000000001</v>
          </cell>
        </row>
        <row r="2118">
          <cell r="A2118" t="str">
            <v>950000544010</v>
          </cell>
          <cell r="B2118">
            <v>95000054</v>
          </cell>
          <cell r="C2118">
            <v>4010</v>
          </cell>
          <cell r="D2118">
            <v>107.22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107.22</v>
          </cell>
        </row>
        <row r="2119">
          <cell r="A2119" t="str">
            <v>950000562060</v>
          </cell>
          <cell r="B2119">
            <v>95000056</v>
          </cell>
          <cell r="C2119">
            <v>2060</v>
          </cell>
          <cell r="D2119">
            <v>460.3725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460.3725</v>
          </cell>
        </row>
        <row r="2120">
          <cell r="A2120" t="str">
            <v>950000562062</v>
          </cell>
          <cell r="B2120">
            <v>95000056</v>
          </cell>
          <cell r="C2120">
            <v>2062</v>
          </cell>
          <cell r="D2120">
            <v>515.47271000000001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515.47271000000001</v>
          </cell>
        </row>
        <row r="2121">
          <cell r="A2121" t="str">
            <v>950000571040</v>
          </cell>
          <cell r="B2121">
            <v>95000057</v>
          </cell>
          <cell r="C2121">
            <v>1040</v>
          </cell>
          <cell r="D2121">
            <v>19.22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19.22</v>
          </cell>
        </row>
        <row r="2122">
          <cell r="A2122" t="str">
            <v>950000572062</v>
          </cell>
          <cell r="B2122">
            <v>95000057</v>
          </cell>
          <cell r="C2122">
            <v>2062</v>
          </cell>
          <cell r="D2122">
            <v>45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45</v>
          </cell>
        </row>
        <row r="2123">
          <cell r="A2123" t="str">
            <v>950000572064</v>
          </cell>
          <cell r="B2123">
            <v>95000057</v>
          </cell>
          <cell r="C2123">
            <v>2064</v>
          </cell>
          <cell r="D2123">
            <v>32.250909999999998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32.250909999999998</v>
          </cell>
        </row>
        <row r="2124">
          <cell r="A2124" t="str">
            <v>950000592060</v>
          </cell>
          <cell r="B2124">
            <v>95000059</v>
          </cell>
          <cell r="C2124">
            <v>2060</v>
          </cell>
          <cell r="D2124">
            <v>22.13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22.13</v>
          </cell>
        </row>
        <row r="2125">
          <cell r="A2125" t="str">
            <v>950000632060</v>
          </cell>
          <cell r="B2125">
            <v>95000063</v>
          </cell>
          <cell r="C2125">
            <v>2060</v>
          </cell>
          <cell r="D2125">
            <v>11.11585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11.11585</v>
          </cell>
        </row>
        <row r="2126">
          <cell r="A2126" t="str">
            <v>950000641040</v>
          </cell>
          <cell r="B2126">
            <v>95000064</v>
          </cell>
          <cell r="C2126">
            <v>1040</v>
          </cell>
          <cell r="D2126">
            <v>8.5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8.5</v>
          </cell>
        </row>
        <row r="2127">
          <cell r="A2127" t="str">
            <v>950000644010</v>
          </cell>
          <cell r="B2127">
            <v>95000064</v>
          </cell>
          <cell r="C2127">
            <v>4010</v>
          </cell>
          <cell r="D2127">
            <v>8.5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8.5</v>
          </cell>
        </row>
        <row r="2128">
          <cell r="A2128" t="str">
            <v>950000652060</v>
          </cell>
          <cell r="B2128">
            <v>95000065</v>
          </cell>
          <cell r="C2128">
            <v>2060</v>
          </cell>
          <cell r="D2128">
            <v>13.3245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13.3245</v>
          </cell>
        </row>
        <row r="2129">
          <cell r="A2129" t="str">
            <v>950000821040</v>
          </cell>
          <cell r="B2129">
            <v>95000082</v>
          </cell>
          <cell r="C2129">
            <v>1040</v>
          </cell>
          <cell r="D2129">
            <v>89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89</v>
          </cell>
        </row>
        <row r="2130">
          <cell r="A2130" t="str">
            <v>950000842060</v>
          </cell>
          <cell r="B2130">
            <v>95000084</v>
          </cell>
          <cell r="C2130">
            <v>2060</v>
          </cell>
          <cell r="D2130">
            <v>102.49431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102.49431</v>
          </cell>
        </row>
        <row r="2131">
          <cell r="A2131" t="str">
            <v>950000872061</v>
          </cell>
          <cell r="B2131">
            <v>95000087</v>
          </cell>
          <cell r="C2131">
            <v>2061</v>
          </cell>
          <cell r="D2131">
            <v>41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41</v>
          </cell>
        </row>
        <row r="2132">
          <cell r="A2132" t="str">
            <v>950000882060</v>
          </cell>
          <cell r="B2132">
            <v>95000088</v>
          </cell>
          <cell r="C2132">
            <v>2060</v>
          </cell>
          <cell r="D2132">
            <v>10.70453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10.70453</v>
          </cell>
        </row>
        <row r="2133">
          <cell r="A2133" t="str">
            <v>950000912060</v>
          </cell>
          <cell r="B2133">
            <v>95000091</v>
          </cell>
          <cell r="C2133">
            <v>2060</v>
          </cell>
          <cell r="D2133">
            <v>0.25495000000000001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0.25495000000000001</v>
          </cell>
        </row>
        <row r="2134">
          <cell r="A2134" t="str">
            <v>950000912061</v>
          </cell>
          <cell r="B2134">
            <v>95000091</v>
          </cell>
          <cell r="C2134">
            <v>2061</v>
          </cell>
          <cell r="D2134">
            <v>0.80332000000000003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0.80332000000000003</v>
          </cell>
        </row>
        <row r="2135">
          <cell r="A2135" t="str">
            <v>950000922060</v>
          </cell>
          <cell r="B2135">
            <v>95000092</v>
          </cell>
          <cell r="C2135">
            <v>2060</v>
          </cell>
          <cell r="D2135">
            <v>1.559E-2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1.559E-2</v>
          </cell>
        </row>
        <row r="2136">
          <cell r="A2136" t="str">
            <v>950000932060</v>
          </cell>
          <cell r="B2136">
            <v>95000093</v>
          </cell>
          <cell r="C2136">
            <v>2060</v>
          </cell>
          <cell r="D2136">
            <v>0.2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0.2</v>
          </cell>
        </row>
        <row r="2137">
          <cell r="A2137" t="str">
            <v>950000942060</v>
          </cell>
          <cell r="B2137">
            <v>95000094</v>
          </cell>
          <cell r="C2137">
            <v>2060</v>
          </cell>
          <cell r="D2137">
            <v>8.6035500000000003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8.6035500000000003</v>
          </cell>
        </row>
        <row r="2138">
          <cell r="A2138" t="str">
            <v>950000946024</v>
          </cell>
          <cell r="B2138">
            <v>95000094</v>
          </cell>
          <cell r="C2138">
            <v>6024</v>
          </cell>
          <cell r="D2138">
            <v>9.2949999999999999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9.2949999999999999</v>
          </cell>
        </row>
        <row r="2139">
          <cell r="A2139" t="str">
            <v>950000952060</v>
          </cell>
          <cell r="B2139">
            <v>95000095</v>
          </cell>
          <cell r="C2139">
            <v>2060</v>
          </cell>
          <cell r="D2139">
            <v>8.1392900000000008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8.1392900000000008</v>
          </cell>
        </row>
        <row r="2140">
          <cell r="A2140" t="str">
            <v>950000962060</v>
          </cell>
          <cell r="B2140">
            <v>95000096</v>
          </cell>
          <cell r="C2140">
            <v>2060</v>
          </cell>
          <cell r="D2140">
            <v>7.90909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7.90909</v>
          </cell>
        </row>
        <row r="2141">
          <cell r="A2141" t="str">
            <v>950000972060</v>
          </cell>
          <cell r="B2141">
            <v>95000097</v>
          </cell>
          <cell r="C2141">
            <v>2060</v>
          </cell>
          <cell r="D2141">
            <v>7.2814800000000002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7.2814800000000002</v>
          </cell>
        </row>
        <row r="2142">
          <cell r="A2142" t="str">
            <v>950000972061</v>
          </cell>
          <cell r="B2142">
            <v>95000097</v>
          </cell>
          <cell r="C2142">
            <v>2061</v>
          </cell>
          <cell r="D2142">
            <v>12.5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12.5</v>
          </cell>
        </row>
        <row r="2143">
          <cell r="A2143" t="str">
            <v>950000982060</v>
          </cell>
          <cell r="B2143">
            <v>95000098</v>
          </cell>
          <cell r="C2143">
            <v>2060</v>
          </cell>
          <cell r="D2143">
            <v>13.96285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13.96285</v>
          </cell>
        </row>
        <row r="2144">
          <cell r="A2144" t="str">
            <v>950000992060</v>
          </cell>
          <cell r="B2144">
            <v>95000099</v>
          </cell>
          <cell r="C2144">
            <v>2060</v>
          </cell>
          <cell r="D2144">
            <v>10.72636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10.72636</v>
          </cell>
        </row>
        <row r="2145">
          <cell r="A2145" t="str">
            <v>950001002060</v>
          </cell>
          <cell r="B2145">
            <v>95000100</v>
          </cell>
          <cell r="C2145">
            <v>2060</v>
          </cell>
          <cell r="D2145">
            <v>16.737500000000001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16.737500000000001</v>
          </cell>
        </row>
        <row r="2146">
          <cell r="A2146" t="str">
            <v>950001002061</v>
          </cell>
          <cell r="B2146">
            <v>95000100</v>
          </cell>
          <cell r="C2146">
            <v>2061</v>
          </cell>
          <cell r="D2146">
            <v>21.807860000000002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21.807860000000002</v>
          </cell>
        </row>
        <row r="2147">
          <cell r="A2147" t="str">
            <v>950001012060</v>
          </cell>
          <cell r="B2147">
            <v>95000101</v>
          </cell>
          <cell r="C2147">
            <v>2060</v>
          </cell>
          <cell r="D2147">
            <v>14.44286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14.44286</v>
          </cell>
        </row>
        <row r="2148">
          <cell r="A2148" t="str">
            <v>950001022060</v>
          </cell>
          <cell r="B2148">
            <v>95000102</v>
          </cell>
          <cell r="C2148">
            <v>2060</v>
          </cell>
          <cell r="D2148">
            <v>19.397780000000001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19.397780000000001</v>
          </cell>
        </row>
        <row r="2149">
          <cell r="A2149" t="str">
            <v>950001032060</v>
          </cell>
          <cell r="B2149">
            <v>95000103</v>
          </cell>
          <cell r="C2149">
            <v>2060</v>
          </cell>
          <cell r="D2149">
            <v>20.5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20.5</v>
          </cell>
        </row>
        <row r="2150">
          <cell r="A2150" t="str">
            <v>950001042060</v>
          </cell>
          <cell r="B2150">
            <v>95000104</v>
          </cell>
          <cell r="C2150">
            <v>2060</v>
          </cell>
          <cell r="D2150">
            <v>36.285710000000002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36.285710000000002</v>
          </cell>
        </row>
        <row r="2151">
          <cell r="A2151" t="str">
            <v>950001062060</v>
          </cell>
          <cell r="B2151">
            <v>95000106</v>
          </cell>
          <cell r="C2151">
            <v>2060</v>
          </cell>
          <cell r="D2151">
            <v>8.0373300000000008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8.0373300000000008</v>
          </cell>
        </row>
        <row r="2152">
          <cell r="A2152" t="str">
            <v>950001072060</v>
          </cell>
          <cell r="B2152">
            <v>95000107</v>
          </cell>
          <cell r="C2152">
            <v>2060</v>
          </cell>
          <cell r="D2152">
            <v>4.17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4.17</v>
          </cell>
        </row>
        <row r="2153">
          <cell r="A2153" t="str">
            <v>950001082060</v>
          </cell>
          <cell r="B2153">
            <v>95000108</v>
          </cell>
          <cell r="C2153">
            <v>2060</v>
          </cell>
          <cell r="D2153">
            <v>8.4275000000000002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8.4275000000000002</v>
          </cell>
        </row>
        <row r="2154">
          <cell r="A2154" t="str">
            <v>950001092060</v>
          </cell>
          <cell r="B2154">
            <v>95000109</v>
          </cell>
          <cell r="C2154">
            <v>2060</v>
          </cell>
          <cell r="D2154">
            <v>25.282499999999999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25.282499999999999</v>
          </cell>
        </row>
        <row r="2155">
          <cell r="A2155" t="str">
            <v>950001102060</v>
          </cell>
          <cell r="B2155">
            <v>95000110</v>
          </cell>
          <cell r="C2155">
            <v>2060</v>
          </cell>
          <cell r="D2155">
            <v>19.5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19.5</v>
          </cell>
        </row>
        <row r="2156">
          <cell r="A2156" t="str">
            <v>950001121040</v>
          </cell>
          <cell r="B2156">
            <v>95000112</v>
          </cell>
          <cell r="C2156">
            <v>1040</v>
          </cell>
          <cell r="D2156">
            <v>5.1900000000000002E-2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5.1900000000000002E-2</v>
          </cell>
        </row>
        <row r="2157">
          <cell r="A2157" t="str">
            <v>950001122060</v>
          </cell>
          <cell r="B2157">
            <v>95000112</v>
          </cell>
          <cell r="C2157">
            <v>2060</v>
          </cell>
          <cell r="D2157">
            <v>0.11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0.11</v>
          </cell>
        </row>
        <row r="2158">
          <cell r="A2158" t="str">
            <v>950001124010</v>
          </cell>
          <cell r="B2158">
            <v>95000112</v>
          </cell>
          <cell r="C2158">
            <v>4010</v>
          </cell>
          <cell r="D2158">
            <v>5.1900000000000002E-2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5.1900000000000002E-2</v>
          </cell>
        </row>
        <row r="2159">
          <cell r="A2159" t="str">
            <v>950001132060</v>
          </cell>
          <cell r="B2159">
            <v>95000113</v>
          </cell>
          <cell r="C2159">
            <v>2060</v>
          </cell>
          <cell r="D2159">
            <v>17.994509999999998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17.994509999999998</v>
          </cell>
        </row>
        <row r="2160">
          <cell r="A2160" t="str">
            <v>950001142060</v>
          </cell>
          <cell r="B2160">
            <v>95000114</v>
          </cell>
          <cell r="C2160">
            <v>2060</v>
          </cell>
          <cell r="D2160">
            <v>0.22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0.22</v>
          </cell>
        </row>
        <row r="2161">
          <cell r="A2161" t="str">
            <v>950001152060</v>
          </cell>
          <cell r="B2161">
            <v>95000115</v>
          </cell>
          <cell r="C2161">
            <v>2060</v>
          </cell>
          <cell r="D2161">
            <v>0.45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0.45</v>
          </cell>
        </row>
        <row r="2162">
          <cell r="A2162" t="str">
            <v>950001162060</v>
          </cell>
          <cell r="B2162">
            <v>95000116</v>
          </cell>
          <cell r="C2162">
            <v>2060</v>
          </cell>
          <cell r="D2162">
            <v>0.09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0.09</v>
          </cell>
        </row>
        <row r="2163">
          <cell r="A2163" t="str">
            <v>950001172060</v>
          </cell>
          <cell r="B2163">
            <v>95000117</v>
          </cell>
          <cell r="C2163">
            <v>2060</v>
          </cell>
          <cell r="D2163">
            <v>26.581379999999999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26.581379999999999</v>
          </cell>
        </row>
        <row r="2164">
          <cell r="A2164" t="str">
            <v>950001176024</v>
          </cell>
          <cell r="B2164">
            <v>95000117</v>
          </cell>
          <cell r="C2164">
            <v>6024</v>
          </cell>
          <cell r="D2164">
            <v>41.84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41.84</v>
          </cell>
        </row>
        <row r="2165">
          <cell r="A2165" t="str">
            <v>950001182060</v>
          </cell>
          <cell r="B2165">
            <v>95000118</v>
          </cell>
          <cell r="C2165">
            <v>2060</v>
          </cell>
          <cell r="D2165">
            <v>29.339230000000001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29.339230000000001</v>
          </cell>
        </row>
        <row r="2166">
          <cell r="A2166" t="str">
            <v>950001182064</v>
          </cell>
          <cell r="B2166">
            <v>95000118</v>
          </cell>
          <cell r="C2166">
            <v>2064</v>
          </cell>
          <cell r="D2166">
            <v>12.14167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12.14167</v>
          </cell>
        </row>
        <row r="2167">
          <cell r="A2167" t="str">
            <v>950001202060</v>
          </cell>
          <cell r="B2167">
            <v>95000120</v>
          </cell>
          <cell r="C2167">
            <v>2060</v>
          </cell>
          <cell r="D2167">
            <v>5.85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5.85</v>
          </cell>
        </row>
        <row r="2168">
          <cell r="A2168" t="str">
            <v>950001212060</v>
          </cell>
          <cell r="B2168">
            <v>95000121</v>
          </cell>
          <cell r="C2168">
            <v>2060</v>
          </cell>
          <cell r="D2168">
            <v>29.33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29.33</v>
          </cell>
        </row>
        <row r="2169">
          <cell r="A2169" t="str">
            <v>950001222060</v>
          </cell>
          <cell r="B2169">
            <v>95000122</v>
          </cell>
          <cell r="C2169">
            <v>2060</v>
          </cell>
          <cell r="D2169">
            <v>0.01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0.01</v>
          </cell>
        </row>
        <row r="2170">
          <cell r="A2170" t="str">
            <v>950001232060</v>
          </cell>
          <cell r="B2170">
            <v>95000123</v>
          </cell>
          <cell r="C2170">
            <v>2060</v>
          </cell>
          <cell r="D2170">
            <v>33.43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33.43</v>
          </cell>
        </row>
        <row r="2171">
          <cell r="A2171" t="str">
            <v>950001242060</v>
          </cell>
          <cell r="B2171">
            <v>95000124</v>
          </cell>
          <cell r="C2171">
            <v>2060</v>
          </cell>
          <cell r="D2171">
            <v>0.01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0.01</v>
          </cell>
        </row>
        <row r="2172">
          <cell r="A2172" t="str">
            <v>950001252060</v>
          </cell>
          <cell r="B2172">
            <v>95000125</v>
          </cell>
          <cell r="C2172">
            <v>2060</v>
          </cell>
          <cell r="D2172">
            <v>50.36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50.36</v>
          </cell>
        </row>
        <row r="2173">
          <cell r="A2173" t="str">
            <v>950001262060</v>
          </cell>
          <cell r="B2173">
            <v>95000126</v>
          </cell>
          <cell r="C2173">
            <v>2060</v>
          </cell>
          <cell r="D2173">
            <v>0.1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0.1</v>
          </cell>
        </row>
        <row r="2174">
          <cell r="A2174" t="str">
            <v>950001272060</v>
          </cell>
          <cell r="B2174">
            <v>95000127</v>
          </cell>
          <cell r="C2174">
            <v>2060</v>
          </cell>
          <cell r="D2174">
            <v>0.01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0.01</v>
          </cell>
        </row>
        <row r="2175">
          <cell r="A2175" t="str">
            <v>950001282060</v>
          </cell>
          <cell r="B2175">
            <v>95000128</v>
          </cell>
          <cell r="C2175">
            <v>2060</v>
          </cell>
          <cell r="D2175">
            <v>4.0599999999999996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4.0599999999999996</v>
          </cell>
        </row>
        <row r="2176">
          <cell r="A2176" t="str">
            <v>950001282061</v>
          </cell>
          <cell r="B2176">
            <v>95000128</v>
          </cell>
          <cell r="C2176">
            <v>2061</v>
          </cell>
          <cell r="D2176">
            <v>62.321489999999997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62.321489999999997</v>
          </cell>
        </row>
        <row r="2177">
          <cell r="A2177" t="str">
            <v>950001302060</v>
          </cell>
          <cell r="B2177">
            <v>95000130</v>
          </cell>
          <cell r="C2177">
            <v>2060</v>
          </cell>
          <cell r="D2177">
            <v>55.532499999999999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55.532499999999999</v>
          </cell>
        </row>
        <row r="2178">
          <cell r="A2178" t="str">
            <v>950001322060</v>
          </cell>
          <cell r="B2178">
            <v>95000132</v>
          </cell>
          <cell r="C2178">
            <v>2060</v>
          </cell>
          <cell r="D2178">
            <v>22.56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22.56</v>
          </cell>
        </row>
        <row r="2179">
          <cell r="A2179" t="str">
            <v>950001342060</v>
          </cell>
          <cell r="B2179">
            <v>95000134</v>
          </cell>
          <cell r="C2179">
            <v>2060</v>
          </cell>
          <cell r="D2179">
            <v>0.01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0.01</v>
          </cell>
        </row>
        <row r="2180">
          <cell r="A2180" t="str">
            <v>950001342064</v>
          </cell>
          <cell r="B2180">
            <v>95000134</v>
          </cell>
          <cell r="C2180">
            <v>2064</v>
          </cell>
          <cell r="D2180">
            <v>16.5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16.5</v>
          </cell>
        </row>
        <row r="2181">
          <cell r="A2181" t="str">
            <v>950001362060</v>
          </cell>
          <cell r="B2181">
            <v>95000136</v>
          </cell>
          <cell r="C2181">
            <v>2060</v>
          </cell>
          <cell r="D2181">
            <v>159.97200000000001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159.97200000000001</v>
          </cell>
        </row>
        <row r="2182">
          <cell r="A2182" t="str">
            <v>950001372060</v>
          </cell>
          <cell r="B2182">
            <v>95000137</v>
          </cell>
          <cell r="C2182">
            <v>2060</v>
          </cell>
          <cell r="D2182">
            <v>38.168999999999997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38.168999999999997</v>
          </cell>
        </row>
        <row r="2183">
          <cell r="A2183" t="str">
            <v>950001382060</v>
          </cell>
          <cell r="B2183">
            <v>95000138</v>
          </cell>
          <cell r="C2183">
            <v>2060</v>
          </cell>
          <cell r="D2183">
            <v>27.91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27.91</v>
          </cell>
        </row>
        <row r="2184">
          <cell r="A2184" t="str">
            <v>950001392060</v>
          </cell>
          <cell r="B2184">
            <v>95000139</v>
          </cell>
          <cell r="C2184">
            <v>2060</v>
          </cell>
          <cell r="D2184">
            <v>27.886669999999999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27.886669999999999</v>
          </cell>
        </row>
        <row r="2185">
          <cell r="A2185" t="str">
            <v>950001402060</v>
          </cell>
          <cell r="B2185">
            <v>95000140</v>
          </cell>
          <cell r="C2185">
            <v>2060</v>
          </cell>
          <cell r="D2185">
            <v>38.68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38.68</v>
          </cell>
        </row>
        <row r="2186">
          <cell r="A2186" t="str">
            <v>950001412060</v>
          </cell>
          <cell r="B2186">
            <v>95000141</v>
          </cell>
          <cell r="C2186">
            <v>2060</v>
          </cell>
          <cell r="D2186">
            <v>0.15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0.15</v>
          </cell>
        </row>
        <row r="2187">
          <cell r="A2187" t="str">
            <v>950001422060</v>
          </cell>
          <cell r="B2187">
            <v>95000142</v>
          </cell>
          <cell r="C2187">
            <v>2060</v>
          </cell>
          <cell r="D2187">
            <v>0.46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0.46</v>
          </cell>
        </row>
        <row r="2188">
          <cell r="A2188" t="str">
            <v>950001432060</v>
          </cell>
          <cell r="B2188">
            <v>95000143</v>
          </cell>
          <cell r="C2188">
            <v>2060</v>
          </cell>
          <cell r="D2188">
            <v>0.01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0.01</v>
          </cell>
        </row>
        <row r="2189">
          <cell r="A2189" t="str">
            <v>950001442060</v>
          </cell>
          <cell r="B2189">
            <v>95000144</v>
          </cell>
          <cell r="C2189">
            <v>2060</v>
          </cell>
          <cell r="D2189">
            <v>0.01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0.01</v>
          </cell>
        </row>
        <row r="2190">
          <cell r="A2190" t="str">
            <v>950001452060</v>
          </cell>
          <cell r="B2190">
            <v>95000145</v>
          </cell>
          <cell r="C2190">
            <v>2060</v>
          </cell>
          <cell r="D2190">
            <v>0.01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0.01</v>
          </cell>
        </row>
        <row r="2191">
          <cell r="A2191" t="str">
            <v>950001462060</v>
          </cell>
          <cell r="B2191">
            <v>95000146</v>
          </cell>
          <cell r="C2191">
            <v>2060</v>
          </cell>
          <cell r="D2191">
            <v>0.01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0.01</v>
          </cell>
        </row>
        <row r="2192">
          <cell r="A2192" t="str">
            <v>950001502060</v>
          </cell>
          <cell r="B2192">
            <v>95000150</v>
          </cell>
          <cell r="C2192">
            <v>2060</v>
          </cell>
          <cell r="D2192">
            <v>141.37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141.37</v>
          </cell>
        </row>
        <row r="2193">
          <cell r="A2193" t="str">
            <v>950001512060</v>
          </cell>
          <cell r="B2193">
            <v>95000151</v>
          </cell>
          <cell r="C2193">
            <v>2060</v>
          </cell>
          <cell r="D2193">
            <v>340.4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340.4</v>
          </cell>
        </row>
        <row r="2194">
          <cell r="A2194" t="str">
            <v>950001542060</v>
          </cell>
          <cell r="B2194">
            <v>95000154</v>
          </cell>
          <cell r="C2194">
            <v>2060</v>
          </cell>
          <cell r="D2194">
            <v>768.29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768.29</v>
          </cell>
        </row>
        <row r="2195">
          <cell r="A2195" t="str">
            <v>950001552060</v>
          </cell>
          <cell r="B2195">
            <v>95000155</v>
          </cell>
          <cell r="C2195">
            <v>2060</v>
          </cell>
          <cell r="D2195">
            <v>1.22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1.22</v>
          </cell>
        </row>
        <row r="2196">
          <cell r="A2196" t="str">
            <v>950001562060</v>
          </cell>
          <cell r="B2196">
            <v>95000156</v>
          </cell>
          <cell r="C2196">
            <v>2060</v>
          </cell>
          <cell r="D2196">
            <v>0.01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0.01</v>
          </cell>
        </row>
        <row r="2197">
          <cell r="A2197" t="str">
            <v>950001572060</v>
          </cell>
          <cell r="B2197">
            <v>95000157</v>
          </cell>
          <cell r="C2197">
            <v>2060</v>
          </cell>
          <cell r="D2197">
            <v>0.01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0.01</v>
          </cell>
        </row>
        <row r="2198">
          <cell r="A2198" t="str">
            <v>950001602060</v>
          </cell>
          <cell r="B2198">
            <v>95000160</v>
          </cell>
          <cell r="C2198">
            <v>2060</v>
          </cell>
          <cell r="D2198">
            <v>0.01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0.01</v>
          </cell>
        </row>
        <row r="2199">
          <cell r="A2199" t="str">
            <v>950001612060</v>
          </cell>
          <cell r="B2199">
            <v>95000161</v>
          </cell>
          <cell r="C2199">
            <v>2060</v>
          </cell>
          <cell r="D2199">
            <v>0.01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0.01</v>
          </cell>
        </row>
        <row r="2200">
          <cell r="A2200" t="str">
            <v>950001622060</v>
          </cell>
          <cell r="B2200">
            <v>95000162</v>
          </cell>
          <cell r="C2200">
            <v>2060</v>
          </cell>
          <cell r="D2200">
            <v>0.01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0.01</v>
          </cell>
        </row>
        <row r="2201">
          <cell r="A2201" t="str">
            <v>950001632060</v>
          </cell>
          <cell r="B2201">
            <v>95000163</v>
          </cell>
          <cell r="C2201">
            <v>2060</v>
          </cell>
          <cell r="D2201">
            <v>0.01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0.01</v>
          </cell>
        </row>
        <row r="2202">
          <cell r="A2202" t="str">
            <v>950001642060</v>
          </cell>
          <cell r="B2202">
            <v>95000164</v>
          </cell>
          <cell r="C2202">
            <v>2060</v>
          </cell>
          <cell r="D2202">
            <v>16.62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16.62</v>
          </cell>
        </row>
        <row r="2203">
          <cell r="A2203" t="str">
            <v>950001642061</v>
          </cell>
          <cell r="B2203">
            <v>95000164</v>
          </cell>
          <cell r="C2203">
            <v>2061</v>
          </cell>
          <cell r="D2203">
            <v>74.209999999999994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74.209999999999994</v>
          </cell>
        </row>
        <row r="2204">
          <cell r="A2204" t="str">
            <v>950001652060</v>
          </cell>
          <cell r="B2204">
            <v>95000165</v>
          </cell>
          <cell r="C2204">
            <v>2060</v>
          </cell>
          <cell r="D2204">
            <v>126.53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126.53</v>
          </cell>
        </row>
        <row r="2205">
          <cell r="A2205" t="str">
            <v>950001662060</v>
          </cell>
          <cell r="B2205">
            <v>95000166</v>
          </cell>
          <cell r="C2205">
            <v>2060</v>
          </cell>
          <cell r="D2205">
            <v>729.48500000000001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729.48500000000001</v>
          </cell>
        </row>
        <row r="2206">
          <cell r="A2206" t="str">
            <v>950001682060</v>
          </cell>
          <cell r="B2206">
            <v>95000168</v>
          </cell>
          <cell r="C2206">
            <v>2060</v>
          </cell>
          <cell r="D2206">
            <v>57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57</v>
          </cell>
        </row>
        <row r="2207">
          <cell r="A2207" t="str">
            <v>950001682061</v>
          </cell>
          <cell r="B2207">
            <v>95000168</v>
          </cell>
          <cell r="C2207">
            <v>2061</v>
          </cell>
          <cell r="D2207">
            <v>294.55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294.55</v>
          </cell>
        </row>
        <row r="2208">
          <cell r="A2208" t="str">
            <v>950001712060</v>
          </cell>
          <cell r="B2208">
            <v>95000171</v>
          </cell>
          <cell r="C2208">
            <v>2060</v>
          </cell>
          <cell r="D2208">
            <v>32.15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32.15</v>
          </cell>
        </row>
        <row r="2209">
          <cell r="A2209" t="str">
            <v>950001742060</v>
          </cell>
          <cell r="B2209">
            <v>95000174</v>
          </cell>
          <cell r="C2209">
            <v>2060</v>
          </cell>
          <cell r="D2209">
            <v>61.865000000000002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61.865000000000002</v>
          </cell>
        </row>
        <row r="2210">
          <cell r="A2210" t="str">
            <v>950001762060</v>
          </cell>
          <cell r="B2210">
            <v>95000176</v>
          </cell>
          <cell r="C2210">
            <v>2060</v>
          </cell>
          <cell r="D2210">
            <v>6.85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6.85</v>
          </cell>
        </row>
        <row r="2211">
          <cell r="A2211" t="str">
            <v>950001772060</v>
          </cell>
          <cell r="B2211">
            <v>95000177</v>
          </cell>
          <cell r="C2211">
            <v>2060</v>
          </cell>
          <cell r="D2211">
            <v>0.01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0.01</v>
          </cell>
        </row>
        <row r="2212">
          <cell r="A2212" t="str">
            <v>950001782060</v>
          </cell>
          <cell r="B2212">
            <v>95000178</v>
          </cell>
          <cell r="C2212">
            <v>2060</v>
          </cell>
          <cell r="D2212">
            <v>0.01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0.01</v>
          </cell>
        </row>
        <row r="2213">
          <cell r="A2213" t="str">
            <v>950001792060</v>
          </cell>
          <cell r="B2213">
            <v>95000179</v>
          </cell>
          <cell r="C2213">
            <v>2060</v>
          </cell>
          <cell r="D2213">
            <v>0.01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0.01</v>
          </cell>
        </row>
        <row r="2214">
          <cell r="A2214" t="str">
            <v>950001812060</v>
          </cell>
          <cell r="B2214">
            <v>95000181</v>
          </cell>
          <cell r="C2214">
            <v>2060</v>
          </cell>
          <cell r="D2214">
            <v>0.75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0.75</v>
          </cell>
        </row>
        <row r="2215">
          <cell r="A2215" t="str">
            <v>950001822060</v>
          </cell>
          <cell r="B2215">
            <v>95000182</v>
          </cell>
          <cell r="C2215">
            <v>2060</v>
          </cell>
          <cell r="D2215">
            <v>23.793330000000001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23.793330000000001</v>
          </cell>
        </row>
        <row r="2216">
          <cell r="A2216" t="str">
            <v>950001826024</v>
          </cell>
          <cell r="B2216">
            <v>95000182</v>
          </cell>
          <cell r="C2216">
            <v>6024</v>
          </cell>
          <cell r="D2216">
            <v>23.795000000000002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23.795000000000002</v>
          </cell>
        </row>
        <row r="2217">
          <cell r="A2217" t="str">
            <v>950001832060</v>
          </cell>
          <cell r="B2217">
            <v>95000183</v>
          </cell>
          <cell r="C2217">
            <v>2060</v>
          </cell>
          <cell r="D2217">
            <v>61.262500000000003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61.262500000000003</v>
          </cell>
        </row>
        <row r="2218">
          <cell r="A2218" t="str">
            <v>950001842060</v>
          </cell>
          <cell r="B2218">
            <v>95000184</v>
          </cell>
          <cell r="C2218">
            <v>2060</v>
          </cell>
          <cell r="D2218">
            <v>25.67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25.67</v>
          </cell>
        </row>
        <row r="2219">
          <cell r="A2219" t="str">
            <v>950001852060</v>
          </cell>
          <cell r="B2219">
            <v>95000185</v>
          </cell>
          <cell r="C2219">
            <v>2060</v>
          </cell>
          <cell r="D2219">
            <v>0.19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0.19</v>
          </cell>
        </row>
        <row r="2220">
          <cell r="A2220" t="str">
            <v>950001862060</v>
          </cell>
          <cell r="B2220">
            <v>95000186</v>
          </cell>
          <cell r="C2220">
            <v>2060</v>
          </cell>
          <cell r="D2220">
            <v>69.900000000000006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69.900000000000006</v>
          </cell>
        </row>
        <row r="2221">
          <cell r="A2221" t="str">
            <v>950001862064</v>
          </cell>
          <cell r="B2221">
            <v>95000186</v>
          </cell>
          <cell r="C2221">
            <v>2064</v>
          </cell>
          <cell r="D2221">
            <v>38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38</v>
          </cell>
        </row>
        <row r="2222">
          <cell r="A2222" t="str">
            <v>950001872060</v>
          </cell>
          <cell r="B2222">
            <v>95000187</v>
          </cell>
          <cell r="C2222">
            <v>2060</v>
          </cell>
          <cell r="D2222">
            <v>4.66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4.66</v>
          </cell>
        </row>
        <row r="2223">
          <cell r="A2223" t="str">
            <v>950001882060</v>
          </cell>
          <cell r="B2223">
            <v>95000188</v>
          </cell>
          <cell r="C2223">
            <v>2060</v>
          </cell>
          <cell r="D2223">
            <v>0.76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0.76</v>
          </cell>
        </row>
        <row r="2224">
          <cell r="A2224" t="str">
            <v>950001912060</v>
          </cell>
          <cell r="B2224">
            <v>95000191</v>
          </cell>
          <cell r="C2224">
            <v>2060</v>
          </cell>
          <cell r="D2224">
            <v>1.43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1.43</v>
          </cell>
        </row>
        <row r="2225">
          <cell r="A2225" t="str">
            <v>950002022060</v>
          </cell>
          <cell r="B2225">
            <v>95000202</v>
          </cell>
          <cell r="C2225">
            <v>2060</v>
          </cell>
          <cell r="D2225">
            <v>0.01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0.01</v>
          </cell>
        </row>
        <row r="2226">
          <cell r="A2226" t="str">
            <v>950002172060</v>
          </cell>
          <cell r="B2226">
            <v>95000217</v>
          </cell>
          <cell r="C2226">
            <v>2060</v>
          </cell>
          <cell r="D2226">
            <v>0.01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0.01</v>
          </cell>
        </row>
        <row r="2227">
          <cell r="A2227" t="str">
            <v>950002182060</v>
          </cell>
          <cell r="B2227">
            <v>95000218</v>
          </cell>
          <cell r="C2227">
            <v>2060</v>
          </cell>
          <cell r="D2227">
            <v>9.5500000000000007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9.5500000000000007</v>
          </cell>
        </row>
        <row r="2228">
          <cell r="A2228" t="str">
            <v>950002192060</v>
          </cell>
          <cell r="B2228">
            <v>95000219</v>
          </cell>
          <cell r="C2228">
            <v>2060</v>
          </cell>
          <cell r="D2228">
            <v>0.41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0.41</v>
          </cell>
        </row>
        <row r="2229">
          <cell r="A2229" t="str">
            <v>950002202060</v>
          </cell>
          <cell r="B2229">
            <v>95000220</v>
          </cell>
          <cell r="C2229">
            <v>2060</v>
          </cell>
          <cell r="D2229">
            <v>8.17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8.17</v>
          </cell>
        </row>
        <row r="2230">
          <cell r="A2230" t="str">
            <v>950002212060</v>
          </cell>
          <cell r="B2230">
            <v>95000221</v>
          </cell>
          <cell r="C2230">
            <v>2060</v>
          </cell>
          <cell r="D2230">
            <v>0.2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0.2</v>
          </cell>
        </row>
        <row r="2231">
          <cell r="A2231" t="str">
            <v>950002222060</v>
          </cell>
          <cell r="B2231">
            <v>95000222</v>
          </cell>
          <cell r="C2231">
            <v>2060</v>
          </cell>
          <cell r="D2231">
            <v>0.01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0.01</v>
          </cell>
        </row>
        <row r="2232">
          <cell r="A2232" t="str">
            <v>950002232060</v>
          </cell>
          <cell r="B2232">
            <v>95000223</v>
          </cell>
          <cell r="C2232">
            <v>2060</v>
          </cell>
          <cell r="D2232">
            <v>64.86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64.86</v>
          </cell>
        </row>
        <row r="2233">
          <cell r="A2233" t="str">
            <v>950002252060</v>
          </cell>
          <cell r="B2233">
            <v>95000225</v>
          </cell>
          <cell r="C2233">
            <v>2060</v>
          </cell>
          <cell r="D2233">
            <v>180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180</v>
          </cell>
        </row>
        <row r="2234">
          <cell r="A2234" t="str">
            <v>950002262060</v>
          </cell>
          <cell r="B2234">
            <v>95000226</v>
          </cell>
          <cell r="C2234">
            <v>2060</v>
          </cell>
          <cell r="D2234">
            <v>17.149999999999999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17.149999999999999</v>
          </cell>
        </row>
        <row r="2235">
          <cell r="A2235" t="str">
            <v>950002272060</v>
          </cell>
          <cell r="B2235">
            <v>95000227</v>
          </cell>
          <cell r="C2235">
            <v>2060</v>
          </cell>
          <cell r="D2235">
            <v>0.01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0.01</v>
          </cell>
        </row>
        <row r="2236">
          <cell r="A2236" t="str">
            <v>950002282060</v>
          </cell>
          <cell r="B2236">
            <v>95000228</v>
          </cell>
          <cell r="C2236">
            <v>2060</v>
          </cell>
          <cell r="D2236">
            <v>0.01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0.01</v>
          </cell>
        </row>
        <row r="2237">
          <cell r="A2237" t="str">
            <v>950002292060</v>
          </cell>
          <cell r="B2237">
            <v>95000229</v>
          </cell>
          <cell r="C2237">
            <v>2060</v>
          </cell>
          <cell r="D2237">
            <v>0.56999999999999995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0.56999999999999995</v>
          </cell>
        </row>
        <row r="2238">
          <cell r="A2238" t="str">
            <v>950002302060</v>
          </cell>
          <cell r="B2238">
            <v>95000230</v>
          </cell>
          <cell r="C2238">
            <v>2060</v>
          </cell>
          <cell r="D2238">
            <v>0.78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0.78</v>
          </cell>
        </row>
        <row r="2239">
          <cell r="A2239" t="str">
            <v>950002312060</v>
          </cell>
          <cell r="B2239">
            <v>95000231</v>
          </cell>
          <cell r="C2239">
            <v>2060</v>
          </cell>
          <cell r="D2239">
            <v>180.25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180.25</v>
          </cell>
        </row>
        <row r="2240">
          <cell r="A2240" t="str">
            <v>950002322060</v>
          </cell>
          <cell r="B2240">
            <v>95000232</v>
          </cell>
          <cell r="C2240">
            <v>2060</v>
          </cell>
          <cell r="D2240">
            <v>3.54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3.54</v>
          </cell>
        </row>
        <row r="2241">
          <cell r="A2241" t="str">
            <v>950002332060</v>
          </cell>
          <cell r="B2241">
            <v>95000233</v>
          </cell>
          <cell r="C2241">
            <v>2060</v>
          </cell>
          <cell r="D2241">
            <v>14.39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14.39</v>
          </cell>
        </row>
        <row r="2242">
          <cell r="A2242" t="str">
            <v>950002342060</v>
          </cell>
          <cell r="B2242">
            <v>95000234</v>
          </cell>
          <cell r="C2242">
            <v>2060</v>
          </cell>
          <cell r="D2242">
            <v>0.01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0.01</v>
          </cell>
        </row>
        <row r="2243">
          <cell r="A2243" t="str">
            <v>950002352060</v>
          </cell>
          <cell r="B2243">
            <v>95000235</v>
          </cell>
          <cell r="C2243">
            <v>2060</v>
          </cell>
          <cell r="D2243">
            <v>490.64307000000002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490.64307000000002</v>
          </cell>
        </row>
        <row r="2244">
          <cell r="A2244" t="str">
            <v>950002352064</v>
          </cell>
          <cell r="B2244">
            <v>95000235</v>
          </cell>
          <cell r="C2244">
            <v>2064</v>
          </cell>
          <cell r="D2244">
            <v>464.43333000000001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464.43333000000001</v>
          </cell>
        </row>
        <row r="2245">
          <cell r="A2245" t="str">
            <v>950002362060</v>
          </cell>
          <cell r="B2245">
            <v>95000236</v>
          </cell>
          <cell r="C2245">
            <v>2060</v>
          </cell>
          <cell r="D2245">
            <v>784.83500000000004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784.83500000000004</v>
          </cell>
        </row>
        <row r="2246">
          <cell r="A2246" t="str">
            <v>950002362064</v>
          </cell>
          <cell r="B2246">
            <v>95000236</v>
          </cell>
          <cell r="C2246">
            <v>2064</v>
          </cell>
          <cell r="D2246">
            <v>594.053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594.053</v>
          </cell>
        </row>
        <row r="2247">
          <cell r="A2247" t="str">
            <v>950002382060</v>
          </cell>
          <cell r="B2247">
            <v>95000238</v>
          </cell>
          <cell r="C2247">
            <v>2060</v>
          </cell>
          <cell r="D2247">
            <v>0.01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0.01</v>
          </cell>
        </row>
        <row r="2248">
          <cell r="A2248" t="str">
            <v>950002392060</v>
          </cell>
          <cell r="B2248">
            <v>95000239</v>
          </cell>
          <cell r="C2248">
            <v>2060</v>
          </cell>
          <cell r="D2248">
            <v>5.76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5.76</v>
          </cell>
        </row>
        <row r="2249">
          <cell r="A2249" t="str">
            <v>950002402061</v>
          </cell>
          <cell r="B2249">
            <v>95000240</v>
          </cell>
          <cell r="C2249">
            <v>2061</v>
          </cell>
          <cell r="D2249">
            <v>8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8</v>
          </cell>
        </row>
        <row r="2250">
          <cell r="A2250" t="str">
            <v>950002412060</v>
          </cell>
          <cell r="B2250">
            <v>95000241</v>
          </cell>
          <cell r="C2250">
            <v>2060</v>
          </cell>
          <cell r="D2250">
            <v>4.1500000000000004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4.1500000000000004</v>
          </cell>
        </row>
        <row r="2251">
          <cell r="A2251" t="str">
            <v>950002422060</v>
          </cell>
          <cell r="B2251">
            <v>95000242</v>
          </cell>
          <cell r="C2251">
            <v>2060</v>
          </cell>
          <cell r="D2251">
            <v>166.59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166.59</v>
          </cell>
        </row>
        <row r="2252">
          <cell r="A2252" t="str">
            <v>950002431040</v>
          </cell>
          <cell r="B2252">
            <v>95000243</v>
          </cell>
          <cell r="C2252">
            <v>1040</v>
          </cell>
          <cell r="D2252">
            <v>1.39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1.39</v>
          </cell>
        </row>
        <row r="2253">
          <cell r="A2253" t="str">
            <v>950002432060</v>
          </cell>
          <cell r="B2253">
            <v>95000243</v>
          </cell>
          <cell r="C2253">
            <v>2060</v>
          </cell>
          <cell r="D2253">
            <v>6.3121499999999999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6.3121499999999999</v>
          </cell>
        </row>
        <row r="2254">
          <cell r="A2254" t="str">
            <v>950002432061</v>
          </cell>
          <cell r="B2254">
            <v>95000243</v>
          </cell>
          <cell r="C2254">
            <v>2061</v>
          </cell>
          <cell r="D2254">
            <v>6.2009100000000004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6.2009100000000004</v>
          </cell>
        </row>
        <row r="2255">
          <cell r="A2255" t="str">
            <v>950002442060</v>
          </cell>
          <cell r="B2255">
            <v>95000244</v>
          </cell>
          <cell r="C2255">
            <v>2060</v>
          </cell>
          <cell r="D2255">
            <v>8.5053099999999997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8.5053099999999997</v>
          </cell>
        </row>
        <row r="2256">
          <cell r="A2256" t="str">
            <v>950002446024</v>
          </cell>
          <cell r="B2256">
            <v>95000244</v>
          </cell>
          <cell r="C2256">
            <v>6024</v>
          </cell>
          <cell r="D2256">
            <v>6.9349999999999996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6.9349999999999996</v>
          </cell>
        </row>
        <row r="2257">
          <cell r="A2257" t="str">
            <v>950002472060</v>
          </cell>
          <cell r="B2257">
            <v>95000247</v>
          </cell>
          <cell r="C2257">
            <v>2060</v>
          </cell>
          <cell r="D2257">
            <v>39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39</v>
          </cell>
        </row>
        <row r="2258">
          <cell r="A2258" t="str">
            <v>950002502060</v>
          </cell>
          <cell r="B2258">
            <v>95000250</v>
          </cell>
          <cell r="C2258">
            <v>2060</v>
          </cell>
          <cell r="D2258">
            <v>71.98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71.98</v>
          </cell>
        </row>
        <row r="2259">
          <cell r="A2259" t="str">
            <v>950002512060</v>
          </cell>
          <cell r="B2259">
            <v>95000251</v>
          </cell>
          <cell r="C2259">
            <v>2060</v>
          </cell>
          <cell r="D2259">
            <v>121.76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121.76</v>
          </cell>
        </row>
        <row r="2260">
          <cell r="A2260" t="str">
            <v>950002532060</v>
          </cell>
          <cell r="B2260">
            <v>95000253</v>
          </cell>
          <cell r="C2260">
            <v>2060</v>
          </cell>
          <cell r="D2260">
            <v>0.01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0.01</v>
          </cell>
        </row>
        <row r="2261">
          <cell r="A2261" t="str">
            <v>950002542060</v>
          </cell>
          <cell r="B2261">
            <v>95000254</v>
          </cell>
          <cell r="C2261">
            <v>2060</v>
          </cell>
          <cell r="D2261">
            <v>233.98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233.98</v>
          </cell>
        </row>
        <row r="2262">
          <cell r="A2262" t="str">
            <v>950002542061</v>
          </cell>
          <cell r="B2262">
            <v>95000254</v>
          </cell>
          <cell r="C2262">
            <v>2061</v>
          </cell>
          <cell r="D2262">
            <v>621.98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621.98</v>
          </cell>
        </row>
        <row r="2263">
          <cell r="A2263" t="str">
            <v>950002552060</v>
          </cell>
          <cell r="B2263">
            <v>95000255</v>
          </cell>
          <cell r="C2263">
            <v>2060</v>
          </cell>
          <cell r="D2263">
            <v>6.91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6.91</v>
          </cell>
        </row>
        <row r="2264">
          <cell r="A2264" t="str">
            <v>950002552061</v>
          </cell>
          <cell r="B2264">
            <v>95000255</v>
          </cell>
          <cell r="C2264">
            <v>2061</v>
          </cell>
          <cell r="D2264">
            <v>28.45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28.45</v>
          </cell>
        </row>
        <row r="2265">
          <cell r="A2265" t="str">
            <v>950002562060</v>
          </cell>
          <cell r="B2265">
            <v>95000256</v>
          </cell>
          <cell r="C2265">
            <v>2060</v>
          </cell>
          <cell r="D2265">
            <v>1.79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1.79</v>
          </cell>
        </row>
        <row r="2266">
          <cell r="A2266" t="str">
            <v>950002572060</v>
          </cell>
          <cell r="B2266">
            <v>95000257</v>
          </cell>
          <cell r="C2266">
            <v>2060</v>
          </cell>
          <cell r="D2266">
            <v>2.09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2.09</v>
          </cell>
        </row>
        <row r="2267">
          <cell r="A2267" t="str">
            <v>950002592060</v>
          </cell>
          <cell r="B2267">
            <v>95000259</v>
          </cell>
          <cell r="C2267">
            <v>2060</v>
          </cell>
          <cell r="D2267">
            <v>2.93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2.93</v>
          </cell>
        </row>
        <row r="2268">
          <cell r="A2268" t="str">
            <v>950002602060</v>
          </cell>
          <cell r="B2268">
            <v>95000260</v>
          </cell>
          <cell r="C2268">
            <v>2060</v>
          </cell>
          <cell r="D2268">
            <v>2.04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2.04</v>
          </cell>
        </row>
        <row r="2269">
          <cell r="A2269" t="str">
            <v>950002612060</v>
          </cell>
          <cell r="B2269">
            <v>95000261</v>
          </cell>
          <cell r="C2269">
            <v>2060</v>
          </cell>
          <cell r="D2269">
            <v>8.49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8.49</v>
          </cell>
        </row>
        <row r="2270">
          <cell r="A2270" t="str">
            <v>950002632060</v>
          </cell>
          <cell r="B2270">
            <v>95000263</v>
          </cell>
          <cell r="C2270">
            <v>2060</v>
          </cell>
          <cell r="D2270">
            <v>9.6199999999999992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9.6199999999999992</v>
          </cell>
        </row>
        <row r="2271">
          <cell r="A2271" t="str">
            <v>950002642060</v>
          </cell>
          <cell r="B2271">
            <v>95000264</v>
          </cell>
          <cell r="C2271">
            <v>2060</v>
          </cell>
          <cell r="D2271">
            <v>8.56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8.56</v>
          </cell>
        </row>
        <row r="2272">
          <cell r="A2272" t="str">
            <v>950002652060</v>
          </cell>
          <cell r="B2272">
            <v>95000265</v>
          </cell>
          <cell r="C2272">
            <v>2060</v>
          </cell>
          <cell r="D2272">
            <v>12.91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12.91</v>
          </cell>
        </row>
        <row r="2273">
          <cell r="A2273" t="str">
            <v>950002662060</v>
          </cell>
          <cell r="B2273">
            <v>95000266</v>
          </cell>
          <cell r="C2273">
            <v>2060</v>
          </cell>
          <cell r="D2273">
            <v>0.28999999999999998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0.28999999999999998</v>
          </cell>
        </row>
        <row r="2274">
          <cell r="A2274" t="str">
            <v>950002692060</v>
          </cell>
          <cell r="B2274">
            <v>95000269</v>
          </cell>
          <cell r="C2274">
            <v>2060</v>
          </cell>
          <cell r="D2274">
            <v>0.1414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0.1414</v>
          </cell>
        </row>
        <row r="2275">
          <cell r="A2275" t="str">
            <v>950002702060</v>
          </cell>
          <cell r="B2275">
            <v>95000270</v>
          </cell>
          <cell r="C2275">
            <v>2060</v>
          </cell>
          <cell r="D2275">
            <v>7.0000000000000007E-2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7.0000000000000007E-2</v>
          </cell>
        </row>
        <row r="2276">
          <cell r="A2276" t="str">
            <v>950002752060</v>
          </cell>
          <cell r="B2276">
            <v>95000275</v>
          </cell>
          <cell r="C2276">
            <v>2060</v>
          </cell>
          <cell r="D2276">
            <v>0.01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0.01</v>
          </cell>
        </row>
        <row r="2277">
          <cell r="A2277" t="str">
            <v>950002762060</v>
          </cell>
          <cell r="B2277">
            <v>95000276</v>
          </cell>
          <cell r="C2277">
            <v>2060</v>
          </cell>
          <cell r="D2277">
            <v>295.25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295.25</v>
          </cell>
        </row>
        <row r="2278">
          <cell r="A2278" t="str">
            <v>950002772060</v>
          </cell>
          <cell r="B2278">
            <v>95000277</v>
          </cell>
          <cell r="C2278">
            <v>2060</v>
          </cell>
          <cell r="D2278">
            <v>154.51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154.51</v>
          </cell>
        </row>
        <row r="2279">
          <cell r="A2279" t="str">
            <v>950002782060</v>
          </cell>
          <cell r="B2279">
            <v>95000278</v>
          </cell>
          <cell r="C2279">
            <v>2060</v>
          </cell>
          <cell r="D2279">
            <v>145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145</v>
          </cell>
        </row>
        <row r="2280">
          <cell r="A2280" t="str">
            <v>950002802060</v>
          </cell>
          <cell r="B2280">
            <v>95000280</v>
          </cell>
          <cell r="C2280">
            <v>2060</v>
          </cell>
          <cell r="D2280">
            <v>0.11259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0.11259</v>
          </cell>
        </row>
        <row r="2281">
          <cell r="A2281" t="str">
            <v>950002802062</v>
          </cell>
          <cell r="B2281">
            <v>95000280</v>
          </cell>
          <cell r="C2281">
            <v>2062</v>
          </cell>
          <cell r="D2281">
            <v>0.25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0.25</v>
          </cell>
        </row>
        <row r="2282">
          <cell r="A2282" t="str">
            <v>950002802064</v>
          </cell>
          <cell r="B2282">
            <v>95000280</v>
          </cell>
          <cell r="C2282">
            <v>2064</v>
          </cell>
          <cell r="D2282">
            <v>0.1173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0.1173</v>
          </cell>
        </row>
        <row r="2283">
          <cell r="A2283" t="str">
            <v>950002812060</v>
          </cell>
          <cell r="B2283">
            <v>95000281</v>
          </cell>
          <cell r="C2283">
            <v>2060</v>
          </cell>
          <cell r="D2283">
            <v>0.37232999999999999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0.37232999999999999</v>
          </cell>
        </row>
        <row r="2284">
          <cell r="A2284" t="str">
            <v>950002822060</v>
          </cell>
          <cell r="B2284">
            <v>95000282</v>
          </cell>
          <cell r="C2284">
            <v>2060</v>
          </cell>
          <cell r="D2284">
            <v>0.69899999999999995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0.69899999999999995</v>
          </cell>
        </row>
        <row r="2285">
          <cell r="A2285" t="str">
            <v>950002822062</v>
          </cell>
          <cell r="B2285">
            <v>95000282</v>
          </cell>
          <cell r="C2285">
            <v>2062</v>
          </cell>
          <cell r="D2285">
            <v>0.4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0.4</v>
          </cell>
        </row>
        <row r="2286">
          <cell r="A2286" t="str">
            <v>950002826024</v>
          </cell>
          <cell r="B2286">
            <v>95000282</v>
          </cell>
          <cell r="C2286">
            <v>6024</v>
          </cell>
          <cell r="D2286">
            <v>0.7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0.7</v>
          </cell>
        </row>
        <row r="2287">
          <cell r="A2287" t="str">
            <v>950002832060</v>
          </cell>
          <cell r="B2287">
            <v>95000283</v>
          </cell>
          <cell r="C2287">
            <v>2060</v>
          </cell>
          <cell r="D2287">
            <v>0.27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0.27</v>
          </cell>
        </row>
        <row r="2288">
          <cell r="A2288" t="str">
            <v>950002842060</v>
          </cell>
          <cell r="B2288">
            <v>95000284</v>
          </cell>
          <cell r="C2288">
            <v>2060</v>
          </cell>
          <cell r="D2288">
            <v>0.75187000000000004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0.75187000000000004</v>
          </cell>
        </row>
        <row r="2289">
          <cell r="A2289" t="str">
            <v>950002852060</v>
          </cell>
          <cell r="B2289">
            <v>95000285</v>
          </cell>
          <cell r="C2289">
            <v>2060</v>
          </cell>
          <cell r="D2289">
            <v>0.01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0.01</v>
          </cell>
        </row>
        <row r="2290">
          <cell r="A2290" t="str">
            <v>950002862060</v>
          </cell>
          <cell r="B2290">
            <v>95000286</v>
          </cell>
          <cell r="C2290">
            <v>2060</v>
          </cell>
          <cell r="D2290">
            <v>0.01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0.01</v>
          </cell>
        </row>
        <row r="2291">
          <cell r="A2291" t="str">
            <v>950002862062</v>
          </cell>
          <cell r="B2291">
            <v>95000286</v>
          </cell>
          <cell r="C2291">
            <v>2062</v>
          </cell>
          <cell r="D2291">
            <v>1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1</v>
          </cell>
        </row>
        <row r="2292">
          <cell r="A2292" t="str">
            <v>950002872060</v>
          </cell>
          <cell r="B2292">
            <v>95000287</v>
          </cell>
          <cell r="C2292">
            <v>2060</v>
          </cell>
          <cell r="D2292">
            <v>0.57999999999999996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0.57999999999999996</v>
          </cell>
        </row>
        <row r="2293">
          <cell r="A2293" t="str">
            <v>950002882060</v>
          </cell>
          <cell r="B2293">
            <v>95000288</v>
          </cell>
          <cell r="C2293">
            <v>2060</v>
          </cell>
          <cell r="D2293">
            <v>2.6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2.6</v>
          </cell>
        </row>
        <row r="2294">
          <cell r="A2294" t="str">
            <v>950002886024</v>
          </cell>
          <cell r="B2294">
            <v>95000288</v>
          </cell>
          <cell r="C2294">
            <v>6024</v>
          </cell>
          <cell r="D2294">
            <v>2.6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2.6</v>
          </cell>
        </row>
        <row r="2295">
          <cell r="A2295" t="str">
            <v>950002892060</v>
          </cell>
          <cell r="B2295">
            <v>95000289</v>
          </cell>
          <cell r="C2295">
            <v>2060</v>
          </cell>
          <cell r="D2295">
            <v>1.45211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1.45211</v>
          </cell>
        </row>
        <row r="2296">
          <cell r="A2296" t="str">
            <v>950002902060</v>
          </cell>
          <cell r="B2296">
            <v>95000290</v>
          </cell>
          <cell r="C2296">
            <v>2060</v>
          </cell>
          <cell r="D2296">
            <v>2.0206900000000001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2.0206900000000001</v>
          </cell>
        </row>
        <row r="2297">
          <cell r="A2297" t="str">
            <v>950002912060</v>
          </cell>
          <cell r="B2297">
            <v>95000291</v>
          </cell>
          <cell r="C2297">
            <v>2060</v>
          </cell>
          <cell r="D2297">
            <v>1.5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1.5</v>
          </cell>
        </row>
        <row r="2298">
          <cell r="A2298" t="str">
            <v>950002922060</v>
          </cell>
          <cell r="B2298">
            <v>95000292</v>
          </cell>
          <cell r="C2298">
            <v>2060</v>
          </cell>
          <cell r="D2298">
            <v>9.3007600000000004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9.3007600000000004</v>
          </cell>
        </row>
        <row r="2299">
          <cell r="A2299" t="str">
            <v>950002926024</v>
          </cell>
          <cell r="B2299">
            <v>95000292</v>
          </cell>
          <cell r="C2299">
            <v>6024</v>
          </cell>
          <cell r="D2299">
            <v>9.3000000000000007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9.3000000000000007</v>
          </cell>
        </row>
        <row r="2300">
          <cell r="A2300" t="str">
            <v>950002932060</v>
          </cell>
          <cell r="B2300">
            <v>95000293</v>
          </cell>
          <cell r="C2300">
            <v>2060</v>
          </cell>
          <cell r="D2300">
            <v>0.19156000000000001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0.19156000000000001</v>
          </cell>
        </row>
        <row r="2301">
          <cell r="A2301" t="str">
            <v>950002942060</v>
          </cell>
          <cell r="B2301">
            <v>95000294</v>
          </cell>
          <cell r="C2301">
            <v>2060</v>
          </cell>
          <cell r="D2301">
            <v>3.0450000000000001E-2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3.0450000000000001E-2</v>
          </cell>
        </row>
        <row r="2302">
          <cell r="A2302" t="str">
            <v>950002952060</v>
          </cell>
          <cell r="B2302">
            <v>95000295</v>
          </cell>
          <cell r="C2302">
            <v>2060</v>
          </cell>
          <cell r="D2302">
            <v>0.34683999999999998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0.34683999999999998</v>
          </cell>
        </row>
        <row r="2303">
          <cell r="A2303" t="str">
            <v>950002962060</v>
          </cell>
          <cell r="B2303">
            <v>95000296</v>
          </cell>
          <cell r="C2303">
            <v>2060</v>
          </cell>
          <cell r="D2303">
            <v>0.73223000000000005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0.73223000000000005</v>
          </cell>
        </row>
        <row r="2304">
          <cell r="A2304" t="str">
            <v>950002962061</v>
          </cell>
          <cell r="B2304">
            <v>95000296</v>
          </cell>
          <cell r="C2304">
            <v>2061</v>
          </cell>
          <cell r="D2304">
            <v>1.15072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1.15072</v>
          </cell>
        </row>
        <row r="2305">
          <cell r="A2305" t="str">
            <v>950002966024</v>
          </cell>
          <cell r="B2305">
            <v>95000296</v>
          </cell>
          <cell r="C2305">
            <v>6024</v>
          </cell>
          <cell r="D2305">
            <v>0.255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0.255</v>
          </cell>
        </row>
        <row r="2306">
          <cell r="A2306" t="str">
            <v>950002972060</v>
          </cell>
          <cell r="B2306">
            <v>95000297</v>
          </cell>
          <cell r="C2306">
            <v>2060</v>
          </cell>
          <cell r="D2306">
            <v>0.01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0.01</v>
          </cell>
        </row>
        <row r="2307">
          <cell r="A2307" t="str">
            <v>950002972061</v>
          </cell>
          <cell r="B2307">
            <v>95000297</v>
          </cell>
          <cell r="C2307">
            <v>2061</v>
          </cell>
          <cell r="D2307">
            <v>4.5999999999999996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4.5999999999999996</v>
          </cell>
        </row>
        <row r="2308">
          <cell r="A2308" t="str">
            <v>950002982060</v>
          </cell>
          <cell r="B2308">
            <v>95000298</v>
          </cell>
          <cell r="C2308">
            <v>2060</v>
          </cell>
          <cell r="D2308">
            <v>0.32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0.32</v>
          </cell>
        </row>
        <row r="2309">
          <cell r="A2309" t="str">
            <v>950002992060</v>
          </cell>
          <cell r="B2309">
            <v>95000299</v>
          </cell>
          <cell r="C2309">
            <v>2060</v>
          </cell>
          <cell r="D2309">
            <v>1.15615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1.15615</v>
          </cell>
        </row>
        <row r="2310">
          <cell r="A2310" t="str">
            <v>950002996024</v>
          </cell>
          <cell r="B2310">
            <v>95000299</v>
          </cell>
          <cell r="C2310">
            <v>6024</v>
          </cell>
          <cell r="D2310">
            <v>1.155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1.155</v>
          </cell>
        </row>
        <row r="2311">
          <cell r="A2311" t="str">
            <v>950003002060</v>
          </cell>
          <cell r="B2311">
            <v>95000300</v>
          </cell>
          <cell r="C2311">
            <v>2060</v>
          </cell>
          <cell r="D2311">
            <v>0.65119000000000005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0.65119000000000005</v>
          </cell>
        </row>
        <row r="2312">
          <cell r="A2312" t="str">
            <v>950003006024</v>
          </cell>
          <cell r="B2312">
            <v>95000300</v>
          </cell>
          <cell r="C2312">
            <v>6024</v>
          </cell>
          <cell r="D2312">
            <v>0.65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0.65</v>
          </cell>
        </row>
        <row r="2313">
          <cell r="A2313" t="str">
            <v>950003012060</v>
          </cell>
          <cell r="B2313">
            <v>95000301</v>
          </cell>
          <cell r="C2313">
            <v>2060</v>
          </cell>
          <cell r="D2313">
            <v>0.01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0.01</v>
          </cell>
        </row>
        <row r="2314">
          <cell r="A2314" t="str">
            <v>950003012062</v>
          </cell>
          <cell r="B2314">
            <v>95000301</v>
          </cell>
          <cell r="C2314">
            <v>2062</v>
          </cell>
          <cell r="D2314">
            <v>1.1000000000000001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1.1000000000000001</v>
          </cell>
        </row>
        <row r="2315">
          <cell r="A2315" t="str">
            <v>950003022060</v>
          </cell>
          <cell r="B2315">
            <v>95000302</v>
          </cell>
          <cell r="C2315">
            <v>2060</v>
          </cell>
          <cell r="D2315">
            <v>0.85614999999999997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0.85614999999999997</v>
          </cell>
        </row>
        <row r="2316">
          <cell r="A2316" t="str">
            <v>950003032060</v>
          </cell>
          <cell r="B2316">
            <v>95000303</v>
          </cell>
          <cell r="C2316">
            <v>2060</v>
          </cell>
          <cell r="D2316">
            <v>0.30454999999999999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0.30454999999999999</v>
          </cell>
        </row>
        <row r="2317">
          <cell r="A2317" t="str">
            <v>950003032061</v>
          </cell>
          <cell r="B2317">
            <v>95000303</v>
          </cell>
          <cell r="C2317">
            <v>2061</v>
          </cell>
          <cell r="D2317">
            <v>70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70</v>
          </cell>
        </row>
        <row r="2318">
          <cell r="A2318" t="str">
            <v>950003042060</v>
          </cell>
          <cell r="B2318">
            <v>95000304</v>
          </cell>
          <cell r="C2318">
            <v>2060</v>
          </cell>
          <cell r="D2318">
            <v>0.01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0.01</v>
          </cell>
        </row>
        <row r="2319">
          <cell r="A2319" t="str">
            <v>950003062060</v>
          </cell>
          <cell r="B2319">
            <v>95000306</v>
          </cell>
          <cell r="C2319">
            <v>2060</v>
          </cell>
          <cell r="D2319">
            <v>1.8530000000000001E-2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1.8530000000000001E-2</v>
          </cell>
        </row>
        <row r="2320">
          <cell r="A2320" t="str">
            <v>950003082060</v>
          </cell>
          <cell r="B2320">
            <v>95000308</v>
          </cell>
          <cell r="C2320">
            <v>2060</v>
          </cell>
          <cell r="D2320">
            <v>0.12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0.12</v>
          </cell>
        </row>
        <row r="2321">
          <cell r="A2321" t="str">
            <v>950003102060</v>
          </cell>
          <cell r="B2321">
            <v>95000310</v>
          </cell>
          <cell r="C2321">
            <v>2060</v>
          </cell>
          <cell r="D2321">
            <v>0.44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0.44</v>
          </cell>
        </row>
        <row r="2322">
          <cell r="A2322" t="str">
            <v>950003106024</v>
          </cell>
          <cell r="B2322">
            <v>95000310</v>
          </cell>
          <cell r="C2322">
            <v>6024</v>
          </cell>
          <cell r="D2322">
            <v>0.44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0.44</v>
          </cell>
        </row>
        <row r="2323">
          <cell r="A2323" t="str">
            <v>950003112060</v>
          </cell>
          <cell r="B2323">
            <v>95000311</v>
          </cell>
          <cell r="C2323">
            <v>2060</v>
          </cell>
          <cell r="D2323">
            <v>0.01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0.01</v>
          </cell>
        </row>
        <row r="2324">
          <cell r="A2324" t="str">
            <v>950003122060</v>
          </cell>
          <cell r="B2324">
            <v>95000312</v>
          </cell>
          <cell r="C2324">
            <v>2060</v>
          </cell>
          <cell r="D2324">
            <v>0.71192999999999995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0.71192999999999995</v>
          </cell>
        </row>
        <row r="2325">
          <cell r="A2325" t="str">
            <v>950003132060</v>
          </cell>
          <cell r="B2325">
            <v>95000313</v>
          </cell>
          <cell r="C2325">
            <v>2060</v>
          </cell>
          <cell r="D2325">
            <v>3.4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3.4</v>
          </cell>
        </row>
        <row r="2326">
          <cell r="A2326" t="str">
            <v>950003142060</v>
          </cell>
          <cell r="B2326">
            <v>95000314</v>
          </cell>
          <cell r="C2326">
            <v>2060</v>
          </cell>
          <cell r="D2326">
            <v>0.24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0.24</v>
          </cell>
        </row>
        <row r="2327">
          <cell r="A2327" t="str">
            <v>950003152060</v>
          </cell>
          <cell r="B2327">
            <v>95000315</v>
          </cell>
          <cell r="C2327">
            <v>2060</v>
          </cell>
          <cell r="D2327">
            <v>0.24318000000000001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0.24318000000000001</v>
          </cell>
        </row>
        <row r="2328">
          <cell r="A2328" t="str">
            <v>950003156024</v>
          </cell>
          <cell r="B2328">
            <v>95000315</v>
          </cell>
          <cell r="C2328">
            <v>6024</v>
          </cell>
          <cell r="D2328">
            <v>0.25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0.25</v>
          </cell>
        </row>
        <row r="2329">
          <cell r="A2329" t="str">
            <v>950003162060</v>
          </cell>
          <cell r="B2329">
            <v>95000316</v>
          </cell>
          <cell r="C2329">
            <v>2060</v>
          </cell>
          <cell r="D2329">
            <v>0.10056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0.10056</v>
          </cell>
        </row>
        <row r="2330">
          <cell r="A2330" t="str">
            <v>950003172060</v>
          </cell>
          <cell r="B2330">
            <v>95000317</v>
          </cell>
          <cell r="C2330">
            <v>2060</v>
          </cell>
          <cell r="D2330">
            <v>0.28499999999999998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0.28499999999999998</v>
          </cell>
        </row>
        <row r="2331">
          <cell r="A2331" t="str">
            <v>950003182060</v>
          </cell>
          <cell r="B2331">
            <v>95000318</v>
          </cell>
          <cell r="C2331">
            <v>2060</v>
          </cell>
          <cell r="D2331">
            <v>0.12862999999999999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0.12862999999999999</v>
          </cell>
        </row>
        <row r="2332">
          <cell r="A2332" t="str">
            <v>950003192060</v>
          </cell>
          <cell r="B2332">
            <v>95000319</v>
          </cell>
          <cell r="C2332">
            <v>2060</v>
          </cell>
          <cell r="D2332">
            <v>9.7619999999999998E-2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9.7619999999999998E-2</v>
          </cell>
        </row>
        <row r="2333">
          <cell r="A2333" t="str">
            <v>950003202060</v>
          </cell>
          <cell r="B2333">
            <v>95000320</v>
          </cell>
          <cell r="C2333">
            <v>2060</v>
          </cell>
          <cell r="D2333">
            <v>0.12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0.12</v>
          </cell>
        </row>
        <row r="2334">
          <cell r="A2334" t="str">
            <v>950003212060</v>
          </cell>
          <cell r="B2334">
            <v>95000321</v>
          </cell>
          <cell r="C2334">
            <v>2060</v>
          </cell>
          <cell r="D2334">
            <v>9.2499999999999999E-2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9.2499999999999999E-2</v>
          </cell>
        </row>
        <row r="2335">
          <cell r="A2335" t="str">
            <v>950003222060</v>
          </cell>
          <cell r="B2335">
            <v>95000322</v>
          </cell>
          <cell r="C2335">
            <v>2060</v>
          </cell>
          <cell r="D2335">
            <v>0.13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0.13</v>
          </cell>
        </row>
        <row r="2336">
          <cell r="A2336" t="str">
            <v>950003232060</v>
          </cell>
          <cell r="B2336">
            <v>95000323</v>
          </cell>
          <cell r="C2336">
            <v>2060</v>
          </cell>
          <cell r="D2336">
            <v>0.09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0.09</v>
          </cell>
        </row>
        <row r="2337">
          <cell r="A2337" t="str">
            <v>950003236024</v>
          </cell>
          <cell r="B2337">
            <v>95000323</v>
          </cell>
          <cell r="C2337">
            <v>6024</v>
          </cell>
          <cell r="D2337">
            <v>0.09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0.09</v>
          </cell>
        </row>
        <row r="2338">
          <cell r="A2338" t="str">
            <v>950003242060</v>
          </cell>
          <cell r="B2338">
            <v>95000324</v>
          </cell>
          <cell r="C2338">
            <v>2060</v>
          </cell>
          <cell r="D2338">
            <v>0.13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0.13</v>
          </cell>
        </row>
        <row r="2339">
          <cell r="A2339" t="str">
            <v>950003252060</v>
          </cell>
          <cell r="B2339">
            <v>95000325</v>
          </cell>
          <cell r="C2339">
            <v>2060</v>
          </cell>
          <cell r="D2339">
            <v>0.18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0.18</v>
          </cell>
        </row>
        <row r="2340">
          <cell r="A2340" t="str">
            <v>950003252062</v>
          </cell>
          <cell r="B2340">
            <v>95000325</v>
          </cell>
          <cell r="C2340">
            <v>2062</v>
          </cell>
          <cell r="D2340">
            <v>0.33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0.33</v>
          </cell>
        </row>
        <row r="2341">
          <cell r="A2341" t="str">
            <v>950003262060</v>
          </cell>
          <cell r="B2341">
            <v>95000326</v>
          </cell>
          <cell r="C2341">
            <v>2060</v>
          </cell>
          <cell r="D2341">
            <v>0.01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0.01</v>
          </cell>
        </row>
        <row r="2342">
          <cell r="A2342" t="str">
            <v>950003266024</v>
          </cell>
          <cell r="B2342">
            <v>95000326</v>
          </cell>
          <cell r="C2342">
            <v>6024</v>
          </cell>
          <cell r="D2342">
            <v>0.01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0.01</v>
          </cell>
        </row>
        <row r="2343">
          <cell r="A2343" t="str">
            <v>950003322060</v>
          </cell>
          <cell r="B2343">
            <v>95000332</v>
          </cell>
          <cell r="C2343">
            <v>2060</v>
          </cell>
          <cell r="D2343">
            <v>0.24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0.24</v>
          </cell>
        </row>
        <row r="2344">
          <cell r="A2344" t="str">
            <v>950003362060</v>
          </cell>
          <cell r="B2344">
            <v>95000336</v>
          </cell>
          <cell r="C2344">
            <v>2060</v>
          </cell>
          <cell r="D2344">
            <v>0.21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0.21</v>
          </cell>
        </row>
        <row r="2345">
          <cell r="A2345" t="str">
            <v>950003372060</v>
          </cell>
          <cell r="B2345">
            <v>95000337</v>
          </cell>
          <cell r="C2345">
            <v>2060</v>
          </cell>
          <cell r="D2345">
            <v>0.01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0.01</v>
          </cell>
        </row>
        <row r="2346">
          <cell r="A2346" t="str">
            <v>950003402060</v>
          </cell>
          <cell r="B2346">
            <v>95000340</v>
          </cell>
          <cell r="C2346">
            <v>2060</v>
          </cell>
          <cell r="D2346">
            <v>0.32856999999999997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0.32856999999999997</v>
          </cell>
        </row>
        <row r="2347">
          <cell r="A2347" t="str">
            <v>950003412060</v>
          </cell>
          <cell r="B2347">
            <v>95000341</v>
          </cell>
          <cell r="C2347">
            <v>2060</v>
          </cell>
          <cell r="D2347">
            <v>0.25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0.25</v>
          </cell>
        </row>
        <row r="2348">
          <cell r="A2348" t="str">
            <v>950003422060</v>
          </cell>
          <cell r="B2348">
            <v>95000342</v>
          </cell>
          <cell r="C2348">
            <v>2060</v>
          </cell>
          <cell r="D2348">
            <v>0.01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0.01</v>
          </cell>
        </row>
        <row r="2349">
          <cell r="A2349" t="str">
            <v>950003432060</v>
          </cell>
          <cell r="B2349">
            <v>95000343</v>
          </cell>
          <cell r="C2349">
            <v>2060</v>
          </cell>
          <cell r="D2349">
            <v>0.15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0.15</v>
          </cell>
        </row>
        <row r="2350">
          <cell r="A2350" t="str">
            <v>950003442060</v>
          </cell>
          <cell r="B2350">
            <v>95000344</v>
          </cell>
          <cell r="C2350">
            <v>2060</v>
          </cell>
          <cell r="D2350">
            <v>0.13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0.13</v>
          </cell>
        </row>
        <row r="2351">
          <cell r="A2351" t="str">
            <v>950003462061</v>
          </cell>
          <cell r="B2351">
            <v>95000346</v>
          </cell>
          <cell r="C2351">
            <v>2061</v>
          </cell>
          <cell r="D2351">
            <v>0.4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0.4</v>
          </cell>
        </row>
        <row r="2352">
          <cell r="A2352" t="str">
            <v>950003472060</v>
          </cell>
          <cell r="B2352">
            <v>95000347</v>
          </cell>
          <cell r="C2352">
            <v>2060</v>
          </cell>
          <cell r="D2352">
            <v>6.4696300000000004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6.4696300000000004</v>
          </cell>
        </row>
        <row r="2353">
          <cell r="A2353" t="str">
            <v>950003476024</v>
          </cell>
          <cell r="B2353">
            <v>95000347</v>
          </cell>
          <cell r="C2353">
            <v>6024</v>
          </cell>
          <cell r="D2353">
            <v>6.97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6.97</v>
          </cell>
        </row>
        <row r="2354">
          <cell r="A2354" t="str">
            <v>950003482060</v>
          </cell>
          <cell r="B2354">
            <v>95000348</v>
          </cell>
          <cell r="C2354">
            <v>2060</v>
          </cell>
          <cell r="D2354">
            <v>0.01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0.01</v>
          </cell>
        </row>
        <row r="2355">
          <cell r="A2355" t="str">
            <v>950003492060</v>
          </cell>
          <cell r="B2355">
            <v>95000349</v>
          </cell>
          <cell r="C2355">
            <v>2060</v>
          </cell>
          <cell r="D2355">
            <v>0.12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0.12</v>
          </cell>
        </row>
        <row r="2356">
          <cell r="A2356" t="str">
            <v>950003502060</v>
          </cell>
          <cell r="B2356">
            <v>95000350</v>
          </cell>
          <cell r="C2356">
            <v>2060</v>
          </cell>
          <cell r="D2356">
            <v>0.13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0.13</v>
          </cell>
        </row>
        <row r="2357">
          <cell r="A2357" t="str">
            <v>950003512060</v>
          </cell>
          <cell r="B2357">
            <v>95000351</v>
          </cell>
          <cell r="C2357">
            <v>2060</v>
          </cell>
          <cell r="D2357">
            <v>0.11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0.11</v>
          </cell>
        </row>
        <row r="2358">
          <cell r="A2358" t="str">
            <v>950003512062</v>
          </cell>
          <cell r="B2358">
            <v>95000351</v>
          </cell>
          <cell r="C2358">
            <v>2062</v>
          </cell>
          <cell r="D2358">
            <v>0.2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0.2</v>
          </cell>
        </row>
        <row r="2359">
          <cell r="A2359" t="str">
            <v>950003522060</v>
          </cell>
          <cell r="B2359">
            <v>95000352</v>
          </cell>
          <cell r="C2359">
            <v>2060</v>
          </cell>
          <cell r="D2359">
            <v>0.25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0.25</v>
          </cell>
        </row>
        <row r="2360">
          <cell r="A2360" t="str">
            <v>950003532060</v>
          </cell>
          <cell r="B2360">
            <v>95000353</v>
          </cell>
          <cell r="C2360">
            <v>2060</v>
          </cell>
          <cell r="D2360">
            <v>0.29107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0.29107</v>
          </cell>
        </row>
        <row r="2361">
          <cell r="A2361" t="str">
            <v>950003532062</v>
          </cell>
          <cell r="B2361">
            <v>95000353</v>
          </cell>
          <cell r="C2361">
            <v>2062</v>
          </cell>
          <cell r="D2361">
            <v>0.1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0.1</v>
          </cell>
        </row>
        <row r="2362">
          <cell r="A2362" t="str">
            <v>950003536024</v>
          </cell>
          <cell r="B2362">
            <v>95000353</v>
          </cell>
          <cell r="C2362">
            <v>6024</v>
          </cell>
          <cell r="D2362">
            <v>0.29099999999999998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0.29099999999999998</v>
          </cell>
        </row>
        <row r="2363">
          <cell r="A2363" t="str">
            <v>950003542060</v>
          </cell>
          <cell r="B2363">
            <v>95000354</v>
          </cell>
          <cell r="C2363">
            <v>2060</v>
          </cell>
          <cell r="D2363">
            <v>0.43885000000000002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0.43885000000000002</v>
          </cell>
        </row>
        <row r="2364">
          <cell r="A2364" t="str">
            <v>950003552060</v>
          </cell>
          <cell r="B2364">
            <v>95000355</v>
          </cell>
          <cell r="C2364">
            <v>2060</v>
          </cell>
          <cell r="D2364">
            <v>0.25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0.25</v>
          </cell>
        </row>
        <row r="2365">
          <cell r="A2365" t="str">
            <v>950003562060</v>
          </cell>
          <cell r="B2365">
            <v>95000356</v>
          </cell>
          <cell r="C2365">
            <v>2060</v>
          </cell>
          <cell r="D2365">
            <v>0.85811999999999999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0.85811999999999999</v>
          </cell>
        </row>
        <row r="2366">
          <cell r="A2366" t="str">
            <v>950003572060</v>
          </cell>
          <cell r="B2366">
            <v>95000357</v>
          </cell>
          <cell r="C2366">
            <v>2060</v>
          </cell>
          <cell r="D2366">
            <v>0.33016000000000001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0.33016000000000001</v>
          </cell>
        </row>
        <row r="2367">
          <cell r="A2367" t="str">
            <v>950003576024</v>
          </cell>
          <cell r="B2367">
            <v>95000357</v>
          </cell>
          <cell r="C2367">
            <v>6024</v>
          </cell>
          <cell r="D2367">
            <v>0.33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0.33</v>
          </cell>
        </row>
        <row r="2368">
          <cell r="A2368" t="str">
            <v>950003582060</v>
          </cell>
          <cell r="B2368">
            <v>95000358</v>
          </cell>
          <cell r="C2368">
            <v>2060</v>
          </cell>
          <cell r="D2368">
            <v>0.77929000000000004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0.77929000000000004</v>
          </cell>
        </row>
        <row r="2369">
          <cell r="A2369" t="str">
            <v>950003602060</v>
          </cell>
          <cell r="B2369">
            <v>95000360</v>
          </cell>
          <cell r="C2369">
            <v>2060</v>
          </cell>
          <cell r="D2369">
            <v>0.17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0.17</v>
          </cell>
        </row>
        <row r="2370">
          <cell r="A2370" t="str">
            <v>950003612060</v>
          </cell>
          <cell r="B2370">
            <v>95000361</v>
          </cell>
          <cell r="C2370">
            <v>2060</v>
          </cell>
          <cell r="D2370">
            <v>0.56999999999999995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0.56999999999999995</v>
          </cell>
        </row>
        <row r="2371">
          <cell r="A2371" t="str">
            <v>950003622060</v>
          </cell>
          <cell r="B2371">
            <v>95000362</v>
          </cell>
          <cell r="C2371">
            <v>2060</v>
          </cell>
          <cell r="D2371">
            <v>0.01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0.01</v>
          </cell>
        </row>
        <row r="2372">
          <cell r="A2372" t="str">
            <v>950003622062</v>
          </cell>
          <cell r="B2372">
            <v>95000362</v>
          </cell>
          <cell r="C2372">
            <v>2062</v>
          </cell>
          <cell r="D2372">
            <v>0.3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0.3</v>
          </cell>
        </row>
        <row r="2373">
          <cell r="A2373" t="str">
            <v>950003632060</v>
          </cell>
          <cell r="B2373">
            <v>95000363</v>
          </cell>
          <cell r="C2373">
            <v>2060</v>
          </cell>
          <cell r="D2373">
            <v>0.35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0.35</v>
          </cell>
        </row>
        <row r="2374">
          <cell r="A2374" t="str">
            <v>950003636024</v>
          </cell>
          <cell r="B2374">
            <v>95000363</v>
          </cell>
          <cell r="C2374">
            <v>6024</v>
          </cell>
          <cell r="D2374">
            <v>0.35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0.35</v>
          </cell>
        </row>
        <row r="2375">
          <cell r="A2375" t="str">
            <v>950003642060</v>
          </cell>
          <cell r="B2375">
            <v>95000364</v>
          </cell>
          <cell r="C2375">
            <v>2060</v>
          </cell>
          <cell r="D2375">
            <v>1.06257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1.06257</v>
          </cell>
        </row>
        <row r="2376">
          <cell r="A2376" t="str">
            <v>950003642062</v>
          </cell>
          <cell r="B2376">
            <v>95000364</v>
          </cell>
          <cell r="C2376">
            <v>2062</v>
          </cell>
          <cell r="D2376">
            <v>0.5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0.5</v>
          </cell>
        </row>
        <row r="2377">
          <cell r="A2377" t="str">
            <v>950003646024</v>
          </cell>
          <cell r="B2377">
            <v>95000364</v>
          </cell>
          <cell r="C2377">
            <v>6024</v>
          </cell>
          <cell r="D2377">
            <v>1.06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1.06</v>
          </cell>
        </row>
        <row r="2378">
          <cell r="A2378" t="str">
            <v>950003652060</v>
          </cell>
          <cell r="B2378">
            <v>95000365</v>
          </cell>
          <cell r="C2378">
            <v>2060</v>
          </cell>
          <cell r="D2378">
            <v>0.54851000000000005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0.54851000000000005</v>
          </cell>
        </row>
        <row r="2379">
          <cell r="A2379" t="str">
            <v>950003662060</v>
          </cell>
          <cell r="B2379">
            <v>95000366</v>
          </cell>
          <cell r="C2379">
            <v>2060</v>
          </cell>
          <cell r="D2379">
            <v>0.86185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0.86185</v>
          </cell>
        </row>
        <row r="2380">
          <cell r="A2380" t="str">
            <v>950003662062</v>
          </cell>
          <cell r="B2380">
            <v>95000366</v>
          </cell>
          <cell r="C2380">
            <v>2062</v>
          </cell>
          <cell r="D2380">
            <v>0.6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0.6</v>
          </cell>
        </row>
        <row r="2381">
          <cell r="A2381" t="str">
            <v>950003666024</v>
          </cell>
          <cell r="B2381">
            <v>95000366</v>
          </cell>
          <cell r="C2381">
            <v>6024</v>
          </cell>
          <cell r="D2381">
            <v>0.86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0.86</v>
          </cell>
        </row>
        <row r="2382">
          <cell r="A2382" t="str">
            <v>950003672060</v>
          </cell>
          <cell r="B2382">
            <v>95000367</v>
          </cell>
          <cell r="C2382">
            <v>2060</v>
          </cell>
          <cell r="D2382">
            <v>1.4118200000000001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1.4118200000000001</v>
          </cell>
        </row>
        <row r="2383">
          <cell r="A2383" t="str">
            <v>950003682060</v>
          </cell>
          <cell r="B2383">
            <v>95000368</v>
          </cell>
          <cell r="C2383">
            <v>2060</v>
          </cell>
          <cell r="D2383">
            <v>0.88680000000000003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0.88680000000000003</v>
          </cell>
        </row>
        <row r="2384">
          <cell r="A2384" t="str">
            <v>950003692060</v>
          </cell>
          <cell r="B2384">
            <v>95000369</v>
          </cell>
          <cell r="C2384">
            <v>2060</v>
          </cell>
          <cell r="D2384">
            <v>2.8669699999999998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2.8669699999999998</v>
          </cell>
        </row>
        <row r="2385">
          <cell r="A2385" t="str">
            <v>950003702060</v>
          </cell>
          <cell r="B2385">
            <v>95000370</v>
          </cell>
          <cell r="C2385">
            <v>2060</v>
          </cell>
          <cell r="D2385">
            <v>0.71106999999999998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0.71106999999999998</v>
          </cell>
        </row>
        <row r="2386">
          <cell r="A2386" t="str">
            <v>950003712060</v>
          </cell>
          <cell r="B2386">
            <v>95000371</v>
          </cell>
          <cell r="C2386">
            <v>2060</v>
          </cell>
          <cell r="D2386">
            <v>0.01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0.01</v>
          </cell>
        </row>
        <row r="2387">
          <cell r="A2387" t="str">
            <v>950003722060</v>
          </cell>
          <cell r="B2387">
            <v>95000372</v>
          </cell>
          <cell r="C2387">
            <v>2060</v>
          </cell>
          <cell r="D2387">
            <v>0.85304999999999997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0.85304999999999997</v>
          </cell>
        </row>
        <row r="2388">
          <cell r="A2388" t="str">
            <v>950003732060</v>
          </cell>
          <cell r="B2388">
            <v>95000373</v>
          </cell>
          <cell r="C2388">
            <v>2060</v>
          </cell>
          <cell r="D2388">
            <v>0.80637999999999999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0.80637999999999999</v>
          </cell>
        </row>
        <row r="2389">
          <cell r="A2389" t="str">
            <v>950003736024</v>
          </cell>
          <cell r="B2389">
            <v>95000373</v>
          </cell>
          <cell r="C2389">
            <v>6024</v>
          </cell>
          <cell r="D2389">
            <v>0.80625000000000002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0.80625000000000002</v>
          </cell>
        </row>
        <row r="2390">
          <cell r="A2390" t="str">
            <v>950003742060</v>
          </cell>
          <cell r="B2390">
            <v>95000374</v>
          </cell>
          <cell r="C2390">
            <v>2060</v>
          </cell>
          <cell r="D2390">
            <v>1.8002899999999999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1.8002899999999999</v>
          </cell>
        </row>
        <row r="2391">
          <cell r="A2391" t="str">
            <v>950003746024</v>
          </cell>
          <cell r="B2391">
            <v>95000374</v>
          </cell>
          <cell r="C2391">
            <v>6024</v>
          </cell>
          <cell r="D2391">
            <v>1.8002499999999999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1.8002499999999999</v>
          </cell>
        </row>
        <row r="2392">
          <cell r="A2392" t="str">
            <v>950003752060</v>
          </cell>
          <cell r="B2392">
            <v>95000375</v>
          </cell>
          <cell r="C2392">
            <v>2060</v>
          </cell>
          <cell r="D2392">
            <v>1.9791099999999999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1.9791099999999999</v>
          </cell>
        </row>
        <row r="2393">
          <cell r="A2393" t="str">
            <v>950003752062</v>
          </cell>
          <cell r="B2393">
            <v>95000375</v>
          </cell>
          <cell r="C2393">
            <v>2062</v>
          </cell>
          <cell r="D2393">
            <v>1.2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1.2</v>
          </cell>
        </row>
        <row r="2394">
          <cell r="A2394" t="str">
            <v>950003756024</v>
          </cell>
          <cell r="B2394">
            <v>95000375</v>
          </cell>
          <cell r="C2394">
            <v>6024</v>
          </cell>
          <cell r="D2394">
            <v>1.98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1.98</v>
          </cell>
        </row>
        <row r="2395">
          <cell r="A2395" t="str">
            <v>950003762060</v>
          </cell>
          <cell r="B2395">
            <v>95000376</v>
          </cell>
          <cell r="C2395">
            <v>2060</v>
          </cell>
          <cell r="D2395">
            <v>1.74231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1.74231</v>
          </cell>
        </row>
        <row r="2396">
          <cell r="A2396" t="str">
            <v>950003772060</v>
          </cell>
          <cell r="B2396">
            <v>95000377</v>
          </cell>
          <cell r="C2396">
            <v>2060</v>
          </cell>
          <cell r="D2396">
            <v>1.89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1.89</v>
          </cell>
        </row>
        <row r="2397">
          <cell r="A2397" t="str">
            <v>950003772062</v>
          </cell>
          <cell r="B2397">
            <v>95000377</v>
          </cell>
          <cell r="C2397">
            <v>2062</v>
          </cell>
          <cell r="D2397">
            <v>3.6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3.6</v>
          </cell>
        </row>
        <row r="2398">
          <cell r="A2398" t="str">
            <v>950003776024</v>
          </cell>
          <cell r="B2398">
            <v>95000377</v>
          </cell>
          <cell r="C2398">
            <v>6024</v>
          </cell>
          <cell r="D2398">
            <v>1.89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1.89</v>
          </cell>
        </row>
        <row r="2399">
          <cell r="A2399" t="str">
            <v>950003782060</v>
          </cell>
          <cell r="B2399">
            <v>95000378</v>
          </cell>
          <cell r="C2399">
            <v>2060</v>
          </cell>
          <cell r="D2399">
            <v>1.3779999999999999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1.3779999999999999</v>
          </cell>
        </row>
        <row r="2400">
          <cell r="A2400" t="str">
            <v>950003792060</v>
          </cell>
          <cell r="B2400">
            <v>95000379</v>
          </cell>
          <cell r="C2400">
            <v>2060</v>
          </cell>
          <cell r="D2400">
            <v>1.7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1.7</v>
          </cell>
        </row>
        <row r="2401">
          <cell r="A2401" t="str">
            <v>950003802060</v>
          </cell>
          <cell r="B2401">
            <v>95000380</v>
          </cell>
          <cell r="C2401">
            <v>2060</v>
          </cell>
          <cell r="D2401">
            <v>0.80091000000000001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0.80091000000000001</v>
          </cell>
        </row>
        <row r="2402">
          <cell r="A2402" t="str">
            <v>950003812060</v>
          </cell>
          <cell r="B2402">
            <v>95000381</v>
          </cell>
          <cell r="C2402">
            <v>2060</v>
          </cell>
          <cell r="D2402">
            <v>1.6192500000000001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1.6192500000000001</v>
          </cell>
        </row>
        <row r="2403">
          <cell r="A2403" t="str">
            <v>950003822060</v>
          </cell>
          <cell r="B2403">
            <v>95000382</v>
          </cell>
          <cell r="C2403">
            <v>2060</v>
          </cell>
          <cell r="D2403">
            <v>3.19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3.19</v>
          </cell>
        </row>
        <row r="2404">
          <cell r="A2404" t="str">
            <v>950003832060</v>
          </cell>
          <cell r="B2404">
            <v>95000383</v>
          </cell>
          <cell r="C2404">
            <v>2060</v>
          </cell>
          <cell r="D2404">
            <v>0.01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0.01</v>
          </cell>
        </row>
        <row r="2405">
          <cell r="A2405" t="str">
            <v>950003842060</v>
          </cell>
          <cell r="B2405">
            <v>95000384</v>
          </cell>
          <cell r="C2405">
            <v>2060</v>
          </cell>
          <cell r="D2405">
            <v>3.07328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3.07328</v>
          </cell>
        </row>
        <row r="2406">
          <cell r="A2406" t="str">
            <v>950003852060</v>
          </cell>
          <cell r="B2406">
            <v>95000385</v>
          </cell>
          <cell r="C2406">
            <v>2060</v>
          </cell>
          <cell r="D2406">
            <v>1.6856500000000001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1.6856500000000001</v>
          </cell>
        </row>
        <row r="2407">
          <cell r="A2407" t="str">
            <v>950003856024</v>
          </cell>
          <cell r="B2407">
            <v>95000385</v>
          </cell>
          <cell r="C2407">
            <v>6024</v>
          </cell>
          <cell r="D2407">
            <v>1.6850000000000001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1.6850000000000001</v>
          </cell>
        </row>
        <row r="2408">
          <cell r="A2408" t="str">
            <v>950003862060</v>
          </cell>
          <cell r="B2408">
            <v>95000386</v>
          </cell>
          <cell r="C2408">
            <v>2060</v>
          </cell>
          <cell r="D2408">
            <v>2.89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2.89</v>
          </cell>
        </row>
        <row r="2409">
          <cell r="A2409" t="str">
            <v>950003866024</v>
          </cell>
          <cell r="B2409">
            <v>95000386</v>
          </cell>
          <cell r="C2409">
            <v>6024</v>
          </cell>
          <cell r="D2409">
            <v>2.89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2.89</v>
          </cell>
        </row>
        <row r="2410">
          <cell r="A2410" t="str">
            <v>950003872060</v>
          </cell>
          <cell r="B2410">
            <v>95000387</v>
          </cell>
          <cell r="C2410">
            <v>2060</v>
          </cell>
          <cell r="D2410">
            <v>2.98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2.98</v>
          </cell>
        </row>
        <row r="2411">
          <cell r="A2411" t="str">
            <v>950003876024</v>
          </cell>
          <cell r="B2411">
            <v>95000387</v>
          </cell>
          <cell r="C2411">
            <v>6024</v>
          </cell>
          <cell r="D2411">
            <v>2.98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2.98</v>
          </cell>
        </row>
        <row r="2412">
          <cell r="A2412" t="str">
            <v>950003882060</v>
          </cell>
          <cell r="B2412">
            <v>95000388</v>
          </cell>
          <cell r="C2412">
            <v>2060</v>
          </cell>
          <cell r="D2412">
            <v>2.6454300000000002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2.6454300000000002</v>
          </cell>
        </row>
        <row r="2413">
          <cell r="A2413" t="str">
            <v>950003892060</v>
          </cell>
          <cell r="B2413">
            <v>95000389</v>
          </cell>
          <cell r="C2413">
            <v>2060</v>
          </cell>
          <cell r="D2413">
            <v>3.8897699999999999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3.8897699999999999</v>
          </cell>
        </row>
        <row r="2414">
          <cell r="A2414" t="str">
            <v>950003902060</v>
          </cell>
          <cell r="B2414">
            <v>95000390</v>
          </cell>
          <cell r="C2414">
            <v>2060</v>
          </cell>
          <cell r="D2414">
            <v>4.2988900000000001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4.2988900000000001</v>
          </cell>
        </row>
        <row r="2415">
          <cell r="A2415" t="str">
            <v>950003912060</v>
          </cell>
          <cell r="B2415">
            <v>95000391</v>
          </cell>
          <cell r="C2415">
            <v>2060</v>
          </cell>
          <cell r="D2415">
            <v>4.4753299999999996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4.4753299999999996</v>
          </cell>
        </row>
        <row r="2416">
          <cell r="A2416" t="str">
            <v>950003922060</v>
          </cell>
          <cell r="B2416">
            <v>95000392</v>
          </cell>
          <cell r="C2416">
            <v>2060</v>
          </cell>
          <cell r="D2416">
            <v>0.01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0.01</v>
          </cell>
        </row>
        <row r="2417">
          <cell r="A2417" t="str">
            <v>950003932060</v>
          </cell>
          <cell r="B2417">
            <v>95000393</v>
          </cell>
          <cell r="C2417">
            <v>2060</v>
          </cell>
          <cell r="D2417">
            <v>5.2736400000000003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5.2736400000000003</v>
          </cell>
        </row>
        <row r="2418">
          <cell r="A2418" t="str">
            <v>950003952060</v>
          </cell>
          <cell r="B2418">
            <v>95000395</v>
          </cell>
          <cell r="C2418">
            <v>2060</v>
          </cell>
          <cell r="D2418">
            <v>0.18332999999999999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0.18332999999999999</v>
          </cell>
        </row>
        <row r="2419">
          <cell r="A2419" t="str">
            <v>950003972060</v>
          </cell>
          <cell r="B2419">
            <v>95000397</v>
          </cell>
          <cell r="C2419">
            <v>2060</v>
          </cell>
          <cell r="D2419">
            <v>0.01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0.01</v>
          </cell>
        </row>
        <row r="2420">
          <cell r="A2420" t="str">
            <v>950003982060</v>
          </cell>
          <cell r="B2420">
            <v>95000398</v>
          </cell>
          <cell r="C2420">
            <v>2060</v>
          </cell>
          <cell r="D2420">
            <v>0.89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0.89</v>
          </cell>
        </row>
        <row r="2421">
          <cell r="A2421" t="str">
            <v>950003992060</v>
          </cell>
          <cell r="B2421">
            <v>95000399</v>
          </cell>
          <cell r="C2421">
            <v>2060</v>
          </cell>
          <cell r="D2421">
            <v>1.00823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1.00823</v>
          </cell>
        </row>
        <row r="2422">
          <cell r="A2422" t="str">
            <v>950004002060</v>
          </cell>
          <cell r="B2422">
            <v>95000400</v>
          </cell>
          <cell r="C2422">
            <v>2060</v>
          </cell>
          <cell r="D2422">
            <v>0.41866999999999999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0.41866999999999999</v>
          </cell>
        </row>
        <row r="2423">
          <cell r="A2423" t="str">
            <v>950004012060</v>
          </cell>
          <cell r="B2423">
            <v>95000401</v>
          </cell>
          <cell r="C2423">
            <v>2060</v>
          </cell>
          <cell r="D2423">
            <v>2.4381300000000001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2.4381300000000001</v>
          </cell>
        </row>
        <row r="2424">
          <cell r="A2424" t="str">
            <v>950004022060</v>
          </cell>
          <cell r="B2424">
            <v>95000402</v>
          </cell>
          <cell r="C2424">
            <v>2060</v>
          </cell>
          <cell r="D2424">
            <v>2.257E-2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2.257E-2</v>
          </cell>
        </row>
        <row r="2425">
          <cell r="A2425" t="str">
            <v>950004032060</v>
          </cell>
          <cell r="B2425">
            <v>95000403</v>
          </cell>
          <cell r="C2425">
            <v>2060</v>
          </cell>
          <cell r="D2425">
            <v>0.43812000000000001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0.43812000000000001</v>
          </cell>
        </row>
        <row r="2426">
          <cell r="A2426" t="str">
            <v>950004042060</v>
          </cell>
          <cell r="B2426">
            <v>95000404</v>
          </cell>
          <cell r="C2426">
            <v>2060</v>
          </cell>
          <cell r="D2426">
            <v>1.7624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1.7624</v>
          </cell>
        </row>
        <row r="2427">
          <cell r="A2427" t="str">
            <v>950004052060</v>
          </cell>
          <cell r="B2427">
            <v>95000405</v>
          </cell>
          <cell r="C2427">
            <v>2060</v>
          </cell>
          <cell r="D2427">
            <v>4.8669999999999998E-2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4.8669999999999998E-2</v>
          </cell>
        </row>
        <row r="2428">
          <cell r="A2428" t="str">
            <v>950004062060</v>
          </cell>
          <cell r="B2428">
            <v>95000406</v>
          </cell>
          <cell r="C2428">
            <v>2060</v>
          </cell>
          <cell r="D2428">
            <v>1.5780700000000001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1.5780700000000001</v>
          </cell>
        </row>
        <row r="2429">
          <cell r="A2429" t="str">
            <v>950004066024</v>
          </cell>
          <cell r="B2429">
            <v>95000406</v>
          </cell>
          <cell r="C2429">
            <v>6024</v>
          </cell>
          <cell r="D2429">
            <v>1.425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1.425</v>
          </cell>
        </row>
        <row r="2430">
          <cell r="A2430" t="str">
            <v>950004082060</v>
          </cell>
          <cell r="B2430">
            <v>95000408</v>
          </cell>
          <cell r="C2430">
            <v>2060</v>
          </cell>
          <cell r="D2430">
            <v>6.68337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6.68337</v>
          </cell>
        </row>
        <row r="2431">
          <cell r="A2431" t="str">
            <v>950004092060</v>
          </cell>
          <cell r="B2431">
            <v>95000409</v>
          </cell>
          <cell r="C2431">
            <v>2060</v>
          </cell>
          <cell r="D2431">
            <v>0.11556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0.11556</v>
          </cell>
        </row>
        <row r="2432">
          <cell r="A2432" t="str">
            <v>950004102060</v>
          </cell>
          <cell r="B2432">
            <v>95000410</v>
          </cell>
          <cell r="C2432">
            <v>2060</v>
          </cell>
          <cell r="D2432">
            <v>0.14000000000000001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0.14000000000000001</v>
          </cell>
        </row>
        <row r="2433">
          <cell r="A2433" t="str">
            <v>950004102061</v>
          </cell>
          <cell r="B2433">
            <v>95000410</v>
          </cell>
          <cell r="C2433">
            <v>2061</v>
          </cell>
          <cell r="D2433">
            <v>0.78064999999999996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0.78064999999999996</v>
          </cell>
        </row>
        <row r="2434">
          <cell r="A2434" t="str">
            <v>950004112060</v>
          </cell>
          <cell r="B2434">
            <v>95000411</v>
          </cell>
          <cell r="C2434">
            <v>2060</v>
          </cell>
          <cell r="D2434">
            <v>0.29132000000000002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0.29132000000000002</v>
          </cell>
        </row>
        <row r="2435">
          <cell r="A2435" t="str">
            <v>950004112064</v>
          </cell>
          <cell r="B2435">
            <v>95000411</v>
          </cell>
          <cell r="C2435">
            <v>2064</v>
          </cell>
          <cell r="D2435">
            <v>0.56769999999999998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0.56769999999999998</v>
          </cell>
        </row>
        <row r="2436">
          <cell r="A2436" t="str">
            <v>950004152060</v>
          </cell>
          <cell r="B2436">
            <v>95000415</v>
          </cell>
          <cell r="C2436">
            <v>2060</v>
          </cell>
          <cell r="D2436">
            <v>146.16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146.16</v>
          </cell>
        </row>
        <row r="2437">
          <cell r="A2437" t="str">
            <v>950004162060</v>
          </cell>
          <cell r="B2437">
            <v>95000416</v>
          </cell>
          <cell r="C2437">
            <v>2060</v>
          </cell>
          <cell r="D2437">
            <v>50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50</v>
          </cell>
        </row>
        <row r="2438">
          <cell r="A2438" t="str">
            <v>950004182060</v>
          </cell>
          <cell r="B2438">
            <v>95000418</v>
          </cell>
          <cell r="C2438">
            <v>2060</v>
          </cell>
          <cell r="D2438">
            <v>22.307500000000001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22.307500000000001</v>
          </cell>
        </row>
        <row r="2439">
          <cell r="A2439" t="str">
            <v>950004192060</v>
          </cell>
          <cell r="B2439">
            <v>95000419</v>
          </cell>
          <cell r="C2439">
            <v>2060</v>
          </cell>
          <cell r="D2439">
            <v>3.87941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3.87941</v>
          </cell>
        </row>
        <row r="2440">
          <cell r="A2440" t="str">
            <v>950004202060</v>
          </cell>
          <cell r="B2440">
            <v>95000420</v>
          </cell>
          <cell r="C2440">
            <v>2060</v>
          </cell>
          <cell r="D2440">
            <v>9.3669600000000006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9.3669600000000006</v>
          </cell>
        </row>
        <row r="2441">
          <cell r="A2441" t="str">
            <v>950004222060</v>
          </cell>
          <cell r="B2441">
            <v>95000422</v>
          </cell>
          <cell r="C2441">
            <v>2060</v>
          </cell>
          <cell r="D2441">
            <v>23.2576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23.2576</v>
          </cell>
        </row>
        <row r="2442">
          <cell r="A2442" t="str">
            <v>950004226024</v>
          </cell>
          <cell r="B2442">
            <v>95000422</v>
          </cell>
          <cell r="C2442">
            <v>6024</v>
          </cell>
          <cell r="D2442">
            <v>23.257999999999999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23.257999999999999</v>
          </cell>
        </row>
        <row r="2443">
          <cell r="A2443" t="str">
            <v>950004232060</v>
          </cell>
          <cell r="B2443">
            <v>95000423</v>
          </cell>
          <cell r="C2443">
            <v>2060</v>
          </cell>
          <cell r="D2443">
            <v>106.63333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106.63333</v>
          </cell>
        </row>
        <row r="2444">
          <cell r="A2444" t="str">
            <v>950004242060</v>
          </cell>
          <cell r="B2444">
            <v>95000424</v>
          </cell>
          <cell r="C2444">
            <v>2060</v>
          </cell>
          <cell r="D2444">
            <v>0.01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0.01</v>
          </cell>
        </row>
        <row r="2445">
          <cell r="A2445" t="str">
            <v>950004252060</v>
          </cell>
          <cell r="B2445">
            <v>95000425</v>
          </cell>
          <cell r="C2445">
            <v>2060</v>
          </cell>
          <cell r="D2445">
            <v>118.64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118.64</v>
          </cell>
        </row>
        <row r="2446">
          <cell r="A2446" t="str">
            <v>950004262060</v>
          </cell>
          <cell r="B2446">
            <v>95000426</v>
          </cell>
          <cell r="C2446">
            <v>2060</v>
          </cell>
          <cell r="D2446">
            <v>0.01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0.01</v>
          </cell>
        </row>
        <row r="2447">
          <cell r="A2447" t="str">
            <v>950004272060</v>
          </cell>
          <cell r="B2447">
            <v>95000427</v>
          </cell>
          <cell r="C2447">
            <v>2060</v>
          </cell>
          <cell r="D2447">
            <v>0.01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0.01</v>
          </cell>
        </row>
        <row r="2448">
          <cell r="A2448" t="str">
            <v>950004282060</v>
          </cell>
          <cell r="B2448">
            <v>95000428</v>
          </cell>
          <cell r="C2448">
            <v>2060</v>
          </cell>
          <cell r="D2448">
            <v>296.98493000000002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296.98493000000002</v>
          </cell>
        </row>
        <row r="2449">
          <cell r="A2449" t="str">
            <v>950004292060</v>
          </cell>
          <cell r="B2449">
            <v>95000429</v>
          </cell>
          <cell r="C2449">
            <v>2060</v>
          </cell>
          <cell r="D2449">
            <v>367.62097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367.62097</v>
          </cell>
        </row>
        <row r="2450">
          <cell r="A2450" t="str">
            <v>950004302060</v>
          </cell>
          <cell r="B2450">
            <v>95000430</v>
          </cell>
          <cell r="C2450">
            <v>2060</v>
          </cell>
          <cell r="D2450">
            <v>199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199</v>
          </cell>
        </row>
        <row r="2451">
          <cell r="A2451" t="str">
            <v>950004312060</v>
          </cell>
          <cell r="B2451">
            <v>95000431</v>
          </cell>
          <cell r="C2451">
            <v>2060</v>
          </cell>
          <cell r="D2451">
            <v>3.15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3.15</v>
          </cell>
        </row>
        <row r="2452">
          <cell r="A2452" t="str">
            <v>950004322060</v>
          </cell>
          <cell r="B2452">
            <v>95000432</v>
          </cell>
          <cell r="C2452">
            <v>2060</v>
          </cell>
          <cell r="D2452">
            <v>255.06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255.06</v>
          </cell>
        </row>
        <row r="2453">
          <cell r="A2453" t="str">
            <v>950004342060</v>
          </cell>
          <cell r="B2453">
            <v>95000434</v>
          </cell>
          <cell r="C2453">
            <v>2060</v>
          </cell>
          <cell r="D2453">
            <v>0.01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0.01</v>
          </cell>
        </row>
        <row r="2454">
          <cell r="A2454" t="str">
            <v>950004352060</v>
          </cell>
          <cell r="B2454">
            <v>95000435</v>
          </cell>
          <cell r="C2454">
            <v>2060</v>
          </cell>
          <cell r="D2454">
            <v>0.01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0.01</v>
          </cell>
        </row>
        <row r="2455">
          <cell r="A2455" t="str">
            <v>950004402060</v>
          </cell>
          <cell r="B2455">
            <v>95000440</v>
          </cell>
          <cell r="C2455">
            <v>2060</v>
          </cell>
          <cell r="D2455">
            <v>0.02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0.02</v>
          </cell>
        </row>
        <row r="2456">
          <cell r="A2456" t="str">
            <v>950004432060</v>
          </cell>
          <cell r="B2456">
            <v>95000443</v>
          </cell>
          <cell r="C2456">
            <v>2060</v>
          </cell>
          <cell r="D2456">
            <v>79.5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79.5</v>
          </cell>
        </row>
        <row r="2457">
          <cell r="A2457" t="str">
            <v>950004442060</v>
          </cell>
          <cell r="B2457">
            <v>95000444</v>
          </cell>
          <cell r="C2457">
            <v>2060</v>
          </cell>
          <cell r="D2457">
            <v>0.01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0.01</v>
          </cell>
        </row>
        <row r="2458">
          <cell r="A2458" t="str">
            <v>950004452060</v>
          </cell>
          <cell r="B2458">
            <v>95000445</v>
          </cell>
          <cell r="C2458">
            <v>2060</v>
          </cell>
          <cell r="D2458">
            <v>0.01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0.01</v>
          </cell>
        </row>
        <row r="2459">
          <cell r="A2459" t="str">
            <v>950004462060</v>
          </cell>
          <cell r="B2459">
            <v>95000446</v>
          </cell>
          <cell r="C2459">
            <v>2060</v>
          </cell>
          <cell r="D2459">
            <v>6.12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6.12</v>
          </cell>
        </row>
        <row r="2460">
          <cell r="A2460" t="str">
            <v>950004472060</v>
          </cell>
          <cell r="B2460">
            <v>95000447</v>
          </cell>
          <cell r="C2460">
            <v>2060</v>
          </cell>
          <cell r="D2460">
            <v>8.57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8.57</v>
          </cell>
        </row>
        <row r="2461">
          <cell r="A2461" t="str">
            <v>950004482060</v>
          </cell>
          <cell r="B2461">
            <v>95000448</v>
          </cell>
          <cell r="C2461">
            <v>2060</v>
          </cell>
          <cell r="D2461">
            <v>131.77000000000001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131.77000000000001</v>
          </cell>
        </row>
        <row r="2462">
          <cell r="A2462" t="str">
            <v>950004492060</v>
          </cell>
          <cell r="B2462">
            <v>95000449</v>
          </cell>
          <cell r="C2462">
            <v>2060</v>
          </cell>
          <cell r="D2462">
            <v>0.06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0.06</v>
          </cell>
        </row>
        <row r="2463">
          <cell r="A2463" t="str">
            <v>950004502060</v>
          </cell>
          <cell r="B2463">
            <v>95000450</v>
          </cell>
          <cell r="C2463">
            <v>2060</v>
          </cell>
          <cell r="D2463">
            <v>0.01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0.01</v>
          </cell>
        </row>
        <row r="2464">
          <cell r="A2464" t="str">
            <v>950004522060</v>
          </cell>
          <cell r="B2464">
            <v>95000452</v>
          </cell>
          <cell r="C2464">
            <v>2060</v>
          </cell>
          <cell r="D2464">
            <v>0.01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0.01</v>
          </cell>
        </row>
        <row r="2465">
          <cell r="A2465" t="str">
            <v>950004532060</v>
          </cell>
          <cell r="B2465">
            <v>95000453</v>
          </cell>
          <cell r="C2465">
            <v>2060</v>
          </cell>
          <cell r="D2465">
            <v>0.01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0.01</v>
          </cell>
        </row>
        <row r="2466">
          <cell r="A2466" t="str">
            <v>950004542060</v>
          </cell>
          <cell r="B2466">
            <v>95000454</v>
          </cell>
          <cell r="C2466">
            <v>2060</v>
          </cell>
          <cell r="D2466">
            <v>0.01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0.01</v>
          </cell>
        </row>
        <row r="2467">
          <cell r="A2467" t="str">
            <v>950004552060</v>
          </cell>
          <cell r="B2467">
            <v>95000455</v>
          </cell>
          <cell r="C2467">
            <v>2060</v>
          </cell>
          <cell r="D2467">
            <v>0.01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0.01</v>
          </cell>
        </row>
        <row r="2468">
          <cell r="A2468" t="str">
            <v>950004552061</v>
          </cell>
          <cell r="B2468">
            <v>95000455</v>
          </cell>
          <cell r="C2468">
            <v>2061</v>
          </cell>
          <cell r="D2468">
            <v>187.44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187.44</v>
          </cell>
        </row>
        <row r="2469">
          <cell r="A2469" t="str">
            <v>950004561040</v>
          </cell>
          <cell r="B2469">
            <v>95000456</v>
          </cell>
          <cell r="C2469">
            <v>1040</v>
          </cell>
          <cell r="D2469">
            <v>0.12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0.12</v>
          </cell>
        </row>
        <row r="2470">
          <cell r="A2470" t="str">
            <v>950004562060</v>
          </cell>
          <cell r="B2470">
            <v>95000456</v>
          </cell>
          <cell r="C2470">
            <v>2060</v>
          </cell>
          <cell r="D2470">
            <v>0.39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0.39</v>
          </cell>
        </row>
        <row r="2471">
          <cell r="A2471" t="str">
            <v>950004562061</v>
          </cell>
          <cell r="B2471">
            <v>95000456</v>
          </cell>
          <cell r="C2471">
            <v>2061</v>
          </cell>
          <cell r="D2471">
            <v>0.10711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0.10711</v>
          </cell>
        </row>
        <row r="2472">
          <cell r="A2472" t="str">
            <v>950004562062</v>
          </cell>
          <cell r="B2472">
            <v>95000456</v>
          </cell>
          <cell r="C2472">
            <v>2062</v>
          </cell>
          <cell r="D2472">
            <v>0.05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0.05</v>
          </cell>
        </row>
        <row r="2473">
          <cell r="A2473" t="str">
            <v>950004564010</v>
          </cell>
          <cell r="B2473">
            <v>95000456</v>
          </cell>
          <cell r="C2473">
            <v>4010</v>
          </cell>
          <cell r="D2473">
            <v>0.12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0.12</v>
          </cell>
        </row>
        <row r="2474">
          <cell r="A2474" t="str">
            <v>950004572060</v>
          </cell>
          <cell r="B2474">
            <v>95000457</v>
          </cell>
          <cell r="C2474">
            <v>2060</v>
          </cell>
          <cell r="D2474">
            <v>9.68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9.68</v>
          </cell>
        </row>
        <row r="2475">
          <cell r="A2475" t="str">
            <v>950004581040</v>
          </cell>
          <cell r="B2475">
            <v>95000458</v>
          </cell>
          <cell r="C2475">
            <v>1040</v>
          </cell>
          <cell r="D2475">
            <v>0.32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0.32</v>
          </cell>
        </row>
        <row r="2476">
          <cell r="A2476" t="str">
            <v>950004582060</v>
          </cell>
          <cell r="B2476">
            <v>95000458</v>
          </cell>
          <cell r="C2476">
            <v>2060</v>
          </cell>
          <cell r="D2476">
            <v>1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1</v>
          </cell>
        </row>
        <row r="2477">
          <cell r="A2477" t="str">
            <v>950004582062</v>
          </cell>
          <cell r="B2477">
            <v>95000458</v>
          </cell>
          <cell r="C2477">
            <v>2062</v>
          </cell>
          <cell r="D2477">
            <v>0.3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0.3</v>
          </cell>
        </row>
        <row r="2478">
          <cell r="A2478" t="str">
            <v>950004584010</v>
          </cell>
          <cell r="B2478">
            <v>95000458</v>
          </cell>
          <cell r="C2478">
            <v>4010</v>
          </cell>
          <cell r="D2478">
            <v>0.32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0.32</v>
          </cell>
        </row>
        <row r="2479">
          <cell r="A2479" t="str">
            <v>950004592060</v>
          </cell>
          <cell r="B2479">
            <v>95000459</v>
          </cell>
          <cell r="C2479">
            <v>2060</v>
          </cell>
          <cell r="D2479">
            <v>3.67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3.67</v>
          </cell>
        </row>
        <row r="2480">
          <cell r="A2480" t="str">
            <v>950004602060</v>
          </cell>
          <cell r="B2480">
            <v>95000460</v>
          </cell>
          <cell r="C2480">
            <v>2060</v>
          </cell>
          <cell r="D2480">
            <v>0.01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0.01</v>
          </cell>
        </row>
        <row r="2481">
          <cell r="A2481" t="str">
            <v>950004612060</v>
          </cell>
          <cell r="B2481">
            <v>95000461</v>
          </cell>
          <cell r="C2481">
            <v>2060</v>
          </cell>
          <cell r="D2481">
            <v>99.05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99.05</v>
          </cell>
        </row>
        <row r="2482">
          <cell r="A2482" t="str">
            <v>950004632060</v>
          </cell>
          <cell r="B2482">
            <v>95000463</v>
          </cell>
          <cell r="C2482">
            <v>2060</v>
          </cell>
          <cell r="D2482">
            <v>707.17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707.17</v>
          </cell>
        </row>
        <row r="2483">
          <cell r="A2483" t="str">
            <v>950004662060</v>
          </cell>
          <cell r="B2483">
            <v>95000466</v>
          </cell>
          <cell r="C2483">
            <v>2060</v>
          </cell>
          <cell r="D2483">
            <v>0.36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0.36</v>
          </cell>
        </row>
        <row r="2484">
          <cell r="A2484" t="str">
            <v>950004672060</v>
          </cell>
          <cell r="B2484">
            <v>95000467</v>
          </cell>
          <cell r="C2484">
            <v>2060</v>
          </cell>
          <cell r="D2484">
            <v>0.5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0.5</v>
          </cell>
        </row>
        <row r="2485">
          <cell r="A2485" t="str">
            <v>950004672064</v>
          </cell>
          <cell r="B2485">
            <v>95000467</v>
          </cell>
          <cell r="C2485">
            <v>2064</v>
          </cell>
          <cell r="D2485">
            <v>0.24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0.24</v>
          </cell>
        </row>
        <row r="2486">
          <cell r="A2486" t="str">
            <v>950004682060</v>
          </cell>
          <cell r="B2486">
            <v>95000468</v>
          </cell>
          <cell r="C2486">
            <v>2060</v>
          </cell>
          <cell r="D2486">
            <v>0.35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0.35</v>
          </cell>
        </row>
        <row r="2487">
          <cell r="A2487" t="str">
            <v>950004692060</v>
          </cell>
          <cell r="B2487">
            <v>95000469</v>
          </cell>
          <cell r="C2487">
            <v>2060</v>
          </cell>
          <cell r="D2487">
            <v>1.52183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1.52183</v>
          </cell>
        </row>
        <row r="2488">
          <cell r="A2488" t="str">
            <v>950004702060</v>
          </cell>
          <cell r="B2488">
            <v>95000470</v>
          </cell>
          <cell r="C2488">
            <v>2060</v>
          </cell>
          <cell r="D2488">
            <v>0.01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0.01</v>
          </cell>
        </row>
        <row r="2489">
          <cell r="A2489" t="str">
            <v>950004712060</v>
          </cell>
          <cell r="B2489">
            <v>95000471</v>
          </cell>
          <cell r="C2489">
            <v>2060</v>
          </cell>
          <cell r="D2489">
            <v>0.01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0.01</v>
          </cell>
        </row>
        <row r="2490">
          <cell r="A2490" t="str">
            <v>950004722060</v>
          </cell>
          <cell r="B2490">
            <v>95000472</v>
          </cell>
          <cell r="C2490">
            <v>2060</v>
          </cell>
          <cell r="D2490">
            <v>23.269839999999999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23.269839999999999</v>
          </cell>
        </row>
        <row r="2491">
          <cell r="A2491" t="str">
            <v>950004722061</v>
          </cell>
          <cell r="B2491">
            <v>95000472</v>
          </cell>
          <cell r="C2491">
            <v>2061</v>
          </cell>
          <cell r="D2491">
            <v>50.581429999999997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50.581429999999997</v>
          </cell>
        </row>
        <row r="2492">
          <cell r="A2492" t="str">
            <v>950004726024</v>
          </cell>
          <cell r="B2492">
            <v>95000472</v>
          </cell>
          <cell r="C2492">
            <v>6024</v>
          </cell>
          <cell r="D2492">
            <v>19.61957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19.61957</v>
          </cell>
        </row>
        <row r="2493">
          <cell r="A2493" t="str">
            <v>950004732060</v>
          </cell>
          <cell r="B2493">
            <v>95000473</v>
          </cell>
          <cell r="C2493">
            <v>2060</v>
          </cell>
          <cell r="D2493">
            <v>0.01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0.01</v>
          </cell>
        </row>
        <row r="2494">
          <cell r="A2494" t="str">
            <v>950004752060</v>
          </cell>
          <cell r="B2494">
            <v>95000475</v>
          </cell>
          <cell r="C2494">
            <v>2060</v>
          </cell>
          <cell r="D2494">
            <v>0.01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0.01</v>
          </cell>
        </row>
        <row r="2495">
          <cell r="A2495" t="str">
            <v>950004762060</v>
          </cell>
          <cell r="B2495">
            <v>95000476</v>
          </cell>
          <cell r="C2495">
            <v>2060</v>
          </cell>
          <cell r="D2495">
            <v>0.01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0.01</v>
          </cell>
        </row>
        <row r="2496">
          <cell r="A2496" t="str">
            <v>950004782060</v>
          </cell>
          <cell r="B2496">
            <v>95000478</v>
          </cell>
          <cell r="C2496">
            <v>2060</v>
          </cell>
          <cell r="D2496">
            <v>6.22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6.22</v>
          </cell>
        </row>
        <row r="2497">
          <cell r="A2497" t="str">
            <v>950004792060</v>
          </cell>
          <cell r="B2497">
            <v>95000479</v>
          </cell>
          <cell r="C2497">
            <v>2060</v>
          </cell>
          <cell r="D2497">
            <v>1.9836100000000001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1.9836100000000001</v>
          </cell>
        </row>
        <row r="2498">
          <cell r="A2498" t="str">
            <v>950004802060</v>
          </cell>
          <cell r="B2498">
            <v>95000480</v>
          </cell>
          <cell r="C2498">
            <v>2060</v>
          </cell>
          <cell r="D2498">
            <v>3.6505899999999998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3.6505899999999998</v>
          </cell>
        </row>
        <row r="2499">
          <cell r="A2499" t="str">
            <v>950004802061</v>
          </cell>
          <cell r="B2499">
            <v>95000480</v>
          </cell>
          <cell r="C2499">
            <v>2061</v>
          </cell>
          <cell r="D2499">
            <v>24.1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24.1</v>
          </cell>
        </row>
        <row r="2500">
          <cell r="A2500" t="str">
            <v>950004822060</v>
          </cell>
          <cell r="B2500">
            <v>95000482</v>
          </cell>
          <cell r="C2500">
            <v>2060</v>
          </cell>
          <cell r="D2500">
            <v>0.01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0.01</v>
          </cell>
        </row>
        <row r="2501">
          <cell r="A2501" t="str">
            <v>950004832060</v>
          </cell>
          <cell r="B2501">
            <v>95000483</v>
          </cell>
          <cell r="C2501">
            <v>2060</v>
          </cell>
          <cell r="D2501">
            <v>0.12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0.12</v>
          </cell>
        </row>
        <row r="2502">
          <cell r="A2502" t="str">
            <v>950004842060</v>
          </cell>
          <cell r="B2502">
            <v>95000484</v>
          </cell>
          <cell r="C2502">
            <v>2060</v>
          </cell>
          <cell r="D2502">
            <v>50.276499999999999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50.276499999999999</v>
          </cell>
        </row>
        <row r="2503">
          <cell r="A2503" t="str">
            <v>950004852060</v>
          </cell>
          <cell r="B2503">
            <v>95000485</v>
          </cell>
          <cell r="C2503">
            <v>2060</v>
          </cell>
          <cell r="D2503">
            <v>31.635999999999999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31.635999999999999</v>
          </cell>
        </row>
        <row r="2504">
          <cell r="A2504" t="str">
            <v>950004872060</v>
          </cell>
          <cell r="B2504">
            <v>95000487</v>
          </cell>
          <cell r="C2504">
            <v>2060</v>
          </cell>
          <cell r="D2504">
            <v>21.421700000000001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21.421700000000001</v>
          </cell>
        </row>
        <row r="2505">
          <cell r="A2505" t="str">
            <v>950004892060</v>
          </cell>
          <cell r="B2505">
            <v>95000489</v>
          </cell>
          <cell r="C2505">
            <v>2060</v>
          </cell>
          <cell r="D2505">
            <v>918.86500000000001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918.86500000000001</v>
          </cell>
        </row>
        <row r="2506">
          <cell r="A2506" t="str">
            <v>950004902060</v>
          </cell>
          <cell r="B2506">
            <v>95000490</v>
          </cell>
          <cell r="C2506">
            <v>2060</v>
          </cell>
          <cell r="D2506">
            <v>118.565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118.565</v>
          </cell>
        </row>
        <row r="2507">
          <cell r="A2507" t="str">
            <v>950004912060</v>
          </cell>
          <cell r="B2507">
            <v>95000491</v>
          </cell>
          <cell r="C2507">
            <v>2060</v>
          </cell>
          <cell r="D2507">
            <v>285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285</v>
          </cell>
        </row>
        <row r="2508">
          <cell r="A2508" t="str">
            <v>950004932060</v>
          </cell>
          <cell r="B2508">
            <v>95000493</v>
          </cell>
          <cell r="C2508">
            <v>2060</v>
          </cell>
          <cell r="D2508">
            <v>30.74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30.74</v>
          </cell>
        </row>
        <row r="2509">
          <cell r="A2509" t="str">
            <v>950004962060</v>
          </cell>
          <cell r="B2509">
            <v>95000496</v>
          </cell>
          <cell r="C2509">
            <v>2060</v>
          </cell>
          <cell r="D2509">
            <v>0.01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0.01</v>
          </cell>
        </row>
        <row r="2510">
          <cell r="A2510" t="str">
            <v>950004982060</v>
          </cell>
          <cell r="B2510">
            <v>95000498</v>
          </cell>
          <cell r="C2510">
            <v>2060</v>
          </cell>
          <cell r="D2510">
            <v>0.01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0.01</v>
          </cell>
        </row>
        <row r="2511">
          <cell r="A2511" t="str">
            <v>950004992060</v>
          </cell>
          <cell r="B2511">
            <v>95000499</v>
          </cell>
          <cell r="C2511">
            <v>2060</v>
          </cell>
          <cell r="D2511">
            <v>0.01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0.01</v>
          </cell>
        </row>
        <row r="2512">
          <cell r="A2512" t="str">
            <v>950005002060</v>
          </cell>
          <cell r="B2512">
            <v>95000500</v>
          </cell>
          <cell r="C2512">
            <v>2060</v>
          </cell>
          <cell r="D2512">
            <v>356.8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356.8</v>
          </cell>
        </row>
        <row r="2513">
          <cell r="A2513" t="str">
            <v>950005012060</v>
          </cell>
          <cell r="B2513">
            <v>95000501</v>
          </cell>
          <cell r="C2513">
            <v>2060</v>
          </cell>
          <cell r="D2513">
            <v>358.87666999999999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358.87666999999999</v>
          </cell>
        </row>
        <row r="2514">
          <cell r="A2514" t="str">
            <v>950005022060</v>
          </cell>
          <cell r="B2514">
            <v>95000502</v>
          </cell>
          <cell r="C2514">
            <v>2060</v>
          </cell>
          <cell r="D2514">
            <v>182.4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182.4</v>
          </cell>
        </row>
        <row r="2515">
          <cell r="A2515" t="str">
            <v>950005032060</v>
          </cell>
          <cell r="B2515">
            <v>95000503</v>
          </cell>
          <cell r="C2515">
            <v>2060</v>
          </cell>
          <cell r="D2515">
            <v>183.44499999999999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183.44499999999999</v>
          </cell>
        </row>
        <row r="2516">
          <cell r="A2516" t="str">
            <v>950005052060</v>
          </cell>
          <cell r="B2516">
            <v>95000505</v>
          </cell>
          <cell r="C2516">
            <v>2060</v>
          </cell>
          <cell r="D2516">
            <v>4.3499999999999996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4.3499999999999996</v>
          </cell>
        </row>
        <row r="2517">
          <cell r="A2517" t="str">
            <v>950005062060</v>
          </cell>
          <cell r="B2517">
            <v>95000506</v>
          </cell>
          <cell r="C2517">
            <v>2060</v>
          </cell>
          <cell r="D2517">
            <v>147.57300000000001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147.57300000000001</v>
          </cell>
        </row>
        <row r="2518">
          <cell r="A2518" t="str">
            <v>950005072060</v>
          </cell>
          <cell r="B2518">
            <v>95000507</v>
          </cell>
          <cell r="C2518">
            <v>2060</v>
          </cell>
          <cell r="D2518">
            <v>272.137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272.137</v>
          </cell>
        </row>
        <row r="2519">
          <cell r="A2519" t="str">
            <v>950005082060</v>
          </cell>
          <cell r="B2519">
            <v>95000508</v>
          </cell>
          <cell r="C2519">
            <v>2060</v>
          </cell>
          <cell r="D2519">
            <v>257.89490000000001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257.89490000000001</v>
          </cell>
        </row>
        <row r="2520">
          <cell r="A2520" t="str">
            <v>950005086024</v>
          </cell>
          <cell r="B2520">
            <v>95000508</v>
          </cell>
          <cell r="C2520">
            <v>6024</v>
          </cell>
          <cell r="D2520">
            <v>210.44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210.44</v>
          </cell>
        </row>
        <row r="2521">
          <cell r="A2521" t="str">
            <v>950005092060</v>
          </cell>
          <cell r="B2521">
            <v>95000509</v>
          </cell>
          <cell r="C2521">
            <v>2060</v>
          </cell>
          <cell r="D2521">
            <v>208.21970999999999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208.21970999999999</v>
          </cell>
        </row>
        <row r="2522">
          <cell r="A2522" t="str">
            <v>950005102060</v>
          </cell>
          <cell r="B2522">
            <v>95000510</v>
          </cell>
          <cell r="C2522">
            <v>2060</v>
          </cell>
          <cell r="D2522">
            <v>181.49332999999999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181.49332999999999</v>
          </cell>
        </row>
        <row r="2523">
          <cell r="A2523" t="str">
            <v>950005112060</v>
          </cell>
          <cell r="B2523">
            <v>95000511</v>
          </cell>
          <cell r="C2523">
            <v>2060</v>
          </cell>
          <cell r="D2523">
            <v>181.16372999999999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181.16372999999999</v>
          </cell>
        </row>
        <row r="2524">
          <cell r="A2524" t="str">
            <v>950005116024</v>
          </cell>
          <cell r="B2524">
            <v>95000511</v>
          </cell>
          <cell r="C2524">
            <v>6024</v>
          </cell>
          <cell r="D2524">
            <v>153.80000000000001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153.80000000000001</v>
          </cell>
        </row>
        <row r="2525">
          <cell r="A2525" t="str">
            <v>950005122060</v>
          </cell>
          <cell r="B2525">
            <v>95000512</v>
          </cell>
          <cell r="C2525">
            <v>2060</v>
          </cell>
          <cell r="D2525">
            <v>176.37996999999999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176.37996999999999</v>
          </cell>
        </row>
        <row r="2526">
          <cell r="A2526" t="str">
            <v>950005142060</v>
          </cell>
          <cell r="B2526">
            <v>95000514</v>
          </cell>
          <cell r="C2526">
            <v>2060</v>
          </cell>
          <cell r="D2526">
            <v>184.3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184.3</v>
          </cell>
        </row>
        <row r="2527">
          <cell r="A2527" t="str">
            <v>950005152060</v>
          </cell>
          <cell r="B2527">
            <v>95000515</v>
          </cell>
          <cell r="C2527">
            <v>2060</v>
          </cell>
          <cell r="D2527">
            <v>228.095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228.095</v>
          </cell>
        </row>
        <row r="2528">
          <cell r="A2528" t="str">
            <v>950005182060</v>
          </cell>
          <cell r="B2528">
            <v>95000518</v>
          </cell>
          <cell r="C2528">
            <v>2060</v>
          </cell>
          <cell r="D2528">
            <v>108.40182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108.40182</v>
          </cell>
        </row>
        <row r="2529">
          <cell r="A2529" t="str">
            <v>950005202060</v>
          </cell>
          <cell r="B2529">
            <v>95000520</v>
          </cell>
          <cell r="C2529">
            <v>2060</v>
          </cell>
          <cell r="D2529">
            <v>0.01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0.01</v>
          </cell>
        </row>
        <row r="2530">
          <cell r="A2530" t="str">
            <v>950005212060</v>
          </cell>
          <cell r="B2530">
            <v>95000521</v>
          </cell>
          <cell r="C2530">
            <v>2060</v>
          </cell>
          <cell r="D2530">
            <v>559.20361000000003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559.20361000000003</v>
          </cell>
        </row>
        <row r="2531">
          <cell r="A2531" t="str">
            <v>950005222060</v>
          </cell>
          <cell r="B2531">
            <v>95000522</v>
          </cell>
          <cell r="C2531">
            <v>2060</v>
          </cell>
          <cell r="D2531">
            <v>639.91499999999996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639.91499999999996</v>
          </cell>
        </row>
        <row r="2532">
          <cell r="A2532" t="str">
            <v>950005242060</v>
          </cell>
          <cell r="B2532">
            <v>95000524</v>
          </cell>
          <cell r="C2532">
            <v>2060</v>
          </cell>
          <cell r="D2532">
            <v>1.68004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1.68004</v>
          </cell>
        </row>
        <row r="2533">
          <cell r="A2533" t="str">
            <v>950005252060</v>
          </cell>
          <cell r="B2533">
            <v>95000525</v>
          </cell>
          <cell r="C2533">
            <v>2060</v>
          </cell>
          <cell r="D2533">
            <v>3.5992199999999999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3.5992199999999999</v>
          </cell>
        </row>
        <row r="2534">
          <cell r="A2534" t="str">
            <v>950005282060</v>
          </cell>
          <cell r="B2534">
            <v>95000528</v>
          </cell>
          <cell r="C2534">
            <v>2060</v>
          </cell>
          <cell r="D2534">
            <v>490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490</v>
          </cell>
        </row>
        <row r="2535">
          <cell r="A2535" t="str">
            <v>950005312060</v>
          </cell>
          <cell r="B2535">
            <v>95000531</v>
          </cell>
          <cell r="C2535">
            <v>2060</v>
          </cell>
          <cell r="D2535">
            <v>0.01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0.01</v>
          </cell>
        </row>
        <row r="2536">
          <cell r="A2536" t="str">
            <v>950005322060</v>
          </cell>
          <cell r="B2536">
            <v>95000532</v>
          </cell>
          <cell r="C2536">
            <v>2060</v>
          </cell>
          <cell r="D2536">
            <v>0.02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0.02</v>
          </cell>
        </row>
        <row r="2537">
          <cell r="A2537" t="str">
            <v>950005332060</v>
          </cell>
          <cell r="B2537">
            <v>95000533</v>
          </cell>
          <cell r="C2537">
            <v>2060</v>
          </cell>
          <cell r="D2537">
            <v>0.73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0.73</v>
          </cell>
        </row>
        <row r="2538">
          <cell r="A2538" t="str">
            <v>950005352060</v>
          </cell>
          <cell r="B2538">
            <v>95000535</v>
          </cell>
          <cell r="C2538">
            <v>2060</v>
          </cell>
          <cell r="D2538">
            <v>0.01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0.01</v>
          </cell>
        </row>
        <row r="2539">
          <cell r="A2539" t="str">
            <v>950005362060</v>
          </cell>
          <cell r="B2539">
            <v>95000536</v>
          </cell>
          <cell r="C2539">
            <v>2060</v>
          </cell>
          <cell r="D2539">
            <v>0.01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0.01</v>
          </cell>
        </row>
        <row r="2540">
          <cell r="A2540" t="str">
            <v>950005372060</v>
          </cell>
          <cell r="B2540">
            <v>95000537</v>
          </cell>
          <cell r="C2540">
            <v>2060</v>
          </cell>
          <cell r="D2540">
            <v>14.96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14.96</v>
          </cell>
        </row>
        <row r="2541">
          <cell r="A2541" t="str">
            <v>950005382060</v>
          </cell>
          <cell r="B2541">
            <v>95000538</v>
          </cell>
          <cell r="C2541">
            <v>2060</v>
          </cell>
          <cell r="D2541">
            <v>14.69286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14.69286</v>
          </cell>
        </row>
        <row r="2542">
          <cell r="A2542" t="str">
            <v>950005392060</v>
          </cell>
          <cell r="B2542">
            <v>95000539</v>
          </cell>
          <cell r="C2542">
            <v>2060</v>
          </cell>
          <cell r="D2542">
            <v>132.93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132.93</v>
          </cell>
        </row>
        <row r="2543">
          <cell r="A2543" t="str">
            <v>950005422060</v>
          </cell>
          <cell r="B2543">
            <v>95000542</v>
          </cell>
          <cell r="C2543">
            <v>2060</v>
          </cell>
          <cell r="D2543">
            <v>39.4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39.4</v>
          </cell>
        </row>
        <row r="2544">
          <cell r="A2544" t="str">
            <v>950005432060</v>
          </cell>
          <cell r="B2544">
            <v>95000543</v>
          </cell>
          <cell r="C2544">
            <v>2060</v>
          </cell>
          <cell r="D2544">
            <v>1.333E-2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1.333E-2</v>
          </cell>
        </row>
        <row r="2545">
          <cell r="A2545" t="str">
            <v>950005462060</v>
          </cell>
          <cell r="B2545">
            <v>95000546</v>
          </cell>
          <cell r="C2545">
            <v>2060</v>
          </cell>
          <cell r="D2545">
            <v>180.685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180.685</v>
          </cell>
        </row>
        <row r="2546">
          <cell r="A2546" t="str">
            <v>950005472060</v>
          </cell>
          <cell r="B2546">
            <v>95000547</v>
          </cell>
          <cell r="C2546">
            <v>2060</v>
          </cell>
          <cell r="D2546">
            <v>166.18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166.18</v>
          </cell>
        </row>
        <row r="2547">
          <cell r="A2547" t="str">
            <v>950005482060</v>
          </cell>
          <cell r="B2547">
            <v>95000548</v>
          </cell>
          <cell r="C2547">
            <v>2060</v>
          </cell>
          <cell r="D2547">
            <v>0.01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0.01</v>
          </cell>
        </row>
        <row r="2548">
          <cell r="A2548" t="str">
            <v>950005512060</v>
          </cell>
          <cell r="B2548">
            <v>95000551</v>
          </cell>
          <cell r="C2548">
            <v>2060</v>
          </cell>
          <cell r="D2548">
            <v>1349.7349999999999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1349.7349999999999</v>
          </cell>
        </row>
        <row r="2549">
          <cell r="A2549" t="str">
            <v>950005542060</v>
          </cell>
          <cell r="B2549">
            <v>95000554</v>
          </cell>
          <cell r="C2549">
            <v>2060</v>
          </cell>
          <cell r="D2549">
            <v>895.21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895.21</v>
          </cell>
        </row>
        <row r="2550">
          <cell r="A2550" t="str">
            <v>950005562060</v>
          </cell>
          <cell r="B2550">
            <v>95000556</v>
          </cell>
          <cell r="C2550">
            <v>2060</v>
          </cell>
          <cell r="D2550">
            <v>963.41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963.41</v>
          </cell>
        </row>
        <row r="2551">
          <cell r="A2551" t="str">
            <v>950005572060</v>
          </cell>
          <cell r="B2551">
            <v>95000557</v>
          </cell>
          <cell r="C2551">
            <v>2060</v>
          </cell>
          <cell r="D2551">
            <v>390.91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390.91</v>
          </cell>
        </row>
        <row r="2552">
          <cell r="A2552" t="str">
            <v>950005592060</v>
          </cell>
          <cell r="B2552">
            <v>95000559</v>
          </cell>
          <cell r="C2552">
            <v>2060</v>
          </cell>
          <cell r="D2552">
            <v>43.71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43.71</v>
          </cell>
        </row>
        <row r="2553">
          <cell r="A2553" t="str">
            <v>950005602060</v>
          </cell>
          <cell r="B2553">
            <v>95000560</v>
          </cell>
          <cell r="C2553">
            <v>2060</v>
          </cell>
          <cell r="D2553">
            <v>1373.26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1373.26</v>
          </cell>
        </row>
        <row r="2554">
          <cell r="A2554" t="str">
            <v>950005612060</v>
          </cell>
          <cell r="B2554">
            <v>95000561</v>
          </cell>
          <cell r="C2554">
            <v>2060</v>
          </cell>
          <cell r="D2554">
            <v>257.30500000000001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257.30500000000001</v>
          </cell>
        </row>
        <row r="2555">
          <cell r="A2555" t="str">
            <v>950005622060</v>
          </cell>
          <cell r="B2555">
            <v>95000562</v>
          </cell>
          <cell r="C2555">
            <v>2060</v>
          </cell>
          <cell r="D2555">
            <v>25.65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25.65</v>
          </cell>
        </row>
        <row r="2556">
          <cell r="A2556" t="str">
            <v>950005632060</v>
          </cell>
          <cell r="B2556">
            <v>95000563</v>
          </cell>
          <cell r="C2556">
            <v>2060</v>
          </cell>
          <cell r="D2556">
            <v>0.01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0.01</v>
          </cell>
        </row>
        <row r="2557">
          <cell r="A2557" t="str">
            <v>950005642060</v>
          </cell>
          <cell r="B2557">
            <v>95000564</v>
          </cell>
          <cell r="C2557">
            <v>2060</v>
          </cell>
          <cell r="D2557">
            <v>13.64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13.64</v>
          </cell>
        </row>
        <row r="2558">
          <cell r="A2558" t="str">
            <v>950005652060</v>
          </cell>
          <cell r="B2558">
            <v>95000565</v>
          </cell>
          <cell r="C2558">
            <v>2060</v>
          </cell>
          <cell r="D2558">
            <v>0.01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0.01</v>
          </cell>
        </row>
        <row r="2559">
          <cell r="A2559" t="str">
            <v>950005672060</v>
          </cell>
          <cell r="B2559">
            <v>95000567</v>
          </cell>
          <cell r="C2559">
            <v>2060</v>
          </cell>
          <cell r="D2559">
            <v>0.01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0.01</v>
          </cell>
        </row>
        <row r="2560">
          <cell r="A2560" t="str">
            <v>950005682060</v>
          </cell>
          <cell r="B2560">
            <v>95000568</v>
          </cell>
          <cell r="C2560">
            <v>2060</v>
          </cell>
          <cell r="D2560">
            <v>15.9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15.9</v>
          </cell>
        </row>
        <row r="2561">
          <cell r="A2561" t="str">
            <v>950005692060</v>
          </cell>
          <cell r="B2561">
            <v>95000569</v>
          </cell>
          <cell r="C2561">
            <v>2060</v>
          </cell>
          <cell r="D2561">
            <v>8.0500000000000007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8.0500000000000007</v>
          </cell>
        </row>
        <row r="2562">
          <cell r="A2562" t="str">
            <v>950005702060</v>
          </cell>
          <cell r="B2562">
            <v>95000570</v>
          </cell>
          <cell r="C2562">
            <v>2060</v>
          </cell>
          <cell r="D2562">
            <v>14.352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14.352</v>
          </cell>
        </row>
        <row r="2563">
          <cell r="A2563" t="str">
            <v>950005712060</v>
          </cell>
          <cell r="B2563">
            <v>95000571</v>
          </cell>
          <cell r="C2563">
            <v>2060</v>
          </cell>
          <cell r="D2563">
            <v>13.83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13.83</v>
          </cell>
        </row>
        <row r="2564">
          <cell r="A2564" t="str">
            <v>950005732060</v>
          </cell>
          <cell r="B2564">
            <v>95000573</v>
          </cell>
          <cell r="C2564">
            <v>2060</v>
          </cell>
          <cell r="D2564">
            <v>0.01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0.01</v>
          </cell>
        </row>
        <row r="2565">
          <cell r="A2565" t="str">
            <v>950005742060</v>
          </cell>
          <cell r="B2565">
            <v>95000574</v>
          </cell>
          <cell r="C2565">
            <v>2060</v>
          </cell>
          <cell r="D2565">
            <v>6.48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6.48</v>
          </cell>
        </row>
        <row r="2566">
          <cell r="A2566" t="str">
            <v>950005752060</v>
          </cell>
          <cell r="B2566">
            <v>95000575</v>
          </cell>
          <cell r="C2566">
            <v>2060</v>
          </cell>
          <cell r="D2566">
            <v>0.01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0.01</v>
          </cell>
        </row>
        <row r="2567">
          <cell r="A2567" t="str">
            <v>950005762060</v>
          </cell>
          <cell r="B2567">
            <v>95000576</v>
          </cell>
          <cell r="C2567">
            <v>2060</v>
          </cell>
          <cell r="D2567">
            <v>0.01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0.01</v>
          </cell>
        </row>
        <row r="2568">
          <cell r="A2568" t="str">
            <v>950005772060</v>
          </cell>
          <cell r="B2568">
            <v>95000577</v>
          </cell>
          <cell r="C2568">
            <v>2060</v>
          </cell>
          <cell r="D2568">
            <v>21.95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21.95</v>
          </cell>
        </row>
        <row r="2569">
          <cell r="A2569" t="str">
            <v>950005782060</v>
          </cell>
          <cell r="B2569">
            <v>95000578</v>
          </cell>
          <cell r="C2569">
            <v>2060</v>
          </cell>
          <cell r="D2569">
            <v>0.01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0.01</v>
          </cell>
        </row>
        <row r="2570">
          <cell r="A2570" t="str">
            <v>950005802060</v>
          </cell>
          <cell r="B2570">
            <v>95000580</v>
          </cell>
          <cell r="C2570">
            <v>2060</v>
          </cell>
          <cell r="D2570">
            <v>0.01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0.01</v>
          </cell>
        </row>
        <row r="2571">
          <cell r="A2571" t="str">
            <v>950005832060</v>
          </cell>
          <cell r="B2571">
            <v>95000583</v>
          </cell>
          <cell r="C2571">
            <v>2060</v>
          </cell>
          <cell r="D2571">
            <v>36.75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36.75</v>
          </cell>
        </row>
        <row r="2572">
          <cell r="A2572" t="str">
            <v>950005842060</v>
          </cell>
          <cell r="B2572">
            <v>95000584</v>
          </cell>
          <cell r="C2572">
            <v>2060</v>
          </cell>
          <cell r="D2572">
            <v>23.54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23.54</v>
          </cell>
        </row>
        <row r="2573">
          <cell r="A2573" t="str">
            <v>950005852060</v>
          </cell>
          <cell r="B2573">
            <v>95000585</v>
          </cell>
          <cell r="C2573">
            <v>2060</v>
          </cell>
          <cell r="D2573">
            <v>0.01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0.01</v>
          </cell>
        </row>
        <row r="2574">
          <cell r="A2574" t="str">
            <v>950005872060</v>
          </cell>
          <cell r="B2574">
            <v>95000587</v>
          </cell>
          <cell r="C2574">
            <v>2060</v>
          </cell>
          <cell r="D2574">
            <v>0.01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0.01</v>
          </cell>
        </row>
        <row r="2575">
          <cell r="A2575" t="str">
            <v>950005882060</v>
          </cell>
          <cell r="B2575">
            <v>95000588</v>
          </cell>
          <cell r="C2575">
            <v>2060</v>
          </cell>
          <cell r="D2575">
            <v>82.46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82.46</v>
          </cell>
        </row>
        <row r="2576">
          <cell r="A2576" t="str">
            <v>950005892060</v>
          </cell>
          <cell r="B2576">
            <v>95000589</v>
          </cell>
          <cell r="C2576">
            <v>2060</v>
          </cell>
          <cell r="D2576">
            <v>0.01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0.01</v>
          </cell>
        </row>
        <row r="2577">
          <cell r="A2577" t="str">
            <v>950005902060</v>
          </cell>
          <cell r="B2577">
            <v>95000590</v>
          </cell>
          <cell r="C2577">
            <v>2060</v>
          </cell>
          <cell r="D2577">
            <v>0.01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0.01</v>
          </cell>
        </row>
        <row r="2578">
          <cell r="A2578" t="str">
            <v>950005922060</v>
          </cell>
          <cell r="B2578">
            <v>95000592</v>
          </cell>
          <cell r="C2578">
            <v>2060</v>
          </cell>
          <cell r="D2578">
            <v>84.136359999999996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84.136359999999996</v>
          </cell>
        </row>
        <row r="2579">
          <cell r="A2579" t="str">
            <v>950005932060</v>
          </cell>
          <cell r="B2579">
            <v>95000593</v>
          </cell>
          <cell r="C2579">
            <v>2060</v>
          </cell>
          <cell r="D2579">
            <v>194.11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194.11</v>
          </cell>
        </row>
        <row r="2580">
          <cell r="A2580" t="str">
            <v>950005952060</v>
          </cell>
          <cell r="B2580">
            <v>95000595</v>
          </cell>
          <cell r="C2580">
            <v>2060</v>
          </cell>
          <cell r="D2580">
            <v>15.571429999999999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15.571429999999999</v>
          </cell>
        </row>
        <row r="2581">
          <cell r="A2581" t="str">
            <v>950005962060</v>
          </cell>
          <cell r="B2581">
            <v>95000596</v>
          </cell>
          <cell r="C2581">
            <v>2060</v>
          </cell>
          <cell r="D2581">
            <v>17.23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17.23</v>
          </cell>
        </row>
        <row r="2582">
          <cell r="A2582" t="str">
            <v>950005972060</v>
          </cell>
          <cell r="B2582">
            <v>95000597</v>
          </cell>
          <cell r="C2582">
            <v>2060</v>
          </cell>
          <cell r="D2582">
            <v>91.71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91.71</v>
          </cell>
        </row>
        <row r="2583">
          <cell r="A2583" t="str">
            <v>950005992060</v>
          </cell>
          <cell r="B2583">
            <v>95000599</v>
          </cell>
          <cell r="C2583">
            <v>2060</v>
          </cell>
          <cell r="D2583">
            <v>0.01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0.01</v>
          </cell>
        </row>
        <row r="2584">
          <cell r="A2584" t="str">
            <v>950006002060</v>
          </cell>
          <cell r="B2584">
            <v>95000600</v>
          </cell>
          <cell r="C2584">
            <v>2060</v>
          </cell>
          <cell r="D2584">
            <v>142.81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142.81</v>
          </cell>
        </row>
        <row r="2585">
          <cell r="A2585" t="str">
            <v>950006012060</v>
          </cell>
          <cell r="B2585">
            <v>95000601</v>
          </cell>
          <cell r="C2585">
            <v>2060</v>
          </cell>
          <cell r="D2585">
            <v>0.09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0.09</v>
          </cell>
        </row>
        <row r="2586">
          <cell r="A2586" t="str">
            <v>950006022060</v>
          </cell>
          <cell r="B2586">
            <v>95000602</v>
          </cell>
          <cell r="C2586">
            <v>2060</v>
          </cell>
          <cell r="D2586">
            <v>148.81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148.81</v>
          </cell>
        </row>
        <row r="2587">
          <cell r="A2587" t="str">
            <v>950006022062</v>
          </cell>
          <cell r="B2587">
            <v>95000602</v>
          </cell>
          <cell r="C2587">
            <v>2062</v>
          </cell>
          <cell r="D2587">
            <v>890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890</v>
          </cell>
        </row>
        <row r="2588">
          <cell r="A2588" t="str">
            <v>950006032060</v>
          </cell>
          <cell r="B2588">
            <v>95000603</v>
          </cell>
          <cell r="C2588">
            <v>2060</v>
          </cell>
          <cell r="D2588">
            <v>99.44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99.44</v>
          </cell>
        </row>
        <row r="2589">
          <cell r="A2589" t="str">
            <v>950006042060</v>
          </cell>
          <cell r="B2589">
            <v>95000604</v>
          </cell>
          <cell r="C2589">
            <v>2060</v>
          </cell>
          <cell r="D2589">
            <v>11.058719999999999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11.058719999999999</v>
          </cell>
        </row>
        <row r="2590">
          <cell r="A2590" t="str">
            <v>950006052060</v>
          </cell>
          <cell r="B2590">
            <v>95000605</v>
          </cell>
          <cell r="C2590">
            <v>2060</v>
          </cell>
          <cell r="D2590">
            <v>74.833330000000004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74.833330000000004</v>
          </cell>
        </row>
        <row r="2591">
          <cell r="A2591" t="str">
            <v>950006052064</v>
          </cell>
          <cell r="B2591">
            <v>95000605</v>
          </cell>
          <cell r="C2591">
            <v>2064</v>
          </cell>
          <cell r="D2591">
            <v>83.453749999999999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83.453749999999999</v>
          </cell>
        </row>
        <row r="2592">
          <cell r="A2592" t="str">
            <v>950006062060</v>
          </cell>
          <cell r="B2592">
            <v>95000606</v>
          </cell>
          <cell r="C2592">
            <v>2060</v>
          </cell>
          <cell r="D2592">
            <v>9.9591799999999999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9.9591799999999999</v>
          </cell>
        </row>
        <row r="2593">
          <cell r="A2593" t="str">
            <v>950006072060</v>
          </cell>
          <cell r="B2593">
            <v>95000607</v>
          </cell>
          <cell r="C2593">
            <v>2060</v>
          </cell>
          <cell r="D2593">
            <v>72.89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72.89</v>
          </cell>
        </row>
        <row r="2594">
          <cell r="A2594" t="str">
            <v>950006082060</v>
          </cell>
          <cell r="B2594">
            <v>95000608</v>
          </cell>
          <cell r="C2594">
            <v>2060</v>
          </cell>
          <cell r="D2594">
            <v>0.1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0.1</v>
          </cell>
        </row>
        <row r="2595">
          <cell r="A2595" t="str">
            <v>950006092060</v>
          </cell>
          <cell r="B2595">
            <v>95000609</v>
          </cell>
          <cell r="C2595">
            <v>2060</v>
          </cell>
          <cell r="D2595">
            <v>0.01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0.01</v>
          </cell>
        </row>
        <row r="2596">
          <cell r="A2596" t="str">
            <v>950006092064</v>
          </cell>
          <cell r="B2596">
            <v>95000609</v>
          </cell>
          <cell r="C2596">
            <v>2064</v>
          </cell>
          <cell r="D2596">
            <v>216.25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216.25</v>
          </cell>
        </row>
        <row r="2597">
          <cell r="A2597" t="str">
            <v>950006102060</v>
          </cell>
          <cell r="B2597">
            <v>95000610</v>
          </cell>
          <cell r="C2597">
            <v>2060</v>
          </cell>
          <cell r="D2597">
            <v>71.633889999999994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71.633889999999994</v>
          </cell>
        </row>
        <row r="2598">
          <cell r="A2598" t="str">
            <v>950006112060</v>
          </cell>
          <cell r="B2598">
            <v>95000611</v>
          </cell>
          <cell r="C2598">
            <v>2060</v>
          </cell>
          <cell r="D2598">
            <v>159.72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159.72</v>
          </cell>
        </row>
        <row r="2599">
          <cell r="A2599" t="str">
            <v>950006122060</v>
          </cell>
          <cell r="B2599">
            <v>95000612</v>
          </cell>
          <cell r="C2599">
            <v>2060</v>
          </cell>
          <cell r="D2599">
            <v>0.01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0.01</v>
          </cell>
        </row>
        <row r="2600">
          <cell r="A2600" t="str">
            <v>950006212060</v>
          </cell>
          <cell r="B2600">
            <v>95000621</v>
          </cell>
          <cell r="C2600">
            <v>2060</v>
          </cell>
          <cell r="D2600">
            <v>16.658329999999999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16.658329999999999</v>
          </cell>
        </row>
        <row r="2601">
          <cell r="A2601" t="str">
            <v>950006212061</v>
          </cell>
          <cell r="B2601">
            <v>95000621</v>
          </cell>
          <cell r="C2601">
            <v>2061</v>
          </cell>
          <cell r="D2601">
            <v>6.7435600000000004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6.7435600000000004</v>
          </cell>
        </row>
        <row r="2602">
          <cell r="A2602" t="str">
            <v>950006212062</v>
          </cell>
          <cell r="B2602">
            <v>95000621</v>
          </cell>
          <cell r="C2602">
            <v>2062</v>
          </cell>
          <cell r="D2602">
            <v>8.82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8.82</v>
          </cell>
        </row>
        <row r="2603">
          <cell r="A2603" t="str">
            <v>950006212064</v>
          </cell>
          <cell r="B2603">
            <v>95000621</v>
          </cell>
          <cell r="C2603">
            <v>2064</v>
          </cell>
          <cell r="D2603">
            <v>17.486180000000001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17.486180000000001</v>
          </cell>
        </row>
        <row r="2604">
          <cell r="A2604" t="str">
            <v>950006216024</v>
          </cell>
          <cell r="B2604">
            <v>95000621</v>
          </cell>
          <cell r="C2604">
            <v>6024</v>
          </cell>
          <cell r="D2604">
            <v>16.66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16.66</v>
          </cell>
        </row>
        <row r="2605">
          <cell r="A2605" t="str">
            <v>950006232060</v>
          </cell>
          <cell r="B2605">
            <v>95000623</v>
          </cell>
          <cell r="C2605">
            <v>2060</v>
          </cell>
          <cell r="D2605">
            <v>4.0652999999999997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4.0652999999999997</v>
          </cell>
        </row>
        <row r="2606">
          <cell r="A2606" t="str">
            <v>950006232061</v>
          </cell>
          <cell r="B2606">
            <v>95000623</v>
          </cell>
          <cell r="C2606">
            <v>2061</v>
          </cell>
          <cell r="D2606">
            <v>7.3070000000000004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7.3070000000000004</v>
          </cell>
        </row>
        <row r="2607">
          <cell r="A2607" t="str">
            <v>950006232062</v>
          </cell>
          <cell r="B2607">
            <v>95000623</v>
          </cell>
          <cell r="C2607">
            <v>2062</v>
          </cell>
          <cell r="D2607">
            <v>5.74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5.74</v>
          </cell>
        </row>
        <row r="2608">
          <cell r="A2608" t="str">
            <v>950006232064</v>
          </cell>
          <cell r="B2608">
            <v>95000623</v>
          </cell>
          <cell r="C2608">
            <v>2064</v>
          </cell>
          <cell r="D2608">
            <v>9.6719799999999996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9.6719799999999996</v>
          </cell>
        </row>
        <row r="2609">
          <cell r="A2609" t="str">
            <v>950006241040</v>
          </cell>
          <cell r="B2609">
            <v>95000624</v>
          </cell>
          <cell r="C2609">
            <v>1040</v>
          </cell>
          <cell r="D2609">
            <v>18.75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18.75</v>
          </cell>
        </row>
        <row r="2610">
          <cell r="A2610" t="str">
            <v>950006242060</v>
          </cell>
          <cell r="B2610">
            <v>95000624</v>
          </cell>
          <cell r="C2610">
            <v>2060</v>
          </cell>
          <cell r="D2610">
            <v>14.06579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14.06579</v>
          </cell>
        </row>
        <row r="2611">
          <cell r="A2611" t="str">
            <v>950006242061</v>
          </cell>
          <cell r="B2611">
            <v>95000624</v>
          </cell>
          <cell r="C2611">
            <v>2061</v>
          </cell>
          <cell r="D2611">
            <v>7.8129600000000003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7.8129600000000003</v>
          </cell>
        </row>
        <row r="2612">
          <cell r="A2612" t="str">
            <v>950006242064</v>
          </cell>
          <cell r="B2612">
            <v>95000624</v>
          </cell>
          <cell r="C2612">
            <v>2064</v>
          </cell>
          <cell r="D2612">
            <v>17.34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17.34</v>
          </cell>
        </row>
        <row r="2613">
          <cell r="A2613" t="str">
            <v>950006244010</v>
          </cell>
          <cell r="B2613">
            <v>95000624</v>
          </cell>
          <cell r="C2613">
            <v>4010</v>
          </cell>
          <cell r="D2613">
            <v>18.75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18.75</v>
          </cell>
        </row>
        <row r="2614">
          <cell r="A2614" t="str">
            <v>950006262060</v>
          </cell>
          <cell r="B2614">
            <v>95000626</v>
          </cell>
          <cell r="C2614">
            <v>2060</v>
          </cell>
          <cell r="D2614">
            <v>7.0533999999999999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7.0533999999999999</v>
          </cell>
        </row>
        <row r="2615">
          <cell r="A2615" t="str">
            <v>950006262061</v>
          </cell>
          <cell r="B2615">
            <v>95000626</v>
          </cell>
          <cell r="C2615">
            <v>2061</v>
          </cell>
          <cell r="D2615">
            <v>8.4086200000000009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8.4086200000000009</v>
          </cell>
        </row>
        <row r="2616">
          <cell r="A2616" t="str">
            <v>950006262064</v>
          </cell>
          <cell r="B2616">
            <v>95000626</v>
          </cell>
          <cell r="C2616">
            <v>2064</v>
          </cell>
          <cell r="D2616">
            <v>27.9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27.9</v>
          </cell>
        </row>
        <row r="2617">
          <cell r="A2617" t="str">
            <v>950006271040</v>
          </cell>
          <cell r="B2617">
            <v>95000627</v>
          </cell>
          <cell r="C2617">
            <v>1040</v>
          </cell>
          <cell r="D2617">
            <v>18.43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18.43</v>
          </cell>
        </row>
        <row r="2618">
          <cell r="A2618" t="str">
            <v>950006272060</v>
          </cell>
          <cell r="B2618">
            <v>95000627</v>
          </cell>
          <cell r="C2618">
            <v>2060</v>
          </cell>
          <cell r="D2618">
            <v>19.420000000000002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19.420000000000002</v>
          </cell>
        </row>
        <row r="2619">
          <cell r="A2619" t="str">
            <v>950006272061</v>
          </cell>
          <cell r="B2619">
            <v>95000627</v>
          </cell>
          <cell r="C2619">
            <v>2061</v>
          </cell>
          <cell r="D2619">
            <v>15.85003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15.85003</v>
          </cell>
        </row>
        <row r="2620">
          <cell r="A2620" t="str">
            <v>950006272064</v>
          </cell>
          <cell r="B2620">
            <v>95000627</v>
          </cell>
          <cell r="C2620">
            <v>2064</v>
          </cell>
          <cell r="D2620">
            <v>19.71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19.71</v>
          </cell>
        </row>
        <row r="2621">
          <cell r="A2621" t="str">
            <v>950006291040</v>
          </cell>
          <cell r="B2621">
            <v>95000629</v>
          </cell>
          <cell r="C2621">
            <v>1040</v>
          </cell>
          <cell r="D2621">
            <v>10.8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10.8</v>
          </cell>
        </row>
        <row r="2622">
          <cell r="A2622" t="str">
            <v>950006292060</v>
          </cell>
          <cell r="B2622">
            <v>95000629</v>
          </cell>
          <cell r="C2622">
            <v>2060</v>
          </cell>
          <cell r="D2622">
            <v>11.12055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11.12055</v>
          </cell>
        </row>
        <row r="2623">
          <cell r="A2623" t="str">
            <v>950006292061</v>
          </cell>
          <cell r="B2623">
            <v>95000629</v>
          </cell>
          <cell r="C2623">
            <v>2061</v>
          </cell>
          <cell r="D2623">
            <v>12.4505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12.4505</v>
          </cell>
        </row>
        <row r="2624">
          <cell r="A2624" t="str">
            <v>950006292064</v>
          </cell>
          <cell r="B2624">
            <v>95000629</v>
          </cell>
          <cell r="C2624">
            <v>2064</v>
          </cell>
          <cell r="D2624">
            <v>10.503130000000001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10.503130000000001</v>
          </cell>
        </row>
        <row r="2625">
          <cell r="A2625" t="str">
            <v>950006294010</v>
          </cell>
          <cell r="B2625">
            <v>95000629</v>
          </cell>
          <cell r="C2625">
            <v>4010</v>
          </cell>
          <cell r="D2625">
            <v>10.8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10.8</v>
          </cell>
        </row>
        <row r="2626">
          <cell r="A2626" t="str">
            <v>950006322060</v>
          </cell>
          <cell r="B2626">
            <v>95000632</v>
          </cell>
          <cell r="C2626">
            <v>2060</v>
          </cell>
          <cell r="D2626">
            <v>6.1173000000000002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6.1173000000000002</v>
          </cell>
        </row>
        <row r="2627">
          <cell r="A2627" t="str">
            <v>950006322061</v>
          </cell>
          <cell r="B2627">
            <v>95000632</v>
          </cell>
          <cell r="C2627">
            <v>2061</v>
          </cell>
          <cell r="D2627">
            <v>6.05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6.05</v>
          </cell>
        </row>
        <row r="2628">
          <cell r="A2628" t="str">
            <v>950006322064</v>
          </cell>
          <cell r="B2628">
            <v>95000632</v>
          </cell>
          <cell r="C2628">
            <v>2064</v>
          </cell>
          <cell r="D2628">
            <v>14.043329999999999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14.043329999999999</v>
          </cell>
        </row>
        <row r="2629">
          <cell r="A2629" t="str">
            <v>950006332060</v>
          </cell>
          <cell r="B2629">
            <v>95000633</v>
          </cell>
          <cell r="C2629">
            <v>2060</v>
          </cell>
          <cell r="D2629">
            <v>9.5890900000000006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9.5890900000000006</v>
          </cell>
        </row>
        <row r="2630">
          <cell r="A2630" t="str">
            <v>950006332061</v>
          </cell>
          <cell r="B2630">
            <v>95000633</v>
          </cell>
          <cell r="C2630">
            <v>2061</v>
          </cell>
          <cell r="D2630">
            <v>11.082000000000001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11.082000000000001</v>
          </cell>
        </row>
        <row r="2631">
          <cell r="A2631" t="str">
            <v>950006332062</v>
          </cell>
          <cell r="B2631">
            <v>95000633</v>
          </cell>
          <cell r="C2631">
            <v>2062</v>
          </cell>
          <cell r="D2631">
            <v>4.82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4.82</v>
          </cell>
        </row>
        <row r="2632">
          <cell r="A2632" t="str">
            <v>950006332064</v>
          </cell>
          <cell r="B2632">
            <v>95000633</v>
          </cell>
          <cell r="C2632">
            <v>2064</v>
          </cell>
          <cell r="D2632">
            <v>9.6666699999999999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9.6666699999999999</v>
          </cell>
        </row>
        <row r="2633">
          <cell r="A2633" t="str">
            <v>950006342060</v>
          </cell>
          <cell r="B2633">
            <v>95000634</v>
          </cell>
          <cell r="C2633">
            <v>2060</v>
          </cell>
          <cell r="D2633">
            <v>6.6350899999999999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6.6350899999999999</v>
          </cell>
        </row>
        <row r="2634">
          <cell r="A2634" t="str">
            <v>950006342061</v>
          </cell>
          <cell r="B2634">
            <v>95000634</v>
          </cell>
          <cell r="C2634">
            <v>2061</v>
          </cell>
          <cell r="D2634">
            <v>8.2580600000000004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8.2580600000000004</v>
          </cell>
        </row>
        <row r="2635">
          <cell r="A2635" t="str">
            <v>950006342064</v>
          </cell>
          <cell r="B2635">
            <v>95000634</v>
          </cell>
          <cell r="C2635">
            <v>2064</v>
          </cell>
          <cell r="D2635">
            <v>22.346979999999999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22.346979999999999</v>
          </cell>
        </row>
        <row r="2636">
          <cell r="A2636" t="str">
            <v>950006351040</v>
          </cell>
          <cell r="B2636">
            <v>95000635</v>
          </cell>
          <cell r="C2636">
            <v>1040</v>
          </cell>
          <cell r="D2636">
            <v>3.55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3.55</v>
          </cell>
        </row>
        <row r="2637">
          <cell r="A2637" t="str">
            <v>950006412060</v>
          </cell>
          <cell r="B2637">
            <v>95000641</v>
          </cell>
          <cell r="C2637">
            <v>2060</v>
          </cell>
          <cell r="D2637">
            <v>26.4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26.4</v>
          </cell>
        </row>
        <row r="2638">
          <cell r="A2638" t="str">
            <v>950006422060</v>
          </cell>
          <cell r="B2638">
            <v>95000642</v>
          </cell>
          <cell r="C2638">
            <v>2060</v>
          </cell>
          <cell r="D2638">
            <v>22.68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22.68</v>
          </cell>
        </row>
        <row r="2639">
          <cell r="A2639" t="str">
            <v>950006492060</v>
          </cell>
          <cell r="B2639">
            <v>95000649</v>
          </cell>
          <cell r="C2639">
            <v>2060</v>
          </cell>
          <cell r="D2639">
            <v>2.8909400000000001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2.8909400000000001</v>
          </cell>
        </row>
        <row r="2640">
          <cell r="A2640" t="str">
            <v>950006492064</v>
          </cell>
          <cell r="B2640">
            <v>95000649</v>
          </cell>
          <cell r="C2640">
            <v>2064</v>
          </cell>
          <cell r="D2640">
            <v>6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6</v>
          </cell>
        </row>
        <row r="2641">
          <cell r="A2641" t="str">
            <v>950006496024</v>
          </cell>
          <cell r="B2641">
            <v>95000649</v>
          </cell>
          <cell r="C2641">
            <v>6024</v>
          </cell>
          <cell r="D2641">
            <v>2.89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2.89</v>
          </cell>
        </row>
        <row r="2642">
          <cell r="A2642" t="str">
            <v>950006512060</v>
          </cell>
          <cell r="B2642">
            <v>95000651</v>
          </cell>
          <cell r="C2642">
            <v>2060</v>
          </cell>
          <cell r="D2642">
            <v>13.503959999999999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13.503959999999999</v>
          </cell>
        </row>
        <row r="2643">
          <cell r="A2643" t="str">
            <v>950006512064</v>
          </cell>
          <cell r="B2643">
            <v>95000651</v>
          </cell>
          <cell r="C2643">
            <v>2064</v>
          </cell>
          <cell r="D2643">
            <v>13.65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13.65</v>
          </cell>
        </row>
        <row r="2644">
          <cell r="A2644" t="str">
            <v>950006516024</v>
          </cell>
          <cell r="B2644">
            <v>95000651</v>
          </cell>
          <cell r="C2644">
            <v>6024</v>
          </cell>
          <cell r="D2644">
            <v>11.47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11.47</v>
          </cell>
        </row>
        <row r="2645">
          <cell r="A2645" t="str">
            <v>950006521040</v>
          </cell>
          <cell r="B2645">
            <v>95000652</v>
          </cell>
          <cell r="C2645">
            <v>1040</v>
          </cell>
          <cell r="D2645">
            <v>11.55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11.55</v>
          </cell>
        </row>
        <row r="2646">
          <cell r="A2646" t="str">
            <v>950006522060</v>
          </cell>
          <cell r="B2646">
            <v>95000652</v>
          </cell>
          <cell r="C2646">
            <v>2060</v>
          </cell>
          <cell r="D2646">
            <v>12.60915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12.60915</v>
          </cell>
        </row>
        <row r="2647">
          <cell r="A2647" t="str">
            <v>950006522061</v>
          </cell>
          <cell r="B2647">
            <v>95000652</v>
          </cell>
          <cell r="C2647">
            <v>2061</v>
          </cell>
          <cell r="D2647">
            <v>8.8285699999999991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8.8285699999999991</v>
          </cell>
        </row>
        <row r="2648">
          <cell r="A2648" t="str">
            <v>950006522064</v>
          </cell>
          <cell r="B2648">
            <v>95000652</v>
          </cell>
          <cell r="C2648">
            <v>2064</v>
          </cell>
          <cell r="D2648">
            <v>11.9152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11.9152</v>
          </cell>
        </row>
        <row r="2649">
          <cell r="A2649" t="str">
            <v>950006526024</v>
          </cell>
          <cell r="B2649">
            <v>95000652</v>
          </cell>
          <cell r="C2649">
            <v>6024</v>
          </cell>
          <cell r="D2649">
            <v>7.202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7.202</v>
          </cell>
        </row>
        <row r="2650">
          <cell r="A2650" t="str">
            <v>950006532060</v>
          </cell>
          <cell r="B2650">
            <v>95000653</v>
          </cell>
          <cell r="C2650">
            <v>2060</v>
          </cell>
          <cell r="D2650">
            <v>13.11295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13.11295</v>
          </cell>
        </row>
        <row r="2651">
          <cell r="A2651" t="str">
            <v>950006532061</v>
          </cell>
          <cell r="B2651">
            <v>95000653</v>
          </cell>
          <cell r="C2651">
            <v>2061</v>
          </cell>
          <cell r="D2651">
            <v>35.329169999999998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35.329169999999998</v>
          </cell>
        </row>
        <row r="2652">
          <cell r="A2652" t="str">
            <v>950006536024</v>
          </cell>
          <cell r="B2652">
            <v>95000653</v>
          </cell>
          <cell r="C2652">
            <v>6024</v>
          </cell>
          <cell r="D2652">
            <v>16.670000000000002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16.670000000000002</v>
          </cell>
        </row>
        <row r="2653">
          <cell r="A2653" t="str">
            <v>950006551040</v>
          </cell>
          <cell r="B2653">
            <v>95000655</v>
          </cell>
          <cell r="C2653">
            <v>1040</v>
          </cell>
          <cell r="D2653">
            <v>100.73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100.73</v>
          </cell>
        </row>
        <row r="2654">
          <cell r="A2654" t="str">
            <v>950006552060</v>
          </cell>
          <cell r="B2654">
            <v>95000655</v>
          </cell>
          <cell r="C2654">
            <v>2060</v>
          </cell>
          <cell r="D2654">
            <v>46.267629999999997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46.267629999999997</v>
          </cell>
        </row>
        <row r="2655">
          <cell r="A2655" t="str">
            <v>950006552064</v>
          </cell>
          <cell r="B2655">
            <v>95000655</v>
          </cell>
          <cell r="C2655">
            <v>2064</v>
          </cell>
          <cell r="D2655">
            <v>55.545450000000002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55.545450000000002</v>
          </cell>
        </row>
        <row r="2656">
          <cell r="A2656" t="str">
            <v>950006554010</v>
          </cell>
          <cell r="B2656">
            <v>95000655</v>
          </cell>
          <cell r="C2656">
            <v>4010</v>
          </cell>
          <cell r="D2656">
            <v>98.9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98.9</v>
          </cell>
        </row>
        <row r="2657">
          <cell r="A2657" t="str">
            <v>950006592060</v>
          </cell>
          <cell r="B2657">
            <v>95000659</v>
          </cell>
          <cell r="C2657">
            <v>2060</v>
          </cell>
          <cell r="D2657">
            <v>38.9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38.9</v>
          </cell>
        </row>
        <row r="2658">
          <cell r="A2658" t="str">
            <v>950006592062</v>
          </cell>
          <cell r="B2658">
            <v>95000659</v>
          </cell>
          <cell r="C2658">
            <v>2062</v>
          </cell>
          <cell r="D2658">
            <v>51.64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51.64</v>
          </cell>
        </row>
        <row r="2659">
          <cell r="A2659" t="str">
            <v>950006592064</v>
          </cell>
          <cell r="B2659">
            <v>95000659</v>
          </cell>
          <cell r="C2659">
            <v>2064</v>
          </cell>
          <cell r="D2659">
            <v>70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70</v>
          </cell>
        </row>
        <row r="2660">
          <cell r="A2660" t="str">
            <v>950006602060</v>
          </cell>
          <cell r="B2660">
            <v>95000660</v>
          </cell>
          <cell r="C2660">
            <v>2060</v>
          </cell>
          <cell r="D2660">
            <v>50.65475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50.65475</v>
          </cell>
        </row>
        <row r="2661">
          <cell r="A2661" t="str">
            <v>950006602062</v>
          </cell>
          <cell r="B2661">
            <v>95000660</v>
          </cell>
          <cell r="C2661">
            <v>2062</v>
          </cell>
          <cell r="D2661">
            <v>68.849999999999994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68.849999999999994</v>
          </cell>
        </row>
        <row r="2662">
          <cell r="A2662" t="str">
            <v>950006602064</v>
          </cell>
          <cell r="B2662">
            <v>95000660</v>
          </cell>
          <cell r="C2662">
            <v>2064</v>
          </cell>
          <cell r="D2662">
            <v>65.086669999999998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65.086669999999998</v>
          </cell>
        </row>
        <row r="2663">
          <cell r="A2663" t="str">
            <v>950006611040</v>
          </cell>
          <cell r="B2663">
            <v>95000661</v>
          </cell>
          <cell r="C2663">
            <v>1040</v>
          </cell>
          <cell r="D2663">
            <v>87.7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87.7</v>
          </cell>
        </row>
        <row r="2664">
          <cell r="A2664" t="str">
            <v>950006612060</v>
          </cell>
          <cell r="B2664">
            <v>95000661</v>
          </cell>
          <cell r="C2664">
            <v>2060</v>
          </cell>
          <cell r="D2664">
            <v>38.9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38.9</v>
          </cell>
        </row>
        <row r="2665">
          <cell r="A2665" t="str">
            <v>950006612064</v>
          </cell>
          <cell r="B2665">
            <v>95000661</v>
          </cell>
          <cell r="C2665">
            <v>2064</v>
          </cell>
          <cell r="D2665">
            <v>70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70</v>
          </cell>
        </row>
        <row r="2666">
          <cell r="A2666" t="str">
            <v>950006672060</v>
          </cell>
          <cell r="B2666">
            <v>95000667</v>
          </cell>
          <cell r="C2666">
            <v>2060</v>
          </cell>
          <cell r="D2666">
            <v>975.73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975.73</v>
          </cell>
        </row>
        <row r="2667">
          <cell r="A2667" t="str">
            <v>950006722060</v>
          </cell>
          <cell r="B2667">
            <v>95000672</v>
          </cell>
          <cell r="C2667">
            <v>2060</v>
          </cell>
          <cell r="D2667">
            <v>5.8835100000000002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5.8835100000000002</v>
          </cell>
        </row>
        <row r="2668">
          <cell r="A2668" t="str">
            <v>950006742060</v>
          </cell>
          <cell r="B2668">
            <v>95000674</v>
          </cell>
          <cell r="C2668">
            <v>2060</v>
          </cell>
          <cell r="D2668">
            <v>4.5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4.5</v>
          </cell>
        </row>
        <row r="2669">
          <cell r="A2669" t="str">
            <v>950006742061</v>
          </cell>
          <cell r="B2669">
            <v>95000674</v>
          </cell>
          <cell r="C2669">
            <v>2061</v>
          </cell>
          <cell r="D2669">
            <v>20.498010000000001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20.498010000000001</v>
          </cell>
        </row>
        <row r="2670">
          <cell r="A2670" t="str">
            <v>950006746023</v>
          </cell>
          <cell r="B2670">
            <v>95000674</v>
          </cell>
          <cell r="C2670">
            <v>6023</v>
          </cell>
          <cell r="D2670">
            <v>20.498000000000001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20.498000000000001</v>
          </cell>
        </row>
        <row r="2671">
          <cell r="A2671" t="str">
            <v>950006746024</v>
          </cell>
          <cell r="B2671">
            <v>95000674</v>
          </cell>
          <cell r="C2671">
            <v>6024</v>
          </cell>
          <cell r="D2671">
            <v>4.5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4.5</v>
          </cell>
        </row>
        <row r="2672">
          <cell r="A2672" t="str">
            <v>950006762060</v>
          </cell>
          <cell r="B2672">
            <v>95000676</v>
          </cell>
          <cell r="C2672">
            <v>2060</v>
          </cell>
          <cell r="D2672">
            <v>7.4308300000000003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7.4308300000000003</v>
          </cell>
        </row>
        <row r="2673">
          <cell r="A2673" t="str">
            <v>950006772062</v>
          </cell>
          <cell r="B2673">
            <v>95000677</v>
          </cell>
          <cell r="C2673">
            <v>2062</v>
          </cell>
          <cell r="D2673">
            <v>34.700000000000003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34.700000000000003</v>
          </cell>
        </row>
        <row r="2674">
          <cell r="A2674" t="str">
            <v>950006772064</v>
          </cell>
          <cell r="B2674">
            <v>95000677</v>
          </cell>
          <cell r="C2674">
            <v>2064</v>
          </cell>
          <cell r="D2674">
            <v>85.212190000000007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85.212190000000007</v>
          </cell>
        </row>
        <row r="2675">
          <cell r="A2675" t="str">
            <v>950006782060</v>
          </cell>
          <cell r="B2675">
            <v>95000678</v>
          </cell>
          <cell r="C2675">
            <v>2060</v>
          </cell>
          <cell r="D2675">
            <v>10.064830000000001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10.064830000000001</v>
          </cell>
        </row>
        <row r="2676">
          <cell r="A2676" t="str">
            <v>950006782064</v>
          </cell>
          <cell r="B2676">
            <v>95000678</v>
          </cell>
          <cell r="C2676">
            <v>2064</v>
          </cell>
          <cell r="D2676">
            <v>8.53383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8.53383</v>
          </cell>
        </row>
        <row r="2677">
          <cell r="A2677" t="str">
            <v>950006786024</v>
          </cell>
          <cell r="B2677">
            <v>95000678</v>
          </cell>
          <cell r="C2677">
            <v>6024</v>
          </cell>
          <cell r="D2677">
            <v>7.73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7.73</v>
          </cell>
        </row>
        <row r="2678">
          <cell r="A2678" t="str">
            <v>950006791040</v>
          </cell>
          <cell r="B2678">
            <v>95000679</v>
          </cell>
          <cell r="C2678">
            <v>1040</v>
          </cell>
          <cell r="D2678">
            <v>17.899999999999999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17.899999999999999</v>
          </cell>
        </row>
        <row r="2679">
          <cell r="A2679" t="str">
            <v>950006792060</v>
          </cell>
          <cell r="B2679">
            <v>95000679</v>
          </cell>
          <cell r="C2679">
            <v>2060</v>
          </cell>
          <cell r="D2679">
            <v>21.259160000000001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21.259160000000001</v>
          </cell>
        </row>
        <row r="2680">
          <cell r="A2680" t="str">
            <v>950006796024</v>
          </cell>
          <cell r="B2680">
            <v>95000679</v>
          </cell>
          <cell r="C2680">
            <v>6024</v>
          </cell>
          <cell r="D2680">
            <v>12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12</v>
          </cell>
        </row>
        <row r="2681">
          <cell r="A2681" t="str">
            <v>950006812061</v>
          </cell>
          <cell r="B2681">
            <v>95000681</v>
          </cell>
          <cell r="C2681">
            <v>2061</v>
          </cell>
          <cell r="D2681">
            <v>32.642499999999998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32.642499999999998</v>
          </cell>
        </row>
        <row r="2682">
          <cell r="A2682" t="str">
            <v>950006832060</v>
          </cell>
          <cell r="B2682">
            <v>95000683</v>
          </cell>
          <cell r="C2682">
            <v>2060</v>
          </cell>
          <cell r="D2682">
            <v>12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12</v>
          </cell>
        </row>
        <row r="2683">
          <cell r="A2683" t="str">
            <v>950006972060</v>
          </cell>
          <cell r="B2683">
            <v>95000697</v>
          </cell>
          <cell r="C2683">
            <v>2060</v>
          </cell>
          <cell r="D2683">
            <v>1.00756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1.00756</v>
          </cell>
        </row>
        <row r="2684">
          <cell r="A2684" t="str">
            <v>950007002060</v>
          </cell>
          <cell r="B2684">
            <v>95000700</v>
          </cell>
          <cell r="C2684">
            <v>2060</v>
          </cell>
          <cell r="D2684">
            <v>1.52813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1.52813</v>
          </cell>
        </row>
        <row r="2685">
          <cell r="A2685" t="str">
            <v>950007002061</v>
          </cell>
          <cell r="B2685">
            <v>95000700</v>
          </cell>
          <cell r="C2685">
            <v>2061</v>
          </cell>
          <cell r="D2685">
            <v>6.6071400000000002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6.6071400000000002</v>
          </cell>
        </row>
        <row r="2686">
          <cell r="A2686" t="str">
            <v>950007012060</v>
          </cell>
          <cell r="B2686">
            <v>95000701</v>
          </cell>
          <cell r="C2686">
            <v>2060</v>
          </cell>
          <cell r="D2686">
            <v>7.8159999999999998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7.8159999999999998</v>
          </cell>
        </row>
        <row r="2687">
          <cell r="A2687" t="str">
            <v>950007022060</v>
          </cell>
          <cell r="B2687">
            <v>95000702</v>
          </cell>
          <cell r="C2687">
            <v>2060</v>
          </cell>
          <cell r="D2687">
            <v>14.118180000000001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14.118180000000001</v>
          </cell>
        </row>
        <row r="2688">
          <cell r="A2688" t="str">
            <v>950007041040</v>
          </cell>
          <cell r="B2688">
            <v>95000704</v>
          </cell>
          <cell r="C2688">
            <v>1040</v>
          </cell>
          <cell r="D2688">
            <v>10.1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10.1</v>
          </cell>
        </row>
        <row r="2689">
          <cell r="A2689" t="str">
            <v>950007042061</v>
          </cell>
          <cell r="B2689">
            <v>95000704</v>
          </cell>
          <cell r="C2689">
            <v>2061</v>
          </cell>
          <cell r="D2689">
            <v>8.26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8.26</v>
          </cell>
        </row>
        <row r="2690">
          <cell r="A2690" t="str">
            <v>950007042064</v>
          </cell>
          <cell r="B2690">
            <v>95000704</v>
          </cell>
          <cell r="C2690">
            <v>2064</v>
          </cell>
          <cell r="D2690">
            <v>13.9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13.9</v>
          </cell>
        </row>
        <row r="2691">
          <cell r="A2691" t="str">
            <v>950007052060</v>
          </cell>
          <cell r="B2691">
            <v>95000705</v>
          </cell>
          <cell r="C2691">
            <v>2060</v>
          </cell>
          <cell r="D2691">
            <v>2.17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2.17</v>
          </cell>
        </row>
        <row r="2692">
          <cell r="A2692" t="str">
            <v>950007052061</v>
          </cell>
          <cell r="B2692">
            <v>95000705</v>
          </cell>
          <cell r="C2692">
            <v>2061</v>
          </cell>
          <cell r="D2692">
            <v>1.61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1.61</v>
          </cell>
        </row>
        <row r="2693">
          <cell r="A2693" t="str">
            <v>950007052064</v>
          </cell>
          <cell r="B2693">
            <v>95000705</v>
          </cell>
          <cell r="C2693">
            <v>2064</v>
          </cell>
          <cell r="D2693">
            <v>4.5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4.5</v>
          </cell>
        </row>
        <row r="2694">
          <cell r="A2694" t="str">
            <v>950007092060</v>
          </cell>
          <cell r="B2694">
            <v>95000709</v>
          </cell>
          <cell r="C2694">
            <v>2060</v>
          </cell>
          <cell r="D2694">
            <v>87.88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87.88</v>
          </cell>
        </row>
        <row r="2695">
          <cell r="A2695" t="str">
            <v>950007092061</v>
          </cell>
          <cell r="B2695">
            <v>95000709</v>
          </cell>
          <cell r="C2695">
            <v>2061</v>
          </cell>
          <cell r="D2695">
            <v>66.725999999999999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66.725999999999999</v>
          </cell>
        </row>
        <row r="2696">
          <cell r="A2696" t="str">
            <v>950007092062</v>
          </cell>
          <cell r="B2696">
            <v>95000709</v>
          </cell>
          <cell r="C2696">
            <v>2062</v>
          </cell>
          <cell r="D2696">
            <v>85.72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85.72</v>
          </cell>
        </row>
        <row r="2697">
          <cell r="A2697" t="str">
            <v>950007096024</v>
          </cell>
          <cell r="B2697">
            <v>95000709</v>
          </cell>
          <cell r="C2697">
            <v>6024</v>
          </cell>
          <cell r="D2697">
            <v>81.906670000000005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81.906670000000005</v>
          </cell>
        </row>
        <row r="2698">
          <cell r="A2698" t="str">
            <v>950007121040</v>
          </cell>
          <cell r="B2698">
            <v>95000712</v>
          </cell>
          <cell r="C2698">
            <v>1040</v>
          </cell>
          <cell r="D2698">
            <v>63.774999999999999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63.774999999999999</v>
          </cell>
        </row>
        <row r="2699">
          <cell r="A2699" t="str">
            <v>950007122062</v>
          </cell>
          <cell r="B2699">
            <v>95000712</v>
          </cell>
          <cell r="C2699">
            <v>2062</v>
          </cell>
          <cell r="D2699">
            <v>95.4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95.4</v>
          </cell>
        </row>
        <row r="2700">
          <cell r="A2700" t="str">
            <v>950007122064</v>
          </cell>
          <cell r="B2700">
            <v>95000712</v>
          </cell>
          <cell r="C2700">
            <v>2064</v>
          </cell>
          <cell r="D2700">
            <v>119.9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119.9</v>
          </cell>
        </row>
        <row r="2701">
          <cell r="A2701" t="str">
            <v>950007142060</v>
          </cell>
          <cell r="B2701">
            <v>95000714</v>
          </cell>
          <cell r="C2701">
            <v>2060</v>
          </cell>
          <cell r="D2701">
            <v>5.28857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5.28857</v>
          </cell>
        </row>
        <row r="2702">
          <cell r="A2702" t="str">
            <v>950007242060</v>
          </cell>
          <cell r="B2702">
            <v>95000724</v>
          </cell>
          <cell r="C2702">
            <v>2060</v>
          </cell>
          <cell r="D2702">
            <v>1.2290399999999999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1.2290399999999999</v>
          </cell>
        </row>
        <row r="2703">
          <cell r="A2703" t="str">
            <v>950007242061</v>
          </cell>
          <cell r="B2703">
            <v>95000724</v>
          </cell>
          <cell r="C2703">
            <v>2061</v>
          </cell>
          <cell r="D2703">
            <v>2.9390900000000002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2.9390900000000002</v>
          </cell>
        </row>
        <row r="2704">
          <cell r="A2704" t="str">
            <v>950007242062</v>
          </cell>
          <cell r="B2704">
            <v>95000724</v>
          </cell>
          <cell r="C2704">
            <v>2062</v>
          </cell>
          <cell r="D2704">
            <v>3.06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3.06</v>
          </cell>
        </row>
        <row r="2705">
          <cell r="A2705" t="str">
            <v>950007242064</v>
          </cell>
          <cell r="B2705">
            <v>95000724</v>
          </cell>
          <cell r="C2705">
            <v>2064</v>
          </cell>
          <cell r="D2705">
            <v>2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2</v>
          </cell>
        </row>
        <row r="2706">
          <cell r="A2706" t="str">
            <v>950007282064</v>
          </cell>
          <cell r="B2706">
            <v>95000728</v>
          </cell>
          <cell r="C2706">
            <v>2064</v>
          </cell>
          <cell r="D2706">
            <v>80.204440000000005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80.204440000000005</v>
          </cell>
        </row>
        <row r="2707">
          <cell r="A2707" t="str">
            <v>950007292061</v>
          </cell>
          <cell r="B2707">
            <v>95000729</v>
          </cell>
          <cell r="C2707">
            <v>2061</v>
          </cell>
          <cell r="D2707">
            <v>1.6783300000000001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1.6783300000000001</v>
          </cell>
        </row>
        <row r="2708">
          <cell r="A2708" t="str">
            <v>950007352060</v>
          </cell>
          <cell r="B2708">
            <v>95000735</v>
          </cell>
          <cell r="C2708">
            <v>2060</v>
          </cell>
          <cell r="D2708">
            <v>14.5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14.5</v>
          </cell>
        </row>
        <row r="2709">
          <cell r="A2709" t="str">
            <v>950007382060</v>
          </cell>
          <cell r="B2709">
            <v>95000738</v>
          </cell>
          <cell r="C2709">
            <v>2060</v>
          </cell>
          <cell r="D2709">
            <v>11.264519999999999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11.264519999999999</v>
          </cell>
        </row>
        <row r="2710">
          <cell r="A2710" t="str">
            <v>950007412060</v>
          </cell>
          <cell r="B2710">
            <v>95000741</v>
          </cell>
          <cell r="C2710">
            <v>2060</v>
          </cell>
          <cell r="D2710">
            <v>0.01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0.01</v>
          </cell>
        </row>
        <row r="2711">
          <cell r="A2711" t="str">
            <v>950007442060</v>
          </cell>
          <cell r="B2711">
            <v>95000744</v>
          </cell>
          <cell r="C2711">
            <v>2060</v>
          </cell>
          <cell r="D2711">
            <v>12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12</v>
          </cell>
        </row>
        <row r="2712">
          <cell r="A2712" t="str">
            <v>950007452060</v>
          </cell>
          <cell r="B2712">
            <v>95000745</v>
          </cell>
          <cell r="C2712">
            <v>2060</v>
          </cell>
          <cell r="D2712">
            <v>554.62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554.62</v>
          </cell>
        </row>
        <row r="2713">
          <cell r="A2713" t="str">
            <v>950007456024</v>
          </cell>
          <cell r="B2713">
            <v>95000745</v>
          </cell>
          <cell r="C2713">
            <v>6024</v>
          </cell>
          <cell r="D2713">
            <v>396.24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396.24</v>
          </cell>
        </row>
        <row r="2714">
          <cell r="A2714" t="str">
            <v>950007462060</v>
          </cell>
          <cell r="B2714">
            <v>95000746</v>
          </cell>
          <cell r="C2714">
            <v>2060</v>
          </cell>
          <cell r="D2714">
            <v>500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500</v>
          </cell>
        </row>
        <row r="2715">
          <cell r="A2715" t="str">
            <v>950007482060</v>
          </cell>
          <cell r="B2715">
            <v>95000748</v>
          </cell>
          <cell r="C2715">
            <v>2060</v>
          </cell>
          <cell r="D2715">
            <v>6.49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6.49</v>
          </cell>
        </row>
        <row r="2716">
          <cell r="A2716" t="str">
            <v>950007492060</v>
          </cell>
          <cell r="B2716">
            <v>95000749</v>
          </cell>
          <cell r="C2716">
            <v>2060</v>
          </cell>
          <cell r="D2716">
            <v>12.26207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12.26207</v>
          </cell>
        </row>
        <row r="2717">
          <cell r="A2717" t="str">
            <v>950007492062</v>
          </cell>
          <cell r="B2717">
            <v>95000749</v>
          </cell>
          <cell r="C2717">
            <v>2062</v>
          </cell>
          <cell r="D2717">
            <v>2.1800000000000002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2.1800000000000002</v>
          </cell>
        </row>
        <row r="2718">
          <cell r="A2718" t="str">
            <v>950007492064</v>
          </cell>
          <cell r="B2718">
            <v>95000749</v>
          </cell>
          <cell r="C2718">
            <v>2064</v>
          </cell>
          <cell r="D2718">
            <v>12.378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12.378</v>
          </cell>
        </row>
        <row r="2719">
          <cell r="A2719" t="str">
            <v>950007496024</v>
          </cell>
          <cell r="B2719">
            <v>95000749</v>
          </cell>
          <cell r="C2719">
            <v>6024</v>
          </cell>
          <cell r="D2719">
            <v>11.92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11.92</v>
          </cell>
        </row>
        <row r="2720">
          <cell r="A2720" t="str">
            <v>950007512060</v>
          </cell>
          <cell r="B2720">
            <v>95000751</v>
          </cell>
          <cell r="C2720">
            <v>2060</v>
          </cell>
          <cell r="D2720">
            <v>320.41667000000001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320.41667000000001</v>
          </cell>
        </row>
        <row r="2721">
          <cell r="A2721" t="str">
            <v>950007532060</v>
          </cell>
          <cell r="B2721">
            <v>95000753</v>
          </cell>
          <cell r="C2721">
            <v>2060</v>
          </cell>
          <cell r="D2721">
            <v>13.8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13.8</v>
          </cell>
        </row>
        <row r="2722">
          <cell r="A2722" t="str">
            <v>950007552060</v>
          </cell>
          <cell r="B2722">
            <v>95000755</v>
          </cell>
          <cell r="C2722">
            <v>2060</v>
          </cell>
          <cell r="D2722">
            <v>6.4352799999999997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6.4352799999999997</v>
          </cell>
        </row>
        <row r="2723">
          <cell r="A2723" t="str">
            <v>950007556024</v>
          </cell>
          <cell r="B2723">
            <v>95000755</v>
          </cell>
          <cell r="C2723">
            <v>6024</v>
          </cell>
          <cell r="D2723">
            <v>6.44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6.44</v>
          </cell>
        </row>
        <row r="2724">
          <cell r="A2724" t="str">
            <v>950007592060</v>
          </cell>
          <cell r="B2724">
            <v>95000759</v>
          </cell>
          <cell r="C2724">
            <v>2060</v>
          </cell>
          <cell r="D2724">
            <v>406.63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406.63</v>
          </cell>
        </row>
        <row r="2725">
          <cell r="A2725" t="str">
            <v>950007602060</v>
          </cell>
          <cell r="B2725">
            <v>95000760</v>
          </cell>
          <cell r="C2725">
            <v>2060</v>
          </cell>
          <cell r="D2725">
            <v>8.6999999999999993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8.6999999999999993</v>
          </cell>
        </row>
        <row r="2726">
          <cell r="A2726" t="str">
            <v>950007602064</v>
          </cell>
          <cell r="B2726">
            <v>95000760</v>
          </cell>
          <cell r="C2726">
            <v>2064</v>
          </cell>
          <cell r="D2726">
            <v>19.170000000000002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19.170000000000002</v>
          </cell>
        </row>
        <row r="2727">
          <cell r="A2727" t="str">
            <v>950007612060</v>
          </cell>
          <cell r="B2727">
            <v>95000761</v>
          </cell>
          <cell r="C2727">
            <v>2060</v>
          </cell>
          <cell r="D2727">
            <v>6.1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6.1</v>
          </cell>
        </row>
        <row r="2728">
          <cell r="A2728" t="str">
            <v>950007632060</v>
          </cell>
          <cell r="B2728">
            <v>95000763</v>
          </cell>
          <cell r="C2728">
            <v>2060</v>
          </cell>
          <cell r="D2728">
            <v>0.01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0.01</v>
          </cell>
        </row>
        <row r="2729">
          <cell r="A2729" t="str">
            <v>950007662060</v>
          </cell>
          <cell r="B2729">
            <v>95000766</v>
          </cell>
          <cell r="C2729">
            <v>2060</v>
          </cell>
          <cell r="D2729">
            <v>0.01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0.01</v>
          </cell>
        </row>
        <row r="2730">
          <cell r="A2730" t="str">
            <v>950007672060</v>
          </cell>
          <cell r="B2730">
            <v>95000767</v>
          </cell>
          <cell r="C2730">
            <v>2060</v>
          </cell>
          <cell r="D2730">
            <v>0.01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0.01</v>
          </cell>
        </row>
        <row r="2731">
          <cell r="A2731" t="str">
            <v>950007682060</v>
          </cell>
          <cell r="B2731">
            <v>95000768</v>
          </cell>
          <cell r="C2731">
            <v>2060</v>
          </cell>
          <cell r="D2731">
            <v>26.463999999999999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26.463999999999999</v>
          </cell>
        </row>
        <row r="2732">
          <cell r="A2732" t="str">
            <v>950007722060</v>
          </cell>
          <cell r="B2732">
            <v>95000772</v>
          </cell>
          <cell r="C2732">
            <v>2060</v>
          </cell>
          <cell r="D2732">
            <v>219.62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219.62</v>
          </cell>
        </row>
        <row r="2733">
          <cell r="A2733" t="str">
            <v>950007732060</v>
          </cell>
          <cell r="B2733">
            <v>95000773</v>
          </cell>
          <cell r="C2733">
            <v>2060</v>
          </cell>
          <cell r="D2733">
            <v>5.7379800000000003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5.7379800000000003</v>
          </cell>
        </row>
        <row r="2734">
          <cell r="A2734" t="str">
            <v>950007732061</v>
          </cell>
          <cell r="B2734">
            <v>95000773</v>
          </cell>
          <cell r="C2734">
            <v>2061</v>
          </cell>
          <cell r="D2734">
            <v>80.33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80.33</v>
          </cell>
        </row>
        <row r="2735">
          <cell r="A2735" t="str">
            <v>950007742060</v>
          </cell>
          <cell r="B2735">
            <v>95000774</v>
          </cell>
          <cell r="C2735">
            <v>2060</v>
          </cell>
          <cell r="D2735">
            <v>5.9065899999999996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5.9065899999999996</v>
          </cell>
        </row>
        <row r="2736">
          <cell r="A2736" t="str">
            <v>950007742061</v>
          </cell>
          <cell r="B2736">
            <v>95000774</v>
          </cell>
          <cell r="C2736">
            <v>2061</v>
          </cell>
          <cell r="D2736">
            <v>107.11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107.11</v>
          </cell>
        </row>
        <row r="2737">
          <cell r="A2737" t="str">
            <v>950007752060</v>
          </cell>
          <cell r="B2737">
            <v>95000775</v>
          </cell>
          <cell r="C2737">
            <v>2060</v>
          </cell>
          <cell r="D2737">
            <v>0.01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0.01</v>
          </cell>
        </row>
        <row r="2738">
          <cell r="A2738" t="str">
            <v>950007762060</v>
          </cell>
          <cell r="B2738">
            <v>95000776</v>
          </cell>
          <cell r="C2738">
            <v>2060</v>
          </cell>
          <cell r="D2738">
            <v>0.01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0.01</v>
          </cell>
        </row>
        <row r="2739">
          <cell r="A2739" t="str">
            <v>950007772060</v>
          </cell>
          <cell r="B2739">
            <v>95000777</v>
          </cell>
          <cell r="C2739">
            <v>2060</v>
          </cell>
          <cell r="D2739">
            <v>13.55528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13.55528</v>
          </cell>
        </row>
        <row r="2740">
          <cell r="A2740" t="str">
            <v>950007782060</v>
          </cell>
          <cell r="B2740">
            <v>95000778</v>
          </cell>
          <cell r="C2740">
            <v>2060</v>
          </cell>
          <cell r="D2740">
            <v>226.47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226.47</v>
          </cell>
        </row>
        <row r="2741">
          <cell r="A2741" t="str">
            <v>950007792060</v>
          </cell>
          <cell r="B2741">
            <v>95000779</v>
          </cell>
          <cell r="C2741">
            <v>2060</v>
          </cell>
          <cell r="D2741">
            <v>0.01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0.01</v>
          </cell>
        </row>
        <row r="2742">
          <cell r="A2742" t="str">
            <v>950007802060</v>
          </cell>
          <cell r="B2742">
            <v>95000780</v>
          </cell>
          <cell r="C2742">
            <v>2060</v>
          </cell>
          <cell r="D2742">
            <v>0.26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0.26</v>
          </cell>
        </row>
        <row r="2743">
          <cell r="A2743" t="str">
            <v>950007812060</v>
          </cell>
          <cell r="B2743">
            <v>95000781</v>
          </cell>
          <cell r="C2743">
            <v>2060</v>
          </cell>
          <cell r="D2743">
            <v>60.872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60.872</v>
          </cell>
        </row>
        <row r="2744">
          <cell r="A2744" t="str">
            <v>950007822060</v>
          </cell>
          <cell r="B2744">
            <v>95000782</v>
          </cell>
          <cell r="C2744">
            <v>2060</v>
          </cell>
          <cell r="D2744">
            <v>40.28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40.28</v>
          </cell>
        </row>
        <row r="2745">
          <cell r="A2745" t="str">
            <v>950007832060</v>
          </cell>
          <cell r="B2745">
            <v>95000783</v>
          </cell>
          <cell r="C2745">
            <v>2060</v>
          </cell>
          <cell r="D2745">
            <v>30.623000000000001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30.623000000000001</v>
          </cell>
        </row>
        <row r="2746">
          <cell r="A2746" t="str">
            <v>950007842060</v>
          </cell>
          <cell r="B2746">
            <v>95000784</v>
          </cell>
          <cell r="C2746">
            <v>2060</v>
          </cell>
          <cell r="D2746">
            <v>27.74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27.74</v>
          </cell>
        </row>
        <row r="2747">
          <cell r="A2747" t="str">
            <v>950007852060</v>
          </cell>
          <cell r="B2747">
            <v>95000785</v>
          </cell>
          <cell r="C2747">
            <v>2060</v>
          </cell>
          <cell r="D2747">
            <v>0.26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0.26</v>
          </cell>
        </row>
        <row r="2748">
          <cell r="A2748" t="str">
            <v>950007862060</v>
          </cell>
          <cell r="B2748">
            <v>95000786</v>
          </cell>
          <cell r="C2748">
            <v>2060</v>
          </cell>
          <cell r="D2748">
            <v>0.01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0.01</v>
          </cell>
        </row>
        <row r="2749">
          <cell r="A2749" t="str">
            <v>950007872060</v>
          </cell>
          <cell r="B2749">
            <v>95000787</v>
          </cell>
          <cell r="C2749">
            <v>2060</v>
          </cell>
          <cell r="D2749">
            <v>11.275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11.275</v>
          </cell>
        </row>
        <row r="2750">
          <cell r="A2750" t="str">
            <v>950007882060</v>
          </cell>
          <cell r="B2750">
            <v>95000788</v>
          </cell>
          <cell r="C2750">
            <v>2060</v>
          </cell>
          <cell r="D2750">
            <v>0.01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0.01</v>
          </cell>
        </row>
        <row r="2751">
          <cell r="A2751" t="str">
            <v>950007932060</v>
          </cell>
          <cell r="B2751">
            <v>95000793</v>
          </cell>
          <cell r="C2751">
            <v>2060</v>
          </cell>
          <cell r="D2751">
            <v>12337.54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12337.54</v>
          </cell>
        </row>
        <row r="2752">
          <cell r="A2752" t="str">
            <v>950007932064</v>
          </cell>
          <cell r="B2752">
            <v>95000793</v>
          </cell>
          <cell r="C2752">
            <v>2064</v>
          </cell>
          <cell r="D2752">
            <v>26564.560000000001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26564.560000000001</v>
          </cell>
        </row>
        <row r="2753">
          <cell r="A2753" t="str">
            <v>950007942060</v>
          </cell>
          <cell r="B2753">
            <v>95000794</v>
          </cell>
          <cell r="C2753">
            <v>2060</v>
          </cell>
          <cell r="D2753">
            <v>1748.4024999999999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1748.4024999999999</v>
          </cell>
        </row>
        <row r="2754">
          <cell r="A2754" t="str">
            <v>950007942061</v>
          </cell>
          <cell r="B2754">
            <v>95000794</v>
          </cell>
          <cell r="C2754">
            <v>2061</v>
          </cell>
          <cell r="D2754">
            <v>1384.93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1384.93</v>
          </cell>
        </row>
        <row r="2755">
          <cell r="A2755" t="str">
            <v>950007942064</v>
          </cell>
          <cell r="B2755">
            <v>95000794</v>
          </cell>
          <cell r="C2755">
            <v>2064</v>
          </cell>
          <cell r="D2755">
            <v>1775.5938900000001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1775.5938900000001</v>
          </cell>
        </row>
        <row r="2756">
          <cell r="A2756" t="str">
            <v>950007952060</v>
          </cell>
          <cell r="B2756">
            <v>95000795</v>
          </cell>
          <cell r="C2756">
            <v>2060</v>
          </cell>
          <cell r="D2756">
            <v>2893.8775000000001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2893.8775000000001</v>
          </cell>
        </row>
        <row r="2757">
          <cell r="A2757" t="str">
            <v>950007952061</v>
          </cell>
          <cell r="B2757">
            <v>95000795</v>
          </cell>
          <cell r="C2757">
            <v>2061</v>
          </cell>
          <cell r="D2757">
            <v>2890.25333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2890.25333</v>
          </cell>
        </row>
        <row r="2758">
          <cell r="A2758" t="str">
            <v>950007952064</v>
          </cell>
          <cell r="B2758">
            <v>95000795</v>
          </cell>
          <cell r="C2758">
            <v>2064</v>
          </cell>
          <cell r="D2758">
            <v>2870.1750000000002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2870.1750000000002</v>
          </cell>
        </row>
        <row r="2759">
          <cell r="A2759" t="str">
            <v>950007962060</v>
          </cell>
          <cell r="B2759">
            <v>95000796</v>
          </cell>
          <cell r="C2759">
            <v>2060</v>
          </cell>
          <cell r="D2759">
            <v>1862.2025000000001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1862.2025000000001</v>
          </cell>
        </row>
        <row r="2760">
          <cell r="A2760" t="str">
            <v>950007962064</v>
          </cell>
          <cell r="B2760">
            <v>95000796</v>
          </cell>
          <cell r="C2760">
            <v>2064</v>
          </cell>
          <cell r="D2760">
            <v>2578.0450000000001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2578.0450000000001</v>
          </cell>
        </row>
        <row r="2761">
          <cell r="A2761" t="str">
            <v>950007972060</v>
          </cell>
          <cell r="B2761">
            <v>95000797</v>
          </cell>
          <cell r="C2761">
            <v>2060</v>
          </cell>
          <cell r="D2761">
            <v>973.72208000000001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973.72208000000001</v>
          </cell>
        </row>
        <row r="2762">
          <cell r="A2762" t="str">
            <v>950007972061</v>
          </cell>
          <cell r="B2762">
            <v>95000797</v>
          </cell>
          <cell r="C2762">
            <v>2061</v>
          </cell>
          <cell r="D2762">
            <v>1558.26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1558.26</v>
          </cell>
        </row>
        <row r="2763">
          <cell r="A2763" t="str">
            <v>950007972064</v>
          </cell>
          <cell r="B2763">
            <v>95000797</v>
          </cell>
          <cell r="C2763">
            <v>2064</v>
          </cell>
          <cell r="D2763">
            <v>971.95450000000005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971.95450000000005</v>
          </cell>
        </row>
        <row r="2764">
          <cell r="A2764" t="str">
            <v>950007982060</v>
          </cell>
          <cell r="B2764">
            <v>95000798</v>
          </cell>
          <cell r="C2764">
            <v>2060</v>
          </cell>
          <cell r="D2764">
            <v>16.559999999999999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16.559999999999999</v>
          </cell>
        </row>
        <row r="2765">
          <cell r="A2765" t="str">
            <v>950007982064</v>
          </cell>
          <cell r="B2765">
            <v>95000798</v>
          </cell>
          <cell r="C2765">
            <v>2064</v>
          </cell>
          <cell r="D2765">
            <v>11.625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11.625</v>
          </cell>
        </row>
        <row r="2766">
          <cell r="A2766" t="str">
            <v>950007991040</v>
          </cell>
          <cell r="B2766">
            <v>95000799</v>
          </cell>
          <cell r="C2766">
            <v>1040</v>
          </cell>
          <cell r="D2766">
            <v>9.5449999999999999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9.5449999999999999</v>
          </cell>
        </row>
        <row r="2767">
          <cell r="A2767" t="str">
            <v>950007992060</v>
          </cell>
          <cell r="B2767">
            <v>95000799</v>
          </cell>
          <cell r="C2767">
            <v>2060</v>
          </cell>
          <cell r="D2767">
            <v>86.65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86.65</v>
          </cell>
        </row>
        <row r="2768">
          <cell r="A2768" t="str">
            <v>950007992061</v>
          </cell>
          <cell r="B2768">
            <v>95000799</v>
          </cell>
          <cell r="C2768">
            <v>2061</v>
          </cell>
          <cell r="D2768">
            <v>8.1653699999999994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8.1653699999999994</v>
          </cell>
        </row>
        <row r="2769">
          <cell r="A2769" t="str">
            <v>950007992064</v>
          </cell>
          <cell r="B2769">
            <v>95000799</v>
          </cell>
          <cell r="C2769">
            <v>2064</v>
          </cell>
          <cell r="D2769">
            <v>27.08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27.08</v>
          </cell>
        </row>
        <row r="2770">
          <cell r="A2770" t="str">
            <v>950007994010</v>
          </cell>
          <cell r="B2770">
            <v>95000799</v>
          </cell>
          <cell r="C2770">
            <v>4010</v>
          </cell>
          <cell r="D2770">
            <v>9.9020799999999998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9.9020799999999998</v>
          </cell>
        </row>
        <row r="2771">
          <cell r="A2771" t="str">
            <v>950008022060</v>
          </cell>
          <cell r="B2771">
            <v>95000802</v>
          </cell>
          <cell r="C2771">
            <v>2060</v>
          </cell>
          <cell r="D2771">
            <v>45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45</v>
          </cell>
        </row>
        <row r="2772">
          <cell r="A2772" t="str">
            <v>950008022061</v>
          </cell>
          <cell r="B2772">
            <v>95000802</v>
          </cell>
          <cell r="C2772">
            <v>2061</v>
          </cell>
          <cell r="D2772">
            <v>45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45</v>
          </cell>
        </row>
        <row r="2773">
          <cell r="A2773" t="str">
            <v>950008022062</v>
          </cell>
          <cell r="B2773">
            <v>95000802</v>
          </cell>
          <cell r="C2773">
            <v>2062</v>
          </cell>
          <cell r="D2773">
            <v>34.911430000000003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34.911430000000003</v>
          </cell>
        </row>
        <row r="2774">
          <cell r="A2774" t="str">
            <v>950008022064</v>
          </cell>
          <cell r="B2774">
            <v>95000802</v>
          </cell>
          <cell r="C2774">
            <v>2064</v>
          </cell>
          <cell r="D2774">
            <v>32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32</v>
          </cell>
        </row>
        <row r="2775">
          <cell r="A2775" t="str">
            <v>950008026024</v>
          </cell>
          <cell r="B2775">
            <v>95000802</v>
          </cell>
          <cell r="C2775">
            <v>6024</v>
          </cell>
          <cell r="D2775">
            <v>38.107500000000002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38.107500000000002</v>
          </cell>
        </row>
        <row r="2776">
          <cell r="A2776" t="str">
            <v>950008032060</v>
          </cell>
          <cell r="B2776">
            <v>95000803</v>
          </cell>
          <cell r="C2776">
            <v>2060</v>
          </cell>
          <cell r="D2776">
            <v>44.802959999999999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44.802959999999999</v>
          </cell>
        </row>
        <row r="2777">
          <cell r="A2777" t="str">
            <v>950008032061</v>
          </cell>
          <cell r="B2777">
            <v>95000803</v>
          </cell>
          <cell r="C2777">
            <v>2061</v>
          </cell>
          <cell r="D2777">
            <v>45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45</v>
          </cell>
        </row>
        <row r="2778">
          <cell r="A2778" t="str">
            <v>950008032062</v>
          </cell>
          <cell r="B2778">
            <v>95000803</v>
          </cell>
          <cell r="C2778">
            <v>2062</v>
          </cell>
          <cell r="D2778">
            <v>45.7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45.7</v>
          </cell>
        </row>
        <row r="2779">
          <cell r="A2779" t="str">
            <v>950008032064</v>
          </cell>
          <cell r="B2779">
            <v>95000803</v>
          </cell>
          <cell r="C2779">
            <v>2064</v>
          </cell>
          <cell r="D2779">
            <v>32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32</v>
          </cell>
        </row>
        <row r="2780">
          <cell r="A2780" t="str">
            <v>950008036024</v>
          </cell>
          <cell r="B2780">
            <v>95000803</v>
          </cell>
          <cell r="C2780">
            <v>6024</v>
          </cell>
          <cell r="D2780">
            <v>37.71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37.71</v>
          </cell>
        </row>
        <row r="2781">
          <cell r="A2781" t="str">
            <v>950008042060</v>
          </cell>
          <cell r="B2781">
            <v>95000804</v>
          </cell>
          <cell r="C2781">
            <v>2060</v>
          </cell>
          <cell r="D2781">
            <v>45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45</v>
          </cell>
        </row>
        <row r="2782">
          <cell r="A2782" t="str">
            <v>950008042061</v>
          </cell>
          <cell r="B2782">
            <v>95000804</v>
          </cell>
          <cell r="C2782">
            <v>2061</v>
          </cell>
          <cell r="D2782">
            <v>44.69088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44.69088</v>
          </cell>
        </row>
        <row r="2783">
          <cell r="A2783" t="str">
            <v>950008042062</v>
          </cell>
          <cell r="B2783">
            <v>95000804</v>
          </cell>
          <cell r="C2783">
            <v>2062</v>
          </cell>
          <cell r="D2783">
            <v>60.226500000000001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60.226500000000001</v>
          </cell>
        </row>
        <row r="2784">
          <cell r="A2784" t="str">
            <v>950008042064</v>
          </cell>
          <cell r="B2784">
            <v>95000804</v>
          </cell>
          <cell r="C2784">
            <v>2064</v>
          </cell>
          <cell r="D2784">
            <v>177.32499999999999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177.32499999999999</v>
          </cell>
        </row>
        <row r="2785">
          <cell r="A2785" t="str">
            <v>950008046024</v>
          </cell>
          <cell r="B2785">
            <v>95000804</v>
          </cell>
          <cell r="C2785">
            <v>6024</v>
          </cell>
          <cell r="D2785">
            <v>37.58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37.58</v>
          </cell>
        </row>
        <row r="2786">
          <cell r="A2786" t="str">
            <v>950008052060</v>
          </cell>
          <cell r="B2786">
            <v>95000805</v>
          </cell>
          <cell r="C2786">
            <v>2060</v>
          </cell>
          <cell r="D2786">
            <v>45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45</v>
          </cell>
        </row>
        <row r="2787">
          <cell r="A2787" t="str">
            <v>950008052061</v>
          </cell>
          <cell r="B2787">
            <v>95000805</v>
          </cell>
          <cell r="C2787">
            <v>2061</v>
          </cell>
          <cell r="D2787">
            <v>44.571429999999999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44.571429999999999</v>
          </cell>
        </row>
        <row r="2788">
          <cell r="A2788" t="str">
            <v>950008056024</v>
          </cell>
          <cell r="B2788">
            <v>95000805</v>
          </cell>
          <cell r="C2788">
            <v>6024</v>
          </cell>
          <cell r="D2788">
            <v>37.712499999999999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37.712499999999999</v>
          </cell>
        </row>
        <row r="2789">
          <cell r="A2789" t="str">
            <v>950008062060</v>
          </cell>
          <cell r="B2789">
            <v>95000806</v>
          </cell>
          <cell r="C2789">
            <v>2060</v>
          </cell>
          <cell r="D2789">
            <v>45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45</v>
          </cell>
        </row>
        <row r="2790">
          <cell r="A2790" t="str">
            <v>950008062061</v>
          </cell>
          <cell r="B2790">
            <v>95000806</v>
          </cell>
          <cell r="C2790">
            <v>2061</v>
          </cell>
          <cell r="D2790">
            <v>45.116669999999999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45.116669999999999</v>
          </cell>
        </row>
        <row r="2791">
          <cell r="A2791" t="str">
            <v>950008066024</v>
          </cell>
          <cell r="B2791">
            <v>95000806</v>
          </cell>
          <cell r="C2791">
            <v>6024</v>
          </cell>
          <cell r="D2791">
            <v>33.71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33.71</v>
          </cell>
        </row>
        <row r="2792">
          <cell r="A2792" t="str">
            <v>950008072060</v>
          </cell>
          <cell r="B2792">
            <v>95000807</v>
          </cell>
          <cell r="C2792">
            <v>2060</v>
          </cell>
          <cell r="D2792">
            <v>36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36</v>
          </cell>
        </row>
        <row r="2793">
          <cell r="A2793" t="str">
            <v>950008082060</v>
          </cell>
          <cell r="B2793">
            <v>95000808</v>
          </cell>
          <cell r="C2793">
            <v>2060</v>
          </cell>
          <cell r="D2793">
            <v>35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35</v>
          </cell>
        </row>
        <row r="2794">
          <cell r="A2794" t="str">
            <v>950008092060</v>
          </cell>
          <cell r="B2794">
            <v>95000809</v>
          </cell>
          <cell r="C2794">
            <v>2060</v>
          </cell>
          <cell r="D2794">
            <v>45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45</v>
          </cell>
        </row>
        <row r="2795">
          <cell r="A2795" t="str">
            <v>950008192060</v>
          </cell>
          <cell r="B2795">
            <v>95000819</v>
          </cell>
          <cell r="C2795">
            <v>2060</v>
          </cell>
          <cell r="D2795">
            <v>4225.9350000000004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4225.9350000000004</v>
          </cell>
        </row>
        <row r="2796">
          <cell r="A2796" t="str">
            <v>950008272060</v>
          </cell>
          <cell r="B2796">
            <v>95000827</v>
          </cell>
          <cell r="C2796">
            <v>2060</v>
          </cell>
          <cell r="D2796">
            <v>24.29758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24.29758</v>
          </cell>
        </row>
        <row r="2797">
          <cell r="A2797" t="str">
            <v>950008272061</v>
          </cell>
          <cell r="B2797">
            <v>95000827</v>
          </cell>
          <cell r="C2797">
            <v>2061</v>
          </cell>
          <cell r="D2797">
            <v>21.6645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21.6645</v>
          </cell>
        </row>
        <row r="2798">
          <cell r="A2798" t="str">
            <v>950008272064</v>
          </cell>
          <cell r="B2798">
            <v>95000827</v>
          </cell>
          <cell r="C2798">
            <v>2064</v>
          </cell>
          <cell r="D2798">
            <v>30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30</v>
          </cell>
        </row>
        <row r="2799">
          <cell r="A2799" t="str">
            <v>950008282060</v>
          </cell>
          <cell r="B2799">
            <v>95000828</v>
          </cell>
          <cell r="C2799">
            <v>2060</v>
          </cell>
          <cell r="D2799">
            <v>20.720369999999999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20.720369999999999</v>
          </cell>
        </row>
        <row r="2800">
          <cell r="A2800" t="str">
            <v>950008282061</v>
          </cell>
          <cell r="B2800">
            <v>95000828</v>
          </cell>
          <cell r="C2800">
            <v>2061</v>
          </cell>
          <cell r="D2800">
            <v>21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21</v>
          </cell>
        </row>
        <row r="2801">
          <cell r="A2801" t="str">
            <v>950008282062</v>
          </cell>
          <cell r="B2801">
            <v>95000828</v>
          </cell>
          <cell r="C2801">
            <v>2062</v>
          </cell>
          <cell r="D2801">
            <v>60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60</v>
          </cell>
        </row>
        <row r="2802">
          <cell r="A2802" t="str">
            <v>950008282063</v>
          </cell>
          <cell r="B2802">
            <v>95000828</v>
          </cell>
          <cell r="C2802">
            <v>2063</v>
          </cell>
          <cell r="D2802">
            <v>30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30</v>
          </cell>
        </row>
        <row r="2803">
          <cell r="A2803" t="str">
            <v>950008282064</v>
          </cell>
          <cell r="B2803">
            <v>95000828</v>
          </cell>
          <cell r="C2803">
            <v>2064</v>
          </cell>
          <cell r="D2803">
            <v>30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30</v>
          </cell>
        </row>
        <row r="2804">
          <cell r="A2804" t="str">
            <v>950008286024</v>
          </cell>
          <cell r="B2804">
            <v>95000828</v>
          </cell>
          <cell r="C2804">
            <v>6024</v>
          </cell>
          <cell r="D2804">
            <v>23.56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23.56</v>
          </cell>
        </row>
        <row r="2805">
          <cell r="A2805" t="str">
            <v>950008292060</v>
          </cell>
          <cell r="B2805">
            <v>95000829</v>
          </cell>
          <cell r="C2805">
            <v>2060</v>
          </cell>
          <cell r="D2805">
            <v>21.00001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21.00001</v>
          </cell>
        </row>
        <row r="2806">
          <cell r="A2806" t="str">
            <v>950008292061</v>
          </cell>
          <cell r="B2806">
            <v>95000829</v>
          </cell>
          <cell r="C2806">
            <v>2061</v>
          </cell>
          <cell r="D2806">
            <v>21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21</v>
          </cell>
        </row>
        <row r="2807">
          <cell r="A2807" t="str">
            <v>950008292062</v>
          </cell>
          <cell r="B2807">
            <v>95000829</v>
          </cell>
          <cell r="C2807">
            <v>2062</v>
          </cell>
          <cell r="D2807">
            <v>31.90438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31.90438</v>
          </cell>
        </row>
        <row r="2808">
          <cell r="A2808" t="str">
            <v>950008292064</v>
          </cell>
          <cell r="B2808">
            <v>95000829</v>
          </cell>
          <cell r="C2808">
            <v>2064</v>
          </cell>
          <cell r="D2808">
            <v>30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30</v>
          </cell>
        </row>
        <row r="2809">
          <cell r="A2809" t="str">
            <v>950008296024</v>
          </cell>
          <cell r="B2809">
            <v>95000829</v>
          </cell>
          <cell r="C2809">
            <v>6024</v>
          </cell>
          <cell r="D2809">
            <v>23.567139999999998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23.567139999999998</v>
          </cell>
        </row>
        <row r="2810">
          <cell r="A2810" t="str">
            <v>950008302060</v>
          </cell>
          <cell r="B2810">
            <v>95000830</v>
          </cell>
          <cell r="C2810">
            <v>2060</v>
          </cell>
          <cell r="D2810">
            <v>20.118919999999999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20.118919999999999</v>
          </cell>
        </row>
        <row r="2811">
          <cell r="A2811" t="str">
            <v>950008302061</v>
          </cell>
          <cell r="B2811">
            <v>95000830</v>
          </cell>
          <cell r="C2811">
            <v>2061</v>
          </cell>
          <cell r="D2811">
            <v>28.212869999999999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28.212869999999999</v>
          </cell>
        </row>
        <row r="2812">
          <cell r="A2812" t="str">
            <v>950008302062</v>
          </cell>
          <cell r="B2812">
            <v>95000830</v>
          </cell>
          <cell r="C2812">
            <v>2062</v>
          </cell>
          <cell r="D2812">
            <v>56.462499999999999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56.462499999999999</v>
          </cell>
        </row>
        <row r="2813">
          <cell r="A2813" t="str">
            <v>950008302064</v>
          </cell>
          <cell r="B2813">
            <v>95000830</v>
          </cell>
          <cell r="C2813">
            <v>2064</v>
          </cell>
          <cell r="D2813">
            <v>45.507890000000003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45.507890000000003</v>
          </cell>
        </row>
        <row r="2814">
          <cell r="A2814" t="str">
            <v>950008306024</v>
          </cell>
          <cell r="B2814">
            <v>95000830</v>
          </cell>
          <cell r="C2814">
            <v>6024</v>
          </cell>
          <cell r="D2814">
            <v>22.8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22.8</v>
          </cell>
        </row>
        <row r="2815">
          <cell r="A2815" t="str">
            <v>950008312061</v>
          </cell>
          <cell r="B2815">
            <v>95000831</v>
          </cell>
          <cell r="C2815">
            <v>2061</v>
          </cell>
          <cell r="D2815">
            <v>54.9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54.9</v>
          </cell>
        </row>
        <row r="2816">
          <cell r="A2816" t="str">
            <v>950008312064</v>
          </cell>
          <cell r="B2816">
            <v>95000831</v>
          </cell>
          <cell r="C2816">
            <v>2064</v>
          </cell>
          <cell r="D2816">
            <v>54.9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54.9</v>
          </cell>
        </row>
        <row r="2817">
          <cell r="A2817" t="str">
            <v>950008322061</v>
          </cell>
          <cell r="B2817">
            <v>95000832</v>
          </cell>
          <cell r="C2817">
            <v>2061</v>
          </cell>
          <cell r="D2817">
            <v>46.9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46.9</v>
          </cell>
        </row>
        <row r="2818">
          <cell r="A2818" t="str">
            <v>950008332061</v>
          </cell>
          <cell r="B2818">
            <v>95000833</v>
          </cell>
          <cell r="C2818">
            <v>2061</v>
          </cell>
          <cell r="D2818">
            <v>54.9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54.9</v>
          </cell>
        </row>
        <row r="2819">
          <cell r="A2819" t="str">
            <v>950008332062</v>
          </cell>
          <cell r="B2819">
            <v>95000833</v>
          </cell>
          <cell r="C2819">
            <v>2062</v>
          </cell>
          <cell r="D2819">
            <v>54.9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54.9</v>
          </cell>
        </row>
        <row r="2820">
          <cell r="A2820" t="str">
            <v>950008332064</v>
          </cell>
          <cell r="B2820">
            <v>95000833</v>
          </cell>
          <cell r="C2820">
            <v>2064</v>
          </cell>
          <cell r="D2820">
            <v>54.9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54.9</v>
          </cell>
        </row>
        <row r="2821">
          <cell r="A2821" t="str">
            <v>950008342061</v>
          </cell>
          <cell r="B2821">
            <v>95000834</v>
          </cell>
          <cell r="C2821">
            <v>2061</v>
          </cell>
          <cell r="D2821">
            <v>54.9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54.9</v>
          </cell>
        </row>
        <row r="2822">
          <cell r="A2822" t="str">
            <v>950008342062</v>
          </cell>
          <cell r="B2822">
            <v>95000834</v>
          </cell>
          <cell r="C2822">
            <v>2062</v>
          </cell>
          <cell r="D2822">
            <v>54.9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54.9</v>
          </cell>
        </row>
        <row r="2823">
          <cell r="A2823" t="str">
            <v>950008342064</v>
          </cell>
          <cell r="B2823">
            <v>95000834</v>
          </cell>
          <cell r="C2823">
            <v>2064</v>
          </cell>
          <cell r="D2823">
            <v>54.9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54.9</v>
          </cell>
        </row>
        <row r="2824">
          <cell r="A2824" t="str">
            <v>950008362060</v>
          </cell>
          <cell r="B2824">
            <v>95000836</v>
          </cell>
          <cell r="C2824">
            <v>2060</v>
          </cell>
          <cell r="D2824">
            <v>26.366599999999998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26.366599999999998</v>
          </cell>
        </row>
        <row r="2825">
          <cell r="A2825" t="str">
            <v>950008362061</v>
          </cell>
          <cell r="B2825">
            <v>95000836</v>
          </cell>
          <cell r="C2825">
            <v>2061</v>
          </cell>
          <cell r="D2825">
            <v>27.967739999999999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27.967739999999999</v>
          </cell>
        </row>
        <row r="2826">
          <cell r="A2826" t="str">
            <v>950008362062</v>
          </cell>
          <cell r="B2826">
            <v>95000836</v>
          </cell>
          <cell r="C2826">
            <v>2062</v>
          </cell>
          <cell r="D2826">
            <v>27.967500000000001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27.967500000000001</v>
          </cell>
        </row>
        <row r="2827">
          <cell r="A2827" t="str">
            <v>950008362064</v>
          </cell>
          <cell r="B2827">
            <v>95000836</v>
          </cell>
          <cell r="C2827">
            <v>2064</v>
          </cell>
          <cell r="D2827">
            <v>30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30</v>
          </cell>
        </row>
        <row r="2828">
          <cell r="A2828" t="str">
            <v>950008366024</v>
          </cell>
          <cell r="B2828">
            <v>95000836</v>
          </cell>
          <cell r="C2828">
            <v>6024</v>
          </cell>
          <cell r="D2828">
            <v>19.37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19.37</v>
          </cell>
        </row>
        <row r="2829">
          <cell r="A2829" t="str">
            <v>950008382060</v>
          </cell>
          <cell r="B2829">
            <v>95000838</v>
          </cell>
          <cell r="C2829">
            <v>2060</v>
          </cell>
          <cell r="D2829">
            <v>39.28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39.28</v>
          </cell>
        </row>
        <row r="2830">
          <cell r="A2830" t="str">
            <v>950008392060</v>
          </cell>
          <cell r="B2830">
            <v>95000839</v>
          </cell>
          <cell r="C2830">
            <v>2060</v>
          </cell>
          <cell r="D2830">
            <v>30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30</v>
          </cell>
        </row>
        <row r="2831">
          <cell r="A2831" t="str">
            <v>950008396024</v>
          </cell>
          <cell r="B2831">
            <v>95000839</v>
          </cell>
          <cell r="C2831">
            <v>6024</v>
          </cell>
          <cell r="D2831">
            <v>33.924999999999997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33.924999999999997</v>
          </cell>
        </row>
        <row r="2832">
          <cell r="A2832" t="str">
            <v>950008402060</v>
          </cell>
          <cell r="B2832">
            <v>95000840</v>
          </cell>
          <cell r="C2832">
            <v>2060</v>
          </cell>
          <cell r="D2832">
            <v>43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43</v>
          </cell>
        </row>
        <row r="2833">
          <cell r="A2833" t="str">
            <v>950008406024</v>
          </cell>
          <cell r="B2833">
            <v>95000840</v>
          </cell>
          <cell r="C2833">
            <v>6024</v>
          </cell>
          <cell r="D2833">
            <v>36.15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36.15</v>
          </cell>
        </row>
        <row r="2834">
          <cell r="A2834" t="str">
            <v>950008412060</v>
          </cell>
          <cell r="B2834">
            <v>95000841</v>
          </cell>
          <cell r="C2834">
            <v>2060</v>
          </cell>
          <cell r="D2834">
            <v>35.49624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35.49624</v>
          </cell>
        </row>
        <row r="2835">
          <cell r="A2835" t="str">
            <v>950008412061</v>
          </cell>
          <cell r="B2835">
            <v>95000841</v>
          </cell>
          <cell r="C2835">
            <v>2061</v>
          </cell>
          <cell r="D2835">
            <v>45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45</v>
          </cell>
        </row>
        <row r="2836">
          <cell r="A2836" t="str">
            <v>950008412064</v>
          </cell>
          <cell r="B2836">
            <v>95000841</v>
          </cell>
          <cell r="C2836">
            <v>2064</v>
          </cell>
          <cell r="D2836">
            <v>30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30</v>
          </cell>
        </row>
        <row r="2837">
          <cell r="A2837" t="str">
            <v>950008416024</v>
          </cell>
          <cell r="B2837">
            <v>95000841</v>
          </cell>
          <cell r="C2837">
            <v>6024</v>
          </cell>
          <cell r="D2837">
            <v>30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30</v>
          </cell>
        </row>
        <row r="2838">
          <cell r="A2838" t="str">
            <v>950008422060</v>
          </cell>
          <cell r="B2838">
            <v>95000842</v>
          </cell>
          <cell r="C2838">
            <v>2060</v>
          </cell>
          <cell r="D2838">
            <v>1.31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1.31</v>
          </cell>
        </row>
        <row r="2839">
          <cell r="A2839" t="str">
            <v>950008432060</v>
          </cell>
          <cell r="B2839">
            <v>95000843</v>
          </cell>
          <cell r="C2839">
            <v>2060</v>
          </cell>
          <cell r="D2839">
            <v>1337.71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1337.71</v>
          </cell>
        </row>
        <row r="2840">
          <cell r="A2840" t="str">
            <v>950008492060</v>
          </cell>
          <cell r="B2840">
            <v>95000849</v>
          </cell>
          <cell r="C2840">
            <v>2060</v>
          </cell>
          <cell r="D2840">
            <v>168.44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168.44</v>
          </cell>
        </row>
        <row r="2841">
          <cell r="A2841" t="str">
            <v>950008492061</v>
          </cell>
          <cell r="B2841">
            <v>95000849</v>
          </cell>
          <cell r="C2841">
            <v>2061</v>
          </cell>
          <cell r="D2841">
            <v>158.9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158.9</v>
          </cell>
        </row>
        <row r="2842">
          <cell r="A2842" t="str">
            <v>950008502060</v>
          </cell>
          <cell r="B2842">
            <v>95000850</v>
          </cell>
          <cell r="C2842">
            <v>2060</v>
          </cell>
          <cell r="D2842">
            <v>520.68804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520.68804</v>
          </cell>
        </row>
        <row r="2843">
          <cell r="A2843" t="str">
            <v>950008612060</v>
          </cell>
          <cell r="B2843">
            <v>95000861</v>
          </cell>
          <cell r="C2843">
            <v>2060</v>
          </cell>
          <cell r="D2843">
            <v>296.16000000000003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296.16000000000003</v>
          </cell>
        </row>
        <row r="2844">
          <cell r="A2844" t="str">
            <v>950008622060</v>
          </cell>
          <cell r="B2844">
            <v>95000862</v>
          </cell>
          <cell r="C2844">
            <v>2060</v>
          </cell>
          <cell r="D2844">
            <v>0.21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0.21</v>
          </cell>
        </row>
        <row r="2845">
          <cell r="A2845" t="str">
            <v>950008652060</v>
          </cell>
          <cell r="B2845">
            <v>95000865</v>
          </cell>
          <cell r="C2845">
            <v>2060</v>
          </cell>
          <cell r="D2845">
            <v>13.26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13.26</v>
          </cell>
        </row>
        <row r="2846">
          <cell r="A2846" t="str">
            <v>950008672060</v>
          </cell>
          <cell r="B2846">
            <v>95000867</v>
          </cell>
          <cell r="C2846">
            <v>2060</v>
          </cell>
          <cell r="D2846">
            <v>3.8727299999999998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3.8727299999999998</v>
          </cell>
        </row>
        <row r="2847">
          <cell r="A2847" t="str">
            <v>950008682060</v>
          </cell>
          <cell r="B2847">
            <v>95000868</v>
          </cell>
          <cell r="C2847">
            <v>2060</v>
          </cell>
          <cell r="D2847">
            <v>5.0994999999999999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5.0994999999999999</v>
          </cell>
        </row>
        <row r="2848">
          <cell r="A2848" t="str">
            <v>950008682064</v>
          </cell>
          <cell r="B2848">
            <v>95000868</v>
          </cell>
          <cell r="C2848">
            <v>2064</v>
          </cell>
          <cell r="D2848">
            <v>14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14</v>
          </cell>
        </row>
        <row r="2849">
          <cell r="A2849" t="str">
            <v>950008692060</v>
          </cell>
          <cell r="B2849">
            <v>95000869</v>
          </cell>
          <cell r="C2849">
            <v>2060</v>
          </cell>
          <cell r="D2849">
            <v>91.73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91.73</v>
          </cell>
        </row>
        <row r="2850">
          <cell r="A2850" t="str">
            <v>950008702060</v>
          </cell>
          <cell r="B2850">
            <v>95000870</v>
          </cell>
          <cell r="C2850">
            <v>2060</v>
          </cell>
          <cell r="D2850">
            <v>332.58499999999998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332.58499999999998</v>
          </cell>
        </row>
        <row r="2851">
          <cell r="A2851" t="str">
            <v>950008712060</v>
          </cell>
          <cell r="B2851">
            <v>95000871</v>
          </cell>
          <cell r="C2851">
            <v>2060</v>
          </cell>
          <cell r="D2851">
            <v>4.8499999999999996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4.8499999999999996</v>
          </cell>
        </row>
        <row r="2852">
          <cell r="A2852" t="str">
            <v>950008792060</v>
          </cell>
          <cell r="B2852">
            <v>95000879</v>
          </cell>
          <cell r="C2852">
            <v>2060</v>
          </cell>
          <cell r="D2852">
            <v>4.49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4.49</v>
          </cell>
        </row>
        <row r="2853">
          <cell r="A2853" t="str">
            <v>950008822060</v>
          </cell>
          <cell r="B2853">
            <v>95000882</v>
          </cell>
          <cell r="C2853">
            <v>2060</v>
          </cell>
          <cell r="D2853">
            <v>0.01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0.01</v>
          </cell>
        </row>
        <row r="2854">
          <cell r="A2854" t="str">
            <v>950008852060</v>
          </cell>
          <cell r="B2854">
            <v>95000885</v>
          </cell>
          <cell r="C2854">
            <v>2060</v>
          </cell>
          <cell r="D2854">
            <v>1579.23333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1579.23333</v>
          </cell>
        </row>
        <row r="2855">
          <cell r="A2855" t="str">
            <v>950008856024</v>
          </cell>
          <cell r="B2855">
            <v>95000885</v>
          </cell>
          <cell r="C2855">
            <v>6024</v>
          </cell>
          <cell r="D2855">
            <v>1051.33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1051.33</v>
          </cell>
        </row>
        <row r="2856">
          <cell r="A2856" t="str">
            <v>950008872060</v>
          </cell>
          <cell r="B2856">
            <v>95000887</v>
          </cell>
          <cell r="C2856">
            <v>2060</v>
          </cell>
          <cell r="D2856">
            <v>0.39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0.39</v>
          </cell>
        </row>
        <row r="2857">
          <cell r="A2857" t="str">
            <v>950008912060</v>
          </cell>
          <cell r="B2857">
            <v>95000891</v>
          </cell>
          <cell r="C2857">
            <v>2060</v>
          </cell>
          <cell r="D2857">
            <v>393.24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393.24</v>
          </cell>
        </row>
        <row r="2858">
          <cell r="A2858" t="str">
            <v>950008942060</v>
          </cell>
          <cell r="B2858">
            <v>95000894</v>
          </cell>
          <cell r="C2858">
            <v>2060</v>
          </cell>
          <cell r="D2858">
            <v>0.77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0.77</v>
          </cell>
        </row>
        <row r="2859">
          <cell r="A2859" t="str">
            <v>950008952060</v>
          </cell>
          <cell r="B2859">
            <v>95000895</v>
          </cell>
          <cell r="C2859">
            <v>2060</v>
          </cell>
          <cell r="D2859">
            <v>0.01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0.01</v>
          </cell>
        </row>
        <row r="2860">
          <cell r="A2860" t="str">
            <v>950008972060</v>
          </cell>
          <cell r="B2860">
            <v>95000897</v>
          </cell>
          <cell r="C2860">
            <v>2060</v>
          </cell>
          <cell r="D2860">
            <v>0.96945999999999999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0.96945999999999999</v>
          </cell>
        </row>
        <row r="2861">
          <cell r="A2861" t="str">
            <v>950008982060</v>
          </cell>
          <cell r="B2861">
            <v>95000898</v>
          </cell>
          <cell r="C2861">
            <v>2060</v>
          </cell>
          <cell r="D2861">
            <v>38.625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38.625</v>
          </cell>
        </row>
        <row r="2862">
          <cell r="A2862" t="str">
            <v>950008992060</v>
          </cell>
          <cell r="B2862">
            <v>95000899</v>
          </cell>
          <cell r="C2862">
            <v>2060</v>
          </cell>
          <cell r="D2862">
            <v>15.140129999999999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15.140129999999999</v>
          </cell>
        </row>
        <row r="2863">
          <cell r="A2863" t="str">
            <v>950009002060</v>
          </cell>
          <cell r="B2863">
            <v>95000900</v>
          </cell>
          <cell r="C2863">
            <v>2060</v>
          </cell>
          <cell r="D2863">
            <v>6.1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6.1</v>
          </cell>
        </row>
        <row r="2864">
          <cell r="A2864" t="str">
            <v>950009012060</v>
          </cell>
          <cell r="B2864">
            <v>95000901</v>
          </cell>
          <cell r="C2864">
            <v>2060</v>
          </cell>
          <cell r="D2864">
            <v>1.3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1.3</v>
          </cell>
        </row>
        <row r="2865">
          <cell r="A2865" t="str">
            <v>950009022060</v>
          </cell>
          <cell r="B2865">
            <v>95000902</v>
          </cell>
          <cell r="C2865">
            <v>2060</v>
          </cell>
          <cell r="D2865">
            <v>3.9779499999999999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3.9779499999999999</v>
          </cell>
        </row>
        <row r="2866">
          <cell r="A2866" t="str">
            <v>950009026024</v>
          </cell>
          <cell r="B2866">
            <v>95000902</v>
          </cell>
          <cell r="C2866">
            <v>6024</v>
          </cell>
          <cell r="D2866">
            <v>7.87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7.87</v>
          </cell>
        </row>
        <row r="2867">
          <cell r="A2867" t="str">
            <v>950009032060</v>
          </cell>
          <cell r="B2867">
            <v>95000903</v>
          </cell>
          <cell r="C2867">
            <v>2060</v>
          </cell>
          <cell r="D2867">
            <v>130.47611000000001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130.47611000000001</v>
          </cell>
        </row>
        <row r="2868">
          <cell r="A2868" t="str">
            <v>950009042060</v>
          </cell>
          <cell r="B2868">
            <v>95000904</v>
          </cell>
          <cell r="C2868">
            <v>2060</v>
          </cell>
          <cell r="D2868">
            <v>545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545</v>
          </cell>
        </row>
        <row r="2869">
          <cell r="A2869" t="str">
            <v>950009052060</v>
          </cell>
          <cell r="B2869">
            <v>95000905</v>
          </cell>
          <cell r="C2869">
            <v>2060</v>
          </cell>
          <cell r="D2869">
            <v>415.4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415.4</v>
          </cell>
        </row>
        <row r="2870">
          <cell r="A2870" t="str">
            <v>950009062060</v>
          </cell>
          <cell r="B2870">
            <v>95000906</v>
          </cell>
          <cell r="C2870">
            <v>2060</v>
          </cell>
          <cell r="D2870">
            <v>4.8329999999999998E-2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4.8329999999999998E-2</v>
          </cell>
        </row>
        <row r="2871">
          <cell r="A2871" t="str">
            <v>950009066024</v>
          </cell>
          <cell r="B2871">
            <v>95000906</v>
          </cell>
          <cell r="C2871">
            <v>6024</v>
          </cell>
          <cell r="D2871">
            <v>4.8750000000000002E-2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4.8750000000000002E-2</v>
          </cell>
        </row>
        <row r="2872">
          <cell r="A2872" t="str">
            <v>950009072060</v>
          </cell>
          <cell r="B2872">
            <v>95000907</v>
          </cell>
          <cell r="C2872">
            <v>2060</v>
          </cell>
          <cell r="D2872">
            <v>181.85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181.85</v>
          </cell>
        </row>
        <row r="2873">
          <cell r="A2873" t="str">
            <v>950009082060</v>
          </cell>
          <cell r="B2873">
            <v>95000908</v>
          </cell>
          <cell r="C2873">
            <v>2060</v>
          </cell>
          <cell r="D2873">
            <v>25.1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25.1</v>
          </cell>
        </row>
        <row r="2874">
          <cell r="A2874" t="str">
            <v>950009082061</v>
          </cell>
          <cell r="B2874">
            <v>95000908</v>
          </cell>
          <cell r="C2874">
            <v>2061</v>
          </cell>
          <cell r="D2874">
            <v>7.5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7.5</v>
          </cell>
        </row>
        <row r="2875">
          <cell r="A2875" t="str">
            <v>950009092060</v>
          </cell>
          <cell r="B2875">
            <v>95000909</v>
          </cell>
          <cell r="C2875">
            <v>2060</v>
          </cell>
          <cell r="D2875">
            <v>105.31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105.31</v>
          </cell>
        </row>
        <row r="2876">
          <cell r="A2876" t="str">
            <v>950009122060</v>
          </cell>
          <cell r="B2876">
            <v>95000912</v>
          </cell>
          <cell r="C2876">
            <v>2060</v>
          </cell>
          <cell r="D2876">
            <v>0.01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0.01</v>
          </cell>
        </row>
        <row r="2877">
          <cell r="A2877" t="str">
            <v>950009182060</v>
          </cell>
          <cell r="B2877">
            <v>95000918</v>
          </cell>
          <cell r="C2877">
            <v>2060</v>
          </cell>
          <cell r="D2877">
            <v>0.01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0.01</v>
          </cell>
        </row>
        <row r="2878">
          <cell r="A2878" t="str">
            <v>950009202060</v>
          </cell>
          <cell r="B2878">
            <v>95000920</v>
          </cell>
          <cell r="C2878">
            <v>2060</v>
          </cell>
          <cell r="D2878">
            <v>29.13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29.13</v>
          </cell>
        </row>
        <row r="2879">
          <cell r="A2879" t="str">
            <v>950009202061</v>
          </cell>
          <cell r="B2879">
            <v>95000920</v>
          </cell>
          <cell r="C2879">
            <v>2061</v>
          </cell>
          <cell r="D2879">
            <v>1.67778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1.67778</v>
          </cell>
        </row>
        <row r="2880">
          <cell r="A2880" t="str">
            <v>950009212060</v>
          </cell>
          <cell r="B2880">
            <v>95000921</v>
          </cell>
          <cell r="C2880">
            <v>2060</v>
          </cell>
          <cell r="D2880">
            <v>0.09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0.09</v>
          </cell>
        </row>
        <row r="2881">
          <cell r="A2881" t="str">
            <v>950009222060</v>
          </cell>
          <cell r="B2881">
            <v>95000922</v>
          </cell>
          <cell r="C2881">
            <v>2060</v>
          </cell>
          <cell r="D2881">
            <v>144.69399999999999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144.69399999999999</v>
          </cell>
        </row>
        <row r="2882">
          <cell r="A2882" t="str">
            <v>950009241040</v>
          </cell>
          <cell r="B2882">
            <v>95000924</v>
          </cell>
          <cell r="C2882">
            <v>1040</v>
          </cell>
          <cell r="D2882">
            <v>0.18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0.18</v>
          </cell>
        </row>
        <row r="2883">
          <cell r="A2883" t="str">
            <v>950009242061</v>
          </cell>
          <cell r="B2883">
            <v>95000924</v>
          </cell>
          <cell r="C2883">
            <v>2061</v>
          </cell>
          <cell r="D2883">
            <v>1.3388500000000001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1.3388500000000001</v>
          </cell>
        </row>
        <row r="2884">
          <cell r="A2884" t="str">
            <v>950009242062</v>
          </cell>
          <cell r="B2884">
            <v>95000924</v>
          </cell>
          <cell r="C2884">
            <v>2062</v>
          </cell>
          <cell r="D2884">
            <v>0.1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0.1</v>
          </cell>
        </row>
        <row r="2885">
          <cell r="A2885" t="str">
            <v>950009244010</v>
          </cell>
          <cell r="B2885">
            <v>95000924</v>
          </cell>
          <cell r="C2885">
            <v>4010</v>
          </cell>
          <cell r="D2885">
            <v>0.17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0.17</v>
          </cell>
        </row>
        <row r="2886">
          <cell r="A2886" t="str">
            <v>950009251040</v>
          </cell>
          <cell r="B2886">
            <v>95000925</v>
          </cell>
          <cell r="C2886">
            <v>1040</v>
          </cell>
          <cell r="D2886">
            <v>0.06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0.06</v>
          </cell>
        </row>
        <row r="2887">
          <cell r="A2887" t="str">
            <v>950009252060</v>
          </cell>
          <cell r="B2887">
            <v>95000925</v>
          </cell>
          <cell r="C2887">
            <v>2060</v>
          </cell>
          <cell r="D2887">
            <v>1.44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1.44</v>
          </cell>
        </row>
        <row r="2888">
          <cell r="A2888" t="str">
            <v>950009252062</v>
          </cell>
          <cell r="B2888">
            <v>95000925</v>
          </cell>
          <cell r="C2888">
            <v>2062</v>
          </cell>
          <cell r="D2888">
            <v>0.03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0.03</v>
          </cell>
        </row>
        <row r="2889">
          <cell r="A2889" t="str">
            <v>950009254010</v>
          </cell>
          <cell r="B2889">
            <v>95000925</v>
          </cell>
          <cell r="C2889">
            <v>4010</v>
          </cell>
          <cell r="D2889">
            <v>0.05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0.05</v>
          </cell>
        </row>
        <row r="2890">
          <cell r="A2890" t="str">
            <v>950009272060</v>
          </cell>
          <cell r="B2890">
            <v>95000927</v>
          </cell>
          <cell r="C2890">
            <v>2060</v>
          </cell>
          <cell r="D2890">
            <v>193.65797000000001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193.65797000000001</v>
          </cell>
        </row>
        <row r="2891">
          <cell r="A2891" t="str">
            <v>950009301040</v>
          </cell>
          <cell r="B2891">
            <v>95000930</v>
          </cell>
          <cell r="C2891">
            <v>1040</v>
          </cell>
          <cell r="D2891">
            <v>0.17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0.17</v>
          </cell>
        </row>
        <row r="2892">
          <cell r="A2892" t="str">
            <v>950009302062</v>
          </cell>
          <cell r="B2892">
            <v>95000930</v>
          </cell>
          <cell r="C2892">
            <v>2062</v>
          </cell>
          <cell r="D2892">
            <v>0.06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0.06</v>
          </cell>
        </row>
        <row r="2893">
          <cell r="A2893" t="str">
            <v>950009304010</v>
          </cell>
          <cell r="B2893">
            <v>95000930</v>
          </cell>
          <cell r="C2893">
            <v>4010</v>
          </cell>
          <cell r="D2893">
            <v>0.17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0.17</v>
          </cell>
        </row>
        <row r="2894">
          <cell r="A2894" t="str">
            <v>950009312060</v>
          </cell>
          <cell r="B2894">
            <v>95000931</v>
          </cell>
          <cell r="C2894">
            <v>2060</v>
          </cell>
          <cell r="D2894">
            <v>1.16675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1.16675</v>
          </cell>
        </row>
        <row r="2895">
          <cell r="A2895" t="str">
            <v>950009342060</v>
          </cell>
          <cell r="B2895">
            <v>95000934</v>
          </cell>
          <cell r="C2895">
            <v>2060</v>
          </cell>
          <cell r="D2895">
            <v>330.75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330.75</v>
          </cell>
        </row>
        <row r="2896">
          <cell r="A2896" t="str">
            <v>950009372060</v>
          </cell>
          <cell r="B2896">
            <v>95000937</v>
          </cell>
          <cell r="C2896">
            <v>2060</v>
          </cell>
          <cell r="D2896">
            <v>638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638</v>
          </cell>
        </row>
        <row r="2897">
          <cell r="A2897" t="str">
            <v>950009382060</v>
          </cell>
          <cell r="B2897">
            <v>95000938</v>
          </cell>
          <cell r="C2897">
            <v>2060</v>
          </cell>
          <cell r="D2897">
            <v>13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13</v>
          </cell>
        </row>
        <row r="2898">
          <cell r="A2898" t="str">
            <v>950009392060</v>
          </cell>
          <cell r="B2898">
            <v>95000939</v>
          </cell>
          <cell r="C2898">
            <v>2060</v>
          </cell>
          <cell r="D2898">
            <v>15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15</v>
          </cell>
        </row>
        <row r="2899">
          <cell r="A2899" t="str">
            <v>950009402060</v>
          </cell>
          <cell r="B2899">
            <v>95000940</v>
          </cell>
          <cell r="C2899">
            <v>2060</v>
          </cell>
          <cell r="D2899">
            <v>0.12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0.12</v>
          </cell>
        </row>
        <row r="2900">
          <cell r="A2900" t="str">
            <v>950009412060</v>
          </cell>
          <cell r="B2900">
            <v>95000941</v>
          </cell>
          <cell r="C2900">
            <v>2060</v>
          </cell>
          <cell r="D2900">
            <v>686.73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686.73</v>
          </cell>
        </row>
        <row r="2901">
          <cell r="A2901" t="str">
            <v>950009432060</v>
          </cell>
          <cell r="B2901">
            <v>95000943</v>
          </cell>
          <cell r="C2901">
            <v>2060</v>
          </cell>
          <cell r="D2901">
            <v>189.07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189.07</v>
          </cell>
        </row>
        <row r="2902">
          <cell r="A2902" t="str">
            <v>950009442060</v>
          </cell>
          <cell r="B2902">
            <v>95000944</v>
          </cell>
          <cell r="C2902">
            <v>2060</v>
          </cell>
          <cell r="D2902">
            <v>0.22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0.22</v>
          </cell>
        </row>
        <row r="2903">
          <cell r="A2903" t="str">
            <v>950009462061</v>
          </cell>
          <cell r="B2903">
            <v>95000946</v>
          </cell>
          <cell r="C2903">
            <v>2061</v>
          </cell>
          <cell r="D2903">
            <v>4.12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4.12</v>
          </cell>
        </row>
        <row r="2904">
          <cell r="A2904" t="str">
            <v>950009532060</v>
          </cell>
          <cell r="B2904">
            <v>95000953</v>
          </cell>
          <cell r="C2904">
            <v>2060</v>
          </cell>
          <cell r="D2904">
            <v>5.05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5.05</v>
          </cell>
        </row>
        <row r="2905">
          <cell r="A2905" t="str">
            <v>950009552060</v>
          </cell>
          <cell r="B2905">
            <v>95000955</v>
          </cell>
          <cell r="C2905">
            <v>2060</v>
          </cell>
          <cell r="D2905">
            <v>10.993639999999999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10.993639999999999</v>
          </cell>
        </row>
        <row r="2906">
          <cell r="A2906" t="str">
            <v>950009562060</v>
          </cell>
          <cell r="B2906">
            <v>95000956</v>
          </cell>
          <cell r="C2906">
            <v>2060</v>
          </cell>
          <cell r="D2906">
            <v>37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37</v>
          </cell>
        </row>
        <row r="2907">
          <cell r="A2907" t="str">
            <v>950009572060</v>
          </cell>
          <cell r="B2907">
            <v>95000957</v>
          </cell>
          <cell r="C2907">
            <v>2060</v>
          </cell>
          <cell r="D2907">
            <v>2.4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2.4</v>
          </cell>
        </row>
        <row r="2908">
          <cell r="A2908" t="str">
            <v>950009602060</v>
          </cell>
          <cell r="B2908">
            <v>95000960</v>
          </cell>
          <cell r="C2908">
            <v>2060</v>
          </cell>
          <cell r="D2908">
            <v>406.46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406.46</v>
          </cell>
        </row>
        <row r="2909">
          <cell r="A2909" t="str">
            <v>950009606024</v>
          </cell>
          <cell r="B2909">
            <v>95000960</v>
          </cell>
          <cell r="C2909">
            <v>6024</v>
          </cell>
          <cell r="D2909">
            <v>347.4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347.4</v>
          </cell>
        </row>
        <row r="2910">
          <cell r="A2910" t="str">
            <v>950009612060</v>
          </cell>
          <cell r="B2910">
            <v>95000961</v>
          </cell>
          <cell r="C2910">
            <v>2060</v>
          </cell>
          <cell r="D2910">
            <v>485.10216000000003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485.10216000000003</v>
          </cell>
        </row>
        <row r="2911">
          <cell r="A2911" t="str">
            <v>950009616024</v>
          </cell>
          <cell r="B2911">
            <v>95000961</v>
          </cell>
          <cell r="C2911">
            <v>6024</v>
          </cell>
          <cell r="D2911">
            <v>408.3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408.3</v>
          </cell>
        </row>
        <row r="2912">
          <cell r="A2912" t="str">
            <v>950009632060</v>
          </cell>
          <cell r="B2912">
            <v>95000963</v>
          </cell>
          <cell r="C2912">
            <v>2060</v>
          </cell>
          <cell r="D2912">
            <v>168.04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168.04</v>
          </cell>
        </row>
        <row r="2913">
          <cell r="A2913" t="str">
            <v>950009642060</v>
          </cell>
          <cell r="B2913">
            <v>95000964</v>
          </cell>
          <cell r="C2913">
            <v>2060</v>
          </cell>
          <cell r="D2913">
            <v>1.87426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1.87426</v>
          </cell>
        </row>
        <row r="2914">
          <cell r="A2914" t="str">
            <v>950009701040</v>
          </cell>
          <cell r="B2914">
            <v>95000970</v>
          </cell>
          <cell r="C2914">
            <v>1040</v>
          </cell>
          <cell r="D2914">
            <v>0.3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0.3</v>
          </cell>
        </row>
        <row r="2915">
          <cell r="A2915" t="str">
            <v>950009702060</v>
          </cell>
          <cell r="B2915">
            <v>95000970</v>
          </cell>
          <cell r="C2915">
            <v>2060</v>
          </cell>
          <cell r="D2915">
            <v>0.27228000000000002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0.27228000000000002</v>
          </cell>
        </row>
        <row r="2916">
          <cell r="A2916" t="str">
            <v>950009712060</v>
          </cell>
          <cell r="B2916">
            <v>95000971</v>
          </cell>
          <cell r="C2916">
            <v>2060</v>
          </cell>
          <cell r="D2916">
            <v>9.53233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9.53233</v>
          </cell>
        </row>
        <row r="2917">
          <cell r="A2917" t="str">
            <v>950009722060</v>
          </cell>
          <cell r="B2917">
            <v>95000972</v>
          </cell>
          <cell r="C2917">
            <v>2060</v>
          </cell>
          <cell r="D2917">
            <v>265.49333000000001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265.49333000000001</v>
          </cell>
        </row>
        <row r="2918">
          <cell r="A2918" t="str">
            <v>950009732060</v>
          </cell>
          <cell r="B2918">
            <v>95000973</v>
          </cell>
          <cell r="C2918">
            <v>2060</v>
          </cell>
          <cell r="D2918">
            <v>0.73046999999999995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0.73046999999999995</v>
          </cell>
        </row>
        <row r="2919">
          <cell r="A2919" t="str">
            <v>950009742060</v>
          </cell>
          <cell r="B2919">
            <v>95000974</v>
          </cell>
          <cell r="C2919">
            <v>2060</v>
          </cell>
          <cell r="D2919">
            <v>2372.12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2372.12</v>
          </cell>
        </row>
        <row r="2920">
          <cell r="A2920" t="str">
            <v>950009742064</v>
          </cell>
          <cell r="B2920">
            <v>95000974</v>
          </cell>
          <cell r="C2920">
            <v>2064</v>
          </cell>
          <cell r="D2920">
            <v>1513.08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1513.08</v>
          </cell>
        </row>
        <row r="2921">
          <cell r="A2921" t="str">
            <v>950009752060</v>
          </cell>
          <cell r="B2921">
            <v>95000975</v>
          </cell>
          <cell r="C2921">
            <v>2060</v>
          </cell>
          <cell r="D2921">
            <v>1357.67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1357.67</v>
          </cell>
        </row>
        <row r="2922">
          <cell r="A2922" t="str">
            <v>950009752061</v>
          </cell>
          <cell r="B2922">
            <v>95000975</v>
          </cell>
          <cell r="C2922">
            <v>2061</v>
          </cell>
          <cell r="D2922">
            <v>1296.93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1296.93</v>
          </cell>
        </row>
        <row r="2923">
          <cell r="A2923" t="str">
            <v>950009752064</v>
          </cell>
          <cell r="B2923">
            <v>95000975</v>
          </cell>
          <cell r="C2923">
            <v>2064</v>
          </cell>
          <cell r="D2923">
            <v>1368.6980000000001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1368.6980000000001</v>
          </cell>
        </row>
        <row r="2924">
          <cell r="A2924" t="str">
            <v>950009792060</v>
          </cell>
          <cell r="B2924">
            <v>95000979</v>
          </cell>
          <cell r="C2924">
            <v>2060</v>
          </cell>
          <cell r="D2924">
            <v>709.64583000000005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709.64583000000005</v>
          </cell>
        </row>
        <row r="2925">
          <cell r="A2925" t="str">
            <v>950009796024</v>
          </cell>
          <cell r="B2925">
            <v>95000979</v>
          </cell>
          <cell r="C2925">
            <v>6024</v>
          </cell>
          <cell r="D2925">
            <v>449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449</v>
          </cell>
        </row>
        <row r="2926">
          <cell r="A2926" t="str">
            <v>950009871040</v>
          </cell>
          <cell r="B2926">
            <v>95000987</v>
          </cell>
          <cell r="C2926">
            <v>1040</v>
          </cell>
          <cell r="D2926">
            <v>8.99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8.99</v>
          </cell>
        </row>
        <row r="2927">
          <cell r="A2927" t="str">
            <v>950009892060</v>
          </cell>
          <cell r="B2927">
            <v>95000989</v>
          </cell>
          <cell r="C2927">
            <v>2060</v>
          </cell>
          <cell r="D2927">
            <v>2.94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2.94</v>
          </cell>
        </row>
        <row r="2928">
          <cell r="A2928" t="str">
            <v>950009921040</v>
          </cell>
          <cell r="B2928">
            <v>95000992</v>
          </cell>
          <cell r="C2928">
            <v>1040</v>
          </cell>
          <cell r="D2928">
            <v>14.53969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14.53969</v>
          </cell>
        </row>
        <row r="2929">
          <cell r="A2929" t="str">
            <v>950009942060</v>
          </cell>
          <cell r="B2929">
            <v>95000994</v>
          </cell>
          <cell r="C2929">
            <v>2060</v>
          </cell>
          <cell r="D2929">
            <v>84.196669999999997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84.196669999999997</v>
          </cell>
        </row>
        <row r="2930">
          <cell r="A2930" t="str">
            <v>950009952060</v>
          </cell>
          <cell r="B2930">
            <v>95000995</v>
          </cell>
          <cell r="C2930">
            <v>2060</v>
          </cell>
          <cell r="D2930">
            <v>9.9733699999999992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9.9733699999999992</v>
          </cell>
        </row>
        <row r="2931">
          <cell r="A2931" t="str">
            <v>950009962060</v>
          </cell>
          <cell r="B2931">
            <v>95000996</v>
          </cell>
          <cell r="C2931">
            <v>2060</v>
          </cell>
          <cell r="D2931">
            <v>353.33249999999998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353.33249999999998</v>
          </cell>
        </row>
        <row r="2932">
          <cell r="A2932" t="str">
            <v>950009972060</v>
          </cell>
          <cell r="B2932">
            <v>95000997</v>
          </cell>
          <cell r="C2932">
            <v>2060</v>
          </cell>
          <cell r="D2932">
            <v>64.459999999999994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64.459999999999994</v>
          </cell>
        </row>
        <row r="2933">
          <cell r="A2933" t="str">
            <v>950009982060</v>
          </cell>
          <cell r="B2933">
            <v>95000998</v>
          </cell>
          <cell r="C2933">
            <v>2060</v>
          </cell>
          <cell r="D2933">
            <v>146.15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146.15</v>
          </cell>
        </row>
        <row r="2934">
          <cell r="A2934" t="str">
            <v>950009992060</v>
          </cell>
          <cell r="B2934">
            <v>95000999</v>
          </cell>
          <cell r="C2934">
            <v>2060</v>
          </cell>
          <cell r="D2934">
            <v>24.907499999999999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24.907499999999999</v>
          </cell>
        </row>
        <row r="2935">
          <cell r="A2935" t="str">
            <v>950010002064</v>
          </cell>
          <cell r="B2935">
            <v>95001000</v>
          </cell>
          <cell r="C2935">
            <v>2064</v>
          </cell>
          <cell r="D2935">
            <v>4.5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4.5</v>
          </cell>
        </row>
        <row r="2936">
          <cell r="A2936" t="str">
            <v>950010012064</v>
          </cell>
          <cell r="B2936">
            <v>95001001</v>
          </cell>
          <cell r="C2936">
            <v>2064</v>
          </cell>
          <cell r="D2936">
            <v>6.5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6.5</v>
          </cell>
        </row>
        <row r="2937">
          <cell r="A2937" t="str">
            <v>950010022061</v>
          </cell>
          <cell r="B2937">
            <v>95001002</v>
          </cell>
          <cell r="C2937">
            <v>2061</v>
          </cell>
          <cell r="D2937">
            <v>2164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2164</v>
          </cell>
        </row>
        <row r="2938">
          <cell r="A2938" t="str">
            <v>950010032061</v>
          </cell>
          <cell r="B2938">
            <v>95001003</v>
          </cell>
          <cell r="C2938">
            <v>2061</v>
          </cell>
          <cell r="D2938">
            <v>5186.75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5186.75</v>
          </cell>
        </row>
        <row r="2939">
          <cell r="A2939" t="str">
            <v>950010052060</v>
          </cell>
          <cell r="B2939">
            <v>95001005</v>
          </cell>
          <cell r="C2939">
            <v>2060</v>
          </cell>
          <cell r="D2939">
            <v>1.3068200000000001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1.3068200000000001</v>
          </cell>
        </row>
        <row r="2940">
          <cell r="A2940" t="str">
            <v>950010202060</v>
          </cell>
          <cell r="B2940">
            <v>95001020</v>
          </cell>
          <cell r="C2940">
            <v>2060</v>
          </cell>
          <cell r="D2940">
            <v>560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560</v>
          </cell>
        </row>
        <row r="2941">
          <cell r="A2941" t="str">
            <v>950010222060</v>
          </cell>
          <cell r="B2941">
            <v>95001022</v>
          </cell>
          <cell r="C2941">
            <v>2060</v>
          </cell>
          <cell r="D2941">
            <v>129.59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129.59</v>
          </cell>
        </row>
        <row r="2942">
          <cell r="A2942" t="str">
            <v>950010252060</v>
          </cell>
          <cell r="B2942">
            <v>95001025</v>
          </cell>
          <cell r="C2942">
            <v>2060</v>
          </cell>
          <cell r="D2942">
            <v>17.899999999999999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17.899999999999999</v>
          </cell>
        </row>
        <row r="2943">
          <cell r="A2943" t="str">
            <v>950010282060</v>
          </cell>
          <cell r="B2943">
            <v>95001028</v>
          </cell>
          <cell r="C2943">
            <v>2060</v>
          </cell>
          <cell r="D2943">
            <v>7.0000000000000007E-2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7.0000000000000007E-2</v>
          </cell>
        </row>
        <row r="2944">
          <cell r="A2944" t="str">
            <v>950010292060</v>
          </cell>
          <cell r="B2944">
            <v>95001029</v>
          </cell>
          <cell r="C2944">
            <v>2060</v>
          </cell>
          <cell r="D2944">
            <v>0.16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0.16</v>
          </cell>
        </row>
        <row r="2945">
          <cell r="A2945" t="str">
            <v>950010302060</v>
          </cell>
          <cell r="B2945">
            <v>95001030</v>
          </cell>
          <cell r="C2945">
            <v>2060</v>
          </cell>
          <cell r="D2945">
            <v>0.09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0.09</v>
          </cell>
        </row>
        <row r="2946">
          <cell r="A2946" t="str">
            <v>950010312060</v>
          </cell>
          <cell r="B2946">
            <v>95001031</v>
          </cell>
          <cell r="C2946">
            <v>2060</v>
          </cell>
          <cell r="D2946">
            <v>0.21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0.21</v>
          </cell>
        </row>
        <row r="2947">
          <cell r="A2947" t="str">
            <v>950010322060</v>
          </cell>
          <cell r="B2947">
            <v>95001032</v>
          </cell>
          <cell r="C2947">
            <v>2060</v>
          </cell>
          <cell r="D2947">
            <v>0.16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0.16</v>
          </cell>
        </row>
        <row r="2948">
          <cell r="A2948" t="str">
            <v>950010332060</v>
          </cell>
          <cell r="B2948">
            <v>95001033</v>
          </cell>
          <cell r="C2948">
            <v>2060</v>
          </cell>
          <cell r="D2948">
            <v>0.13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0.13</v>
          </cell>
        </row>
        <row r="2949">
          <cell r="A2949" t="str">
            <v>950010342060</v>
          </cell>
          <cell r="B2949">
            <v>95001034</v>
          </cell>
          <cell r="C2949">
            <v>2060</v>
          </cell>
          <cell r="D2949">
            <v>0.17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0.17</v>
          </cell>
        </row>
        <row r="2950">
          <cell r="A2950" t="str">
            <v>950010352060</v>
          </cell>
          <cell r="B2950">
            <v>95001035</v>
          </cell>
          <cell r="C2950">
            <v>2060</v>
          </cell>
          <cell r="D2950">
            <v>0.61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0.61</v>
          </cell>
        </row>
        <row r="2951">
          <cell r="A2951" t="str">
            <v>950010372060</v>
          </cell>
          <cell r="B2951">
            <v>95001037</v>
          </cell>
          <cell r="C2951">
            <v>2060</v>
          </cell>
          <cell r="D2951">
            <v>24.39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24.39</v>
          </cell>
        </row>
        <row r="2952">
          <cell r="A2952" t="str">
            <v>950010382060</v>
          </cell>
          <cell r="B2952">
            <v>95001038</v>
          </cell>
          <cell r="C2952">
            <v>2060</v>
          </cell>
          <cell r="D2952">
            <v>0.3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0.3</v>
          </cell>
        </row>
        <row r="2953">
          <cell r="A2953" t="str">
            <v>950010392060</v>
          </cell>
          <cell r="B2953">
            <v>95001039</v>
          </cell>
          <cell r="C2953">
            <v>2060</v>
          </cell>
          <cell r="D2953">
            <v>15.53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15.53</v>
          </cell>
        </row>
        <row r="2954">
          <cell r="A2954" t="str">
            <v>950010402060</v>
          </cell>
          <cell r="B2954">
            <v>95001040</v>
          </cell>
          <cell r="C2954">
            <v>2060</v>
          </cell>
          <cell r="D2954">
            <v>0.61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0.61</v>
          </cell>
        </row>
        <row r="2955">
          <cell r="A2955" t="str">
            <v>950010412060</v>
          </cell>
          <cell r="B2955">
            <v>95001041</v>
          </cell>
          <cell r="C2955">
            <v>2060</v>
          </cell>
          <cell r="D2955">
            <v>11.79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11.79</v>
          </cell>
        </row>
        <row r="2956">
          <cell r="A2956" t="str">
            <v>950010422060</v>
          </cell>
          <cell r="B2956">
            <v>95001042</v>
          </cell>
          <cell r="C2956">
            <v>2060</v>
          </cell>
          <cell r="D2956">
            <v>1.22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1.22</v>
          </cell>
        </row>
        <row r="2957">
          <cell r="A2957" t="str">
            <v>950010432060</v>
          </cell>
          <cell r="B2957">
            <v>95001043</v>
          </cell>
          <cell r="C2957">
            <v>2060</v>
          </cell>
          <cell r="D2957">
            <v>0.24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0.24</v>
          </cell>
        </row>
        <row r="2958">
          <cell r="A2958" t="str">
            <v>950010442060</v>
          </cell>
          <cell r="B2958">
            <v>95001044</v>
          </cell>
          <cell r="C2958">
            <v>2060</v>
          </cell>
          <cell r="D2958">
            <v>11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11</v>
          </cell>
        </row>
        <row r="2959">
          <cell r="A2959" t="str">
            <v>950010462060</v>
          </cell>
          <cell r="B2959">
            <v>95001046</v>
          </cell>
          <cell r="C2959">
            <v>2060</v>
          </cell>
          <cell r="D2959">
            <v>4.72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4.72</v>
          </cell>
        </row>
        <row r="2960">
          <cell r="A2960" t="str">
            <v>950010482060</v>
          </cell>
          <cell r="B2960">
            <v>95001048</v>
          </cell>
          <cell r="C2960">
            <v>2060</v>
          </cell>
          <cell r="D2960">
            <v>0.02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0.02</v>
          </cell>
        </row>
        <row r="2961">
          <cell r="A2961" t="str">
            <v>950010492060</v>
          </cell>
          <cell r="B2961">
            <v>95001049</v>
          </cell>
          <cell r="C2961">
            <v>2060</v>
          </cell>
          <cell r="D2961">
            <v>0.21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0.21</v>
          </cell>
        </row>
        <row r="2962">
          <cell r="A2962" t="str">
            <v>950010502060</v>
          </cell>
          <cell r="B2962">
            <v>95001050</v>
          </cell>
          <cell r="C2962">
            <v>2060</v>
          </cell>
          <cell r="D2962">
            <v>0.61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0.61</v>
          </cell>
        </row>
        <row r="2963">
          <cell r="A2963" t="str">
            <v>950010542060</v>
          </cell>
          <cell r="B2963">
            <v>95001054</v>
          </cell>
          <cell r="C2963">
            <v>2060</v>
          </cell>
          <cell r="D2963">
            <v>12.5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12.5</v>
          </cell>
        </row>
        <row r="2964">
          <cell r="A2964" t="str">
            <v>950010552060</v>
          </cell>
          <cell r="B2964">
            <v>95001055</v>
          </cell>
          <cell r="C2964">
            <v>2060</v>
          </cell>
          <cell r="D2964">
            <v>3.67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3.67</v>
          </cell>
        </row>
        <row r="2965">
          <cell r="A2965" t="str">
            <v>950010562060</v>
          </cell>
          <cell r="B2965">
            <v>95001056</v>
          </cell>
          <cell r="C2965">
            <v>2060</v>
          </cell>
          <cell r="D2965">
            <v>1.61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1.61</v>
          </cell>
        </row>
        <row r="2966">
          <cell r="A2966" t="str">
            <v>950010602060</v>
          </cell>
          <cell r="B2966">
            <v>95001060</v>
          </cell>
          <cell r="C2966">
            <v>2060</v>
          </cell>
          <cell r="D2966">
            <v>0.4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0.4</v>
          </cell>
        </row>
        <row r="2967">
          <cell r="A2967" t="str">
            <v>950010622060</v>
          </cell>
          <cell r="B2967">
            <v>95001062</v>
          </cell>
          <cell r="C2967">
            <v>2060</v>
          </cell>
          <cell r="D2967">
            <v>747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747</v>
          </cell>
        </row>
        <row r="2968">
          <cell r="A2968" t="str">
            <v>950010632060</v>
          </cell>
          <cell r="B2968">
            <v>95001063</v>
          </cell>
          <cell r="C2968">
            <v>2060</v>
          </cell>
          <cell r="D2968">
            <v>1.22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1.22</v>
          </cell>
        </row>
        <row r="2969">
          <cell r="A2969" t="str">
            <v>950010662060</v>
          </cell>
          <cell r="B2969">
            <v>95001066</v>
          </cell>
          <cell r="C2969">
            <v>2060</v>
          </cell>
          <cell r="D2969">
            <v>114.13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114.13</v>
          </cell>
        </row>
        <row r="2970">
          <cell r="A2970" t="str">
            <v>950010702060</v>
          </cell>
          <cell r="B2970">
            <v>95001070</v>
          </cell>
          <cell r="C2970">
            <v>2060</v>
          </cell>
          <cell r="D2970">
            <v>0.05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0.05</v>
          </cell>
        </row>
        <row r="2971">
          <cell r="A2971" t="str">
            <v>950010712060</v>
          </cell>
          <cell r="B2971">
            <v>95001071</v>
          </cell>
          <cell r="C2971">
            <v>2060</v>
          </cell>
          <cell r="D2971">
            <v>0.24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0.24</v>
          </cell>
        </row>
        <row r="2972">
          <cell r="A2972" t="str">
            <v>950010722060</v>
          </cell>
          <cell r="B2972">
            <v>95001072</v>
          </cell>
          <cell r="C2972">
            <v>2060</v>
          </cell>
          <cell r="D2972">
            <v>0.10818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0.10818</v>
          </cell>
        </row>
        <row r="2973">
          <cell r="A2973" t="str">
            <v>950010752060</v>
          </cell>
          <cell r="B2973">
            <v>95001075</v>
          </cell>
          <cell r="C2973">
            <v>2060</v>
          </cell>
          <cell r="D2973">
            <v>1.22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1.22</v>
          </cell>
        </row>
        <row r="2974">
          <cell r="A2974" t="str">
            <v>950010762060</v>
          </cell>
          <cell r="B2974">
            <v>95001076</v>
          </cell>
          <cell r="C2974">
            <v>2060</v>
          </cell>
          <cell r="D2974">
            <v>18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18</v>
          </cell>
        </row>
        <row r="2975">
          <cell r="A2975" t="str">
            <v>950010772060</v>
          </cell>
          <cell r="B2975">
            <v>95001077</v>
          </cell>
          <cell r="C2975">
            <v>2060</v>
          </cell>
          <cell r="D2975">
            <v>0.05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0.05</v>
          </cell>
        </row>
        <row r="2976">
          <cell r="A2976" t="str">
            <v>950010782060</v>
          </cell>
          <cell r="B2976">
            <v>95001078</v>
          </cell>
          <cell r="C2976">
            <v>2060</v>
          </cell>
          <cell r="D2976">
            <v>0.63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0.63</v>
          </cell>
        </row>
        <row r="2977">
          <cell r="A2977" t="str">
            <v>950010802060</v>
          </cell>
          <cell r="B2977">
            <v>95001080</v>
          </cell>
          <cell r="C2977">
            <v>2060</v>
          </cell>
          <cell r="D2977">
            <v>0.05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0.05</v>
          </cell>
        </row>
        <row r="2978">
          <cell r="A2978" t="str">
            <v>950010802064</v>
          </cell>
          <cell r="B2978">
            <v>95001080</v>
          </cell>
          <cell r="C2978">
            <v>2064</v>
          </cell>
          <cell r="D2978">
            <v>12.5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12.5</v>
          </cell>
        </row>
        <row r="2979">
          <cell r="A2979" t="str">
            <v>950010812060</v>
          </cell>
          <cell r="B2979">
            <v>95001081</v>
          </cell>
          <cell r="C2979">
            <v>2060</v>
          </cell>
          <cell r="D2979">
            <v>0.24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0.24</v>
          </cell>
        </row>
        <row r="2980">
          <cell r="A2980" t="str">
            <v>950010822060</v>
          </cell>
          <cell r="B2980">
            <v>95001082</v>
          </cell>
          <cell r="C2980">
            <v>2060</v>
          </cell>
          <cell r="D2980">
            <v>0.21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0.21</v>
          </cell>
        </row>
        <row r="2981">
          <cell r="A2981" t="str">
            <v>950010832060</v>
          </cell>
          <cell r="B2981">
            <v>95001083</v>
          </cell>
          <cell r="C2981">
            <v>2060</v>
          </cell>
          <cell r="D2981">
            <v>146.37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146.37</v>
          </cell>
        </row>
        <row r="2982">
          <cell r="A2982" t="str">
            <v>950010842060</v>
          </cell>
          <cell r="B2982">
            <v>95001084</v>
          </cell>
          <cell r="C2982">
            <v>2060</v>
          </cell>
          <cell r="D2982">
            <v>63.91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63.91</v>
          </cell>
        </row>
        <row r="2983">
          <cell r="A2983" t="str">
            <v>950010862060</v>
          </cell>
          <cell r="B2983">
            <v>95001086</v>
          </cell>
          <cell r="C2983">
            <v>2060</v>
          </cell>
          <cell r="D2983">
            <v>0.24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0.24</v>
          </cell>
        </row>
        <row r="2984">
          <cell r="A2984" t="str">
            <v>950010872060</v>
          </cell>
          <cell r="B2984">
            <v>95001087</v>
          </cell>
          <cell r="C2984">
            <v>2060</v>
          </cell>
          <cell r="D2984">
            <v>7.0000000000000007E-2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7.0000000000000007E-2</v>
          </cell>
        </row>
        <row r="2985">
          <cell r="A2985" t="str">
            <v>950010882060</v>
          </cell>
          <cell r="B2985">
            <v>95001088</v>
          </cell>
          <cell r="C2985">
            <v>2060</v>
          </cell>
          <cell r="D2985">
            <v>0.24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0.24</v>
          </cell>
        </row>
        <row r="2986">
          <cell r="A2986" t="str">
            <v>950010892060</v>
          </cell>
          <cell r="B2986">
            <v>95001089</v>
          </cell>
          <cell r="C2986">
            <v>2060</v>
          </cell>
          <cell r="D2986">
            <v>0.17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0.17</v>
          </cell>
        </row>
        <row r="2987">
          <cell r="A2987" t="str">
            <v>950010902060</v>
          </cell>
          <cell r="B2987">
            <v>95001090</v>
          </cell>
          <cell r="C2987">
            <v>2060</v>
          </cell>
          <cell r="D2987">
            <v>1.22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1.22</v>
          </cell>
        </row>
        <row r="2988">
          <cell r="A2988" t="str">
            <v>950010922060</v>
          </cell>
          <cell r="B2988">
            <v>95001092</v>
          </cell>
          <cell r="C2988">
            <v>2060</v>
          </cell>
          <cell r="D2988">
            <v>0.24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0.24</v>
          </cell>
        </row>
        <row r="2989">
          <cell r="A2989" t="str">
            <v>950010932060</v>
          </cell>
          <cell r="B2989">
            <v>95001093</v>
          </cell>
          <cell r="C2989">
            <v>2060</v>
          </cell>
          <cell r="D2989">
            <v>0.06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0.06</v>
          </cell>
        </row>
        <row r="2990">
          <cell r="A2990" t="str">
            <v>950010942060</v>
          </cell>
          <cell r="B2990">
            <v>95001094</v>
          </cell>
          <cell r="C2990">
            <v>2060</v>
          </cell>
          <cell r="D2990">
            <v>7.0000000000000007E-2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7.0000000000000007E-2</v>
          </cell>
        </row>
        <row r="2991">
          <cell r="A2991" t="str">
            <v>950010952060</v>
          </cell>
          <cell r="B2991">
            <v>95001095</v>
          </cell>
          <cell r="C2991">
            <v>2060</v>
          </cell>
          <cell r="D2991">
            <v>0.24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0.24</v>
          </cell>
        </row>
        <row r="2992">
          <cell r="A2992" t="str">
            <v>950010962060</v>
          </cell>
          <cell r="B2992">
            <v>95001096</v>
          </cell>
          <cell r="C2992">
            <v>2060</v>
          </cell>
          <cell r="D2992">
            <v>0.24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0.24</v>
          </cell>
        </row>
        <row r="2993">
          <cell r="A2993" t="str">
            <v>950010972060</v>
          </cell>
          <cell r="B2993">
            <v>95001097</v>
          </cell>
          <cell r="C2993">
            <v>2060</v>
          </cell>
          <cell r="D2993">
            <v>90.742000000000004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90.742000000000004</v>
          </cell>
        </row>
        <row r="2994">
          <cell r="A2994" t="str">
            <v>950010982060</v>
          </cell>
          <cell r="B2994">
            <v>95001098</v>
          </cell>
          <cell r="C2994">
            <v>2060</v>
          </cell>
          <cell r="D2994">
            <v>0.43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0.43</v>
          </cell>
        </row>
        <row r="2995">
          <cell r="A2995" t="str">
            <v>950010992060</v>
          </cell>
          <cell r="B2995">
            <v>95001099</v>
          </cell>
          <cell r="C2995">
            <v>2060</v>
          </cell>
          <cell r="D2995">
            <v>46.13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46.13</v>
          </cell>
        </row>
        <row r="2996">
          <cell r="A2996" t="str">
            <v>950011002060</v>
          </cell>
          <cell r="B2996">
            <v>95001100</v>
          </cell>
          <cell r="C2996">
            <v>2060</v>
          </cell>
          <cell r="D2996">
            <v>109.7252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109.7252</v>
          </cell>
        </row>
        <row r="2997">
          <cell r="A2997" t="str">
            <v>950011006024</v>
          </cell>
          <cell r="B2997">
            <v>95001100</v>
          </cell>
          <cell r="C2997">
            <v>6024</v>
          </cell>
          <cell r="D2997">
            <v>109.73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109.73</v>
          </cell>
        </row>
        <row r="2998">
          <cell r="A2998" t="str">
            <v>950011012060</v>
          </cell>
          <cell r="B2998">
            <v>95001101</v>
          </cell>
          <cell r="C2998">
            <v>2060</v>
          </cell>
          <cell r="D2998">
            <v>5.66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5.66</v>
          </cell>
        </row>
        <row r="2999">
          <cell r="A2999" t="str">
            <v>950011022060</v>
          </cell>
          <cell r="B2999">
            <v>95001102</v>
          </cell>
          <cell r="C2999">
            <v>2060</v>
          </cell>
          <cell r="D2999">
            <v>408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408</v>
          </cell>
        </row>
        <row r="3000">
          <cell r="A3000" t="str">
            <v>950011032060</v>
          </cell>
          <cell r="B3000">
            <v>95001103</v>
          </cell>
          <cell r="C3000">
            <v>2060</v>
          </cell>
          <cell r="D3000">
            <v>1.22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1.22</v>
          </cell>
        </row>
        <row r="3001">
          <cell r="A3001" t="str">
            <v>950011036024</v>
          </cell>
          <cell r="B3001">
            <v>95001103</v>
          </cell>
          <cell r="C3001">
            <v>6024</v>
          </cell>
          <cell r="D3001">
            <v>1.22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1.22</v>
          </cell>
        </row>
        <row r="3002">
          <cell r="A3002" t="str">
            <v>950011042060</v>
          </cell>
          <cell r="B3002">
            <v>95001104</v>
          </cell>
          <cell r="C3002">
            <v>2060</v>
          </cell>
          <cell r="D3002">
            <v>58.151429999999998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58.151429999999998</v>
          </cell>
        </row>
        <row r="3003">
          <cell r="A3003" t="str">
            <v>950011046024</v>
          </cell>
          <cell r="B3003">
            <v>95001104</v>
          </cell>
          <cell r="C3003">
            <v>6024</v>
          </cell>
          <cell r="D3003">
            <v>58.15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58.15</v>
          </cell>
        </row>
        <row r="3004">
          <cell r="A3004" t="str">
            <v>950011062060</v>
          </cell>
          <cell r="B3004">
            <v>95001106</v>
          </cell>
          <cell r="C3004">
            <v>2060</v>
          </cell>
          <cell r="D3004">
            <v>823.53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823.53</v>
          </cell>
        </row>
        <row r="3005">
          <cell r="A3005" t="str">
            <v>950011082060</v>
          </cell>
          <cell r="B3005">
            <v>95001108</v>
          </cell>
          <cell r="C3005">
            <v>2060</v>
          </cell>
          <cell r="D3005">
            <v>312.2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312.2</v>
          </cell>
        </row>
        <row r="3006">
          <cell r="A3006" t="str">
            <v>950011082061</v>
          </cell>
          <cell r="B3006">
            <v>95001108</v>
          </cell>
          <cell r="C3006">
            <v>2061</v>
          </cell>
          <cell r="D3006">
            <v>10.4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10.4</v>
          </cell>
        </row>
        <row r="3007">
          <cell r="A3007" t="str">
            <v>950011092060</v>
          </cell>
          <cell r="B3007">
            <v>95001109</v>
          </cell>
          <cell r="C3007">
            <v>2060</v>
          </cell>
          <cell r="D3007">
            <v>12.99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12.99</v>
          </cell>
        </row>
        <row r="3008">
          <cell r="A3008" t="str">
            <v>950011102060</v>
          </cell>
          <cell r="B3008">
            <v>95001110</v>
          </cell>
          <cell r="C3008">
            <v>2060</v>
          </cell>
          <cell r="D3008">
            <v>1.22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1.22</v>
          </cell>
        </row>
        <row r="3009">
          <cell r="A3009" t="str">
            <v>950011122060</v>
          </cell>
          <cell r="B3009">
            <v>95001112</v>
          </cell>
          <cell r="C3009">
            <v>2060</v>
          </cell>
          <cell r="D3009">
            <v>542.6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542.6</v>
          </cell>
        </row>
        <row r="3010">
          <cell r="A3010" t="str">
            <v>950011132060</v>
          </cell>
          <cell r="B3010">
            <v>95001113</v>
          </cell>
          <cell r="C3010">
            <v>2060</v>
          </cell>
          <cell r="D3010">
            <v>511.3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511.3</v>
          </cell>
        </row>
        <row r="3011">
          <cell r="A3011" t="str">
            <v>950011152060</v>
          </cell>
          <cell r="B3011">
            <v>95001115</v>
          </cell>
          <cell r="C3011">
            <v>2060</v>
          </cell>
          <cell r="D3011">
            <v>324.51749999999998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324.51749999999998</v>
          </cell>
        </row>
        <row r="3012">
          <cell r="A3012" t="str">
            <v>950011152061</v>
          </cell>
          <cell r="B3012">
            <v>95001115</v>
          </cell>
          <cell r="C3012">
            <v>2061</v>
          </cell>
          <cell r="D3012">
            <v>160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160</v>
          </cell>
        </row>
        <row r="3013">
          <cell r="A3013" t="str">
            <v>950011162060</v>
          </cell>
          <cell r="B3013">
            <v>95001116</v>
          </cell>
          <cell r="C3013">
            <v>2060</v>
          </cell>
          <cell r="D3013">
            <v>54.91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54.91</v>
          </cell>
        </row>
        <row r="3014">
          <cell r="A3014" t="str">
            <v>950011172060</v>
          </cell>
          <cell r="B3014">
            <v>95001117</v>
          </cell>
          <cell r="C3014">
            <v>2060</v>
          </cell>
          <cell r="D3014">
            <v>1.22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1.22</v>
          </cell>
        </row>
        <row r="3015">
          <cell r="A3015" t="str">
            <v>950011182060</v>
          </cell>
          <cell r="B3015">
            <v>95001118</v>
          </cell>
          <cell r="C3015">
            <v>2060</v>
          </cell>
          <cell r="D3015">
            <v>1.22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1.22</v>
          </cell>
        </row>
        <row r="3016">
          <cell r="A3016" t="str">
            <v>950011182061</v>
          </cell>
          <cell r="B3016">
            <v>95001118</v>
          </cell>
          <cell r="C3016">
            <v>2061</v>
          </cell>
          <cell r="D3016">
            <v>45.5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45.5</v>
          </cell>
        </row>
        <row r="3017">
          <cell r="A3017" t="str">
            <v>950011192060</v>
          </cell>
          <cell r="B3017">
            <v>95001119</v>
          </cell>
          <cell r="C3017">
            <v>2060</v>
          </cell>
          <cell r="D3017">
            <v>69.760000000000005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69.760000000000005</v>
          </cell>
        </row>
        <row r="3018">
          <cell r="A3018" t="str">
            <v>950011202060</v>
          </cell>
          <cell r="B3018">
            <v>95001120</v>
          </cell>
          <cell r="C3018">
            <v>2060</v>
          </cell>
          <cell r="D3018">
            <v>59.985999999999997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59.985999999999997</v>
          </cell>
        </row>
        <row r="3019">
          <cell r="A3019" t="str">
            <v>950011212060</v>
          </cell>
          <cell r="B3019">
            <v>95001121</v>
          </cell>
          <cell r="C3019">
            <v>2060</v>
          </cell>
          <cell r="D3019">
            <v>48.82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48.82</v>
          </cell>
        </row>
        <row r="3020">
          <cell r="A3020" t="str">
            <v>950011222060</v>
          </cell>
          <cell r="B3020">
            <v>95001122</v>
          </cell>
          <cell r="C3020">
            <v>2060</v>
          </cell>
          <cell r="D3020">
            <v>1277.95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1277.95</v>
          </cell>
        </row>
        <row r="3021">
          <cell r="A3021" t="str">
            <v>950011232060</v>
          </cell>
          <cell r="B3021">
            <v>95001123</v>
          </cell>
          <cell r="C3021">
            <v>2060</v>
          </cell>
          <cell r="D3021">
            <v>6.8242900000000004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6.8242900000000004</v>
          </cell>
        </row>
        <row r="3022">
          <cell r="A3022" t="str">
            <v>950011242060</v>
          </cell>
          <cell r="B3022">
            <v>95001124</v>
          </cell>
          <cell r="C3022">
            <v>2060</v>
          </cell>
          <cell r="D3022">
            <v>1.22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1.22</v>
          </cell>
        </row>
        <row r="3023">
          <cell r="A3023" t="str">
            <v>950011252060</v>
          </cell>
          <cell r="B3023">
            <v>95001125</v>
          </cell>
          <cell r="C3023">
            <v>2060</v>
          </cell>
          <cell r="D3023">
            <v>13.016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13.016</v>
          </cell>
        </row>
        <row r="3024">
          <cell r="A3024" t="str">
            <v>950011272060</v>
          </cell>
          <cell r="B3024">
            <v>95001127</v>
          </cell>
          <cell r="C3024">
            <v>2060</v>
          </cell>
          <cell r="D3024">
            <v>36.590000000000003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36.590000000000003</v>
          </cell>
        </row>
        <row r="3025">
          <cell r="A3025" t="str">
            <v>950011282060</v>
          </cell>
          <cell r="B3025">
            <v>95001128</v>
          </cell>
          <cell r="C3025">
            <v>2060</v>
          </cell>
          <cell r="D3025">
            <v>89.5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89.5</v>
          </cell>
        </row>
        <row r="3026">
          <cell r="A3026" t="str">
            <v>950011292060</v>
          </cell>
          <cell r="B3026">
            <v>95001129</v>
          </cell>
          <cell r="C3026">
            <v>2060</v>
          </cell>
          <cell r="D3026">
            <v>462.2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462.2</v>
          </cell>
        </row>
        <row r="3027">
          <cell r="A3027" t="str">
            <v>950011302060</v>
          </cell>
          <cell r="B3027">
            <v>95001130</v>
          </cell>
          <cell r="C3027">
            <v>2060</v>
          </cell>
          <cell r="D3027">
            <v>79.88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79.88</v>
          </cell>
        </row>
        <row r="3028">
          <cell r="A3028" t="str">
            <v>950011332060</v>
          </cell>
          <cell r="B3028">
            <v>95001133</v>
          </cell>
          <cell r="C3028">
            <v>2060</v>
          </cell>
          <cell r="D3028">
            <v>0.47765000000000002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0.47765000000000002</v>
          </cell>
        </row>
        <row r="3029">
          <cell r="A3029" t="str">
            <v>950011332062</v>
          </cell>
          <cell r="B3029">
            <v>95001133</v>
          </cell>
          <cell r="C3029">
            <v>2062</v>
          </cell>
          <cell r="D3029">
            <v>0.3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0.3</v>
          </cell>
        </row>
        <row r="3030">
          <cell r="A3030" t="str">
            <v>950011352060</v>
          </cell>
          <cell r="B3030">
            <v>95001135</v>
          </cell>
          <cell r="C3030">
            <v>2060</v>
          </cell>
          <cell r="D3030">
            <v>1.22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1.22</v>
          </cell>
        </row>
        <row r="3031">
          <cell r="A3031" t="str">
            <v>950011362060</v>
          </cell>
          <cell r="B3031">
            <v>95001136</v>
          </cell>
          <cell r="C3031">
            <v>2060</v>
          </cell>
          <cell r="D3031">
            <v>2861.13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2861.13</v>
          </cell>
        </row>
        <row r="3032">
          <cell r="A3032" t="str">
            <v>950011402060</v>
          </cell>
          <cell r="B3032">
            <v>95001140</v>
          </cell>
          <cell r="C3032">
            <v>2060</v>
          </cell>
          <cell r="D3032">
            <v>0.22309999999999999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0.22309999999999999</v>
          </cell>
        </row>
        <row r="3033">
          <cell r="A3033" t="str">
            <v>950011412060</v>
          </cell>
          <cell r="B3033">
            <v>95001141</v>
          </cell>
          <cell r="C3033">
            <v>2060</v>
          </cell>
          <cell r="D3033">
            <v>1.22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1.22</v>
          </cell>
        </row>
        <row r="3034">
          <cell r="A3034" t="str">
            <v>950011422060</v>
          </cell>
          <cell r="B3034">
            <v>95001142</v>
          </cell>
          <cell r="C3034">
            <v>2060</v>
          </cell>
          <cell r="D3034">
            <v>1.22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1.22</v>
          </cell>
        </row>
        <row r="3035">
          <cell r="A3035" t="str">
            <v>950011452060</v>
          </cell>
          <cell r="B3035">
            <v>95001145</v>
          </cell>
          <cell r="C3035">
            <v>2060</v>
          </cell>
          <cell r="D3035">
            <v>0.45698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0.45698</v>
          </cell>
        </row>
        <row r="3036">
          <cell r="A3036" t="str">
            <v>950011462060</v>
          </cell>
          <cell r="B3036">
            <v>95001146</v>
          </cell>
          <cell r="C3036">
            <v>2060</v>
          </cell>
          <cell r="D3036">
            <v>0.26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0.26</v>
          </cell>
        </row>
        <row r="3037">
          <cell r="A3037" t="str">
            <v>950011471040</v>
          </cell>
          <cell r="B3037">
            <v>95001147</v>
          </cell>
          <cell r="C3037">
            <v>1040</v>
          </cell>
          <cell r="D3037">
            <v>0.45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0.45</v>
          </cell>
        </row>
        <row r="3038">
          <cell r="A3038" t="str">
            <v>950011472060</v>
          </cell>
          <cell r="B3038">
            <v>95001147</v>
          </cell>
          <cell r="C3038">
            <v>2060</v>
          </cell>
          <cell r="D3038">
            <v>1.3751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1.3751</v>
          </cell>
        </row>
        <row r="3039">
          <cell r="A3039" t="str">
            <v>950011474010</v>
          </cell>
          <cell r="B3039">
            <v>95001147</v>
          </cell>
          <cell r="C3039">
            <v>4010</v>
          </cell>
          <cell r="D3039">
            <v>0.45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0.45</v>
          </cell>
        </row>
        <row r="3040">
          <cell r="A3040" t="str">
            <v>950011476024</v>
          </cell>
          <cell r="B3040">
            <v>95001147</v>
          </cell>
          <cell r="C3040">
            <v>6024</v>
          </cell>
          <cell r="D3040">
            <v>0.68125000000000002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0.68125000000000002</v>
          </cell>
        </row>
        <row r="3041">
          <cell r="A3041" t="str">
            <v>950011492060</v>
          </cell>
          <cell r="B3041">
            <v>95001149</v>
          </cell>
          <cell r="C3041">
            <v>2060</v>
          </cell>
          <cell r="D3041">
            <v>31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31</v>
          </cell>
        </row>
        <row r="3042">
          <cell r="A3042" t="str">
            <v>950011502060</v>
          </cell>
          <cell r="B3042">
            <v>95001150</v>
          </cell>
          <cell r="C3042">
            <v>2060</v>
          </cell>
          <cell r="D3042">
            <v>35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35</v>
          </cell>
        </row>
        <row r="3043">
          <cell r="A3043" t="str">
            <v>950011522060</v>
          </cell>
          <cell r="B3043">
            <v>95001152</v>
          </cell>
          <cell r="C3043">
            <v>2060</v>
          </cell>
          <cell r="D3043">
            <v>0.72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0.72</v>
          </cell>
        </row>
        <row r="3044">
          <cell r="A3044" t="str">
            <v>950011532060</v>
          </cell>
          <cell r="B3044">
            <v>95001153</v>
          </cell>
          <cell r="C3044">
            <v>2060</v>
          </cell>
          <cell r="D3044">
            <v>1.22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1.22</v>
          </cell>
        </row>
        <row r="3045">
          <cell r="A3045" t="str">
            <v>950011552060</v>
          </cell>
          <cell r="B3045">
            <v>95001155</v>
          </cell>
          <cell r="C3045">
            <v>2060</v>
          </cell>
          <cell r="D3045">
            <v>1.22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1.22</v>
          </cell>
        </row>
        <row r="3046">
          <cell r="A3046" t="str">
            <v>950011562060</v>
          </cell>
          <cell r="B3046">
            <v>95001156</v>
          </cell>
          <cell r="C3046">
            <v>2060</v>
          </cell>
          <cell r="D3046">
            <v>22.612500000000001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22.612500000000001</v>
          </cell>
        </row>
        <row r="3047">
          <cell r="A3047" t="str">
            <v>950011612061</v>
          </cell>
          <cell r="B3047">
            <v>95001161</v>
          </cell>
          <cell r="C3047">
            <v>2061</v>
          </cell>
          <cell r="D3047">
            <v>65.88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65.88</v>
          </cell>
        </row>
        <row r="3048">
          <cell r="A3048" t="str">
            <v>950011622061</v>
          </cell>
          <cell r="B3048">
            <v>95001162</v>
          </cell>
          <cell r="C3048">
            <v>2061</v>
          </cell>
          <cell r="D3048">
            <v>31.9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31.9</v>
          </cell>
        </row>
        <row r="3049">
          <cell r="A3049" t="str">
            <v>950011692060</v>
          </cell>
          <cell r="B3049">
            <v>95001169</v>
          </cell>
          <cell r="C3049">
            <v>2060</v>
          </cell>
          <cell r="D3049">
            <v>79.67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79.67</v>
          </cell>
        </row>
        <row r="3050">
          <cell r="A3050" t="str">
            <v>950011762060</v>
          </cell>
          <cell r="B3050">
            <v>95001176</v>
          </cell>
          <cell r="C3050">
            <v>2060</v>
          </cell>
          <cell r="D3050">
            <v>1.22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1.22</v>
          </cell>
        </row>
        <row r="3051">
          <cell r="A3051" t="str">
            <v>950011782060</v>
          </cell>
          <cell r="B3051">
            <v>95001178</v>
          </cell>
          <cell r="C3051">
            <v>2060</v>
          </cell>
          <cell r="D3051">
            <v>153.74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153.74</v>
          </cell>
        </row>
        <row r="3052">
          <cell r="A3052" t="str">
            <v>950011792060</v>
          </cell>
          <cell r="B3052">
            <v>95001179</v>
          </cell>
          <cell r="C3052">
            <v>2060</v>
          </cell>
          <cell r="D3052">
            <v>248.70757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248.70757</v>
          </cell>
        </row>
        <row r="3053">
          <cell r="A3053" t="str">
            <v>950011802060</v>
          </cell>
          <cell r="B3053">
            <v>95001180</v>
          </cell>
          <cell r="C3053">
            <v>2060</v>
          </cell>
          <cell r="D3053">
            <v>240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240</v>
          </cell>
        </row>
        <row r="3054">
          <cell r="A3054" t="str">
            <v>950011832060</v>
          </cell>
          <cell r="B3054">
            <v>95001183</v>
          </cell>
          <cell r="C3054">
            <v>2060</v>
          </cell>
          <cell r="D3054">
            <v>42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42</v>
          </cell>
        </row>
        <row r="3055">
          <cell r="A3055" t="str">
            <v>950011836024</v>
          </cell>
          <cell r="B3055">
            <v>95001183</v>
          </cell>
          <cell r="C3055">
            <v>6024</v>
          </cell>
          <cell r="D3055">
            <v>42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42</v>
          </cell>
        </row>
        <row r="3056">
          <cell r="A3056" t="str">
            <v>950011842060</v>
          </cell>
          <cell r="B3056">
            <v>95001184</v>
          </cell>
          <cell r="C3056">
            <v>2060</v>
          </cell>
          <cell r="D3056">
            <v>1.22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1.22</v>
          </cell>
        </row>
        <row r="3057">
          <cell r="A3057" t="str">
            <v>950011852060</v>
          </cell>
          <cell r="B3057">
            <v>95001185</v>
          </cell>
          <cell r="C3057">
            <v>2060</v>
          </cell>
          <cell r="D3057">
            <v>1.22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1.22</v>
          </cell>
        </row>
        <row r="3058">
          <cell r="A3058" t="str">
            <v>950011852061</v>
          </cell>
          <cell r="B3058">
            <v>95001185</v>
          </cell>
          <cell r="C3058">
            <v>2061</v>
          </cell>
          <cell r="D3058">
            <v>6.78681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6.78681</v>
          </cell>
        </row>
        <row r="3059">
          <cell r="A3059" t="str">
            <v>950011862060</v>
          </cell>
          <cell r="B3059">
            <v>95001186</v>
          </cell>
          <cell r="C3059">
            <v>2060</v>
          </cell>
          <cell r="D3059">
            <v>1.22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1.22</v>
          </cell>
        </row>
        <row r="3060">
          <cell r="A3060" t="str">
            <v>950011872060</v>
          </cell>
          <cell r="B3060">
            <v>95001187</v>
          </cell>
          <cell r="C3060">
            <v>2060</v>
          </cell>
          <cell r="D3060">
            <v>1.22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1.22</v>
          </cell>
        </row>
        <row r="3061">
          <cell r="A3061" t="str">
            <v>950011892060</v>
          </cell>
          <cell r="B3061">
            <v>95001189</v>
          </cell>
          <cell r="C3061">
            <v>2060</v>
          </cell>
          <cell r="D3061">
            <v>2283.1799999999998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2283.1799999999998</v>
          </cell>
        </row>
        <row r="3062">
          <cell r="A3062" t="str">
            <v>950011902060</v>
          </cell>
          <cell r="B3062">
            <v>95001190</v>
          </cell>
          <cell r="C3062">
            <v>2060</v>
          </cell>
          <cell r="D3062">
            <v>45.136360000000003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45.136360000000003</v>
          </cell>
        </row>
        <row r="3063">
          <cell r="A3063" t="str">
            <v>950011906024</v>
          </cell>
          <cell r="B3063">
            <v>95001190</v>
          </cell>
          <cell r="C3063">
            <v>6024</v>
          </cell>
          <cell r="D3063">
            <v>26.5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26.5</v>
          </cell>
        </row>
        <row r="3064">
          <cell r="A3064" t="str">
            <v>950011912060</v>
          </cell>
          <cell r="B3064">
            <v>95001191</v>
          </cell>
          <cell r="C3064">
            <v>2060</v>
          </cell>
          <cell r="D3064">
            <v>48.5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48.5</v>
          </cell>
        </row>
        <row r="3065">
          <cell r="A3065" t="str">
            <v>950011922060</v>
          </cell>
          <cell r="B3065">
            <v>95001192</v>
          </cell>
          <cell r="C3065">
            <v>2060</v>
          </cell>
          <cell r="D3065">
            <v>82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82</v>
          </cell>
        </row>
        <row r="3066">
          <cell r="A3066" t="str">
            <v>950011932060</v>
          </cell>
          <cell r="B3066">
            <v>95001193</v>
          </cell>
          <cell r="C3066">
            <v>2060</v>
          </cell>
          <cell r="D3066">
            <v>68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68</v>
          </cell>
        </row>
        <row r="3067">
          <cell r="A3067" t="str">
            <v>950011936024</v>
          </cell>
          <cell r="B3067">
            <v>95001193</v>
          </cell>
          <cell r="C3067">
            <v>6024</v>
          </cell>
          <cell r="D3067">
            <v>67.599999999999994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67.599999999999994</v>
          </cell>
        </row>
        <row r="3068">
          <cell r="A3068" t="str">
            <v>950011952060</v>
          </cell>
          <cell r="B3068">
            <v>95001195</v>
          </cell>
          <cell r="C3068">
            <v>2060</v>
          </cell>
          <cell r="D3068">
            <v>379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379</v>
          </cell>
        </row>
        <row r="3069">
          <cell r="A3069" t="str">
            <v>950011962060</v>
          </cell>
          <cell r="B3069">
            <v>95001196</v>
          </cell>
          <cell r="C3069">
            <v>2060</v>
          </cell>
          <cell r="D3069">
            <v>29.9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29.9</v>
          </cell>
        </row>
        <row r="3070">
          <cell r="A3070" t="str">
            <v>950011962062</v>
          </cell>
          <cell r="B3070">
            <v>95001196</v>
          </cell>
          <cell r="C3070">
            <v>2062</v>
          </cell>
          <cell r="D3070">
            <v>62.333329999999997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62.333329999999997</v>
          </cell>
        </row>
        <row r="3071">
          <cell r="A3071" t="str">
            <v>950011962064</v>
          </cell>
          <cell r="B3071">
            <v>95001196</v>
          </cell>
          <cell r="C3071">
            <v>2064</v>
          </cell>
          <cell r="D3071">
            <v>66.878749999999997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66.878749999999997</v>
          </cell>
        </row>
        <row r="3072">
          <cell r="A3072" t="str">
            <v>950011966024</v>
          </cell>
          <cell r="B3072">
            <v>95001196</v>
          </cell>
          <cell r="C3072">
            <v>6024</v>
          </cell>
          <cell r="D3072">
            <v>29.9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29.9</v>
          </cell>
        </row>
        <row r="3073">
          <cell r="A3073" t="str">
            <v>950011972060</v>
          </cell>
          <cell r="B3073">
            <v>95001197</v>
          </cell>
          <cell r="C3073">
            <v>2060</v>
          </cell>
          <cell r="D3073">
            <v>1.22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1.22</v>
          </cell>
        </row>
        <row r="3074">
          <cell r="A3074" t="str">
            <v>950011992060</v>
          </cell>
          <cell r="B3074">
            <v>95001199</v>
          </cell>
          <cell r="C3074">
            <v>2060</v>
          </cell>
          <cell r="D3074">
            <v>62.475000000000001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62.475000000000001</v>
          </cell>
        </row>
        <row r="3075">
          <cell r="A3075" t="str">
            <v>950012042061</v>
          </cell>
          <cell r="B3075">
            <v>95001204</v>
          </cell>
          <cell r="C3075">
            <v>2061</v>
          </cell>
          <cell r="D3075">
            <v>19.32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19.32</v>
          </cell>
        </row>
        <row r="3076">
          <cell r="A3076" t="str">
            <v>950012052062</v>
          </cell>
          <cell r="B3076">
            <v>95001205</v>
          </cell>
          <cell r="C3076">
            <v>2062</v>
          </cell>
          <cell r="D3076">
            <v>9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9</v>
          </cell>
        </row>
        <row r="3077">
          <cell r="A3077" t="str">
            <v>950012092060</v>
          </cell>
          <cell r="B3077">
            <v>95001209</v>
          </cell>
          <cell r="C3077">
            <v>2060</v>
          </cell>
          <cell r="D3077">
            <v>1.22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1.22</v>
          </cell>
        </row>
        <row r="3078">
          <cell r="A3078" t="str">
            <v>950012151040</v>
          </cell>
          <cell r="B3078">
            <v>95001215</v>
          </cell>
          <cell r="C3078">
            <v>1040</v>
          </cell>
          <cell r="D3078">
            <v>6.9808000000000003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6.9808000000000003</v>
          </cell>
        </row>
        <row r="3079">
          <cell r="A3079" t="str">
            <v>950012154010</v>
          </cell>
          <cell r="B3079">
            <v>95001215</v>
          </cell>
          <cell r="C3079">
            <v>4010</v>
          </cell>
          <cell r="D3079">
            <v>7.298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7.298</v>
          </cell>
        </row>
        <row r="3080">
          <cell r="A3080" t="str">
            <v>950012192060</v>
          </cell>
          <cell r="B3080">
            <v>95001219</v>
          </cell>
          <cell r="C3080">
            <v>2060</v>
          </cell>
          <cell r="D3080">
            <v>8.9584899999999994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8.9584899999999994</v>
          </cell>
        </row>
        <row r="3081">
          <cell r="A3081" t="str">
            <v>950012252060</v>
          </cell>
          <cell r="B3081">
            <v>95001225</v>
          </cell>
          <cell r="C3081">
            <v>2060</v>
          </cell>
          <cell r="D3081">
            <v>1.22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1.22</v>
          </cell>
        </row>
        <row r="3082">
          <cell r="A3082" t="str">
            <v>950012302060</v>
          </cell>
          <cell r="B3082">
            <v>95001230</v>
          </cell>
          <cell r="C3082">
            <v>2060</v>
          </cell>
          <cell r="D3082">
            <v>1.22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1.22</v>
          </cell>
        </row>
        <row r="3083">
          <cell r="A3083" t="str">
            <v>950012312060</v>
          </cell>
          <cell r="B3083">
            <v>95001231</v>
          </cell>
          <cell r="C3083">
            <v>2060</v>
          </cell>
          <cell r="D3083">
            <v>1.22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1.22</v>
          </cell>
        </row>
        <row r="3084">
          <cell r="A3084" t="str">
            <v>950012452060</v>
          </cell>
          <cell r="B3084">
            <v>95001245</v>
          </cell>
          <cell r="C3084">
            <v>2060</v>
          </cell>
          <cell r="D3084">
            <v>5.8933999999999997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5.8933999999999997</v>
          </cell>
        </row>
        <row r="3085">
          <cell r="A3085" t="str">
            <v>950012452061</v>
          </cell>
          <cell r="B3085">
            <v>95001245</v>
          </cell>
          <cell r="C3085">
            <v>2061</v>
          </cell>
          <cell r="D3085">
            <v>6.1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6.1</v>
          </cell>
        </row>
        <row r="3086">
          <cell r="A3086" t="str">
            <v>950012452064</v>
          </cell>
          <cell r="B3086">
            <v>95001245</v>
          </cell>
          <cell r="C3086">
            <v>2064</v>
          </cell>
          <cell r="D3086">
            <v>13.714689999999999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13.714689999999999</v>
          </cell>
        </row>
        <row r="3087">
          <cell r="A3087" t="str">
            <v>950012456024</v>
          </cell>
          <cell r="B3087">
            <v>95001245</v>
          </cell>
          <cell r="C3087">
            <v>6024</v>
          </cell>
          <cell r="D3087">
            <v>5.8920000000000003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5.8920000000000003</v>
          </cell>
        </row>
        <row r="3088">
          <cell r="A3088" t="str">
            <v>950012462060</v>
          </cell>
          <cell r="B3088">
            <v>95001246</v>
          </cell>
          <cell r="C3088">
            <v>2060</v>
          </cell>
          <cell r="D3088">
            <v>5.1412000000000004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5.1412000000000004</v>
          </cell>
        </row>
        <row r="3089">
          <cell r="A3089" t="str">
            <v>950012462061</v>
          </cell>
          <cell r="B3089">
            <v>95001246</v>
          </cell>
          <cell r="C3089">
            <v>2061</v>
          </cell>
          <cell r="D3089">
            <v>10.757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10.757</v>
          </cell>
        </row>
        <row r="3090">
          <cell r="A3090" t="str">
            <v>950012462062</v>
          </cell>
          <cell r="B3090">
            <v>95001246</v>
          </cell>
          <cell r="C3090">
            <v>2062</v>
          </cell>
          <cell r="D3090">
            <v>7.15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7.15</v>
          </cell>
        </row>
        <row r="3091">
          <cell r="A3091" t="str">
            <v>950012462064</v>
          </cell>
          <cell r="B3091">
            <v>95001246</v>
          </cell>
          <cell r="C3091">
            <v>2064</v>
          </cell>
          <cell r="D3091">
            <v>9.94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9.94</v>
          </cell>
        </row>
        <row r="3092">
          <cell r="A3092" t="str">
            <v>950012466024</v>
          </cell>
          <cell r="B3092">
            <v>95001246</v>
          </cell>
          <cell r="C3092">
            <v>6024</v>
          </cell>
          <cell r="D3092">
            <v>5.14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5.14</v>
          </cell>
        </row>
        <row r="3093">
          <cell r="A3093" t="str">
            <v>950012512060</v>
          </cell>
          <cell r="B3093">
            <v>95001251</v>
          </cell>
          <cell r="C3093">
            <v>2060</v>
          </cell>
          <cell r="D3093">
            <v>30.06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30.06</v>
          </cell>
        </row>
        <row r="3094">
          <cell r="A3094" t="str">
            <v>950012512064</v>
          </cell>
          <cell r="B3094">
            <v>95001251</v>
          </cell>
          <cell r="C3094">
            <v>2064</v>
          </cell>
          <cell r="D3094">
            <v>22.35294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22.35294</v>
          </cell>
        </row>
        <row r="3095">
          <cell r="A3095" t="str">
            <v>950012622060</v>
          </cell>
          <cell r="B3095">
            <v>95001262</v>
          </cell>
          <cell r="C3095">
            <v>2060</v>
          </cell>
          <cell r="D3095">
            <v>1.22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1.22</v>
          </cell>
        </row>
        <row r="3096">
          <cell r="A3096" t="str">
            <v>950012632060</v>
          </cell>
          <cell r="B3096">
            <v>95001263</v>
          </cell>
          <cell r="C3096">
            <v>2060</v>
          </cell>
          <cell r="D3096">
            <v>1.22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1.22</v>
          </cell>
        </row>
        <row r="3097">
          <cell r="A3097" t="str">
            <v>950012642060</v>
          </cell>
          <cell r="B3097">
            <v>95001264</v>
          </cell>
          <cell r="C3097">
            <v>2060</v>
          </cell>
          <cell r="D3097">
            <v>0.84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0.84</v>
          </cell>
        </row>
        <row r="3098">
          <cell r="A3098" t="str">
            <v>950012652060</v>
          </cell>
          <cell r="B3098">
            <v>95001265</v>
          </cell>
          <cell r="C3098">
            <v>2060</v>
          </cell>
          <cell r="D3098">
            <v>0.45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0.45</v>
          </cell>
        </row>
        <row r="3099">
          <cell r="A3099" t="str">
            <v>950012662060</v>
          </cell>
          <cell r="B3099">
            <v>95001266</v>
          </cell>
          <cell r="C3099">
            <v>2060</v>
          </cell>
          <cell r="D3099">
            <v>0.24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0.24</v>
          </cell>
        </row>
        <row r="3100">
          <cell r="A3100" t="str">
            <v>950012712060</v>
          </cell>
          <cell r="B3100">
            <v>95001271</v>
          </cell>
          <cell r="C3100">
            <v>2060</v>
          </cell>
          <cell r="D3100">
            <v>1.22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1.22</v>
          </cell>
        </row>
        <row r="3101">
          <cell r="A3101" t="str">
            <v>950012742060</v>
          </cell>
          <cell r="B3101">
            <v>95001274</v>
          </cell>
          <cell r="C3101">
            <v>2060</v>
          </cell>
          <cell r="D3101">
            <v>1.79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1.79</v>
          </cell>
        </row>
        <row r="3102">
          <cell r="A3102" t="str">
            <v>950012752060</v>
          </cell>
          <cell r="B3102">
            <v>95001275</v>
          </cell>
          <cell r="C3102">
            <v>2060</v>
          </cell>
          <cell r="D3102">
            <v>1.22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1.22</v>
          </cell>
        </row>
        <row r="3103">
          <cell r="A3103" t="str">
            <v>950012762060</v>
          </cell>
          <cell r="B3103">
            <v>95001276</v>
          </cell>
          <cell r="C3103">
            <v>2060</v>
          </cell>
          <cell r="D3103">
            <v>1.22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1.22</v>
          </cell>
        </row>
        <row r="3104">
          <cell r="A3104" t="str">
            <v>950012772060</v>
          </cell>
          <cell r="B3104">
            <v>95001277</v>
          </cell>
          <cell r="C3104">
            <v>2060</v>
          </cell>
          <cell r="D3104">
            <v>13.973330000000001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13.973330000000001</v>
          </cell>
        </row>
        <row r="3105">
          <cell r="A3105" t="str">
            <v>950012782060</v>
          </cell>
          <cell r="B3105">
            <v>95001278</v>
          </cell>
          <cell r="C3105">
            <v>2060</v>
          </cell>
          <cell r="D3105">
            <v>1.22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1.22</v>
          </cell>
        </row>
        <row r="3106">
          <cell r="A3106" t="str">
            <v>950012792060</v>
          </cell>
          <cell r="B3106">
            <v>95001279</v>
          </cell>
          <cell r="C3106">
            <v>2060</v>
          </cell>
          <cell r="D3106">
            <v>13.973330000000001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13.973330000000001</v>
          </cell>
        </row>
        <row r="3107">
          <cell r="A3107" t="str">
            <v>950012812060</v>
          </cell>
          <cell r="B3107">
            <v>95001281</v>
          </cell>
          <cell r="C3107">
            <v>2060</v>
          </cell>
          <cell r="D3107">
            <v>1.22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1.22</v>
          </cell>
        </row>
        <row r="3108">
          <cell r="A3108" t="str">
            <v>950012822060</v>
          </cell>
          <cell r="B3108">
            <v>95001282</v>
          </cell>
          <cell r="C3108">
            <v>2060</v>
          </cell>
          <cell r="D3108">
            <v>18.794280000000001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18.794280000000001</v>
          </cell>
        </row>
        <row r="3109">
          <cell r="A3109" t="str">
            <v>950012832060</v>
          </cell>
          <cell r="B3109">
            <v>95001283</v>
          </cell>
          <cell r="C3109">
            <v>2060</v>
          </cell>
          <cell r="D3109">
            <v>99.473569999999995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99.473569999999995</v>
          </cell>
        </row>
        <row r="3110">
          <cell r="A3110" t="str">
            <v>950012842060</v>
          </cell>
          <cell r="B3110">
            <v>95001284</v>
          </cell>
          <cell r="C3110">
            <v>2060</v>
          </cell>
          <cell r="D3110">
            <v>591.99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591.99</v>
          </cell>
        </row>
        <row r="3111">
          <cell r="A3111" t="str">
            <v>950013032060</v>
          </cell>
          <cell r="B3111">
            <v>95001303</v>
          </cell>
          <cell r="C3111">
            <v>2060</v>
          </cell>
          <cell r="D3111">
            <v>1.22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1.22</v>
          </cell>
        </row>
        <row r="3112">
          <cell r="A3112" t="str">
            <v>950013042060</v>
          </cell>
          <cell r="B3112">
            <v>95001304</v>
          </cell>
          <cell r="C3112">
            <v>2060</v>
          </cell>
          <cell r="D3112">
            <v>4.3181799999999999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4.3181799999999999</v>
          </cell>
        </row>
        <row r="3113">
          <cell r="A3113" t="str">
            <v>950013042061</v>
          </cell>
          <cell r="B3113">
            <v>95001304</v>
          </cell>
          <cell r="C3113">
            <v>2061</v>
          </cell>
          <cell r="D3113">
            <v>6.9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6.9</v>
          </cell>
        </row>
        <row r="3114">
          <cell r="A3114" t="str">
            <v>950013052061</v>
          </cell>
          <cell r="B3114">
            <v>95001305</v>
          </cell>
          <cell r="C3114">
            <v>2061</v>
          </cell>
          <cell r="D3114">
            <v>9.2014300000000002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9.2014300000000002</v>
          </cell>
        </row>
        <row r="3115">
          <cell r="A3115" t="str">
            <v>950013062060</v>
          </cell>
          <cell r="B3115">
            <v>95001306</v>
          </cell>
          <cell r="C3115">
            <v>2060</v>
          </cell>
          <cell r="D3115">
            <v>1.22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1.22</v>
          </cell>
        </row>
        <row r="3116">
          <cell r="A3116" t="str">
            <v>950013072060</v>
          </cell>
          <cell r="B3116">
            <v>95001307</v>
          </cell>
          <cell r="C3116">
            <v>2060</v>
          </cell>
          <cell r="D3116">
            <v>3.4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3.4</v>
          </cell>
        </row>
        <row r="3117">
          <cell r="A3117" t="str">
            <v>950013132061</v>
          </cell>
          <cell r="B3117">
            <v>95001313</v>
          </cell>
          <cell r="C3117">
            <v>2061</v>
          </cell>
          <cell r="D3117">
            <v>13.07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13.07</v>
          </cell>
        </row>
        <row r="3118">
          <cell r="A3118" t="str">
            <v>950013152060</v>
          </cell>
          <cell r="B3118">
            <v>95001315</v>
          </cell>
          <cell r="C3118">
            <v>2060</v>
          </cell>
          <cell r="D3118">
            <v>0.01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0.01</v>
          </cell>
        </row>
        <row r="3119">
          <cell r="A3119" t="str">
            <v>950013222060</v>
          </cell>
          <cell r="B3119">
            <v>95001322</v>
          </cell>
          <cell r="C3119">
            <v>2060</v>
          </cell>
          <cell r="D3119">
            <v>1.22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1.22</v>
          </cell>
        </row>
        <row r="3120">
          <cell r="A3120" t="str">
            <v>950013281040</v>
          </cell>
          <cell r="B3120">
            <v>95001328</v>
          </cell>
          <cell r="C3120">
            <v>1040</v>
          </cell>
          <cell r="D3120">
            <v>1.5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1.5</v>
          </cell>
        </row>
        <row r="3121">
          <cell r="A3121" t="str">
            <v>950013322060</v>
          </cell>
          <cell r="B3121">
            <v>95001332</v>
          </cell>
          <cell r="C3121">
            <v>2060</v>
          </cell>
          <cell r="D3121">
            <v>273.83999999999997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273.83999999999997</v>
          </cell>
        </row>
        <row r="3122">
          <cell r="A3122" t="str">
            <v>950013332060</v>
          </cell>
          <cell r="B3122">
            <v>95001333</v>
          </cell>
          <cell r="C3122">
            <v>2060</v>
          </cell>
          <cell r="D3122">
            <v>8.76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8.76</v>
          </cell>
        </row>
        <row r="3123">
          <cell r="A3123" t="str">
            <v>950013372060</v>
          </cell>
          <cell r="B3123">
            <v>95001337</v>
          </cell>
          <cell r="C3123">
            <v>2060</v>
          </cell>
          <cell r="D3123">
            <v>16.645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16.645</v>
          </cell>
        </row>
        <row r="3124">
          <cell r="A3124" t="str">
            <v>950013372064</v>
          </cell>
          <cell r="B3124">
            <v>95001337</v>
          </cell>
          <cell r="C3124">
            <v>2064</v>
          </cell>
          <cell r="D3124">
            <v>17.021599999999999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17.021599999999999</v>
          </cell>
        </row>
        <row r="3125">
          <cell r="A3125" t="str">
            <v>950013376024</v>
          </cell>
          <cell r="B3125">
            <v>95001337</v>
          </cell>
          <cell r="C3125">
            <v>6024</v>
          </cell>
          <cell r="D3125">
            <v>16.649999999999999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16.649999999999999</v>
          </cell>
        </row>
        <row r="3126">
          <cell r="A3126" t="str">
            <v>950013382060</v>
          </cell>
          <cell r="B3126">
            <v>95001338</v>
          </cell>
          <cell r="C3126">
            <v>2060</v>
          </cell>
          <cell r="D3126">
            <v>1.22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1.22</v>
          </cell>
        </row>
        <row r="3127">
          <cell r="A3127" t="str">
            <v>950013391040</v>
          </cell>
          <cell r="B3127">
            <v>95001339</v>
          </cell>
          <cell r="C3127">
            <v>1040</v>
          </cell>
          <cell r="D3127">
            <v>16.95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16.95</v>
          </cell>
        </row>
        <row r="3128">
          <cell r="A3128" t="str">
            <v>950013392060</v>
          </cell>
          <cell r="B3128">
            <v>95001339</v>
          </cell>
          <cell r="C3128">
            <v>2060</v>
          </cell>
          <cell r="D3128">
            <v>16.886810000000001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16.886810000000001</v>
          </cell>
        </row>
        <row r="3129">
          <cell r="A3129" t="str">
            <v>950013392061</v>
          </cell>
          <cell r="B3129">
            <v>95001339</v>
          </cell>
          <cell r="C3129">
            <v>2061</v>
          </cell>
          <cell r="D3129">
            <v>8.8793100000000003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8.8793100000000003</v>
          </cell>
        </row>
        <row r="3130">
          <cell r="A3130" t="str">
            <v>950013392064</v>
          </cell>
          <cell r="B3130">
            <v>95001339</v>
          </cell>
          <cell r="C3130">
            <v>2064</v>
          </cell>
          <cell r="D3130">
            <v>17.72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17.72</v>
          </cell>
        </row>
        <row r="3131">
          <cell r="A3131" t="str">
            <v>950013394010</v>
          </cell>
          <cell r="B3131">
            <v>95001339</v>
          </cell>
          <cell r="C3131">
            <v>4010</v>
          </cell>
          <cell r="D3131">
            <v>35.968800000000002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35.968800000000002</v>
          </cell>
        </row>
        <row r="3132">
          <cell r="A3132" t="str">
            <v>950013396024</v>
          </cell>
          <cell r="B3132">
            <v>95001339</v>
          </cell>
          <cell r="C3132">
            <v>6024</v>
          </cell>
          <cell r="D3132">
            <v>8.02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8.02</v>
          </cell>
        </row>
        <row r="3133">
          <cell r="A3133" t="str">
            <v>950013431040</v>
          </cell>
          <cell r="B3133">
            <v>95001343</v>
          </cell>
          <cell r="C3133">
            <v>1040</v>
          </cell>
          <cell r="D3133">
            <v>7.41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7.41</v>
          </cell>
        </row>
        <row r="3134">
          <cell r="A3134" t="str">
            <v>950013432060</v>
          </cell>
          <cell r="B3134">
            <v>95001343</v>
          </cell>
          <cell r="C3134">
            <v>2060</v>
          </cell>
          <cell r="D3134">
            <v>8.1387499999999999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8.1387499999999999</v>
          </cell>
        </row>
        <row r="3135">
          <cell r="A3135" t="str">
            <v>950013432061</v>
          </cell>
          <cell r="B3135">
            <v>95001343</v>
          </cell>
          <cell r="C3135">
            <v>2061</v>
          </cell>
          <cell r="D3135">
            <v>6.2219300000000004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6.2219300000000004</v>
          </cell>
        </row>
        <row r="3136">
          <cell r="A3136" t="str">
            <v>950013432064</v>
          </cell>
          <cell r="B3136">
            <v>95001343</v>
          </cell>
          <cell r="C3136">
            <v>2064</v>
          </cell>
          <cell r="D3136">
            <v>10.52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10.52</v>
          </cell>
        </row>
        <row r="3137">
          <cell r="A3137" t="str">
            <v>950013434010</v>
          </cell>
          <cell r="B3137">
            <v>95001343</v>
          </cell>
          <cell r="C3137">
            <v>4010</v>
          </cell>
          <cell r="D3137">
            <v>7.41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7.41</v>
          </cell>
        </row>
        <row r="3138">
          <cell r="A3138" t="str">
            <v>950013442060</v>
          </cell>
          <cell r="B3138">
            <v>95001344</v>
          </cell>
          <cell r="C3138">
            <v>2060</v>
          </cell>
          <cell r="D3138">
            <v>1.22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1.22</v>
          </cell>
        </row>
        <row r="3139">
          <cell r="A3139" t="str">
            <v>950013452060</v>
          </cell>
          <cell r="B3139">
            <v>95001345</v>
          </cell>
          <cell r="C3139">
            <v>2060</v>
          </cell>
          <cell r="D3139">
            <v>17.448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17.448</v>
          </cell>
        </row>
        <row r="3140">
          <cell r="A3140" t="str">
            <v>950013452064</v>
          </cell>
          <cell r="B3140">
            <v>95001345</v>
          </cell>
          <cell r="C3140">
            <v>2064</v>
          </cell>
          <cell r="D3140">
            <v>22.829709999999999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22.829709999999999</v>
          </cell>
        </row>
        <row r="3141">
          <cell r="A3141" t="str">
            <v>950013462060</v>
          </cell>
          <cell r="B3141">
            <v>95001346</v>
          </cell>
          <cell r="C3141">
            <v>2060</v>
          </cell>
          <cell r="D3141">
            <v>1.22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1.22</v>
          </cell>
        </row>
        <row r="3142">
          <cell r="A3142" t="str">
            <v>950013492060</v>
          </cell>
          <cell r="B3142">
            <v>95001349</v>
          </cell>
          <cell r="C3142">
            <v>2060</v>
          </cell>
          <cell r="D3142">
            <v>0.19164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0.19164</v>
          </cell>
        </row>
        <row r="3143">
          <cell r="A3143" t="str">
            <v>950013502060</v>
          </cell>
          <cell r="B3143">
            <v>95001350</v>
          </cell>
          <cell r="C3143">
            <v>2060</v>
          </cell>
          <cell r="D3143">
            <v>196.72928999999999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196.72928999999999</v>
          </cell>
        </row>
        <row r="3144">
          <cell r="A3144" t="str">
            <v>950013512060</v>
          </cell>
          <cell r="B3144">
            <v>95001351</v>
          </cell>
          <cell r="C3144">
            <v>2060</v>
          </cell>
          <cell r="D3144">
            <v>14.3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14.3</v>
          </cell>
        </row>
        <row r="3145">
          <cell r="A3145" t="str">
            <v>950013522060</v>
          </cell>
          <cell r="B3145">
            <v>95001352</v>
          </cell>
          <cell r="C3145">
            <v>2060</v>
          </cell>
          <cell r="D3145">
            <v>0.4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0.4</v>
          </cell>
        </row>
        <row r="3146">
          <cell r="A3146" t="str">
            <v>950013622060</v>
          </cell>
          <cell r="B3146">
            <v>95001362</v>
          </cell>
          <cell r="C3146">
            <v>2060</v>
          </cell>
          <cell r="D3146">
            <v>0.39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0.39</v>
          </cell>
        </row>
        <row r="3147">
          <cell r="A3147" t="str">
            <v>950013642060</v>
          </cell>
          <cell r="B3147">
            <v>95001364</v>
          </cell>
          <cell r="C3147">
            <v>2060</v>
          </cell>
          <cell r="D3147">
            <v>82.212059999999994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82.212059999999994</v>
          </cell>
        </row>
        <row r="3148">
          <cell r="A3148" t="str">
            <v>950013652060</v>
          </cell>
          <cell r="B3148">
            <v>95001365</v>
          </cell>
          <cell r="C3148">
            <v>2060</v>
          </cell>
          <cell r="D3148">
            <v>12.42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12.42</v>
          </cell>
        </row>
        <row r="3149">
          <cell r="A3149" t="str">
            <v>950013662060</v>
          </cell>
          <cell r="B3149">
            <v>95001366</v>
          </cell>
          <cell r="C3149">
            <v>2060</v>
          </cell>
          <cell r="D3149">
            <v>1702.8720000000001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1702.8720000000001</v>
          </cell>
        </row>
        <row r="3150">
          <cell r="A3150" t="str">
            <v>950013662064</v>
          </cell>
          <cell r="B3150">
            <v>95001366</v>
          </cell>
          <cell r="C3150">
            <v>2064</v>
          </cell>
          <cell r="D3150">
            <v>1308.6433300000001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1308.6433300000001</v>
          </cell>
        </row>
        <row r="3151">
          <cell r="A3151" t="str">
            <v>950013672060</v>
          </cell>
          <cell r="B3151">
            <v>95001367</v>
          </cell>
          <cell r="C3151">
            <v>2060</v>
          </cell>
          <cell r="D3151">
            <v>4.6150000000000002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4.6150000000000002</v>
          </cell>
        </row>
        <row r="3152">
          <cell r="A3152" t="str">
            <v>950013682060</v>
          </cell>
          <cell r="B3152">
            <v>95001368</v>
          </cell>
          <cell r="C3152">
            <v>2060</v>
          </cell>
          <cell r="D3152">
            <v>8.33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8.33</v>
          </cell>
        </row>
        <row r="3153">
          <cell r="A3153" t="str">
            <v>950013692060</v>
          </cell>
          <cell r="B3153">
            <v>95001369</v>
          </cell>
          <cell r="C3153">
            <v>2060</v>
          </cell>
          <cell r="D3153">
            <v>24.61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24.61</v>
          </cell>
        </row>
        <row r="3154">
          <cell r="A3154" t="str">
            <v>950013692061</v>
          </cell>
          <cell r="B3154">
            <v>95001369</v>
          </cell>
          <cell r="C3154">
            <v>2061</v>
          </cell>
          <cell r="D3154">
            <v>88.870999999999995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88.870999999999995</v>
          </cell>
        </row>
        <row r="3155">
          <cell r="A3155" t="str">
            <v>950013702060</v>
          </cell>
          <cell r="B3155">
            <v>95001370</v>
          </cell>
          <cell r="C3155">
            <v>2060</v>
          </cell>
          <cell r="D3155">
            <v>8171.08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8171.08</v>
          </cell>
        </row>
        <row r="3156">
          <cell r="A3156" t="str">
            <v>950013702061</v>
          </cell>
          <cell r="B3156">
            <v>95001370</v>
          </cell>
          <cell r="C3156">
            <v>2061</v>
          </cell>
          <cell r="D3156">
            <v>8625.17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8625.17</v>
          </cell>
        </row>
        <row r="3157">
          <cell r="A3157" t="str">
            <v>950013712060</v>
          </cell>
          <cell r="B3157">
            <v>95001371</v>
          </cell>
          <cell r="C3157">
            <v>2060</v>
          </cell>
          <cell r="D3157">
            <v>10.039999999999999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10.039999999999999</v>
          </cell>
        </row>
        <row r="3158">
          <cell r="A3158" t="str">
            <v>950013712061</v>
          </cell>
          <cell r="B3158">
            <v>95001371</v>
          </cell>
          <cell r="C3158">
            <v>2061</v>
          </cell>
          <cell r="D3158">
            <v>94.8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94.8</v>
          </cell>
        </row>
        <row r="3159">
          <cell r="A3159" t="str">
            <v>950013722060</v>
          </cell>
          <cell r="B3159">
            <v>95001372</v>
          </cell>
          <cell r="C3159">
            <v>2060</v>
          </cell>
          <cell r="D3159">
            <v>542.14075000000003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542.14075000000003</v>
          </cell>
        </row>
        <row r="3160">
          <cell r="A3160" t="str">
            <v>950013722061</v>
          </cell>
          <cell r="B3160">
            <v>95001372</v>
          </cell>
          <cell r="C3160">
            <v>2061</v>
          </cell>
          <cell r="D3160">
            <v>377.88666999999998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377.88666999999998</v>
          </cell>
        </row>
        <row r="3161">
          <cell r="A3161" t="str">
            <v>950013722064</v>
          </cell>
          <cell r="B3161">
            <v>95001372</v>
          </cell>
          <cell r="C3161">
            <v>2064</v>
          </cell>
          <cell r="D3161">
            <v>157.18799999999999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157.18799999999999</v>
          </cell>
        </row>
        <row r="3162">
          <cell r="A3162" t="str">
            <v>950013732060</v>
          </cell>
          <cell r="B3162">
            <v>95001373</v>
          </cell>
          <cell r="C3162">
            <v>2060</v>
          </cell>
          <cell r="D3162">
            <v>693.51310999999998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693.51310999999998</v>
          </cell>
        </row>
        <row r="3163">
          <cell r="A3163" t="str">
            <v>950013732061</v>
          </cell>
          <cell r="B3163">
            <v>95001373</v>
          </cell>
          <cell r="C3163">
            <v>2061</v>
          </cell>
          <cell r="D3163">
            <v>599.55345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599.55345</v>
          </cell>
        </row>
        <row r="3164">
          <cell r="A3164" t="str">
            <v>950013732064</v>
          </cell>
          <cell r="B3164">
            <v>95001373</v>
          </cell>
          <cell r="C3164">
            <v>2064</v>
          </cell>
          <cell r="D3164">
            <v>362.678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362.678</v>
          </cell>
        </row>
        <row r="3165">
          <cell r="A3165" t="str">
            <v>950013752060</v>
          </cell>
          <cell r="B3165">
            <v>95001375</v>
          </cell>
          <cell r="C3165">
            <v>2060</v>
          </cell>
          <cell r="D3165">
            <v>1.22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1.22</v>
          </cell>
        </row>
        <row r="3166">
          <cell r="A3166" t="str">
            <v>950014042060</v>
          </cell>
          <cell r="B3166">
            <v>95001404</v>
          </cell>
          <cell r="C3166">
            <v>2060</v>
          </cell>
          <cell r="D3166">
            <v>2.7621199999999999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2.7621199999999999</v>
          </cell>
        </row>
        <row r="3167">
          <cell r="A3167" t="str">
            <v>950014332060</v>
          </cell>
          <cell r="B3167">
            <v>95001433</v>
          </cell>
          <cell r="C3167">
            <v>2060</v>
          </cell>
          <cell r="D3167">
            <v>17.314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17.314</v>
          </cell>
        </row>
        <row r="3168">
          <cell r="A3168" t="str">
            <v>950014332064</v>
          </cell>
          <cell r="B3168">
            <v>95001433</v>
          </cell>
          <cell r="C3168">
            <v>2064</v>
          </cell>
          <cell r="D3168">
            <v>17.574999999999999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17.574999999999999</v>
          </cell>
        </row>
        <row r="3169">
          <cell r="A3169" t="str">
            <v>950014372060</v>
          </cell>
          <cell r="B3169">
            <v>95001437</v>
          </cell>
          <cell r="C3169">
            <v>2060</v>
          </cell>
          <cell r="D3169">
            <v>3.0752700000000002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3.0752700000000002</v>
          </cell>
        </row>
        <row r="3170">
          <cell r="A3170" t="str">
            <v>950014372064</v>
          </cell>
          <cell r="B3170">
            <v>95001437</v>
          </cell>
          <cell r="C3170">
            <v>2064</v>
          </cell>
          <cell r="D3170">
            <v>3.17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3.17</v>
          </cell>
        </row>
        <row r="3171">
          <cell r="A3171" t="str">
            <v>950014502060</v>
          </cell>
          <cell r="B3171">
            <v>95001450</v>
          </cell>
          <cell r="C3171">
            <v>2060</v>
          </cell>
          <cell r="D3171">
            <v>292.79000000000002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292.79000000000002</v>
          </cell>
        </row>
        <row r="3172">
          <cell r="A3172" t="str">
            <v>950014602060</v>
          </cell>
          <cell r="B3172">
            <v>95001460</v>
          </cell>
          <cell r="C3172">
            <v>2060</v>
          </cell>
          <cell r="D3172">
            <v>1.45695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1.45695</v>
          </cell>
        </row>
        <row r="3173">
          <cell r="A3173" t="str">
            <v>950014812060</v>
          </cell>
          <cell r="B3173">
            <v>95001481</v>
          </cell>
          <cell r="C3173">
            <v>2060</v>
          </cell>
          <cell r="D3173">
            <v>0.1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0.1</v>
          </cell>
        </row>
        <row r="3174">
          <cell r="A3174" t="str">
            <v>950014822060</v>
          </cell>
          <cell r="B3174">
            <v>95001482</v>
          </cell>
          <cell r="C3174">
            <v>2060</v>
          </cell>
          <cell r="D3174">
            <v>26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26</v>
          </cell>
        </row>
        <row r="3175">
          <cell r="A3175" t="str">
            <v>950014892060</v>
          </cell>
          <cell r="B3175">
            <v>95001489</v>
          </cell>
          <cell r="C3175">
            <v>2060</v>
          </cell>
          <cell r="D3175">
            <v>100.73457000000001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100.73457000000001</v>
          </cell>
        </row>
        <row r="3176">
          <cell r="A3176" t="str">
            <v>950014912060</v>
          </cell>
          <cell r="B3176">
            <v>95001491</v>
          </cell>
          <cell r="C3176">
            <v>2060</v>
          </cell>
          <cell r="D3176">
            <v>3.24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3.24</v>
          </cell>
        </row>
        <row r="3177">
          <cell r="A3177" t="str">
            <v>950015042060</v>
          </cell>
          <cell r="B3177">
            <v>95001504</v>
          </cell>
          <cell r="C3177">
            <v>2060</v>
          </cell>
          <cell r="D3177">
            <v>60.227040000000002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60.227040000000002</v>
          </cell>
        </row>
        <row r="3178">
          <cell r="A3178" t="str">
            <v>950015042061</v>
          </cell>
          <cell r="B3178">
            <v>95001504</v>
          </cell>
          <cell r="C3178">
            <v>2061</v>
          </cell>
          <cell r="D3178">
            <v>178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178</v>
          </cell>
        </row>
        <row r="3179">
          <cell r="A3179" t="str">
            <v>950015046024</v>
          </cell>
          <cell r="B3179">
            <v>95001504</v>
          </cell>
          <cell r="C3179">
            <v>6024</v>
          </cell>
          <cell r="D3179">
            <v>37.465000000000003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37.465000000000003</v>
          </cell>
        </row>
        <row r="3180">
          <cell r="A3180" t="str">
            <v>950015122060</v>
          </cell>
          <cell r="B3180">
            <v>95001512</v>
          </cell>
          <cell r="C3180">
            <v>2060</v>
          </cell>
          <cell r="D3180">
            <v>14.427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14.427</v>
          </cell>
        </row>
        <row r="3181">
          <cell r="A3181" t="str">
            <v>950015132060</v>
          </cell>
          <cell r="B3181">
            <v>95001513</v>
          </cell>
          <cell r="C3181">
            <v>2060</v>
          </cell>
          <cell r="D3181">
            <v>1.22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1.22</v>
          </cell>
        </row>
        <row r="3182">
          <cell r="A3182" t="str">
            <v>950015142060</v>
          </cell>
          <cell r="B3182">
            <v>95001514</v>
          </cell>
          <cell r="C3182">
            <v>2060</v>
          </cell>
          <cell r="D3182">
            <v>54.535559999999997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54.535559999999997</v>
          </cell>
        </row>
        <row r="3183">
          <cell r="A3183" t="str">
            <v>950015146024</v>
          </cell>
          <cell r="B3183">
            <v>95001514</v>
          </cell>
          <cell r="C3183">
            <v>6024</v>
          </cell>
          <cell r="D3183">
            <v>67.709999999999994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67.709999999999994</v>
          </cell>
        </row>
        <row r="3184">
          <cell r="A3184" t="str">
            <v>950015152060</v>
          </cell>
          <cell r="B3184">
            <v>95001515</v>
          </cell>
          <cell r="C3184">
            <v>2060</v>
          </cell>
          <cell r="D3184">
            <v>1.22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1.22</v>
          </cell>
        </row>
        <row r="3185">
          <cell r="A3185" t="str">
            <v>950015302060</v>
          </cell>
          <cell r="B3185">
            <v>95001530</v>
          </cell>
          <cell r="C3185">
            <v>2060</v>
          </cell>
          <cell r="D3185">
            <v>0.28999999999999998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0.28999999999999998</v>
          </cell>
        </row>
        <row r="3186">
          <cell r="A3186" t="str">
            <v>950015332060</v>
          </cell>
          <cell r="B3186">
            <v>95001533</v>
          </cell>
          <cell r="C3186">
            <v>2060</v>
          </cell>
          <cell r="D3186">
            <v>21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21</v>
          </cell>
        </row>
        <row r="3187">
          <cell r="A3187" t="str">
            <v>950015332061</v>
          </cell>
          <cell r="B3187">
            <v>95001533</v>
          </cell>
          <cell r="C3187">
            <v>2061</v>
          </cell>
          <cell r="D3187">
            <v>68.373999999999995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68.373999999999995</v>
          </cell>
        </row>
        <row r="3188">
          <cell r="A3188" t="str">
            <v>950015342060</v>
          </cell>
          <cell r="B3188">
            <v>95001534</v>
          </cell>
          <cell r="C3188">
            <v>2060</v>
          </cell>
          <cell r="D3188">
            <v>1.22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1.22</v>
          </cell>
        </row>
        <row r="3189">
          <cell r="A3189" t="str">
            <v>950015362060</v>
          </cell>
          <cell r="B3189">
            <v>95001536</v>
          </cell>
          <cell r="C3189">
            <v>2060</v>
          </cell>
          <cell r="D3189">
            <v>1.22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1.22</v>
          </cell>
        </row>
        <row r="3190">
          <cell r="A3190" t="str">
            <v>950015402060</v>
          </cell>
          <cell r="B3190">
            <v>95001540</v>
          </cell>
          <cell r="C3190">
            <v>2060</v>
          </cell>
          <cell r="D3190">
            <v>0.01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0.01</v>
          </cell>
        </row>
        <row r="3191">
          <cell r="A3191" t="str">
            <v>950015406024</v>
          </cell>
          <cell r="B3191">
            <v>95001540</v>
          </cell>
          <cell r="C3191">
            <v>6024</v>
          </cell>
          <cell r="D3191">
            <v>0.01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0.01</v>
          </cell>
        </row>
        <row r="3192">
          <cell r="A3192" t="str">
            <v>950015502060</v>
          </cell>
          <cell r="B3192">
            <v>95001550</v>
          </cell>
          <cell r="C3192">
            <v>2060</v>
          </cell>
          <cell r="D3192">
            <v>0.01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0.01</v>
          </cell>
        </row>
        <row r="3193">
          <cell r="A3193" t="str">
            <v>950015662060</v>
          </cell>
          <cell r="B3193">
            <v>95001566</v>
          </cell>
          <cell r="C3193">
            <v>2060</v>
          </cell>
          <cell r="D3193">
            <v>53.49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53.49</v>
          </cell>
        </row>
        <row r="3194">
          <cell r="A3194" t="str">
            <v>950015742060</v>
          </cell>
          <cell r="B3194">
            <v>95001574</v>
          </cell>
          <cell r="C3194">
            <v>2060</v>
          </cell>
          <cell r="D3194">
            <v>2.8152699999999999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2.8152699999999999</v>
          </cell>
        </row>
        <row r="3195">
          <cell r="A3195" t="str">
            <v>950015802060</v>
          </cell>
          <cell r="B3195">
            <v>95001580</v>
          </cell>
          <cell r="C3195">
            <v>2060</v>
          </cell>
          <cell r="D3195">
            <v>36.299999999999997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36.299999999999997</v>
          </cell>
        </row>
        <row r="3196">
          <cell r="A3196" t="str">
            <v>950015812060</v>
          </cell>
          <cell r="B3196">
            <v>95001581</v>
          </cell>
          <cell r="C3196">
            <v>2060</v>
          </cell>
          <cell r="D3196">
            <v>225.6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225.6</v>
          </cell>
        </row>
        <row r="3197">
          <cell r="A3197" t="str">
            <v>950015822060</v>
          </cell>
          <cell r="B3197">
            <v>95001582</v>
          </cell>
          <cell r="C3197">
            <v>2060</v>
          </cell>
          <cell r="D3197">
            <v>16.22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16.22</v>
          </cell>
        </row>
        <row r="3198">
          <cell r="A3198" t="str">
            <v>950015872060</v>
          </cell>
          <cell r="B3198">
            <v>95001587</v>
          </cell>
          <cell r="C3198">
            <v>2060</v>
          </cell>
          <cell r="D3198">
            <v>25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25</v>
          </cell>
        </row>
        <row r="3199">
          <cell r="A3199" t="str">
            <v>950015912060</v>
          </cell>
          <cell r="B3199">
            <v>95001591</v>
          </cell>
          <cell r="C3199">
            <v>2060</v>
          </cell>
          <cell r="D3199">
            <v>127.95749000000001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127.95749000000001</v>
          </cell>
        </row>
        <row r="3200">
          <cell r="A3200" t="str">
            <v>950015942060</v>
          </cell>
          <cell r="B3200">
            <v>95001594</v>
          </cell>
          <cell r="C3200">
            <v>2060</v>
          </cell>
          <cell r="D3200">
            <v>195.79333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195.79333</v>
          </cell>
        </row>
        <row r="3201">
          <cell r="A3201" t="str">
            <v>950015952060</v>
          </cell>
          <cell r="B3201">
            <v>95001595</v>
          </cell>
          <cell r="C3201">
            <v>2060</v>
          </cell>
          <cell r="D3201">
            <v>230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230</v>
          </cell>
        </row>
        <row r="3202">
          <cell r="A3202" t="str">
            <v>950015982060</v>
          </cell>
          <cell r="B3202">
            <v>95001598</v>
          </cell>
          <cell r="C3202">
            <v>2060</v>
          </cell>
          <cell r="D3202">
            <v>1.6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1.6</v>
          </cell>
        </row>
        <row r="3203">
          <cell r="A3203" t="str">
            <v>950015982064</v>
          </cell>
          <cell r="B3203">
            <v>95001598</v>
          </cell>
          <cell r="C3203">
            <v>2064</v>
          </cell>
          <cell r="D3203">
            <v>2.04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2.04</v>
          </cell>
        </row>
        <row r="3204">
          <cell r="A3204" t="str">
            <v>950015992060</v>
          </cell>
          <cell r="B3204">
            <v>95001599</v>
          </cell>
          <cell r="C3204">
            <v>2060</v>
          </cell>
          <cell r="D3204">
            <v>2.39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2.39</v>
          </cell>
        </row>
        <row r="3205">
          <cell r="A3205" t="str">
            <v>950016002060</v>
          </cell>
          <cell r="B3205">
            <v>95001600</v>
          </cell>
          <cell r="C3205">
            <v>2060</v>
          </cell>
          <cell r="D3205">
            <v>55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55</v>
          </cell>
        </row>
        <row r="3206">
          <cell r="A3206" t="str">
            <v>950016012060</v>
          </cell>
          <cell r="B3206">
            <v>95001601</v>
          </cell>
          <cell r="C3206">
            <v>2060</v>
          </cell>
          <cell r="D3206">
            <v>5.9666699999999997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5.9666699999999997</v>
          </cell>
        </row>
        <row r="3207">
          <cell r="A3207" t="str">
            <v>950016042060</v>
          </cell>
          <cell r="B3207">
            <v>95001604</v>
          </cell>
          <cell r="C3207">
            <v>2060</v>
          </cell>
          <cell r="D3207">
            <v>133.292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133.292</v>
          </cell>
        </row>
        <row r="3208">
          <cell r="A3208" t="str">
            <v>950016302060</v>
          </cell>
          <cell r="B3208">
            <v>95001630</v>
          </cell>
          <cell r="C3208">
            <v>2060</v>
          </cell>
          <cell r="D3208">
            <v>673.82749999999999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673.82749999999999</v>
          </cell>
        </row>
        <row r="3209">
          <cell r="A3209" t="str">
            <v>950016302064</v>
          </cell>
          <cell r="B3209">
            <v>95001630</v>
          </cell>
          <cell r="C3209">
            <v>2064</v>
          </cell>
          <cell r="D3209">
            <v>596.51333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596.51333</v>
          </cell>
        </row>
        <row r="3210">
          <cell r="A3210" t="str">
            <v>950016306024</v>
          </cell>
          <cell r="B3210">
            <v>95001630</v>
          </cell>
          <cell r="C3210">
            <v>6024</v>
          </cell>
          <cell r="D3210">
            <v>577.39499999999998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577.39499999999998</v>
          </cell>
        </row>
        <row r="3211">
          <cell r="A3211" t="str">
            <v>950016352060</v>
          </cell>
          <cell r="B3211">
            <v>95001635</v>
          </cell>
          <cell r="C3211">
            <v>2060</v>
          </cell>
          <cell r="D3211">
            <v>2771.64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2771.64</v>
          </cell>
        </row>
        <row r="3212">
          <cell r="A3212" t="str">
            <v>950016352064</v>
          </cell>
          <cell r="B3212">
            <v>95001635</v>
          </cell>
          <cell r="C3212">
            <v>2064</v>
          </cell>
          <cell r="D3212">
            <v>3933.17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3933.17</v>
          </cell>
        </row>
        <row r="3213">
          <cell r="A3213" t="str">
            <v>950016362060</v>
          </cell>
          <cell r="B3213">
            <v>95001636</v>
          </cell>
          <cell r="C3213">
            <v>2060</v>
          </cell>
          <cell r="D3213">
            <v>0.21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0.21</v>
          </cell>
        </row>
        <row r="3214">
          <cell r="A3214" t="str">
            <v>950016366024</v>
          </cell>
          <cell r="B3214">
            <v>95001636</v>
          </cell>
          <cell r="C3214">
            <v>6024</v>
          </cell>
          <cell r="D3214">
            <v>0.23713999999999999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0.23713999999999999</v>
          </cell>
        </row>
        <row r="3215">
          <cell r="A3215" t="str">
            <v>950016392060</v>
          </cell>
          <cell r="B3215">
            <v>95001639</v>
          </cell>
          <cell r="C3215">
            <v>2060</v>
          </cell>
          <cell r="D3215">
            <v>17.68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17.68</v>
          </cell>
        </row>
        <row r="3216">
          <cell r="A3216" t="str">
            <v>950016402061</v>
          </cell>
          <cell r="B3216">
            <v>95001640</v>
          </cell>
          <cell r="C3216">
            <v>2061</v>
          </cell>
          <cell r="D3216">
            <v>1.68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1.68</v>
          </cell>
        </row>
        <row r="3217">
          <cell r="A3217" t="str">
            <v>950016412060</v>
          </cell>
          <cell r="B3217">
            <v>95001641</v>
          </cell>
          <cell r="C3217">
            <v>2060</v>
          </cell>
          <cell r="D3217">
            <v>175.5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175.5</v>
          </cell>
        </row>
        <row r="3218">
          <cell r="A3218" t="str">
            <v>950016442060</v>
          </cell>
          <cell r="B3218">
            <v>95001644</v>
          </cell>
          <cell r="C3218">
            <v>2060</v>
          </cell>
          <cell r="D3218">
            <v>12.64545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12.64545</v>
          </cell>
        </row>
        <row r="3219">
          <cell r="A3219" t="str">
            <v>950016442064</v>
          </cell>
          <cell r="B3219">
            <v>95001644</v>
          </cell>
          <cell r="C3219">
            <v>2064</v>
          </cell>
          <cell r="D3219">
            <v>11.760999999999999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11.760999999999999</v>
          </cell>
        </row>
        <row r="3220">
          <cell r="A3220" t="str">
            <v>950016472060</v>
          </cell>
          <cell r="B3220">
            <v>95001647</v>
          </cell>
          <cell r="C3220">
            <v>2060</v>
          </cell>
          <cell r="D3220">
            <v>45.602499999999999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45.602499999999999</v>
          </cell>
        </row>
        <row r="3221">
          <cell r="A3221" t="str">
            <v>950016472064</v>
          </cell>
          <cell r="B3221">
            <v>95001647</v>
          </cell>
          <cell r="C3221">
            <v>2064</v>
          </cell>
          <cell r="D3221">
            <v>37.221330000000002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37.221330000000002</v>
          </cell>
        </row>
        <row r="3222">
          <cell r="A3222" t="str">
            <v>950016476024</v>
          </cell>
          <cell r="B3222">
            <v>95001647</v>
          </cell>
          <cell r="C3222">
            <v>6024</v>
          </cell>
          <cell r="D3222">
            <v>16.95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16.95</v>
          </cell>
        </row>
        <row r="3223">
          <cell r="A3223" t="str">
            <v>950016662060</v>
          </cell>
          <cell r="B3223">
            <v>95001666</v>
          </cell>
          <cell r="C3223">
            <v>2060</v>
          </cell>
          <cell r="D3223">
            <v>123.05500000000001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123.05500000000001</v>
          </cell>
        </row>
        <row r="3224">
          <cell r="A3224" t="str">
            <v>950016662064</v>
          </cell>
          <cell r="B3224">
            <v>95001666</v>
          </cell>
          <cell r="C3224">
            <v>2064</v>
          </cell>
          <cell r="D3224">
            <v>120.24250000000001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120.24250000000001</v>
          </cell>
        </row>
        <row r="3225">
          <cell r="A3225" t="str">
            <v>950016666024</v>
          </cell>
          <cell r="B3225">
            <v>95001666</v>
          </cell>
          <cell r="C3225">
            <v>6024</v>
          </cell>
          <cell r="D3225">
            <v>123.056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123.056</v>
          </cell>
        </row>
        <row r="3226">
          <cell r="A3226" t="str">
            <v>950016672060</v>
          </cell>
          <cell r="B3226">
            <v>95001667</v>
          </cell>
          <cell r="C3226">
            <v>2060</v>
          </cell>
          <cell r="D3226">
            <v>42.802500000000002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42.802500000000002</v>
          </cell>
        </row>
        <row r="3227">
          <cell r="A3227" t="str">
            <v>950016692061</v>
          </cell>
          <cell r="B3227">
            <v>95001669</v>
          </cell>
          <cell r="C3227">
            <v>2061</v>
          </cell>
          <cell r="D3227">
            <v>2.8083499999999999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2.8083499999999999</v>
          </cell>
        </row>
        <row r="3228">
          <cell r="A3228" t="str">
            <v>950016722060</v>
          </cell>
          <cell r="B3228">
            <v>95001672</v>
          </cell>
          <cell r="C3228">
            <v>2060</v>
          </cell>
          <cell r="D3228">
            <v>180.63050000000001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180.63050000000001</v>
          </cell>
        </row>
        <row r="3229">
          <cell r="A3229" t="str">
            <v>950016732060</v>
          </cell>
          <cell r="B3229">
            <v>95001673</v>
          </cell>
          <cell r="C3229">
            <v>2060</v>
          </cell>
          <cell r="D3229">
            <v>1463.1448700000001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1463.1448700000001</v>
          </cell>
        </row>
        <row r="3230">
          <cell r="A3230" t="str">
            <v>950016736024</v>
          </cell>
          <cell r="B3230">
            <v>95001673</v>
          </cell>
          <cell r="C3230">
            <v>6024</v>
          </cell>
          <cell r="D3230">
            <v>815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815</v>
          </cell>
        </row>
        <row r="3231">
          <cell r="A3231" t="str">
            <v>950016742060</v>
          </cell>
          <cell r="B3231">
            <v>95001674</v>
          </cell>
          <cell r="C3231">
            <v>2060</v>
          </cell>
          <cell r="D3231">
            <v>135.63381000000001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135.63381000000001</v>
          </cell>
        </row>
        <row r="3232">
          <cell r="A3232" t="str">
            <v>950016742061</v>
          </cell>
          <cell r="B3232">
            <v>95001674</v>
          </cell>
          <cell r="C3232">
            <v>2061</v>
          </cell>
          <cell r="D3232">
            <v>254.38667000000001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254.38667000000001</v>
          </cell>
        </row>
        <row r="3233">
          <cell r="A3233" t="str">
            <v>950016752060</v>
          </cell>
          <cell r="B3233">
            <v>95001675</v>
          </cell>
          <cell r="C3233">
            <v>2060</v>
          </cell>
          <cell r="D3233">
            <v>489.4119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489.4119</v>
          </cell>
        </row>
        <row r="3234">
          <cell r="A3234" t="str">
            <v>950016752061</v>
          </cell>
          <cell r="B3234">
            <v>95001675</v>
          </cell>
          <cell r="C3234">
            <v>2061</v>
          </cell>
          <cell r="D3234">
            <v>856.87666999999999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856.87666999999999</v>
          </cell>
        </row>
        <row r="3235">
          <cell r="A3235" t="str">
            <v>950016756024</v>
          </cell>
          <cell r="B3235">
            <v>95001675</v>
          </cell>
          <cell r="C3235">
            <v>6024</v>
          </cell>
          <cell r="D3235">
            <v>374.01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374.01</v>
          </cell>
        </row>
        <row r="3236">
          <cell r="A3236" t="str">
            <v>950016762060</v>
          </cell>
          <cell r="B3236">
            <v>95001676</v>
          </cell>
          <cell r="C3236">
            <v>2060</v>
          </cell>
          <cell r="D3236">
            <v>41.25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41.25</v>
          </cell>
        </row>
        <row r="3237">
          <cell r="A3237" t="str">
            <v>950016772060</v>
          </cell>
          <cell r="B3237">
            <v>95001677</v>
          </cell>
          <cell r="C3237">
            <v>2060</v>
          </cell>
          <cell r="D3237">
            <v>346.79833000000002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346.79833000000002</v>
          </cell>
        </row>
        <row r="3238">
          <cell r="A3238" t="str">
            <v>950016782060</v>
          </cell>
          <cell r="B3238">
            <v>95001678</v>
          </cell>
          <cell r="C3238">
            <v>2060</v>
          </cell>
          <cell r="D3238">
            <v>347.68810999999999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347.68810999999999</v>
          </cell>
        </row>
        <row r="3239">
          <cell r="A3239" t="str">
            <v>950016792060</v>
          </cell>
          <cell r="B3239">
            <v>95001679</v>
          </cell>
          <cell r="C3239">
            <v>2060</v>
          </cell>
          <cell r="D3239">
            <v>3344.3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3344.3</v>
          </cell>
        </row>
        <row r="3240">
          <cell r="A3240" t="str">
            <v>950016832060</v>
          </cell>
          <cell r="B3240">
            <v>95001683</v>
          </cell>
          <cell r="C3240">
            <v>2060</v>
          </cell>
          <cell r="D3240">
            <v>2.61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2.61</v>
          </cell>
        </row>
        <row r="3241">
          <cell r="A3241" t="str">
            <v>950016842060</v>
          </cell>
          <cell r="B3241">
            <v>95001684</v>
          </cell>
          <cell r="C3241">
            <v>2060</v>
          </cell>
          <cell r="D3241">
            <v>0.05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0.05</v>
          </cell>
        </row>
        <row r="3242">
          <cell r="A3242" t="str">
            <v>950016882060</v>
          </cell>
          <cell r="B3242">
            <v>95001688</v>
          </cell>
          <cell r="C3242">
            <v>2060</v>
          </cell>
          <cell r="D3242">
            <v>19.061070000000001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19.061070000000001</v>
          </cell>
        </row>
        <row r="3243">
          <cell r="A3243" t="str">
            <v>950016882061</v>
          </cell>
          <cell r="B3243">
            <v>95001688</v>
          </cell>
          <cell r="C3243">
            <v>2061</v>
          </cell>
          <cell r="D3243">
            <v>25.786670000000001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25.786670000000001</v>
          </cell>
        </row>
        <row r="3244">
          <cell r="A3244" t="str">
            <v>950016892060</v>
          </cell>
          <cell r="B3244">
            <v>95001689</v>
          </cell>
          <cell r="C3244">
            <v>2060</v>
          </cell>
          <cell r="D3244">
            <v>2.4834999999999998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2.4834999999999998</v>
          </cell>
        </row>
        <row r="3245">
          <cell r="A3245" t="str">
            <v>950016922060</v>
          </cell>
          <cell r="B3245">
            <v>95001692</v>
          </cell>
          <cell r="C3245">
            <v>2060</v>
          </cell>
          <cell r="D3245">
            <v>33.6708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33.6708</v>
          </cell>
        </row>
        <row r="3246">
          <cell r="A3246" t="str">
            <v>950016932060</v>
          </cell>
          <cell r="B3246">
            <v>95001693</v>
          </cell>
          <cell r="C3246">
            <v>2060</v>
          </cell>
          <cell r="D3246">
            <v>119.12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119.12</v>
          </cell>
        </row>
        <row r="3247">
          <cell r="A3247" t="str">
            <v>950016942060</v>
          </cell>
          <cell r="B3247">
            <v>95001694</v>
          </cell>
          <cell r="C3247">
            <v>2060</v>
          </cell>
          <cell r="D3247">
            <v>277.57499999999999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277.57499999999999</v>
          </cell>
        </row>
        <row r="3248">
          <cell r="A3248" t="str">
            <v>950016952060</v>
          </cell>
          <cell r="B3248">
            <v>95001695</v>
          </cell>
          <cell r="C3248">
            <v>2060</v>
          </cell>
          <cell r="D3248">
            <v>1.22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1.22</v>
          </cell>
        </row>
        <row r="3249">
          <cell r="A3249" t="str">
            <v>950016972060</v>
          </cell>
          <cell r="B3249">
            <v>95001697</v>
          </cell>
          <cell r="C3249">
            <v>2060</v>
          </cell>
          <cell r="D3249">
            <v>1.7018200000000001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1.7018200000000001</v>
          </cell>
        </row>
        <row r="3250">
          <cell r="A3250" t="str">
            <v>950016982060</v>
          </cell>
          <cell r="B3250">
            <v>95001698</v>
          </cell>
          <cell r="C3250">
            <v>2060</v>
          </cell>
          <cell r="D3250">
            <v>1.22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1.22</v>
          </cell>
        </row>
        <row r="3251">
          <cell r="A3251" t="str">
            <v>950016992060</v>
          </cell>
          <cell r="B3251">
            <v>95001699</v>
          </cell>
          <cell r="C3251">
            <v>2060</v>
          </cell>
          <cell r="D3251">
            <v>1.22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1.22</v>
          </cell>
        </row>
        <row r="3252">
          <cell r="A3252" t="str">
            <v>950017002060</v>
          </cell>
          <cell r="B3252">
            <v>95001700</v>
          </cell>
          <cell r="C3252">
            <v>2060</v>
          </cell>
          <cell r="D3252">
            <v>1.22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1.22</v>
          </cell>
        </row>
        <row r="3253">
          <cell r="A3253" t="str">
            <v>950017012060</v>
          </cell>
          <cell r="B3253">
            <v>95001701</v>
          </cell>
          <cell r="C3253">
            <v>2060</v>
          </cell>
          <cell r="D3253">
            <v>1.22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1.22</v>
          </cell>
        </row>
        <row r="3254">
          <cell r="A3254" t="str">
            <v>950017022060</v>
          </cell>
          <cell r="B3254">
            <v>95001702</v>
          </cell>
          <cell r="C3254">
            <v>2060</v>
          </cell>
          <cell r="D3254">
            <v>1.22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1.22</v>
          </cell>
        </row>
        <row r="3255">
          <cell r="A3255" t="str">
            <v>950017032060</v>
          </cell>
          <cell r="B3255">
            <v>95001703</v>
          </cell>
          <cell r="C3255">
            <v>2060</v>
          </cell>
          <cell r="D3255">
            <v>1.22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1.22</v>
          </cell>
        </row>
        <row r="3256">
          <cell r="A3256" t="str">
            <v>950017042060</v>
          </cell>
          <cell r="B3256">
            <v>95001704</v>
          </cell>
          <cell r="C3256">
            <v>2060</v>
          </cell>
          <cell r="D3256">
            <v>1.22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1.22</v>
          </cell>
        </row>
        <row r="3257">
          <cell r="A3257" t="str">
            <v>950017052060</v>
          </cell>
          <cell r="B3257">
            <v>95001705</v>
          </cell>
          <cell r="C3257">
            <v>2060</v>
          </cell>
          <cell r="D3257">
            <v>0.21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0.21</v>
          </cell>
        </row>
        <row r="3258">
          <cell r="A3258" t="str">
            <v>950017062060</v>
          </cell>
          <cell r="B3258">
            <v>95001706</v>
          </cell>
          <cell r="C3258">
            <v>2060</v>
          </cell>
          <cell r="D3258">
            <v>0.27050999999999997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0.27050999999999997</v>
          </cell>
        </row>
        <row r="3259">
          <cell r="A3259" t="str">
            <v>950017072060</v>
          </cell>
          <cell r="B3259">
            <v>95001707</v>
          </cell>
          <cell r="C3259">
            <v>2060</v>
          </cell>
          <cell r="D3259">
            <v>1.22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1.22</v>
          </cell>
        </row>
        <row r="3260">
          <cell r="A3260" t="str">
            <v>950017082060</v>
          </cell>
          <cell r="B3260">
            <v>95001708</v>
          </cell>
          <cell r="C3260">
            <v>2060</v>
          </cell>
          <cell r="D3260">
            <v>0.4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0.4</v>
          </cell>
        </row>
        <row r="3261">
          <cell r="A3261" t="str">
            <v>950017086024</v>
          </cell>
          <cell r="B3261">
            <v>95001708</v>
          </cell>
          <cell r="C3261">
            <v>6024</v>
          </cell>
          <cell r="D3261">
            <v>0.4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0.4</v>
          </cell>
        </row>
        <row r="3262">
          <cell r="A3262" t="str">
            <v>950017092060</v>
          </cell>
          <cell r="B3262">
            <v>95001709</v>
          </cell>
          <cell r="C3262">
            <v>2060</v>
          </cell>
          <cell r="D3262">
            <v>1.22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1.22</v>
          </cell>
        </row>
        <row r="3263">
          <cell r="A3263" t="str">
            <v>950017102060</v>
          </cell>
          <cell r="B3263">
            <v>95001710</v>
          </cell>
          <cell r="C3263">
            <v>2060</v>
          </cell>
          <cell r="D3263">
            <v>0.5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0.5</v>
          </cell>
        </row>
        <row r="3264">
          <cell r="A3264" t="str">
            <v>950017112060</v>
          </cell>
          <cell r="B3264">
            <v>95001711</v>
          </cell>
          <cell r="C3264">
            <v>2060</v>
          </cell>
          <cell r="D3264">
            <v>1.0905800000000001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1.0905800000000001</v>
          </cell>
        </row>
        <row r="3265">
          <cell r="A3265" t="str">
            <v>950017116024</v>
          </cell>
          <cell r="B3265">
            <v>95001711</v>
          </cell>
          <cell r="C3265">
            <v>6024</v>
          </cell>
          <cell r="D3265">
            <v>0.94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0.94</v>
          </cell>
        </row>
        <row r="3266">
          <cell r="A3266" t="str">
            <v>950017122060</v>
          </cell>
          <cell r="B3266">
            <v>95001712</v>
          </cell>
          <cell r="C3266">
            <v>2060</v>
          </cell>
          <cell r="D3266">
            <v>1.22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1.22</v>
          </cell>
        </row>
        <row r="3267">
          <cell r="A3267" t="str">
            <v>950017126024</v>
          </cell>
          <cell r="B3267">
            <v>95001712</v>
          </cell>
          <cell r="C3267">
            <v>6024</v>
          </cell>
          <cell r="D3267">
            <v>1.22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1.22</v>
          </cell>
        </row>
        <row r="3268">
          <cell r="A3268" t="str">
            <v>950017132060</v>
          </cell>
          <cell r="B3268">
            <v>95001713</v>
          </cell>
          <cell r="C3268">
            <v>2060</v>
          </cell>
          <cell r="D3268">
            <v>1.22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1.22</v>
          </cell>
        </row>
        <row r="3269">
          <cell r="A3269" t="str">
            <v>950017142060</v>
          </cell>
          <cell r="B3269">
            <v>95001714</v>
          </cell>
          <cell r="C3269">
            <v>2060</v>
          </cell>
          <cell r="D3269">
            <v>1.22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1.22</v>
          </cell>
        </row>
        <row r="3270">
          <cell r="A3270" t="str">
            <v>950017152060</v>
          </cell>
          <cell r="B3270">
            <v>95001715</v>
          </cell>
          <cell r="C3270">
            <v>2060</v>
          </cell>
          <cell r="D3270">
            <v>1.22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1.22</v>
          </cell>
        </row>
        <row r="3271">
          <cell r="A3271" t="str">
            <v>950017162060</v>
          </cell>
          <cell r="B3271">
            <v>95001716</v>
          </cell>
          <cell r="C3271">
            <v>2060</v>
          </cell>
          <cell r="D3271">
            <v>1.22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1.22</v>
          </cell>
        </row>
        <row r="3272">
          <cell r="A3272" t="str">
            <v>950017172060</v>
          </cell>
          <cell r="B3272">
            <v>95001717</v>
          </cell>
          <cell r="C3272">
            <v>2060</v>
          </cell>
          <cell r="D3272">
            <v>1.22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1.22</v>
          </cell>
        </row>
        <row r="3273">
          <cell r="A3273" t="str">
            <v>950017176024</v>
          </cell>
          <cell r="B3273">
            <v>95001717</v>
          </cell>
          <cell r="C3273">
            <v>6024</v>
          </cell>
          <cell r="D3273">
            <v>1.22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1.22</v>
          </cell>
        </row>
        <row r="3274">
          <cell r="A3274" t="str">
            <v>950017192060</v>
          </cell>
          <cell r="B3274">
            <v>95001719</v>
          </cell>
          <cell r="C3274">
            <v>2060</v>
          </cell>
          <cell r="D3274">
            <v>1.22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1.22</v>
          </cell>
        </row>
        <row r="3275">
          <cell r="A3275" t="str">
            <v>950017202060</v>
          </cell>
          <cell r="B3275">
            <v>95001720</v>
          </cell>
          <cell r="C3275">
            <v>2060</v>
          </cell>
          <cell r="D3275">
            <v>1.22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1.22</v>
          </cell>
        </row>
        <row r="3276">
          <cell r="A3276" t="str">
            <v>950017212060</v>
          </cell>
          <cell r="B3276">
            <v>95001721</v>
          </cell>
          <cell r="C3276">
            <v>2060</v>
          </cell>
          <cell r="D3276">
            <v>1.22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1.22</v>
          </cell>
        </row>
        <row r="3277">
          <cell r="A3277" t="str">
            <v>950017262060</v>
          </cell>
          <cell r="B3277">
            <v>95001726</v>
          </cell>
          <cell r="C3277">
            <v>2060</v>
          </cell>
          <cell r="D3277">
            <v>29.882529999999999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29.882529999999999</v>
          </cell>
        </row>
        <row r="3278">
          <cell r="A3278" t="str">
            <v>950017292060</v>
          </cell>
          <cell r="B3278">
            <v>95001729</v>
          </cell>
          <cell r="C3278">
            <v>2060</v>
          </cell>
          <cell r="D3278">
            <v>671.83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671.83</v>
          </cell>
        </row>
        <row r="3279">
          <cell r="A3279" t="str">
            <v>950017302060</v>
          </cell>
          <cell r="B3279">
            <v>95001730</v>
          </cell>
          <cell r="C3279">
            <v>2060</v>
          </cell>
          <cell r="D3279">
            <v>92.93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92.93</v>
          </cell>
        </row>
        <row r="3280">
          <cell r="A3280" t="str">
            <v>950017312060</v>
          </cell>
          <cell r="B3280">
            <v>95001731</v>
          </cell>
          <cell r="C3280">
            <v>2060</v>
          </cell>
          <cell r="D3280">
            <v>229.27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229.27</v>
          </cell>
        </row>
        <row r="3281">
          <cell r="A3281" t="str">
            <v>950017322060</v>
          </cell>
          <cell r="B3281">
            <v>95001732</v>
          </cell>
          <cell r="C3281">
            <v>2060</v>
          </cell>
          <cell r="D3281">
            <v>196.2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196.2</v>
          </cell>
        </row>
        <row r="3282">
          <cell r="A3282" t="str">
            <v>950017322064</v>
          </cell>
          <cell r="B3282">
            <v>95001732</v>
          </cell>
          <cell r="C3282">
            <v>2064</v>
          </cell>
          <cell r="D3282">
            <v>152.77332999999999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152.77332999999999</v>
          </cell>
        </row>
        <row r="3283">
          <cell r="A3283" t="str">
            <v>950017342060</v>
          </cell>
          <cell r="B3283">
            <v>95001734</v>
          </cell>
          <cell r="C3283">
            <v>2060</v>
          </cell>
          <cell r="D3283">
            <v>85.37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85.37</v>
          </cell>
        </row>
        <row r="3284">
          <cell r="A3284" t="str">
            <v>950017352060</v>
          </cell>
          <cell r="B3284">
            <v>95001735</v>
          </cell>
          <cell r="C3284">
            <v>2060</v>
          </cell>
          <cell r="D3284">
            <v>2.7025000000000001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2.7025000000000001</v>
          </cell>
        </row>
        <row r="3285">
          <cell r="A3285" t="str">
            <v>950017362060</v>
          </cell>
          <cell r="B3285">
            <v>95001736</v>
          </cell>
          <cell r="C3285">
            <v>2060</v>
          </cell>
          <cell r="D3285">
            <v>2.4300000000000002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2.4300000000000002</v>
          </cell>
        </row>
        <row r="3286">
          <cell r="A3286" t="str">
            <v>950017382060</v>
          </cell>
          <cell r="B3286">
            <v>95001738</v>
          </cell>
          <cell r="C3286">
            <v>2060</v>
          </cell>
          <cell r="D3286">
            <v>21.72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21.72</v>
          </cell>
        </row>
        <row r="3287">
          <cell r="A3287" t="str">
            <v>950017432060</v>
          </cell>
          <cell r="B3287">
            <v>95001743</v>
          </cell>
          <cell r="C3287">
            <v>2060</v>
          </cell>
          <cell r="D3287">
            <v>1.72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1.72</v>
          </cell>
        </row>
        <row r="3288">
          <cell r="A3288" t="str">
            <v>950017442060</v>
          </cell>
          <cell r="B3288">
            <v>95001744</v>
          </cell>
          <cell r="C3288">
            <v>2060</v>
          </cell>
          <cell r="D3288">
            <v>66.069710000000001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66.069710000000001</v>
          </cell>
        </row>
        <row r="3289">
          <cell r="A3289" t="str">
            <v>950017452060</v>
          </cell>
          <cell r="B3289">
            <v>95001745</v>
          </cell>
          <cell r="C3289">
            <v>2060</v>
          </cell>
          <cell r="D3289">
            <v>12.9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12.9</v>
          </cell>
        </row>
        <row r="3290">
          <cell r="A3290" t="str">
            <v>950017462060</v>
          </cell>
          <cell r="B3290">
            <v>95001746</v>
          </cell>
          <cell r="C3290">
            <v>2060</v>
          </cell>
          <cell r="D3290">
            <v>24.87013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24.87013</v>
          </cell>
        </row>
        <row r="3291">
          <cell r="A3291" t="str">
            <v>950017472060</v>
          </cell>
          <cell r="B3291">
            <v>95001747</v>
          </cell>
          <cell r="C3291">
            <v>2060</v>
          </cell>
          <cell r="D3291">
            <v>0.26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0.26</v>
          </cell>
        </row>
        <row r="3292">
          <cell r="A3292" t="str">
            <v>950017482060</v>
          </cell>
          <cell r="B3292">
            <v>95001748</v>
          </cell>
          <cell r="C3292">
            <v>2060</v>
          </cell>
          <cell r="D3292">
            <v>81.459999999999994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81.459999999999994</v>
          </cell>
        </row>
        <row r="3293">
          <cell r="A3293" t="str">
            <v>950017522060</v>
          </cell>
          <cell r="B3293">
            <v>95001752</v>
          </cell>
          <cell r="C3293">
            <v>2060</v>
          </cell>
          <cell r="D3293">
            <v>74.589680000000001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74.589680000000001</v>
          </cell>
        </row>
        <row r="3294">
          <cell r="A3294" t="str">
            <v>950017532060</v>
          </cell>
          <cell r="B3294">
            <v>95001753</v>
          </cell>
          <cell r="C3294">
            <v>2060</v>
          </cell>
          <cell r="D3294">
            <v>13.11783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13.11783</v>
          </cell>
        </row>
        <row r="3295">
          <cell r="A3295" t="str">
            <v>950017552060</v>
          </cell>
          <cell r="B3295">
            <v>95001755</v>
          </cell>
          <cell r="C3295">
            <v>2060</v>
          </cell>
          <cell r="D3295">
            <v>7.92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7.92</v>
          </cell>
        </row>
        <row r="3296">
          <cell r="A3296" t="str">
            <v>950017592060</v>
          </cell>
          <cell r="B3296">
            <v>95001759</v>
          </cell>
          <cell r="C3296">
            <v>2060</v>
          </cell>
          <cell r="D3296">
            <v>13.604749999999999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13.604749999999999</v>
          </cell>
        </row>
        <row r="3297">
          <cell r="A3297" t="str">
            <v>950017672060</v>
          </cell>
          <cell r="B3297">
            <v>95001767</v>
          </cell>
          <cell r="C3297">
            <v>2060</v>
          </cell>
          <cell r="D3297">
            <v>113.29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113.29</v>
          </cell>
        </row>
        <row r="3298">
          <cell r="A3298" t="str">
            <v>950017702060</v>
          </cell>
          <cell r="B3298">
            <v>95001770</v>
          </cell>
          <cell r="C3298">
            <v>2060</v>
          </cell>
          <cell r="D3298">
            <v>30.573329999999999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30.573329999999999</v>
          </cell>
        </row>
        <row r="3299">
          <cell r="A3299" t="str">
            <v>950017712060</v>
          </cell>
          <cell r="B3299">
            <v>95001771</v>
          </cell>
          <cell r="C3299">
            <v>2060</v>
          </cell>
          <cell r="D3299">
            <v>2.1023399999999999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2.1023399999999999</v>
          </cell>
        </row>
        <row r="3300">
          <cell r="A3300" t="str">
            <v>950017712064</v>
          </cell>
          <cell r="B3300">
            <v>95001771</v>
          </cell>
          <cell r="C3300">
            <v>2064</v>
          </cell>
          <cell r="D3300">
            <v>2.1023399999999999</v>
          </cell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2.1023399999999999</v>
          </cell>
        </row>
        <row r="3301">
          <cell r="A3301" t="str">
            <v>950017722060</v>
          </cell>
          <cell r="B3301">
            <v>95001772</v>
          </cell>
          <cell r="C3301">
            <v>2060</v>
          </cell>
          <cell r="D3301">
            <v>2.1023499999999999</v>
          </cell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2.1023499999999999</v>
          </cell>
        </row>
        <row r="3302">
          <cell r="A3302" t="str">
            <v>950017722064</v>
          </cell>
          <cell r="B3302">
            <v>95001772</v>
          </cell>
          <cell r="C3302">
            <v>2064</v>
          </cell>
          <cell r="D3302">
            <v>2.1023499999999999</v>
          </cell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2.1023499999999999</v>
          </cell>
        </row>
        <row r="3303">
          <cell r="A3303" t="str">
            <v>950017732060</v>
          </cell>
          <cell r="B3303">
            <v>95001773</v>
          </cell>
          <cell r="C3303">
            <v>2060</v>
          </cell>
          <cell r="D3303">
            <v>4.5149999999999997</v>
          </cell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4.5149999999999997</v>
          </cell>
        </row>
        <row r="3304">
          <cell r="A3304" t="str">
            <v>950017732061</v>
          </cell>
          <cell r="B3304">
            <v>95001773</v>
          </cell>
          <cell r="C3304">
            <v>2061</v>
          </cell>
          <cell r="D3304">
            <v>3.7298</v>
          </cell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3.7298</v>
          </cell>
        </row>
        <row r="3305">
          <cell r="A3305" t="str">
            <v>950017732062</v>
          </cell>
          <cell r="B3305">
            <v>95001773</v>
          </cell>
          <cell r="C3305">
            <v>2062</v>
          </cell>
          <cell r="D3305">
            <v>3.61</v>
          </cell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3.61</v>
          </cell>
        </row>
        <row r="3306">
          <cell r="A3306" t="str">
            <v>950017732064</v>
          </cell>
          <cell r="B3306">
            <v>95001773</v>
          </cell>
          <cell r="C3306">
            <v>2064</v>
          </cell>
          <cell r="D3306">
            <v>4.5</v>
          </cell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4.5</v>
          </cell>
        </row>
        <row r="3307">
          <cell r="A3307" t="str">
            <v>950017752060</v>
          </cell>
          <cell r="B3307">
            <v>95001775</v>
          </cell>
          <cell r="C3307">
            <v>2060</v>
          </cell>
          <cell r="D3307">
            <v>0.62</v>
          </cell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0.62</v>
          </cell>
        </row>
        <row r="3308">
          <cell r="A3308" t="str">
            <v>950017762060</v>
          </cell>
          <cell r="B3308">
            <v>95001776</v>
          </cell>
          <cell r="C3308">
            <v>2060</v>
          </cell>
          <cell r="D3308">
            <v>589.91666999999995</v>
          </cell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589.91666999999995</v>
          </cell>
        </row>
        <row r="3309">
          <cell r="A3309" t="str">
            <v>950017766024</v>
          </cell>
          <cell r="B3309">
            <v>95001776</v>
          </cell>
          <cell r="C3309">
            <v>6024</v>
          </cell>
          <cell r="D3309">
            <v>426.96</v>
          </cell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426.96</v>
          </cell>
        </row>
        <row r="3310">
          <cell r="A3310" t="str">
            <v>950017782060</v>
          </cell>
          <cell r="B3310">
            <v>95001778</v>
          </cell>
          <cell r="C3310">
            <v>2060</v>
          </cell>
          <cell r="D3310">
            <v>1.22</v>
          </cell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1.22</v>
          </cell>
        </row>
        <row r="3311">
          <cell r="A3311" t="str">
            <v>950017802060</v>
          </cell>
          <cell r="B3311">
            <v>95001780</v>
          </cell>
          <cell r="C3311">
            <v>2060</v>
          </cell>
          <cell r="D3311">
            <v>1.0493300000000001</v>
          </cell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1.0493300000000001</v>
          </cell>
        </row>
        <row r="3312">
          <cell r="A3312" t="str">
            <v>950017812060</v>
          </cell>
          <cell r="B3312">
            <v>95001781</v>
          </cell>
          <cell r="C3312">
            <v>2060</v>
          </cell>
          <cell r="D3312">
            <v>529.32050000000004</v>
          </cell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529.32050000000004</v>
          </cell>
        </row>
        <row r="3313">
          <cell r="A3313" t="str">
            <v>950017822060</v>
          </cell>
          <cell r="B3313">
            <v>95001782</v>
          </cell>
          <cell r="C3313">
            <v>2060</v>
          </cell>
          <cell r="D3313">
            <v>20</v>
          </cell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20</v>
          </cell>
        </row>
        <row r="3314">
          <cell r="A3314" t="str">
            <v>950017832060</v>
          </cell>
          <cell r="B3314">
            <v>95001783</v>
          </cell>
          <cell r="C3314">
            <v>2060</v>
          </cell>
          <cell r="D3314">
            <v>20</v>
          </cell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20</v>
          </cell>
        </row>
        <row r="3315">
          <cell r="A3315" t="str">
            <v>950017861040</v>
          </cell>
          <cell r="B3315">
            <v>95001786</v>
          </cell>
          <cell r="C3315">
            <v>1040</v>
          </cell>
          <cell r="D3315">
            <v>1.4041999999999999</v>
          </cell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1.4041999999999999</v>
          </cell>
        </row>
        <row r="3316">
          <cell r="A3316" t="str">
            <v>950017862064</v>
          </cell>
          <cell r="B3316">
            <v>95001786</v>
          </cell>
          <cell r="C3316">
            <v>2064</v>
          </cell>
          <cell r="D3316">
            <v>1.3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1.3</v>
          </cell>
        </row>
        <row r="3317">
          <cell r="A3317" t="str">
            <v>950017872064</v>
          </cell>
          <cell r="B3317">
            <v>95001787</v>
          </cell>
          <cell r="C3317">
            <v>2064</v>
          </cell>
          <cell r="D3317">
            <v>1.2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1.2</v>
          </cell>
        </row>
        <row r="3318">
          <cell r="A3318" t="str">
            <v>950017882064</v>
          </cell>
          <cell r="B3318">
            <v>95001788</v>
          </cell>
          <cell r="C3318">
            <v>2064</v>
          </cell>
          <cell r="D3318">
            <v>10.35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10.35</v>
          </cell>
        </row>
        <row r="3319">
          <cell r="A3319" t="str">
            <v>950017892064</v>
          </cell>
          <cell r="B3319">
            <v>95001789</v>
          </cell>
          <cell r="C3319">
            <v>2064</v>
          </cell>
          <cell r="D3319">
            <v>0.34449999999999997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0.34449999999999997</v>
          </cell>
        </row>
        <row r="3320">
          <cell r="A3320" t="str">
            <v>950017902064</v>
          </cell>
          <cell r="B3320">
            <v>95001790</v>
          </cell>
          <cell r="C3320">
            <v>2064</v>
          </cell>
          <cell r="D3320">
            <v>0.43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0.43</v>
          </cell>
        </row>
        <row r="3321">
          <cell r="A3321" t="str">
            <v>950017912064</v>
          </cell>
          <cell r="B3321">
            <v>95001791</v>
          </cell>
          <cell r="C3321">
            <v>2064</v>
          </cell>
          <cell r="D3321">
            <v>0.59250000000000003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0.59250000000000003</v>
          </cell>
        </row>
        <row r="3322">
          <cell r="A3322" t="str">
            <v>950017952064</v>
          </cell>
          <cell r="B3322">
            <v>95001795</v>
          </cell>
          <cell r="C3322">
            <v>2064</v>
          </cell>
          <cell r="D3322">
            <v>0.2445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0.2445</v>
          </cell>
        </row>
        <row r="3323">
          <cell r="A3323" t="str">
            <v>950017962064</v>
          </cell>
          <cell r="B3323">
            <v>95001796</v>
          </cell>
          <cell r="C3323">
            <v>2064</v>
          </cell>
          <cell r="D3323">
            <v>0.2445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0.2445</v>
          </cell>
        </row>
        <row r="3324">
          <cell r="A3324" t="str">
            <v>950017972064</v>
          </cell>
          <cell r="B3324">
            <v>95001797</v>
          </cell>
          <cell r="C3324">
            <v>2064</v>
          </cell>
          <cell r="D3324">
            <v>0.47449999999999998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0.47449999999999998</v>
          </cell>
        </row>
        <row r="3325">
          <cell r="A3325" t="str">
            <v>950017982064</v>
          </cell>
          <cell r="B3325">
            <v>95001798</v>
          </cell>
          <cell r="C3325">
            <v>2064</v>
          </cell>
          <cell r="D3325">
            <v>0.83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0.83</v>
          </cell>
        </row>
        <row r="3326">
          <cell r="A3326" t="str">
            <v>950017992064</v>
          </cell>
          <cell r="B3326">
            <v>95001799</v>
          </cell>
          <cell r="C3326">
            <v>2064</v>
          </cell>
          <cell r="D3326">
            <v>0.89500000000000002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0.89500000000000002</v>
          </cell>
        </row>
        <row r="3327">
          <cell r="A3327" t="str">
            <v>950018002064</v>
          </cell>
          <cell r="B3327">
            <v>95001800</v>
          </cell>
          <cell r="C3327">
            <v>2064</v>
          </cell>
          <cell r="D3327">
            <v>0.56999999999999995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0.56999999999999995</v>
          </cell>
        </row>
        <row r="3328">
          <cell r="A3328" t="str">
            <v>950018012064</v>
          </cell>
          <cell r="B3328">
            <v>95001801</v>
          </cell>
          <cell r="C3328">
            <v>2064</v>
          </cell>
          <cell r="D3328">
            <v>0.39500000000000002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0.39500000000000002</v>
          </cell>
        </row>
        <row r="3329">
          <cell r="A3329" t="str">
            <v>950018022064</v>
          </cell>
          <cell r="B3329">
            <v>95001802</v>
          </cell>
          <cell r="C3329">
            <v>2064</v>
          </cell>
          <cell r="D3329">
            <v>0.71499999999999997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0.71499999999999997</v>
          </cell>
        </row>
        <row r="3330">
          <cell r="A3330" t="str">
            <v>950018032064</v>
          </cell>
          <cell r="B3330">
            <v>95001803</v>
          </cell>
          <cell r="C3330">
            <v>2064</v>
          </cell>
          <cell r="D3330">
            <v>0.505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0.505</v>
          </cell>
        </row>
        <row r="3331">
          <cell r="A3331" t="str">
            <v>950018361040</v>
          </cell>
          <cell r="B3331">
            <v>95001836</v>
          </cell>
          <cell r="C3331">
            <v>1040</v>
          </cell>
          <cell r="D3331">
            <v>818.39936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818.39936</v>
          </cell>
        </row>
        <row r="3332">
          <cell r="A3332" t="str">
            <v>950018362064</v>
          </cell>
          <cell r="B3332">
            <v>95001836</v>
          </cell>
          <cell r="C3332">
            <v>2064</v>
          </cell>
          <cell r="D3332">
            <v>12.5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12.5</v>
          </cell>
        </row>
        <row r="3333">
          <cell r="A3333" t="str">
            <v>950018364010</v>
          </cell>
          <cell r="B3333">
            <v>95001836</v>
          </cell>
          <cell r="C3333">
            <v>4010</v>
          </cell>
          <cell r="D3333">
            <v>673.02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673.02</v>
          </cell>
        </row>
        <row r="3334">
          <cell r="A3334" t="str">
            <v>950018532060</v>
          </cell>
          <cell r="B3334">
            <v>95001853</v>
          </cell>
          <cell r="C3334">
            <v>2060</v>
          </cell>
          <cell r="D3334">
            <v>35.361249999999998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35.361249999999998</v>
          </cell>
        </row>
        <row r="3335">
          <cell r="A3335" t="str">
            <v>950018662064</v>
          </cell>
          <cell r="B3335">
            <v>95001866</v>
          </cell>
          <cell r="C3335">
            <v>2064</v>
          </cell>
          <cell r="D3335">
            <v>1289.5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1289.5</v>
          </cell>
        </row>
        <row r="3336">
          <cell r="A3336" t="str">
            <v>950018682060</v>
          </cell>
          <cell r="B3336">
            <v>95001868</v>
          </cell>
          <cell r="C3336">
            <v>2060</v>
          </cell>
          <cell r="D3336">
            <v>35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35</v>
          </cell>
        </row>
        <row r="3337">
          <cell r="A3337" t="str">
            <v>950018692060</v>
          </cell>
          <cell r="B3337">
            <v>95001869</v>
          </cell>
          <cell r="C3337">
            <v>2060</v>
          </cell>
          <cell r="D3337">
            <v>35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35</v>
          </cell>
        </row>
        <row r="3338">
          <cell r="A3338" t="str">
            <v>950018701040</v>
          </cell>
          <cell r="B3338">
            <v>95001870</v>
          </cell>
          <cell r="C3338">
            <v>1040</v>
          </cell>
          <cell r="D3338">
            <v>17.219570000000001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17.219570000000001</v>
          </cell>
        </row>
        <row r="3339">
          <cell r="A3339" t="str">
            <v>950018702061</v>
          </cell>
          <cell r="B3339">
            <v>95001870</v>
          </cell>
          <cell r="C3339">
            <v>2061</v>
          </cell>
          <cell r="D3339">
            <v>46.985169999999997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46.985169999999997</v>
          </cell>
        </row>
        <row r="3340">
          <cell r="A3340" t="str">
            <v>950018736023</v>
          </cell>
          <cell r="B3340">
            <v>95001873</v>
          </cell>
          <cell r="C3340">
            <v>6023</v>
          </cell>
          <cell r="D3340">
            <v>28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28</v>
          </cell>
        </row>
        <row r="3341">
          <cell r="A3341" t="str">
            <v>950018746023</v>
          </cell>
          <cell r="B3341">
            <v>95001874</v>
          </cell>
          <cell r="C3341">
            <v>6023</v>
          </cell>
          <cell r="D3341">
            <v>118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118</v>
          </cell>
        </row>
        <row r="3342">
          <cell r="A3342" t="str">
            <v>950018756023</v>
          </cell>
          <cell r="B3342">
            <v>95001875</v>
          </cell>
          <cell r="C3342">
            <v>6023</v>
          </cell>
          <cell r="D3342">
            <v>5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5</v>
          </cell>
        </row>
        <row r="3343">
          <cell r="A3343" t="str">
            <v>950018766023</v>
          </cell>
          <cell r="B3343">
            <v>95001876</v>
          </cell>
          <cell r="C3343">
            <v>6023</v>
          </cell>
          <cell r="D3343">
            <v>24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24</v>
          </cell>
        </row>
        <row r="3344">
          <cell r="A3344" t="str">
            <v>950018776023</v>
          </cell>
          <cell r="B3344">
            <v>95001877</v>
          </cell>
          <cell r="C3344">
            <v>6023</v>
          </cell>
          <cell r="D3344">
            <v>660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660</v>
          </cell>
        </row>
        <row r="3345">
          <cell r="A3345" t="str">
            <v>950018816023</v>
          </cell>
          <cell r="B3345">
            <v>95001881</v>
          </cell>
          <cell r="C3345">
            <v>6023</v>
          </cell>
          <cell r="D3345">
            <v>490</v>
          </cell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490</v>
          </cell>
        </row>
        <row r="3346">
          <cell r="A3346" t="str">
            <v>950018826023</v>
          </cell>
          <cell r="B3346">
            <v>95001882</v>
          </cell>
          <cell r="C3346">
            <v>6023</v>
          </cell>
          <cell r="D3346">
            <v>20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20</v>
          </cell>
        </row>
        <row r="3347">
          <cell r="A3347" t="str">
            <v>950018836023</v>
          </cell>
          <cell r="B3347">
            <v>95001883</v>
          </cell>
          <cell r="C3347">
            <v>6023</v>
          </cell>
          <cell r="D3347">
            <v>39</v>
          </cell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39</v>
          </cell>
        </row>
        <row r="3348">
          <cell r="A3348" t="str">
            <v>950019011040</v>
          </cell>
          <cell r="B3348">
            <v>95001901</v>
          </cell>
          <cell r="C3348">
            <v>1040</v>
          </cell>
          <cell r="D3348">
            <v>0.17882000000000001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0.17882000000000001</v>
          </cell>
        </row>
        <row r="3349">
          <cell r="A3349" t="str">
            <v>950019014010</v>
          </cell>
          <cell r="B3349">
            <v>95001901</v>
          </cell>
          <cell r="C3349">
            <v>4010</v>
          </cell>
          <cell r="D3349">
            <v>0.17882000000000001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0.17882000000000001</v>
          </cell>
        </row>
        <row r="3350">
          <cell r="A3350" t="str">
            <v>950019531040</v>
          </cell>
          <cell r="B3350">
            <v>95001953</v>
          </cell>
          <cell r="C3350">
            <v>1040</v>
          </cell>
          <cell r="D3350">
            <v>18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18</v>
          </cell>
        </row>
        <row r="3351">
          <cell r="A3351" t="str">
            <v>950019532060</v>
          </cell>
          <cell r="B3351">
            <v>95001953</v>
          </cell>
          <cell r="C3351">
            <v>2060</v>
          </cell>
          <cell r="D3351">
            <v>14.25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14.25</v>
          </cell>
        </row>
        <row r="3352">
          <cell r="A3352" t="str">
            <v>950019532061</v>
          </cell>
          <cell r="B3352">
            <v>95001953</v>
          </cell>
          <cell r="C3352">
            <v>2061</v>
          </cell>
          <cell r="D3352">
            <v>30.376000000000001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30.376000000000001</v>
          </cell>
        </row>
        <row r="3353">
          <cell r="A3353" t="str">
            <v>950019532062</v>
          </cell>
          <cell r="B3353">
            <v>95001953</v>
          </cell>
          <cell r="C3353">
            <v>2062</v>
          </cell>
          <cell r="D3353">
            <v>295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295</v>
          </cell>
        </row>
        <row r="3354">
          <cell r="A3354" t="str">
            <v>950020031040</v>
          </cell>
          <cell r="B3354">
            <v>95002003</v>
          </cell>
          <cell r="C3354">
            <v>1040</v>
          </cell>
          <cell r="D3354">
            <v>0.19320000000000001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0.19320000000000001</v>
          </cell>
        </row>
        <row r="3355">
          <cell r="A3355" t="str">
            <v>950020032060</v>
          </cell>
          <cell r="B3355">
            <v>95002003</v>
          </cell>
          <cell r="C3355">
            <v>2060</v>
          </cell>
          <cell r="D3355">
            <v>0.20538999999999999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0.20538999999999999</v>
          </cell>
        </row>
        <row r="3356">
          <cell r="A3356" t="str">
            <v>950020032064</v>
          </cell>
          <cell r="B3356">
            <v>95002003</v>
          </cell>
          <cell r="C3356">
            <v>2064</v>
          </cell>
          <cell r="D3356">
            <v>0.17358999999999999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0.17358999999999999</v>
          </cell>
        </row>
        <row r="3357">
          <cell r="A3357" t="str">
            <v>950020034010</v>
          </cell>
          <cell r="B3357">
            <v>95002003</v>
          </cell>
          <cell r="C3357">
            <v>4010</v>
          </cell>
          <cell r="D3357">
            <v>0.18634000000000001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0.18634000000000001</v>
          </cell>
        </row>
        <row r="3358">
          <cell r="A3358" t="str">
            <v>950020036024</v>
          </cell>
          <cell r="B3358">
            <v>95002003</v>
          </cell>
          <cell r="C3358">
            <v>6024</v>
          </cell>
          <cell r="D3358">
            <v>0.15375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0.15375</v>
          </cell>
        </row>
        <row r="3359">
          <cell r="A3359" t="str">
            <v>950020292060</v>
          </cell>
          <cell r="B3359">
            <v>95002029</v>
          </cell>
          <cell r="C3359">
            <v>2060</v>
          </cell>
          <cell r="D3359">
            <v>176.78666999999999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176.78666999999999</v>
          </cell>
        </row>
        <row r="3360">
          <cell r="A3360" t="str">
            <v>950020302060</v>
          </cell>
          <cell r="B3360">
            <v>95002030</v>
          </cell>
          <cell r="C3360">
            <v>2060</v>
          </cell>
          <cell r="D3360">
            <v>163.86107000000001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163.86107000000001</v>
          </cell>
        </row>
        <row r="3361">
          <cell r="A3361" t="str">
            <v>950020332061</v>
          </cell>
          <cell r="B3361">
            <v>95002033</v>
          </cell>
          <cell r="C3361">
            <v>2061</v>
          </cell>
          <cell r="D3361">
            <v>1.5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1.5</v>
          </cell>
        </row>
        <row r="3362">
          <cell r="A3362" t="str">
            <v>950020342060</v>
          </cell>
          <cell r="B3362">
            <v>95002034</v>
          </cell>
          <cell r="C3362">
            <v>2060</v>
          </cell>
          <cell r="D3362">
            <v>32.946860000000001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32.946860000000001</v>
          </cell>
        </row>
        <row r="3363">
          <cell r="A3363" t="str">
            <v>950020362060</v>
          </cell>
          <cell r="B3363">
            <v>95002036</v>
          </cell>
          <cell r="C3363">
            <v>2060</v>
          </cell>
          <cell r="D3363">
            <v>266.56439999999998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266.56439999999998</v>
          </cell>
        </row>
        <row r="3364">
          <cell r="A3364" t="str">
            <v>950020372060</v>
          </cell>
          <cell r="B3364">
            <v>95002037</v>
          </cell>
          <cell r="C3364">
            <v>2060</v>
          </cell>
          <cell r="D3364">
            <v>134.47190000000001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134.47190000000001</v>
          </cell>
        </row>
        <row r="3365">
          <cell r="A3365" t="str">
            <v>950020432060</v>
          </cell>
          <cell r="B3365">
            <v>95002043</v>
          </cell>
          <cell r="C3365">
            <v>2060</v>
          </cell>
          <cell r="D3365">
            <v>14.034000000000001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14.034000000000001</v>
          </cell>
        </row>
        <row r="3366">
          <cell r="A3366" t="str">
            <v>950020442060</v>
          </cell>
          <cell r="B3366">
            <v>95002044</v>
          </cell>
          <cell r="C3366">
            <v>2060</v>
          </cell>
          <cell r="D3366">
            <v>298.55599999999998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298.55599999999998</v>
          </cell>
        </row>
        <row r="3367">
          <cell r="A3367" t="str">
            <v>950020452060</v>
          </cell>
          <cell r="B3367">
            <v>95002045</v>
          </cell>
          <cell r="C3367">
            <v>2060</v>
          </cell>
          <cell r="D3367">
            <v>554.93124999999998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554.93124999999998</v>
          </cell>
        </row>
        <row r="3368">
          <cell r="A3368" t="str">
            <v>950020492060</v>
          </cell>
          <cell r="B3368">
            <v>95002049</v>
          </cell>
          <cell r="C3368">
            <v>2060</v>
          </cell>
          <cell r="D3368">
            <v>54.496000000000002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54.496000000000002</v>
          </cell>
        </row>
        <row r="3369">
          <cell r="A3369" t="str">
            <v>950020502060</v>
          </cell>
          <cell r="B3369">
            <v>95002050</v>
          </cell>
          <cell r="C3369">
            <v>2060</v>
          </cell>
          <cell r="D3369">
            <v>7.0000000000000007E-2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7.0000000000000007E-2</v>
          </cell>
        </row>
        <row r="3370">
          <cell r="A3370" t="str">
            <v>950020542060</v>
          </cell>
          <cell r="B3370">
            <v>95002054</v>
          </cell>
          <cell r="C3370">
            <v>2060</v>
          </cell>
          <cell r="D3370">
            <v>252.58799999999999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252.58799999999999</v>
          </cell>
        </row>
        <row r="3371">
          <cell r="A3371" t="str">
            <v>950020582060</v>
          </cell>
          <cell r="B3371">
            <v>95002058</v>
          </cell>
          <cell r="C3371">
            <v>2060</v>
          </cell>
          <cell r="D3371">
            <v>12.32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12.32</v>
          </cell>
        </row>
        <row r="3372">
          <cell r="A3372" t="str">
            <v>950020592060</v>
          </cell>
          <cell r="B3372">
            <v>95002059</v>
          </cell>
          <cell r="C3372">
            <v>2060</v>
          </cell>
          <cell r="D3372">
            <v>10.198779999999999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10.198779999999999</v>
          </cell>
        </row>
        <row r="3373">
          <cell r="A3373" t="str">
            <v>950020612060</v>
          </cell>
          <cell r="B3373">
            <v>95002061</v>
          </cell>
          <cell r="C3373">
            <v>2060</v>
          </cell>
          <cell r="D3373">
            <v>9.3000000000000007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9.3000000000000007</v>
          </cell>
        </row>
        <row r="3374">
          <cell r="A3374" t="str">
            <v>950020652060</v>
          </cell>
          <cell r="B3374">
            <v>95002065</v>
          </cell>
          <cell r="C3374">
            <v>2060</v>
          </cell>
          <cell r="D3374">
            <v>0.01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0.01</v>
          </cell>
        </row>
        <row r="3375">
          <cell r="A3375" t="str">
            <v>950020672060</v>
          </cell>
          <cell r="B3375">
            <v>95002067</v>
          </cell>
          <cell r="C3375">
            <v>2060</v>
          </cell>
          <cell r="D3375">
            <v>65.813109999999995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65.813109999999995</v>
          </cell>
        </row>
        <row r="3376">
          <cell r="A3376" t="str">
            <v>950020732060</v>
          </cell>
          <cell r="B3376">
            <v>95002073</v>
          </cell>
          <cell r="C3376">
            <v>2060</v>
          </cell>
          <cell r="D3376">
            <v>6.1180000000000003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6.1180000000000003</v>
          </cell>
        </row>
        <row r="3377">
          <cell r="A3377" t="str">
            <v>950020942061</v>
          </cell>
          <cell r="B3377">
            <v>95002094</v>
          </cell>
          <cell r="C3377">
            <v>2061</v>
          </cell>
          <cell r="D3377">
            <v>898.9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898.9</v>
          </cell>
        </row>
        <row r="3378">
          <cell r="A3378" t="str">
            <v>950020992060</v>
          </cell>
          <cell r="B3378">
            <v>95002099</v>
          </cell>
          <cell r="C3378">
            <v>2060</v>
          </cell>
          <cell r="D3378">
            <v>9.16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9.16</v>
          </cell>
        </row>
        <row r="3379">
          <cell r="A3379" t="str">
            <v>950021212060</v>
          </cell>
          <cell r="B3379">
            <v>95002121</v>
          </cell>
          <cell r="C3379">
            <v>2060</v>
          </cell>
          <cell r="D3379">
            <v>47.033999999999999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47.033999999999999</v>
          </cell>
        </row>
        <row r="3380">
          <cell r="A3380" t="str">
            <v>950021442061</v>
          </cell>
          <cell r="B3380">
            <v>95002144</v>
          </cell>
          <cell r="C3380">
            <v>2061</v>
          </cell>
          <cell r="D3380">
            <v>0.39913999999999999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0.39913999999999999</v>
          </cell>
        </row>
        <row r="3381">
          <cell r="A3381" t="str">
            <v>950021442062</v>
          </cell>
          <cell r="B3381">
            <v>95002144</v>
          </cell>
          <cell r="C3381">
            <v>2062</v>
          </cell>
          <cell r="D3381">
            <v>0.1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0.1</v>
          </cell>
        </row>
        <row r="3382">
          <cell r="A3382" t="str">
            <v>950021442064</v>
          </cell>
          <cell r="B3382">
            <v>95002144</v>
          </cell>
          <cell r="C3382">
            <v>2064</v>
          </cell>
          <cell r="D3382">
            <v>0.1024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0.1024</v>
          </cell>
        </row>
        <row r="3383">
          <cell r="A3383" t="str">
            <v>950021452062</v>
          </cell>
          <cell r="B3383">
            <v>95002145</v>
          </cell>
          <cell r="C3383">
            <v>2062</v>
          </cell>
          <cell r="D3383">
            <v>0.1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0.1</v>
          </cell>
        </row>
        <row r="3384">
          <cell r="A3384" t="str">
            <v>950021462061</v>
          </cell>
          <cell r="B3384">
            <v>95002146</v>
          </cell>
          <cell r="C3384">
            <v>2061</v>
          </cell>
          <cell r="D3384">
            <v>0.66944999999999999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0.66944999999999999</v>
          </cell>
        </row>
        <row r="3385">
          <cell r="A3385" t="str">
            <v>950021462062</v>
          </cell>
          <cell r="B3385">
            <v>95002146</v>
          </cell>
          <cell r="C3385">
            <v>2062</v>
          </cell>
          <cell r="D3385">
            <v>0.15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0.15</v>
          </cell>
        </row>
        <row r="3386">
          <cell r="A3386" t="str">
            <v>950021462064</v>
          </cell>
          <cell r="B3386">
            <v>95002146</v>
          </cell>
          <cell r="C3386">
            <v>2064</v>
          </cell>
          <cell r="D3386">
            <v>0.1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0.1</v>
          </cell>
        </row>
        <row r="3387">
          <cell r="A3387" t="str">
            <v>950021472061</v>
          </cell>
          <cell r="B3387">
            <v>95002147</v>
          </cell>
          <cell r="C3387">
            <v>2061</v>
          </cell>
          <cell r="D3387">
            <v>1.87435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1.87435</v>
          </cell>
        </row>
        <row r="3388">
          <cell r="A3388" t="str">
            <v>950021472062</v>
          </cell>
          <cell r="B3388">
            <v>95002147</v>
          </cell>
          <cell r="C3388">
            <v>2062</v>
          </cell>
          <cell r="D3388">
            <v>0.2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0.2</v>
          </cell>
        </row>
        <row r="3389">
          <cell r="A3389" t="str">
            <v>950021472064</v>
          </cell>
          <cell r="B3389">
            <v>95002147</v>
          </cell>
          <cell r="C3389">
            <v>2064</v>
          </cell>
          <cell r="D3389">
            <v>0.2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0.2</v>
          </cell>
        </row>
        <row r="3390">
          <cell r="A3390" t="str">
            <v>950021482062</v>
          </cell>
          <cell r="B3390">
            <v>95002148</v>
          </cell>
          <cell r="C3390">
            <v>2062</v>
          </cell>
          <cell r="D3390">
            <v>0.4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0.4</v>
          </cell>
        </row>
        <row r="3391">
          <cell r="A3391" t="str">
            <v>950021482064</v>
          </cell>
          <cell r="B3391">
            <v>95002148</v>
          </cell>
          <cell r="C3391">
            <v>2064</v>
          </cell>
          <cell r="D3391">
            <v>0.45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0.45</v>
          </cell>
        </row>
        <row r="3392">
          <cell r="A3392" t="str">
            <v>950021512061</v>
          </cell>
          <cell r="B3392">
            <v>95002151</v>
          </cell>
          <cell r="C3392">
            <v>2061</v>
          </cell>
          <cell r="D3392">
            <v>4.4184000000000001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4.4184000000000001</v>
          </cell>
        </row>
        <row r="3393">
          <cell r="A3393" t="str">
            <v>950021512064</v>
          </cell>
          <cell r="B3393">
            <v>95002151</v>
          </cell>
          <cell r="C3393">
            <v>2064</v>
          </cell>
          <cell r="D3393">
            <v>1.232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1.232</v>
          </cell>
        </row>
        <row r="3394">
          <cell r="A3394" t="str">
            <v>950021551040</v>
          </cell>
          <cell r="B3394">
            <v>95002155</v>
          </cell>
          <cell r="C3394">
            <v>1040</v>
          </cell>
          <cell r="D3394">
            <v>3.3329999999999999E-2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3.3329999999999999E-2</v>
          </cell>
        </row>
        <row r="3395">
          <cell r="A3395" t="str">
            <v>950021561040</v>
          </cell>
          <cell r="B3395">
            <v>95002156</v>
          </cell>
          <cell r="C3395">
            <v>1040</v>
          </cell>
          <cell r="D3395">
            <v>0.05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0.05</v>
          </cell>
        </row>
        <row r="3396">
          <cell r="A3396" t="str">
            <v>950021562062</v>
          </cell>
          <cell r="B3396">
            <v>95002156</v>
          </cell>
          <cell r="C3396">
            <v>2062</v>
          </cell>
          <cell r="D3396">
            <v>0.05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0.05</v>
          </cell>
        </row>
        <row r="3397">
          <cell r="A3397" t="str">
            <v>950021564010</v>
          </cell>
          <cell r="B3397">
            <v>95002156</v>
          </cell>
          <cell r="C3397">
            <v>4010</v>
          </cell>
          <cell r="D3397">
            <v>0.05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0.05</v>
          </cell>
        </row>
        <row r="3398">
          <cell r="A3398" t="str">
            <v>950021572060</v>
          </cell>
          <cell r="B3398">
            <v>95002157</v>
          </cell>
          <cell r="C3398">
            <v>2060</v>
          </cell>
          <cell r="D3398">
            <v>0.22656000000000001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0.22656000000000001</v>
          </cell>
        </row>
        <row r="3399">
          <cell r="A3399" t="str">
            <v>950021572062</v>
          </cell>
          <cell r="B3399">
            <v>95002157</v>
          </cell>
          <cell r="C3399">
            <v>2062</v>
          </cell>
          <cell r="D3399">
            <v>0.15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0.15</v>
          </cell>
        </row>
        <row r="3400">
          <cell r="A3400" t="str">
            <v>950021576024</v>
          </cell>
          <cell r="B3400">
            <v>95002157</v>
          </cell>
          <cell r="C3400">
            <v>6024</v>
          </cell>
          <cell r="D3400">
            <v>0.17499999999999999</v>
          </cell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0.17499999999999999</v>
          </cell>
        </row>
        <row r="3401">
          <cell r="A3401" t="str">
            <v>950021581040</v>
          </cell>
          <cell r="B3401">
            <v>95002158</v>
          </cell>
          <cell r="C3401">
            <v>1040</v>
          </cell>
          <cell r="D3401">
            <v>9.5979999999999996E-2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9.5979999999999996E-2</v>
          </cell>
        </row>
        <row r="3402">
          <cell r="A3402" t="str">
            <v>950021582060</v>
          </cell>
          <cell r="B3402">
            <v>95002158</v>
          </cell>
          <cell r="C3402">
            <v>2060</v>
          </cell>
          <cell r="D3402">
            <v>0.1469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0.1469</v>
          </cell>
        </row>
        <row r="3403">
          <cell r="A3403" t="str">
            <v>950021584010</v>
          </cell>
          <cell r="B3403">
            <v>95002158</v>
          </cell>
          <cell r="C3403">
            <v>4010</v>
          </cell>
          <cell r="D3403">
            <v>9.6030000000000004E-2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9.6030000000000004E-2</v>
          </cell>
        </row>
        <row r="3404">
          <cell r="A3404" t="str">
            <v>950021586024</v>
          </cell>
          <cell r="B3404">
            <v>95002158</v>
          </cell>
          <cell r="C3404">
            <v>6024</v>
          </cell>
          <cell r="D3404">
            <v>0.14749999999999999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0.14749999999999999</v>
          </cell>
        </row>
        <row r="3405">
          <cell r="A3405" t="str">
            <v>950021591040</v>
          </cell>
          <cell r="B3405">
            <v>95002159</v>
          </cell>
          <cell r="C3405">
            <v>1040</v>
          </cell>
          <cell r="D3405">
            <v>0.11415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0.11415</v>
          </cell>
        </row>
        <row r="3406">
          <cell r="A3406" t="str">
            <v>950021592062</v>
          </cell>
          <cell r="B3406">
            <v>95002159</v>
          </cell>
          <cell r="C3406">
            <v>2062</v>
          </cell>
          <cell r="D3406">
            <v>0.8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0.8</v>
          </cell>
        </row>
        <row r="3407">
          <cell r="A3407" t="str">
            <v>950021594010</v>
          </cell>
          <cell r="B3407">
            <v>95002159</v>
          </cell>
          <cell r="C3407">
            <v>4010</v>
          </cell>
          <cell r="D3407">
            <v>0.11385000000000001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0.11385000000000001</v>
          </cell>
        </row>
        <row r="3408">
          <cell r="A3408" t="str">
            <v>950021611040</v>
          </cell>
          <cell r="B3408">
            <v>95002161</v>
          </cell>
          <cell r="C3408">
            <v>1040</v>
          </cell>
          <cell r="D3408">
            <v>0.27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0.27</v>
          </cell>
        </row>
        <row r="3409">
          <cell r="A3409" t="str">
            <v>950021612060</v>
          </cell>
          <cell r="B3409">
            <v>95002161</v>
          </cell>
          <cell r="C3409">
            <v>2060</v>
          </cell>
          <cell r="D3409">
            <v>0.59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0.59</v>
          </cell>
        </row>
        <row r="3410">
          <cell r="A3410" t="str">
            <v>950021614010</v>
          </cell>
          <cell r="B3410">
            <v>95002161</v>
          </cell>
          <cell r="C3410">
            <v>4010</v>
          </cell>
          <cell r="D3410">
            <v>0.27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0.27</v>
          </cell>
        </row>
        <row r="3411">
          <cell r="A3411" t="str">
            <v>950021631040</v>
          </cell>
          <cell r="B3411">
            <v>95002163</v>
          </cell>
          <cell r="C3411">
            <v>1040</v>
          </cell>
          <cell r="D3411">
            <v>0.56000000000000005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0.56000000000000005</v>
          </cell>
        </row>
        <row r="3412">
          <cell r="A3412" t="str">
            <v>950021634010</v>
          </cell>
          <cell r="B3412">
            <v>95002163</v>
          </cell>
          <cell r="C3412">
            <v>4010</v>
          </cell>
          <cell r="D3412">
            <v>0.56000000000000005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0.56000000000000005</v>
          </cell>
        </row>
        <row r="3413">
          <cell r="A3413" t="str">
            <v>950021672062</v>
          </cell>
          <cell r="B3413">
            <v>95002167</v>
          </cell>
          <cell r="C3413">
            <v>2062</v>
          </cell>
          <cell r="D3413">
            <v>0.15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0.15</v>
          </cell>
        </row>
        <row r="3414">
          <cell r="A3414" t="str">
            <v>950021692060</v>
          </cell>
          <cell r="B3414">
            <v>95002169</v>
          </cell>
          <cell r="C3414">
            <v>2060</v>
          </cell>
          <cell r="D3414">
            <v>0.09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0.09</v>
          </cell>
        </row>
        <row r="3415">
          <cell r="A3415" t="str">
            <v>950021792060</v>
          </cell>
          <cell r="B3415">
            <v>95002179</v>
          </cell>
          <cell r="C3415">
            <v>2060</v>
          </cell>
          <cell r="D3415">
            <v>0.01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0.01</v>
          </cell>
        </row>
        <row r="3416">
          <cell r="A3416" t="str">
            <v>950021812060</v>
          </cell>
          <cell r="B3416">
            <v>95002181</v>
          </cell>
          <cell r="C3416">
            <v>2060</v>
          </cell>
          <cell r="D3416">
            <v>0.19955000000000001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0.19955000000000001</v>
          </cell>
        </row>
        <row r="3417">
          <cell r="A3417" t="str">
            <v>950021816024</v>
          </cell>
          <cell r="B3417">
            <v>95002181</v>
          </cell>
          <cell r="C3417">
            <v>6024</v>
          </cell>
          <cell r="D3417">
            <v>9.5000000000000001E-2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9.5000000000000001E-2</v>
          </cell>
        </row>
        <row r="3418">
          <cell r="A3418" t="str">
            <v>950021861040</v>
          </cell>
          <cell r="B3418">
            <v>95002186</v>
          </cell>
          <cell r="C3418">
            <v>1040</v>
          </cell>
          <cell r="D3418">
            <v>1.62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1.62</v>
          </cell>
        </row>
        <row r="3419">
          <cell r="A3419" t="str">
            <v>950021891040</v>
          </cell>
          <cell r="B3419">
            <v>95002189</v>
          </cell>
          <cell r="C3419">
            <v>1040</v>
          </cell>
          <cell r="D3419">
            <v>2.5099999999999998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2.5099999999999998</v>
          </cell>
        </row>
        <row r="3420">
          <cell r="A3420" t="str">
            <v>950021902060</v>
          </cell>
          <cell r="B3420">
            <v>95002190</v>
          </cell>
          <cell r="C3420">
            <v>2060</v>
          </cell>
          <cell r="D3420">
            <v>0.17138999999999999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0.17138999999999999</v>
          </cell>
        </row>
        <row r="3421">
          <cell r="A3421" t="str">
            <v>950021911040</v>
          </cell>
          <cell r="B3421">
            <v>95002191</v>
          </cell>
          <cell r="C3421">
            <v>1040</v>
          </cell>
          <cell r="D3421">
            <v>4.7359999999999999E-2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4.7359999999999999E-2</v>
          </cell>
        </row>
        <row r="3422">
          <cell r="A3422" t="str">
            <v>950021912060</v>
          </cell>
          <cell r="B3422">
            <v>95002191</v>
          </cell>
          <cell r="C3422">
            <v>2060</v>
          </cell>
          <cell r="D3422">
            <v>9.8100000000000007E-2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9.8100000000000007E-2</v>
          </cell>
        </row>
        <row r="3423">
          <cell r="A3423" t="str">
            <v>950021912061</v>
          </cell>
          <cell r="B3423">
            <v>95002191</v>
          </cell>
          <cell r="C3423">
            <v>2061</v>
          </cell>
          <cell r="D3423">
            <v>8.0339999999999995E-2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8.0339999999999995E-2</v>
          </cell>
        </row>
        <row r="3424">
          <cell r="A3424" t="str">
            <v>950021912062</v>
          </cell>
          <cell r="B3424">
            <v>95002191</v>
          </cell>
          <cell r="C3424">
            <v>2062</v>
          </cell>
          <cell r="D3424">
            <v>0.03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0.03</v>
          </cell>
        </row>
        <row r="3425">
          <cell r="A3425" t="str">
            <v>950021916024</v>
          </cell>
          <cell r="B3425">
            <v>95002191</v>
          </cell>
          <cell r="C3425">
            <v>6024</v>
          </cell>
          <cell r="D3425">
            <v>6.7500000000000004E-2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6.7500000000000004E-2</v>
          </cell>
        </row>
        <row r="3426">
          <cell r="A3426" t="str">
            <v>950021921040</v>
          </cell>
          <cell r="B3426">
            <v>95002192</v>
          </cell>
          <cell r="C3426">
            <v>1040</v>
          </cell>
          <cell r="D3426">
            <v>0.13342999999999999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0.13342999999999999</v>
          </cell>
        </row>
        <row r="3427">
          <cell r="A3427" t="str">
            <v>950021922060</v>
          </cell>
          <cell r="B3427">
            <v>95002192</v>
          </cell>
          <cell r="C3427">
            <v>2060</v>
          </cell>
          <cell r="D3427">
            <v>0.14604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0.14604</v>
          </cell>
        </row>
        <row r="3428">
          <cell r="A3428" t="str">
            <v>950021922061</v>
          </cell>
          <cell r="B3428">
            <v>95002192</v>
          </cell>
          <cell r="C3428">
            <v>2061</v>
          </cell>
          <cell r="D3428">
            <v>0.1071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0.1071</v>
          </cell>
        </row>
        <row r="3429">
          <cell r="A3429" t="str">
            <v>950021922062</v>
          </cell>
          <cell r="B3429">
            <v>95002192</v>
          </cell>
          <cell r="C3429">
            <v>2062</v>
          </cell>
          <cell r="D3429">
            <v>0.05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0.05</v>
          </cell>
        </row>
        <row r="3430">
          <cell r="A3430" t="str">
            <v>950021926024</v>
          </cell>
          <cell r="B3430">
            <v>95002192</v>
          </cell>
          <cell r="C3430">
            <v>6024</v>
          </cell>
          <cell r="D3430">
            <v>0.1225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0.1225</v>
          </cell>
        </row>
        <row r="3431">
          <cell r="A3431" t="str">
            <v>950021941040</v>
          </cell>
          <cell r="B3431">
            <v>95002194</v>
          </cell>
          <cell r="C3431">
            <v>1040</v>
          </cell>
          <cell r="D3431">
            <v>0.10241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0.10241</v>
          </cell>
        </row>
        <row r="3432">
          <cell r="A3432" t="str">
            <v>950021942060</v>
          </cell>
          <cell r="B3432">
            <v>95002194</v>
          </cell>
          <cell r="C3432">
            <v>2060</v>
          </cell>
          <cell r="D3432">
            <v>0.28547</v>
          </cell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0.28547</v>
          </cell>
        </row>
        <row r="3433">
          <cell r="A3433" t="str">
            <v>950021942061</v>
          </cell>
          <cell r="B3433">
            <v>95002194</v>
          </cell>
          <cell r="C3433">
            <v>2061</v>
          </cell>
          <cell r="D3433">
            <v>0.18744</v>
          </cell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0.18744</v>
          </cell>
        </row>
        <row r="3434">
          <cell r="A3434" t="str">
            <v>950021942062</v>
          </cell>
          <cell r="B3434">
            <v>95002194</v>
          </cell>
          <cell r="C3434">
            <v>2062</v>
          </cell>
          <cell r="D3434">
            <v>0.1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0.1</v>
          </cell>
        </row>
        <row r="3435">
          <cell r="A3435" t="str">
            <v>950021946024</v>
          </cell>
          <cell r="B3435">
            <v>95002194</v>
          </cell>
          <cell r="C3435">
            <v>6024</v>
          </cell>
          <cell r="D3435">
            <v>0.22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0.22</v>
          </cell>
        </row>
        <row r="3436">
          <cell r="A3436" t="str">
            <v>950021952060</v>
          </cell>
          <cell r="B3436">
            <v>95002195</v>
          </cell>
          <cell r="C3436">
            <v>2060</v>
          </cell>
          <cell r="D3436">
            <v>0.34247</v>
          </cell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0.34247</v>
          </cell>
        </row>
        <row r="3437">
          <cell r="A3437" t="str">
            <v>950021952061</v>
          </cell>
          <cell r="B3437">
            <v>95002195</v>
          </cell>
          <cell r="C3437">
            <v>2061</v>
          </cell>
          <cell r="D3437">
            <v>0.26778000000000002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0.26778000000000002</v>
          </cell>
        </row>
        <row r="3438">
          <cell r="A3438" t="str">
            <v>950021961040</v>
          </cell>
          <cell r="B3438">
            <v>95002196</v>
          </cell>
          <cell r="C3438">
            <v>1040</v>
          </cell>
          <cell r="D3438">
            <v>0.25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0.25</v>
          </cell>
        </row>
        <row r="3439">
          <cell r="A3439" t="str">
            <v>950021962060</v>
          </cell>
          <cell r="B3439">
            <v>95002196</v>
          </cell>
          <cell r="C3439">
            <v>2060</v>
          </cell>
          <cell r="D3439">
            <v>0.71423000000000003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0.71423000000000003</v>
          </cell>
        </row>
        <row r="3440">
          <cell r="A3440" t="str">
            <v>950021962061</v>
          </cell>
          <cell r="B3440">
            <v>95002196</v>
          </cell>
          <cell r="C3440">
            <v>2061</v>
          </cell>
          <cell r="D3440">
            <v>0.73236000000000001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0.73236000000000001</v>
          </cell>
        </row>
        <row r="3441">
          <cell r="A3441" t="str">
            <v>950021962062</v>
          </cell>
          <cell r="B3441">
            <v>95002196</v>
          </cell>
          <cell r="C3441">
            <v>2062</v>
          </cell>
          <cell r="D3441">
            <v>0.3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0.3</v>
          </cell>
        </row>
        <row r="3442">
          <cell r="A3442" t="str">
            <v>950021962064</v>
          </cell>
          <cell r="B3442">
            <v>95002196</v>
          </cell>
          <cell r="C3442">
            <v>2064</v>
          </cell>
          <cell r="D3442">
            <v>0.57740000000000002</v>
          </cell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0.57740000000000002</v>
          </cell>
        </row>
        <row r="3443">
          <cell r="A3443" t="str">
            <v>950021964010</v>
          </cell>
          <cell r="B3443">
            <v>95002196</v>
          </cell>
          <cell r="C3443">
            <v>4010</v>
          </cell>
          <cell r="D3443">
            <v>0.25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0.25</v>
          </cell>
        </row>
        <row r="3444">
          <cell r="A3444" t="str">
            <v>950021966024</v>
          </cell>
          <cell r="B3444">
            <v>95002196</v>
          </cell>
          <cell r="C3444">
            <v>6024</v>
          </cell>
          <cell r="D3444">
            <v>1.07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1.07</v>
          </cell>
        </row>
        <row r="3445">
          <cell r="A3445" t="str">
            <v>950021971040</v>
          </cell>
          <cell r="B3445">
            <v>95002197</v>
          </cell>
          <cell r="C3445">
            <v>1040</v>
          </cell>
          <cell r="D3445">
            <v>0.55000000000000004</v>
          </cell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0.55000000000000004</v>
          </cell>
        </row>
        <row r="3446">
          <cell r="A3446" t="str">
            <v>950021972060</v>
          </cell>
          <cell r="B3446">
            <v>95002197</v>
          </cell>
          <cell r="C3446">
            <v>2060</v>
          </cell>
          <cell r="D3446">
            <v>0.74560000000000004</v>
          </cell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0.74560000000000004</v>
          </cell>
        </row>
        <row r="3447">
          <cell r="A3447" t="str">
            <v>950021972061</v>
          </cell>
          <cell r="B3447">
            <v>95002197</v>
          </cell>
          <cell r="C3447">
            <v>2061</v>
          </cell>
          <cell r="D3447">
            <v>0.66944000000000004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0.66944000000000004</v>
          </cell>
        </row>
        <row r="3448">
          <cell r="A3448" t="str">
            <v>950021974010</v>
          </cell>
          <cell r="B3448">
            <v>95002197</v>
          </cell>
          <cell r="C3448">
            <v>4010</v>
          </cell>
          <cell r="D3448">
            <v>0.245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0.245</v>
          </cell>
        </row>
        <row r="3449">
          <cell r="A3449" t="str">
            <v>950021976024</v>
          </cell>
          <cell r="B3449">
            <v>95002197</v>
          </cell>
          <cell r="C3449">
            <v>6024</v>
          </cell>
          <cell r="D3449">
            <v>0.52375000000000005</v>
          </cell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0.52375000000000005</v>
          </cell>
        </row>
        <row r="3450">
          <cell r="A3450" t="str">
            <v>950021981040</v>
          </cell>
          <cell r="B3450">
            <v>95002198</v>
          </cell>
          <cell r="C3450">
            <v>1040</v>
          </cell>
          <cell r="D3450">
            <v>0.45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0.45</v>
          </cell>
        </row>
        <row r="3451">
          <cell r="A3451" t="str">
            <v>950021982060</v>
          </cell>
          <cell r="B3451">
            <v>95002198</v>
          </cell>
          <cell r="C3451">
            <v>2060</v>
          </cell>
          <cell r="D3451">
            <v>1.6885699999999999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1.6885699999999999</v>
          </cell>
        </row>
        <row r="3452">
          <cell r="A3452" t="str">
            <v>950021982061</v>
          </cell>
          <cell r="B3452">
            <v>95002198</v>
          </cell>
          <cell r="C3452">
            <v>2061</v>
          </cell>
          <cell r="D3452">
            <v>0.93720000000000003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0.93720000000000003</v>
          </cell>
        </row>
        <row r="3453">
          <cell r="A3453" t="str">
            <v>950021984010</v>
          </cell>
          <cell r="B3453">
            <v>95002198</v>
          </cell>
          <cell r="C3453">
            <v>4010</v>
          </cell>
          <cell r="D3453">
            <v>0.45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0.45</v>
          </cell>
        </row>
        <row r="3454">
          <cell r="A3454" t="str">
            <v>950021986024</v>
          </cell>
          <cell r="B3454">
            <v>95002198</v>
          </cell>
          <cell r="C3454">
            <v>6024</v>
          </cell>
          <cell r="D3454">
            <v>0.46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0.46</v>
          </cell>
        </row>
        <row r="3455">
          <cell r="A3455" t="str">
            <v>950022001040</v>
          </cell>
          <cell r="B3455">
            <v>95002200</v>
          </cell>
          <cell r="C3455">
            <v>1040</v>
          </cell>
          <cell r="D3455">
            <v>0.5262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0.5262</v>
          </cell>
        </row>
        <row r="3456">
          <cell r="A3456" t="str">
            <v>950022002060</v>
          </cell>
          <cell r="B3456">
            <v>95002200</v>
          </cell>
          <cell r="C3456">
            <v>2060</v>
          </cell>
          <cell r="D3456">
            <v>0.71675999999999995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0.71675999999999995</v>
          </cell>
        </row>
        <row r="3457">
          <cell r="A3457" t="str">
            <v>950022006024</v>
          </cell>
          <cell r="B3457">
            <v>95002200</v>
          </cell>
          <cell r="C3457">
            <v>6024</v>
          </cell>
          <cell r="D3457">
            <v>0.71750000000000003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0.71750000000000003</v>
          </cell>
        </row>
        <row r="3458">
          <cell r="A3458" t="str">
            <v>950022052060</v>
          </cell>
          <cell r="B3458">
            <v>95002205</v>
          </cell>
          <cell r="C3458">
            <v>2060</v>
          </cell>
          <cell r="D3458">
            <v>0.56947000000000003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0.56947000000000003</v>
          </cell>
        </row>
        <row r="3459">
          <cell r="A3459" t="str">
            <v>950022062060</v>
          </cell>
          <cell r="B3459">
            <v>95002206</v>
          </cell>
          <cell r="C3459">
            <v>2060</v>
          </cell>
          <cell r="D3459">
            <v>2.5000000000000001E-2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2.5000000000000001E-2</v>
          </cell>
        </row>
        <row r="3460">
          <cell r="A3460" t="str">
            <v>950022066024</v>
          </cell>
          <cell r="B3460">
            <v>95002206</v>
          </cell>
          <cell r="C3460">
            <v>6024</v>
          </cell>
          <cell r="D3460">
            <v>2.5000000000000001E-2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2.5000000000000001E-2</v>
          </cell>
        </row>
        <row r="3461">
          <cell r="A3461" t="str">
            <v>950022071040</v>
          </cell>
          <cell r="B3461">
            <v>95002207</v>
          </cell>
          <cell r="C3461">
            <v>1040</v>
          </cell>
          <cell r="D3461">
            <v>0.05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0.05</v>
          </cell>
        </row>
        <row r="3462">
          <cell r="A3462" t="str">
            <v>950022072060</v>
          </cell>
          <cell r="B3462">
            <v>95002207</v>
          </cell>
          <cell r="C3462">
            <v>2060</v>
          </cell>
          <cell r="D3462">
            <v>8.7849999999999998E-2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8.7849999999999998E-2</v>
          </cell>
        </row>
        <row r="3463">
          <cell r="A3463" t="str">
            <v>950022074010</v>
          </cell>
          <cell r="B3463">
            <v>95002207</v>
          </cell>
          <cell r="C3463">
            <v>4010</v>
          </cell>
          <cell r="D3463">
            <v>0.05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0.05</v>
          </cell>
        </row>
        <row r="3464">
          <cell r="A3464" t="str">
            <v>950022081040</v>
          </cell>
          <cell r="B3464">
            <v>95002208</v>
          </cell>
          <cell r="C3464">
            <v>1040</v>
          </cell>
          <cell r="D3464">
            <v>0.14000000000000001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0.14000000000000001</v>
          </cell>
        </row>
        <row r="3465">
          <cell r="A3465" t="str">
            <v>950022082060</v>
          </cell>
          <cell r="B3465">
            <v>95002208</v>
          </cell>
          <cell r="C3465">
            <v>2060</v>
          </cell>
          <cell r="D3465">
            <v>0.08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0.08</v>
          </cell>
        </row>
        <row r="3466">
          <cell r="A3466" t="str">
            <v>950022084010</v>
          </cell>
          <cell r="B3466">
            <v>95002208</v>
          </cell>
          <cell r="C3466">
            <v>4010</v>
          </cell>
          <cell r="D3466">
            <v>7.0000000000000007E-2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7.0000000000000007E-2</v>
          </cell>
        </row>
        <row r="3467">
          <cell r="A3467" t="str">
            <v>950022086024</v>
          </cell>
          <cell r="B3467">
            <v>95002208</v>
          </cell>
          <cell r="C3467">
            <v>6024</v>
          </cell>
          <cell r="D3467">
            <v>2.7650000000000001E-2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2.7650000000000001E-2</v>
          </cell>
        </row>
        <row r="3468">
          <cell r="A3468" t="str">
            <v>950022091040</v>
          </cell>
          <cell r="B3468">
            <v>95002209</v>
          </cell>
          <cell r="C3468">
            <v>1040</v>
          </cell>
          <cell r="D3468">
            <v>0.16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0.16</v>
          </cell>
        </row>
        <row r="3469">
          <cell r="A3469" t="str">
            <v>950022092060</v>
          </cell>
          <cell r="B3469">
            <v>95002209</v>
          </cell>
          <cell r="C3469">
            <v>2060</v>
          </cell>
          <cell r="D3469">
            <v>0.05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0.05</v>
          </cell>
        </row>
        <row r="3470">
          <cell r="A3470" t="str">
            <v>950022094010</v>
          </cell>
          <cell r="B3470">
            <v>95002209</v>
          </cell>
          <cell r="C3470">
            <v>4010</v>
          </cell>
          <cell r="D3470">
            <v>0.16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0.16</v>
          </cell>
        </row>
        <row r="3471">
          <cell r="A3471" t="str">
            <v>950022096024</v>
          </cell>
          <cell r="B3471">
            <v>95002209</v>
          </cell>
          <cell r="C3471">
            <v>6024</v>
          </cell>
          <cell r="D3471">
            <v>0.05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0.05</v>
          </cell>
        </row>
        <row r="3472">
          <cell r="A3472" t="str">
            <v>950022102060</v>
          </cell>
          <cell r="B3472">
            <v>95002210</v>
          </cell>
          <cell r="C3472">
            <v>2060</v>
          </cell>
          <cell r="D3472">
            <v>0.01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0.01</v>
          </cell>
        </row>
        <row r="3473">
          <cell r="A3473" t="str">
            <v>950022111040</v>
          </cell>
          <cell r="B3473">
            <v>95002211</v>
          </cell>
          <cell r="C3473">
            <v>1040</v>
          </cell>
          <cell r="D3473">
            <v>0.3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0.3</v>
          </cell>
        </row>
        <row r="3474">
          <cell r="A3474" t="str">
            <v>950022112060</v>
          </cell>
          <cell r="B3474">
            <v>95002211</v>
          </cell>
          <cell r="C3474">
            <v>2060</v>
          </cell>
          <cell r="D3474">
            <v>0.25111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0.25111</v>
          </cell>
        </row>
        <row r="3475">
          <cell r="A3475" t="str">
            <v>950022114010</v>
          </cell>
          <cell r="B3475">
            <v>95002211</v>
          </cell>
          <cell r="C3475">
            <v>4010</v>
          </cell>
          <cell r="D3475">
            <v>0.3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0.3</v>
          </cell>
        </row>
        <row r="3476">
          <cell r="A3476" t="str">
            <v>950022116024</v>
          </cell>
          <cell r="B3476">
            <v>95002211</v>
          </cell>
          <cell r="C3476">
            <v>6024</v>
          </cell>
          <cell r="D3476">
            <v>0.25</v>
          </cell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0.25</v>
          </cell>
        </row>
        <row r="3477">
          <cell r="A3477" t="str">
            <v>950022121040</v>
          </cell>
          <cell r="B3477">
            <v>95002212</v>
          </cell>
          <cell r="C3477">
            <v>1040</v>
          </cell>
          <cell r="D3477">
            <v>0.19</v>
          </cell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0.19</v>
          </cell>
        </row>
        <row r="3478">
          <cell r="A3478" t="str">
            <v>950022122060</v>
          </cell>
          <cell r="B3478">
            <v>95002212</v>
          </cell>
          <cell r="C3478">
            <v>2060</v>
          </cell>
          <cell r="D3478">
            <v>0.85</v>
          </cell>
          <cell r="E3478">
            <v>0</v>
          </cell>
          <cell r="F3478">
            <v>0</v>
          </cell>
          <cell r="G3478">
            <v>0</v>
          </cell>
          <cell r="H3478">
            <v>0</v>
          </cell>
          <cell r="I3478">
            <v>0.85</v>
          </cell>
        </row>
        <row r="3479">
          <cell r="A3479" t="str">
            <v>950022126024</v>
          </cell>
          <cell r="B3479">
            <v>95002212</v>
          </cell>
          <cell r="C3479">
            <v>6024</v>
          </cell>
          <cell r="D3479">
            <v>0.22</v>
          </cell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0.22</v>
          </cell>
        </row>
        <row r="3480">
          <cell r="A3480" t="str">
            <v>950022132060</v>
          </cell>
          <cell r="B3480">
            <v>95002213</v>
          </cell>
          <cell r="C3480">
            <v>2060</v>
          </cell>
          <cell r="D3480">
            <v>0.65278000000000003</v>
          </cell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0.65278000000000003</v>
          </cell>
        </row>
        <row r="3481">
          <cell r="A3481" t="str">
            <v>950022136024</v>
          </cell>
          <cell r="B3481">
            <v>95002213</v>
          </cell>
          <cell r="C3481">
            <v>6024</v>
          </cell>
          <cell r="D3481">
            <v>0.54</v>
          </cell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0.54</v>
          </cell>
        </row>
        <row r="3482">
          <cell r="A3482" t="str">
            <v>950022152060</v>
          </cell>
          <cell r="B3482">
            <v>95002215</v>
          </cell>
          <cell r="C3482">
            <v>2060</v>
          </cell>
          <cell r="D3482">
            <v>0.35815000000000002</v>
          </cell>
          <cell r="E3482">
            <v>0</v>
          </cell>
          <cell r="F3482">
            <v>0</v>
          </cell>
          <cell r="G3482">
            <v>0</v>
          </cell>
          <cell r="H3482">
            <v>0</v>
          </cell>
          <cell r="I3482">
            <v>0.35815000000000002</v>
          </cell>
        </row>
        <row r="3483">
          <cell r="A3483" t="str">
            <v>950022332062</v>
          </cell>
          <cell r="B3483">
            <v>95002233</v>
          </cell>
          <cell r="C3483">
            <v>2062</v>
          </cell>
          <cell r="D3483">
            <v>0.1</v>
          </cell>
          <cell r="E3483">
            <v>0</v>
          </cell>
          <cell r="F3483">
            <v>0</v>
          </cell>
          <cell r="G3483">
            <v>0</v>
          </cell>
          <cell r="H3483">
            <v>0</v>
          </cell>
          <cell r="I3483">
            <v>0.1</v>
          </cell>
        </row>
        <row r="3484">
          <cell r="A3484" t="str">
            <v>950022342062</v>
          </cell>
          <cell r="B3484">
            <v>95002234</v>
          </cell>
          <cell r="C3484">
            <v>2062</v>
          </cell>
          <cell r="D3484">
            <v>0.15</v>
          </cell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0.15</v>
          </cell>
        </row>
        <row r="3485">
          <cell r="A3485" t="str">
            <v>950022361040</v>
          </cell>
          <cell r="B3485">
            <v>95002236</v>
          </cell>
          <cell r="C3485">
            <v>1040</v>
          </cell>
          <cell r="D3485">
            <v>0.3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0.3</v>
          </cell>
        </row>
        <row r="3486">
          <cell r="A3486" t="str">
            <v>950022362060</v>
          </cell>
          <cell r="B3486">
            <v>95002236</v>
          </cell>
          <cell r="C3486">
            <v>2060</v>
          </cell>
          <cell r="D3486">
            <v>0.48426000000000002</v>
          </cell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0.48426000000000002</v>
          </cell>
        </row>
        <row r="3487">
          <cell r="A3487" t="str">
            <v>950022362061</v>
          </cell>
          <cell r="B3487">
            <v>95002236</v>
          </cell>
          <cell r="C3487">
            <v>2061</v>
          </cell>
          <cell r="D3487">
            <v>0.8</v>
          </cell>
          <cell r="E3487">
            <v>0</v>
          </cell>
          <cell r="F3487">
            <v>0</v>
          </cell>
          <cell r="G3487">
            <v>0</v>
          </cell>
          <cell r="H3487">
            <v>0</v>
          </cell>
          <cell r="I3487">
            <v>0.8</v>
          </cell>
        </row>
        <row r="3488">
          <cell r="A3488" t="str">
            <v>950022362062</v>
          </cell>
          <cell r="B3488">
            <v>95002236</v>
          </cell>
          <cell r="C3488">
            <v>2062</v>
          </cell>
          <cell r="D3488">
            <v>0.25588</v>
          </cell>
          <cell r="E3488">
            <v>0</v>
          </cell>
          <cell r="F3488">
            <v>0</v>
          </cell>
          <cell r="G3488">
            <v>0</v>
          </cell>
          <cell r="H3488">
            <v>0</v>
          </cell>
          <cell r="I3488">
            <v>0.25588</v>
          </cell>
        </row>
        <row r="3489">
          <cell r="A3489" t="str">
            <v>950022364010</v>
          </cell>
          <cell r="B3489">
            <v>95002236</v>
          </cell>
          <cell r="C3489">
            <v>4010</v>
          </cell>
          <cell r="D3489">
            <v>0.3</v>
          </cell>
          <cell r="E3489">
            <v>0</v>
          </cell>
          <cell r="F3489">
            <v>0</v>
          </cell>
          <cell r="G3489">
            <v>0</v>
          </cell>
          <cell r="H3489">
            <v>0</v>
          </cell>
          <cell r="I3489">
            <v>0.3</v>
          </cell>
        </row>
        <row r="3490">
          <cell r="A3490" t="str">
            <v>950022366024</v>
          </cell>
          <cell r="B3490">
            <v>95002236</v>
          </cell>
          <cell r="C3490">
            <v>6024</v>
          </cell>
          <cell r="D3490">
            <v>0.43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0.43</v>
          </cell>
        </row>
        <row r="3491">
          <cell r="A3491" t="str">
            <v>950022382060</v>
          </cell>
          <cell r="B3491">
            <v>95002238</v>
          </cell>
          <cell r="C3491">
            <v>2060</v>
          </cell>
          <cell r="D3491">
            <v>0.25</v>
          </cell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0.25</v>
          </cell>
        </row>
        <row r="3492">
          <cell r="A3492" t="str">
            <v>950022402060</v>
          </cell>
          <cell r="B3492">
            <v>95002240</v>
          </cell>
          <cell r="C3492">
            <v>2060</v>
          </cell>
          <cell r="D3492">
            <v>0.27</v>
          </cell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0.27</v>
          </cell>
        </row>
        <row r="3493">
          <cell r="A3493" t="str">
            <v>950022402062</v>
          </cell>
          <cell r="B3493">
            <v>95002240</v>
          </cell>
          <cell r="C3493">
            <v>2062</v>
          </cell>
          <cell r="D3493">
            <v>0.2</v>
          </cell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0.2</v>
          </cell>
        </row>
        <row r="3494">
          <cell r="A3494" t="str">
            <v>950022406024</v>
          </cell>
          <cell r="B3494">
            <v>95002240</v>
          </cell>
          <cell r="C3494">
            <v>6024</v>
          </cell>
          <cell r="D3494">
            <v>0.27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0.27</v>
          </cell>
        </row>
        <row r="3495">
          <cell r="A3495" t="str">
            <v>950022412062</v>
          </cell>
          <cell r="B3495">
            <v>95002241</v>
          </cell>
          <cell r="C3495">
            <v>2062</v>
          </cell>
          <cell r="D3495">
            <v>0.375</v>
          </cell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0.375</v>
          </cell>
        </row>
        <row r="3496">
          <cell r="A3496" t="str">
            <v>950022472062</v>
          </cell>
          <cell r="B3496">
            <v>95002247</v>
          </cell>
          <cell r="C3496">
            <v>2062</v>
          </cell>
          <cell r="D3496">
            <v>0.55000000000000004</v>
          </cell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0.55000000000000004</v>
          </cell>
        </row>
        <row r="3497">
          <cell r="A3497" t="str">
            <v>950022482060</v>
          </cell>
          <cell r="B3497">
            <v>95002248</v>
          </cell>
          <cell r="C3497">
            <v>2060</v>
          </cell>
          <cell r="D3497">
            <v>0.48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0.48</v>
          </cell>
        </row>
        <row r="3498">
          <cell r="A3498" t="str">
            <v>950022486024</v>
          </cell>
          <cell r="B3498">
            <v>95002248</v>
          </cell>
          <cell r="C3498">
            <v>6024</v>
          </cell>
          <cell r="D3498">
            <v>0.48</v>
          </cell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0.48</v>
          </cell>
        </row>
        <row r="3499">
          <cell r="A3499" t="str">
            <v>950022512062</v>
          </cell>
          <cell r="B3499">
            <v>95002251</v>
          </cell>
          <cell r="C3499">
            <v>2062</v>
          </cell>
          <cell r="D3499">
            <v>0.5</v>
          </cell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0.5</v>
          </cell>
        </row>
        <row r="3500">
          <cell r="A3500" t="str">
            <v>950022531040</v>
          </cell>
          <cell r="B3500">
            <v>95002253</v>
          </cell>
          <cell r="C3500">
            <v>1040</v>
          </cell>
          <cell r="D3500">
            <v>0.51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0.51</v>
          </cell>
        </row>
        <row r="3501">
          <cell r="A3501" t="str">
            <v>950022532062</v>
          </cell>
          <cell r="B3501">
            <v>95002253</v>
          </cell>
          <cell r="C3501">
            <v>2062</v>
          </cell>
          <cell r="D3501">
            <v>0.57499999999999996</v>
          </cell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0.57499999999999996</v>
          </cell>
        </row>
        <row r="3502">
          <cell r="A3502" t="str">
            <v>950022561040</v>
          </cell>
          <cell r="B3502">
            <v>95002256</v>
          </cell>
          <cell r="C3502">
            <v>1040</v>
          </cell>
          <cell r="D3502">
            <v>0.60923000000000005</v>
          </cell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0.60923000000000005</v>
          </cell>
        </row>
        <row r="3503">
          <cell r="A3503" t="str">
            <v>950022564010</v>
          </cell>
          <cell r="B3503">
            <v>95002256</v>
          </cell>
          <cell r="C3503">
            <v>4010</v>
          </cell>
          <cell r="D3503">
            <v>0.60923000000000005</v>
          </cell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0.60923000000000005</v>
          </cell>
        </row>
        <row r="3504">
          <cell r="A3504" t="str">
            <v>950022581040</v>
          </cell>
          <cell r="B3504">
            <v>95002258</v>
          </cell>
          <cell r="C3504">
            <v>1040</v>
          </cell>
          <cell r="D3504">
            <v>0.49513000000000001</v>
          </cell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0.49513000000000001</v>
          </cell>
        </row>
        <row r="3505">
          <cell r="A3505" t="str">
            <v>950022584010</v>
          </cell>
          <cell r="B3505">
            <v>95002258</v>
          </cell>
          <cell r="C3505">
            <v>4010</v>
          </cell>
          <cell r="D3505">
            <v>0.49545</v>
          </cell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0.49545</v>
          </cell>
        </row>
        <row r="3506">
          <cell r="A3506" t="str">
            <v>950022592062</v>
          </cell>
          <cell r="B3506">
            <v>95002259</v>
          </cell>
          <cell r="C3506">
            <v>2062</v>
          </cell>
          <cell r="D3506">
            <v>0.6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0.6</v>
          </cell>
        </row>
        <row r="3507">
          <cell r="A3507" t="str">
            <v>950022702062</v>
          </cell>
          <cell r="B3507">
            <v>95002270</v>
          </cell>
          <cell r="C3507">
            <v>2062</v>
          </cell>
          <cell r="D3507">
            <v>0.7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0.7</v>
          </cell>
        </row>
        <row r="3508">
          <cell r="A3508" t="str">
            <v>950022722060</v>
          </cell>
          <cell r="B3508">
            <v>95002272</v>
          </cell>
          <cell r="C3508">
            <v>2060</v>
          </cell>
          <cell r="D3508">
            <v>1.2642899999999999</v>
          </cell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1.2642899999999999</v>
          </cell>
        </row>
        <row r="3509">
          <cell r="A3509" t="str">
            <v>950022726024</v>
          </cell>
          <cell r="B3509">
            <v>95002272</v>
          </cell>
          <cell r="C3509">
            <v>6024</v>
          </cell>
          <cell r="D3509">
            <v>1.264</v>
          </cell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1.264</v>
          </cell>
        </row>
        <row r="3510">
          <cell r="A3510" t="str">
            <v>950022752060</v>
          </cell>
          <cell r="B3510">
            <v>95002275</v>
          </cell>
          <cell r="C3510">
            <v>2060</v>
          </cell>
          <cell r="D3510">
            <v>3.27542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3.27542</v>
          </cell>
        </row>
        <row r="3511">
          <cell r="A3511" t="str">
            <v>950022752062</v>
          </cell>
          <cell r="B3511">
            <v>95002275</v>
          </cell>
          <cell r="C3511">
            <v>2062</v>
          </cell>
          <cell r="D3511">
            <v>0.9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0.9</v>
          </cell>
        </row>
        <row r="3512">
          <cell r="A3512" t="str">
            <v>950022756024</v>
          </cell>
          <cell r="B3512">
            <v>95002275</v>
          </cell>
          <cell r="C3512">
            <v>6024</v>
          </cell>
          <cell r="D3512">
            <v>3.14</v>
          </cell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3.14</v>
          </cell>
        </row>
        <row r="3513">
          <cell r="A3513" t="str">
            <v>950022792060</v>
          </cell>
          <cell r="B3513">
            <v>95002279</v>
          </cell>
          <cell r="C3513">
            <v>2060</v>
          </cell>
          <cell r="D3513">
            <v>1.2055</v>
          </cell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1.2055</v>
          </cell>
        </row>
        <row r="3514">
          <cell r="A3514" t="str">
            <v>950022942060</v>
          </cell>
          <cell r="B3514">
            <v>95002294</v>
          </cell>
          <cell r="C3514">
            <v>2060</v>
          </cell>
          <cell r="D3514">
            <v>2.6560000000000001</v>
          </cell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2.6560000000000001</v>
          </cell>
        </row>
        <row r="3515">
          <cell r="A3515" t="str">
            <v>950023511040</v>
          </cell>
          <cell r="B3515">
            <v>95002351</v>
          </cell>
          <cell r="C3515">
            <v>1040</v>
          </cell>
          <cell r="D3515">
            <v>0.33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0.33</v>
          </cell>
        </row>
        <row r="3516">
          <cell r="A3516" t="str">
            <v>950023512061</v>
          </cell>
          <cell r="B3516">
            <v>95002351</v>
          </cell>
          <cell r="C3516">
            <v>2061</v>
          </cell>
          <cell r="D3516">
            <v>0.65325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0.65325</v>
          </cell>
        </row>
        <row r="3517">
          <cell r="A3517" t="str">
            <v>950023512062</v>
          </cell>
          <cell r="B3517">
            <v>95002351</v>
          </cell>
          <cell r="C3517">
            <v>2062</v>
          </cell>
          <cell r="D3517">
            <v>0.3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0.3</v>
          </cell>
        </row>
        <row r="3518">
          <cell r="A3518" t="str">
            <v>950023512064</v>
          </cell>
          <cell r="B3518">
            <v>95002351</v>
          </cell>
          <cell r="C3518">
            <v>2064</v>
          </cell>
          <cell r="D3518">
            <v>0.37059999999999998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0.37059999999999998</v>
          </cell>
        </row>
        <row r="3519">
          <cell r="A3519" t="str">
            <v>950023521040</v>
          </cell>
          <cell r="B3519">
            <v>95002352</v>
          </cell>
          <cell r="C3519">
            <v>1040</v>
          </cell>
          <cell r="D3519">
            <v>0.3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0.3</v>
          </cell>
        </row>
        <row r="3520">
          <cell r="A3520" t="str">
            <v>950023522061</v>
          </cell>
          <cell r="B3520">
            <v>95002352</v>
          </cell>
          <cell r="C3520">
            <v>2061</v>
          </cell>
          <cell r="D3520">
            <v>2</v>
          </cell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2</v>
          </cell>
        </row>
        <row r="3521">
          <cell r="A3521" t="str">
            <v>950023522064</v>
          </cell>
          <cell r="B3521">
            <v>95002352</v>
          </cell>
          <cell r="C3521">
            <v>2064</v>
          </cell>
          <cell r="D3521">
            <v>0.33150000000000002</v>
          </cell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0.33150000000000002</v>
          </cell>
        </row>
        <row r="3522">
          <cell r="A3522" t="str">
            <v>950023524010</v>
          </cell>
          <cell r="B3522">
            <v>95002352</v>
          </cell>
          <cell r="C3522">
            <v>4010</v>
          </cell>
          <cell r="D3522">
            <v>0.3</v>
          </cell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>
            <v>0.3</v>
          </cell>
        </row>
        <row r="3523">
          <cell r="A3523" t="str">
            <v>950023531040</v>
          </cell>
          <cell r="B3523">
            <v>95002353</v>
          </cell>
          <cell r="C3523">
            <v>1040</v>
          </cell>
          <cell r="D3523">
            <v>0.375</v>
          </cell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>
            <v>0.375</v>
          </cell>
        </row>
        <row r="3524">
          <cell r="A3524" t="str">
            <v>950023532061</v>
          </cell>
          <cell r="B3524">
            <v>95002353</v>
          </cell>
          <cell r="C3524">
            <v>2061</v>
          </cell>
          <cell r="D3524">
            <v>1.21376</v>
          </cell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>
            <v>1.21376</v>
          </cell>
        </row>
        <row r="3525">
          <cell r="A3525" t="str">
            <v>950023532062</v>
          </cell>
          <cell r="B3525">
            <v>95002353</v>
          </cell>
          <cell r="C3525">
            <v>2062</v>
          </cell>
          <cell r="D3525">
            <v>0.35</v>
          </cell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0.35</v>
          </cell>
        </row>
        <row r="3526">
          <cell r="A3526" t="str">
            <v>950023532064</v>
          </cell>
          <cell r="B3526">
            <v>95002353</v>
          </cell>
          <cell r="C3526">
            <v>2064</v>
          </cell>
          <cell r="D3526">
            <v>0.36985000000000001</v>
          </cell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0.36985000000000001</v>
          </cell>
        </row>
        <row r="3527">
          <cell r="A3527" t="str">
            <v>950023534010</v>
          </cell>
          <cell r="B3527">
            <v>95002353</v>
          </cell>
          <cell r="C3527">
            <v>4010</v>
          </cell>
          <cell r="D3527">
            <v>0.45</v>
          </cell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>
            <v>0.45</v>
          </cell>
        </row>
        <row r="3528">
          <cell r="A3528" t="str">
            <v>950023542060</v>
          </cell>
          <cell r="B3528">
            <v>95002354</v>
          </cell>
          <cell r="C3528">
            <v>2060</v>
          </cell>
          <cell r="D3528">
            <v>0.68713999999999997</v>
          </cell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>
            <v>0.68713999999999997</v>
          </cell>
        </row>
        <row r="3529">
          <cell r="A3529" t="str">
            <v>950023546024</v>
          </cell>
          <cell r="B3529">
            <v>95002354</v>
          </cell>
          <cell r="C3529">
            <v>6024</v>
          </cell>
          <cell r="D3529">
            <v>0.31</v>
          </cell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>
            <v>0.31</v>
          </cell>
        </row>
        <row r="3530">
          <cell r="A3530" t="str">
            <v>950023551040</v>
          </cell>
          <cell r="B3530">
            <v>95002355</v>
          </cell>
          <cell r="C3530">
            <v>1040</v>
          </cell>
          <cell r="D3530">
            <v>0.56999999999999995</v>
          </cell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0.56999999999999995</v>
          </cell>
        </row>
        <row r="3531">
          <cell r="A3531" t="str">
            <v>950023552061</v>
          </cell>
          <cell r="B3531">
            <v>95002355</v>
          </cell>
          <cell r="C3531">
            <v>2061</v>
          </cell>
          <cell r="D3531">
            <v>1.35385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1.35385</v>
          </cell>
        </row>
        <row r="3532">
          <cell r="A3532" t="str">
            <v>950023552064</v>
          </cell>
          <cell r="B3532">
            <v>95002355</v>
          </cell>
          <cell r="C3532">
            <v>2064</v>
          </cell>
          <cell r="D3532">
            <v>0.25</v>
          </cell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>
            <v>0.25</v>
          </cell>
        </row>
        <row r="3533">
          <cell r="A3533" t="str">
            <v>950023562061</v>
          </cell>
          <cell r="B3533">
            <v>95002356</v>
          </cell>
          <cell r="C3533">
            <v>2061</v>
          </cell>
          <cell r="D3533">
            <v>1.5246200000000001</v>
          </cell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>
            <v>1.5246200000000001</v>
          </cell>
        </row>
        <row r="3534">
          <cell r="A3534" t="str">
            <v>950023572062</v>
          </cell>
          <cell r="B3534">
            <v>95002357</v>
          </cell>
          <cell r="C3534">
            <v>2062</v>
          </cell>
          <cell r="D3534">
            <v>0.8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0.8</v>
          </cell>
        </row>
        <row r="3535">
          <cell r="A3535" t="str">
            <v>950023591040</v>
          </cell>
          <cell r="B3535">
            <v>95002359</v>
          </cell>
          <cell r="C3535">
            <v>1040</v>
          </cell>
          <cell r="D3535">
            <v>0.65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0.65</v>
          </cell>
        </row>
        <row r="3536">
          <cell r="A3536" t="str">
            <v>950023592062</v>
          </cell>
          <cell r="B3536">
            <v>95002359</v>
          </cell>
          <cell r="C3536">
            <v>2062</v>
          </cell>
          <cell r="D3536">
            <v>0.5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0.5</v>
          </cell>
        </row>
        <row r="3537">
          <cell r="A3537" t="str">
            <v>950023601040</v>
          </cell>
          <cell r="B3537">
            <v>95002360</v>
          </cell>
          <cell r="C3537">
            <v>1040</v>
          </cell>
          <cell r="D3537">
            <v>0.75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0.75</v>
          </cell>
        </row>
        <row r="3538">
          <cell r="A3538" t="str">
            <v>950023602061</v>
          </cell>
          <cell r="B3538">
            <v>95002360</v>
          </cell>
          <cell r="C3538">
            <v>2061</v>
          </cell>
          <cell r="D3538">
            <v>0.93984000000000001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0.93984000000000001</v>
          </cell>
        </row>
        <row r="3539">
          <cell r="A3539" t="str">
            <v>950023602064</v>
          </cell>
          <cell r="B3539">
            <v>95002360</v>
          </cell>
          <cell r="C3539">
            <v>2064</v>
          </cell>
          <cell r="D3539">
            <v>0.66559999999999997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0.66559999999999997</v>
          </cell>
        </row>
        <row r="3540">
          <cell r="A3540" t="str">
            <v>950023604010</v>
          </cell>
          <cell r="B3540">
            <v>95002360</v>
          </cell>
          <cell r="C3540">
            <v>4010</v>
          </cell>
          <cell r="D3540">
            <v>0.75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0.75</v>
          </cell>
        </row>
        <row r="3541">
          <cell r="A3541" t="str">
            <v>950023606022</v>
          </cell>
          <cell r="B3541">
            <v>95002360</v>
          </cell>
          <cell r="C3541">
            <v>6022</v>
          </cell>
          <cell r="D3541">
            <v>0.4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0.4</v>
          </cell>
        </row>
        <row r="3542">
          <cell r="A3542" t="str">
            <v>950023611040</v>
          </cell>
          <cell r="B3542">
            <v>95002361</v>
          </cell>
          <cell r="C3542">
            <v>1040</v>
          </cell>
          <cell r="D3542">
            <v>1.05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1.05</v>
          </cell>
        </row>
        <row r="3543">
          <cell r="A3543" t="str">
            <v>950023612060</v>
          </cell>
          <cell r="B3543">
            <v>95002361</v>
          </cell>
          <cell r="C3543">
            <v>2060</v>
          </cell>
          <cell r="D3543">
            <v>1.2381599999999999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1.2381599999999999</v>
          </cell>
        </row>
        <row r="3544">
          <cell r="A3544" t="str">
            <v>950023612064</v>
          </cell>
          <cell r="B3544">
            <v>95002361</v>
          </cell>
          <cell r="C3544">
            <v>2064</v>
          </cell>
          <cell r="D3544">
            <v>0.68191000000000002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0.68191000000000002</v>
          </cell>
        </row>
        <row r="3545">
          <cell r="A3545" t="str">
            <v>950023614010</v>
          </cell>
          <cell r="B3545">
            <v>95002361</v>
          </cell>
          <cell r="C3545">
            <v>4010</v>
          </cell>
          <cell r="D3545">
            <v>1.07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1.07</v>
          </cell>
        </row>
        <row r="3546">
          <cell r="A3546" t="str">
            <v>950023616022</v>
          </cell>
          <cell r="B3546">
            <v>95002361</v>
          </cell>
          <cell r="C3546">
            <v>6022</v>
          </cell>
          <cell r="D3546">
            <v>0.51700000000000002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0.51700000000000002</v>
          </cell>
        </row>
        <row r="3547">
          <cell r="A3547" t="str">
            <v>950023616024</v>
          </cell>
          <cell r="B3547">
            <v>95002361</v>
          </cell>
          <cell r="C3547">
            <v>6024</v>
          </cell>
          <cell r="D3547">
            <v>1.37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1.37</v>
          </cell>
        </row>
        <row r="3548">
          <cell r="A3548" t="str">
            <v>950023621040</v>
          </cell>
          <cell r="B3548">
            <v>95002362</v>
          </cell>
          <cell r="C3548">
            <v>1040</v>
          </cell>
          <cell r="D3548">
            <v>1.26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1.26</v>
          </cell>
        </row>
        <row r="3549">
          <cell r="A3549" t="str">
            <v>950023622061</v>
          </cell>
          <cell r="B3549">
            <v>95002362</v>
          </cell>
          <cell r="C3549">
            <v>2061</v>
          </cell>
          <cell r="D3549">
            <v>0.91996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0.91996</v>
          </cell>
        </row>
        <row r="3550">
          <cell r="A3550" t="str">
            <v>950023622064</v>
          </cell>
          <cell r="B3550">
            <v>95002362</v>
          </cell>
          <cell r="C3550">
            <v>2064</v>
          </cell>
          <cell r="D3550">
            <v>1.3391999999999999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1.3391999999999999</v>
          </cell>
        </row>
        <row r="3551">
          <cell r="A3551" t="str">
            <v>950023624010</v>
          </cell>
          <cell r="B3551">
            <v>95002362</v>
          </cell>
          <cell r="C3551">
            <v>4010</v>
          </cell>
          <cell r="D3551">
            <v>1.26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1.26</v>
          </cell>
        </row>
        <row r="3552">
          <cell r="A3552" t="str">
            <v>950023626022</v>
          </cell>
          <cell r="B3552">
            <v>95002362</v>
          </cell>
          <cell r="C3552">
            <v>6022</v>
          </cell>
          <cell r="D3552">
            <v>0.5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0.5</v>
          </cell>
        </row>
        <row r="3553">
          <cell r="A3553" t="str">
            <v>950023642060</v>
          </cell>
          <cell r="B3553">
            <v>95002364</v>
          </cell>
          <cell r="C3553">
            <v>2060</v>
          </cell>
          <cell r="D3553">
            <v>1.18327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1.18327</v>
          </cell>
        </row>
        <row r="3554">
          <cell r="A3554" t="str">
            <v>950023642064</v>
          </cell>
          <cell r="B3554">
            <v>95002364</v>
          </cell>
          <cell r="C3554">
            <v>2064</v>
          </cell>
          <cell r="D3554">
            <v>1.0382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1.0382</v>
          </cell>
        </row>
        <row r="3555">
          <cell r="A3555" t="str">
            <v>950023651040</v>
          </cell>
          <cell r="B3555">
            <v>95002365</v>
          </cell>
          <cell r="C3555">
            <v>1040</v>
          </cell>
          <cell r="D3555">
            <v>1.5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1.5</v>
          </cell>
        </row>
        <row r="3556">
          <cell r="A3556" t="str">
            <v>950023652061</v>
          </cell>
          <cell r="B3556">
            <v>95002365</v>
          </cell>
          <cell r="C3556">
            <v>2061</v>
          </cell>
          <cell r="D3556">
            <v>1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1</v>
          </cell>
        </row>
        <row r="3557">
          <cell r="A3557" t="str">
            <v>950023654010</v>
          </cell>
          <cell r="B3557">
            <v>95002365</v>
          </cell>
          <cell r="C3557">
            <v>4010</v>
          </cell>
          <cell r="D3557">
            <v>0.85033000000000003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0.85033000000000003</v>
          </cell>
        </row>
        <row r="3558">
          <cell r="A3558" t="str">
            <v>950023671040</v>
          </cell>
          <cell r="B3558">
            <v>95002367</v>
          </cell>
          <cell r="C3558">
            <v>1040</v>
          </cell>
          <cell r="D3558">
            <v>1.25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1.25</v>
          </cell>
        </row>
        <row r="3559">
          <cell r="A3559" t="str">
            <v>950023681040</v>
          </cell>
          <cell r="B3559">
            <v>95002368</v>
          </cell>
          <cell r="C3559">
            <v>1040</v>
          </cell>
          <cell r="D3559">
            <v>1.5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1.5</v>
          </cell>
        </row>
        <row r="3560">
          <cell r="A3560" t="str">
            <v>950023682061</v>
          </cell>
          <cell r="B3560">
            <v>95002368</v>
          </cell>
          <cell r="C3560">
            <v>2061</v>
          </cell>
          <cell r="D3560">
            <v>0.8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0.8</v>
          </cell>
        </row>
        <row r="3561">
          <cell r="A3561" t="str">
            <v>950023684010</v>
          </cell>
          <cell r="B3561">
            <v>95002368</v>
          </cell>
          <cell r="C3561">
            <v>4010</v>
          </cell>
          <cell r="D3561">
            <v>1.5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1.5</v>
          </cell>
        </row>
        <row r="3562">
          <cell r="A3562" t="str">
            <v>950023691040</v>
          </cell>
          <cell r="B3562">
            <v>95002369</v>
          </cell>
          <cell r="C3562">
            <v>1040</v>
          </cell>
          <cell r="D3562">
            <v>1.8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1.8</v>
          </cell>
        </row>
        <row r="3563">
          <cell r="A3563" t="str">
            <v>950023692061</v>
          </cell>
          <cell r="B3563">
            <v>95002369</v>
          </cell>
          <cell r="C3563">
            <v>2061</v>
          </cell>
          <cell r="D3563">
            <v>1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1</v>
          </cell>
        </row>
        <row r="3564">
          <cell r="A3564" t="str">
            <v>950023701040</v>
          </cell>
          <cell r="B3564">
            <v>95002370</v>
          </cell>
          <cell r="C3564">
            <v>1040</v>
          </cell>
          <cell r="D3564">
            <v>2.15</v>
          </cell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>
            <v>2.15</v>
          </cell>
        </row>
        <row r="3565">
          <cell r="A3565" t="str">
            <v>950023702060</v>
          </cell>
          <cell r="B3565">
            <v>95002370</v>
          </cell>
          <cell r="C3565">
            <v>2060</v>
          </cell>
          <cell r="D3565">
            <v>1.39544</v>
          </cell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>
            <v>1.39544</v>
          </cell>
        </row>
        <row r="3566">
          <cell r="A3566" t="str">
            <v>950023702061</v>
          </cell>
          <cell r="B3566">
            <v>95002370</v>
          </cell>
          <cell r="C3566">
            <v>2061</v>
          </cell>
          <cell r="D3566">
            <v>2.4596100000000001</v>
          </cell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>
            <v>2.4596100000000001</v>
          </cell>
        </row>
        <row r="3567">
          <cell r="A3567" t="str">
            <v>950023702064</v>
          </cell>
          <cell r="B3567">
            <v>95002370</v>
          </cell>
          <cell r="C3567">
            <v>2064</v>
          </cell>
          <cell r="D3567">
            <v>1.1173</v>
          </cell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>
            <v>1.1173</v>
          </cell>
        </row>
        <row r="3568">
          <cell r="A3568" t="str">
            <v>950023704010</v>
          </cell>
          <cell r="B3568">
            <v>95002370</v>
          </cell>
          <cell r="C3568">
            <v>4010</v>
          </cell>
          <cell r="D3568">
            <v>0.94</v>
          </cell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>
            <v>0.94</v>
          </cell>
        </row>
        <row r="3569">
          <cell r="A3569" t="str">
            <v>950023711040</v>
          </cell>
          <cell r="B3569">
            <v>95002371</v>
          </cell>
          <cell r="C3569">
            <v>1040</v>
          </cell>
          <cell r="D3569">
            <v>2.75</v>
          </cell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>
            <v>2.75</v>
          </cell>
        </row>
        <row r="3570">
          <cell r="A3570" t="str">
            <v>950023731040</v>
          </cell>
          <cell r="B3570">
            <v>95002373</v>
          </cell>
          <cell r="C3570">
            <v>1040</v>
          </cell>
          <cell r="D3570">
            <v>1.0081800000000001</v>
          </cell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>
            <v>1.0081800000000001</v>
          </cell>
        </row>
        <row r="3571">
          <cell r="A3571" t="str">
            <v>950023751040</v>
          </cell>
          <cell r="B3571">
            <v>95002375</v>
          </cell>
          <cell r="C3571">
            <v>1040</v>
          </cell>
          <cell r="D3571">
            <v>2.5499999999999998</v>
          </cell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>
            <v>2.5499999999999998</v>
          </cell>
        </row>
        <row r="3572">
          <cell r="A3572" t="str">
            <v>950023752061</v>
          </cell>
          <cell r="B3572">
            <v>95002375</v>
          </cell>
          <cell r="C3572">
            <v>2061</v>
          </cell>
          <cell r="D3572">
            <v>3.3115899999999998</v>
          </cell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>
            <v>3.3115899999999998</v>
          </cell>
        </row>
        <row r="3573">
          <cell r="A3573" t="str">
            <v>950023754010</v>
          </cell>
          <cell r="B3573">
            <v>95002375</v>
          </cell>
          <cell r="C3573">
            <v>4010</v>
          </cell>
          <cell r="D3573">
            <v>2.5499999999999998</v>
          </cell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>
            <v>2.5499999999999998</v>
          </cell>
        </row>
        <row r="3574">
          <cell r="A3574" t="str">
            <v>950023761040</v>
          </cell>
          <cell r="B3574">
            <v>95002376</v>
          </cell>
          <cell r="C3574">
            <v>1040</v>
          </cell>
          <cell r="D3574">
            <v>2.75</v>
          </cell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>
            <v>2.75</v>
          </cell>
        </row>
        <row r="3575">
          <cell r="A3575" t="str">
            <v>950023772060</v>
          </cell>
          <cell r="B3575">
            <v>95002377</v>
          </cell>
          <cell r="C3575">
            <v>2060</v>
          </cell>
          <cell r="D3575">
            <v>2.46</v>
          </cell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>
            <v>2.46</v>
          </cell>
        </row>
        <row r="3576">
          <cell r="A3576" t="str">
            <v>950023772061</v>
          </cell>
          <cell r="B3576">
            <v>95002377</v>
          </cell>
          <cell r="C3576">
            <v>2061</v>
          </cell>
          <cell r="D3576">
            <v>4.4692299999999996</v>
          </cell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>
            <v>4.4692299999999996</v>
          </cell>
        </row>
        <row r="3577">
          <cell r="A3577" t="str">
            <v>950023772064</v>
          </cell>
          <cell r="B3577">
            <v>95002377</v>
          </cell>
          <cell r="C3577">
            <v>2064</v>
          </cell>
          <cell r="D3577">
            <v>1.6126</v>
          </cell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>
            <v>1.6126</v>
          </cell>
        </row>
        <row r="3578">
          <cell r="A3578" t="str">
            <v>950023776024</v>
          </cell>
          <cell r="B3578">
            <v>95002377</v>
          </cell>
          <cell r="C3578">
            <v>6024</v>
          </cell>
          <cell r="D3578">
            <v>2.46</v>
          </cell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>
            <v>2.46</v>
          </cell>
        </row>
        <row r="3579">
          <cell r="A3579" t="str">
            <v>950023792060</v>
          </cell>
          <cell r="B3579">
            <v>95002379</v>
          </cell>
          <cell r="C3579">
            <v>2060</v>
          </cell>
          <cell r="D3579">
            <v>6.08</v>
          </cell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>
            <v>6.08</v>
          </cell>
        </row>
        <row r="3580">
          <cell r="A3580" t="str">
            <v>950023792061</v>
          </cell>
          <cell r="B3580">
            <v>95002379</v>
          </cell>
          <cell r="C3580">
            <v>2061</v>
          </cell>
          <cell r="D3580">
            <v>1.7</v>
          </cell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>
            <v>1.7</v>
          </cell>
        </row>
        <row r="3581">
          <cell r="A3581" t="str">
            <v>950023792064</v>
          </cell>
          <cell r="B3581">
            <v>95002379</v>
          </cell>
          <cell r="C3581">
            <v>2064</v>
          </cell>
          <cell r="D3581">
            <v>1.9812000000000001</v>
          </cell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>
            <v>1.9812000000000001</v>
          </cell>
        </row>
        <row r="3582">
          <cell r="A3582" t="str">
            <v>950023796024</v>
          </cell>
          <cell r="B3582">
            <v>95002379</v>
          </cell>
          <cell r="C3582">
            <v>6024</v>
          </cell>
          <cell r="D3582">
            <v>0.01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0.01</v>
          </cell>
        </row>
        <row r="3583">
          <cell r="A3583" t="str">
            <v>950023802060</v>
          </cell>
          <cell r="B3583">
            <v>95002380</v>
          </cell>
          <cell r="C3583">
            <v>2060</v>
          </cell>
          <cell r="D3583">
            <v>2.5333800000000002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2.5333800000000002</v>
          </cell>
        </row>
        <row r="3584">
          <cell r="A3584" t="str">
            <v>950023802061</v>
          </cell>
          <cell r="B3584">
            <v>95002380</v>
          </cell>
          <cell r="C3584">
            <v>2061</v>
          </cell>
          <cell r="D3584">
            <v>4.5833300000000001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4.5833300000000001</v>
          </cell>
        </row>
        <row r="3585">
          <cell r="A3585" t="str">
            <v>950023802064</v>
          </cell>
          <cell r="B3585">
            <v>95002380</v>
          </cell>
          <cell r="C3585">
            <v>2064</v>
          </cell>
          <cell r="D3585">
            <v>2.2559999999999998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2.2559999999999998</v>
          </cell>
        </row>
        <row r="3586">
          <cell r="A3586" t="str">
            <v>950023811040</v>
          </cell>
          <cell r="B3586">
            <v>95002381</v>
          </cell>
          <cell r="C3586">
            <v>1040</v>
          </cell>
          <cell r="D3586">
            <v>1.9413899999999999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1.9413899999999999</v>
          </cell>
        </row>
        <row r="3587">
          <cell r="A3587" t="str">
            <v>950023812061</v>
          </cell>
          <cell r="B3587">
            <v>95002381</v>
          </cell>
          <cell r="C3587">
            <v>2061</v>
          </cell>
          <cell r="D3587">
            <v>6.1872600000000002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6.1872600000000002</v>
          </cell>
        </row>
        <row r="3588">
          <cell r="A3588" t="str">
            <v>950023814010</v>
          </cell>
          <cell r="B3588">
            <v>95002381</v>
          </cell>
          <cell r="C3588">
            <v>4010</v>
          </cell>
          <cell r="D3588">
            <v>1.94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1.94</v>
          </cell>
        </row>
        <row r="3589">
          <cell r="A3589" t="str">
            <v>950023821040</v>
          </cell>
          <cell r="B3589">
            <v>95002382</v>
          </cell>
          <cell r="C3589">
            <v>1040</v>
          </cell>
          <cell r="D3589">
            <v>4.8375000000000004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4.8375000000000004</v>
          </cell>
        </row>
        <row r="3590">
          <cell r="A3590" t="str">
            <v>950023822060</v>
          </cell>
          <cell r="B3590">
            <v>95002382</v>
          </cell>
          <cell r="C3590">
            <v>2060</v>
          </cell>
          <cell r="D3590">
            <v>2.76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2.76</v>
          </cell>
        </row>
        <row r="3591">
          <cell r="A3591" t="str">
            <v>950023822064</v>
          </cell>
          <cell r="B3591">
            <v>95002382</v>
          </cell>
          <cell r="C3591">
            <v>2064</v>
          </cell>
          <cell r="D3591">
            <v>3.0983999999999998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3.0983999999999998</v>
          </cell>
        </row>
        <row r="3592">
          <cell r="A3592" t="str">
            <v>950023824010</v>
          </cell>
          <cell r="B3592">
            <v>95002382</v>
          </cell>
          <cell r="C3592">
            <v>4010</v>
          </cell>
          <cell r="D3592">
            <v>2.63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2.63</v>
          </cell>
        </row>
        <row r="3593">
          <cell r="A3593" t="str">
            <v>950023862061</v>
          </cell>
          <cell r="B3593">
            <v>95002386</v>
          </cell>
          <cell r="C3593">
            <v>2061</v>
          </cell>
          <cell r="D3593">
            <v>7.1363599999999998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7.1363599999999998</v>
          </cell>
        </row>
        <row r="3594">
          <cell r="A3594" t="str">
            <v>950023871040</v>
          </cell>
          <cell r="B3594">
            <v>95002387</v>
          </cell>
          <cell r="C3594">
            <v>1040</v>
          </cell>
          <cell r="D3594">
            <v>9.8000000000000007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9.8000000000000007</v>
          </cell>
        </row>
        <row r="3595">
          <cell r="A3595" t="str">
            <v>950023901040</v>
          </cell>
          <cell r="B3595">
            <v>95002390</v>
          </cell>
          <cell r="C3595">
            <v>1040</v>
          </cell>
          <cell r="D3595">
            <v>8.65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8.65</v>
          </cell>
        </row>
        <row r="3596">
          <cell r="A3596" t="str">
            <v>950023904010</v>
          </cell>
          <cell r="B3596">
            <v>95002390</v>
          </cell>
          <cell r="C3596">
            <v>4010</v>
          </cell>
          <cell r="D3596">
            <v>8.65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8.65</v>
          </cell>
        </row>
        <row r="3597">
          <cell r="A3597" t="str">
            <v>950023921040</v>
          </cell>
          <cell r="B3597">
            <v>95002392</v>
          </cell>
          <cell r="C3597">
            <v>1040</v>
          </cell>
          <cell r="D3597">
            <v>3.41899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3.41899</v>
          </cell>
        </row>
        <row r="3598">
          <cell r="A3598" t="str">
            <v>950023922061</v>
          </cell>
          <cell r="B3598">
            <v>95002392</v>
          </cell>
          <cell r="C3598">
            <v>2061</v>
          </cell>
          <cell r="D3598">
            <v>8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8</v>
          </cell>
        </row>
        <row r="3599">
          <cell r="A3599" t="str">
            <v>950023931040</v>
          </cell>
          <cell r="B3599">
            <v>95002393</v>
          </cell>
          <cell r="C3599">
            <v>1040</v>
          </cell>
          <cell r="D3599">
            <v>45.098179999999999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45.098179999999999</v>
          </cell>
        </row>
        <row r="3600">
          <cell r="A3600" t="str">
            <v>950023941040</v>
          </cell>
          <cell r="B3600">
            <v>95002394</v>
          </cell>
          <cell r="C3600">
            <v>1040</v>
          </cell>
          <cell r="D3600">
            <v>5.8584500000000004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5.8584500000000004</v>
          </cell>
        </row>
        <row r="3601">
          <cell r="A3601" t="str">
            <v>950023942061</v>
          </cell>
          <cell r="B3601">
            <v>95002394</v>
          </cell>
          <cell r="C3601">
            <v>2061</v>
          </cell>
          <cell r="D3601">
            <v>11.7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11.7</v>
          </cell>
        </row>
        <row r="3602">
          <cell r="A3602" t="str">
            <v>950023951040</v>
          </cell>
          <cell r="B3602">
            <v>95002395</v>
          </cell>
          <cell r="C3602">
            <v>1040</v>
          </cell>
          <cell r="D3602">
            <v>11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11</v>
          </cell>
        </row>
        <row r="3603">
          <cell r="A3603" t="str">
            <v>950023971040</v>
          </cell>
          <cell r="B3603">
            <v>95002397</v>
          </cell>
          <cell r="C3603">
            <v>1040</v>
          </cell>
          <cell r="D3603">
            <v>5.9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5.9</v>
          </cell>
        </row>
        <row r="3604">
          <cell r="A3604" t="str">
            <v>950023981040</v>
          </cell>
          <cell r="B3604">
            <v>95002398</v>
          </cell>
          <cell r="C3604">
            <v>1040</v>
          </cell>
          <cell r="D3604">
            <v>11.065480000000001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11.065480000000001</v>
          </cell>
        </row>
        <row r="3605">
          <cell r="A3605" t="str">
            <v>950024012060</v>
          </cell>
          <cell r="B3605">
            <v>95002401</v>
          </cell>
          <cell r="C3605">
            <v>2060</v>
          </cell>
          <cell r="D3605">
            <v>1.2671399999999999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1.2671399999999999</v>
          </cell>
        </row>
        <row r="3606">
          <cell r="A3606" t="str">
            <v>950024012064</v>
          </cell>
          <cell r="B3606">
            <v>95002401</v>
          </cell>
          <cell r="C3606">
            <v>2064</v>
          </cell>
          <cell r="D3606">
            <v>1.3535999999999999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1.3535999999999999</v>
          </cell>
        </row>
        <row r="3607">
          <cell r="A3607" t="str">
            <v>950024016024</v>
          </cell>
          <cell r="B3607">
            <v>95002401</v>
          </cell>
          <cell r="C3607">
            <v>6024</v>
          </cell>
          <cell r="D3607">
            <v>1.27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1.27</v>
          </cell>
        </row>
        <row r="3608">
          <cell r="A3608" t="str">
            <v>950024021040</v>
          </cell>
          <cell r="B3608">
            <v>95002402</v>
          </cell>
          <cell r="C3608">
            <v>1040</v>
          </cell>
          <cell r="D3608">
            <v>7.3981700000000004</v>
          </cell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>
            <v>7.3981700000000004</v>
          </cell>
        </row>
        <row r="3609">
          <cell r="A3609" t="str">
            <v>950024031040</v>
          </cell>
          <cell r="B3609">
            <v>95002403</v>
          </cell>
          <cell r="C3609">
            <v>1040</v>
          </cell>
          <cell r="D3609">
            <v>5.6256599999999999</v>
          </cell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>
            <v>5.6256599999999999</v>
          </cell>
        </row>
        <row r="3610">
          <cell r="A3610" t="str">
            <v>950024142060</v>
          </cell>
          <cell r="B3610">
            <v>95002414</v>
          </cell>
          <cell r="C3610">
            <v>2060</v>
          </cell>
          <cell r="D3610">
            <v>0.5</v>
          </cell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>
            <v>0.5</v>
          </cell>
        </row>
        <row r="3611">
          <cell r="A3611" t="str">
            <v>950024146024</v>
          </cell>
          <cell r="B3611">
            <v>95002414</v>
          </cell>
          <cell r="C3611">
            <v>6024</v>
          </cell>
          <cell r="D3611">
            <v>0.5</v>
          </cell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>
            <v>0.5</v>
          </cell>
        </row>
        <row r="3612">
          <cell r="A3612" t="str">
            <v>950024152060</v>
          </cell>
          <cell r="B3612">
            <v>95002415</v>
          </cell>
          <cell r="C3612">
            <v>2060</v>
          </cell>
          <cell r="D3612">
            <v>0.28000000000000003</v>
          </cell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>
            <v>0.28000000000000003</v>
          </cell>
        </row>
        <row r="3613">
          <cell r="A3613" t="str">
            <v>950024172060</v>
          </cell>
          <cell r="B3613">
            <v>95002417</v>
          </cell>
          <cell r="C3613">
            <v>2060</v>
          </cell>
          <cell r="D3613">
            <v>0.80630999999999997</v>
          </cell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>
            <v>0.80630999999999997</v>
          </cell>
        </row>
        <row r="3614">
          <cell r="A3614" t="str">
            <v>950024172062</v>
          </cell>
          <cell r="B3614">
            <v>95002417</v>
          </cell>
          <cell r="C3614">
            <v>2062</v>
          </cell>
          <cell r="D3614">
            <v>0.55000000000000004</v>
          </cell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>
            <v>0.55000000000000004</v>
          </cell>
        </row>
        <row r="3615">
          <cell r="A3615" t="str">
            <v>950024232060</v>
          </cell>
          <cell r="B3615">
            <v>95002423</v>
          </cell>
          <cell r="C3615">
            <v>2060</v>
          </cell>
          <cell r="D3615">
            <v>1.0348599999999999</v>
          </cell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>
            <v>1.0348599999999999</v>
          </cell>
        </row>
        <row r="3616">
          <cell r="A3616" t="str">
            <v>950024236024</v>
          </cell>
          <cell r="B3616">
            <v>95002423</v>
          </cell>
          <cell r="C3616">
            <v>6024</v>
          </cell>
          <cell r="D3616">
            <v>1.034</v>
          </cell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>
            <v>1.034</v>
          </cell>
        </row>
        <row r="3617">
          <cell r="A3617" t="str">
            <v>950024251040</v>
          </cell>
          <cell r="B3617">
            <v>95002425</v>
          </cell>
          <cell r="C3617">
            <v>1040</v>
          </cell>
          <cell r="D3617">
            <v>0.23363</v>
          </cell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>
            <v>0.23363</v>
          </cell>
        </row>
        <row r="3618">
          <cell r="A3618" t="str">
            <v>950024252060</v>
          </cell>
          <cell r="B3618">
            <v>95002425</v>
          </cell>
          <cell r="C3618">
            <v>2060</v>
          </cell>
          <cell r="D3618">
            <v>0.13</v>
          </cell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>
            <v>0.13</v>
          </cell>
        </row>
        <row r="3619">
          <cell r="A3619" t="str">
            <v>950024252062</v>
          </cell>
          <cell r="B3619">
            <v>95002425</v>
          </cell>
          <cell r="C3619">
            <v>2062</v>
          </cell>
          <cell r="D3619">
            <v>0.3</v>
          </cell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>
            <v>0.3</v>
          </cell>
        </row>
        <row r="3620">
          <cell r="A3620" t="str">
            <v>950024262060</v>
          </cell>
          <cell r="B3620">
            <v>95002426</v>
          </cell>
          <cell r="C3620">
            <v>2060</v>
          </cell>
          <cell r="D3620">
            <v>0.26400000000000001</v>
          </cell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>
            <v>0.26400000000000001</v>
          </cell>
        </row>
        <row r="3621">
          <cell r="A3621" t="str">
            <v>950024292060</v>
          </cell>
          <cell r="B3621">
            <v>95002429</v>
          </cell>
          <cell r="C3621">
            <v>2060</v>
          </cell>
          <cell r="D3621">
            <v>0.33</v>
          </cell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>
            <v>0.33</v>
          </cell>
        </row>
        <row r="3622">
          <cell r="A3622" t="str">
            <v>950024292062</v>
          </cell>
          <cell r="B3622">
            <v>95002429</v>
          </cell>
          <cell r="C3622">
            <v>2062</v>
          </cell>
          <cell r="D3622">
            <v>0.35</v>
          </cell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>
            <v>0.35</v>
          </cell>
        </row>
        <row r="3623">
          <cell r="A3623" t="str">
            <v>950024302060</v>
          </cell>
          <cell r="B3623">
            <v>95002430</v>
          </cell>
          <cell r="C3623">
            <v>2060</v>
          </cell>
          <cell r="D3623">
            <v>0.43086000000000002</v>
          </cell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>
            <v>0.43086000000000002</v>
          </cell>
        </row>
        <row r="3624">
          <cell r="A3624" t="str">
            <v>950024302062</v>
          </cell>
          <cell r="B3624">
            <v>95002430</v>
          </cell>
          <cell r="C3624">
            <v>2062</v>
          </cell>
          <cell r="D3624">
            <v>0.45</v>
          </cell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>
            <v>0.45</v>
          </cell>
        </row>
        <row r="3625">
          <cell r="A3625" t="str">
            <v>950024322060</v>
          </cell>
          <cell r="B3625">
            <v>95002432</v>
          </cell>
          <cell r="C3625">
            <v>2060</v>
          </cell>
          <cell r="D3625">
            <v>0.76419999999999999</v>
          </cell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>
            <v>0.76419999999999999</v>
          </cell>
        </row>
        <row r="3626">
          <cell r="A3626" t="str">
            <v>950024322062</v>
          </cell>
          <cell r="B3626">
            <v>95002432</v>
          </cell>
          <cell r="C3626">
            <v>2062</v>
          </cell>
          <cell r="D3626">
            <v>0.77500000000000002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0.77500000000000002</v>
          </cell>
        </row>
        <row r="3627">
          <cell r="A3627" t="str">
            <v>950024372060</v>
          </cell>
          <cell r="B3627">
            <v>95002437</v>
          </cell>
          <cell r="C3627">
            <v>2060</v>
          </cell>
          <cell r="D3627">
            <v>1.8883300000000001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1.8883300000000001</v>
          </cell>
        </row>
        <row r="3628">
          <cell r="A3628" t="str">
            <v>950024381040</v>
          </cell>
          <cell r="B3628">
            <v>95002438</v>
          </cell>
          <cell r="C3628">
            <v>1040</v>
          </cell>
          <cell r="D3628">
            <v>0.76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0.76</v>
          </cell>
        </row>
        <row r="3629">
          <cell r="A3629" t="str">
            <v>950024382060</v>
          </cell>
          <cell r="B3629">
            <v>95002438</v>
          </cell>
          <cell r="C3629">
            <v>2060</v>
          </cell>
          <cell r="D3629">
            <v>1.1410100000000001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1.1410100000000001</v>
          </cell>
        </row>
        <row r="3630">
          <cell r="A3630" t="str">
            <v>950024382062</v>
          </cell>
          <cell r="B3630">
            <v>95002438</v>
          </cell>
          <cell r="C3630">
            <v>2062</v>
          </cell>
          <cell r="D3630">
            <v>0.55000000000000004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0.55000000000000004</v>
          </cell>
        </row>
        <row r="3631">
          <cell r="A3631" t="str">
            <v>950024392060</v>
          </cell>
          <cell r="B3631">
            <v>95002439</v>
          </cell>
          <cell r="C3631">
            <v>2060</v>
          </cell>
          <cell r="D3631">
            <v>0.89170000000000005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0.89170000000000005</v>
          </cell>
        </row>
        <row r="3632">
          <cell r="A3632" t="str">
            <v>950024402060</v>
          </cell>
          <cell r="B3632">
            <v>95002440</v>
          </cell>
          <cell r="C3632">
            <v>2060</v>
          </cell>
          <cell r="D3632">
            <v>0.68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0.68</v>
          </cell>
        </row>
        <row r="3633">
          <cell r="A3633" t="str">
            <v>950024402062</v>
          </cell>
          <cell r="B3633">
            <v>95002440</v>
          </cell>
          <cell r="C3633">
            <v>2062</v>
          </cell>
          <cell r="D3633">
            <v>0.6</v>
          </cell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0.6</v>
          </cell>
        </row>
        <row r="3634">
          <cell r="A3634" t="str">
            <v>950024412060</v>
          </cell>
          <cell r="B3634">
            <v>95002441</v>
          </cell>
          <cell r="C3634">
            <v>2060</v>
          </cell>
          <cell r="D3634">
            <v>0.99</v>
          </cell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0.99</v>
          </cell>
        </row>
        <row r="3635">
          <cell r="A3635" t="str">
            <v>950024412062</v>
          </cell>
          <cell r="B3635">
            <v>95002441</v>
          </cell>
          <cell r="C3635">
            <v>2062</v>
          </cell>
          <cell r="D3635">
            <v>0.7</v>
          </cell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0.7</v>
          </cell>
        </row>
        <row r="3636">
          <cell r="A3636" t="str">
            <v>950024422060</v>
          </cell>
          <cell r="B3636">
            <v>95002442</v>
          </cell>
          <cell r="C3636">
            <v>2060</v>
          </cell>
          <cell r="D3636">
            <v>1.0862099999999999</v>
          </cell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1.0862099999999999</v>
          </cell>
        </row>
        <row r="3637">
          <cell r="A3637" t="str">
            <v>950024426024</v>
          </cell>
          <cell r="B3637">
            <v>95002442</v>
          </cell>
          <cell r="C3637">
            <v>6024</v>
          </cell>
          <cell r="D3637">
            <v>1.08636</v>
          </cell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1.08636</v>
          </cell>
        </row>
        <row r="3638">
          <cell r="A3638" t="str">
            <v>950024472060</v>
          </cell>
          <cell r="B3638">
            <v>95002447</v>
          </cell>
          <cell r="C3638">
            <v>2060</v>
          </cell>
          <cell r="D3638">
            <v>0.66529000000000005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0.66529000000000005</v>
          </cell>
        </row>
        <row r="3639">
          <cell r="A3639" t="str">
            <v>950024472062</v>
          </cell>
          <cell r="B3639">
            <v>95002447</v>
          </cell>
          <cell r="C3639">
            <v>2062</v>
          </cell>
          <cell r="D3639">
            <v>1.1499999999999999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1.1499999999999999</v>
          </cell>
        </row>
        <row r="3640">
          <cell r="A3640" t="str">
            <v>950024476024</v>
          </cell>
          <cell r="B3640">
            <v>95002447</v>
          </cell>
          <cell r="C3640">
            <v>6024</v>
          </cell>
          <cell r="D3640">
            <v>0.5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0.5</v>
          </cell>
        </row>
        <row r="3641">
          <cell r="A3641" t="str">
            <v>950024481040</v>
          </cell>
          <cell r="B3641">
            <v>95002448</v>
          </cell>
          <cell r="C3641">
            <v>1040</v>
          </cell>
          <cell r="D3641">
            <v>0.67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0.67</v>
          </cell>
        </row>
        <row r="3642">
          <cell r="A3642" t="str">
            <v>950024482060</v>
          </cell>
          <cell r="B3642">
            <v>95002448</v>
          </cell>
          <cell r="C3642">
            <v>2060</v>
          </cell>
          <cell r="D3642">
            <v>0.54537999999999998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0.54537999999999998</v>
          </cell>
        </row>
        <row r="3643">
          <cell r="A3643" t="str">
            <v>950024486022</v>
          </cell>
          <cell r="B3643">
            <v>95002448</v>
          </cell>
          <cell r="C3643">
            <v>6022</v>
          </cell>
          <cell r="D3643">
            <v>0.67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0.67</v>
          </cell>
        </row>
        <row r="3644">
          <cell r="A3644" t="str">
            <v>950024491040</v>
          </cell>
          <cell r="B3644">
            <v>95002449</v>
          </cell>
          <cell r="C3644">
            <v>1040</v>
          </cell>
          <cell r="D3644">
            <v>1.4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1.4</v>
          </cell>
        </row>
        <row r="3645">
          <cell r="A3645" t="str">
            <v>950024492060</v>
          </cell>
          <cell r="B3645">
            <v>95002449</v>
          </cell>
          <cell r="C3645">
            <v>2060</v>
          </cell>
          <cell r="D3645">
            <v>1.8267500000000001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1.8267500000000001</v>
          </cell>
        </row>
        <row r="3646">
          <cell r="A3646" t="str">
            <v>950024492061</v>
          </cell>
          <cell r="B3646">
            <v>95002449</v>
          </cell>
          <cell r="C3646">
            <v>2061</v>
          </cell>
          <cell r="D3646">
            <v>7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7</v>
          </cell>
        </row>
        <row r="3647">
          <cell r="A3647" t="str">
            <v>950024492062</v>
          </cell>
          <cell r="B3647">
            <v>95002449</v>
          </cell>
          <cell r="C3647">
            <v>2062</v>
          </cell>
          <cell r="D3647">
            <v>1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1</v>
          </cell>
        </row>
        <row r="3648">
          <cell r="A3648" t="str">
            <v>950024496024</v>
          </cell>
          <cell r="B3648">
            <v>95002449</v>
          </cell>
          <cell r="C3648">
            <v>6024</v>
          </cell>
          <cell r="D3648">
            <v>0.56999999999999995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0.56999999999999995</v>
          </cell>
        </row>
        <row r="3649">
          <cell r="A3649" t="str">
            <v>950024502060</v>
          </cell>
          <cell r="B3649">
            <v>95002450</v>
          </cell>
          <cell r="C3649">
            <v>2060</v>
          </cell>
          <cell r="D3649">
            <v>1.19232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1.19232</v>
          </cell>
        </row>
        <row r="3650">
          <cell r="A3650" t="str">
            <v>950024511040</v>
          </cell>
          <cell r="B3650">
            <v>95002451</v>
          </cell>
          <cell r="C3650">
            <v>1040</v>
          </cell>
          <cell r="D3650">
            <v>1.75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1.75</v>
          </cell>
        </row>
        <row r="3651">
          <cell r="A3651" t="str">
            <v>950024512060</v>
          </cell>
          <cell r="B3651">
            <v>95002451</v>
          </cell>
          <cell r="C3651">
            <v>2060</v>
          </cell>
          <cell r="D3651">
            <v>1.7330000000000001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1.7330000000000001</v>
          </cell>
        </row>
        <row r="3652">
          <cell r="A3652" t="str">
            <v>950024512062</v>
          </cell>
          <cell r="B3652">
            <v>95002451</v>
          </cell>
          <cell r="C3652">
            <v>2062</v>
          </cell>
          <cell r="D3652">
            <v>1.2</v>
          </cell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>
            <v>1.2</v>
          </cell>
        </row>
        <row r="3653">
          <cell r="A3653" t="str">
            <v>950024512064</v>
          </cell>
          <cell r="B3653">
            <v>95002451</v>
          </cell>
          <cell r="C3653">
            <v>2064</v>
          </cell>
          <cell r="D3653">
            <v>1.728</v>
          </cell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>
            <v>1.728</v>
          </cell>
        </row>
        <row r="3654">
          <cell r="A3654" t="str">
            <v>950024532060</v>
          </cell>
          <cell r="B3654">
            <v>95002453</v>
          </cell>
          <cell r="C3654">
            <v>2060</v>
          </cell>
          <cell r="D3654">
            <v>1.78</v>
          </cell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>
            <v>1.78</v>
          </cell>
        </row>
        <row r="3655">
          <cell r="A3655" t="str">
            <v>950024542060</v>
          </cell>
          <cell r="B3655">
            <v>95002454</v>
          </cell>
          <cell r="C3655">
            <v>2060</v>
          </cell>
          <cell r="D3655">
            <v>1.69201</v>
          </cell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>
            <v>1.69201</v>
          </cell>
        </row>
        <row r="3656">
          <cell r="A3656" t="str">
            <v>950024546024</v>
          </cell>
          <cell r="B3656">
            <v>95002454</v>
          </cell>
          <cell r="C3656">
            <v>6024</v>
          </cell>
          <cell r="D3656">
            <v>2.39167</v>
          </cell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>
            <v>2.39167</v>
          </cell>
        </row>
        <row r="3657">
          <cell r="A3657" t="str">
            <v>950024582060</v>
          </cell>
          <cell r="B3657">
            <v>95002458</v>
          </cell>
          <cell r="C3657">
            <v>2060</v>
          </cell>
          <cell r="D3657">
            <v>1.99</v>
          </cell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>
            <v>1.99</v>
          </cell>
        </row>
        <row r="3658">
          <cell r="A3658" t="str">
            <v>950024602060</v>
          </cell>
          <cell r="B3658">
            <v>95002460</v>
          </cell>
          <cell r="C3658">
            <v>2060</v>
          </cell>
          <cell r="D3658">
            <v>1.79992</v>
          </cell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>
            <v>1.79992</v>
          </cell>
        </row>
        <row r="3659">
          <cell r="A3659" t="str">
            <v>950024612060</v>
          </cell>
          <cell r="B3659">
            <v>95002461</v>
          </cell>
          <cell r="C3659">
            <v>2060</v>
          </cell>
          <cell r="D3659">
            <v>1.4613499999999999</v>
          </cell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>
            <v>1.4613499999999999</v>
          </cell>
        </row>
        <row r="3660">
          <cell r="A3660" t="str">
            <v>950024672060</v>
          </cell>
          <cell r="B3660">
            <v>95002467</v>
          </cell>
          <cell r="C3660">
            <v>2060</v>
          </cell>
          <cell r="D3660">
            <v>2.4122699999999999</v>
          </cell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>
            <v>2.4122699999999999</v>
          </cell>
        </row>
        <row r="3661">
          <cell r="A3661" t="str">
            <v>950024672062</v>
          </cell>
          <cell r="B3661">
            <v>95002467</v>
          </cell>
          <cell r="C3661">
            <v>2062</v>
          </cell>
          <cell r="D3661">
            <v>1.6</v>
          </cell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>
            <v>1.6</v>
          </cell>
        </row>
        <row r="3662">
          <cell r="A3662" t="str">
            <v>950024682060</v>
          </cell>
          <cell r="B3662">
            <v>95002468</v>
          </cell>
          <cell r="C3662">
            <v>2060</v>
          </cell>
          <cell r="D3662">
            <v>5.0828199999999999</v>
          </cell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>
            <v>5.0828199999999999</v>
          </cell>
        </row>
        <row r="3663">
          <cell r="A3663" t="str">
            <v>950024682061</v>
          </cell>
          <cell r="B3663">
            <v>95002468</v>
          </cell>
          <cell r="C3663">
            <v>2061</v>
          </cell>
          <cell r="D3663">
            <v>5.1771700000000003</v>
          </cell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>
            <v>5.1771700000000003</v>
          </cell>
        </row>
        <row r="3664">
          <cell r="A3664" t="str">
            <v>950024682062</v>
          </cell>
          <cell r="B3664">
            <v>95002468</v>
          </cell>
          <cell r="C3664">
            <v>2062</v>
          </cell>
          <cell r="D3664">
            <v>1.8</v>
          </cell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>
            <v>1.8</v>
          </cell>
        </row>
        <row r="3665">
          <cell r="A3665" t="str">
            <v>950024692060</v>
          </cell>
          <cell r="B3665">
            <v>95002469</v>
          </cell>
          <cell r="C3665">
            <v>2060</v>
          </cell>
          <cell r="D3665">
            <v>1.7236199999999999</v>
          </cell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>
            <v>1.7236199999999999</v>
          </cell>
        </row>
        <row r="3666">
          <cell r="A3666" t="str">
            <v>950024692062</v>
          </cell>
          <cell r="B3666">
            <v>95002469</v>
          </cell>
          <cell r="C3666">
            <v>2062</v>
          </cell>
          <cell r="D3666">
            <v>3</v>
          </cell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>
            <v>3</v>
          </cell>
        </row>
        <row r="3667">
          <cell r="A3667" t="str">
            <v>950024702060</v>
          </cell>
          <cell r="B3667">
            <v>95002470</v>
          </cell>
          <cell r="C3667">
            <v>2060</v>
          </cell>
          <cell r="D3667">
            <v>4.2666700000000004</v>
          </cell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>
            <v>4.2666700000000004</v>
          </cell>
        </row>
        <row r="3668">
          <cell r="A3668" t="str">
            <v>950024712060</v>
          </cell>
          <cell r="B3668">
            <v>95002471</v>
          </cell>
          <cell r="C3668">
            <v>2060</v>
          </cell>
          <cell r="D3668">
            <v>3.1528700000000001</v>
          </cell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>
            <v>3.1528700000000001</v>
          </cell>
        </row>
        <row r="3669">
          <cell r="A3669" t="str">
            <v>950024712061</v>
          </cell>
          <cell r="B3669">
            <v>95002471</v>
          </cell>
          <cell r="C3669">
            <v>2061</v>
          </cell>
          <cell r="D3669">
            <v>7.4757800000000003</v>
          </cell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>
            <v>7.4757800000000003</v>
          </cell>
        </row>
        <row r="3670">
          <cell r="A3670" t="str">
            <v>950024716024</v>
          </cell>
          <cell r="B3670">
            <v>95002471</v>
          </cell>
          <cell r="C3670">
            <v>6024</v>
          </cell>
          <cell r="D3670">
            <v>3.15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3.15</v>
          </cell>
        </row>
        <row r="3671">
          <cell r="A3671" t="str">
            <v>950024892060</v>
          </cell>
          <cell r="B3671">
            <v>95002489</v>
          </cell>
          <cell r="C3671">
            <v>2060</v>
          </cell>
          <cell r="D3671">
            <v>7.67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7.67</v>
          </cell>
        </row>
        <row r="3672">
          <cell r="A3672" t="str">
            <v>950024896024</v>
          </cell>
          <cell r="B3672">
            <v>95002489</v>
          </cell>
          <cell r="C3672">
            <v>6024</v>
          </cell>
          <cell r="D3672">
            <v>3.92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3.92</v>
          </cell>
        </row>
        <row r="3673">
          <cell r="A3673" t="str">
            <v>950024902060</v>
          </cell>
          <cell r="B3673">
            <v>95002490</v>
          </cell>
          <cell r="C3673">
            <v>2060</v>
          </cell>
          <cell r="D3673">
            <v>4.8272500000000003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4.8272500000000003</v>
          </cell>
        </row>
        <row r="3674">
          <cell r="A3674" t="str">
            <v>950024911040</v>
          </cell>
          <cell r="B3674">
            <v>95002491</v>
          </cell>
          <cell r="C3674">
            <v>1040</v>
          </cell>
          <cell r="D3674">
            <v>7.75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7.75</v>
          </cell>
        </row>
        <row r="3675">
          <cell r="A3675" t="str">
            <v>950024912060</v>
          </cell>
          <cell r="B3675">
            <v>95002491</v>
          </cell>
          <cell r="C3675">
            <v>2060</v>
          </cell>
          <cell r="D3675">
            <v>11.73157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11.73157</v>
          </cell>
        </row>
        <row r="3676">
          <cell r="A3676" t="str">
            <v>950024912064</v>
          </cell>
          <cell r="B3676">
            <v>95002491</v>
          </cell>
          <cell r="C3676">
            <v>2064</v>
          </cell>
          <cell r="D3676">
            <v>4.9576000000000002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4.9576000000000002</v>
          </cell>
        </row>
        <row r="3677">
          <cell r="A3677" t="str">
            <v>950024982060</v>
          </cell>
          <cell r="B3677">
            <v>95002498</v>
          </cell>
          <cell r="C3677">
            <v>2060</v>
          </cell>
          <cell r="D3677">
            <v>17.479790000000001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17.479790000000001</v>
          </cell>
        </row>
        <row r="3678">
          <cell r="A3678" t="str">
            <v>950025022060</v>
          </cell>
          <cell r="B3678">
            <v>95002502</v>
          </cell>
          <cell r="C3678">
            <v>2060</v>
          </cell>
          <cell r="D3678">
            <v>22.82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22.82</v>
          </cell>
        </row>
        <row r="3679">
          <cell r="A3679" t="str">
            <v>950025102060</v>
          </cell>
          <cell r="B3679">
            <v>95002510</v>
          </cell>
          <cell r="C3679">
            <v>2060</v>
          </cell>
          <cell r="D3679">
            <v>0.15595000000000001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0.15595000000000001</v>
          </cell>
        </row>
        <row r="3680">
          <cell r="A3680" t="str">
            <v>950025102062</v>
          </cell>
          <cell r="B3680">
            <v>95002510</v>
          </cell>
          <cell r="C3680">
            <v>2062</v>
          </cell>
          <cell r="D3680">
            <v>0.5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0.5</v>
          </cell>
        </row>
        <row r="3681">
          <cell r="A3681" t="str">
            <v>950025262060</v>
          </cell>
          <cell r="B3681">
            <v>95002526</v>
          </cell>
          <cell r="C3681">
            <v>2060</v>
          </cell>
          <cell r="D3681">
            <v>0.78386</v>
          </cell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0.78386</v>
          </cell>
        </row>
        <row r="3682">
          <cell r="A3682" t="str">
            <v>950025411040</v>
          </cell>
          <cell r="B3682">
            <v>95002541</v>
          </cell>
          <cell r="C3682">
            <v>1040</v>
          </cell>
          <cell r="D3682">
            <v>0.14799999999999999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0.14799999999999999</v>
          </cell>
        </row>
        <row r="3683">
          <cell r="A3683" t="str">
            <v>950025491040</v>
          </cell>
          <cell r="B3683">
            <v>95002549</v>
          </cell>
          <cell r="C3683">
            <v>1040</v>
          </cell>
          <cell r="D3683">
            <v>0.13500000000000001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0.13500000000000001</v>
          </cell>
        </row>
        <row r="3684">
          <cell r="A3684" t="str">
            <v>950025492060</v>
          </cell>
          <cell r="B3684">
            <v>95002549</v>
          </cell>
          <cell r="C3684">
            <v>2060</v>
          </cell>
          <cell r="D3684">
            <v>0.39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0.39</v>
          </cell>
        </row>
        <row r="3685">
          <cell r="A3685" t="str">
            <v>950025511040</v>
          </cell>
          <cell r="B3685">
            <v>95002551</v>
          </cell>
          <cell r="C3685">
            <v>1040</v>
          </cell>
          <cell r="D3685">
            <v>0.12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0.12</v>
          </cell>
        </row>
        <row r="3686">
          <cell r="A3686" t="str">
            <v>950025512061</v>
          </cell>
          <cell r="B3686">
            <v>95002551</v>
          </cell>
          <cell r="C3686">
            <v>2061</v>
          </cell>
          <cell r="D3686">
            <v>0.1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0.1</v>
          </cell>
        </row>
        <row r="3687">
          <cell r="A3687" t="str">
            <v>950025561040</v>
          </cell>
          <cell r="B3687">
            <v>95002556</v>
          </cell>
          <cell r="C3687">
            <v>1040</v>
          </cell>
          <cell r="D3687">
            <v>43.5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43.5</v>
          </cell>
        </row>
        <row r="3688">
          <cell r="A3688" t="str">
            <v>950025611040</v>
          </cell>
          <cell r="B3688">
            <v>95002561</v>
          </cell>
          <cell r="C3688">
            <v>1040</v>
          </cell>
          <cell r="D3688">
            <v>1.45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1.45</v>
          </cell>
        </row>
        <row r="3689">
          <cell r="A3689" t="str">
            <v>950025614010</v>
          </cell>
          <cell r="B3689">
            <v>95002561</v>
          </cell>
          <cell r="C3689">
            <v>4010</v>
          </cell>
          <cell r="D3689">
            <v>1.05017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1.05017</v>
          </cell>
        </row>
        <row r="3690">
          <cell r="A3690" t="str">
            <v>950025661040</v>
          </cell>
          <cell r="B3690">
            <v>95002566</v>
          </cell>
          <cell r="C3690">
            <v>1040</v>
          </cell>
          <cell r="D3690">
            <v>5.45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5.45</v>
          </cell>
        </row>
        <row r="3691">
          <cell r="A3691" t="str">
            <v>950025662061</v>
          </cell>
          <cell r="B3691">
            <v>95002566</v>
          </cell>
          <cell r="C3691">
            <v>2061</v>
          </cell>
          <cell r="D3691">
            <v>8.4976000000000003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8.4976000000000003</v>
          </cell>
        </row>
        <row r="3692">
          <cell r="A3692" t="str">
            <v>950025664010</v>
          </cell>
          <cell r="B3692">
            <v>95002566</v>
          </cell>
          <cell r="C3692">
            <v>4010</v>
          </cell>
          <cell r="D3692">
            <v>2.46591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2.46591</v>
          </cell>
        </row>
        <row r="3693">
          <cell r="A3693" t="str">
            <v>950025671040</v>
          </cell>
          <cell r="B3693">
            <v>95002567</v>
          </cell>
          <cell r="C3693">
            <v>1040</v>
          </cell>
          <cell r="D3693">
            <v>0.56000000000000005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0.56000000000000005</v>
          </cell>
        </row>
        <row r="3694">
          <cell r="A3694" t="str">
            <v>950025672064</v>
          </cell>
          <cell r="B3694">
            <v>95002567</v>
          </cell>
          <cell r="C3694">
            <v>2064</v>
          </cell>
          <cell r="D3694">
            <v>0.32397999999999999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0.32397999999999999</v>
          </cell>
        </row>
        <row r="3695">
          <cell r="A3695" t="str">
            <v>950025674010</v>
          </cell>
          <cell r="B3695">
            <v>95002567</v>
          </cell>
          <cell r="C3695">
            <v>4010</v>
          </cell>
          <cell r="D3695">
            <v>0.5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0.5</v>
          </cell>
        </row>
        <row r="3696">
          <cell r="A3696" t="str">
            <v>950025681040</v>
          </cell>
          <cell r="B3696">
            <v>95002568</v>
          </cell>
          <cell r="C3696">
            <v>1040</v>
          </cell>
          <cell r="D3696">
            <v>0.55000000000000004</v>
          </cell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>
            <v>0.55000000000000004</v>
          </cell>
        </row>
        <row r="3697">
          <cell r="A3697" t="str">
            <v>950025682061</v>
          </cell>
          <cell r="B3697">
            <v>95002568</v>
          </cell>
          <cell r="C3697">
            <v>2061</v>
          </cell>
          <cell r="D3697">
            <v>1.8</v>
          </cell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>
            <v>1.8</v>
          </cell>
        </row>
        <row r="3698">
          <cell r="A3698" t="str">
            <v>950025684010</v>
          </cell>
          <cell r="B3698">
            <v>95002568</v>
          </cell>
          <cell r="C3698">
            <v>4010</v>
          </cell>
          <cell r="D3698">
            <v>0.55000000000000004</v>
          </cell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>
            <v>0.55000000000000004</v>
          </cell>
        </row>
        <row r="3699">
          <cell r="A3699" t="str">
            <v>950025711040</v>
          </cell>
          <cell r="B3699">
            <v>95002571</v>
          </cell>
          <cell r="C3699">
            <v>1040</v>
          </cell>
          <cell r="D3699">
            <v>0.67</v>
          </cell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>
            <v>0.67</v>
          </cell>
        </row>
        <row r="3700">
          <cell r="A3700" t="str">
            <v>950025712061</v>
          </cell>
          <cell r="B3700">
            <v>95002571</v>
          </cell>
          <cell r="C3700">
            <v>2061</v>
          </cell>
          <cell r="D3700">
            <v>1.5</v>
          </cell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>
            <v>1.5</v>
          </cell>
        </row>
        <row r="3701">
          <cell r="A3701" t="str">
            <v>950025714010</v>
          </cell>
          <cell r="B3701">
            <v>95002571</v>
          </cell>
          <cell r="C3701">
            <v>4010</v>
          </cell>
          <cell r="D3701">
            <v>0.39640999999999998</v>
          </cell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>
            <v>0.39640999999999998</v>
          </cell>
        </row>
        <row r="3702">
          <cell r="A3702" t="str">
            <v>950025841040</v>
          </cell>
          <cell r="B3702">
            <v>95002584</v>
          </cell>
          <cell r="C3702">
            <v>1040</v>
          </cell>
          <cell r="D3702">
            <v>2.65</v>
          </cell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>
            <v>2.65</v>
          </cell>
        </row>
        <row r="3703">
          <cell r="A3703" t="str">
            <v>950025844010</v>
          </cell>
          <cell r="B3703">
            <v>95002584</v>
          </cell>
          <cell r="C3703">
            <v>4010</v>
          </cell>
          <cell r="D3703">
            <v>1.1754100000000001</v>
          </cell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>
            <v>1.1754100000000001</v>
          </cell>
        </row>
        <row r="3704">
          <cell r="A3704" t="str">
            <v>950025861040</v>
          </cell>
          <cell r="B3704">
            <v>95002586</v>
          </cell>
          <cell r="C3704">
            <v>1040</v>
          </cell>
          <cell r="D3704">
            <v>3.92</v>
          </cell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>
            <v>3.92</v>
          </cell>
        </row>
        <row r="3705">
          <cell r="A3705" t="str">
            <v>950025864010</v>
          </cell>
          <cell r="B3705">
            <v>95002586</v>
          </cell>
          <cell r="C3705">
            <v>4010</v>
          </cell>
          <cell r="D3705">
            <v>2.5</v>
          </cell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>
            <v>2.5</v>
          </cell>
        </row>
        <row r="3706">
          <cell r="A3706" t="str">
            <v>950025871040</v>
          </cell>
          <cell r="B3706">
            <v>95002587</v>
          </cell>
          <cell r="C3706">
            <v>1040</v>
          </cell>
          <cell r="D3706">
            <v>3.95</v>
          </cell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>
            <v>3.95</v>
          </cell>
        </row>
        <row r="3707">
          <cell r="A3707" t="str">
            <v>950025874010</v>
          </cell>
          <cell r="B3707">
            <v>95002587</v>
          </cell>
          <cell r="C3707">
            <v>4010</v>
          </cell>
          <cell r="D3707">
            <v>1.51562</v>
          </cell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>
            <v>1.51562</v>
          </cell>
        </row>
        <row r="3708">
          <cell r="A3708" t="str">
            <v>950025971040</v>
          </cell>
          <cell r="B3708">
            <v>95002597</v>
          </cell>
          <cell r="C3708">
            <v>1040</v>
          </cell>
          <cell r="D3708">
            <v>0.4</v>
          </cell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>
            <v>0.4</v>
          </cell>
        </row>
        <row r="3709">
          <cell r="A3709" t="str">
            <v>950025974010</v>
          </cell>
          <cell r="B3709">
            <v>95002597</v>
          </cell>
          <cell r="C3709">
            <v>4010</v>
          </cell>
          <cell r="D3709">
            <v>0.3</v>
          </cell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>
            <v>0.3</v>
          </cell>
        </row>
        <row r="3710">
          <cell r="A3710" t="str">
            <v>950025981040</v>
          </cell>
          <cell r="B3710">
            <v>95002598</v>
          </cell>
          <cell r="C3710">
            <v>1040</v>
          </cell>
          <cell r="D3710">
            <v>0.49</v>
          </cell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>
            <v>0.49</v>
          </cell>
        </row>
        <row r="3711">
          <cell r="A3711" t="str">
            <v>950025982064</v>
          </cell>
          <cell r="B3711">
            <v>95002598</v>
          </cell>
          <cell r="C3711">
            <v>2064</v>
          </cell>
          <cell r="D3711">
            <v>0.30667</v>
          </cell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>
            <v>0.30667</v>
          </cell>
        </row>
        <row r="3712">
          <cell r="A3712" t="str">
            <v>950025984010</v>
          </cell>
          <cell r="B3712">
            <v>95002598</v>
          </cell>
          <cell r="C3712">
            <v>4010</v>
          </cell>
          <cell r="D3712">
            <v>0.45</v>
          </cell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>
            <v>0.45</v>
          </cell>
        </row>
        <row r="3713">
          <cell r="A3713" t="str">
            <v>950025991040</v>
          </cell>
          <cell r="B3713">
            <v>95002599</v>
          </cell>
          <cell r="C3713">
            <v>1040</v>
          </cell>
          <cell r="D3713">
            <v>0.6</v>
          </cell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>
            <v>0.6</v>
          </cell>
        </row>
        <row r="3714">
          <cell r="A3714" t="str">
            <v>950025994010</v>
          </cell>
          <cell r="B3714">
            <v>95002599</v>
          </cell>
          <cell r="C3714">
            <v>4010</v>
          </cell>
          <cell r="D3714">
            <v>0.39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0.39</v>
          </cell>
        </row>
        <row r="3715">
          <cell r="A3715" t="str">
            <v>950026462060</v>
          </cell>
          <cell r="B3715">
            <v>95002646</v>
          </cell>
          <cell r="C3715">
            <v>2060</v>
          </cell>
          <cell r="D3715">
            <v>158.53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158.53</v>
          </cell>
        </row>
        <row r="3716">
          <cell r="A3716" t="str">
            <v>950026542061</v>
          </cell>
          <cell r="B3716">
            <v>95002654</v>
          </cell>
          <cell r="C3716">
            <v>2061</v>
          </cell>
          <cell r="D3716">
            <v>1.68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1.68</v>
          </cell>
        </row>
        <row r="3717">
          <cell r="A3717" t="str">
            <v>950026642061</v>
          </cell>
          <cell r="B3717">
            <v>95002664</v>
          </cell>
          <cell r="C3717">
            <v>2061</v>
          </cell>
          <cell r="D3717">
            <v>1.6779999999999999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1.6779999999999999</v>
          </cell>
        </row>
        <row r="3718">
          <cell r="A3718" t="str">
            <v>950026662060</v>
          </cell>
          <cell r="B3718">
            <v>95002666</v>
          </cell>
          <cell r="C3718">
            <v>2060</v>
          </cell>
          <cell r="D3718">
            <v>80.635000000000005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80.635000000000005</v>
          </cell>
        </row>
        <row r="3719">
          <cell r="A3719" t="str">
            <v>950026681040</v>
          </cell>
          <cell r="B3719">
            <v>95002668</v>
          </cell>
          <cell r="C3719">
            <v>1040</v>
          </cell>
          <cell r="D3719">
            <v>256.125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256.125</v>
          </cell>
        </row>
        <row r="3720">
          <cell r="A3720" t="str">
            <v>950026762060</v>
          </cell>
          <cell r="B3720">
            <v>95002676</v>
          </cell>
          <cell r="C3720">
            <v>2060</v>
          </cell>
          <cell r="D3720">
            <v>1193.125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1193.125</v>
          </cell>
        </row>
        <row r="3721">
          <cell r="A3721" t="str">
            <v>950026872060</v>
          </cell>
          <cell r="B3721">
            <v>95002687</v>
          </cell>
          <cell r="C3721">
            <v>2060</v>
          </cell>
          <cell r="D3721">
            <v>17.260000000000002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17.260000000000002</v>
          </cell>
        </row>
        <row r="3722">
          <cell r="A3722" t="str">
            <v>950026882060</v>
          </cell>
          <cell r="B3722">
            <v>95002688</v>
          </cell>
          <cell r="C3722">
            <v>2060</v>
          </cell>
          <cell r="D3722">
            <v>34.96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34.96</v>
          </cell>
        </row>
        <row r="3723">
          <cell r="A3723" t="str">
            <v>950026922061</v>
          </cell>
          <cell r="B3723">
            <v>95002692</v>
          </cell>
          <cell r="C3723">
            <v>2061</v>
          </cell>
          <cell r="D3723">
            <v>1.68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1.68</v>
          </cell>
        </row>
        <row r="3724">
          <cell r="A3724" t="str">
            <v>950026962061</v>
          </cell>
          <cell r="B3724">
            <v>95002696</v>
          </cell>
          <cell r="C3724">
            <v>2061</v>
          </cell>
          <cell r="D3724">
            <v>1.68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1.68</v>
          </cell>
        </row>
        <row r="3725">
          <cell r="A3725" t="str">
            <v>950027052060</v>
          </cell>
          <cell r="B3725">
            <v>95002705</v>
          </cell>
          <cell r="C3725">
            <v>2060</v>
          </cell>
          <cell r="D3725">
            <v>71.295000000000002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71.295000000000002</v>
          </cell>
        </row>
        <row r="3726">
          <cell r="A3726" t="str">
            <v>950027062060</v>
          </cell>
          <cell r="B3726">
            <v>95002706</v>
          </cell>
          <cell r="C3726">
            <v>2060</v>
          </cell>
          <cell r="D3726">
            <v>134.24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134.24</v>
          </cell>
        </row>
        <row r="3727">
          <cell r="A3727" t="str">
            <v>950027292061</v>
          </cell>
          <cell r="B3727">
            <v>95002729</v>
          </cell>
          <cell r="C3727">
            <v>2061</v>
          </cell>
          <cell r="D3727">
            <v>1.6771400000000001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1.6771400000000001</v>
          </cell>
        </row>
        <row r="3728">
          <cell r="A3728" t="str">
            <v>950027342061</v>
          </cell>
          <cell r="B3728">
            <v>95002734</v>
          </cell>
          <cell r="C3728">
            <v>2061</v>
          </cell>
          <cell r="D3728">
            <v>67.338340000000002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67.338340000000002</v>
          </cell>
        </row>
        <row r="3729">
          <cell r="A3729" t="str">
            <v>950027421040</v>
          </cell>
          <cell r="B3729">
            <v>95002742</v>
          </cell>
          <cell r="C3729">
            <v>1040</v>
          </cell>
          <cell r="D3729">
            <v>155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155</v>
          </cell>
        </row>
        <row r="3730">
          <cell r="A3730" t="str">
            <v>950027442060</v>
          </cell>
          <cell r="B3730">
            <v>95002744</v>
          </cell>
          <cell r="C3730">
            <v>2060</v>
          </cell>
          <cell r="D3730">
            <v>41.46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41.46</v>
          </cell>
        </row>
        <row r="3731">
          <cell r="A3731" t="str">
            <v>950027482061</v>
          </cell>
          <cell r="B3731">
            <v>95002748</v>
          </cell>
          <cell r="C3731">
            <v>2061</v>
          </cell>
          <cell r="D3731">
            <v>1.68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1.68</v>
          </cell>
        </row>
        <row r="3732">
          <cell r="A3732" t="str">
            <v>950027532061</v>
          </cell>
          <cell r="B3732">
            <v>95002753</v>
          </cell>
          <cell r="C3732">
            <v>2061</v>
          </cell>
          <cell r="D3732">
            <v>86.38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86.38</v>
          </cell>
        </row>
        <row r="3733">
          <cell r="A3733" t="str">
            <v>950027612061</v>
          </cell>
          <cell r="B3733">
            <v>95002761</v>
          </cell>
          <cell r="C3733">
            <v>2061</v>
          </cell>
          <cell r="D3733">
            <v>68.282349999999994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68.282349999999994</v>
          </cell>
        </row>
        <row r="3734">
          <cell r="A3734" t="str">
            <v>950027642061</v>
          </cell>
          <cell r="B3734">
            <v>95002764</v>
          </cell>
          <cell r="C3734">
            <v>2061</v>
          </cell>
          <cell r="D3734">
            <v>1.68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1.68</v>
          </cell>
        </row>
        <row r="3735">
          <cell r="A3735" t="str">
            <v>950027652061</v>
          </cell>
          <cell r="B3735">
            <v>95002765</v>
          </cell>
          <cell r="C3735">
            <v>2061</v>
          </cell>
          <cell r="D3735">
            <v>78.849999999999994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78.849999999999994</v>
          </cell>
        </row>
        <row r="3736">
          <cell r="A3736" t="str">
            <v>950027671040</v>
          </cell>
          <cell r="B3736">
            <v>95002767</v>
          </cell>
          <cell r="C3736">
            <v>1040</v>
          </cell>
          <cell r="D3736">
            <v>6.75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6.75</v>
          </cell>
        </row>
        <row r="3737">
          <cell r="A3737" t="str">
            <v>950027672061</v>
          </cell>
          <cell r="B3737">
            <v>95002767</v>
          </cell>
          <cell r="C3737">
            <v>2061</v>
          </cell>
          <cell r="D3737">
            <v>19.23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19.23</v>
          </cell>
        </row>
        <row r="3738">
          <cell r="A3738" t="str">
            <v>950027682060</v>
          </cell>
          <cell r="B3738">
            <v>95002768</v>
          </cell>
          <cell r="C3738">
            <v>2060</v>
          </cell>
          <cell r="D3738">
            <v>5.51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5.51</v>
          </cell>
        </row>
        <row r="3739">
          <cell r="A3739" t="str">
            <v>950027682061</v>
          </cell>
          <cell r="B3739">
            <v>95002768</v>
          </cell>
          <cell r="C3739">
            <v>2061</v>
          </cell>
          <cell r="D3739">
            <v>1.6775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1.6775</v>
          </cell>
        </row>
        <row r="3740">
          <cell r="A3740" t="str">
            <v>950027712060</v>
          </cell>
          <cell r="B3740">
            <v>95002771</v>
          </cell>
          <cell r="C3740">
            <v>2060</v>
          </cell>
          <cell r="D3740">
            <v>6.7014800000000001</v>
          </cell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>
            <v>6.7014800000000001</v>
          </cell>
        </row>
        <row r="3741">
          <cell r="A3741" t="str">
            <v>950027792060</v>
          </cell>
          <cell r="B3741">
            <v>95002779</v>
          </cell>
          <cell r="C3741">
            <v>2060</v>
          </cell>
          <cell r="D3741">
            <v>28.5825</v>
          </cell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>
            <v>28.5825</v>
          </cell>
        </row>
        <row r="3742">
          <cell r="A3742" t="str">
            <v>950027802060</v>
          </cell>
          <cell r="B3742">
            <v>95002780</v>
          </cell>
          <cell r="C3742">
            <v>2060</v>
          </cell>
          <cell r="D3742">
            <v>24.94</v>
          </cell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>
            <v>24.94</v>
          </cell>
        </row>
        <row r="3743">
          <cell r="A3743" t="str">
            <v>950027851040</v>
          </cell>
          <cell r="B3743">
            <v>95002785</v>
          </cell>
          <cell r="C3743">
            <v>1040</v>
          </cell>
          <cell r="D3743">
            <v>18.899999999999999</v>
          </cell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>
            <v>18.899999999999999</v>
          </cell>
        </row>
        <row r="3744">
          <cell r="A3744" t="str">
            <v>950028202060</v>
          </cell>
          <cell r="B3744">
            <v>95002820</v>
          </cell>
          <cell r="C3744">
            <v>2060</v>
          </cell>
          <cell r="D3744">
            <v>4.9275000000000002</v>
          </cell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>
            <v>4.9275000000000002</v>
          </cell>
        </row>
        <row r="3745">
          <cell r="A3745" t="str">
            <v>950028212060</v>
          </cell>
          <cell r="B3745">
            <v>95002821</v>
          </cell>
          <cell r="C3745">
            <v>2060</v>
          </cell>
          <cell r="D3745">
            <v>3.25</v>
          </cell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>
            <v>3.25</v>
          </cell>
        </row>
        <row r="3746">
          <cell r="A3746" t="str">
            <v>950028221040</v>
          </cell>
          <cell r="B3746">
            <v>95002822</v>
          </cell>
          <cell r="C3746">
            <v>1040</v>
          </cell>
          <cell r="D3746">
            <v>8.6</v>
          </cell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>
            <v>8.6</v>
          </cell>
        </row>
        <row r="3747">
          <cell r="A3747" t="str">
            <v>950028222060</v>
          </cell>
          <cell r="B3747">
            <v>95002822</v>
          </cell>
          <cell r="C3747">
            <v>2060</v>
          </cell>
          <cell r="D3747">
            <v>9.4499999999999993</v>
          </cell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>
            <v>9.4499999999999993</v>
          </cell>
        </row>
        <row r="3748">
          <cell r="A3748" t="str">
            <v>950028231040</v>
          </cell>
          <cell r="B3748">
            <v>95002823</v>
          </cell>
          <cell r="C3748">
            <v>1040</v>
          </cell>
          <cell r="D3748">
            <v>5.39</v>
          </cell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>
            <v>5.39</v>
          </cell>
        </row>
        <row r="3749">
          <cell r="A3749" t="str">
            <v>950028232060</v>
          </cell>
          <cell r="B3749">
            <v>95002823</v>
          </cell>
          <cell r="C3749">
            <v>2060</v>
          </cell>
          <cell r="D3749">
            <v>8.9</v>
          </cell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>
            <v>8.9</v>
          </cell>
        </row>
        <row r="3750">
          <cell r="A3750" t="str">
            <v>950028241040</v>
          </cell>
          <cell r="B3750">
            <v>95002824</v>
          </cell>
          <cell r="C3750">
            <v>1040</v>
          </cell>
          <cell r="D3750">
            <v>5.39</v>
          </cell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>
            <v>5.39</v>
          </cell>
        </row>
        <row r="3751">
          <cell r="A3751" t="str">
            <v>950028242060</v>
          </cell>
          <cell r="B3751">
            <v>95002824</v>
          </cell>
          <cell r="C3751">
            <v>2060</v>
          </cell>
          <cell r="D3751">
            <v>2.5139399999999998</v>
          </cell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>
            <v>2.5139399999999998</v>
          </cell>
        </row>
        <row r="3752">
          <cell r="A3752" t="str">
            <v>950028251040</v>
          </cell>
          <cell r="B3752">
            <v>95002825</v>
          </cell>
          <cell r="C3752">
            <v>1040</v>
          </cell>
          <cell r="D3752">
            <v>1.7</v>
          </cell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>
            <v>1.7</v>
          </cell>
        </row>
        <row r="3753">
          <cell r="A3753" t="str">
            <v>950028252060</v>
          </cell>
          <cell r="B3753">
            <v>95002825</v>
          </cell>
          <cell r="C3753">
            <v>2060</v>
          </cell>
          <cell r="D3753">
            <v>6.04</v>
          </cell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>
            <v>6.04</v>
          </cell>
        </row>
        <row r="3754">
          <cell r="A3754" t="str">
            <v>950028282060</v>
          </cell>
          <cell r="B3754">
            <v>95002828</v>
          </cell>
          <cell r="C3754">
            <v>2060</v>
          </cell>
          <cell r="D3754">
            <v>0.01</v>
          </cell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>
            <v>0.01</v>
          </cell>
        </row>
        <row r="3755">
          <cell r="A3755" t="str">
            <v>950028402060</v>
          </cell>
          <cell r="B3755">
            <v>95002840</v>
          </cell>
          <cell r="C3755">
            <v>2060</v>
          </cell>
          <cell r="D3755">
            <v>3.34</v>
          </cell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>
            <v>3.34</v>
          </cell>
        </row>
        <row r="3756">
          <cell r="A3756" t="str">
            <v>950028412060</v>
          </cell>
          <cell r="B3756">
            <v>95002841</v>
          </cell>
          <cell r="C3756">
            <v>2060</v>
          </cell>
          <cell r="D3756">
            <v>1.56</v>
          </cell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>
            <v>1.56</v>
          </cell>
        </row>
        <row r="3757">
          <cell r="A3757" t="str">
            <v>950028432060</v>
          </cell>
          <cell r="B3757">
            <v>95002843</v>
          </cell>
          <cell r="C3757">
            <v>2060</v>
          </cell>
          <cell r="D3757">
            <v>0.12</v>
          </cell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>
            <v>0.12</v>
          </cell>
        </row>
        <row r="3758">
          <cell r="A3758" t="str">
            <v>950028472060</v>
          </cell>
          <cell r="B3758">
            <v>95002847</v>
          </cell>
          <cell r="C3758">
            <v>2060</v>
          </cell>
          <cell r="D3758">
            <v>7.0000000000000007E-2</v>
          </cell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>
            <v>7.0000000000000007E-2</v>
          </cell>
        </row>
        <row r="3759">
          <cell r="A3759" t="str">
            <v>950028532061</v>
          </cell>
          <cell r="B3759">
            <v>95002853</v>
          </cell>
          <cell r="C3759">
            <v>2061</v>
          </cell>
          <cell r="D3759">
            <v>210</v>
          </cell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>
            <v>210</v>
          </cell>
        </row>
        <row r="3760">
          <cell r="A3760" t="str">
            <v>950028532062</v>
          </cell>
          <cell r="B3760">
            <v>95002853</v>
          </cell>
          <cell r="C3760">
            <v>2062</v>
          </cell>
          <cell r="D3760">
            <v>318.52999999999997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318.52999999999997</v>
          </cell>
        </row>
        <row r="3761">
          <cell r="A3761" t="str">
            <v>950028602060</v>
          </cell>
          <cell r="B3761">
            <v>95002860</v>
          </cell>
          <cell r="C3761">
            <v>2060</v>
          </cell>
          <cell r="D3761">
            <v>38.25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38.25</v>
          </cell>
        </row>
        <row r="3762">
          <cell r="A3762" t="str">
            <v>950028692060</v>
          </cell>
          <cell r="B3762">
            <v>95002869</v>
          </cell>
          <cell r="C3762">
            <v>2060</v>
          </cell>
          <cell r="D3762">
            <v>0.11636000000000001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0.11636000000000001</v>
          </cell>
        </row>
        <row r="3763">
          <cell r="A3763" t="str">
            <v>950028702060</v>
          </cell>
          <cell r="B3763">
            <v>95002870</v>
          </cell>
          <cell r="C3763">
            <v>2060</v>
          </cell>
          <cell r="D3763">
            <v>0.126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0.126</v>
          </cell>
        </row>
        <row r="3764">
          <cell r="A3764" t="str">
            <v>950028712060</v>
          </cell>
          <cell r="B3764">
            <v>95002871</v>
          </cell>
          <cell r="C3764">
            <v>2060</v>
          </cell>
          <cell r="D3764">
            <v>0.3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0.3</v>
          </cell>
        </row>
        <row r="3765">
          <cell r="A3765" t="str">
            <v>950028732060</v>
          </cell>
          <cell r="B3765">
            <v>95002873</v>
          </cell>
          <cell r="C3765">
            <v>2060</v>
          </cell>
          <cell r="D3765">
            <v>0.51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0.51</v>
          </cell>
        </row>
        <row r="3766">
          <cell r="A3766" t="str">
            <v>950028752060</v>
          </cell>
          <cell r="B3766">
            <v>95002875</v>
          </cell>
          <cell r="C3766">
            <v>2060</v>
          </cell>
          <cell r="D3766">
            <v>1.22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1.22</v>
          </cell>
        </row>
        <row r="3767">
          <cell r="A3767" t="str">
            <v>950028782060</v>
          </cell>
          <cell r="B3767">
            <v>95002878</v>
          </cell>
          <cell r="C3767">
            <v>2060</v>
          </cell>
          <cell r="D3767">
            <v>0.2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0.2</v>
          </cell>
        </row>
        <row r="3768">
          <cell r="A3768" t="str">
            <v>950028792060</v>
          </cell>
          <cell r="B3768">
            <v>95002879</v>
          </cell>
          <cell r="C3768">
            <v>2060</v>
          </cell>
          <cell r="D3768">
            <v>0.01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0.01</v>
          </cell>
        </row>
        <row r="3769">
          <cell r="A3769" t="str">
            <v>950028812060</v>
          </cell>
          <cell r="B3769">
            <v>95002881</v>
          </cell>
          <cell r="C3769">
            <v>2060</v>
          </cell>
          <cell r="D3769">
            <v>0.37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0.37</v>
          </cell>
        </row>
        <row r="3770">
          <cell r="A3770" t="str">
            <v>950028822060</v>
          </cell>
          <cell r="B3770">
            <v>95002882</v>
          </cell>
          <cell r="C3770">
            <v>2060</v>
          </cell>
          <cell r="D3770">
            <v>1.22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1.22</v>
          </cell>
        </row>
        <row r="3771">
          <cell r="A3771" t="str">
            <v>950028852061</v>
          </cell>
          <cell r="B3771">
            <v>95002885</v>
          </cell>
          <cell r="C3771">
            <v>2061</v>
          </cell>
          <cell r="D3771">
            <v>3.98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3.98</v>
          </cell>
        </row>
        <row r="3772">
          <cell r="A3772" t="str">
            <v>950028952060</v>
          </cell>
          <cell r="B3772">
            <v>95002895</v>
          </cell>
          <cell r="C3772">
            <v>2060</v>
          </cell>
          <cell r="D3772">
            <v>4.9040999999999997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4.9040999999999997</v>
          </cell>
        </row>
        <row r="3773">
          <cell r="A3773" t="str">
            <v>950028952064</v>
          </cell>
          <cell r="B3773">
            <v>95002895</v>
          </cell>
          <cell r="C3773">
            <v>2064</v>
          </cell>
          <cell r="D3773">
            <v>19.71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19.71</v>
          </cell>
        </row>
        <row r="3774">
          <cell r="A3774" t="str">
            <v>950028956024</v>
          </cell>
          <cell r="B3774">
            <v>95002895</v>
          </cell>
          <cell r="C3774">
            <v>6024</v>
          </cell>
          <cell r="D3774">
            <v>4.9059999999999997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4.9059999999999997</v>
          </cell>
        </row>
        <row r="3775">
          <cell r="A3775" t="str">
            <v>950029022060</v>
          </cell>
          <cell r="B3775">
            <v>95002902</v>
          </cell>
          <cell r="C3775">
            <v>2060</v>
          </cell>
          <cell r="D3775">
            <v>0.2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0.2</v>
          </cell>
        </row>
        <row r="3776">
          <cell r="A3776" t="str">
            <v>950029071040</v>
          </cell>
          <cell r="B3776">
            <v>95002907</v>
          </cell>
          <cell r="C3776">
            <v>1040</v>
          </cell>
          <cell r="D3776">
            <v>20.39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20.39</v>
          </cell>
        </row>
        <row r="3777">
          <cell r="A3777" t="str">
            <v>950029072060</v>
          </cell>
          <cell r="B3777">
            <v>95002907</v>
          </cell>
          <cell r="C3777">
            <v>2060</v>
          </cell>
          <cell r="D3777">
            <v>27.39855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27.39855</v>
          </cell>
        </row>
        <row r="3778">
          <cell r="A3778" t="str">
            <v>950029111040</v>
          </cell>
          <cell r="B3778">
            <v>95002911</v>
          </cell>
          <cell r="C3778">
            <v>1040</v>
          </cell>
          <cell r="D3778">
            <v>81.84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81.84</v>
          </cell>
        </row>
        <row r="3779">
          <cell r="A3779" t="str">
            <v>950029252064</v>
          </cell>
          <cell r="B3779">
            <v>95002925</v>
          </cell>
          <cell r="C3779">
            <v>2064</v>
          </cell>
          <cell r="D3779">
            <v>0.18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0.18</v>
          </cell>
        </row>
        <row r="3780">
          <cell r="A3780" t="str">
            <v>950029302064</v>
          </cell>
          <cell r="B3780">
            <v>95002930</v>
          </cell>
          <cell r="C3780">
            <v>2064</v>
          </cell>
          <cell r="D3780">
            <v>0.36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0.36</v>
          </cell>
        </row>
        <row r="3781">
          <cell r="A3781" t="str">
            <v>950029561040</v>
          </cell>
          <cell r="B3781">
            <v>95002956</v>
          </cell>
          <cell r="C3781">
            <v>1040</v>
          </cell>
          <cell r="D3781">
            <v>3.32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3.32</v>
          </cell>
        </row>
        <row r="3782">
          <cell r="A3782" t="str">
            <v>950029562061</v>
          </cell>
          <cell r="B3782">
            <v>95002956</v>
          </cell>
          <cell r="C3782">
            <v>2061</v>
          </cell>
          <cell r="D3782">
            <v>6.1926600000000001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6.1926600000000001</v>
          </cell>
        </row>
        <row r="3783">
          <cell r="A3783" t="str">
            <v>950029571040</v>
          </cell>
          <cell r="B3783">
            <v>95002957</v>
          </cell>
          <cell r="C3783">
            <v>1040</v>
          </cell>
          <cell r="D3783">
            <v>8.0067900000000005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8.0067900000000005</v>
          </cell>
        </row>
        <row r="3784">
          <cell r="A3784" t="str">
            <v>950029572061</v>
          </cell>
          <cell r="B3784">
            <v>95002957</v>
          </cell>
          <cell r="C3784">
            <v>2061</v>
          </cell>
          <cell r="D3784">
            <v>9.3276199999999996</v>
          </cell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>
            <v>9.3276199999999996</v>
          </cell>
        </row>
        <row r="3785">
          <cell r="A3785" t="str">
            <v>950029581040</v>
          </cell>
          <cell r="B3785">
            <v>95002958</v>
          </cell>
          <cell r="C3785">
            <v>1040</v>
          </cell>
          <cell r="D3785">
            <v>17.20833</v>
          </cell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>
            <v>17.20833</v>
          </cell>
        </row>
        <row r="3786">
          <cell r="A3786" t="str">
            <v>950029582061</v>
          </cell>
          <cell r="B3786">
            <v>95002958</v>
          </cell>
          <cell r="C3786">
            <v>2061</v>
          </cell>
          <cell r="D3786">
            <v>34.40587</v>
          </cell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>
            <v>34.40587</v>
          </cell>
        </row>
        <row r="3787">
          <cell r="A3787" t="str">
            <v>950029622061</v>
          </cell>
          <cell r="B3787">
            <v>95002962</v>
          </cell>
          <cell r="C3787">
            <v>2061</v>
          </cell>
          <cell r="D3787">
            <v>30.98</v>
          </cell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>
            <v>30.98</v>
          </cell>
        </row>
        <row r="3788">
          <cell r="A3788" t="str">
            <v>950029641040</v>
          </cell>
          <cell r="B3788">
            <v>95002964</v>
          </cell>
          <cell r="C3788">
            <v>1040</v>
          </cell>
          <cell r="D3788">
            <v>2.13</v>
          </cell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>
            <v>2.13</v>
          </cell>
        </row>
        <row r="3789">
          <cell r="A3789" t="str">
            <v>950029731040</v>
          </cell>
          <cell r="B3789">
            <v>95002973</v>
          </cell>
          <cell r="C3789">
            <v>1040</v>
          </cell>
          <cell r="D3789">
            <v>11.88</v>
          </cell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>
            <v>11.88</v>
          </cell>
        </row>
        <row r="3790">
          <cell r="A3790" t="str">
            <v>950029741040</v>
          </cell>
          <cell r="B3790">
            <v>95002974</v>
          </cell>
          <cell r="C3790">
            <v>1040</v>
          </cell>
          <cell r="D3790">
            <v>18.100000000000001</v>
          </cell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>
            <v>18.100000000000001</v>
          </cell>
        </row>
        <row r="3791">
          <cell r="A3791" t="str">
            <v>950029762061</v>
          </cell>
          <cell r="B3791">
            <v>95002976</v>
          </cell>
          <cell r="C3791">
            <v>2061</v>
          </cell>
          <cell r="D3791">
            <v>118.93222</v>
          </cell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>
            <v>118.93222</v>
          </cell>
        </row>
        <row r="3792">
          <cell r="A3792" t="str">
            <v>950029862060</v>
          </cell>
          <cell r="B3792">
            <v>95002986</v>
          </cell>
          <cell r="C3792">
            <v>2060</v>
          </cell>
          <cell r="D3792">
            <v>2.0099999999999998</v>
          </cell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>
            <v>2.0099999999999998</v>
          </cell>
        </row>
        <row r="3793">
          <cell r="A3793" t="str">
            <v>950029942061</v>
          </cell>
          <cell r="B3793">
            <v>95002994</v>
          </cell>
          <cell r="C3793">
            <v>2061</v>
          </cell>
          <cell r="D3793">
            <v>7.95</v>
          </cell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>
            <v>7.95</v>
          </cell>
        </row>
        <row r="3794">
          <cell r="A3794" t="str">
            <v>950029952060</v>
          </cell>
          <cell r="B3794">
            <v>95002995</v>
          </cell>
          <cell r="C3794">
            <v>2060</v>
          </cell>
          <cell r="D3794">
            <v>3.99</v>
          </cell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>
            <v>3.99</v>
          </cell>
        </row>
        <row r="3795">
          <cell r="A3795" t="str">
            <v>950029952061</v>
          </cell>
          <cell r="B3795">
            <v>95002995</v>
          </cell>
          <cell r="C3795">
            <v>2061</v>
          </cell>
          <cell r="D3795">
            <v>5.9238200000000001</v>
          </cell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>
            <v>5.9238200000000001</v>
          </cell>
        </row>
        <row r="3796">
          <cell r="A3796" t="str">
            <v>950030022061</v>
          </cell>
          <cell r="B3796">
            <v>95003002</v>
          </cell>
          <cell r="C3796">
            <v>2061</v>
          </cell>
          <cell r="D3796">
            <v>11.35</v>
          </cell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>
            <v>11.35</v>
          </cell>
        </row>
        <row r="3797">
          <cell r="A3797" t="str">
            <v>950030111040</v>
          </cell>
          <cell r="B3797">
            <v>95003011</v>
          </cell>
          <cell r="C3797">
            <v>1040</v>
          </cell>
          <cell r="D3797">
            <v>31.123729999999998</v>
          </cell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>
            <v>31.123729999999998</v>
          </cell>
        </row>
        <row r="3798">
          <cell r="A3798" t="str">
            <v>950030112060</v>
          </cell>
          <cell r="B3798">
            <v>95003011</v>
          </cell>
          <cell r="C3798">
            <v>2060</v>
          </cell>
          <cell r="D3798">
            <v>27.298020000000001</v>
          </cell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>
            <v>27.298020000000001</v>
          </cell>
        </row>
        <row r="3799">
          <cell r="A3799" t="str">
            <v>950030112061</v>
          </cell>
          <cell r="B3799">
            <v>95003011</v>
          </cell>
          <cell r="C3799">
            <v>2061</v>
          </cell>
          <cell r="D3799">
            <v>18.784500000000001</v>
          </cell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>
            <v>18.784500000000001</v>
          </cell>
        </row>
        <row r="3800">
          <cell r="A3800" t="str">
            <v>950030112062</v>
          </cell>
          <cell r="B3800">
            <v>95003011</v>
          </cell>
          <cell r="C3800">
            <v>2062</v>
          </cell>
          <cell r="D3800">
            <v>11.78143</v>
          </cell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>
            <v>11.78143</v>
          </cell>
        </row>
        <row r="3801">
          <cell r="A3801" t="str">
            <v>950030112064</v>
          </cell>
          <cell r="B3801">
            <v>95003011</v>
          </cell>
          <cell r="C3801">
            <v>2064</v>
          </cell>
          <cell r="D3801">
            <v>19.899999999999999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19.899999999999999</v>
          </cell>
        </row>
        <row r="3802">
          <cell r="A3802" t="str">
            <v>950030114010</v>
          </cell>
          <cell r="B3802">
            <v>95003011</v>
          </cell>
          <cell r="C3802">
            <v>4010</v>
          </cell>
          <cell r="D3802">
            <v>31.12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31.12</v>
          </cell>
        </row>
        <row r="3803">
          <cell r="A3803" t="str">
            <v>950030116024</v>
          </cell>
          <cell r="B3803">
            <v>95003011</v>
          </cell>
          <cell r="C3803">
            <v>6024</v>
          </cell>
          <cell r="D3803">
            <v>13.76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13.76</v>
          </cell>
        </row>
        <row r="3804">
          <cell r="A3804" t="str">
            <v>950030191040</v>
          </cell>
          <cell r="B3804">
            <v>95003019</v>
          </cell>
          <cell r="C3804">
            <v>1040</v>
          </cell>
          <cell r="D3804">
            <v>3.6457000000000002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3.6457000000000002</v>
          </cell>
        </row>
        <row r="3805">
          <cell r="A3805" t="str">
            <v>950030192061</v>
          </cell>
          <cell r="B3805">
            <v>95003019</v>
          </cell>
          <cell r="C3805">
            <v>2061</v>
          </cell>
          <cell r="D3805">
            <v>2.1991499999999999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2.1991499999999999</v>
          </cell>
        </row>
        <row r="3806">
          <cell r="A3806" t="str">
            <v>950030211040</v>
          </cell>
          <cell r="B3806">
            <v>95003021</v>
          </cell>
          <cell r="C3806">
            <v>1040</v>
          </cell>
          <cell r="D3806">
            <v>1.7385999999999999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1.7385999999999999</v>
          </cell>
        </row>
        <row r="3807">
          <cell r="A3807" t="str">
            <v>950030212060</v>
          </cell>
          <cell r="B3807">
            <v>95003021</v>
          </cell>
          <cell r="C3807">
            <v>2060</v>
          </cell>
          <cell r="D3807">
            <v>2.0084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2.0084</v>
          </cell>
        </row>
        <row r="3808">
          <cell r="A3808" t="str">
            <v>950030212061</v>
          </cell>
          <cell r="B3808">
            <v>95003021</v>
          </cell>
          <cell r="C3808">
            <v>2061</v>
          </cell>
          <cell r="D3808">
            <v>1.8533500000000001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1.8533500000000001</v>
          </cell>
        </row>
        <row r="3809">
          <cell r="A3809" t="str">
            <v>950030212062</v>
          </cell>
          <cell r="B3809">
            <v>95003021</v>
          </cell>
          <cell r="C3809">
            <v>2062</v>
          </cell>
          <cell r="D3809">
            <v>1.8533299999999999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1.8533299999999999</v>
          </cell>
        </row>
        <row r="3810">
          <cell r="A3810" t="str">
            <v>950030231040</v>
          </cell>
          <cell r="B3810">
            <v>95003023</v>
          </cell>
          <cell r="C3810">
            <v>1040</v>
          </cell>
          <cell r="D3810">
            <v>13.8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13.8</v>
          </cell>
        </row>
        <row r="3811">
          <cell r="A3811" t="str">
            <v>950030232062</v>
          </cell>
          <cell r="B3811">
            <v>95003023</v>
          </cell>
          <cell r="C3811">
            <v>2062</v>
          </cell>
          <cell r="D3811">
            <v>7.9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7.9</v>
          </cell>
        </row>
        <row r="3812">
          <cell r="A3812" t="str">
            <v>950030282061</v>
          </cell>
          <cell r="B3812">
            <v>95003028</v>
          </cell>
          <cell r="C3812">
            <v>2061</v>
          </cell>
          <cell r="D3812">
            <v>1.82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1.82</v>
          </cell>
        </row>
        <row r="3813">
          <cell r="A3813" t="str">
            <v>950030391040</v>
          </cell>
          <cell r="B3813">
            <v>95003039</v>
          </cell>
          <cell r="C3813">
            <v>1040</v>
          </cell>
          <cell r="D3813">
            <v>5.01647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5.01647</v>
          </cell>
        </row>
        <row r="3814">
          <cell r="A3814" t="str">
            <v>950030392061</v>
          </cell>
          <cell r="B3814">
            <v>95003039</v>
          </cell>
          <cell r="C3814">
            <v>2061</v>
          </cell>
          <cell r="D3814">
            <v>0.95833000000000002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0.95833000000000002</v>
          </cell>
        </row>
        <row r="3815">
          <cell r="A3815" t="str">
            <v>950030392064</v>
          </cell>
          <cell r="B3815">
            <v>95003039</v>
          </cell>
          <cell r="C3815">
            <v>2064</v>
          </cell>
          <cell r="D3815">
            <v>4.79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4.79</v>
          </cell>
        </row>
        <row r="3816">
          <cell r="A3816" t="str">
            <v>950030461040</v>
          </cell>
          <cell r="B3816">
            <v>95003046</v>
          </cell>
          <cell r="C3816">
            <v>1040</v>
          </cell>
          <cell r="D3816">
            <v>10.230829999999999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10.230829999999999</v>
          </cell>
        </row>
        <row r="3817">
          <cell r="A3817" t="str">
            <v>950030462061</v>
          </cell>
          <cell r="B3817">
            <v>95003046</v>
          </cell>
          <cell r="C3817">
            <v>2061</v>
          </cell>
          <cell r="D3817">
            <v>19.012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19.012</v>
          </cell>
        </row>
        <row r="3818">
          <cell r="A3818" t="str">
            <v>950030471040</v>
          </cell>
          <cell r="B3818">
            <v>95003047</v>
          </cell>
          <cell r="C3818">
            <v>1040</v>
          </cell>
          <cell r="D3818">
            <v>23.322800000000001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23.322800000000001</v>
          </cell>
        </row>
        <row r="3819">
          <cell r="A3819" t="str">
            <v>950030562060</v>
          </cell>
          <cell r="B3819">
            <v>95003056</v>
          </cell>
          <cell r="C3819">
            <v>2060</v>
          </cell>
          <cell r="D3819">
            <v>22.4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22.4</v>
          </cell>
        </row>
        <row r="3820">
          <cell r="A3820" t="str">
            <v>950030572060</v>
          </cell>
          <cell r="B3820">
            <v>95003057</v>
          </cell>
          <cell r="C3820">
            <v>2060</v>
          </cell>
          <cell r="D3820">
            <v>42.61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42.61</v>
          </cell>
        </row>
        <row r="3821">
          <cell r="A3821" t="str">
            <v>950030682060</v>
          </cell>
          <cell r="B3821">
            <v>95003068</v>
          </cell>
          <cell r="C3821">
            <v>2060</v>
          </cell>
          <cell r="D3821">
            <v>0.23899999999999999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0.23899999999999999</v>
          </cell>
        </row>
        <row r="3822">
          <cell r="A3822" t="str">
            <v>950030682064</v>
          </cell>
          <cell r="B3822">
            <v>95003068</v>
          </cell>
          <cell r="C3822">
            <v>2064</v>
          </cell>
          <cell r="D3822">
            <v>0.11749999999999999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0.11749999999999999</v>
          </cell>
        </row>
        <row r="3823">
          <cell r="A3823" t="str">
            <v>950030692060</v>
          </cell>
          <cell r="B3823">
            <v>95003069</v>
          </cell>
          <cell r="C3823">
            <v>2060</v>
          </cell>
          <cell r="D3823">
            <v>0.246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0.246</v>
          </cell>
        </row>
        <row r="3824">
          <cell r="A3824" t="str">
            <v>950030692061</v>
          </cell>
          <cell r="B3824">
            <v>95003069</v>
          </cell>
          <cell r="C3824">
            <v>2061</v>
          </cell>
          <cell r="D3824">
            <v>9.52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9.52</v>
          </cell>
        </row>
        <row r="3825">
          <cell r="A3825" t="str">
            <v>950030692062</v>
          </cell>
          <cell r="B3825">
            <v>95003069</v>
          </cell>
          <cell r="C3825">
            <v>2062</v>
          </cell>
          <cell r="D3825">
            <v>10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10</v>
          </cell>
        </row>
        <row r="3826">
          <cell r="A3826" t="str">
            <v>950030696024</v>
          </cell>
          <cell r="B3826">
            <v>95003069</v>
          </cell>
          <cell r="C3826">
            <v>6024</v>
          </cell>
          <cell r="D3826">
            <v>0.11475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0.11475</v>
          </cell>
        </row>
        <row r="3827">
          <cell r="A3827" t="str">
            <v>950030852060</v>
          </cell>
          <cell r="B3827">
            <v>95003085</v>
          </cell>
          <cell r="C3827">
            <v>2060</v>
          </cell>
          <cell r="D3827">
            <v>6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6</v>
          </cell>
        </row>
        <row r="3828">
          <cell r="A3828" t="str">
            <v>950030862060</v>
          </cell>
          <cell r="B3828">
            <v>95003086</v>
          </cell>
          <cell r="C3828">
            <v>2060</v>
          </cell>
          <cell r="D3828">
            <v>7</v>
          </cell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>
            <v>7</v>
          </cell>
        </row>
        <row r="3829">
          <cell r="A3829" t="str">
            <v>950030932061</v>
          </cell>
          <cell r="B3829">
            <v>95003093</v>
          </cell>
          <cell r="C3829">
            <v>2061</v>
          </cell>
          <cell r="D3829">
            <v>232.7775</v>
          </cell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>
            <v>232.7775</v>
          </cell>
        </row>
        <row r="3830">
          <cell r="A3830" t="str">
            <v>950031041040</v>
          </cell>
          <cell r="B3830">
            <v>95003104</v>
          </cell>
          <cell r="C3830">
            <v>1040</v>
          </cell>
          <cell r="D3830">
            <v>13.164999999999999</v>
          </cell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>
            <v>13.164999999999999</v>
          </cell>
        </row>
        <row r="3831">
          <cell r="A3831" t="str">
            <v>950031072061</v>
          </cell>
          <cell r="B3831">
            <v>95003107</v>
          </cell>
          <cell r="C3831">
            <v>2061</v>
          </cell>
          <cell r="D3831">
            <v>12.157</v>
          </cell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>
            <v>12.157</v>
          </cell>
        </row>
        <row r="3832">
          <cell r="A3832" t="str">
            <v>950031632060</v>
          </cell>
          <cell r="B3832">
            <v>95003163</v>
          </cell>
          <cell r="C3832">
            <v>2060</v>
          </cell>
          <cell r="D3832">
            <v>0.01</v>
          </cell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>
            <v>0.01</v>
          </cell>
        </row>
        <row r="3833">
          <cell r="A3833" t="str">
            <v>950031642060</v>
          </cell>
          <cell r="B3833">
            <v>95003164</v>
          </cell>
          <cell r="C3833">
            <v>2060</v>
          </cell>
          <cell r="D3833">
            <v>0.72</v>
          </cell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>
            <v>0.72</v>
          </cell>
        </row>
        <row r="3834">
          <cell r="A3834" t="str">
            <v>950031652060</v>
          </cell>
          <cell r="B3834">
            <v>95003165</v>
          </cell>
          <cell r="C3834">
            <v>2060</v>
          </cell>
          <cell r="D3834">
            <v>0.01</v>
          </cell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>
            <v>0.01</v>
          </cell>
        </row>
        <row r="3835">
          <cell r="A3835" t="str">
            <v>950031662060</v>
          </cell>
          <cell r="B3835">
            <v>95003166</v>
          </cell>
          <cell r="C3835">
            <v>2060</v>
          </cell>
          <cell r="D3835">
            <v>0.93</v>
          </cell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>
            <v>0.93</v>
          </cell>
        </row>
        <row r="3836">
          <cell r="A3836" t="str">
            <v>950031662061</v>
          </cell>
          <cell r="B3836">
            <v>95003166</v>
          </cell>
          <cell r="C3836">
            <v>2061</v>
          </cell>
          <cell r="D3836">
            <v>160.47619</v>
          </cell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>
            <v>160.47619</v>
          </cell>
        </row>
        <row r="3837">
          <cell r="A3837" t="str">
            <v>950031682060</v>
          </cell>
          <cell r="B3837">
            <v>95003168</v>
          </cell>
          <cell r="C3837">
            <v>2060</v>
          </cell>
          <cell r="D3837">
            <v>0.01</v>
          </cell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>
            <v>0.01</v>
          </cell>
        </row>
        <row r="3838">
          <cell r="A3838" t="str">
            <v>950031831040</v>
          </cell>
          <cell r="B3838">
            <v>95003183</v>
          </cell>
          <cell r="C3838">
            <v>1040</v>
          </cell>
          <cell r="D3838">
            <v>18.899999999999999</v>
          </cell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>
            <v>18.899999999999999</v>
          </cell>
        </row>
        <row r="3839">
          <cell r="A3839" t="str">
            <v>950031862060</v>
          </cell>
          <cell r="B3839">
            <v>95003186</v>
          </cell>
          <cell r="C3839">
            <v>2060</v>
          </cell>
          <cell r="D3839">
            <v>10.324999999999999</v>
          </cell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>
            <v>10.324999999999999</v>
          </cell>
        </row>
        <row r="3840">
          <cell r="A3840" t="str">
            <v>950031961040</v>
          </cell>
          <cell r="B3840">
            <v>95003196</v>
          </cell>
          <cell r="C3840">
            <v>1040</v>
          </cell>
          <cell r="D3840">
            <v>451.75375000000003</v>
          </cell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>
            <v>451.75375000000003</v>
          </cell>
        </row>
        <row r="3841">
          <cell r="A3841" t="str">
            <v>950032171040</v>
          </cell>
          <cell r="B3841">
            <v>95003217</v>
          </cell>
          <cell r="C3841">
            <v>1040</v>
          </cell>
          <cell r="D3841">
            <v>2.0561400000000001</v>
          </cell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>
            <v>2.0561400000000001</v>
          </cell>
        </row>
        <row r="3842">
          <cell r="A3842" t="str">
            <v>950032232060</v>
          </cell>
          <cell r="B3842">
            <v>95003223</v>
          </cell>
          <cell r="C3842">
            <v>2060</v>
          </cell>
          <cell r="D3842">
            <v>3.1354299999999999</v>
          </cell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>
            <v>3.1354299999999999</v>
          </cell>
        </row>
        <row r="3843">
          <cell r="A3843" t="str">
            <v>950032232064</v>
          </cell>
          <cell r="B3843">
            <v>95003223</v>
          </cell>
          <cell r="C3843">
            <v>2064</v>
          </cell>
          <cell r="D3843">
            <v>3.42591</v>
          </cell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>
            <v>3.42591</v>
          </cell>
        </row>
        <row r="3844">
          <cell r="A3844" t="str">
            <v>950032292061</v>
          </cell>
          <cell r="B3844">
            <v>95003229</v>
          </cell>
          <cell r="C3844">
            <v>2061</v>
          </cell>
          <cell r="D3844">
            <v>7.26966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7.26966</v>
          </cell>
        </row>
        <row r="3845">
          <cell r="A3845" t="str">
            <v>950032292062</v>
          </cell>
          <cell r="B3845">
            <v>95003229</v>
          </cell>
          <cell r="C3845">
            <v>2062</v>
          </cell>
          <cell r="D3845">
            <v>3.1033300000000001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3.1033300000000001</v>
          </cell>
        </row>
        <row r="3846">
          <cell r="A3846" t="str">
            <v>950032371040</v>
          </cell>
          <cell r="B3846">
            <v>95003237</v>
          </cell>
          <cell r="C3846">
            <v>1040</v>
          </cell>
          <cell r="D3846">
            <v>1.8062499999999999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1.8062499999999999</v>
          </cell>
        </row>
        <row r="3847">
          <cell r="A3847" t="str">
            <v>950032372061</v>
          </cell>
          <cell r="B3847">
            <v>95003237</v>
          </cell>
          <cell r="C3847">
            <v>2061</v>
          </cell>
          <cell r="D3847">
            <v>2.41</v>
          </cell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2.41</v>
          </cell>
        </row>
        <row r="3848">
          <cell r="A3848" t="str">
            <v>950032374010</v>
          </cell>
          <cell r="B3848">
            <v>95003237</v>
          </cell>
          <cell r="C3848">
            <v>4010</v>
          </cell>
          <cell r="D3848">
            <v>1.65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1.65</v>
          </cell>
        </row>
        <row r="3849">
          <cell r="A3849" t="str">
            <v>950032381040</v>
          </cell>
          <cell r="B3849">
            <v>95003238</v>
          </cell>
          <cell r="C3849">
            <v>1040</v>
          </cell>
          <cell r="D3849">
            <v>2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2</v>
          </cell>
        </row>
        <row r="3850">
          <cell r="A3850" t="str">
            <v>950032382061</v>
          </cell>
          <cell r="B3850">
            <v>95003238</v>
          </cell>
          <cell r="C3850">
            <v>2061</v>
          </cell>
          <cell r="D3850">
            <v>1.69916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1.69916</v>
          </cell>
        </row>
        <row r="3851">
          <cell r="A3851" t="str">
            <v>950032384010</v>
          </cell>
          <cell r="B3851">
            <v>95003238</v>
          </cell>
          <cell r="C3851">
            <v>4010</v>
          </cell>
          <cell r="D3851">
            <v>2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2</v>
          </cell>
        </row>
        <row r="3852">
          <cell r="A3852" t="str">
            <v>950032401040</v>
          </cell>
          <cell r="B3852">
            <v>95003240</v>
          </cell>
          <cell r="C3852">
            <v>1040</v>
          </cell>
          <cell r="D3852">
            <v>1.8140099999999999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1.8140099999999999</v>
          </cell>
        </row>
        <row r="3853">
          <cell r="A3853" t="str">
            <v>950032404010</v>
          </cell>
          <cell r="B3853">
            <v>95003240</v>
          </cell>
          <cell r="C3853">
            <v>4010</v>
          </cell>
          <cell r="D3853">
            <v>1.0649999999999999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1.0649999999999999</v>
          </cell>
        </row>
        <row r="3854">
          <cell r="A3854" t="str">
            <v>950032521040</v>
          </cell>
          <cell r="B3854">
            <v>95003252</v>
          </cell>
          <cell r="C3854">
            <v>1040</v>
          </cell>
          <cell r="D3854">
            <v>79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79</v>
          </cell>
        </row>
        <row r="3855">
          <cell r="A3855" t="str">
            <v>950032542060</v>
          </cell>
          <cell r="B3855">
            <v>95003254</v>
          </cell>
          <cell r="C3855">
            <v>2060</v>
          </cell>
          <cell r="D3855">
            <v>13.06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13.06</v>
          </cell>
        </row>
        <row r="3856">
          <cell r="A3856" t="str">
            <v>950032712060</v>
          </cell>
          <cell r="B3856">
            <v>95003271</v>
          </cell>
          <cell r="C3856">
            <v>2060</v>
          </cell>
          <cell r="D3856">
            <v>10.23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10.23</v>
          </cell>
        </row>
        <row r="3857">
          <cell r="A3857" t="str">
            <v>950032802060</v>
          </cell>
          <cell r="B3857">
            <v>95003280</v>
          </cell>
          <cell r="C3857">
            <v>2060</v>
          </cell>
          <cell r="D3857">
            <v>34.18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34.18</v>
          </cell>
        </row>
        <row r="3858">
          <cell r="A3858" t="str">
            <v>950032812060</v>
          </cell>
          <cell r="B3858">
            <v>95003281</v>
          </cell>
          <cell r="C3858">
            <v>2060</v>
          </cell>
          <cell r="D3858">
            <v>66.37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66.37</v>
          </cell>
        </row>
        <row r="3859">
          <cell r="A3859" t="str">
            <v>950032832060</v>
          </cell>
          <cell r="B3859">
            <v>95003283</v>
          </cell>
          <cell r="C3859">
            <v>2060</v>
          </cell>
          <cell r="D3859">
            <v>4.5003299999999999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4.5003299999999999</v>
          </cell>
        </row>
        <row r="3860">
          <cell r="A3860" t="str">
            <v>950032832061</v>
          </cell>
          <cell r="B3860">
            <v>95003283</v>
          </cell>
          <cell r="C3860">
            <v>2061</v>
          </cell>
          <cell r="D3860">
            <v>6.51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6.51</v>
          </cell>
        </row>
        <row r="3861">
          <cell r="A3861" t="str">
            <v>950032922061</v>
          </cell>
          <cell r="B3861">
            <v>95003292</v>
          </cell>
          <cell r="C3861">
            <v>2061</v>
          </cell>
          <cell r="D3861">
            <v>98.983220000000003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98.983220000000003</v>
          </cell>
        </row>
        <row r="3862">
          <cell r="A3862" t="str">
            <v>950032922062</v>
          </cell>
          <cell r="B3862">
            <v>95003292</v>
          </cell>
          <cell r="C3862">
            <v>2062</v>
          </cell>
          <cell r="D3862">
            <v>104.53749999999999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104.53749999999999</v>
          </cell>
        </row>
        <row r="3863">
          <cell r="A3863" t="str">
            <v>950032941040</v>
          </cell>
          <cell r="B3863">
            <v>95003294</v>
          </cell>
          <cell r="C3863">
            <v>1040</v>
          </cell>
          <cell r="D3863">
            <v>1015.1666300000001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1015.1666300000001</v>
          </cell>
        </row>
        <row r="3864">
          <cell r="A3864" t="str">
            <v>950033172060</v>
          </cell>
          <cell r="B3864">
            <v>95003317</v>
          </cell>
          <cell r="C3864">
            <v>2060</v>
          </cell>
          <cell r="D3864">
            <v>5.8825700000000003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5.8825700000000003</v>
          </cell>
        </row>
        <row r="3865">
          <cell r="A3865" t="str">
            <v>950033431040</v>
          </cell>
          <cell r="B3865">
            <v>95003343</v>
          </cell>
          <cell r="C3865">
            <v>1040</v>
          </cell>
          <cell r="D3865">
            <v>21.54738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21.54738</v>
          </cell>
        </row>
        <row r="3866">
          <cell r="A3866" t="str">
            <v>950033472060</v>
          </cell>
          <cell r="B3866">
            <v>95003347</v>
          </cell>
          <cell r="C3866">
            <v>2060</v>
          </cell>
          <cell r="D3866">
            <v>6.9215400000000002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6.9215400000000002</v>
          </cell>
        </row>
        <row r="3867">
          <cell r="A3867" t="str">
            <v>950033472061</v>
          </cell>
          <cell r="B3867">
            <v>95003347</v>
          </cell>
          <cell r="C3867">
            <v>2061</v>
          </cell>
          <cell r="D3867">
            <v>110.65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110.65</v>
          </cell>
        </row>
        <row r="3868">
          <cell r="A3868" t="str">
            <v>950033472062</v>
          </cell>
          <cell r="B3868">
            <v>95003347</v>
          </cell>
          <cell r="C3868">
            <v>2062</v>
          </cell>
          <cell r="D3868">
            <v>65.714290000000005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65.714290000000005</v>
          </cell>
        </row>
        <row r="3869">
          <cell r="A3869" t="str">
            <v>950033476024</v>
          </cell>
          <cell r="B3869">
            <v>95003347</v>
          </cell>
          <cell r="C3869">
            <v>6024</v>
          </cell>
          <cell r="D3869">
            <v>7.93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7.93</v>
          </cell>
        </row>
        <row r="3870">
          <cell r="A3870" t="str">
            <v>950033481040</v>
          </cell>
          <cell r="B3870">
            <v>95003348</v>
          </cell>
          <cell r="C3870">
            <v>1040</v>
          </cell>
          <cell r="D3870">
            <v>5.2246300000000003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5.2246300000000003</v>
          </cell>
        </row>
        <row r="3871">
          <cell r="A3871" t="str">
            <v>950033484010</v>
          </cell>
          <cell r="B3871">
            <v>95003348</v>
          </cell>
          <cell r="C3871">
            <v>4010</v>
          </cell>
          <cell r="D3871">
            <v>5.2245499999999998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5.2245499999999998</v>
          </cell>
        </row>
        <row r="3872">
          <cell r="A3872" t="str">
            <v>950033491040</v>
          </cell>
          <cell r="B3872">
            <v>95003349</v>
          </cell>
          <cell r="C3872">
            <v>1040</v>
          </cell>
          <cell r="D3872">
            <v>0.25065999999999999</v>
          </cell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>
            <v>0.25065999999999999</v>
          </cell>
        </row>
        <row r="3873">
          <cell r="A3873" t="str">
            <v>950033492061</v>
          </cell>
          <cell r="B3873">
            <v>95003349</v>
          </cell>
          <cell r="C3873">
            <v>2061</v>
          </cell>
          <cell r="D3873">
            <v>1.2607200000000001</v>
          </cell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>
            <v>1.2607200000000001</v>
          </cell>
        </row>
        <row r="3874">
          <cell r="A3874" t="str">
            <v>950033494010</v>
          </cell>
          <cell r="B3874">
            <v>95003349</v>
          </cell>
          <cell r="C3874">
            <v>4010</v>
          </cell>
          <cell r="D3874">
            <v>0.20871000000000001</v>
          </cell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>
            <v>0.20871000000000001</v>
          </cell>
        </row>
        <row r="3875">
          <cell r="A3875" t="str">
            <v>950033522061</v>
          </cell>
          <cell r="B3875">
            <v>95003352</v>
          </cell>
          <cell r="C3875">
            <v>2061</v>
          </cell>
          <cell r="D3875">
            <v>104.39667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>
            <v>104.39667</v>
          </cell>
        </row>
        <row r="3876">
          <cell r="A3876" t="str">
            <v>950033531040</v>
          </cell>
          <cell r="B3876">
            <v>95003353</v>
          </cell>
          <cell r="C3876">
            <v>1040</v>
          </cell>
          <cell r="D3876">
            <v>57.524720000000002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>
            <v>57.524720000000002</v>
          </cell>
        </row>
        <row r="3877">
          <cell r="A3877" t="str">
            <v>950033532060</v>
          </cell>
          <cell r="B3877">
            <v>95003353</v>
          </cell>
          <cell r="C3877">
            <v>2060</v>
          </cell>
          <cell r="D3877">
            <v>115.25205</v>
          </cell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>
            <v>115.25205</v>
          </cell>
        </row>
        <row r="3878">
          <cell r="A3878" t="str">
            <v>950033532061</v>
          </cell>
          <cell r="B3878">
            <v>95003353</v>
          </cell>
          <cell r="C3878">
            <v>2061</v>
          </cell>
          <cell r="D3878">
            <v>90.346199999999996</v>
          </cell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>
            <v>90.346199999999996</v>
          </cell>
        </row>
        <row r="3879">
          <cell r="A3879" t="str">
            <v>950033532062</v>
          </cell>
          <cell r="B3879">
            <v>95003353</v>
          </cell>
          <cell r="C3879">
            <v>2062</v>
          </cell>
          <cell r="D3879">
            <v>85.292360000000002</v>
          </cell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>
            <v>85.292360000000002</v>
          </cell>
        </row>
        <row r="3880">
          <cell r="A3880" t="str">
            <v>950033532064</v>
          </cell>
          <cell r="B3880">
            <v>95003353</v>
          </cell>
          <cell r="C3880">
            <v>2064</v>
          </cell>
          <cell r="D3880">
            <v>61.161490000000001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>
            <v>61.161490000000001</v>
          </cell>
        </row>
        <row r="3881">
          <cell r="A3881" t="str">
            <v>950033534010</v>
          </cell>
          <cell r="B3881">
            <v>95003353</v>
          </cell>
          <cell r="C3881">
            <v>4010</v>
          </cell>
          <cell r="D3881">
            <v>57.52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>
            <v>57.52</v>
          </cell>
        </row>
        <row r="3882">
          <cell r="A3882" t="str">
            <v>950033536024</v>
          </cell>
          <cell r="B3882">
            <v>95003353</v>
          </cell>
          <cell r="C3882">
            <v>6024</v>
          </cell>
          <cell r="D3882">
            <v>107.846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>
            <v>107.846</v>
          </cell>
        </row>
        <row r="3883">
          <cell r="A3883" t="str">
            <v>950033572060</v>
          </cell>
          <cell r="B3883">
            <v>95003357</v>
          </cell>
          <cell r="C3883">
            <v>2060</v>
          </cell>
          <cell r="D3883">
            <v>12.637840000000001</v>
          </cell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>
            <v>12.637840000000001</v>
          </cell>
        </row>
        <row r="3884">
          <cell r="A3884" t="str">
            <v>950033592060</v>
          </cell>
          <cell r="B3884">
            <v>95003359</v>
          </cell>
          <cell r="C3884">
            <v>2060</v>
          </cell>
          <cell r="D3884">
            <v>34.729999999999997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>
            <v>34.729999999999997</v>
          </cell>
        </row>
        <row r="3885">
          <cell r="A3885" t="str">
            <v>950033592062</v>
          </cell>
          <cell r="B3885">
            <v>95003359</v>
          </cell>
          <cell r="C3885">
            <v>2062</v>
          </cell>
          <cell r="D3885">
            <v>8.24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>
            <v>8.24</v>
          </cell>
        </row>
        <row r="3886">
          <cell r="A3886" t="str">
            <v>950033602060</v>
          </cell>
          <cell r="B3886">
            <v>95003360</v>
          </cell>
          <cell r="C3886">
            <v>2060</v>
          </cell>
          <cell r="D3886">
            <v>2.8239000000000001</v>
          </cell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>
            <v>2.8239000000000001</v>
          </cell>
        </row>
        <row r="3887">
          <cell r="A3887" t="str">
            <v>950033602061</v>
          </cell>
          <cell r="B3887">
            <v>95003360</v>
          </cell>
          <cell r="C3887">
            <v>2061</v>
          </cell>
          <cell r="D3887">
            <v>79.599999999999994</v>
          </cell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>
            <v>79.599999999999994</v>
          </cell>
        </row>
        <row r="3888">
          <cell r="A3888" t="str">
            <v>950033602064</v>
          </cell>
          <cell r="B3888">
            <v>95003360</v>
          </cell>
          <cell r="C3888">
            <v>2064</v>
          </cell>
          <cell r="D3888">
            <v>4.2161900000000001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4.2161900000000001</v>
          </cell>
        </row>
        <row r="3889">
          <cell r="A3889" t="str">
            <v>950033606024</v>
          </cell>
          <cell r="B3889">
            <v>95003360</v>
          </cell>
          <cell r="C3889">
            <v>6024</v>
          </cell>
          <cell r="D3889">
            <v>3.9183300000000001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3.9183300000000001</v>
          </cell>
        </row>
        <row r="3890">
          <cell r="A3890" t="str">
            <v>950033612060</v>
          </cell>
          <cell r="B3890">
            <v>95003361</v>
          </cell>
          <cell r="C3890">
            <v>2060</v>
          </cell>
          <cell r="D3890">
            <v>0.37769999999999998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0.37769999999999998</v>
          </cell>
        </row>
        <row r="3891">
          <cell r="A3891" t="str">
            <v>950033622060</v>
          </cell>
          <cell r="B3891">
            <v>95003362</v>
          </cell>
          <cell r="C3891">
            <v>2060</v>
          </cell>
          <cell r="D3891">
            <v>0.98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0.98</v>
          </cell>
        </row>
        <row r="3892">
          <cell r="A3892" t="str">
            <v>950033652060</v>
          </cell>
          <cell r="B3892">
            <v>95003365</v>
          </cell>
          <cell r="C3892">
            <v>2060</v>
          </cell>
          <cell r="D3892">
            <v>99.291300000000007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99.291300000000007</v>
          </cell>
        </row>
        <row r="3893">
          <cell r="A3893" t="str">
            <v>950033652061</v>
          </cell>
          <cell r="B3893">
            <v>95003365</v>
          </cell>
          <cell r="C3893">
            <v>2061</v>
          </cell>
          <cell r="D3893">
            <v>49.467239999999997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49.467239999999997</v>
          </cell>
        </row>
        <row r="3894">
          <cell r="A3894" t="str">
            <v>950033652064</v>
          </cell>
          <cell r="B3894">
            <v>95003365</v>
          </cell>
          <cell r="C3894">
            <v>2064</v>
          </cell>
          <cell r="D3894">
            <v>94.659509999999997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94.659509999999997</v>
          </cell>
        </row>
        <row r="3895">
          <cell r="A3895" t="str">
            <v>950033656024</v>
          </cell>
          <cell r="B3895">
            <v>95003365</v>
          </cell>
          <cell r="C3895">
            <v>6024</v>
          </cell>
          <cell r="D3895">
            <v>77.989999999999995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77.989999999999995</v>
          </cell>
        </row>
        <row r="3896">
          <cell r="A3896" t="str">
            <v>950033692060</v>
          </cell>
          <cell r="B3896">
            <v>95003369</v>
          </cell>
          <cell r="C3896">
            <v>2060</v>
          </cell>
          <cell r="D3896">
            <v>6.9844400000000002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6.9844400000000002</v>
          </cell>
        </row>
        <row r="3897">
          <cell r="A3897" t="str">
            <v>950033696024</v>
          </cell>
          <cell r="B3897">
            <v>95003369</v>
          </cell>
          <cell r="C3897">
            <v>6024</v>
          </cell>
          <cell r="D3897">
            <v>5.3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5.3</v>
          </cell>
        </row>
        <row r="3898">
          <cell r="A3898" t="str">
            <v>950033701040</v>
          </cell>
          <cell r="B3898">
            <v>95003370</v>
          </cell>
          <cell r="C3898">
            <v>1040</v>
          </cell>
          <cell r="D3898">
            <v>6.8536700000000002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6.8536700000000002</v>
          </cell>
        </row>
        <row r="3899">
          <cell r="A3899" t="str">
            <v>950033702064</v>
          </cell>
          <cell r="B3899">
            <v>95003370</v>
          </cell>
          <cell r="C3899">
            <v>2064</v>
          </cell>
          <cell r="D3899">
            <v>6.8441099999999997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6.8441099999999997</v>
          </cell>
        </row>
        <row r="3900">
          <cell r="A3900" t="str">
            <v>950033704010</v>
          </cell>
          <cell r="B3900">
            <v>95003370</v>
          </cell>
          <cell r="C3900">
            <v>4010</v>
          </cell>
          <cell r="D3900">
            <v>6.8550000000000004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6.8550000000000004</v>
          </cell>
        </row>
        <row r="3901">
          <cell r="A3901" t="str">
            <v>950033711040</v>
          </cell>
          <cell r="B3901">
            <v>95003371</v>
          </cell>
          <cell r="C3901">
            <v>1040</v>
          </cell>
          <cell r="D3901">
            <v>11.13636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11.13636</v>
          </cell>
        </row>
        <row r="3902">
          <cell r="A3902" t="str">
            <v>950033712061</v>
          </cell>
          <cell r="B3902">
            <v>95003371</v>
          </cell>
          <cell r="C3902">
            <v>2061</v>
          </cell>
          <cell r="D3902">
            <v>17.255929999999999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17.255929999999999</v>
          </cell>
        </row>
        <row r="3903">
          <cell r="A3903" t="str">
            <v>950033712062</v>
          </cell>
          <cell r="B3903">
            <v>95003371</v>
          </cell>
          <cell r="C3903">
            <v>2062</v>
          </cell>
          <cell r="D3903">
            <v>16.05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16.05</v>
          </cell>
        </row>
        <row r="3904">
          <cell r="A3904" t="str">
            <v>950033742061</v>
          </cell>
          <cell r="B3904">
            <v>95003374</v>
          </cell>
          <cell r="C3904">
            <v>2061</v>
          </cell>
          <cell r="D3904">
            <v>27.940819999999999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27.940819999999999</v>
          </cell>
        </row>
        <row r="3905">
          <cell r="A3905" t="str">
            <v>950033771040</v>
          </cell>
          <cell r="B3905">
            <v>95003377</v>
          </cell>
          <cell r="C3905">
            <v>1040</v>
          </cell>
          <cell r="D3905">
            <v>3.1942200000000001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3.1942200000000001</v>
          </cell>
        </row>
        <row r="3906">
          <cell r="A3906" t="str">
            <v>950033772060</v>
          </cell>
          <cell r="B3906">
            <v>95003377</v>
          </cell>
          <cell r="C3906">
            <v>2060</v>
          </cell>
          <cell r="D3906">
            <v>2.6127799999999999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2.6127799999999999</v>
          </cell>
        </row>
        <row r="3907">
          <cell r="A3907" t="str">
            <v>950033772061</v>
          </cell>
          <cell r="B3907">
            <v>95003377</v>
          </cell>
          <cell r="C3907">
            <v>2061</v>
          </cell>
          <cell r="D3907">
            <v>2.0169800000000002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2.0169800000000002</v>
          </cell>
        </row>
        <row r="3908">
          <cell r="A3908" t="str">
            <v>950033772062</v>
          </cell>
          <cell r="B3908">
            <v>95003377</v>
          </cell>
          <cell r="C3908">
            <v>2062</v>
          </cell>
          <cell r="D3908">
            <v>1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1</v>
          </cell>
        </row>
        <row r="3909">
          <cell r="A3909" t="str">
            <v>950033774010</v>
          </cell>
          <cell r="B3909">
            <v>95003377</v>
          </cell>
          <cell r="C3909">
            <v>4010</v>
          </cell>
          <cell r="D3909">
            <v>3.19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3.19</v>
          </cell>
        </row>
        <row r="3910">
          <cell r="A3910" t="str">
            <v>950033776024</v>
          </cell>
          <cell r="B3910">
            <v>95003377</v>
          </cell>
          <cell r="C3910">
            <v>6024</v>
          </cell>
          <cell r="D3910">
            <v>2.4030800000000001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2.4030800000000001</v>
          </cell>
        </row>
        <row r="3911">
          <cell r="A3911" t="str">
            <v>950033821040</v>
          </cell>
          <cell r="B3911">
            <v>95003382</v>
          </cell>
          <cell r="C3911">
            <v>1040</v>
          </cell>
          <cell r="D3911">
            <v>25.257850000000001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25.257850000000001</v>
          </cell>
        </row>
        <row r="3912">
          <cell r="A3912" t="str">
            <v>950033822060</v>
          </cell>
          <cell r="B3912">
            <v>95003382</v>
          </cell>
          <cell r="C3912">
            <v>2060</v>
          </cell>
          <cell r="D3912">
            <v>27.414840000000002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27.414840000000002</v>
          </cell>
        </row>
        <row r="3913">
          <cell r="A3913" t="str">
            <v>950033822064</v>
          </cell>
          <cell r="B3913">
            <v>95003382</v>
          </cell>
          <cell r="C3913">
            <v>2064</v>
          </cell>
          <cell r="D3913">
            <v>12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12</v>
          </cell>
        </row>
        <row r="3914">
          <cell r="A3914" t="str">
            <v>950033824010</v>
          </cell>
          <cell r="B3914">
            <v>95003382</v>
          </cell>
          <cell r="C3914">
            <v>4010</v>
          </cell>
          <cell r="D3914">
            <v>25.26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25.26</v>
          </cell>
        </row>
        <row r="3915">
          <cell r="A3915" t="str">
            <v>950033826024</v>
          </cell>
          <cell r="B3915">
            <v>95003382</v>
          </cell>
          <cell r="C3915">
            <v>6024</v>
          </cell>
          <cell r="D3915">
            <v>12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12</v>
          </cell>
        </row>
        <row r="3916">
          <cell r="A3916" t="str">
            <v>950033891040</v>
          </cell>
          <cell r="B3916">
            <v>95003389</v>
          </cell>
          <cell r="C3916">
            <v>1040</v>
          </cell>
          <cell r="D3916">
            <v>72.61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>
            <v>72.61</v>
          </cell>
        </row>
        <row r="3917">
          <cell r="A3917" t="str">
            <v>950033901040</v>
          </cell>
          <cell r="B3917">
            <v>95003390</v>
          </cell>
          <cell r="C3917">
            <v>1040</v>
          </cell>
          <cell r="D3917">
            <v>67.86</v>
          </cell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>
            <v>67.86</v>
          </cell>
        </row>
        <row r="3918">
          <cell r="A3918" t="str">
            <v>950033911040</v>
          </cell>
          <cell r="B3918">
            <v>95003391</v>
          </cell>
          <cell r="C3918">
            <v>1040</v>
          </cell>
          <cell r="D3918">
            <v>67.86</v>
          </cell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>
            <v>67.86</v>
          </cell>
        </row>
        <row r="3919">
          <cell r="A3919" t="str">
            <v>950033952060</v>
          </cell>
          <cell r="B3919">
            <v>95003395</v>
          </cell>
          <cell r="C3919">
            <v>2060</v>
          </cell>
          <cell r="D3919">
            <v>39.628540000000001</v>
          </cell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>
            <v>39.628540000000001</v>
          </cell>
        </row>
        <row r="3920">
          <cell r="A3920" t="str">
            <v>950033952061</v>
          </cell>
          <cell r="B3920">
            <v>95003395</v>
          </cell>
          <cell r="C3920">
            <v>2061</v>
          </cell>
          <cell r="D3920">
            <v>49.886069999999997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>
            <v>49.886069999999997</v>
          </cell>
        </row>
        <row r="3921">
          <cell r="A3921" t="str">
            <v>950033952064</v>
          </cell>
          <cell r="B3921">
            <v>95003395</v>
          </cell>
          <cell r="C3921">
            <v>2064</v>
          </cell>
          <cell r="D3921">
            <v>54.9</v>
          </cell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>
            <v>54.9</v>
          </cell>
        </row>
        <row r="3922">
          <cell r="A3922" t="str">
            <v>950033961040</v>
          </cell>
          <cell r="B3922">
            <v>95003396</v>
          </cell>
          <cell r="C3922">
            <v>1040</v>
          </cell>
          <cell r="D3922">
            <v>91.322190000000006</v>
          </cell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>
            <v>91.322190000000006</v>
          </cell>
        </row>
        <row r="3923">
          <cell r="A3923" t="str">
            <v>950033962060</v>
          </cell>
          <cell r="B3923">
            <v>95003396</v>
          </cell>
          <cell r="C3923">
            <v>2060</v>
          </cell>
          <cell r="D3923">
            <v>53.703479999999999</v>
          </cell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>
            <v>53.703479999999999</v>
          </cell>
        </row>
        <row r="3924">
          <cell r="A3924" t="str">
            <v>950033962061</v>
          </cell>
          <cell r="B3924">
            <v>95003396</v>
          </cell>
          <cell r="C3924">
            <v>2061</v>
          </cell>
          <cell r="D3924">
            <v>55.42333</v>
          </cell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>
            <v>55.42333</v>
          </cell>
        </row>
        <row r="3925">
          <cell r="A3925" t="str">
            <v>950033962064</v>
          </cell>
          <cell r="B3925">
            <v>95003396</v>
          </cell>
          <cell r="C3925">
            <v>2064</v>
          </cell>
          <cell r="D3925">
            <v>56.11224</v>
          </cell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>
            <v>56.11224</v>
          </cell>
        </row>
        <row r="3926">
          <cell r="A3926" t="str">
            <v>950033964010</v>
          </cell>
          <cell r="B3926">
            <v>95003396</v>
          </cell>
          <cell r="C3926">
            <v>4010</v>
          </cell>
          <cell r="D3926">
            <v>66.17</v>
          </cell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>
            <v>66.17</v>
          </cell>
        </row>
        <row r="3927">
          <cell r="A3927" t="str">
            <v>950033966024</v>
          </cell>
          <cell r="B3927">
            <v>95003396</v>
          </cell>
          <cell r="C3927">
            <v>6024</v>
          </cell>
          <cell r="D3927">
            <v>39.020000000000003</v>
          </cell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>
            <v>39.020000000000003</v>
          </cell>
        </row>
        <row r="3928">
          <cell r="A3928" t="str">
            <v>950033971040</v>
          </cell>
          <cell r="B3928">
            <v>95003397</v>
          </cell>
          <cell r="C3928">
            <v>1040</v>
          </cell>
          <cell r="D3928">
            <v>96.678479999999993</v>
          </cell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>
            <v>96.678479999999993</v>
          </cell>
        </row>
        <row r="3929">
          <cell r="A3929" t="str">
            <v>950033972060</v>
          </cell>
          <cell r="B3929">
            <v>95003397</v>
          </cell>
          <cell r="C3929">
            <v>2060</v>
          </cell>
          <cell r="D3929">
            <v>55.886519999999997</v>
          </cell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>
            <v>55.886519999999997</v>
          </cell>
        </row>
        <row r="3930">
          <cell r="A3930" t="str">
            <v>950033972061</v>
          </cell>
          <cell r="B3930">
            <v>95003397</v>
          </cell>
          <cell r="C3930">
            <v>2061</v>
          </cell>
          <cell r="D3930">
            <v>55.38</v>
          </cell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>
            <v>55.38</v>
          </cell>
        </row>
        <row r="3931">
          <cell r="A3931" t="str">
            <v>950033972062</v>
          </cell>
          <cell r="B3931">
            <v>95003397</v>
          </cell>
          <cell r="C3931">
            <v>2062</v>
          </cell>
          <cell r="D3931">
            <v>68.849999999999994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>
            <v>68.849999999999994</v>
          </cell>
        </row>
        <row r="3932">
          <cell r="A3932" t="str">
            <v>950033972064</v>
          </cell>
          <cell r="B3932">
            <v>95003397</v>
          </cell>
          <cell r="C3932">
            <v>2064</v>
          </cell>
          <cell r="D3932">
            <v>58.776649999999997</v>
          </cell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>
            <v>58.776649999999997</v>
          </cell>
        </row>
        <row r="3933">
          <cell r="A3933" t="str">
            <v>950033974010</v>
          </cell>
          <cell r="B3933">
            <v>95003397</v>
          </cell>
          <cell r="C3933">
            <v>4010</v>
          </cell>
          <cell r="D3933">
            <v>93.52</v>
          </cell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>
            <v>93.52</v>
          </cell>
        </row>
        <row r="3934">
          <cell r="A3934" t="str">
            <v>950033976024</v>
          </cell>
          <cell r="B3934">
            <v>95003397</v>
          </cell>
          <cell r="C3934">
            <v>6024</v>
          </cell>
          <cell r="D3934">
            <v>49.52</v>
          </cell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>
            <v>49.52</v>
          </cell>
        </row>
        <row r="3935">
          <cell r="A3935" t="str">
            <v>950033981040</v>
          </cell>
          <cell r="B3935">
            <v>95003398</v>
          </cell>
          <cell r="C3935">
            <v>1040</v>
          </cell>
          <cell r="D3935">
            <v>96.478719999999996</v>
          </cell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>
            <v>96.478719999999996</v>
          </cell>
        </row>
        <row r="3936">
          <cell r="A3936" t="str">
            <v>950033982060</v>
          </cell>
          <cell r="B3936">
            <v>95003398</v>
          </cell>
          <cell r="C3936">
            <v>2060</v>
          </cell>
          <cell r="D3936">
            <v>56.9</v>
          </cell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>
            <v>56.9</v>
          </cell>
        </row>
        <row r="3937">
          <cell r="A3937" t="str">
            <v>950033982061</v>
          </cell>
          <cell r="B3937">
            <v>95003398</v>
          </cell>
          <cell r="C3937">
            <v>2061</v>
          </cell>
          <cell r="D3937">
            <v>58.870699999999999</v>
          </cell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>
            <v>58.870699999999999</v>
          </cell>
        </row>
        <row r="3938">
          <cell r="A3938" t="str">
            <v>950033982062</v>
          </cell>
          <cell r="B3938">
            <v>95003398</v>
          </cell>
          <cell r="C3938">
            <v>2062</v>
          </cell>
          <cell r="D3938">
            <v>68.849999999999994</v>
          </cell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>
            <v>68.849999999999994</v>
          </cell>
        </row>
        <row r="3939">
          <cell r="A3939" t="str">
            <v>950033982064</v>
          </cell>
          <cell r="B3939">
            <v>95003398</v>
          </cell>
          <cell r="C3939">
            <v>2064</v>
          </cell>
          <cell r="D3939">
            <v>59.812199999999997</v>
          </cell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>
            <v>59.812199999999997</v>
          </cell>
        </row>
        <row r="3940">
          <cell r="A3940" t="str">
            <v>950033984010</v>
          </cell>
          <cell r="B3940">
            <v>95003398</v>
          </cell>
          <cell r="C3940">
            <v>4010</v>
          </cell>
          <cell r="D3940">
            <v>84.974999999999994</v>
          </cell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>
            <v>84.974999999999994</v>
          </cell>
        </row>
        <row r="3941">
          <cell r="A3941" t="str">
            <v>950033986024</v>
          </cell>
          <cell r="B3941">
            <v>95003398</v>
          </cell>
          <cell r="C3941">
            <v>6024</v>
          </cell>
          <cell r="D3941">
            <v>37.99</v>
          </cell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>
            <v>37.99</v>
          </cell>
        </row>
        <row r="3942">
          <cell r="A3942" t="str">
            <v>950033991040</v>
          </cell>
          <cell r="B3942">
            <v>95003399</v>
          </cell>
          <cell r="C3942">
            <v>1040</v>
          </cell>
          <cell r="D3942">
            <v>95.622860000000003</v>
          </cell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>
            <v>95.622860000000003</v>
          </cell>
        </row>
        <row r="3943">
          <cell r="A3943" t="str">
            <v>950033992060</v>
          </cell>
          <cell r="B3943">
            <v>95003399</v>
          </cell>
          <cell r="C3943">
            <v>2060</v>
          </cell>
          <cell r="D3943">
            <v>56.128570000000003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56.128570000000003</v>
          </cell>
        </row>
        <row r="3944">
          <cell r="A3944" t="str">
            <v>950033992061</v>
          </cell>
          <cell r="B3944">
            <v>95003399</v>
          </cell>
          <cell r="C3944">
            <v>2061</v>
          </cell>
          <cell r="D3944">
            <v>59.1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59.1</v>
          </cell>
        </row>
        <row r="3945">
          <cell r="A3945" t="str">
            <v>950033992062</v>
          </cell>
          <cell r="B3945">
            <v>95003399</v>
          </cell>
          <cell r="C3945">
            <v>2062</v>
          </cell>
          <cell r="D3945">
            <v>47.9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47.9</v>
          </cell>
        </row>
        <row r="3946">
          <cell r="A3946" t="str">
            <v>950033992064</v>
          </cell>
          <cell r="B3946">
            <v>95003399</v>
          </cell>
          <cell r="C3946">
            <v>2064</v>
          </cell>
          <cell r="D3946">
            <v>66.223879999999994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66.223879999999994</v>
          </cell>
        </row>
        <row r="3947">
          <cell r="A3947" t="str">
            <v>950033994010</v>
          </cell>
          <cell r="B3947">
            <v>95003399</v>
          </cell>
          <cell r="C3947">
            <v>4010</v>
          </cell>
          <cell r="D3947">
            <v>95.62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95.62</v>
          </cell>
        </row>
        <row r="3948">
          <cell r="A3948" t="str">
            <v>950033996024</v>
          </cell>
          <cell r="B3948">
            <v>95003399</v>
          </cell>
          <cell r="C3948">
            <v>6024</v>
          </cell>
          <cell r="D3948">
            <v>39.06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39.06</v>
          </cell>
        </row>
        <row r="3949">
          <cell r="A3949" t="str">
            <v>950034001040</v>
          </cell>
          <cell r="B3949">
            <v>95003400</v>
          </cell>
          <cell r="C3949">
            <v>1040</v>
          </cell>
          <cell r="D3949">
            <v>97.435919999999996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97.435919999999996</v>
          </cell>
        </row>
        <row r="3950">
          <cell r="A3950" t="str">
            <v>950034002060</v>
          </cell>
          <cell r="B3950">
            <v>95003400</v>
          </cell>
          <cell r="C3950">
            <v>2060</v>
          </cell>
          <cell r="D3950">
            <v>56.297669999999997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56.297669999999997</v>
          </cell>
        </row>
        <row r="3951">
          <cell r="A3951" t="str">
            <v>950034002061</v>
          </cell>
          <cell r="B3951">
            <v>95003400</v>
          </cell>
          <cell r="C3951">
            <v>2061</v>
          </cell>
          <cell r="D3951">
            <v>59.614829999999998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59.614829999999998</v>
          </cell>
        </row>
        <row r="3952">
          <cell r="A3952" t="str">
            <v>950034002062</v>
          </cell>
          <cell r="B3952">
            <v>95003400</v>
          </cell>
          <cell r="C3952">
            <v>2062</v>
          </cell>
          <cell r="D3952">
            <v>47.9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47.9</v>
          </cell>
        </row>
        <row r="3953">
          <cell r="A3953" t="str">
            <v>950034002064</v>
          </cell>
          <cell r="B3953">
            <v>95003400</v>
          </cell>
          <cell r="C3953">
            <v>2064</v>
          </cell>
          <cell r="D3953">
            <v>64.53792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64.53792</v>
          </cell>
        </row>
        <row r="3954">
          <cell r="A3954" t="str">
            <v>950034004010</v>
          </cell>
          <cell r="B3954">
            <v>95003400</v>
          </cell>
          <cell r="C3954">
            <v>4010</v>
          </cell>
          <cell r="D3954">
            <v>84.22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84.22</v>
          </cell>
        </row>
        <row r="3955">
          <cell r="A3955" t="str">
            <v>950034006024</v>
          </cell>
          <cell r="B3955">
            <v>95003400</v>
          </cell>
          <cell r="C3955">
            <v>6024</v>
          </cell>
          <cell r="D3955">
            <v>38.619999999999997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38.619999999999997</v>
          </cell>
        </row>
        <row r="3956">
          <cell r="A3956" t="str">
            <v>950034011040</v>
          </cell>
          <cell r="B3956">
            <v>95003401</v>
          </cell>
          <cell r="C3956">
            <v>1040</v>
          </cell>
          <cell r="D3956">
            <v>93.146680000000003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93.146680000000003</v>
          </cell>
        </row>
        <row r="3957">
          <cell r="A3957" t="str">
            <v>950034012060</v>
          </cell>
          <cell r="B3957">
            <v>95003401</v>
          </cell>
          <cell r="C3957">
            <v>2060</v>
          </cell>
          <cell r="D3957">
            <v>50.988689999999998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50.988689999999998</v>
          </cell>
        </row>
        <row r="3958">
          <cell r="A3958" t="str">
            <v>950034012061</v>
          </cell>
          <cell r="B3958">
            <v>95003401</v>
          </cell>
          <cell r="C3958">
            <v>2061</v>
          </cell>
          <cell r="D3958">
            <v>47.9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47.9</v>
          </cell>
        </row>
        <row r="3959">
          <cell r="A3959" t="str">
            <v>950034012062</v>
          </cell>
          <cell r="B3959">
            <v>95003401</v>
          </cell>
          <cell r="C3959">
            <v>2062</v>
          </cell>
          <cell r="D3959">
            <v>46.07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46.07</v>
          </cell>
        </row>
        <row r="3960">
          <cell r="A3960" t="str">
            <v>950034012064</v>
          </cell>
          <cell r="B3960">
            <v>95003401</v>
          </cell>
          <cell r="C3960">
            <v>2064</v>
          </cell>
          <cell r="D3960">
            <v>56.487139999999997</v>
          </cell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>
            <v>56.487139999999997</v>
          </cell>
        </row>
        <row r="3961">
          <cell r="A3961" t="str">
            <v>950034014010</v>
          </cell>
          <cell r="B3961">
            <v>95003401</v>
          </cell>
          <cell r="C3961">
            <v>4010</v>
          </cell>
          <cell r="D3961">
            <v>74.683329999999998</v>
          </cell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>
            <v>74.683329999999998</v>
          </cell>
        </row>
        <row r="3962">
          <cell r="A3962" t="str">
            <v>950034016024</v>
          </cell>
          <cell r="B3962">
            <v>95003401</v>
          </cell>
          <cell r="C3962">
            <v>6024</v>
          </cell>
          <cell r="D3962">
            <v>39.14</v>
          </cell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>
            <v>39.14</v>
          </cell>
        </row>
        <row r="3963">
          <cell r="A3963" t="str">
            <v>950034021040</v>
          </cell>
          <cell r="B3963">
            <v>95003402</v>
          </cell>
          <cell r="C3963">
            <v>1040</v>
          </cell>
          <cell r="D3963">
            <v>98.9</v>
          </cell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>
            <v>98.9</v>
          </cell>
        </row>
        <row r="3964">
          <cell r="A3964" t="str">
            <v>950034022060</v>
          </cell>
          <cell r="B3964">
            <v>95003402</v>
          </cell>
          <cell r="C3964">
            <v>2060</v>
          </cell>
          <cell r="D3964">
            <v>49.348460000000003</v>
          </cell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>
            <v>49.348460000000003</v>
          </cell>
        </row>
        <row r="3965">
          <cell r="A3965" t="str">
            <v>950034022061</v>
          </cell>
          <cell r="B3965">
            <v>95003402</v>
          </cell>
          <cell r="C3965">
            <v>2061</v>
          </cell>
          <cell r="D3965">
            <v>58.262839999999997</v>
          </cell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>
            <v>58.262839999999997</v>
          </cell>
        </row>
        <row r="3966">
          <cell r="A3966" t="str">
            <v>950034022062</v>
          </cell>
          <cell r="B3966">
            <v>95003402</v>
          </cell>
          <cell r="C3966">
            <v>2062</v>
          </cell>
          <cell r="D3966">
            <v>46.26</v>
          </cell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>
            <v>46.26</v>
          </cell>
        </row>
        <row r="3967">
          <cell r="A3967" t="str">
            <v>950034022064</v>
          </cell>
          <cell r="B3967">
            <v>95003402</v>
          </cell>
          <cell r="C3967">
            <v>2064</v>
          </cell>
          <cell r="D3967">
            <v>74.898499999999999</v>
          </cell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>
            <v>74.898499999999999</v>
          </cell>
        </row>
        <row r="3968">
          <cell r="A3968" t="str">
            <v>950034042061</v>
          </cell>
          <cell r="B3968">
            <v>95003404</v>
          </cell>
          <cell r="C3968">
            <v>2061</v>
          </cell>
          <cell r="D3968">
            <v>58.3</v>
          </cell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>
            <v>58.3</v>
          </cell>
        </row>
        <row r="3969">
          <cell r="A3969" t="str">
            <v>950034042064</v>
          </cell>
          <cell r="B3969">
            <v>95003404</v>
          </cell>
          <cell r="C3969">
            <v>2064</v>
          </cell>
          <cell r="D3969">
            <v>90.31</v>
          </cell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>
            <v>90.31</v>
          </cell>
        </row>
        <row r="3970">
          <cell r="A3970" t="str">
            <v>950034051040</v>
          </cell>
          <cell r="B3970">
            <v>95003405</v>
          </cell>
          <cell r="C3970">
            <v>1040</v>
          </cell>
          <cell r="D3970">
            <v>60.458889999999997</v>
          </cell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>
            <v>60.458889999999997</v>
          </cell>
        </row>
        <row r="3971">
          <cell r="A3971" t="str">
            <v>950034052060</v>
          </cell>
          <cell r="B3971">
            <v>95003405</v>
          </cell>
          <cell r="C3971">
            <v>2060</v>
          </cell>
          <cell r="D3971">
            <v>47.65</v>
          </cell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>
            <v>47.65</v>
          </cell>
        </row>
        <row r="3972">
          <cell r="A3972" t="str">
            <v>950034052064</v>
          </cell>
          <cell r="B3972">
            <v>95003405</v>
          </cell>
          <cell r="C3972">
            <v>2064</v>
          </cell>
          <cell r="D3972">
            <v>51.388390000000001</v>
          </cell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>
            <v>51.388390000000001</v>
          </cell>
        </row>
        <row r="3973">
          <cell r="A3973" t="str">
            <v>950034072060</v>
          </cell>
          <cell r="B3973">
            <v>95003407</v>
          </cell>
          <cell r="C3973">
            <v>2060</v>
          </cell>
          <cell r="D3973">
            <v>51.716670000000001</v>
          </cell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>
            <v>51.716670000000001</v>
          </cell>
        </row>
        <row r="3974">
          <cell r="A3974" t="str">
            <v>950034082061</v>
          </cell>
          <cell r="B3974">
            <v>95003408</v>
          </cell>
          <cell r="C3974">
            <v>2061</v>
          </cell>
          <cell r="D3974">
            <v>94.68</v>
          </cell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>
            <v>94.68</v>
          </cell>
        </row>
        <row r="3975">
          <cell r="A3975" t="str">
            <v>950034092061</v>
          </cell>
          <cell r="B3975">
            <v>95003409</v>
          </cell>
          <cell r="C3975">
            <v>2061</v>
          </cell>
          <cell r="D3975">
            <v>31.98</v>
          </cell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>
            <v>31.98</v>
          </cell>
        </row>
        <row r="3976">
          <cell r="A3976" t="str">
            <v>950034102060</v>
          </cell>
          <cell r="B3976">
            <v>95003410</v>
          </cell>
          <cell r="C3976">
            <v>2060</v>
          </cell>
          <cell r="D3976">
            <v>48.868000000000002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48.868000000000002</v>
          </cell>
        </row>
        <row r="3977">
          <cell r="A3977" t="str">
            <v>950034102061</v>
          </cell>
          <cell r="B3977">
            <v>95003410</v>
          </cell>
          <cell r="C3977">
            <v>2061</v>
          </cell>
          <cell r="D3977">
            <v>31.98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31.98</v>
          </cell>
        </row>
        <row r="3978">
          <cell r="A3978" t="str">
            <v>950034182060</v>
          </cell>
          <cell r="B3978">
            <v>95003418</v>
          </cell>
          <cell r="C3978">
            <v>2060</v>
          </cell>
          <cell r="D3978">
            <v>38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38</v>
          </cell>
        </row>
        <row r="3979">
          <cell r="A3979" t="str">
            <v>950034182061</v>
          </cell>
          <cell r="B3979">
            <v>95003418</v>
          </cell>
          <cell r="C3979">
            <v>2061</v>
          </cell>
          <cell r="D3979">
            <v>47.372999999999998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47.372999999999998</v>
          </cell>
        </row>
        <row r="3980">
          <cell r="A3980" t="str">
            <v>950034221040</v>
          </cell>
          <cell r="B3980">
            <v>95003422</v>
          </cell>
          <cell r="C3980">
            <v>1040</v>
          </cell>
          <cell r="D3980">
            <v>97.31</v>
          </cell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97.31</v>
          </cell>
        </row>
        <row r="3981">
          <cell r="A3981" t="str">
            <v>950034222060</v>
          </cell>
          <cell r="B3981">
            <v>95003422</v>
          </cell>
          <cell r="C3981">
            <v>2060</v>
          </cell>
          <cell r="D3981">
            <v>56.9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56.9</v>
          </cell>
        </row>
        <row r="3982">
          <cell r="A3982" t="str">
            <v>950034222061</v>
          </cell>
          <cell r="B3982">
            <v>95003422</v>
          </cell>
          <cell r="C3982">
            <v>2061</v>
          </cell>
          <cell r="D3982">
            <v>41.77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41.77</v>
          </cell>
        </row>
        <row r="3983">
          <cell r="A3983" t="str">
            <v>950034222062</v>
          </cell>
          <cell r="B3983">
            <v>95003422</v>
          </cell>
          <cell r="C3983">
            <v>2062</v>
          </cell>
          <cell r="D3983">
            <v>47.9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47.9</v>
          </cell>
        </row>
        <row r="3984">
          <cell r="A3984" t="str">
            <v>950034224010</v>
          </cell>
          <cell r="B3984">
            <v>95003422</v>
          </cell>
          <cell r="C3984">
            <v>4010</v>
          </cell>
          <cell r="D3984">
            <v>66.17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66.17</v>
          </cell>
        </row>
        <row r="3985">
          <cell r="A3985" t="str">
            <v>950034242061</v>
          </cell>
          <cell r="B3985">
            <v>95003424</v>
          </cell>
          <cell r="C3985">
            <v>2061</v>
          </cell>
          <cell r="D3985">
            <v>125.075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125.075</v>
          </cell>
        </row>
        <row r="3986">
          <cell r="A3986" t="str">
            <v>950034272060</v>
          </cell>
          <cell r="B3986">
            <v>95003427</v>
          </cell>
          <cell r="C3986">
            <v>2060</v>
          </cell>
          <cell r="D3986">
            <v>17.83859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17.83859</v>
          </cell>
        </row>
        <row r="3987">
          <cell r="A3987" t="str">
            <v>950034276024</v>
          </cell>
          <cell r="B3987">
            <v>95003427</v>
          </cell>
          <cell r="C3987">
            <v>6024</v>
          </cell>
          <cell r="D3987">
            <v>17.296669999999999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17.296669999999999</v>
          </cell>
        </row>
        <row r="3988">
          <cell r="A3988" t="str">
            <v>950034282061</v>
          </cell>
          <cell r="B3988">
            <v>95003428</v>
          </cell>
          <cell r="C3988">
            <v>2061</v>
          </cell>
          <cell r="D3988">
            <v>23.44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23.44</v>
          </cell>
        </row>
        <row r="3989">
          <cell r="A3989" t="str">
            <v>950034471040</v>
          </cell>
          <cell r="B3989">
            <v>95003447</v>
          </cell>
          <cell r="C3989">
            <v>1040</v>
          </cell>
          <cell r="D3989">
            <v>100.73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100.73</v>
          </cell>
        </row>
        <row r="3990">
          <cell r="A3990" t="str">
            <v>950034472060</v>
          </cell>
          <cell r="B3990">
            <v>95003447</v>
          </cell>
          <cell r="C3990">
            <v>2060</v>
          </cell>
          <cell r="D3990">
            <v>50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50</v>
          </cell>
        </row>
        <row r="3991">
          <cell r="A3991" t="str">
            <v>950034472061</v>
          </cell>
          <cell r="B3991">
            <v>95003447</v>
          </cell>
          <cell r="C3991">
            <v>2061</v>
          </cell>
          <cell r="D3991">
            <v>60.893329999999999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60.893329999999999</v>
          </cell>
        </row>
        <row r="3992">
          <cell r="A3992" t="str">
            <v>950034474010</v>
          </cell>
          <cell r="B3992">
            <v>95003447</v>
          </cell>
          <cell r="C3992">
            <v>4010</v>
          </cell>
          <cell r="D3992">
            <v>80.67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80.67</v>
          </cell>
        </row>
        <row r="3993">
          <cell r="A3993" t="str">
            <v>950034551040</v>
          </cell>
          <cell r="B3993">
            <v>95003455</v>
          </cell>
          <cell r="C3993">
            <v>1040</v>
          </cell>
          <cell r="D3993">
            <v>38.5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38.5</v>
          </cell>
        </row>
        <row r="3994">
          <cell r="A3994" t="str">
            <v>950034561040</v>
          </cell>
          <cell r="B3994">
            <v>95003456</v>
          </cell>
          <cell r="C3994">
            <v>1040</v>
          </cell>
          <cell r="D3994">
            <v>26.168800000000001</v>
          </cell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26.168800000000001</v>
          </cell>
        </row>
        <row r="3995">
          <cell r="A3995" t="str">
            <v>950034564010</v>
          </cell>
          <cell r="B3995">
            <v>95003456</v>
          </cell>
          <cell r="C3995">
            <v>4010</v>
          </cell>
          <cell r="D3995">
            <v>26.17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26.17</v>
          </cell>
        </row>
        <row r="3996">
          <cell r="A3996" t="str">
            <v>950034581040</v>
          </cell>
          <cell r="B3996">
            <v>95003458</v>
          </cell>
          <cell r="C3996">
            <v>1040</v>
          </cell>
          <cell r="D3996">
            <v>27.56982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27.56982</v>
          </cell>
        </row>
        <row r="3997">
          <cell r="A3997" t="str">
            <v>950034601040</v>
          </cell>
          <cell r="B3997">
            <v>95003460</v>
          </cell>
          <cell r="C3997">
            <v>1040</v>
          </cell>
          <cell r="D3997">
            <v>27.270130000000002</v>
          </cell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27.270130000000002</v>
          </cell>
        </row>
        <row r="3998">
          <cell r="A3998" t="str">
            <v>950034661040</v>
          </cell>
          <cell r="B3998">
            <v>95003466</v>
          </cell>
          <cell r="C3998">
            <v>1040</v>
          </cell>
          <cell r="D3998">
            <v>24.204360000000001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24.204360000000001</v>
          </cell>
        </row>
        <row r="3999">
          <cell r="A3999" t="str">
            <v>950034691040</v>
          </cell>
          <cell r="B3999">
            <v>95003469</v>
          </cell>
          <cell r="C3999">
            <v>1040</v>
          </cell>
          <cell r="D3999">
            <v>32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32</v>
          </cell>
        </row>
        <row r="4000">
          <cell r="A4000" t="str">
            <v>950034702060</v>
          </cell>
          <cell r="B4000">
            <v>95003470</v>
          </cell>
          <cell r="C4000">
            <v>2060</v>
          </cell>
          <cell r="D4000">
            <v>57.232289999999999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57.232289999999999</v>
          </cell>
        </row>
        <row r="4001">
          <cell r="A4001" t="str">
            <v>950034862060</v>
          </cell>
          <cell r="B4001">
            <v>95003486</v>
          </cell>
          <cell r="C4001">
            <v>2060</v>
          </cell>
          <cell r="D4001">
            <v>5.4042000000000003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5.4042000000000003</v>
          </cell>
        </row>
        <row r="4002">
          <cell r="A4002" t="str">
            <v>950034862061</v>
          </cell>
          <cell r="B4002">
            <v>95003486</v>
          </cell>
          <cell r="C4002">
            <v>2061</v>
          </cell>
          <cell r="D4002">
            <v>5.9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5.9</v>
          </cell>
        </row>
        <row r="4003">
          <cell r="A4003" t="str">
            <v>950034862064</v>
          </cell>
          <cell r="B4003">
            <v>95003486</v>
          </cell>
          <cell r="C4003">
            <v>2064</v>
          </cell>
          <cell r="D4003">
            <v>42.7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42.7</v>
          </cell>
        </row>
        <row r="4004">
          <cell r="A4004" t="str">
            <v>950034866024</v>
          </cell>
          <cell r="B4004">
            <v>95003486</v>
          </cell>
          <cell r="C4004">
            <v>6024</v>
          </cell>
          <cell r="D4004">
            <v>5.54</v>
          </cell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>
            <v>5.54</v>
          </cell>
        </row>
        <row r="4005">
          <cell r="A4005" t="str">
            <v>950035642060</v>
          </cell>
          <cell r="B4005">
            <v>95003564</v>
          </cell>
          <cell r="C4005">
            <v>2060</v>
          </cell>
          <cell r="D4005">
            <v>38.58</v>
          </cell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>
            <v>38.58</v>
          </cell>
        </row>
        <row r="4006">
          <cell r="A4006" t="str">
            <v>950035642061</v>
          </cell>
          <cell r="B4006">
            <v>95003564</v>
          </cell>
          <cell r="C4006">
            <v>2061</v>
          </cell>
          <cell r="D4006">
            <v>23</v>
          </cell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>
            <v>23</v>
          </cell>
        </row>
        <row r="4007">
          <cell r="A4007" t="str">
            <v>950035762060</v>
          </cell>
          <cell r="B4007">
            <v>95003576</v>
          </cell>
          <cell r="C4007">
            <v>2060</v>
          </cell>
          <cell r="D4007">
            <v>270.51110999999997</v>
          </cell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>
            <v>270.51110999999997</v>
          </cell>
        </row>
        <row r="4008">
          <cell r="A4008" t="str">
            <v>950035762062</v>
          </cell>
          <cell r="B4008">
            <v>95003576</v>
          </cell>
          <cell r="C4008">
            <v>2062</v>
          </cell>
          <cell r="D4008">
            <v>358.8</v>
          </cell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>
            <v>358.8</v>
          </cell>
        </row>
        <row r="4009">
          <cell r="A4009" t="str">
            <v>950035762064</v>
          </cell>
          <cell r="B4009">
            <v>95003576</v>
          </cell>
          <cell r="C4009">
            <v>2064</v>
          </cell>
          <cell r="D4009">
            <v>235.56666000000001</v>
          </cell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>
            <v>235.56666000000001</v>
          </cell>
        </row>
        <row r="4010">
          <cell r="A4010" t="str">
            <v>950035766024</v>
          </cell>
          <cell r="B4010">
            <v>95003576</v>
          </cell>
          <cell r="C4010">
            <v>6024</v>
          </cell>
          <cell r="D4010">
            <v>152.96</v>
          </cell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>
            <v>152.96</v>
          </cell>
        </row>
        <row r="4011">
          <cell r="A4011" t="str">
            <v>950035771040</v>
          </cell>
          <cell r="B4011">
            <v>95003577</v>
          </cell>
          <cell r="C4011">
            <v>1040</v>
          </cell>
          <cell r="D4011">
            <v>12.710470000000001</v>
          </cell>
          <cell r="E4011">
            <v>0</v>
          </cell>
          <cell r="F4011">
            <v>0</v>
          </cell>
          <cell r="G4011">
            <v>0</v>
          </cell>
          <cell r="H4011">
            <v>0</v>
          </cell>
          <cell r="I4011">
            <v>12.710470000000001</v>
          </cell>
        </row>
        <row r="4012">
          <cell r="A4012" t="str">
            <v>950035772060</v>
          </cell>
          <cell r="B4012">
            <v>95003577</v>
          </cell>
          <cell r="C4012">
            <v>2060</v>
          </cell>
          <cell r="D4012">
            <v>33.067839999999997</v>
          </cell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>
            <v>33.067839999999997</v>
          </cell>
        </row>
        <row r="4013">
          <cell r="A4013" t="str">
            <v>950035772061</v>
          </cell>
          <cell r="B4013">
            <v>95003577</v>
          </cell>
          <cell r="C4013">
            <v>2061</v>
          </cell>
          <cell r="D4013">
            <v>12.202859999999999</v>
          </cell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>
            <v>12.202859999999999</v>
          </cell>
        </row>
        <row r="4014">
          <cell r="A4014" t="str">
            <v>950035772064</v>
          </cell>
          <cell r="B4014">
            <v>95003577</v>
          </cell>
          <cell r="C4014">
            <v>2064</v>
          </cell>
          <cell r="D4014">
            <v>29.500119999999999</v>
          </cell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>
            <v>29.500119999999999</v>
          </cell>
        </row>
        <row r="4015">
          <cell r="A4015" t="str">
            <v>950035774010</v>
          </cell>
          <cell r="B4015">
            <v>95003577</v>
          </cell>
          <cell r="C4015">
            <v>4010</v>
          </cell>
          <cell r="D4015">
            <v>11.57</v>
          </cell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>
            <v>11.57</v>
          </cell>
        </row>
        <row r="4016">
          <cell r="A4016" t="str">
            <v>950035776024</v>
          </cell>
          <cell r="B4016">
            <v>95003577</v>
          </cell>
          <cell r="C4016">
            <v>6024</v>
          </cell>
          <cell r="D4016">
            <v>32.869999999999997</v>
          </cell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>
            <v>32.869999999999997</v>
          </cell>
        </row>
        <row r="4017">
          <cell r="A4017" t="str">
            <v>950035792060</v>
          </cell>
          <cell r="B4017">
            <v>95003579</v>
          </cell>
          <cell r="C4017">
            <v>2060</v>
          </cell>
          <cell r="D4017">
            <v>9.59</v>
          </cell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>
            <v>9.59</v>
          </cell>
        </row>
        <row r="4018">
          <cell r="A4018" t="str">
            <v>950035802061</v>
          </cell>
          <cell r="B4018">
            <v>95003580</v>
          </cell>
          <cell r="C4018">
            <v>2061</v>
          </cell>
          <cell r="D4018">
            <v>7.1291200000000003</v>
          </cell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>
            <v>7.1291200000000003</v>
          </cell>
        </row>
        <row r="4019">
          <cell r="A4019" t="str">
            <v>950035802062</v>
          </cell>
          <cell r="B4019">
            <v>95003580</v>
          </cell>
          <cell r="C4019">
            <v>2062</v>
          </cell>
          <cell r="D4019">
            <v>11.68</v>
          </cell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>
            <v>11.68</v>
          </cell>
        </row>
        <row r="4020">
          <cell r="A4020" t="str">
            <v>950035811040</v>
          </cell>
          <cell r="B4020">
            <v>95003581</v>
          </cell>
          <cell r="C4020">
            <v>1040</v>
          </cell>
          <cell r="D4020">
            <v>3.81013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3.81013</v>
          </cell>
        </row>
        <row r="4021">
          <cell r="A4021" t="str">
            <v>950035814010</v>
          </cell>
          <cell r="B4021">
            <v>95003581</v>
          </cell>
          <cell r="C4021">
            <v>4010</v>
          </cell>
          <cell r="D4021">
            <v>3.81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3.81</v>
          </cell>
        </row>
        <row r="4022">
          <cell r="A4022" t="str">
            <v>950035821040</v>
          </cell>
          <cell r="B4022">
            <v>95003582</v>
          </cell>
          <cell r="C4022">
            <v>1040</v>
          </cell>
          <cell r="D4022">
            <v>10.5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10.5</v>
          </cell>
        </row>
        <row r="4023">
          <cell r="A4023" t="str">
            <v>950035841040</v>
          </cell>
          <cell r="B4023">
            <v>95003584</v>
          </cell>
          <cell r="C4023">
            <v>1040</v>
          </cell>
          <cell r="D4023">
            <v>27.680949999999999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27.680949999999999</v>
          </cell>
        </row>
        <row r="4024">
          <cell r="A4024" t="str">
            <v>950035842061</v>
          </cell>
          <cell r="B4024">
            <v>95003584</v>
          </cell>
          <cell r="C4024">
            <v>2061</v>
          </cell>
          <cell r="D4024">
            <v>20.56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20.56</v>
          </cell>
        </row>
        <row r="4025">
          <cell r="A4025" t="str">
            <v>950035842062</v>
          </cell>
          <cell r="B4025">
            <v>95003584</v>
          </cell>
          <cell r="C4025">
            <v>2062</v>
          </cell>
          <cell r="D4025">
            <v>20.225000000000001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20.225000000000001</v>
          </cell>
        </row>
        <row r="4026">
          <cell r="A4026" t="str">
            <v>950035842064</v>
          </cell>
          <cell r="B4026">
            <v>95003584</v>
          </cell>
          <cell r="C4026">
            <v>2064</v>
          </cell>
          <cell r="D4026">
            <v>16.5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16.5</v>
          </cell>
        </row>
        <row r="4027">
          <cell r="A4027" t="str">
            <v>950035844010</v>
          </cell>
          <cell r="B4027">
            <v>95003584</v>
          </cell>
          <cell r="C4027">
            <v>4010</v>
          </cell>
          <cell r="D4027">
            <v>27.68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27.68</v>
          </cell>
        </row>
        <row r="4028">
          <cell r="A4028" t="str">
            <v>950035922061</v>
          </cell>
          <cell r="B4028">
            <v>95003592</v>
          </cell>
          <cell r="C4028">
            <v>2061</v>
          </cell>
          <cell r="D4028">
            <v>9.5807699999999993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9.5807699999999993</v>
          </cell>
        </row>
        <row r="4029">
          <cell r="A4029" t="str">
            <v>950035922064</v>
          </cell>
          <cell r="B4029">
            <v>95003592</v>
          </cell>
          <cell r="C4029">
            <v>2064</v>
          </cell>
          <cell r="D4029">
            <v>18.5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18.5</v>
          </cell>
        </row>
        <row r="4030">
          <cell r="A4030" t="str">
            <v>950035942060</v>
          </cell>
          <cell r="B4030">
            <v>95003594</v>
          </cell>
          <cell r="C4030">
            <v>2060</v>
          </cell>
          <cell r="D4030">
            <v>5.7454200000000002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5.7454200000000002</v>
          </cell>
        </row>
        <row r="4031">
          <cell r="A4031" t="str">
            <v>950035942061</v>
          </cell>
          <cell r="B4031">
            <v>95003594</v>
          </cell>
          <cell r="C4031">
            <v>2061</v>
          </cell>
          <cell r="D4031">
            <v>4.87866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4.87866</v>
          </cell>
        </row>
        <row r="4032">
          <cell r="A4032" t="str">
            <v>950035942062</v>
          </cell>
          <cell r="B4032">
            <v>95003594</v>
          </cell>
          <cell r="C4032">
            <v>2062</v>
          </cell>
          <cell r="D4032">
            <v>15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15</v>
          </cell>
        </row>
        <row r="4033">
          <cell r="A4033" t="str">
            <v>950035942064</v>
          </cell>
          <cell r="B4033">
            <v>95003594</v>
          </cell>
          <cell r="C4033">
            <v>2064</v>
          </cell>
          <cell r="D4033">
            <v>19.3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19.3</v>
          </cell>
        </row>
        <row r="4034">
          <cell r="A4034" t="str">
            <v>950035946023</v>
          </cell>
          <cell r="B4034">
            <v>95003594</v>
          </cell>
          <cell r="C4034">
            <v>6023</v>
          </cell>
          <cell r="D4034">
            <v>5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5</v>
          </cell>
        </row>
        <row r="4035">
          <cell r="A4035" t="str">
            <v>950035946024</v>
          </cell>
          <cell r="B4035">
            <v>95003594</v>
          </cell>
          <cell r="C4035">
            <v>6024</v>
          </cell>
          <cell r="D4035">
            <v>4.4800000000000004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4.4800000000000004</v>
          </cell>
        </row>
        <row r="4036">
          <cell r="A4036" t="str">
            <v>950035952060</v>
          </cell>
          <cell r="B4036">
            <v>95003595</v>
          </cell>
          <cell r="C4036">
            <v>2060</v>
          </cell>
          <cell r="D4036">
            <v>4.4900900000000004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4.4900900000000004</v>
          </cell>
        </row>
        <row r="4037">
          <cell r="A4037" t="str">
            <v>950035952064</v>
          </cell>
          <cell r="B4037">
            <v>95003595</v>
          </cell>
          <cell r="C4037">
            <v>2064</v>
          </cell>
          <cell r="D4037">
            <v>17.503080000000001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17.503080000000001</v>
          </cell>
        </row>
        <row r="4038">
          <cell r="A4038" t="str">
            <v>950035956024</v>
          </cell>
          <cell r="B4038">
            <v>95003595</v>
          </cell>
          <cell r="C4038">
            <v>6024</v>
          </cell>
          <cell r="D4038">
            <v>4.99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4.99</v>
          </cell>
        </row>
        <row r="4039">
          <cell r="A4039" t="str">
            <v>950035962061</v>
          </cell>
          <cell r="B4039">
            <v>95003596</v>
          </cell>
          <cell r="C4039">
            <v>2061</v>
          </cell>
          <cell r="D4039">
            <v>1.56063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1.56063</v>
          </cell>
        </row>
        <row r="4040">
          <cell r="A4040" t="str">
            <v>950035962064</v>
          </cell>
          <cell r="B4040">
            <v>95003596</v>
          </cell>
          <cell r="C4040">
            <v>2064</v>
          </cell>
          <cell r="D4040">
            <v>2.36286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2.36286</v>
          </cell>
        </row>
        <row r="4041">
          <cell r="A4041" t="str">
            <v>950036962061</v>
          </cell>
          <cell r="B4041">
            <v>95003696</v>
          </cell>
          <cell r="C4041">
            <v>2061</v>
          </cell>
          <cell r="D4041">
            <v>6.7750000000000004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6.7750000000000004</v>
          </cell>
        </row>
        <row r="4042">
          <cell r="A4042" t="str">
            <v>950036972060</v>
          </cell>
          <cell r="B4042">
            <v>95003697</v>
          </cell>
          <cell r="C4042">
            <v>2060</v>
          </cell>
          <cell r="D4042">
            <v>16.17615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16.17615</v>
          </cell>
        </row>
        <row r="4043">
          <cell r="A4043" t="str">
            <v>950036982060</v>
          </cell>
          <cell r="B4043">
            <v>95003698</v>
          </cell>
          <cell r="C4043">
            <v>2060</v>
          </cell>
          <cell r="D4043">
            <v>3.5033300000000001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3.5033300000000001</v>
          </cell>
        </row>
        <row r="4044">
          <cell r="A4044" t="str">
            <v>950038002060</v>
          </cell>
          <cell r="B4044">
            <v>95003800</v>
          </cell>
          <cell r="C4044">
            <v>2060</v>
          </cell>
          <cell r="D4044">
            <v>8.64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8.64</v>
          </cell>
        </row>
        <row r="4045">
          <cell r="A4045" t="str">
            <v>950038002061</v>
          </cell>
          <cell r="B4045">
            <v>95003800</v>
          </cell>
          <cell r="C4045">
            <v>2061</v>
          </cell>
          <cell r="D4045">
            <v>29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29</v>
          </cell>
        </row>
        <row r="4046">
          <cell r="A4046" t="str">
            <v>950038002064</v>
          </cell>
          <cell r="B4046">
            <v>95003800</v>
          </cell>
          <cell r="C4046">
            <v>2064</v>
          </cell>
          <cell r="D4046">
            <v>13.79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13.79</v>
          </cell>
        </row>
        <row r="4047">
          <cell r="A4047" t="str">
            <v>950038021040</v>
          </cell>
          <cell r="B4047">
            <v>95003802</v>
          </cell>
          <cell r="C4047">
            <v>1040</v>
          </cell>
          <cell r="D4047">
            <v>6.9714299999999998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6.9714299999999998</v>
          </cell>
        </row>
        <row r="4048">
          <cell r="A4048" t="str">
            <v>950038024010</v>
          </cell>
          <cell r="B4048">
            <v>95003802</v>
          </cell>
          <cell r="C4048">
            <v>4010</v>
          </cell>
          <cell r="D4048">
            <v>6.97</v>
          </cell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>
            <v>6.97</v>
          </cell>
        </row>
        <row r="4049">
          <cell r="A4049" t="str">
            <v>950038031040</v>
          </cell>
          <cell r="B4049">
            <v>95003803</v>
          </cell>
          <cell r="C4049">
            <v>1040</v>
          </cell>
          <cell r="D4049">
            <v>5.1916700000000002</v>
          </cell>
          <cell r="E4049">
            <v>0</v>
          </cell>
          <cell r="F4049">
            <v>0</v>
          </cell>
          <cell r="G4049">
            <v>0</v>
          </cell>
          <cell r="H4049">
            <v>0</v>
          </cell>
          <cell r="I4049">
            <v>5.1916700000000002</v>
          </cell>
        </row>
        <row r="4050">
          <cell r="A4050" t="str">
            <v>950038032064</v>
          </cell>
          <cell r="B4050">
            <v>95003803</v>
          </cell>
          <cell r="C4050">
            <v>2064</v>
          </cell>
          <cell r="D4050">
            <v>4.79</v>
          </cell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>
            <v>4.79</v>
          </cell>
        </row>
        <row r="4051">
          <cell r="A4051" t="str">
            <v>950038041040</v>
          </cell>
          <cell r="B4051">
            <v>95003804</v>
          </cell>
          <cell r="C4051">
            <v>1040</v>
          </cell>
          <cell r="D4051">
            <v>3.3269199999999999</v>
          </cell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>
            <v>3.3269199999999999</v>
          </cell>
        </row>
        <row r="4052">
          <cell r="A4052" t="str">
            <v>950038042061</v>
          </cell>
          <cell r="B4052">
            <v>95003804</v>
          </cell>
          <cell r="C4052">
            <v>2061</v>
          </cell>
          <cell r="D4052">
            <v>7.43</v>
          </cell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>
            <v>7.43</v>
          </cell>
        </row>
        <row r="4053">
          <cell r="A4053" t="str">
            <v>950038051040</v>
          </cell>
          <cell r="B4053">
            <v>95003805</v>
          </cell>
          <cell r="C4053">
            <v>1040</v>
          </cell>
          <cell r="D4053">
            <v>4.0999999999999996</v>
          </cell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>
            <v>4.0999999999999996</v>
          </cell>
        </row>
        <row r="4054">
          <cell r="A4054" t="str">
            <v>950038202060</v>
          </cell>
          <cell r="B4054">
            <v>95003820</v>
          </cell>
          <cell r="C4054">
            <v>2060</v>
          </cell>
          <cell r="D4054">
            <v>4.1500000000000004</v>
          </cell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>
            <v>4.1500000000000004</v>
          </cell>
        </row>
        <row r="4055">
          <cell r="A4055" t="str">
            <v>950038222060</v>
          </cell>
          <cell r="B4055">
            <v>95003822</v>
          </cell>
          <cell r="C4055">
            <v>2060</v>
          </cell>
          <cell r="D4055">
            <v>2.86111</v>
          </cell>
          <cell r="E4055">
            <v>0</v>
          </cell>
          <cell r="F4055">
            <v>0</v>
          </cell>
          <cell r="G4055">
            <v>0</v>
          </cell>
          <cell r="H4055">
            <v>0</v>
          </cell>
          <cell r="I4055">
            <v>2.86111</v>
          </cell>
        </row>
        <row r="4056">
          <cell r="A4056" t="str">
            <v>950038222064</v>
          </cell>
          <cell r="B4056">
            <v>95003822</v>
          </cell>
          <cell r="C4056">
            <v>2064</v>
          </cell>
          <cell r="D4056">
            <v>6.02</v>
          </cell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>
            <v>6.02</v>
          </cell>
        </row>
        <row r="4057">
          <cell r="A4057" t="str">
            <v>950038441040</v>
          </cell>
          <cell r="B4057">
            <v>95003844</v>
          </cell>
          <cell r="C4057">
            <v>1040</v>
          </cell>
          <cell r="D4057">
            <v>37.44256</v>
          </cell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>
            <v>37.44256</v>
          </cell>
        </row>
        <row r="4058">
          <cell r="A4058" t="str">
            <v>950038442061</v>
          </cell>
          <cell r="B4058">
            <v>95003844</v>
          </cell>
          <cell r="C4058">
            <v>2061</v>
          </cell>
          <cell r="D4058">
            <v>59</v>
          </cell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>
            <v>59</v>
          </cell>
        </row>
        <row r="4059">
          <cell r="A4059" t="str">
            <v>950038461040</v>
          </cell>
          <cell r="B4059">
            <v>95003846</v>
          </cell>
          <cell r="C4059">
            <v>1040</v>
          </cell>
          <cell r="D4059">
            <v>7.4</v>
          </cell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>
            <v>7.4</v>
          </cell>
        </row>
        <row r="4060">
          <cell r="A4060" t="str">
            <v>950038692060</v>
          </cell>
          <cell r="B4060">
            <v>95003869</v>
          </cell>
          <cell r="C4060">
            <v>2060</v>
          </cell>
          <cell r="D4060">
            <v>29.98</v>
          </cell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>
            <v>29.98</v>
          </cell>
        </row>
        <row r="4061">
          <cell r="A4061" t="str">
            <v>950038692061</v>
          </cell>
          <cell r="B4061">
            <v>95003869</v>
          </cell>
          <cell r="C4061">
            <v>2061</v>
          </cell>
          <cell r="D4061">
            <v>38.743789999999997</v>
          </cell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>
            <v>38.743789999999997</v>
          </cell>
        </row>
        <row r="4062">
          <cell r="A4062" t="str">
            <v>950038862061</v>
          </cell>
          <cell r="B4062">
            <v>95003886</v>
          </cell>
          <cell r="C4062">
            <v>2061</v>
          </cell>
          <cell r="D4062">
            <v>43.647500000000001</v>
          </cell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>
            <v>43.647500000000001</v>
          </cell>
        </row>
        <row r="4063">
          <cell r="A4063" t="str">
            <v>950038962061</v>
          </cell>
          <cell r="B4063">
            <v>95003896</v>
          </cell>
          <cell r="C4063">
            <v>2061</v>
          </cell>
          <cell r="D4063">
            <v>2.7749999999999999</v>
          </cell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>
            <v>2.7749999999999999</v>
          </cell>
        </row>
        <row r="4064">
          <cell r="A4064" t="str">
            <v>950038982060</v>
          </cell>
          <cell r="B4064">
            <v>95003898</v>
          </cell>
          <cell r="C4064">
            <v>2060</v>
          </cell>
          <cell r="D4064">
            <v>17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17</v>
          </cell>
        </row>
        <row r="4065">
          <cell r="A4065" t="str">
            <v>950038982061</v>
          </cell>
          <cell r="B4065">
            <v>95003898</v>
          </cell>
          <cell r="C4065">
            <v>2061</v>
          </cell>
          <cell r="D4065">
            <v>29.07432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29.07432</v>
          </cell>
        </row>
        <row r="4066">
          <cell r="A4066" t="str">
            <v>950038982062</v>
          </cell>
          <cell r="B4066">
            <v>95003898</v>
          </cell>
          <cell r="C4066">
            <v>2062</v>
          </cell>
          <cell r="D4066">
            <v>11.375360000000001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11.375360000000001</v>
          </cell>
        </row>
        <row r="4067">
          <cell r="A4067" t="str">
            <v>950038982064</v>
          </cell>
          <cell r="B4067">
            <v>95003898</v>
          </cell>
          <cell r="C4067">
            <v>2064</v>
          </cell>
          <cell r="D4067">
            <v>30.457139999999999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30.457139999999999</v>
          </cell>
        </row>
        <row r="4068">
          <cell r="A4068" t="str">
            <v>950038986024</v>
          </cell>
          <cell r="B4068">
            <v>95003898</v>
          </cell>
          <cell r="C4068">
            <v>6024</v>
          </cell>
          <cell r="D4068">
            <v>17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17</v>
          </cell>
        </row>
        <row r="4069">
          <cell r="A4069" t="str">
            <v>950038992061</v>
          </cell>
          <cell r="B4069">
            <v>95003899</v>
          </cell>
          <cell r="C4069">
            <v>2061</v>
          </cell>
          <cell r="D4069">
            <v>4.32</v>
          </cell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4.32</v>
          </cell>
        </row>
        <row r="4070">
          <cell r="A4070" t="str">
            <v>950039002060</v>
          </cell>
          <cell r="B4070">
            <v>95003900</v>
          </cell>
          <cell r="C4070">
            <v>2060</v>
          </cell>
          <cell r="D4070">
            <v>6.5457999999999998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6.5457999999999998</v>
          </cell>
        </row>
        <row r="4071">
          <cell r="A4071" t="str">
            <v>950039002061</v>
          </cell>
          <cell r="B4071">
            <v>95003900</v>
          </cell>
          <cell r="C4071">
            <v>2061</v>
          </cell>
          <cell r="D4071">
            <v>6.5883700000000003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6.5883700000000003</v>
          </cell>
        </row>
        <row r="4072">
          <cell r="A4072" t="str">
            <v>950039002062</v>
          </cell>
          <cell r="B4072">
            <v>95003900</v>
          </cell>
          <cell r="C4072">
            <v>2062</v>
          </cell>
          <cell r="D4072">
            <v>4.68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4.68</v>
          </cell>
        </row>
        <row r="4073">
          <cell r="A4073" t="str">
            <v>950039002064</v>
          </cell>
          <cell r="B4073">
            <v>95003900</v>
          </cell>
          <cell r="C4073">
            <v>2064</v>
          </cell>
          <cell r="D4073">
            <v>9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9</v>
          </cell>
        </row>
        <row r="4074">
          <cell r="A4074" t="str">
            <v>950039006024</v>
          </cell>
          <cell r="B4074">
            <v>95003900</v>
          </cell>
          <cell r="C4074">
            <v>6024</v>
          </cell>
          <cell r="D4074">
            <v>5.81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5.81</v>
          </cell>
        </row>
        <row r="4075">
          <cell r="A4075" t="str">
            <v>950039141040</v>
          </cell>
          <cell r="B4075">
            <v>95003914</v>
          </cell>
          <cell r="C4075">
            <v>1040</v>
          </cell>
          <cell r="D4075">
            <v>2.4500000000000002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2.4500000000000002</v>
          </cell>
        </row>
        <row r="4076">
          <cell r="A4076" t="str">
            <v>950039161040</v>
          </cell>
          <cell r="B4076">
            <v>95003916</v>
          </cell>
          <cell r="C4076">
            <v>1040</v>
          </cell>
          <cell r="D4076">
            <v>0.01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0.01</v>
          </cell>
        </row>
        <row r="4077">
          <cell r="A4077" t="str">
            <v>950039191040</v>
          </cell>
          <cell r="B4077">
            <v>95003919</v>
          </cell>
          <cell r="C4077">
            <v>1040</v>
          </cell>
          <cell r="D4077">
            <v>35.409999999999997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35.409999999999997</v>
          </cell>
        </row>
        <row r="4078">
          <cell r="A4078" t="str">
            <v>950039341040</v>
          </cell>
          <cell r="B4078">
            <v>95003934</v>
          </cell>
          <cell r="C4078">
            <v>1040</v>
          </cell>
          <cell r="D4078">
            <v>54.996670000000002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54.996670000000002</v>
          </cell>
        </row>
        <row r="4079">
          <cell r="A4079" t="str">
            <v>950039342060</v>
          </cell>
          <cell r="B4079">
            <v>95003934</v>
          </cell>
          <cell r="C4079">
            <v>2060</v>
          </cell>
          <cell r="D4079">
            <v>45.16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45.16</v>
          </cell>
        </row>
        <row r="4080">
          <cell r="A4080" t="str">
            <v>950039392060</v>
          </cell>
          <cell r="B4080">
            <v>95003939</v>
          </cell>
          <cell r="C4080">
            <v>2060</v>
          </cell>
          <cell r="D4080">
            <v>75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75</v>
          </cell>
        </row>
        <row r="4081">
          <cell r="A4081" t="str">
            <v>950039431040</v>
          </cell>
          <cell r="B4081">
            <v>95003943</v>
          </cell>
          <cell r="C4081">
            <v>1040</v>
          </cell>
          <cell r="D4081">
            <v>7.71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7.71</v>
          </cell>
        </row>
        <row r="4082">
          <cell r="A4082" t="str">
            <v>950039461040</v>
          </cell>
          <cell r="B4082">
            <v>95003946</v>
          </cell>
          <cell r="C4082">
            <v>1040</v>
          </cell>
          <cell r="D4082">
            <v>275.47647999999998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275.47647999999998</v>
          </cell>
        </row>
        <row r="4083">
          <cell r="A4083" t="str">
            <v>950039492060</v>
          </cell>
          <cell r="B4083">
            <v>95003949</v>
          </cell>
          <cell r="C4083">
            <v>2060</v>
          </cell>
          <cell r="D4083">
            <v>72.599999999999994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72.599999999999994</v>
          </cell>
        </row>
        <row r="4084">
          <cell r="A4084" t="str">
            <v>950039521040</v>
          </cell>
          <cell r="B4084">
            <v>95003952</v>
          </cell>
          <cell r="C4084">
            <v>1040</v>
          </cell>
          <cell r="D4084">
            <v>95.22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95.22</v>
          </cell>
        </row>
        <row r="4085">
          <cell r="A4085" t="str">
            <v>950039582061</v>
          </cell>
          <cell r="B4085">
            <v>95003958</v>
          </cell>
          <cell r="C4085">
            <v>2061</v>
          </cell>
          <cell r="D4085">
            <v>628.9425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628.9425</v>
          </cell>
        </row>
        <row r="4086">
          <cell r="A4086" t="str">
            <v>950039592061</v>
          </cell>
          <cell r="B4086">
            <v>95003959</v>
          </cell>
          <cell r="C4086">
            <v>2061</v>
          </cell>
          <cell r="D4086">
            <v>669.43499999999995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669.43499999999995</v>
          </cell>
        </row>
        <row r="4087">
          <cell r="A4087" t="str">
            <v>950039602060</v>
          </cell>
          <cell r="B4087">
            <v>95003960</v>
          </cell>
          <cell r="C4087">
            <v>2060</v>
          </cell>
          <cell r="D4087">
            <v>119.78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119.78</v>
          </cell>
        </row>
        <row r="4088">
          <cell r="A4088" t="str">
            <v>950039612060</v>
          </cell>
          <cell r="B4088">
            <v>95003961</v>
          </cell>
          <cell r="C4088">
            <v>2060</v>
          </cell>
          <cell r="D4088">
            <v>152.22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152.22</v>
          </cell>
        </row>
        <row r="4089">
          <cell r="A4089" t="str">
            <v>950039616024</v>
          </cell>
          <cell r="B4089">
            <v>95003961</v>
          </cell>
          <cell r="C4089">
            <v>6024</v>
          </cell>
          <cell r="D4089">
            <v>152.22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152.22</v>
          </cell>
        </row>
        <row r="4090">
          <cell r="A4090" t="str">
            <v>950039621040</v>
          </cell>
          <cell r="B4090">
            <v>95003962</v>
          </cell>
          <cell r="C4090">
            <v>1040</v>
          </cell>
          <cell r="D4090">
            <v>59.57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59.57</v>
          </cell>
        </row>
        <row r="4091">
          <cell r="A4091" t="str">
            <v>950039741040</v>
          </cell>
          <cell r="B4091">
            <v>95003974</v>
          </cell>
          <cell r="C4091">
            <v>1040</v>
          </cell>
          <cell r="D4091">
            <v>187.86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187.86</v>
          </cell>
        </row>
        <row r="4092">
          <cell r="A4092" t="str">
            <v>950039742060</v>
          </cell>
          <cell r="B4092">
            <v>95003974</v>
          </cell>
          <cell r="C4092">
            <v>2060</v>
          </cell>
          <cell r="D4092">
            <v>0.01</v>
          </cell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>
            <v>0.01</v>
          </cell>
        </row>
        <row r="4093">
          <cell r="A4093" t="str">
            <v>950039822060</v>
          </cell>
          <cell r="B4093">
            <v>95003982</v>
          </cell>
          <cell r="C4093">
            <v>2060</v>
          </cell>
          <cell r="D4093">
            <v>105.79667000000001</v>
          </cell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>
            <v>105.79667000000001</v>
          </cell>
        </row>
        <row r="4094">
          <cell r="A4094" t="str">
            <v>950039842060</v>
          </cell>
          <cell r="B4094">
            <v>95003984</v>
          </cell>
          <cell r="C4094">
            <v>2060</v>
          </cell>
          <cell r="D4094">
            <v>122.98</v>
          </cell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>
            <v>122.98</v>
          </cell>
        </row>
        <row r="4095">
          <cell r="A4095" t="str">
            <v>950039862060</v>
          </cell>
          <cell r="B4095">
            <v>95003986</v>
          </cell>
          <cell r="C4095">
            <v>2060</v>
          </cell>
          <cell r="D4095">
            <v>12.55</v>
          </cell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>
            <v>12.55</v>
          </cell>
        </row>
        <row r="4096">
          <cell r="A4096" t="str">
            <v>950039862061</v>
          </cell>
          <cell r="B4096">
            <v>95003986</v>
          </cell>
          <cell r="C4096">
            <v>2061</v>
          </cell>
          <cell r="D4096">
            <v>15</v>
          </cell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>
            <v>15</v>
          </cell>
        </row>
        <row r="4097">
          <cell r="A4097" t="str">
            <v>950039872060</v>
          </cell>
          <cell r="B4097">
            <v>95003987</v>
          </cell>
          <cell r="C4097">
            <v>2060</v>
          </cell>
          <cell r="D4097">
            <v>11.06667</v>
          </cell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>
            <v>11.06667</v>
          </cell>
        </row>
        <row r="4098">
          <cell r="A4098" t="str">
            <v>950039872064</v>
          </cell>
          <cell r="B4098">
            <v>95003987</v>
          </cell>
          <cell r="C4098">
            <v>2064</v>
          </cell>
          <cell r="D4098">
            <v>13.28374</v>
          </cell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>
            <v>13.28374</v>
          </cell>
        </row>
        <row r="4099">
          <cell r="A4099" t="str">
            <v>950039881040</v>
          </cell>
          <cell r="B4099">
            <v>95003988</v>
          </cell>
          <cell r="C4099">
            <v>1040</v>
          </cell>
          <cell r="D4099">
            <v>9.8000000000000007</v>
          </cell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>
            <v>9.8000000000000007</v>
          </cell>
        </row>
        <row r="4100">
          <cell r="A4100" t="str">
            <v>950039882060</v>
          </cell>
          <cell r="B4100">
            <v>95003988</v>
          </cell>
          <cell r="C4100">
            <v>2060</v>
          </cell>
          <cell r="D4100">
            <v>12.9</v>
          </cell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>
            <v>12.9</v>
          </cell>
        </row>
        <row r="4101">
          <cell r="A4101" t="str">
            <v>950039882064</v>
          </cell>
          <cell r="B4101">
            <v>95003988</v>
          </cell>
          <cell r="C4101">
            <v>2064</v>
          </cell>
          <cell r="D4101">
            <v>13.44511</v>
          </cell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>
            <v>13.44511</v>
          </cell>
        </row>
        <row r="4102">
          <cell r="A4102" t="str">
            <v>950039892060</v>
          </cell>
          <cell r="B4102">
            <v>95003989</v>
          </cell>
          <cell r="C4102">
            <v>2060</v>
          </cell>
          <cell r="D4102">
            <v>14.0174</v>
          </cell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>
            <v>14.0174</v>
          </cell>
        </row>
        <row r="4103">
          <cell r="A4103" t="str">
            <v>950039902060</v>
          </cell>
          <cell r="B4103">
            <v>95003990</v>
          </cell>
          <cell r="C4103">
            <v>2060</v>
          </cell>
          <cell r="D4103">
            <v>17.835149999999999</v>
          </cell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>
            <v>17.835149999999999</v>
          </cell>
        </row>
        <row r="4104">
          <cell r="A4104" t="str">
            <v>950039912060</v>
          </cell>
          <cell r="B4104">
            <v>95003991</v>
          </cell>
          <cell r="C4104">
            <v>2060</v>
          </cell>
          <cell r="D4104">
            <v>26.8</v>
          </cell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>
            <v>26.8</v>
          </cell>
        </row>
        <row r="4105">
          <cell r="A4105" t="str">
            <v>950039912061</v>
          </cell>
          <cell r="B4105">
            <v>95003991</v>
          </cell>
          <cell r="C4105">
            <v>2061</v>
          </cell>
          <cell r="D4105">
            <v>83.68</v>
          </cell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>
            <v>83.68</v>
          </cell>
        </row>
        <row r="4106">
          <cell r="A4106" t="str">
            <v>950039916024</v>
          </cell>
          <cell r="B4106">
            <v>95003991</v>
          </cell>
          <cell r="C4106">
            <v>6024</v>
          </cell>
          <cell r="D4106">
            <v>16.065000000000001</v>
          </cell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>
            <v>16.065000000000001</v>
          </cell>
        </row>
        <row r="4107">
          <cell r="A4107" t="str">
            <v>950039921040</v>
          </cell>
          <cell r="B4107">
            <v>95003992</v>
          </cell>
          <cell r="C4107">
            <v>1040</v>
          </cell>
          <cell r="D4107">
            <v>17.14</v>
          </cell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>
            <v>17.14</v>
          </cell>
        </row>
        <row r="4108">
          <cell r="A4108" t="str">
            <v>950039922060</v>
          </cell>
          <cell r="B4108">
            <v>95003992</v>
          </cell>
          <cell r="C4108">
            <v>2060</v>
          </cell>
          <cell r="D4108">
            <v>0.8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0.8</v>
          </cell>
        </row>
        <row r="4109">
          <cell r="A4109" t="str">
            <v>950039922061</v>
          </cell>
          <cell r="B4109">
            <v>95003992</v>
          </cell>
          <cell r="C4109">
            <v>2061</v>
          </cell>
          <cell r="D4109">
            <v>90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90</v>
          </cell>
        </row>
        <row r="4110">
          <cell r="A4110" t="str">
            <v>950039941040</v>
          </cell>
          <cell r="B4110">
            <v>95003994</v>
          </cell>
          <cell r="C4110">
            <v>1040</v>
          </cell>
          <cell r="D4110">
            <v>0.01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0.01</v>
          </cell>
        </row>
        <row r="4111">
          <cell r="A4111" t="str">
            <v>950039942061</v>
          </cell>
          <cell r="B4111">
            <v>95003994</v>
          </cell>
          <cell r="C4111">
            <v>2061</v>
          </cell>
          <cell r="D4111">
            <v>763.15499999999997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763.15499999999997</v>
          </cell>
        </row>
        <row r="4112">
          <cell r="A4112" t="str">
            <v>950039952060</v>
          </cell>
          <cell r="B4112">
            <v>95003995</v>
          </cell>
          <cell r="C4112">
            <v>2060</v>
          </cell>
          <cell r="D4112">
            <v>37.181669999999997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37.181669999999997</v>
          </cell>
        </row>
        <row r="4113">
          <cell r="A4113" t="str">
            <v>950039952061</v>
          </cell>
          <cell r="B4113">
            <v>95003995</v>
          </cell>
          <cell r="C4113">
            <v>2061</v>
          </cell>
          <cell r="D4113">
            <v>70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70</v>
          </cell>
        </row>
        <row r="4114">
          <cell r="A4114" t="str">
            <v>950039972060</v>
          </cell>
          <cell r="B4114">
            <v>95003997</v>
          </cell>
          <cell r="C4114">
            <v>2060</v>
          </cell>
          <cell r="D4114">
            <v>7.0185199999999996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7.0185199999999996</v>
          </cell>
        </row>
        <row r="4115">
          <cell r="A4115" t="str">
            <v>950039972061</v>
          </cell>
          <cell r="B4115">
            <v>95003997</v>
          </cell>
          <cell r="C4115">
            <v>2061</v>
          </cell>
          <cell r="D4115">
            <v>12.108000000000001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12.108000000000001</v>
          </cell>
        </row>
        <row r="4116">
          <cell r="A4116" t="str">
            <v>950039982060</v>
          </cell>
          <cell r="B4116">
            <v>95003998</v>
          </cell>
          <cell r="C4116">
            <v>2060</v>
          </cell>
          <cell r="D4116">
            <v>6.15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6.15</v>
          </cell>
        </row>
        <row r="4117">
          <cell r="A4117" t="str">
            <v>950039982061</v>
          </cell>
          <cell r="B4117">
            <v>95003998</v>
          </cell>
          <cell r="C4117">
            <v>2061</v>
          </cell>
          <cell r="D4117">
            <v>19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19</v>
          </cell>
        </row>
        <row r="4118">
          <cell r="A4118" t="str">
            <v>950039992060</v>
          </cell>
          <cell r="B4118">
            <v>95003999</v>
          </cell>
          <cell r="C4118">
            <v>2060</v>
          </cell>
          <cell r="D4118">
            <v>14.26586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14.26586</v>
          </cell>
        </row>
        <row r="4119">
          <cell r="A4119" t="str">
            <v>950039992061</v>
          </cell>
          <cell r="B4119">
            <v>95003999</v>
          </cell>
          <cell r="C4119">
            <v>2061</v>
          </cell>
          <cell r="D4119">
            <v>32.689039999999999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32.689039999999999</v>
          </cell>
        </row>
        <row r="4120">
          <cell r="A4120" t="str">
            <v>950039992064</v>
          </cell>
          <cell r="B4120">
            <v>95003999</v>
          </cell>
          <cell r="C4120">
            <v>2064</v>
          </cell>
          <cell r="D4120">
            <v>9.4450000000000003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9.4450000000000003</v>
          </cell>
        </row>
        <row r="4121">
          <cell r="A4121" t="str">
            <v>950039996024</v>
          </cell>
          <cell r="B4121">
            <v>95003999</v>
          </cell>
          <cell r="C4121">
            <v>6024</v>
          </cell>
          <cell r="D4121">
            <v>13.44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13.44</v>
          </cell>
        </row>
        <row r="4122">
          <cell r="A4122" t="str">
            <v>950040001040</v>
          </cell>
          <cell r="B4122">
            <v>95004000</v>
          </cell>
          <cell r="C4122">
            <v>1040</v>
          </cell>
          <cell r="D4122">
            <v>15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15</v>
          </cell>
        </row>
        <row r="4123">
          <cell r="A4123" t="str">
            <v>950040002060</v>
          </cell>
          <cell r="B4123">
            <v>95004000</v>
          </cell>
          <cell r="C4123">
            <v>2060</v>
          </cell>
          <cell r="D4123">
            <v>16.899999999999999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16.899999999999999</v>
          </cell>
        </row>
        <row r="4124">
          <cell r="A4124" t="str">
            <v>950040002061</v>
          </cell>
          <cell r="B4124">
            <v>95004000</v>
          </cell>
          <cell r="C4124">
            <v>2061</v>
          </cell>
          <cell r="D4124">
            <v>29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29</v>
          </cell>
        </row>
        <row r="4125">
          <cell r="A4125" t="str">
            <v>950040002064</v>
          </cell>
          <cell r="B4125">
            <v>95004000</v>
          </cell>
          <cell r="C4125">
            <v>2064</v>
          </cell>
          <cell r="D4125">
            <v>15</v>
          </cell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15</v>
          </cell>
        </row>
        <row r="4126">
          <cell r="A4126" t="str">
            <v>950040004010</v>
          </cell>
          <cell r="B4126">
            <v>95004000</v>
          </cell>
          <cell r="C4126">
            <v>4010</v>
          </cell>
          <cell r="D4126">
            <v>7.85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7.85</v>
          </cell>
        </row>
        <row r="4127">
          <cell r="A4127" t="str">
            <v>950040006024</v>
          </cell>
          <cell r="B4127">
            <v>95004000</v>
          </cell>
          <cell r="C4127">
            <v>6024</v>
          </cell>
          <cell r="D4127">
            <v>9.4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9.4</v>
          </cell>
        </row>
        <row r="4128">
          <cell r="A4128" t="str">
            <v>950040011040</v>
          </cell>
          <cell r="B4128">
            <v>95004001</v>
          </cell>
          <cell r="C4128">
            <v>1040</v>
          </cell>
          <cell r="D4128">
            <v>13.5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13.5</v>
          </cell>
        </row>
        <row r="4129">
          <cell r="A4129" t="str">
            <v>950040012060</v>
          </cell>
          <cell r="B4129">
            <v>95004001</v>
          </cell>
          <cell r="C4129">
            <v>2060</v>
          </cell>
          <cell r="D4129">
            <v>20.739740000000001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20.739740000000001</v>
          </cell>
        </row>
        <row r="4130">
          <cell r="A4130" t="str">
            <v>950040012061</v>
          </cell>
          <cell r="B4130">
            <v>95004001</v>
          </cell>
          <cell r="C4130">
            <v>2061</v>
          </cell>
          <cell r="D4130">
            <v>34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34</v>
          </cell>
        </row>
        <row r="4131">
          <cell r="A4131" t="str">
            <v>950040012064</v>
          </cell>
          <cell r="B4131">
            <v>95004001</v>
          </cell>
          <cell r="C4131">
            <v>2064</v>
          </cell>
          <cell r="D4131">
            <v>16.559999999999999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16.559999999999999</v>
          </cell>
        </row>
        <row r="4132">
          <cell r="A4132" t="str">
            <v>950040016024</v>
          </cell>
          <cell r="B4132">
            <v>95004001</v>
          </cell>
          <cell r="C4132">
            <v>6024</v>
          </cell>
          <cell r="D4132">
            <v>14.94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14.94</v>
          </cell>
        </row>
        <row r="4133">
          <cell r="A4133" t="str">
            <v>950040022060</v>
          </cell>
          <cell r="B4133">
            <v>95004002</v>
          </cell>
          <cell r="C4133">
            <v>2060</v>
          </cell>
          <cell r="D4133">
            <v>24.428570000000001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24.428570000000001</v>
          </cell>
        </row>
        <row r="4134">
          <cell r="A4134" t="str">
            <v>950040022064</v>
          </cell>
          <cell r="B4134">
            <v>95004002</v>
          </cell>
          <cell r="C4134">
            <v>2064</v>
          </cell>
          <cell r="D4134">
            <v>22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22</v>
          </cell>
        </row>
        <row r="4135">
          <cell r="A4135" t="str">
            <v>950040031040</v>
          </cell>
          <cell r="B4135">
            <v>95004003</v>
          </cell>
          <cell r="C4135">
            <v>1040</v>
          </cell>
          <cell r="D4135">
            <v>28.3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28.3</v>
          </cell>
        </row>
        <row r="4136">
          <cell r="A4136" t="str">
            <v>950040032060</v>
          </cell>
          <cell r="B4136">
            <v>95004003</v>
          </cell>
          <cell r="C4136">
            <v>2060</v>
          </cell>
          <cell r="D4136">
            <v>32.603169999999999</v>
          </cell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>
            <v>32.603169999999999</v>
          </cell>
        </row>
        <row r="4137">
          <cell r="A4137" t="str">
            <v>950040032061</v>
          </cell>
          <cell r="B4137">
            <v>95004003</v>
          </cell>
          <cell r="C4137">
            <v>2061</v>
          </cell>
          <cell r="D4137">
            <v>60</v>
          </cell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>
            <v>60</v>
          </cell>
        </row>
        <row r="4138">
          <cell r="A4138" t="str">
            <v>950040032062</v>
          </cell>
          <cell r="B4138">
            <v>95004003</v>
          </cell>
          <cell r="C4138">
            <v>2062</v>
          </cell>
          <cell r="D4138">
            <v>32.5</v>
          </cell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>
            <v>32.5</v>
          </cell>
        </row>
        <row r="4139">
          <cell r="A4139" t="str">
            <v>950040032064</v>
          </cell>
          <cell r="B4139">
            <v>95004003</v>
          </cell>
          <cell r="C4139">
            <v>2064</v>
          </cell>
          <cell r="D4139">
            <v>30</v>
          </cell>
          <cell r="E4139">
            <v>0</v>
          </cell>
          <cell r="F4139">
            <v>0</v>
          </cell>
          <cell r="G4139">
            <v>0</v>
          </cell>
          <cell r="H4139">
            <v>0</v>
          </cell>
          <cell r="I4139">
            <v>30</v>
          </cell>
        </row>
        <row r="4140">
          <cell r="A4140" t="str">
            <v>950040034010</v>
          </cell>
          <cell r="B4140">
            <v>95004003</v>
          </cell>
          <cell r="C4140">
            <v>4010</v>
          </cell>
          <cell r="D4140">
            <v>21.58</v>
          </cell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>
            <v>21.58</v>
          </cell>
        </row>
        <row r="4141">
          <cell r="A4141" t="str">
            <v>950040041040</v>
          </cell>
          <cell r="B4141">
            <v>95004004</v>
          </cell>
          <cell r="C4141">
            <v>1040</v>
          </cell>
          <cell r="D4141">
            <v>27.017099999999999</v>
          </cell>
          <cell r="E4141">
            <v>0</v>
          </cell>
          <cell r="F4141">
            <v>0</v>
          </cell>
          <cell r="G4141">
            <v>0</v>
          </cell>
          <cell r="H4141">
            <v>0</v>
          </cell>
          <cell r="I4141">
            <v>27.017099999999999</v>
          </cell>
        </row>
        <row r="4142">
          <cell r="A4142" t="str">
            <v>950040042060</v>
          </cell>
          <cell r="B4142">
            <v>95004004</v>
          </cell>
          <cell r="C4142">
            <v>2060</v>
          </cell>
          <cell r="D4142">
            <v>37.5</v>
          </cell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>
            <v>37.5</v>
          </cell>
        </row>
        <row r="4143">
          <cell r="A4143" t="str">
            <v>950040051040</v>
          </cell>
          <cell r="B4143">
            <v>95004005</v>
          </cell>
          <cell r="C4143">
            <v>1040</v>
          </cell>
          <cell r="D4143">
            <v>35.191429999999997</v>
          </cell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>
            <v>35.191429999999997</v>
          </cell>
        </row>
        <row r="4144">
          <cell r="A4144" t="str">
            <v>950040052060</v>
          </cell>
          <cell r="B4144">
            <v>95004005</v>
          </cell>
          <cell r="C4144">
            <v>2060</v>
          </cell>
          <cell r="D4144">
            <v>31.475829999999998</v>
          </cell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>
            <v>31.475829999999998</v>
          </cell>
        </row>
        <row r="4145">
          <cell r="A4145" t="str">
            <v>950040061040</v>
          </cell>
          <cell r="B4145">
            <v>95004006</v>
          </cell>
          <cell r="C4145">
            <v>1040</v>
          </cell>
          <cell r="D4145">
            <v>44.5</v>
          </cell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>
            <v>44.5</v>
          </cell>
        </row>
        <row r="4146">
          <cell r="A4146" t="str">
            <v>950040062060</v>
          </cell>
          <cell r="B4146">
            <v>95004006</v>
          </cell>
          <cell r="C4146">
            <v>2060</v>
          </cell>
          <cell r="D4146">
            <v>30.91404</v>
          </cell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>
            <v>30.91404</v>
          </cell>
        </row>
        <row r="4147">
          <cell r="A4147" t="str">
            <v>950040072060</v>
          </cell>
          <cell r="B4147">
            <v>95004007</v>
          </cell>
          <cell r="C4147">
            <v>2060</v>
          </cell>
          <cell r="D4147">
            <v>42.137500000000003</v>
          </cell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>
            <v>42.137500000000003</v>
          </cell>
        </row>
        <row r="4148">
          <cell r="A4148" t="str">
            <v>950040072061</v>
          </cell>
          <cell r="B4148">
            <v>95004007</v>
          </cell>
          <cell r="C4148">
            <v>2061</v>
          </cell>
          <cell r="D4148">
            <v>86.11833</v>
          </cell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>
            <v>86.11833</v>
          </cell>
        </row>
        <row r="4149">
          <cell r="A4149" t="str">
            <v>950040072064</v>
          </cell>
          <cell r="B4149">
            <v>95004007</v>
          </cell>
          <cell r="C4149">
            <v>2064</v>
          </cell>
          <cell r="D4149">
            <v>59.39</v>
          </cell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>
            <v>59.39</v>
          </cell>
        </row>
        <row r="4150">
          <cell r="A4150" t="str">
            <v>950040082060</v>
          </cell>
          <cell r="B4150">
            <v>95004008</v>
          </cell>
          <cell r="C4150">
            <v>2060</v>
          </cell>
          <cell r="D4150">
            <v>76.5</v>
          </cell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>
            <v>76.5</v>
          </cell>
        </row>
        <row r="4151">
          <cell r="A4151" t="str">
            <v>950040091040</v>
          </cell>
          <cell r="B4151">
            <v>95004009</v>
          </cell>
          <cell r="C4151">
            <v>1040</v>
          </cell>
          <cell r="D4151">
            <v>40.262500000000003</v>
          </cell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>
            <v>40.262500000000003</v>
          </cell>
        </row>
        <row r="4152">
          <cell r="A4152" t="str">
            <v>950040092061</v>
          </cell>
          <cell r="B4152">
            <v>95004009</v>
          </cell>
          <cell r="C4152">
            <v>2061</v>
          </cell>
          <cell r="D4152">
            <v>160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160</v>
          </cell>
        </row>
        <row r="4153">
          <cell r="A4153" t="str">
            <v>950040102060</v>
          </cell>
          <cell r="B4153">
            <v>95004010</v>
          </cell>
          <cell r="C4153">
            <v>2060</v>
          </cell>
          <cell r="D4153">
            <v>77.594999999999999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77.594999999999999</v>
          </cell>
        </row>
        <row r="4154">
          <cell r="A4154" t="str">
            <v>950040102061</v>
          </cell>
          <cell r="B4154">
            <v>95004010</v>
          </cell>
          <cell r="C4154">
            <v>2061</v>
          </cell>
          <cell r="D4154">
            <v>230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230</v>
          </cell>
        </row>
        <row r="4155">
          <cell r="A4155" t="str">
            <v>950040111040</v>
          </cell>
          <cell r="B4155">
            <v>95004011</v>
          </cell>
          <cell r="C4155">
            <v>1040</v>
          </cell>
          <cell r="D4155">
            <v>95</v>
          </cell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95</v>
          </cell>
        </row>
        <row r="4156">
          <cell r="A4156" t="str">
            <v>950040131040</v>
          </cell>
          <cell r="B4156">
            <v>95004013</v>
          </cell>
          <cell r="C4156">
            <v>1040</v>
          </cell>
          <cell r="D4156">
            <v>222.56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222.56</v>
          </cell>
        </row>
        <row r="4157">
          <cell r="A4157" t="str">
            <v>950040132061</v>
          </cell>
          <cell r="B4157">
            <v>95004013</v>
          </cell>
          <cell r="C4157">
            <v>2061</v>
          </cell>
          <cell r="D4157">
            <v>650.15499999999997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650.15499999999997</v>
          </cell>
        </row>
        <row r="4158">
          <cell r="A4158" t="str">
            <v>950040132064</v>
          </cell>
          <cell r="B4158">
            <v>95004013</v>
          </cell>
          <cell r="C4158">
            <v>2064</v>
          </cell>
          <cell r="D4158">
            <v>370.53500000000003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370.53500000000003</v>
          </cell>
        </row>
        <row r="4159">
          <cell r="A4159" t="str">
            <v>950040152061</v>
          </cell>
          <cell r="B4159">
            <v>95004015</v>
          </cell>
          <cell r="C4159">
            <v>2061</v>
          </cell>
          <cell r="D4159">
            <v>777.55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777.55</v>
          </cell>
        </row>
        <row r="4160">
          <cell r="A4160" t="str">
            <v>950040172060</v>
          </cell>
          <cell r="B4160">
            <v>95004017</v>
          </cell>
          <cell r="C4160">
            <v>2060</v>
          </cell>
          <cell r="D4160">
            <v>7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7</v>
          </cell>
        </row>
        <row r="4161">
          <cell r="A4161" t="str">
            <v>950040182060</v>
          </cell>
          <cell r="B4161">
            <v>95004018</v>
          </cell>
          <cell r="C4161">
            <v>2060</v>
          </cell>
          <cell r="D4161">
            <v>9.3382900000000006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9.3382900000000006</v>
          </cell>
        </row>
        <row r="4162">
          <cell r="A4162" t="str">
            <v>950040191040</v>
          </cell>
          <cell r="B4162">
            <v>95004019</v>
          </cell>
          <cell r="C4162">
            <v>1040</v>
          </cell>
          <cell r="D4162">
            <v>11.8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11.8</v>
          </cell>
        </row>
        <row r="4163">
          <cell r="A4163" t="str">
            <v>950040192060</v>
          </cell>
          <cell r="B4163">
            <v>95004019</v>
          </cell>
          <cell r="C4163">
            <v>2060</v>
          </cell>
          <cell r="D4163">
            <v>11.76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11.76</v>
          </cell>
        </row>
        <row r="4164">
          <cell r="A4164" t="str">
            <v>950040202060</v>
          </cell>
          <cell r="B4164">
            <v>95004020</v>
          </cell>
          <cell r="C4164">
            <v>2060</v>
          </cell>
          <cell r="D4164">
            <v>11.82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11.82</v>
          </cell>
        </row>
        <row r="4165">
          <cell r="A4165" t="str">
            <v>950040202064</v>
          </cell>
          <cell r="B4165">
            <v>95004020</v>
          </cell>
          <cell r="C4165">
            <v>2064</v>
          </cell>
          <cell r="D4165">
            <v>18.79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18.79</v>
          </cell>
        </row>
        <row r="4166">
          <cell r="A4166" t="str">
            <v>950040211040</v>
          </cell>
          <cell r="B4166">
            <v>95004021</v>
          </cell>
          <cell r="C4166">
            <v>1040</v>
          </cell>
          <cell r="D4166">
            <v>272.02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272.02</v>
          </cell>
        </row>
        <row r="4167">
          <cell r="A4167" t="str">
            <v>950040222060</v>
          </cell>
          <cell r="B4167">
            <v>95004022</v>
          </cell>
          <cell r="C4167">
            <v>2060</v>
          </cell>
          <cell r="D4167">
            <v>27.934170000000002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27.934170000000002</v>
          </cell>
        </row>
        <row r="4168">
          <cell r="A4168" t="str">
            <v>950040241040</v>
          </cell>
          <cell r="B4168">
            <v>95004024</v>
          </cell>
          <cell r="C4168">
            <v>1040</v>
          </cell>
          <cell r="D4168">
            <v>27.514289999999999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27.514289999999999</v>
          </cell>
        </row>
        <row r="4169">
          <cell r="A4169" t="str">
            <v>950040242060</v>
          </cell>
          <cell r="B4169">
            <v>95004024</v>
          </cell>
          <cell r="C4169">
            <v>2060</v>
          </cell>
          <cell r="D4169">
            <v>48.30818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48.30818</v>
          </cell>
        </row>
        <row r="4170">
          <cell r="A4170" t="str">
            <v>950040242061</v>
          </cell>
          <cell r="B4170">
            <v>95004024</v>
          </cell>
          <cell r="C4170">
            <v>2061</v>
          </cell>
          <cell r="D4170">
            <v>72.144660000000002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72.144660000000002</v>
          </cell>
        </row>
        <row r="4171">
          <cell r="A4171" t="str">
            <v>950040251040</v>
          </cell>
          <cell r="B4171">
            <v>95004025</v>
          </cell>
          <cell r="C4171">
            <v>1040</v>
          </cell>
          <cell r="D4171">
            <v>32.999699999999997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32.999699999999997</v>
          </cell>
        </row>
        <row r="4172">
          <cell r="A4172" t="str">
            <v>950040252060</v>
          </cell>
          <cell r="B4172">
            <v>95004025</v>
          </cell>
          <cell r="C4172">
            <v>2060</v>
          </cell>
          <cell r="D4172">
            <v>36.869999999999997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36.869999999999997</v>
          </cell>
        </row>
        <row r="4173">
          <cell r="A4173" t="str">
            <v>950040261040</v>
          </cell>
          <cell r="B4173">
            <v>95004026</v>
          </cell>
          <cell r="C4173">
            <v>1040</v>
          </cell>
          <cell r="D4173">
            <v>64.5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64.5</v>
          </cell>
        </row>
        <row r="4174">
          <cell r="A4174" t="str">
            <v>950040262060</v>
          </cell>
          <cell r="B4174">
            <v>95004026</v>
          </cell>
          <cell r="C4174">
            <v>2060</v>
          </cell>
          <cell r="D4174">
            <v>52.671669999999999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52.671669999999999</v>
          </cell>
        </row>
        <row r="4175">
          <cell r="A4175" t="str">
            <v>950040272060</v>
          </cell>
          <cell r="B4175">
            <v>95004027</v>
          </cell>
          <cell r="C4175">
            <v>2060</v>
          </cell>
          <cell r="D4175">
            <v>52.924250000000001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52.924250000000001</v>
          </cell>
        </row>
        <row r="4176">
          <cell r="A4176" t="str">
            <v>950040272061</v>
          </cell>
          <cell r="B4176">
            <v>95004027</v>
          </cell>
          <cell r="C4176">
            <v>2061</v>
          </cell>
          <cell r="D4176">
            <v>95.303030000000007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95.303030000000007</v>
          </cell>
        </row>
        <row r="4177">
          <cell r="A4177" t="str">
            <v>950040282060</v>
          </cell>
          <cell r="B4177">
            <v>95004028</v>
          </cell>
          <cell r="C4177">
            <v>2060</v>
          </cell>
          <cell r="D4177">
            <v>0.01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0.01</v>
          </cell>
        </row>
        <row r="4178">
          <cell r="A4178" t="str">
            <v>950040291040</v>
          </cell>
          <cell r="B4178">
            <v>95004029</v>
          </cell>
          <cell r="C4178">
            <v>1040</v>
          </cell>
          <cell r="D4178">
            <v>122.49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122.49</v>
          </cell>
        </row>
        <row r="4179">
          <cell r="A4179" t="str">
            <v>950040292060</v>
          </cell>
          <cell r="B4179">
            <v>95004029</v>
          </cell>
          <cell r="C4179">
            <v>2060</v>
          </cell>
          <cell r="D4179">
            <v>95.495000000000005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95.495000000000005</v>
          </cell>
        </row>
        <row r="4180">
          <cell r="A4180" t="str">
            <v>950040321040</v>
          </cell>
          <cell r="B4180">
            <v>95004032</v>
          </cell>
          <cell r="C4180">
            <v>1040</v>
          </cell>
          <cell r="D4180">
            <v>232.3175</v>
          </cell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>
            <v>232.3175</v>
          </cell>
        </row>
        <row r="4181">
          <cell r="A4181" t="str">
            <v>950040371040</v>
          </cell>
          <cell r="B4181">
            <v>95004037</v>
          </cell>
          <cell r="C4181">
            <v>1040</v>
          </cell>
          <cell r="D4181">
            <v>155.47</v>
          </cell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>
            <v>155.47</v>
          </cell>
        </row>
        <row r="4182">
          <cell r="A4182" t="str">
            <v>950040402061</v>
          </cell>
          <cell r="B4182">
            <v>95004040</v>
          </cell>
          <cell r="C4182">
            <v>2061</v>
          </cell>
          <cell r="D4182">
            <v>669.30124999999998</v>
          </cell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>
            <v>669.30124999999998</v>
          </cell>
        </row>
        <row r="4183">
          <cell r="A4183" t="str">
            <v>950040442061</v>
          </cell>
          <cell r="B4183">
            <v>95004044</v>
          </cell>
          <cell r="C4183">
            <v>2061</v>
          </cell>
          <cell r="D4183">
            <v>93.72</v>
          </cell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>
            <v>93.72</v>
          </cell>
        </row>
        <row r="4184">
          <cell r="A4184" t="str">
            <v>950040461040</v>
          </cell>
          <cell r="B4184">
            <v>95004046</v>
          </cell>
          <cell r="C4184">
            <v>1040</v>
          </cell>
          <cell r="D4184">
            <v>760</v>
          </cell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>
            <v>760</v>
          </cell>
        </row>
        <row r="4185">
          <cell r="A4185" t="str">
            <v>950040462060</v>
          </cell>
          <cell r="B4185">
            <v>95004046</v>
          </cell>
          <cell r="C4185">
            <v>2060</v>
          </cell>
          <cell r="D4185">
            <v>0.1</v>
          </cell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>
            <v>0.1</v>
          </cell>
        </row>
        <row r="4186">
          <cell r="A4186" t="str">
            <v>950040491040</v>
          </cell>
          <cell r="B4186">
            <v>95004049</v>
          </cell>
          <cell r="C4186">
            <v>1040</v>
          </cell>
          <cell r="D4186">
            <v>53.48</v>
          </cell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>
            <v>53.48</v>
          </cell>
        </row>
        <row r="4187">
          <cell r="A4187" t="str">
            <v>950040542061</v>
          </cell>
          <cell r="B4187">
            <v>95004054</v>
          </cell>
          <cell r="C4187">
            <v>2061</v>
          </cell>
          <cell r="D4187">
            <v>885.69334000000003</v>
          </cell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>
            <v>885.69334000000003</v>
          </cell>
        </row>
        <row r="4188">
          <cell r="A4188" t="str">
            <v>950040612060</v>
          </cell>
          <cell r="B4188">
            <v>95004061</v>
          </cell>
          <cell r="C4188">
            <v>2060</v>
          </cell>
          <cell r="D4188">
            <v>0.41</v>
          </cell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>
            <v>0.41</v>
          </cell>
        </row>
        <row r="4189">
          <cell r="A4189" t="str">
            <v>950040612064</v>
          </cell>
          <cell r="B4189">
            <v>95004061</v>
          </cell>
          <cell r="C4189">
            <v>2064</v>
          </cell>
          <cell r="D4189">
            <v>52.5</v>
          </cell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>
            <v>52.5</v>
          </cell>
        </row>
        <row r="4190">
          <cell r="A4190" t="str">
            <v>950040622060</v>
          </cell>
          <cell r="B4190">
            <v>95004062</v>
          </cell>
          <cell r="C4190">
            <v>2060</v>
          </cell>
          <cell r="D4190">
            <v>30</v>
          </cell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>
            <v>30</v>
          </cell>
        </row>
        <row r="4191">
          <cell r="A4191" t="str">
            <v>950040642060</v>
          </cell>
          <cell r="B4191">
            <v>95004064</v>
          </cell>
          <cell r="C4191">
            <v>2060</v>
          </cell>
          <cell r="D4191">
            <v>90.950059999999993</v>
          </cell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>
            <v>90.950059999999993</v>
          </cell>
        </row>
        <row r="4192">
          <cell r="A4192" t="str">
            <v>950040651040</v>
          </cell>
          <cell r="B4192">
            <v>95004065</v>
          </cell>
          <cell r="C4192">
            <v>1040</v>
          </cell>
          <cell r="D4192">
            <v>42.75</v>
          </cell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>
            <v>42.75</v>
          </cell>
        </row>
        <row r="4193">
          <cell r="A4193" t="str">
            <v>950040652060</v>
          </cell>
          <cell r="B4193">
            <v>95004065</v>
          </cell>
          <cell r="C4193">
            <v>2060</v>
          </cell>
          <cell r="D4193">
            <v>110.0925</v>
          </cell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>
            <v>110.0925</v>
          </cell>
        </row>
        <row r="4194">
          <cell r="A4194" t="str">
            <v>950040701040</v>
          </cell>
          <cell r="B4194">
            <v>95004070</v>
          </cell>
          <cell r="C4194">
            <v>1040</v>
          </cell>
          <cell r="D4194">
            <v>261.86</v>
          </cell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>
            <v>261.86</v>
          </cell>
        </row>
        <row r="4195">
          <cell r="A4195" t="str">
            <v>950040762060</v>
          </cell>
          <cell r="B4195">
            <v>95004076</v>
          </cell>
          <cell r="C4195">
            <v>2060</v>
          </cell>
          <cell r="D4195">
            <v>43.71875</v>
          </cell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>
            <v>43.71875</v>
          </cell>
        </row>
        <row r="4196">
          <cell r="A4196" t="str">
            <v>950040772060</v>
          </cell>
          <cell r="B4196">
            <v>95004077</v>
          </cell>
          <cell r="C4196">
            <v>2060</v>
          </cell>
          <cell r="D4196">
            <v>54.27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54.27</v>
          </cell>
        </row>
        <row r="4197">
          <cell r="A4197" t="str">
            <v>950040792060</v>
          </cell>
          <cell r="B4197">
            <v>95004079</v>
          </cell>
          <cell r="C4197">
            <v>2060</v>
          </cell>
          <cell r="D4197">
            <v>60.17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60.17</v>
          </cell>
        </row>
        <row r="4198">
          <cell r="A4198" t="str">
            <v>950040851040</v>
          </cell>
          <cell r="B4198">
            <v>95004085</v>
          </cell>
          <cell r="C4198">
            <v>1040</v>
          </cell>
          <cell r="D4198">
            <v>70.56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70.56</v>
          </cell>
        </row>
        <row r="4199">
          <cell r="A4199" t="str">
            <v>950040852060</v>
          </cell>
          <cell r="B4199">
            <v>95004085</v>
          </cell>
          <cell r="C4199">
            <v>2060</v>
          </cell>
          <cell r="D4199">
            <v>0.01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0.01</v>
          </cell>
        </row>
        <row r="4200">
          <cell r="A4200" t="str">
            <v>950040891040</v>
          </cell>
          <cell r="B4200">
            <v>95004089</v>
          </cell>
          <cell r="C4200">
            <v>1040</v>
          </cell>
          <cell r="D4200">
            <v>48.26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48.26</v>
          </cell>
        </row>
        <row r="4201">
          <cell r="A4201" t="str">
            <v>950040942060</v>
          </cell>
          <cell r="B4201">
            <v>95004094</v>
          </cell>
          <cell r="C4201">
            <v>2060</v>
          </cell>
          <cell r="D4201">
            <v>11.28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11.28</v>
          </cell>
        </row>
        <row r="4202">
          <cell r="A4202" t="str">
            <v>950040952064</v>
          </cell>
          <cell r="B4202">
            <v>95004095</v>
          </cell>
          <cell r="C4202">
            <v>2064</v>
          </cell>
          <cell r="D4202">
            <v>4.7796700000000003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4.7796700000000003</v>
          </cell>
        </row>
        <row r="4203">
          <cell r="A4203" t="str">
            <v>950040962064</v>
          </cell>
          <cell r="B4203">
            <v>95004096</v>
          </cell>
          <cell r="C4203">
            <v>2064</v>
          </cell>
          <cell r="D4203">
            <v>33.380499999999998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33.380499999999998</v>
          </cell>
        </row>
        <row r="4204">
          <cell r="A4204" t="str">
            <v>950040972064</v>
          </cell>
          <cell r="B4204">
            <v>95004097</v>
          </cell>
          <cell r="C4204">
            <v>2064</v>
          </cell>
          <cell r="D4204">
            <v>2.6586699999999999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2.6586699999999999</v>
          </cell>
        </row>
        <row r="4205">
          <cell r="A4205" t="str">
            <v>950040982064</v>
          </cell>
          <cell r="B4205">
            <v>95004098</v>
          </cell>
          <cell r="C4205">
            <v>2064</v>
          </cell>
          <cell r="D4205">
            <v>31.477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31.477</v>
          </cell>
        </row>
        <row r="4206">
          <cell r="A4206" t="str">
            <v>950040992064</v>
          </cell>
          <cell r="B4206">
            <v>95004099</v>
          </cell>
          <cell r="C4206">
            <v>2064</v>
          </cell>
          <cell r="D4206">
            <v>12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12</v>
          </cell>
        </row>
        <row r="4207">
          <cell r="A4207" t="str">
            <v>950041002064</v>
          </cell>
          <cell r="B4207">
            <v>95004100</v>
          </cell>
          <cell r="C4207">
            <v>2064</v>
          </cell>
          <cell r="D4207">
            <v>1.2888999999999999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1.2888999999999999</v>
          </cell>
        </row>
        <row r="4208">
          <cell r="A4208" t="str">
            <v>950041012064</v>
          </cell>
          <cell r="B4208">
            <v>95004101</v>
          </cell>
          <cell r="C4208">
            <v>2064</v>
          </cell>
          <cell r="D4208">
            <v>211.79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211.79</v>
          </cell>
        </row>
        <row r="4209">
          <cell r="A4209" t="str">
            <v>950041022064</v>
          </cell>
          <cell r="B4209">
            <v>95004102</v>
          </cell>
          <cell r="C4209">
            <v>2064</v>
          </cell>
          <cell r="D4209">
            <v>543.66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543.66</v>
          </cell>
        </row>
        <row r="4210">
          <cell r="A4210" t="str">
            <v>950041032064</v>
          </cell>
          <cell r="B4210">
            <v>95004103</v>
          </cell>
          <cell r="C4210">
            <v>2064</v>
          </cell>
          <cell r="D4210">
            <v>312.33332999999999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312.33332999999999</v>
          </cell>
        </row>
        <row r="4211">
          <cell r="A4211" t="str">
            <v>950041042064</v>
          </cell>
          <cell r="B4211">
            <v>95004104</v>
          </cell>
          <cell r="C4211">
            <v>2064</v>
          </cell>
          <cell r="D4211">
            <v>85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85</v>
          </cell>
        </row>
        <row r="4212">
          <cell r="A4212" t="str">
            <v>950041052064</v>
          </cell>
          <cell r="B4212">
            <v>95004105</v>
          </cell>
          <cell r="C4212">
            <v>2064</v>
          </cell>
          <cell r="D4212">
            <v>187.15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187.15</v>
          </cell>
        </row>
        <row r="4213">
          <cell r="A4213" t="str">
            <v>950041062064</v>
          </cell>
          <cell r="B4213">
            <v>95004106</v>
          </cell>
          <cell r="C4213">
            <v>2064</v>
          </cell>
          <cell r="D4213">
            <v>144.755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144.755</v>
          </cell>
        </row>
        <row r="4214">
          <cell r="A4214" t="str">
            <v>950041072064</v>
          </cell>
          <cell r="B4214">
            <v>95004107</v>
          </cell>
          <cell r="C4214">
            <v>2064</v>
          </cell>
          <cell r="D4214">
            <v>71.790000000000006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71.790000000000006</v>
          </cell>
        </row>
        <row r="4215">
          <cell r="A4215" t="str">
            <v>950041082064</v>
          </cell>
          <cell r="B4215">
            <v>95004108</v>
          </cell>
          <cell r="C4215">
            <v>2064</v>
          </cell>
          <cell r="D4215">
            <v>305.7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305.7</v>
          </cell>
        </row>
        <row r="4216">
          <cell r="A4216" t="str">
            <v>950041092061</v>
          </cell>
          <cell r="B4216">
            <v>95004109</v>
          </cell>
          <cell r="C4216">
            <v>2061</v>
          </cell>
          <cell r="D4216">
            <v>830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830</v>
          </cell>
        </row>
        <row r="4217">
          <cell r="A4217" t="str">
            <v>950041092064</v>
          </cell>
          <cell r="B4217">
            <v>95004109</v>
          </cell>
          <cell r="C4217">
            <v>2064</v>
          </cell>
          <cell r="D4217">
            <v>288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288</v>
          </cell>
        </row>
        <row r="4218">
          <cell r="A4218" t="str">
            <v>950041102064</v>
          </cell>
          <cell r="B4218">
            <v>95004110</v>
          </cell>
          <cell r="C4218">
            <v>2064</v>
          </cell>
          <cell r="D4218">
            <v>198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198</v>
          </cell>
        </row>
        <row r="4219">
          <cell r="A4219" t="str">
            <v>950041112064</v>
          </cell>
          <cell r="B4219">
            <v>95004111</v>
          </cell>
          <cell r="C4219">
            <v>2064</v>
          </cell>
          <cell r="D4219">
            <v>168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168</v>
          </cell>
        </row>
        <row r="4220">
          <cell r="A4220" t="str">
            <v>950041121040</v>
          </cell>
          <cell r="B4220">
            <v>95004112</v>
          </cell>
          <cell r="C4220">
            <v>1040</v>
          </cell>
          <cell r="D4220">
            <v>281.32400000000001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281.32400000000001</v>
          </cell>
        </row>
        <row r="4221">
          <cell r="A4221" t="str">
            <v>950041132064</v>
          </cell>
          <cell r="B4221">
            <v>95004113</v>
          </cell>
          <cell r="C4221">
            <v>2064</v>
          </cell>
          <cell r="D4221">
            <v>2731.41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2731.41</v>
          </cell>
        </row>
        <row r="4222">
          <cell r="A4222" t="str">
            <v>950041142061</v>
          </cell>
          <cell r="B4222">
            <v>95004114</v>
          </cell>
          <cell r="C4222">
            <v>2061</v>
          </cell>
          <cell r="D4222">
            <v>387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387</v>
          </cell>
        </row>
        <row r="4223">
          <cell r="A4223" t="str">
            <v>950041142064</v>
          </cell>
          <cell r="B4223">
            <v>95004114</v>
          </cell>
          <cell r="C4223">
            <v>2064</v>
          </cell>
          <cell r="D4223">
            <v>73.02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73.02</v>
          </cell>
        </row>
        <row r="4224">
          <cell r="A4224" t="str">
            <v>950041152064</v>
          </cell>
          <cell r="B4224">
            <v>95004115</v>
          </cell>
          <cell r="C4224">
            <v>2064</v>
          </cell>
          <cell r="D4224">
            <v>377.33</v>
          </cell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>
            <v>377.33</v>
          </cell>
        </row>
        <row r="4225">
          <cell r="A4225" t="str">
            <v>950041162064</v>
          </cell>
          <cell r="B4225">
            <v>95004116</v>
          </cell>
          <cell r="C4225">
            <v>2064</v>
          </cell>
          <cell r="D4225">
            <v>677.03</v>
          </cell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>
            <v>677.03</v>
          </cell>
        </row>
        <row r="4226">
          <cell r="A4226" t="str">
            <v>950041172064</v>
          </cell>
          <cell r="B4226">
            <v>95004117</v>
          </cell>
          <cell r="C4226">
            <v>2064</v>
          </cell>
          <cell r="D4226">
            <v>768.87750000000005</v>
          </cell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>
            <v>768.87750000000005</v>
          </cell>
        </row>
        <row r="4227">
          <cell r="A4227" t="str">
            <v>950041182064</v>
          </cell>
          <cell r="B4227">
            <v>95004118</v>
          </cell>
          <cell r="C4227">
            <v>2064</v>
          </cell>
          <cell r="D4227">
            <v>610.17999999999995</v>
          </cell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>
            <v>610.17999999999995</v>
          </cell>
        </row>
        <row r="4228">
          <cell r="A4228" t="str">
            <v>950041192064</v>
          </cell>
          <cell r="B4228">
            <v>95004119</v>
          </cell>
          <cell r="C4228">
            <v>2064</v>
          </cell>
          <cell r="D4228">
            <v>1697.5</v>
          </cell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>
            <v>1697.5</v>
          </cell>
        </row>
        <row r="4229">
          <cell r="A4229" t="str">
            <v>950041202064</v>
          </cell>
          <cell r="B4229">
            <v>95004120</v>
          </cell>
          <cell r="C4229">
            <v>2064</v>
          </cell>
          <cell r="D4229">
            <v>24.95</v>
          </cell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>
            <v>24.95</v>
          </cell>
        </row>
        <row r="4230">
          <cell r="A4230" t="str">
            <v>950041212060</v>
          </cell>
          <cell r="B4230">
            <v>95004121</v>
          </cell>
          <cell r="C4230">
            <v>2060</v>
          </cell>
          <cell r="D4230">
            <v>11.6</v>
          </cell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>
            <v>11.6</v>
          </cell>
        </row>
        <row r="4231">
          <cell r="A4231" t="str">
            <v>950041222064</v>
          </cell>
          <cell r="B4231">
            <v>95004122</v>
          </cell>
          <cell r="C4231">
            <v>2064</v>
          </cell>
          <cell r="D4231">
            <v>74.790000000000006</v>
          </cell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>
            <v>74.790000000000006</v>
          </cell>
        </row>
        <row r="4232">
          <cell r="A4232" t="str">
            <v>950041232064</v>
          </cell>
          <cell r="B4232">
            <v>95004123</v>
          </cell>
          <cell r="C4232">
            <v>2064</v>
          </cell>
          <cell r="D4232">
            <v>84.98</v>
          </cell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>
            <v>84.98</v>
          </cell>
        </row>
        <row r="4233">
          <cell r="A4233" t="str">
            <v>950041252060</v>
          </cell>
          <cell r="B4233">
            <v>95004125</v>
          </cell>
          <cell r="C4233">
            <v>2060</v>
          </cell>
          <cell r="D4233">
            <v>311.83999999999997</v>
          </cell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>
            <v>311.83999999999997</v>
          </cell>
        </row>
        <row r="4234">
          <cell r="A4234" t="str">
            <v>950041502060</v>
          </cell>
          <cell r="B4234">
            <v>95004150</v>
          </cell>
          <cell r="C4234">
            <v>2060</v>
          </cell>
          <cell r="D4234">
            <v>47.851260000000003</v>
          </cell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>
            <v>47.851260000000003</v>
          </cell>
        </row>
        <row r="4235">
          <cell r="A4235" t="str">
            <v>950041552061</v>
          </cell>
          <cell r="B4235">
            <v>95004155</v>
          </cell>
          <cell r="C4235">
            <v>2061</v>
          </cell>
          <cell r="D4235">
            <v>314.46667000000002</v>
          </cell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>
            <v>314.46667000000002</v>
          </cell>
        </row>
        <row r="4236">
          <cell r="A4236" t="str">
            <v>950041602061</v>
          </cell>
          <cell r="B4236">
            <v>95004160</v>
          </cell>
          <cell r="C4236">
            <v>2061</v>
          </cell>
          <cell r="D4236">
            <v>211.84125</v>
          </cell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>
            <v>211.84125</v>
          </cell>
        </row>
        <row r="4237">
          <cell r="A4237" t="str">
            <v>950041631040</v>
          </cell>
          <cell r="B4237">
            <v>95004163</v>
          </cell>
          <cell r="C4237">
            <v>1040</v>
          </cell>
          <cell r="D4237">
            <v>235.77332999999999</v>
          </cell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>
            <v>235.77332999999999</v>
          </cell>
        </row>
        <row r="4238">
          <cell r="A4238" t="str">
            <v>950041681040</v>
          </cell>
          <cell r="B4238">
            <v>95004168</v>
          </cell>
          <cell r="C4238">
            <v>1040</v>
          </cell>
          <cell r="D4238">
            <v>88.6</v>
          </cell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>
            <v>88.6</v>
          </cell>
        </row>
        <row r="4239">
          <cell r="A4239" t="str">
            <v>950041741040</v>
          </cell>
          <cell r="B4239">
            <v>95004174</v>
          </cell>
          <cell r="C4239">
            <v>1040</v>
          </cell>
          <cell r="D4239">
            <v>88.09</v>
          </cell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>
            <v>88.09</v>
          </cell>
        </row>
        <row r="4240">
          <cell r="A4240" t="str">
            <v>950041771040</v>
          </cell>
          <cell r="B4240">
            <v>95004177</v>
          </cell>
          <cell r="C4240">
            <v>1040</v>
          </cell>
          <cell r="D4240">
            <v>433.93</v>
          </cell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433.93</v>
          </cell>
        </row>
        <row r="4241">
          <cell r="A4241" t="str">
            <v>950041841040</v>
          </cell>
          <cell r="B4241">
            <v>95004184</v>
          </cell>
          <cell r="C4241">
            <v>1040</v>
          </cell>
          <cell r="D4241">
            <v>136.96</v>
          </cell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136.96</v>
          </cell>
        </row>
        <row r="4242">
          <cell r="A4242" t="str">
            <v>950041851040</v>
          </cell>
          <cell r="B4242">
            <v>95004185</v>
          </cell>
          <cell r="C4242">
            <v>1040</v>
          </cell>
          <cell r="D4242">
            <v>939.23</v>
          </cell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939.23</v>
          </cell>
        </row>
        <row r="4243">
          <cell r="A4243" t="str">
            <v>950041932062</v>
          </cell>
          <cell r="B4243">
            <v>95004193</v>
          </cell>
          <cell r="C4243">
            <v>2062</v>
          </cell>
          <cell r="D4243">
            <v>890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890</v>
          </cell>
        </row>
        <row r="4244">
          <cell r="A4244" t="str">
            <v>950042001040</v>
          </cell>
          <cell r="B4244">
            <v>95004200</v>
          </cell>
          <cell r="C4244">
            <v>1040</v>
          </cell>
          <cell r="D4244">
            <v>333.6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333.6</v>
          </cell>
        </row>
        <row r="4245">
          <cell r="A4245" t="str">
            <v>950042011040</v>
          </cell>
          <cell r="B4245">
            <v>95004201</v>
          </cell>
          <cell r="C4245">
            <v>1040</v>
          </cell>
          <cell r="D4245">
            <v>115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115</v>
          </cell>
        </row>
        <row r="4246">
          <cell r="A4246" t="str">
            <v>950042032064</v>
          </cell>
          <cell r="B4246">
            <v>95004203</v>
          </cell>
          <cell r="C4246">
            <v>2064</v>
          </cell>
          <cell r="D4246">
            <v>166.79938000000001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166.79938000000001</v>
          </cell>
        </row>
        <row r="4247">
          <cell r="A4247" t="str">
            <v>950042042060</v>
          </cell>
          <cell r="B4247">
            <v>95004204</v>
          </cell>
          <cell r="C4247">
            <v>2060</v>
          </cell>
          <cell r="D4247">
            <v>22.762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22.762</v>
          </cell>
        </row>
        <row r="4248">
          <cell r="A4248" t="str">
            <v>950042311040</v>
          </cell>
          <cell r="B4248">
            <v>95004231</v>
          </cell>
          <cell r="C4248">
            <v>1040</v>
          </cell>
          <cell r="D4248">
            <v>45.9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45.9</v>
          </cell>
        </row>
        <row r="4249">
          <cell r="A4249" t="str">
            <v>950042332060</v>
          </cell>
          <cell r="B4249">
            <v>95004233</v>
          </cell>
          <cell r="C4249">
            <v>2060</v>
          </cell>
          <cell r="D4249">
            <v>6.1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6.1</v>
          </cell>
        </row>
        <row r="4250">
          <cell r="A4250" t="str">
            <v>950042542060</v>
          </cell>
          <cell r="B4250">
            <v>95004254</v>
          </cell>
          <cell r="C4250">
            <v>2060</v>
          </cell>
          <cell r="D4250">
            <v>33.049999999999997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33.049999999999997</v>
          </cell>
        </row>
        <row r="4251">
          <cell r="A4251" t="str">
            <v>950042731040</v>
          </cell>
          <cell r="B4251">
            <v>95004273</v>
          </cell>
          <cell r="C4251">
            <v>1040</v>
          </cell>
          <cell r="D4251">
            <v>0.91800000000000004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0.91800000000000004</v>
          </cell>
        </row>
        <row r="4252">
          <cell r="A4252" t="str">
            <v>950042734010</v>
          </cell>
          <cell r="B4252">
            <v>95004273</v>
          </cell>
          <cell r="C4252">
            <v>4010</v>
          </cell>
          <cell r="D4252">
            <v>0.91749999999999998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0.91749999999999998</v>
          </cell>
        </row>
        <row r="4253">
          <cell r="A4253" t="str">
            <v>950043742060</v>
          </cell>
          <cell r="B4253">
            <v>95004374</v>
          </cell>
          <cell r="C4253">
            <v>2060</v>
          </cell>
          <cell r="D4253">
            <v>0.01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0.01</v>
          </cell>
        </row>
        <row r="4254">
          <cell r="A4254" t="str">
            <v>950044072060</v>
          </cell>
          <cell r="B4254">
            <v>95004407</v>
          </cell>
          <cell r="C4254">
            <v>2060</v>
          </cell>
          <cell r="D4254">
            <v>0.45</v>
          </cell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0.45</v>
          </cell>
        </row>
        <row r="4255">
          <cell r="A4255" t="str">
            <v>950044072064</v>
          </cell>
          <cell r="B4255">
            <v>95004407</v>
          </cell>
          <cell r="C4255">
            <v>2064</v>
          </cell>
          <cell r="D4255">
            <v>0.5</v>
          </cell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0.5</v>
          </cell>
        </row>
        <row r="4256">
          <cell r="A4256" t="str">
            <v>950045792061</v>
          </cell>
          <cell r="B4256">
            <v>95004579</v>
          </cell>
          <cell r="C4256">
            <v>2061</v>
          </cell>
          <cell r="D4256">
            <v>74</v>
          </cell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74</v>
          </cell>
        </row>
        <row r="4257">
          <cell r="A4257" t="str">
            <v>950046232060</v>
          </cell>
          <cell r="B4257">
            <v>95004623</v>
          </cell>
          <cell r="C4257">
            <v>2060</v>
          </cell>
          <cell r="D4257">
            <v>20.746670000000002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20.746670000000002</v>
          </cell>
        </row>
        <row r="4258">
          <cell r="A4258" t="str">
            <v>950046322061</v>
          </cell>
          <cell r="B4258">
            <v>95004632</v>
          </cell>
          <cell r="C4258">
            <v>2061</v>
          </cell>
          <cell r="D4258">
            <v>3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3</v>
          </cell>
        </row>
        <row r="4259">
          <cell r="A4259" t="str">
            <v>950046352060</v>
          </cell>
          <cell r="B4259">
            <v>95004635</v>
          </cell>
          <cell r="C4259">
            <v>2060</v>
          </cell>
          <cell r="D4259">
            <v>0.67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0.67</v>
          </cell>
        </row>
        <row r="4260">
          <cell r="A4260" t="str">
            <v>950046382060</v>
          </cell>
          <cell r="B4260">
            <v>95004638</v>
          </cell>
          <cell r="C4260">
            <v>2060</v>
          </cell>
          <cell r="D4260">
            <v>0.76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0.76</v>
          </cell>
        </row>
        <row r="4261">
          <cell r="A4261" t="str">
            <v>950046442060</v>
          </cell>
          <cell r="B4261">
            <v>95004644</v>
          </cell>
          <cell r="C4261">
            <v>2060</v>
          </cell>
          <cell r="D4261">
            <v>7.26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7.26</v>
          </cell>
        </row>
        <row r="4262">
          <cell r="A4262" t="str">
            <v>950046442061</v>
          </cell>
          <cell r="B4262">
            <v>95004644</v>
          </cell>
          <cell r="C4262">
            <v>2061</v>
          </cell>
          <cell r="D4262">
            <v>5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5</v>
          </cell>
        </row>
        <row r="4263">
          <cell r="A4263" t="str">
            <v>950046682060</v>
          </cell>
          <cell r="B4263">
            <v>95004668</v>
          </cell>
          <cell r="C4263">
            <v>2060</v>
          </cell>
          <cell r="D4263">
            <v>26.916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26.916</v>
          </cell>
        </row>
        <row r="4264">
          <cell r="A4264" t="str">
            <v>950046732060</v>
          </cell>
          <cell r="B4264">
            <v>95004673</v>
          </cell>
          <cell r="C4264">
            <v>2060</v>
          </cell>
          <cell r="D4264">
            <v>1311.9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1311.9</v>
          </cell>
        </row>
        <row r="4265">
          <cell r="A4265" t="str">
            <v>950046761040</v>
          </cell>
          <cell r="B4265">
            <v>95004676</v>
          </cell>
          <cell r="C4265">
            <v>1040</v>
          </cell>
          <cell r="D4265">
            <v>234.93333000000001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234.93333000000001</v>
          </cell>
        </row>
        <row r="4266">
          <cell r="A4266" t="str">
            <v>950046762061</v>
          </cell>
          <cell r="B4266">
            <v>95004676</v>
          </cell>
          <cell r="C4266">
            <v>2061</v>
          </cell>
          <cell r="D4266">
            <v>107.55333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107.55333</v>
          </cell>
        </row>
        <row r="4267">
          <cell r="A4267" t="str">
            <v>950046764010</v>
          </cell>
          <cell r="B4267">
            <v>95004676</v>
          </cell>
          <cell r="C4267">
            <v>4010</v>
          </cell>
          <cell r="D4267">
            <v>125.7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125.7</v>
          </cell>
        </row>
        <row r="4268">
          <cell r="A4268" t="str">
            <v>950046782064</v>
          </cell>
          <cell r="B4268">
            <v>95004678</v>
          </cell>
          <cell r="C4268">
            <v>2064</v>
          </cell>
          <cell r="D4268">
            <v>115</v>
          </cell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>
            <v>115</v>
          </cell>
        </row>
        <row r="4269">
          <cell r="A4269" t="str">
            <v>950046791040</v>
          </cell>
          <cell r="B4269">
            <v>95004679</v>
          </cell>
          <cell r="C4269">
            <v>1040</v>
          </cell>
          <cell r="D4269">
            <v>380</v>
          </cell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>
            <v>380</v>
          </cell>
        </row>
        <row r="4270">
          <cell r="A4270" t="str">
            <v>950046802060</v>
          </cell>
          <cell r="B4270">
            <v>95004680</v>
          </cell>
          <cell r="C4270">
            <v>2060</v>
          </cell>
          <cell r="D4270">
            <v>600</v>
          </cell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>
            <v>600</v>
          </cell>
        </row>
        <row r="4271">
          <cell r="A4271" t="str">
            <v>950046812060</v>
          </cell>
          <cell r="B4271">
            <v>95004681</v>
          </cell>
          <cell r="C4271">
            <v>2060</v>
          </cell>
          <cell r="D4271">
            <v>99.9</v>
          </cell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>
            <v>99.9</v>
          </cell>
        </row>
        <row r="4272">
          <cell r="A4272" t="str">
            <v>950046931040</v>
          </cell>
          <cell r="B4272">
            <v>95004693</v>
          </cell>
          <cell r="C4272">
            <v>1040</v>
          </cell>
          <cell r="D4272">
            <v>2151.48056</v>
          </cell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>
            <v>2151.48056</v>
          </cell>
        </row>
        <row r="4273">
          <cell r="A4273" t="str">
            <v>950046941040</v>
          </cell>
          <cell r="B4273">
            <v>95004694</v>
          </cell>
          <cell r="C4273">
            <v>1040</v>
          </cell>
          <cell r="D4273">
            <v>757.90499999999997</v>
          </cell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>
            <v>757.90499999999997</v>
          </cell>
        </row>
        <row r="4274">
          <cell r="A4274" t="str">
            <v>950046971040</v>
          </cell>
          <cell r="B4274">
            <v>95004697</v>
          </cell>
          <cell r="C4274">
            <v>1040</v>
          </cell>
          <cell r="D4274">
            <v>2561.2101499999999</v>
          </cell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>
            <v>2561.2101499999999</v>
          </cell>
        </row>
        <row r="4275">
          <cell r="A4275" t="str">
            <v>950047192060</v>
          </cell>
          <cell r="B4275">
            <v>95004719</v>
          </cell>
          <cell r="C4275">
            <v>2060</v>
          </cell>
          <cell r="D4275">
            <v>13.44652</v>
          </cell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>
            <v>13.44652</v>
          </cell>
        </row>
        <row r="4276">
          <cell r="A4276" t="str">
            <v>950047192064</v>
          </cell>
          <cell r="B4276">
            <v>95004719</v>
          </cell>
          <cell r="C4276">
            <v>2064</v>
          </cell>
          <cell r="D4276">
            <v>57.02</v>
          </cell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>
            <v>57.02</v>
          </cell>
        </row>
        <row r="4277">
          <cell r="A4277" t="str">
            <v>950047421040</v>
          </cell>
          <cell r="B4277">
            <v>95004742</v>
          </cell>
          <cell r="C4277">
            <v>1040</v>
          </cell>
          <cell r="D4277">
            <v>719.78499999999997</v>
          </cell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>
            <v>719.78499999999997</v>
          </cell>
        </row>
        <row r="4278">
          <cell r="A4278" t="str">
            <v>950047431040</v>
          </cell>
          <cell r="B4278">
            <v>95004743</v>
          </cell>
          <cell r="C4278">
            <v>1040</v>
          </cell>
          <cell r="D4278">
            <v>492.11874999999998</v>
          </cell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>
            <v>492.11874999999998</v>
          </cell>
        </row>
        <row r="4279">
          <cell r="A4279" t="str">
            <v>950047434010</v>
          </cell>
          <cell r="B4279">
            <v>95004743</v>
          </cell>
          <cell r="C4279">
            <v>4010</v>
          </cell>
          <cell r="D4279">
            <v>461.14</v>
          </cell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>
            <v>461.14</v>
          </cell>
        </row>
        <row r="4280">
          <cell r="A4280" t="str">
            <v>950047642060</v>
          </cell>
          <cell r="B4280">
            <v>95004764</v>
          </cell>
          <cell r="C4280">
            <v>2060</v>
          </cell>
          <cell r="D4280">
            <v>130</v>
          </cell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>
            <v>130</v>
          </cell>
        </row>
        <row r="4281">
          <cell r="A4281" t="str">
            <v>950047652061</v>
          </cell>
          <cell r="B4281">
            <v>95004765</v>
          </cell>
          <cell r="C4281">
            <v>2061</v>
          </cell>
          <cell r="D4281">
            <v>626.99749999999995</v>
          </cell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>
            <v>626.99749999999995</v>
          </cell>
        </row>
        <row r="4282">
          <cell r="A4282" t="str">
            <v>950047682060</v>
          </cell>
          <cell r="B4282">
            <v>95004768</v>
          </cell>
          <cell r="C4282">
            <v>2060</v>
          </cell>
          <cell r="D4282">
            <v>142.47999999999999</v>
          </cell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>
            <v>142.47999999999999</v>
          </cell>
        </row>
        <row r="4283">
          <cell r="A4283" t="str">
            <v>950047692060</v>
          </cell>
          <cell r="B4283">
            <v>95004769</v>
          </cell>
          <cell r="C4283">
            <v>2060</v>
          </cell>
          <cell r="D4283">
            <v>192.5</v>
          </cell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>
            <v>192.5</v>
          </cell>
        </row>
        <row r="4284">
          <cell r="A4284" t="str">
            <v>950047752060</v>
          </cell>
          <cell r="B4284">
            <v>95004775</v>
          </cell>
          <cell r="C4284">
            <v>2060</v>
          </cell>
          <cell r="D4284">
            <v>140.93484000000001</v>
          </cell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>
            <v>140.93484000000001</v>
          </cell>
        </row>
        <row r="4285">
          <cell r="A4285" t="str">
            <v>950047882060</v>
          </cell>
          <cell r="B4285">
            <v>95004788</v>
          </cell>
          <cell r="C4285">
            <v>2060</v>
          </cell>
          <cell r="D4285">
            <v>43.113340000000001</v>
          </cell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>
            <v>43.113340000000001</v>
          </cell>
        </row>
        <row r="4286">
          <cell r="A4286" t="str">
            <v>950047892060</v>
          </cell>
          <cell r="B4286">
            <v>95004789</v>
          </cell>
          <cell r="C4286">
            <v>2060</v>
          </cell>
          <cell r="D4286">
            <v>7.0000000000000007E-2</v>
          </cell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>
            <v>7.0000000000000007E-2</v>
          </cell>
        </row>
        <row r="4287">
          <cell r="A4287" t="str">
            <v>950047932060</v>
          </cell>
          <cell r="B4287">
            <v>95004793</v>
          </cell>
          <cell r="C4287">
            <v>2060</v>
          </cell>
          <cell r="D4287">
            <v>15.49</v>
          </cell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>
            <v>15.49</v>
          </cell>
        </row>
        <row r="4288">
          <cell r="A4288" t="str">
            <v>950048071040</v>
          </cell>
          <cell r="B4288">
            <v>95004807</v>
          </cell>
          <cell r="C4288">
            <v>1040</v>
          </cell>
          <cell r="D4288">
            <v>672</v>
          </cell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>
            <v>672</v>
          </cell>
        </row>
        <row r="4289">
          <cell r="A4289" t="str">
            <v>950048252060</v>
          </cell>
          <cell r="B4289">
            <v>95004825</v>
          </cell>
          <cell r="C4289">
            <v>2060</v>
          </cell>
          <cell r="D4289">
            <v>4.0039400000000001</v>
          </cell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>
            <v>4.0039400000000001</v>
          </cell>
        </row>
        <row r="4290">
          <cell r="A4290" t="str">
            <v>950048252064</v>
          </cell>
          <cell r="B4290">
            <v>95004825</v>
          </cell>
          <cell r="C4290">
            <v>2064</v>
          </cell>
          <cell r="D4290">
            <v>7.3059399999999997</v>
          </cell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>
            <v>7.3059399999999997</v>
          </cell>
        </row>
        <row r="4291">
          <cell r="A4291" t="str">
            <v>950048256024</v>
          </cell>
          <cell r="B4291">
            <v>95004825</v>
          </cell>
          <cell r="C4291">
            <v>6024</v>
          </cell>
          <cell r="D4291">
            <v>4.33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4.33</v>
          </cell>
        </row>
        <row r="4292">
          <cell r="A4292" t="str">
            <v>950048262061</v>
          </cell>
          <cell r="B4292">
            <v>95004826</v>
          </cell>
          <cell r="C4292">
            <v>2061</v>
          </cell>
          <cell r="D4292">
            <v>6.3284799999999999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6.3284799999999999</v>
          </cell>
        </row>
        <row r="4293">
          <cell r="A4293" t="str">
            <v>950048302061</v>
          </cell>
          <cell r="B4293">
            <v>95004830</v>
          </cell>
          <cell r="C4293">
            <v>2061</v>
          </cell>
          <cell r="D4293">
            <v>179.9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179.9</v>
          </cell>
        </row>
        <row r="4294">
          <cell r="A4294" t="str">
            <v>950048342060</v>
          </cell>
          <cell r="B4294">
            <v>95004834</v>
          </cell>
          <cell r="C4294">
            <v>2060</v>
          </cell>
          <cell r="D4294">
            <v>23.266670000000001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23.266670000000001</v>
          </cell>
        </row>
        <row r="4295">
          <cell r="A4295" t="str">
            <v>950048352060</v>
          </cell>
          <cell r="B4295">
            <v>95004835</v>
          </cell>
          <cell r="C4295">
            <v>2060</v>
          </cell>
          <cell r="D4295">
            <v>115.47333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115.47333</v>
          </cell>
        </row>
        <row r="4296">
          <cell r="A4296" t="str">
            <v>950048362060</v>
          </cell>
          <cell r="B4296">
            <v>95004836</v>
          </cell>
          <cell r="C4296">
            <v>2060</v>
          </cell>
          <cell r="D4296">
            <v>38.753329999999998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38.753329999999998</v>
          </cell>
        </row>
        <row r="4297">
          <cell r="A4297" t="str">
            <v>950048412061</v>
          </cell>
          <cell r="B4297">
            <v>95004841</v>
          </cell>
          <cell r="C4297">
            <v>2061</v>
          </cell>
          <cell r="D4297">
            <v>60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60</v>
          </cell>
        </row>
        <row r="4298">
          <cell r="A4298" t="str">
            <v>950048581040</v>
          </cell>
          <cell r="B4298">
            <v>95004858</v>
          </cell>
          <cell r="C4298">
            <v>1040</v>
          </cell>
          <cell r="D4298">
            <v>14.15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14.15</v>
          </cell>
        </row>
        <row r="4299">
          <cell r="A4299" t="str">
            <v>950048584010</v>
          </cell>
          <cell r="B4299">
            <v>95004858</v>
          </cell>
          <cell r="C4299">
            <v>4010</v>
          </cell>
          <cell r="D4299">
            <v>14.15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14.15</v>
          </cell>
        </row>
        <row r="4300">
          <cell r="A4300" t="str">
            <v>950048592060</v>
          </cell>
          <cell r="B4300">
            <v>95004859</v>
          </cell>
          <cell r="C4300">
            <v>2060</v>
          </cell>
          <cell r="D4300">
            <v>8.5269999999999992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8.5269999999999992</v>
          </cell>
        </row>
        <row r="4301">
          <cell r="A4301" t="str">
            <v>950048592061</v>
          </cell>
          <cell r="B4301">
            <v>95004859</v>
          </cell>
          <cell r="C4301">
            <v>2061</v>
          </cell>
          <cell r="D4301">
            <v>5.4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5.4</v>
          </cell>
        </row>
        <row r="4302">
          <cell r="A4302" t="str">
            <v>950048592064</v>
          </cell>
          <cell r="B4302">
            <v>95004859</v>
          </cell>
          <cell r="C4302">
            <v>2064</v>
          </cell>
          <cell r="D4302">
            <v>10.29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10.29</v>
          </cell>
        </row>
        <row r="4303">
          <cell r="A4303" t="str">
            <v>950048596024</v>
          </cell>
          <cell r="B4303">
            <v>95004859</v>
          </cell>
          <cell r="C4303">
            <v>6024</v>
          </cell>
          <cell r="D4303">
            <v>8.5280000000000005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8.5280000000000005</v>
          </cell>
        </row>
        <row r="4304">
          <cell r="A4304" t="str">
            <v>950048621040</v>
          </cell>
          <cell r="B4304">
            <v>95004862</v>
          </cell>
          <cell r="C4304">
            <v>1040</v>
          </cell>
          <cell r="D4304">
            <v>10.244260000000001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10.244260000000001</v>
          </cell>
        </row>
        <row r="4305">
          <cell r="A4305" t="str">
            <v>950048641040</v>
          </cell>
          <cell r="B4305">
            <v>95004864</v>
          </cell>
          <cell r="C4305">
            <v>1040</v>
          </cell>
          <cell r="D4305">
            <v>3.0859999999999999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3.0859999999999999</v>
          </cell>
        </row>
        <row r="4306">
          <cell r="A4306" t="str">
            <v>950048642060</v>
          </cell>
          <cell r="B4306">
            <v>95004864</v>
          </cell>
          <cell r="C4306">
            <v>2060</v>
          </cell>
          <cell r="D4306">
            <v>11.10384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11.10384</v>
          </cell>
        </row>
        <row r="4307">
          <cell r="A4307" t="str">
            <v>950048642061</v>
          </cell>
          <cell r="B4307">
            <v>95004864</v>
          </cell>
          <cell r="C4307">
            <v>2061</v>
          </cell>
          <cell r="D4307">
            <v>5.6290300000000002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5.6290300000000002</v>
          </cell>
        </row>
        <row r="4308">
          <cell r="A4308" t="str">
            <v>950048642062</v>
          </cell>
          <cell r="B4308">
            <v>95004864</v>
          </cell>
          <cell r="C4308">
            <v>2062</v>
          </cell>
          <cell r="D4308">
            <v>6.3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6.3</v>
          </cell>
        </row>
        <row r="4309">
          <cell r="A4309" t="str">
            <v>950048642064</v>
          </cell>
          <cell r="B4309">
            <v>95004864</v>
          </cell>
          <cell r="C4309">
            <v>2064</v>
          </cell>
          <cell r="D4309">
            <v>9.9600000000000009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9.9600000000000009</v>
          </cell>
        </row>
        <row r="4310">
          <cell r="A4310" t="str">
            <v>950048646024</v>
          </cell>
          <cell r="B4310">
            <v>95004864</v>
          </cell>
          <cell r="C4310">
            <v>6024</v>
          </cell>
          <cell r="D4310">
            <v>10.66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10.66</v>
          </cell>
        </row>
        <row r="4311">
          <cell r="A4311" t="str">
            <v>950049272061</v>
          </cell>
          <cell r="B4311">
            <v>95004927</v>
          </cell>
          <cell r="C4311">
            <v>2061</v>
          </cell>
          <cell r="D4311">
            <v>22.79768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22.79768</v>
          </cell>
        </row>
        <row r="4312">
          <cell r="A4312" t="str">
            <v>950049282061</v>
          </cell>
          <cell r="B4312">
            <v>95004928</v>
          </cell>
          <cell r="C4312">
            <v>2061</v>
          </cell>
          <cell r="D4312">
            <v>135.47749999999999</v>
          </cell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>
            <v>135.47749999999999</v>
          </cell>
        </row>
        <row r="4313">
          <cell r="A4313" t="str">
            <v>950049472060</v>
          </cell>
          <cell r="B4313">
            <v>95004947</v>
          </cell>
          <cell r="C4313">
            <v>2060</v>
          </cell>
          <cell r="D4313">
            <v>89.012500000000003</v>
          </cell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>
            <v>89.012500000000003</v>
          </cell>
        </row>
        <row r="4314">
          <cell r="A4314" t="str">
            <v>950049482061</v>
          </cell>
          <cell r="B4314">
            <v>95004948</v>
          </cell>
          <cell r="C4314">
            <v>2061</v>
          </cell>
          <cell r="D4314">
            <v>34</v>
          </cell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>
            <v>34</v>
          </cell>
        </row>
        <row r="4315">
          <cell r="A4315" t="str">
            <v>950049532060</v>
          </cell>
          <cell r="B4315">
            <v>95004953</v>
          </cell>
          <cell r="C4315">
            <v>2060</v>
          </cell>
          <cell r="D4315">
            <v>15.1745</v>
          </cell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>
            <v>15.1745</v>
          </cell>
        </row>
        <row r="4316">
          <cell r="A4316" t="str">
            <v>950049532064</v>
          </cell>
          <cell r="B4316">
            <v>95004953</v>
          </cell>
          <cell r="C4316">
            <v>2064</v>
          </cell>
          <cell r="D4316">
            <v>26.123729999999998</v>
          </cell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>
            <v>26.123729999999998</v>
          </cell>
        </row>
        <row r="4317">
          <cell r="A4317" t="str">
            <v>950049536024</v>
          </cell>
          <cell r="B4317">
            <v>95004953</v>
          </cell>
          <cell r="C4317">
            <v>6024</v>
          </cell>
          <cell r="D4317">
            <v>6.3069600000000001</v>
          </cell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>
            <v>6.3069600000000001</v>
          </cell>
        </row>
        <row r="4318">
          <cell r="A4318" t="str">
            <v>950049551040</v>
          </cell>
          <cell r="B4318">
            <v>95004955</v>
          </cell>
          <cell r="C4318">
            <v>1040</v>
          </cell>
          <cell r="D4318">
            <v>321.38234999999997</v>
          </cell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>
            <v>321.38234999999997</v>
          </cell>
        </row>
        <row r="4319">
          <cell r="A4319" t="str">
            <v>950049554010</v>
          </cell>
          <cell r="B4319">
            <v>95004955</v>
          </cell>
          <cell r="C4319">
            <v>4010</v>
          </cell>
          <cell r="D4319">
            <v>18.684999999999999</v>
          </cell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>
            <v>18.684999999999999</v>
          </cell>
        </row>
        <row r="4320">
          <cell r="A4320" t="str">
            <v>950049621040</v>
          </cell>
          <cell r="B4320">
            <v>95004962</v>
          </cell>
          <cell r="C4320">
            <v>1040</v>
          </cell>
          <cell r="D4320">
            <v>11.094900000000001</v>
          </cell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>
            <v>11.094900000000001</v>
          </cell>
        </row>
        <row r="4321">
          <cell r="A4321" t="str">
            <v>950049624010</v>
          </cell>
          <cell r="B4321">
            <v>95004962</v>
          </cell>
          <cell r="C4321">
            <v>4010</v>
          </cell>
          <cell r="D4321">
            <v>11.093999999999999</v>
          </cell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>
            <v>11.093999999999999</v>
          </cell>
        </row>
        <row r="4322">
          <cell r="A4322" t="str">
            <v>950049631040</v>
          </cell>
          <cell r="B4322">
            <v>95004963</v>
          </cell>
          <cell r="C4322">
            <v>1040</v>
          </cell>
          <cell r="D4322">
            <v>10.15</v>
          </cell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>
            <v>10.15</v>
          </cell>
        </row>
        <row r="4323">
          <cell r="A4323" t="str">
            <v>950049634010</v>
          </cell>
          <cell r="B4323">
            <v>95004963</v>
          </cell>
          <cell r="C4323">
            <v>4010</v>
          </cell>
          <cell r="D4323">
            <v>10.15</v>
          </cell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>
            <v>10.15</v>
          </cell>
        </row>
        <row r="4324">
          <cell r="A4324" t="str">
            <v>950049752060</v>
          </cell>
          <cell r="B4324">
            <v>95004975</v>
          </cell>
          <cell r="C4324">
            <v>2060</v>
          </cell>
          <cell r="D4324">
            <v>20.117650000000001</v>
          </cell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>
            <v>20.117650000000001</v>
          </cell>
        </row>
        <row r="4325">
          <cell r="A4325" t="str">
            <v>950049752061</v>
          </cell>
          <cell r="B4325">
            <v>95004975</v>
          </cell>
          <cell r="C4325">
            <v>2061</v>
          </cell>
          <cell r="D4325">
            <v>13.458959999999999</v>
          </cell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>
            <v>13.458959999999999</v>
          </cell>
        </row>
        <row r="4326">
          <cell r="A4326" t="str">
            <v>950049752062</v>
          </cell>
          <cell r="B4326">
            <v>95004975</v>
          </cell>
          <cell r="C4326">
            <v>2062</v>
          </cell>
          <cell r="D4326">
            <v>12.462630000000001</v>
          </cell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>
            <v>12.462630000000001</v>
          </cell>
        </row>
        <row r="4327">
          <cell r="A4327" t="str">
            <v>950049752064</v>
          </cell>
          <cell r="B4327">
            <v>95004975</v>
          </cell>
          <cell r="C4327">
            <v>2064</v>
          </cell>
          <cell r="D4327">
            <v>13.48333</v>
          </cell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>
            <v>13.48333</v>
          </cell>
        </row>
        <row r="4328">
          <cell r="A4328" t="str">
            <v>950049791040</v>
          </cell>
          <cell r="B4328">
            <v>95004979</v>
          </cell>
          <cell r="C4328">
            <v>1040</v>
          </cell>
          <cell r="D4328">
            <v>15.88147</v>
          </cell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>
            <v>15.88147</v>
          </cell>
        </row>
        <row r="4329">
          <cell r="A4329" t="str">
            <v>950049792060</v>
          </cell>
          <cell r="B4329">
            <v>95004979</v>
          </cell>
          <cell r="C4329">
            <v>2060</v>
          </cell>
          <cell r="D4329">
            <v>9.2263500000000001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9.2263500000000001</v>
          </cell>
        </row>
        <row r="4330">
          <cell r="A4330" t="str">
            <v>950049792061</v>
          </cell>
          <cell r="B4330">
            <v>95004979</v>
          </cell>
          <cell r="C4330">
            <v>2061</v>
          </cell>
          <cell r="D4330">
            <v>9.7765400000000007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9.7765400000000007</v>
          </cell>
        </row>
        <row r="4331">
          <cell r="A4331" t="str">
            <v>950049792062</v>
          </cell>
          <cell r="B4331">
            <v>95004979</v>
          </cell>
          <cell r="C4331">
            <v>2062</v>
          </cell>
          <cell r="D4331">
            <v>13.946669999999999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13.946669999999999</v>
          </cell>
        </row>
        <row r="4332">
          <cell r="A4332" t="str">
            <v>950049792064</v>
          </cell>
          <cell r="B4332">
            <v>95004979</v>
          </cell>
          <cell r="C4332">
            <v>2064</v>
          </cell>
          <cell r="D4332">
            <v>29.951969999999999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29.951969999999999</v>
          </cell>
        </row>
        <row r="4333">
          <cell r="A4333" t="str">
            <v>950049794010</v>
          </cell>
          <cell r="B4333">
            <v>95004979</v>
          </cell>
          <cell r="C4333">
            <v>4010</v>
          </cell>
          <cell r="D4333">
            <v>15.42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15.42</v>
          </cell>
        </row>
        <row r="4334">
          <cell r="A4334" t="str">
            <v>950049796024</v>
          </cell>
          <cell r="B4334">
            <v>95004979</v>
          </cell>
          <cell r="C4334">
            <v>6024</v>
          </cell>
          <cell r="D4334">
            <v>10.130000000000001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10.130000000000001</v>
          </cell>
        </row>
        <row r="4335">
          <cell r="A4335" t="str">
            <v>950049872060</v>
          </cell>
          <cell r="B4335">
            <v>95004987</v>
          </cell>
          <cell r="C4335">
            <v>2060</v>
          </cell>
          <cell r="D4335">
            <v>22.157340000000001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22.157340000000001</v>
          </cell>
        </row>
        <row r="4336">
          <cell r="A4336" t="str">
            <v>950050082061</v>
          </cell>
          <cell r="B4336">
            <v>95005008</v>
          </cell>
          <cell r="C4336">
            <v>2061</v>
          </cell>
          <cell r="D4336">
            <v>7.18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7.18</v>
          </cell>
        </row>
        <row r="4337">
          <cell r="A4337" t="str">
            <v>950050111040</v>
          </cell>
          <cell r="B4337">
            <v>95005011</v>
          </cell>
          <cell r="C4337">
            <v>1040</v>
          </cell>
          <cell r="D4337">
            <v>16.57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16.57</v>
          </cell>
        </row>
        <row r="4338">
          <cell r="A4338" t="str">
            <v>950050112060</v>
          </cell>
          <cell r="B4338">
            <v>95005011</v>
          </cell>
          <cell r="C4338">
            <v>2060</v>
          </cell>
          <cell r="D4338">
            <v>6.9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6.9</v>
          </cell>
        </row>
        <row r="4339">
          <cell r="A4339" t="str">
            <v>950050122060</v>
          </cell>
          <cell r="B4339">
            <v>95005012</v>
          </cell>
          <cell r="C4339">
            <v>2060</v>
          </cell>
          <cell r="D4339">
            <v>7.26234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7.26234</v>
          </cell>
        </row>
        <row r="4340">
          <cell r="A4340" t="str">
            <v>950050122064</v>
          </cell>
          <cell r="B4340">
            <v>95005012</v>
          </cell>
          <cell r="C4340">
            <v>2064</v>
          </cell>
          <cell r="D4340">
            <v>19.563749999999999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19.563749999999999</v>
          </cell>
        </row>
        <row r="4341">
          <cell r="A4341" t="str">
            <v>950050142060</v>
          </cell>
          <cell r="B4341">
            <v>95005014</v>
          </cell>
          <cell r="C4341">
            <v>2060</v>
          </cell>
          <cell r="D4341">
            <v>9.5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9.5</v>
          </cell>
        </row>
        <row r="4342">
          <cell r="A4342" t="str">
            <v>950050162060</v>
          </cell>
          <cell r="B4342">
            <v>95005016</v>
          </cell>
          <cell r="C4342">
            <v>2060</v>
          </cell>
          <cell r="D4342">
            <v>8.3416700000000006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8.3416700000000006</v>
          </cell>
        </row>
        <row r="4343">
          <cell r="A4343" t="str">
            <v>950050172060</v>
          </cell>
          <cell r="B4343">
            <v>95005017</v>
          </cell>
          <cell r="C4343">
            <v>2060</v>
          </cell>
          <cell r="D4343">
            <v>12.059089999999999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12.059089999999999</v>
          </cell>
        </row>
        <row r="4344">
          <cell r="A4344" t="str">
            <v>950050182060</v>
          </cell>
          <cell r="B4344">
            <v>95005018</v>
          </cell>
          <cell r="C4344">
            <v>2060</v>
          </cell>
          <cell r="D4344">
            <v>9.1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9.1</v>
          </cell>
        </row>
        <row r="4345">
          <cell r="A4345" t="str">
            <v>950050182064</v>
          </cell>
          <cell r="B4345">
            <v>95005018</v>
          </cell>
          <cell r="C4345">
            <v>2064</v>
          </cell>
          <cell r="D4345">
            <v>26.7775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26.7775</v>
          </cell>
        </row>
        <row r="4346">
          <cell r="A4346" t="str">
            <v>950050192060</v>
          </cell>
          <cell r="B4346">
            <v>95005019</v>
          </cell>
          <cell r="C4346">
            <v>2060</v>
          </cell>
          <cell r="D4346">
            <v>11.5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11.5</v>
          </cell>
        </row>
        <row r="4347">
          <cell r="A4347" t="str">
            <v>950050202060</v>
          </cell>
          <cell r="B4347">
            <v>95005020</v>
          </cell>
          <cell r="C4347">
            <v>2060</v>
          </cell>
          <cell r="D4347">
            <v>18.983619999999998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18.983619999999998</v>
          </cell>
        </row>
        <row r="4348">
          <cell r="A4348" t="str">
            <v>950050212060</v>
          </cell>
          <cell r="B4348">
            <v>95005021</v>
          </cell>
          <cell r="C4348">
            <v>2060</v>
          </cell>
          <cell r="D4348">
            <v>15.19333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15.19333</v>
          </cell>
        </row>
        <row r="4349">
          <cell r="A4349" t="str">
            <v>950050222060</v>
          </cell>
          <cell r="B4349">
            <v>95005022</v>
          </cell>
          <cell r="C4349">
            <v>2060</v>
          </cell>
          <cell r="D4349">
            <v>11.65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11.65</v>
          </cell>
        </row>
        <row r="4350">
          <cell r="A4350" t="str">
            <v>950050251040</v>
          </cell>
          <cell r="B4350">
            <v>95005025</v>
          </cell>
          <cell r="C4350">
            <v>1040</v>
          </cell>
          <cell r="D4350">
            <v>35.783749999999998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35.783749999999998</v>
          </cell>
        </row>
        <row r="4351">
          <cell r="A4351" t="str">
            <v>950050252060</v>
          </cell>
          <cell r="B4351">
            <v>95005025</v>
          </cell>
          <cell r="C4351">
            <v>2060</v>
          </cell>
          <cell r="D4351">
            <v>4.7428600000000003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4.7428600000000003</v>
          </cell>
        </row>
        <row r="4352">
          <cell r="A4352" t="str">
            <v>950050252061</v>
          </cell>
          <cell r="B4352">
            <v>95005025</v>
          </cell>
          <cell r="C4352">
            <v>2061</v>
          </cell>
          <cell r="D4352">
            <v>1.67778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1.67778</v>
          </cell>
        </row>
        <row r="4353">
          <cell r="A4353" t="str">
            <v>950050292061</v>
          </cell>
          <cell r="B4353">
            <v>95005029</v>
          </cell>
          <cell r="C4353">
            <v>2061</v>
          </cell>
          <cell r="D4353">
            <v>189.11500000000001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189.11500000000001</v>
          </cell>
        </row>
        <row r="4354">
          <cell r="A4354" t="str">
            <v>950050332061</v>
          </cell>
          <cell r="B4354">
            <v>95005033</v>
          </cell>
          <cell r="C4354">
            <v>2061</v>
          </cell>
          <cell r="D4354">
            <v>37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37</v>
          </cell>
        </row>
        <row r="4355">
          <cell r="A4355" t="str">
            <v>950050391040</v>
          </cell>
          <cell r="B4355">
            <v>95005039</v>
          </cell>
          <cell r="C4355">
            <v>1040</v>
          </cell>
          <cell r="D4355">
            <v>84.65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84.65</v>
          </cell>
        </row>
        <row r="4356">
          <cell r="A4356" t="str">
            <v>950050492060</v>
          </cell>
          <cell r="B4356">
            <v>95005049</v>
          </cell>
          <cell r="C4356">
            <v>2060</v>
          </cell>
          <cell r="D4356">
            <v>23.97128</v>
          </cell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>
            <v>23.97128</v>
          </cell>
        </row>
        <row r="4357">
          <cell r="A4357" t="str">
            <v>950050492061</v>
          </cell>
          <cell r="B4357">
            <v>95005049</v>
          </cell>
          <cell r="C4357">
            <v>2061</v>
          </cell>
          <cell r="D4357">
            <v>23.817409999999999</v>
          </cell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>
            <v>23.817409999999999</v>
          </cell>
        </row>
        <row r="4358">
          <cell r="A4358" t="str">
            <v>950050502061</v>
          </cell>
          <cell r="B4358">
            <v>95005050</v>
          </cell>
          <cell r="C4358">
            <v>2061</v>
          </cell>
          <cell r="D4358">
            <v>190.79</v>
          </cell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>
            <v>190.79</v>
          </cell>
        </row>
        <row r="4359">
          <cell r="A4359" t="str">
            <v>950050512060</v>
          </cell>
          <cell r="B4359">
            <v>95005051</v>
          </cell>
          <cell r="C4359">
            <v>2060</v>
          </cell>
          <cell r="D4359">
            <v>9.1</v>
          </cell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>
            <v>9.1</v>
          </cell>
        </row>
        <row r="4360">
          <cell r="A4360" t="str">
            <v>950050532060</v>
          </cell>
          <cell r="B4360">
            <v>95005053</v>
          </cell>
          <cell r="C4360">
            <v>2060</v>
          </cell>
          <cell r="D4360">
            <v>16.836670000000002</v>
          </cell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>
            <v>16.836670000000002</v>
          </cell>
        </row>
        <row r="4361">
          <cell r="A4361" t="str">
            <v>950050532061</v>
          </cell>
          <cell r="B4361">
            <v>95005053</v>
          </cell>
          <cell r="C4361">
            <v>2061</v>
          </cell>
          <cell r="D4361">
            <v>20</v>
          </cell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>
            <v>20</v>
          </cell>
        </row>
        <row r="4362">
          <cell r="A4362" t="str">
            <v>950050536024</v>
          </cell>
          <cell r="B4362">
            <v>95005053</v>
          </cell>
          <cell r="C4362">
            <v>6024</v>
          </cell>
          <cell r="D4362">
            <v>16.835000000000001</v>
          </cell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>
            <v>16.835000000000001</v>
          </cell>
        </row>
        <row r="4363">
          <cell r="A4363" t="str">
            <v>950050552061</v>
          </cell>
          <cell r="B4363">
            <v>95005055</v>
          </cell>
          <cell r="C4363">
            <v>2061</v>
          </cell>
          <cell r="D4363">
            <v>25.8</v>
          </cell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>
            <v>25.8</v>
          </cell>
        </row>
        <row r="4364">
          <cell r="A4364" t="str">
            <v>950050571040</v>
          </cell>
          <cell r="B4364">
            <v>95005057</v>
          </cell>
          <cell r="C4364">
            <v>1040</v>
          </cell>
          <cell r="D4364">
            <v>33.747489999999999</v>
          </cell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>
            <v>33.747489999999999</v>
          </cell>
        </row>
        <row r="4365">
          <cell r="A4365" t="str">
            <v>950050601040</v>
          </cell>
          <cell r="B4365">
            <v>95005060</v>
          </cell>
          <cell r="C4365">
            <v>1040</v>
          </cell>
          <cell r="D4365">
            <v>57.783329999999999</v>
          </cell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>
            <v>57.783329999999999</v>
          </cell>
        </row>
        <row r="4366">
          <cell r="A4366" t="str">
            <v>950050631040</v>
          </cell>
          <cell r="B4366">
            <v>95005063</v>
          </cell>
          <cell r="C4366">
            <v>1040</v>
          </cell>
          <cell r="D4366">
            <v>42.810339999999997</v>
          </cell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>
            <v>42.810339999999997</v>
          </cell>
        </row>
        <row r="4367">
          <cell r="A4367" t="str">
            <v>950050641040</v>
          </cell>
          <cell r="B4367">
            <v>95005064</v>
          </cell>
          <cell r="C4367">
            <v>1040</v>
          </cell>
          <cell r="D4367">
            <v>34</v>
          </cell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>
            <v>34</v>
          </cell>
        </row>
        <row r="4368">
          <cell r="A4368" t="str">
            <v>950050651040</v>
          </cell>
          <cell r="B4368">
            <v>95005065</v>
          </cell>
          <cell r="C4368">
            <v>1040</v>
          </cell>
          <cell r="D4368">
            <v>51.623339999999999</v>
          </cell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>
            <v>51.623339999999999</v>
          </cell>
        </row>
        <row r="4369">
          <cell r="A4369" t="str">
            <v>950050682060</v>
          </cell>
          <cell r="B4369">
            <v>95005068</v>
          </cell>
          <cell r="C4369">
            <v>2060</v>
          </cell>
          <cell r="D4369">
            <v>9.6300000000000008</v>
          </cell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>
            <v>9.6300000000000008</v>
          </cell>
        </row>
        <row r="4370">
          <cell r="A4370" t="str">
            <v>950050701040</v>
          </cell>
          <cell r="B4370">
            <v>95005070</v>
          </cell>
          <cell r="C4370">
            <v>1040</v>
          </cell>
          <cell r="D4370">
            <v>27.067219999999999</v>
          </cell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>
            <v>27.067219999999999</v>
          </cell>
        </row>
        <row r="4371">
          <cell r="A4371" t="str">
            <v>950050712060</v>
          </cell>
          <cell r="B4371">
            <v>95005071</v>
          </cell>
          <cell r="C4371">
            <v>2060</v>
          </cell>
          <cell r="D4371">
            <v>17.54</v>
          </cell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>
            <v>17.54</v>
          </cell>
        </row>
        <row r="4372">
          <cell r="A4372" t="str">
            <v>950050712061</v>
          </cell>
          <cell r="B4372">
            <v>95005071</v>
          </cell>
          <cell r="C4372">
            <v>2061</v>
          </cell>
          <cell r="D4372">
            <v>66.408330000000007</v>
          </cell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>
            <v>66.408330000000007</v>
          </cell>
        </row>
        <row r="4373">
          <cell r="A4373" t="str">
            <v>950050741040</v>
          </cell>
          <cell r="B4373">
            <v>95005074</v>
          </cell>
          <cell r="C4373">
            <v>1040</v>
          </cell>
          <cell r="D4373">
            <v>62.371250000000003</v>
          </cell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>
            <v>62.371250000000003</v>
          </cell>
        </row>
        <row r="4374">
          <cell r="A4374" t="str">
            <v>950050751040</v>
          </cell>
          <cell r="B4374">
            <v>95005075</v>
          </cell>
          <cell r="C4374">
            <v>1040</v>
          </cell>
          <cell r="D4374">
            <v>61.9375</v>
          </cell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>
            <v>61.9375</v>
          </cell>
        </row>
        <row r="4375">
          <cell r="A4375" t="str">
            <v>950050761040</v>
          </cell>
          <cell r="B4375">
            <v>95005076</v>
          </cell>
          <cell r="C4375">
            <v>1040</v>
          </cell>
          <cell r="D4375">
            <v>31.644960000000001</v>
          </cell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>
            <v>31.644960000000001</v>
          </cell>
        </row>
        <row r="4376">
          <cell r="A4376" t="str">
            <v>950050762060</v>
          </cell>
          <cell r="B4376">
            <v>95005076</v>
          </cell>
          <cell r="C4376">
            <v>2060</v>
          </cell>
          <cell r="D4376">
            <v>26</v>
          </cell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>
            <v>26</v>
          </cell>
        </row>
        <row r="4377">
          <cell r="A4377" t="str">
            <v>950050772060</v>
          </cell>
          <cell r="B4377">
            <v>95005077</v>
          </cell>
          <cell r="C4377">
            <v>2060</v>
          </cell>
          <cell r="D4377">
            <v>31.602499999999999</v>
          </cell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>
            <v>31.602499999999999</v>
          </cell>
        </row>
        <row r="4378">
          <cell r="A4378" t="str">
            <v>950050772064</v>
          </cell>
          <cell r="B4378">
            <v>95005077</v>
          </cell>
          <cell r="C4378">
            <v>2064</v>
          </cell>
          <cell r="D4378">
            <v>103.75248000000001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103.75248000000001</v>
          </cell>
        </row>
        <row r="4379">
          <cell r="A4379" t="str">
            <v>950050782060</v>
          </cell>
          <cell r="B4379">
            <v>95005078</v>
          </cell>
          <cell r="C4379">
            <v>2060</v>
          </cell>
          <cell r="D4379">
            <v>30.99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30.99</v>
          </cell>
        </row>
        <row r="4380">
          <cell r="A4380" t="str">
            <v>950050782061</v>
          </cell>
          <cell r="B4380">
            <v>95005078</v>
          </cell>
          <cell r="C4380">
            <v>2061</v>
          </cell>
          <cell r="D4380">
            <v>1.68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1.68</v>
          </cell>
        </row>
        <row r="4381">
          <cell r="A4381" t="str">
            <v>950050792061</v>
          </cell>
          <cell r="B4381">
            <v>95005079</v>
          </cell>
          <cell r="C4381">
            <v>2061</v>
          </cell>
          <cell r="D4381">
            <v>100.25915000000001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100.25915000000001</v>
          </cell>
        </row>
        <row r="4382">
          <cell r="A4382" t="str">
            <v>950050981040</v>
          </cell>
          <cell r="B4382">
            <v>95005098</v>
          </cell>
          <cell r="C4382">
            <v>1040</v>
          </cell>
          <cell r="D4382">
            <v>169.41070999999999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169.41070999999999</v>
          </cell>
        </row>
        <row r="4383">
          <cell r="A4383" t="str">
            <v>950051072060</v>
          </cell>
          <cell r="B4383">
            <v>95005107</v>
          </cell>
          <cell r="C4383">
            <v>2060</v>
          </cell>
          <cell r="D4383">
            <v>14.282500000000001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14.282500000000001</v>
          </cell>
        </row>
        <row r="4384">
          <cell r="A4384" t="str">
            <v>950051182060</v>
          </cell>
          <cell r="B4384">
            <v>95005118</v>
          </cell>
          <cell r="C4384">
            <v>2060</v>
          </cell>
          <cell r="D4384">
            <v>44.999839999999999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44.999839999999999</v>
          </cell>
        </row>
        <row r="4385">
          <cell r="A4385" t="str">
            <v>950051182061</v>
          </cell>
          <cell r="B4385">
            <v>95005118</v>
          </cell>
          <cell r="C4385">
            <v>2061</v>
          </cell>
          <cell r="D4385">
            <v>46.094999999999999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46.094999999999999</v>
          </cell>
        </row>
        <row r="4386">
          <cell r="A4386" t="str">
            <v>950051186024</v>
          </cell>
          <cell r="B4386">
            <v>95005118</v>
          </cell>
          <cell r="C4386">
            <v>6024</v>
          </cell>
          <cell r="D4386">
            <v>28.893329999999999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28.893329999999999</v>
          </cell>
        </row>
        <row r="4387">
          <cell r="A4387" t="str">
            <v>950051281040</v>
          </cell>
          <cell r="B4387">
            <v>95005128</v>
          </cell>
          <cell r="C4387">
            <v>1040</v>
          </cell>
          <cell r="D4387">
            <v>89.712109999999996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89.712109999999996</v>
          </cell>
        </row>
        <row r="4388">
          <cell r="A4388" t="str">
            <v>950051284010</v>
          </cell>
          <cell r="B4388">
            <v>95005128</v>
          </cell>
          <cell r="C4388">
            <v>4010</v>
          </cell>
          <cell r="D4388">
            <v>89.711669999999998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89.711669999999998</v>
          </cell>
        </row>
        <row r="4389">
          <cell r="A4389" t="str">
            <v>950051601040</v>
          </cell>
          <cell r="B4389">
            <v>95005160</v>
          </cell>
          <cell r="C4389">
            <v>1040</v>
          </cell>
          <cell r="D4389">
            <v>4.3499999999999996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4.3499999999999996</v>
          </cell>
        </row>
        <row r="4390">
          <cell r="A4390" t="str">
            <v>950052132061</v>
          </cell>
          <cell r="B4390">
            <v>95005213</v>
          </cell>
          <cell r="C4390">
            <v>2061</v>
          </cell>
          <cell r="D4390">
            <v>32.270000000000003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32.270000000000003</v>
          </cell>
        </row>
        <row r="4391">
          <cell r="A4391" t="str">
            <v>950052132064</v>
          </cell>
          <cell r="B4391">
            <v>95005213</v>
          </cell>
          <cell r="C4391">
            <v>2064</v>
          </cell>
          <cell r="D4391">
            <v>8.41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8.41</v>
          </cell>
        </row>
        <row r="4392">
          <cell r="A4392" t="str">
            <v>950052162061</v>
          </cell>
          <cell r="B4392">
            <v>95005216</v>
          </cell>
          <cell r="C4392">
            <v>2061</v>
          </cell>
          <cell r="D4392">
            <v>25.77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25.77</v>
          </cell>
        </row>
        <row r="4393">
          <cell r="A4393" t="str">
            <v>950052162064</v>
          </cell>
          <cell r="B4393">
            <v>95005216</v>
          </cell>
          <cell r="C4393">
            <v>2064</v>
          </cell>
          <cell r="D4393">
            <v>8.51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8.51</v>
          </cell>
        </row>
        <row r="4394">
          <cell r="A4394" t="str">
            <v>950052172061</v>
          </cell>
          <cell r="B4394">
            <v>95005217</v>
          </cell>
          <cell r="C4394">
            <v>2061</v>
          </cell>
          <cell r="D4394">
            <v>29.88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29.88</v>
          </cell>
        </row>
        <row r="4395">
          <cell r="A4395" t="str">
            <v>950052172064</v>
          </cell>
          <cell r="B4395">
            <v>95005217</v>
          </cell>
          <cell r="C4395">
            <v>2064</v>
          </cell>
          <cell r="D4395">
            <v>3.5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3.5</v>
          </cell>
        </row>
        <row r="4396">
          <cell r="A4396" t="str">
            <v>950052562060</v>
          </cell>
          <cell r="B4396">
            <v>95005256</v>
          </cell>
          <cell r="C4396">
            <v>2060</v>
          </cell>
          <cell r="D4396">
            <v>220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220</v>
          </cell>
        </row>
        <row r="4397">
          <cell r="A4397" t="str">
            <v>950052581040</v>
          </cell>
          <cell r="B4397">
            <v>95005258</v>
          </cell>
          <cell r="C4397">
            <v>1040</v>
          </cell>
          <cell r="D4397">
            <v>9.8002800000000008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9.8002800000000008</v>
          </cell>
        </row>
        <row r="4398">
          <cell r="A4398" t="str">
            <v>950052582060</v>
          </cell>
          <cell r="B4398">
            <v>95005258</v>
          </cell>
          <cell r="C4398">
            <v>2060</v>
          </cell>
          <cell r="D4398">
            <v>11.293329999999999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11.293329999999999</v>
          </cell>
        </row>
        <row r="4399">
          <cell r="A4399" t="str">
            <v>950052582061</v>
          </cell>
          <cell r="B4399">
            <v>95005258</v>
          </cell>
          <cell r="C4399">
            <v>2061</v>
          </cell>
          <cell r="D4399">
            <v>9.8800000000000008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9.8800000000000008</v>
          </cell>
        </row>
        <row r="4400">
          <cell r="A4400" t="str">
            <v>950052582064</v>
          </cell>
          <cell r="B4400">
            <v>95005258</v>
          </cell>
          <cell r="C4400">
            <v>2064</v>
          </cell>
          <cell r="D4400">
            <v>12.893330000000001</v>
          </cell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>
            <v>12.893330000000001</v>
          </cell>
        </row>
        <row r="4401">
          <cell r="A4401" t="str">
            <v>950052584010</v>
          </cell>
          <cell r="B4401">
            <v>95005258</v>
          </cell>
          <cell r="C4401">
            <v>4010</v>
          </cell>
          <cell r="D4401">
            <v>9.6750000000000007</v>
          </cell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>
            <v>9.6750000000000007</v>
          </cell>
        </row>
        <row r="4402">
          <cell r="A4402" t="str">
            <v>950052822061</v>
          </cell>
          <cell r="B4402">
            <v>95005282</v>
          </cell>
          <cell r="C4402">
            <v>2061</v>
          </cell>
          <cell r="D4402">
            <v>9.5960000000000001</v>
          </cell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>
            <v>9.5960000000000001</v>
          </cell>
        </row>
        <row r="4403">
          <cell r="A4403" t="str">
            <v>950052822062</v>
          </cell>
          <cell r="B4403">
            <v>95005282</v>
          </cell>
          <cell r="C4403">
            <v>2062</v>
          </cell>
          <cell r="D4403">
            <v>13.95</v>
          </cell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>
            <v>13.95</v>
          </cell>
        </row>
        <row r="4404">
          <cell r="A4404" t="str">
            <v>950052911040</v>
          </cell>
          <cell r="B4404">
            <v>95005291</v>
          </cell>
          <cell r="C4404">
            <v>1040</v>
          </cell>
          <cell r="D4404">
            <v>15.580220000000001</v>
          </cell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>
            <v>15.580220000000001</v>
          </cell>
        </row>
        <row r="4405">
          <cell r="A4405" t="str">
            <v>950052914010</v>
          </cell>
          <cell r="B4405">
            <v>95005291</v>
          </cell>
          <cell r="C4405">
            <v>4010</v>
          </cell>
          <cell r="D4405">
            <v>15.58</v>
          </cell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>
            <v>15.58</v>
          </cell>
        </row>
        <row r="4406">
          <cell r="A4406" t="str">
            <v>950053111040</v>
          </cell>
          <cell r="B4406">
            <v>95005311</v>
          </cell>
          <cell r="C4406">
            <v>1040</v>
          </cell>
          <cell r="D4406">
            <v>4.8</v>
          </cell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>
            <v>4.8</v>
          </cell>
        </row>
        <row r="4407">
          <cell r="A4407" t="str">
            <v>950053131040</v>
          </cell>
          <cell r="B4407">
            <v>95005313</v>
          </cell>
          <cell r="C4407">
            <v>1040</v>
          </cell>
          <cell r="D4407">
            <v>4.3499999999999996</v>
          </cell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>
            <v>4.3499999999999996</v>
          </cell>
        </row>
        <row r="4408">
          <cell r="A4408" t="str">
            <v>950053141040</v>
          </cell>
          <cell r="B4408">
            <v>95005314</v>
          </cell>
          <cell r="C4408">
            <v>1040</v>
          </cell>
          <cell r="D4408">
            <v>4</v>
          </cell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>
            <v>4</v>
          </cell>
        </row>
        <row r="4409">
          <cell r="A4409" t="str">
            <v>950053151040</v>
          </cell>
          <cell r="B4409">
            <v>95005315</v>
          </cell>
          <cell r="C4409">
            <v>1040</v>
          </cell>
          <cell r="D4409">
            <v>4.21</v>
          </cell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>
            <v>4.21</v>
          </cell>
        </row>
        <row r="4410">
          <cell r="A4410" t="str">
            <v>950053152062</v>
          </cell>
          <cell r="B4410">
            <v>95005315</v>
          </cell>
          <cell r="C4410">
            <v>2062</v>
          </cell>
          <cell r="D4410">
            <v>7</v>
          </cell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>
            <v>7</v>
          </cell>
        </row>
        <row r="4411">
          <cell r="A4411" t="str">
            <v>950053154010</v>
          </cell>
          <cell r="B4411">
            <v>95005315</v>
          </cell>
          <cell r="C4411">
            <v>4010</v>
          </cell>
          <cell r="D4411">
            <v>4.21</v>
          </cell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>
            <v>4.21</v>
          </cell>
        </row>
        <row r="4412">
          <cell r="A4412" t="str">
            <v>950053161040</v>
          </cell>
          <cell r="B4412">
            <v>95005316</v>
          </cell>
          <cell r="C4412">
            <v>1040</v>
          </cell>
          <cell r="D4412">
            <v>5.3179999999999996</v>
          </cell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>
            <v>5.3179999999999996</v>
          </cell>
        </row>
        <row r="4413">
          <cell r="A4413" t="str">
            <v>950053171040</v>
          </cell>
          <cell r="B4413">
            <v>95005317</v>
          </cell>
          <cell r="C4413">
            <v>1040</v>
          </cell>
          <cell r="D4413">
            <v>6.89</v>
          </cell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>
            <v>6.89</v>
          </cell>
        </row>
        <row r="4414">
          <cell r="A4414" t="str">
            <v>950053191040</v>
          </cell>
          <cell r="B4414">
            <v>95005319</v>
          </cell>
          <cell r="C4414">
            <v>1040</v>
          </cell>
          <cell r="D4414">
            <v>11.07</v>
          </cell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>
            <v>11.07</v>
          </cell>
        </row>
        <row r="4415">
          <cell r="A4415" t="str">
            <v>950053192061</v>
          </cell>
          <cell r="B4415">
            <v>95005319</v>
          </cell>
          <cell r="C4415">
            <v>2061</v>
          </cell>
          <cell r="D4415">
            <v>14.85</v>
          </cell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>
            <v>14.85</v>
          </cell>
        </row>
        <row r="4416">
          <cell r="A4416" t="str">
            <v>950053201040</v>
          </cell>
          <cell r="B4416">
            <v>95005320</v>
          </cell>
          <cell r="C4416">
            <v>1040</v>
          </cell>
          <cell r="D4416">
            <v>12.43</v>
          </cell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>
            <v>12.43</v>
          </cell>
        </row>
        <row r="4417">
          <cell r="A4417" t="str">
            <v>950053211040</v>
          </cell>
          <cell r="B4417">
            <v>95005321</v>
          </cell>
          <cell r="C4417">
            <v>1040</v>
          </cell>
          <cell r="D4417">
            <v>19.75046</v>
          </cell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>
            <v>19.75046</v>
          </cell>
        </row>
        <row r="4418">
          <cell r="A4418" t="str">
            <v>950053212061</v>
          </cell>
          <cell r="B4418">
            <v>95005321</v>
          </cell>
          <cell r="C4418">
            <v>2061</v>
          </cell>
          <cell r="D4418">
            <v>21.434999999999999</v>
          </cell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>
            <v>21.434999999999999</v>
          </cell>
        </row>
        <row r="4419">
          <cell r="A4419" t="str">
            <v>950053742060</v>
          </cell>
          <cell r="B4419">
            <v>95005374</v>
          </cell>
          <cell r="C4419">
            <v>2060</v>
          </cell>
          <cell r="D4419">
            <v>99.674279999999996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99.674279999999996</v>
          </cell>
        </row>
        <row r="4420">
          <cell r="A4420" t="str">
            <v>950053892060</v>
          </cell>
          <cell r="B4420">
            <v>95005389</v>
          </cell>
          <cell r="C4420">
            <v>2060</v>
          </cell>
          <cell r="D4420">
            <v>131.22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131.22</v>
          </cell>
        </row>
        <row r="4421">
          <cell r="A4421" t="str">
            <v>950053912060</v>
          </cell>
          <cell r="B4421">
            <v>95005391</v>
          </cell>
          <cell r="C4421">
            <v>2060</v>
          </cell>
          <cell r="D4421">
            <v>33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33</v>
          </cell>
        </row>
        <row r="4422">
          <cell r="A4422" t="str">
            <v>950054482060</v>
          </cell>
          <cell r="B4422">
            <v>95005448</v>
          </cell>
          <cell r="C4422">
            <v>2060</v>
          </cell>
          <cell r="D4422">
            <v>1.6875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1.6875</v>
          </cell>
        </row>
        <row r="4423">
          <cell r="A4423" t="str">
            <v>950054482061</v>
          </cell>
          <cell r="B4423">
            <v>95005448</v>
          </cell>
          <cell r="C4423">
            <v>2061</v>
          </cell>
          <cell r="D4423">
            <v>46.356079999999999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46.356079999999999</v>
          </cell>
        </row>
        <row r="4424">
          <cell r="A4424" t="str">
            <v>950054482062</v>
          </cell>
          <cell r="B4424">
            <v>95005448</v>
          </cell>
          <cell r="C4424">
            <v>2062</v>
          </cell>
          <cell r="D4424">
            <v>41.54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41.54</v>
          </cell>
        </row>
        <row r="4425">
          <cell r="A4425" t="str">
            <v>950054561040</v>
          </cell>
          <cell r="B4425">
            <v>95005456</v>
          </cell>
          <cell r="C4425">
            <v>1040</v>
          </cell>
          <cell r="D4425">
            <v>8.2449999999999992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8.2449999999999992</v>
          </cell>
        </row>
        <row r="4426">
          <cell r="A4426" t="str">
            <v>950054562061</v>
          </cell>
          <cell r="B4426">
            <v>95005456</v>
          </cell>
          <cell r="C4426">
            <v>2061</v>
          </cell>
          <cell r="D4426">
            <v>6.08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6.08</v>
          </cell>
        </row>
        <row r="4427">
          <cell r="A4427" t="str">
            <v>950054562062</v>
          </cell>
          <cell r="B4427">
            <v>95005456</v>
          </cell>
          <cell r="C4427">
            <v>2062</v>
          </cell>
          <cell r="D4427">
            <v>6.0166700000000004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6.0166700000000004</v>
          </cell>
        </row>
        <row r="4428">
          <cell r="A4428" t="str">
            <v>950054572060</v>
          </cell>
          <cell r="B4428">
            <v>95005457</v>
          </cell>
          <cell r="C4428">
            <v>2060</v>
          </cell>
          <cell r="D4428">
            <v>16.26249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16.26249</v>
          </cell>
        </row>
        <row r="4429">
          <cell r="A4429" t="str">
            <v>950054572062</v>
          </cell>
          <cell r="B4429">
            <v>95005457</v>
          </cell>
          <cell r="C4429">
            <v>2062</v>
          </cell>
          <cell r="D4429">
            <v>12.893750000000001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12.893750000000001</v>
          </cell>
        </row>
        <row r="4430">
          <cell r="A4430" t="str">
            <v>950054572064</v>
          </cell>
          <cell r="B4430">
            <v>95005457</v>
          </cell>
          <cell r="C4430">
            <v>2064</v>
          </cell>
          <cell r="D4430">
            <v>11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11</v>
          </cell>
        </row>
        <row r="4431">
          <cell r="A4431" t="str">
            <v>950054576024</v>
          </cell>
          <cell r="B4431">
            <v>95005457</v>
          </cell>
          <cell r="C4431">
            <v>6024</v>
          </cell>
          <cell r="D4431">
            <v>11.9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11.9</v>
          </cell>
        </row>
        <row r="4432">
          <cell r="A4432" t="str">
            <v>950054582060</v>
          </cell>
          <cell r="B4432">
            <v>95005458</v>
          </cell>
          <cell r="C4432">
            <v>2060</v>
          </cell>
          <cell r="D4432">
            <v>7.1373699999999998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7.1373699999999998</v>
          </cell>
        </row>
        <row r="4433">
          <cell r="A4433" t="str">
            <v>950054582064</v>
          </cell>
          <cell r="B4433">
            <v>95005458</v>
          </cell>
          <cell r="C4433">
            <v>2064</v>
          </cell>
          <cell r="D4433">
            <v>8.4600000000000009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8.4600000000000009</v>
          </cell>
        </row>
        <row r="4434">
          <cell r="A4434" t="str">
            <v>950054612061</v>
          </cell>
          <cell r="B4434">
            <v>95005461</v>
          </cell>
          <cell r="C4434">
            <v>2061</v>
          </cell>
          <cell r="D4434">
            <v>21.55302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21.55302</v>
          </cell>
        </row>
        <row r="4435">
          <cell r="A4435" t="str">
            <v>950054612062</v>
          </cell>
          <cell r="B4435">
            <v>95005461</v>
          </cell>
          <cell r="C4435">
            <v>2062</v>
          </cell>
          <cell r="D4435">
            <v>15.08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15.08</v>
          </cell>
        </row>
        <row r="4436">
          <cell r="A4436" t="str">
            <v>950054632060</v>
          </cell>
          <cell r="B4436">
            <v>95005463</v>
          </cell>
          <cell r="C4436">
            <v>2060</v>
          </cell>
          <cell r="D4436">
            <v>4.17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4.17</v>
          </cell>
        </row>
        <row r="4437">
          <cell r="A4437" t="str">
            <v>950054642060</v>
          </cell>
          <cell r="B4437">
            <v>95005464</v>
          </cell>
          <cell r="C4437">
            <v>2060</v>
          </cell>
          <cell r="D4437">
            <v>4.9749999999999996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4.9749999999999996</v>
          </cell>
        </row>
        <row r="4438">
          <cell r="A4438" t="str">
            <v>950054652060</v>
          </cell>
          <cell r="B4438">
            <v>95005465</v>
          </cell>
          <cell r="C4438">
            <v>2060</v>
          </cell>
          <cell r="D4438">
            <v>2.2000000000000002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2.2000000000000002</v>
          </cell>
        </row>
        <row r="4439">
          <cell r="A4439" t="str">
            <v>950054672060</v>
          </cell>
          <cell r="B4439">
            <v>95005467</v>
          </cell>
          <cell r="C4439">
            <v>2060</v>
          </cell>
          <cell r="D4439">
            <v>1.22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1.22</v>
          </cell>
        </row>
        <row r="4440">
          <cell r="A4440" t="str">
            <v>950054691040</v>
          </cell>
          <cell r="B4440">
            <v>95005469</v>
          </cell>
          <cell r="C4440">
            <v>1040</v>
          </cell>
          <cell r="D4440">
            <v>13.91095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13.91095</v>
          </cell>
        </row>
        <row r="4441">
          <cell r="A4441" t="str">
            <v>950054692062</v>
          </cell>
          <cell r="B4441">
            <v>95005469</v>
          </cell>
          <cell r="C4441">
            <v>2062</v>
          </cell>
          <cell r="D4441">
            <v>15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15</v>
          </cell>
        </row>
        <row r="4442">
          <cell r="A4442" t="str">
            <v>950054694010</v>
          </cell>
          <cell r="B4442">
            <v>95005469</v>
          </cell>
          <cell r="C4442">
            <v>4010</v>
          </cell>
          <cell r="D4442">
            <v>13.91104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13.91104</v>
          </cell>
        </row>
        <row r="4443">
          <cell r="A4443" t="str">
            <v>950054701040</v>
          </cell>
          <cell r="B4443">
            <v>95005470</v>
          </cell>
          <cell r="C4443">
            <v>1040</v>
          </cell>
          <cell r="D4443">
            <v>11.325049999999999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11.325049999999999</v>
          </cell>
        </row>
        <row r="4444">
          <cell r="A4444" t="str">
            <v>950054704010</v>
          </cell>
          <cell r="B4444">
            <v>95005470</v>
          </cell>
          <cell r="C4444">
            <v>4010</v>
          </cell>
          <cell r="D4444">
            <v>11.324999999999999</v>
          </cell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>
            <v>11.324999999999999</v>
          </cell>
        </row>
        <row r="4445">
          <cell r="A4445" t="str">
            <v>950054711040</v>
          </cell>
          <cell r="B4445">
            <v>95005471</v>
          </cell>
          <cell r="C4445">
            <v>1040</v>
          </cell>
          <cell r="D4445">
            <v>16.063669999999998</v>
          </cell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>
            <v>16.063669999999998</v>
          </cell>
        </row>
        <row r="4446">
          <cell r="A4446" t="str">
            <v>950054712060</v>
          </cell>
          <cell r="B4446">
            <v>95005471</v>
          </cell>
          <cell r="C4446">
            <v>2060</v>
          </cell>
          <cell r="D4446">
            <v>1.75</v>
          </cell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>
            <v>1.75</v>
          </cell>
        </row>
        <row r="4447">
          <cell r="A4447" t="str">
            <v>950054712062</v>
          </cell>
          <cell r="B4447">
            <v>95005471</v>
          </cell>
          <cell r="C4447">
            <v>2062</v>
          </cell>
          <cell r="D4447">
            <v>7</v>
          </cell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>
            <v>7</v>
          </cell>
        </row>
        <row r="4448">
          <cell r="A4448" t="str">
            <v>950054714010</v>
          </cell>
          <cell r="B4448">
            <v>95005471</v>
          </cell>
          <cell r="C4448">
            <v>4010</v>
          </cell>
          <cell r="D4448">
            <v>13.11</v>
          </cell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>
            <v>13.11</v>
          </cell>
        </row>
        <row r="4449">
          <cell r="A4449" t="str">
            <v>950054716024</v>
          </cell>
          <cell r="B4449">
            <v>95005471</v>
          </cell>
          <cell r="C4449">
            <v>6024</v>
          </cell>
          <cell r="D4449">
            <v>1.75</v>
          </cell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>
            <v>1.75</v>
          </cell>
        </row>
        <row r="4450">
          <cell r="A4450" t="str">
            <v>950054721040</v>
          </cell>
          <cell r="B4450">
            <v>95005472</v>
          </cell>
          <cell r="C4450">
            <v>1040</v>
          </cell>
          <cell r="D4450">
            <v>7.9130500000000001</v>
          </cell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>
            <v>7.9130500000000001</v>
          </cell>
        </row>
        <row r="4451">
          <cell r="A4451" t="str">
            <v>950054722060</v>
          </cell>
          <cell r="B4451">
            <v>95005472</v>
          </cell>
          <cell r="C4451">
            <v>2060</v>
          </cell>
          <cell r="D4451">
            <v>8.5</v>
          </cell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>
            <v>8.5</v>
          </cell>
        </row>
        <row r="4452">
          <cell r="A4452" t="str">
            <v>950054724010</v>
          </cell>
          <cell r="B4452">
            <v>95005472</v>
          </cell>
          <cell r="C4452">
            <v>4010</v>
          </cell>
          <cell r="D4452">
            <v>7.9130000000000003</v>
          </cell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>
            <v>7.9130000000000003</v>
          </cell>
        </row>
        <row r="4453">
          <cell r="A4453" t="str">
            <v>950054732060</v>
          </cell>
          <cell r="B4453">
            <v>95005473</v>
          </cell>
          <cell r="C4453">
            <v>2060</v>
          </cell>
          <cell r="D4453">
            <v>1.35053</v>
          </cell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>
            <v>1.35053</v>
          </cell>
        </row>
        <row r="4454">
          <cell r="A4454" t="str">
            <v>950054732061</v>
          </cell>
          <cell r="B4454">
            <v>95005473</v>
          </cell>
          <cell r="C4454">
            <v>2061</v>
          </cell>
          <cell r="D4454">
            <v>12</v>
          </cell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>
            <v>12</v>
          </cell>
        </row>
        <row r="4455">
          <cell r="A4455" t="str">
            <v>950054736024</v>
          </cell>
          <cell r="B4455">
            <v>95005473</v>
          </cell>
          <cell r="C4455">
            <v>6024</v>
          </cell>
          <cell r="D4455">
            <v>1.35</v>
          </cell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>
            <v>1.35</v>
          </cell>
        </row>
        <row r="4456">
          <cell r="A4456" t="str">
            <v>950054741040</v>
          </cell>
          <cell r="B4456">
            <v>95005474</v>
          </cell>
          <cell r="C4456">
            <v>1040</v>
          </cell>
          <cell r="D4456">
            <v>2.6255199999999999</v>
          </cell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>
            <v>2.6255199999999999</v>
          </cell>
        </row>
        <row r="4457">
          <cell r="A4457" t="str">
            <v>950054742060</v>
          </cell>
          <cell r="B4457">
            <v>95005474</v>
          </cell>
          <cell r="C4457">
            <v>2060</v>
          </cell>
          <cell r="D4457">
            <v>2.2190699999999999</v>
          </cell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>
            <v>2.2190699999999999</v>
          </cell>
        </row>
        <row r="4458">
          <cell r="A4458" t="str">
            <v>950054742062</v>
          </cell>
          <cell r="B4458">
            <v>95005474</v>
          </cell>
          <cell r="C4458">
            <v>2062</v>
          </cell>
          <cell r="D4458">
            <v>5</v>
          </cell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>
            <v>5</v>
          </cell>
        </row>
        <row r="4459">
          <cell r="A4459" t="str">
            <v>950054744010</v>
          </cell>
          <cell r="B4459">
            <v>95005474</v>
          </cell>
          <cell r="C4459">
            <v>4010</v>
          </cell>
          <cell r="D4459">
            <v>2.63</v>
          </cell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>
            <v>2.63</v>
          </cell>
        </row>
        <row r="4460">
          <cell r="A4460" t="str">
            <v>950054746024</v>
          </cell>
          <cell r="B4460">
            <v>95005474</v>
          </cell>
          <cell r="C4460">
            <v>6024</v>
          </cell>
          <cell r="D4460">
            <v>0.71250000000000002</v>
          </cell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>
            <v>0.71250000000000002</v>
          </cell>
        </row>
        <row r="4461">
          <cell r="A4461" t="str">
            <v>950054831040</v>
          </cell>
          <cell r="B4461">
            <v>95005483</v>
          </cell>
          <cell r="C4461">
            <v>1040</v>
          </cell>
          <cell r="D4461">
            <v>16.964020000000001</v>
          </cell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>
            <v>16.964020000000001</v>
          </cell>
        </row>
        <row r="4462">
          <cell r="A4462" t="str">
            <v>950054834010</v>
          </cell>
          <cell r="B4462">
            <v>95005483</v>
          </cell>
          <cell r="C4462">
            <v>4010</v>
          </cell>
          <cell r="D4462">
            <v>16.963750000000001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16.963750000000001</v>
          </cell>
        </row>
        <row r="4463">
          <cell r="A4463" t="str">
            <v>950054872060</v>
          </cell>
          <cell r="B4463">
            <v>95005487</v>
          </cell>
          <cell r="C4463">
            <v>2060</v>
          </cell>
          <cell r="D4463">
            <v>40.731999999999999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40.731999999999999</v>
          </cell>
        </row>
        <row r="4464">
          <cell r="A4464" t="str">
            <v>950054902061</v>
          </cell>
          <cell r="B4464">
            <v>95005490</v>
          </cell>
          <cell r="C4464">
            <v>2061</v>
          </cell>
          <cell r="D4464">
            <v>77.653999999999996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77.653999999999996</v>
          </cell>
        </row>
        <row r="4465">
          <cell r="A4465" t="str">
            <v>950054902064</v>
          </cell>
          <cell r="B4465">
            <v>95005490</v>
          </cell>
          <cell r="C4465">
            <v>2064</v>
          </cell>
          <cell r="D4465">
            <v>75.5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75.5</v>
          </cell>
        </row>
        <row r="4466">
          <cell r="A4466" t="str">
            <v>950054942061</v>
          </cell>
          <cell r="B4466">
            <v>95005494</v>
          </cell>
          <cell r="C4466">
            <v>2061</v>
          </cell>
          <cell r="D4466">
            <v>9.7189800000000002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9.7189800000000002</v>
          </cell>
        </row>
        <row r="4467">
          <cell r="A4467" t="str">
            <v>950055042061</v>
          </cell>
          <cell r="B4467">
            <v>95005504</v>
          </cell>
          <cell r="C4467">
            <v>2061</v>
          </cell>
          <cell r="D4467">
            <v>45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45</v>
          </cell>
        </row>
        <row r="4468">
          <cell r="A4468" t="str">
            <v>950055161040</v>
          </cell>
          <cell r="B4468">
            <v>95005516</v>
          </cell>
          <cell r="C4468">
            <v>1040</v>
          </cell>
          <cell r="D4468">
            <v>55.846510000000002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55.846510000000002</v>
          </cell>
        </row>
        <row r="4469">
          <cell r="A4469" t="str">
            <v>950055162062</v>
          </cell>
          <cell r="B4469">
            <v>95005516</v>
          </cell>
          <cell r="C4469">
            <v>2062</v>
          </cell>
          <cell r="D4469">
            <v>25.96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25.96</v>
          </cell>
        </row>
        <row r="4470">
          <cell r="A4470" t="str">
            <v>950055164010</v>
          </cell>
          <cell r="B4470">
            <v>95005516</v>
          </cell>
          <cell r="C4470">
            <v>4010</v>
          </cell>
          <cell r="D4470">
            <v>51.32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51.32</v>
          </cell>
        </row>
        <row r="4471">
          <cell r="A4471" t="str">
            <v>950055282060</v>
          </cell>
          <cell r="B4471">
            <v>95005528</v>
          </cell>
          <cell r="C4471">
            <v>2060</v>
          </cell>
          <cell r="D4471">
            <v>91.754440000000002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91.754440000000002</v>
          </cell>
        </row>
        <row r="4472">
          <cell r="A4472" t="str">
            <v>950055352061</v>
          </cell>
          <cell r="B4472">
            <v>95005535</v>
          </cell>
          <cell r="C4472">
            <v>2061</v>
          </cell>
          <cell r="D4472">
            <v>43.58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43.58</v>
          </cell>
        </row>
        <row r="4473">
          <cell r="A4473" t="str">
            <v>950055632060</v>
          </cell>
          <cell r="B4473">
            <v>95005563</v>
          </cell>
          <cell r="C4473">
            <v>2060</v>
          </cell>
          <cell r="D4473">
            <v>1.7777799999999999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1.7777799999999999</v>
          </cell>
        </row>
        <row r="4474">
          <cell r="A4474" t="str">
            <v>950055862060</v>
          </cell>
          <cell r="B4474">
            <v>95005586</v>
          </cell>
          <cell r="C4474">
            <v>2060</v>
          </cell>
          <cell r="D4474">
            <v>6.2565999999999997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6.2565999999999997</v>
          </cell>
        </row>
        <row r="4475">
          <cell r="A4475" t="str">
            <v>950055862061</v>
          </cell>
          <cell r="B4475">
            <v>95005586</v>
          </cell>
          <cell r="C4475">
            <v>2061</v>
          </cell>
          <cell r="D4475">
            <v>14.208069999999999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14.208069999999999</v>
          </cell>
        </row>
        <row r="4476">
          <cell r="A4476" t="str">
            <v>950055862062</v>
          </cell>
          <cell r="B4476">
            <v>95005586</v>
          </cell>
          <cell r="C4476">
            <v>2062</v>
          </cell>
          <cell r="D4476">
            <v>11.29804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11.29804</v>
          </cell>
        </row>
        <row r="4477">
          <cell r="A4477" t="str">
            <v>950055912060</v>
          </cell>
          <cell r="B4477">
            <v>95005591</v>
          </cell>
          <cell r="C4477">
            <v>2060</v>
          </cell>
          <cell r="D4477">
            <v>223.69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223.69</v>
          </cell>
        </row>
        <row r="4478">
          <cell r="A4478" t="str">
            <v>950055912064</v>
          </cell>
          <cell r="B4478">
            <v>95005591</v>
          </cell>
          <cell r="C4478">
            <v>2064</v>
          </cell>
          <cell r="D4478">
            <v>379.2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379.2</v>
          </cell>
        </row>
        <row r="4479">
          <cell r="A4479" t="str">
            <v>950055982060</v>
          </cell>
          <cell r="B4479">
            <v>95005598</v>
          </cell>
          <cell r="C4479">
            <v>2060</v>
          </cell>
          <cell r="D4479">
            <v>0.01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0.01</v>
          </cell>
        </row>
        <row r="4480">
          <cell r="A4480" t="str">
            <v>950056442060</v>
          </cell>
          <cell r="B4480">
            <v>95005644</v>
          </cell>
          <cell r="C4480">
            <v>2060</v>
          </cell>
          <cell r="D4480">
            <v>0.02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0.02</v>
          </cell>
        </row>
        <row r="4481">
          <cell r="A4481" t="str">
            <v>950056472060</v>
          </cell>
          <cell r="B4481">
            <v>95005647</v>
          </cell>
          <cell r="C4481">
            <v>2060</v>
          </cell>
          <cell r="D4481">
            <v>0.04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0.04</v>
          </cell>
        </row>
        <row r="4482">
          <cell r="A4482" t="str">
            <v>950056482060</v>
          </cell>
          <cell r="B4482">
            <v>95005648</v>
          </cell>
          <cell r="C4482">
            <v>2060</v>
          </cell>
          <cell r="D4482">
            <v>0.05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0.05</v>
          </cell>
        </row>
        <row r="4483">
          <cell r="A4483" t="str">
            <v>950056492060</v>
          </cell>
          <cell r="B4483">
            <v>95005649</v>
          </cell>
          <cell r="C4483">
            <v>2060</v>
          </cell>
          <cell r="D4483">
            <v>0.06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0.06</v>
          </cell>
        </row>
        <row r="4484">
          <cell r="A4484" t="str">
            <v>950056621040</v>
          </cell>
          <cell r="B4484">
            <v>95005662</v>
          </cell>
          <cell r="C4484">
            <v>1040</v>
          </cell>
          <cell r="D4484">
            <v>1.95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1.95</v>
          </cell>
        </row>
        <row r="4485">
          <cell r="A4485" t="str">
            <v>950057082061</v>
          </cell>
          <cell r="B4485">
            <v>95005708</v>
          </cell>
          <cell r="C4485">
            <v>2061</v>
          </cell>
          <cell r="D4485">
            <v>91.18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91.18</v>
          </cell>
        </row>
        <row r="4486">
          <cell r="A4486" t="str">
            <v>950057331040</v>
          </cell>
          <cell r="B4486">
            <v>95005733</v>
          </cell>
          <cell r="C4486">
            <v>1040</v>
          </cell>
          <cell r="D4486">
            <v>1910.9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1910.9</v>
          </cell>
        </row>
        <row r="4487">
          <cell r="A4487" t="str">
            <v>950057401040</v>
          </cell>
          <cell r="B4487">
            <v>95005740</v>
          </cell>
          <cell r="C4487">
            <v>1040</v>
          </cell>
          <cell r="D4487">
            <v>1053.95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1053.95</v>
          </cell>
        </row>
        <row r="4488">
          <cell r="A4488" t="str">
            <v>950057701040</v>
          </cell>
          <cell r="B4488">
            <v>95005770</v>
          </cell>
          <cell r="C4488">
            <v>1040</v>
          </cell>
          <cell r="D4488">
            <v>0.33928999999999998</v>
          </cell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>
            <v>0.33928999999999998</v>
          </cell>
        </row>
        <row r="4489">
          <cell r="A4489" t="str">
            <v>950058061040</v>
          </cell>
          <cell r="B4489">
            <v>95005806</v>
          </cell>
          <cell r="C4489">
            <v>1040</v>
          </cell>
          <cell r="D4489">
            <v>8.0308299999999999</v>
          </cell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>
            <v>8.0308299999999999</v>
          </cell>
        </row>
        <row r="4490">
          <cell r="A4490" t="str">
            <v>950058062060</v>
          </cell>
          <cell r="B4490">
            <v>95005806</v>
          </cell>
          <cell r="C4490">
            <v>2060</v>
          </cell>
          <cell r="D4490">
            <v>40.830710000000003</v>
          </cell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>
            <v>40.830710000000003</v>
          </cell>
        </row>
        <row r="4491">
          <cell r="A4491" t="str">
            <v>950058062061</v>
          </cell>
          <cell r="B4491">
            <v>95005806</v>
          </cell>
          <cell r="C4491">
            <v>2061</v>
          </cell>
          <cell r="D4491">
            <v>4.7316700000000003</v>
          </cell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>
            <v>4.7316700000000003</v>
          </cell>
        </row>
        <row r="4492">
          <cell r="A4492" t="str">
            <v>950058062064</v>
          </cell>
          <cell r="B4492">
            <v>95005806</v>
          </cell>
          <cell r="C4492">
            <v>2064</v>
          </cell>
          <cell r="D4492">
            <v>13.395379999999999</v>
          </cell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>
            <v>13.395379999999999</v>
          </cell>
        </row>
        <row r="4493">
          <cell r="A4493" t="str">
            <v>950058064010</v>
          </cell>
          <cell r="B4493">
            <v>95005806</v>
          </cell>
          <cell r="C4493">
            <v>4010</v>
          </cell>
          <cell r="D4493">
            <v>8.0299999999999994</v>
          </cell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>
            <v>8.0299999999999994</v>
          </cell>
        </row>
        <row r="4494">
          <cell r="A4494" t="str">
            <v>950058152061</v>
          </cell>
          <cell r="B4494">
            <v>95005815</v>
          </cell>
          <cell r="C4494">
            <v>2061</v>
          </cell>
          <cell r="D4494">
            <v>0.21510000000000001</v>
          </cell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>
            <v>0.21510000000000001</v>
          </cell>
        </row>
        <row r="4495">
          <cell r="A4495" t="str">
            <v>950058152062</v>
          </cell>
          <cell r="B4495">
            <v>95005815</v>
          </cell>
          <cell r="C4495">
            <v>2062</v>
          </cell>
          <cell r="D4495">
            <v>22.05</v>
          </cell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>
            <v>22.05</v>
          </cell>
        </row>
        <row r="4496">
          <cell r="A4496" t="str">
            <v>950058181040</v>
          </cell>
          <cell r="B4496">
            <v>95005818</v>
          </cell>
          <cell r="C4496">
            <v>1040</v>
          </cell>
          <cell r="D4496">
            <v>25.809729999999998</v>
          </cell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>
            <v>25.809729999999998</v>
          </cell>
        </row>
        <row r="4497">
          <cell r="A4497" t="str">
            <v>950058182060</v>
          </cell>
          <cell r="B4497">
            <v>95005818</v>
          </cell>
          <cell r="C4497">
            <v>2060</v>
          </cell>
          <cell r="D4497">
            <v>17.890619999999998</v>
          </cell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>
            <v>17.890619999999998</v>
          </cell>
        </row>
        <row r="4498">
          <cell r="A4498" t="str">
            <v>950058182061</v>
          </cell>
          <cell r="B4498">
            <v>95005818</v>
          </cell>
          <cell r="C4498">
            <v>2061</v>
          </cell>
          <cell r="D4498">
            <v>21.884139999999999</v>
          </cell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>
            <v>21.884139999999999</v>
          </cell>
        </row>
        <row r="4499">
          <cell r="A4499" t="str">
            <v>950058182062</v>
          </cell>
          <cell r="B4499">
            <v>95005818</v>
          </cell>
          <cell r="C4499">
            <v>2062</v>
          </cell>
          <cell r="D4499">
            <v>20.5</v>
          </cell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>
            <v>20.5</v>
          </cell>
        </row>
        <row r="4500">
          <cell r="A4500" t="str">
            <v>950058182064</v>
          </cell>
          <cell r="B4500">
            <v>95005818</v>
          </cell>
          <cell r="C4500">
            <v>2064</v>
          </cell>
          <cell r="D4500">
            <v>23.021190000000001</v>
          </cell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>
            <v>23.021190000000001</v>
          </cell>
        </row>
        <row r="4501">
          <cell r="A4501" t="str">
            <v>950058184010</v>
          </cell>
          <cell r="B4501">
            <v>95005818</v>
          </cell>
          <cell r="C4501">
            <v>4010</v>
          </cell>
          <cell r="D4501">
            <v>25.81</v>
          </cell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>
            <v>25.81</v>
          </cell>
        </row>
        <row r="4502">
          <cell r="A4502" t="str">
            <v>950058282061</v>
          </cell>
          <cell r="B4502">
            <v>95005828</v>
          </cell>
          <cell r="C4502">
            <v>2061</v>
          </cell>
          <cell r="D4502">
            <v>5.8798899999999996</v>
          </cell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>
            <v>5.8798899999999996</v>
          </cell>
        </row>
        <row r="4503">
          <cell r="A4503" t="str">
            <v>950058282062</v>
          </cell>
          <cell r="B4503">
            <v>95005828</v>
          </cell>
          <cell r="C4503">
            <v>2062</v>
          </cell>
          <cell r="D4503">
            <v>4.88</v>
          </cell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>
            <v>4.88</v>
          </cell>
        </row>
        <row r="4504">
          <cell r="A4504" t="str">
            <v>950059122060</v>
          </cell>
          <cell r="B4504">
            <v>95005912</v>
          </cell>
          <cell r="C4504">
            <v>2060</v>
          </cell>
          <cell r="D4504">
            <v>1.04552</v>
          </cell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>
            <v>1.04552</v>
          </cell>
        </row>
        <row r="4505">
          <cell r="A4505" t="str">
            <v>950059242061</v>
          </cell>
          <cell r="B4505">
            <v>95005924</v>
          </cell>
          <cell r="C4505">
            <v>2061</v>
          </cell>
          <cell r="D4505">
            <v>2.36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2.36</v>
          </cell>
        </row>
        <row r="4506">
          <cell r="A4506" t="str">
            <v>950059272060</v>
          </cell>
          <cell r="B4506">
            <v>95005927</v>
          </cell>
          <cell r="C4506">
            <v>2060</v>
          </cell>
          <cell r="D4506">
            <v>3.27135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3.27135</v>
          </cell>
        </row>
        <row r="4507">
          <cell r="A4507" t="str">
            <v>950059272064</v>
          </cell>
          <cell r="B4507">
            <v>95005927</v>
          </cell>
          <cell r="C4507">
            <v>2064</v>
          </cell>
          <cell r="D4507">
            <v>4.8523800000000001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4.8523800000000001</v>
          </cell>
        </row>
        <row r="4508">
          <cell r="A4508" t="str">
            <v>950059332060</v>
          </cell>
          <cell r="B4508">
            <v>95005933</v>
          </cell>
          <cell r="C4508">
            <v>2060</v>
          </cell>
          <cell r="D4508">
            <v>5.9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5.9</v>
          </cell>
        </row>
        <row r="4509">
          <cell r="A4509" t="str">
            <v>950059341040</v>
          </cell>
          <cell r="B4509">
            <v>95005934</v>
          </cell>
          <cell r="C4509">
            <v>1040</v>
          </cell>
          <cell r="D4509">
            <v>0.89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0.89</v>
          </cell>
        </row>
        <row r="4510">
          <cell r="A4510" t="str">
            <v>950059342061</v>
          </cell>
          <cell r="B4510">
            <v>95005934</v>
          </cell>
          <cell r="C4510">
            <v>2061</v>
          </cell>
          <cell r="D4510">
            <v>0.93049000000000004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0.93049000000000004</v>
          </cell>
        </row>
        <row r="4511">
          <cell r="A4511" t="str">
            <v>950059342062</v>
          </cell>
          <cell r="B4511">
            <v>95005934</v>
          </cell>
          <cell r="C4511">
            <v>2062</v>
          </cell>
          <cell r="D4511">
            <v>0.82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0.82</v>
          </cell>
        </row>
        <row r="4512">
          <cell r="A4512" t="str">
            <v>950059342064</v>
          </cell>
          <cell r="B4512">
            <v>95005934</v>
          </cell>
          <cell r="C4512">
            <v>2064</v>
          </cell>
          <cell r="D4512">
            <v>0.87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0.87</v>
          </cell>
        </row>
        <row r="4513">
          <cell r="A4513" t="str">
            <v>950059344010</v>
          </cell>
          <cell r="B4513">
            <v>95005934</v>
          </cell>
          <cell r="C4513">
            <v>4010</v>
          </cell>
          <cell r="D4513">
            <v>0.89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0.89</v>
          </cell>
        </row>
        <row r="4514">
          <cell r="A4514" t="str">
            <v>950059362061</v>
          </cell>
          <cell r="B4514">
            <v>95005936</v>
          </cell>
          <cell r="C4514">
            <v>2061</v>
          </cell>
          <cell r="D4514">
            <v>1.6777500000000001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1.6777500000000001</v>
          </cell>
        </row>
        <row r="4515">
          <cell r="A4515" t="str">
            <v>950059372061</v>
          </cell>
          <cell r="B4515">
            <v>95005937</v>
          </cell>
          <cell r="C4515">
            <v>2061</v>
          </cell>
          <cell r="D4515">
            <v>0.78281000000000001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0.78281000000000001</v>
          </cell>
        </row>
        <row r="4516">
          <cell r="A4516" t="str">
            <v>950059392061</v>
          </cell>
          <cell r="B4516">
            <v>95005939</v>
          </cell>
          <cell r="C4516">
            <v>2061</v>
          </cell>
          <cell r="D4516">
            <v>2.6909100000000001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2.6909100000000001</v>
          </cell>
        </row>
        <row r="4517">
          <cell r="A4517" t="str">
            <v>950059392064</v>
          </cell>
          <cell r="B4517">
            <v>95005939</v>
          </cell>
          <cell r="C4517">
            <v>2064</v>
          </cell>
          <cell r="D4517">
            <v>0.875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0.875</v>
          </cell>
        </row>
        <row r="4518">
          <cell r="A4518" t="str">
            <v>950059402062</v>
          </cell>
          <cell r="B4518">
            <v>95005940</v>
          </cell>
          <cell r="C4518">
            <v>2062</v>
          </cell>
          <cell r="D4518">
            <v>6.74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6.74</v>
          </cell>
        </row>
        <row r="4519">
          <cell r="A4519" t="str">
            <v>950059422062</v>
          </cell>
          <cell r="B4519">
            <v>95005942</v>
          </cell>
          <cell r="C4519">
            <v>2062</v>
          </cell>
          <cell r="D4519">
            <v>2.4366699999999999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2.4366699999999999</v>
          </cell>
        </row>
        <row r="4520">
          <cell r="A4520" t="str">
            <v>950059432061</v>
          </cell>
          <cell r="B4520">
            <v>95005943</v>
          </cell>
          <cell r="C4520">
            <v>2061</v>
          </cell>
          <cell r="D4520">
            <v>0.60231000000000001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0.60231000000000001</v>
          </cell>
        </row>
        <row r="4521">
          <cell r="A4521" t="str">
            <v>950059432064</v>
          </cell>
          <cell r="B4521">
            <v>95005943</v>
          </cell>
          <cell r="C4521">
            <v>2064</v>
          </cell>
          <cell r="D4521">
            <v>21.6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21.6</v>
          </cell>
        </row>
        <row r="4522">
          <cell r="A4522" t="str">
            <v>950059442060</v>
          </cell>
          <cell r="B4522">
            <v>95005944</v>
          </cell>
          <cell r="C4522">
            <v>2060</v>
          </cell>
          <cell r="D4522">
            <v>3.16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3.16</v>
          </cell>
        </row>
        <row r="4523">
          <cell r="A4523" t="str">
            <v>950059442062</v>
          </cell>
          <cell r="B4523">
            <v>95005944</v>
          </cell>
          <cell r="C4523">
            <v>2062</v>
          </cell>
          <cell r="D4523">
            <v>3.5249999999999999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3.5249999999999999</v>
          </cell>
        </row>
        <row r="4524">
          <cell r="A4524" t="str">
            <v>950059442064</v>
          </cell>
          <cell r="B4524">
            <v>95005944</v>
          </cell>
          <cell r="C4524">
            <v>2064</v>
          </cell>
          <cell r="D4524">
            <v>5.6749999999999998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5.6749999999999998</v>
          </cell>
        </row>
        <row r="4525">
          <cell r="A4525" t="str">
            <v>950059451040</v>
          </cell>
          <cell r="B4525">
            <v>95005945</v>
          </cell>
          <cell r="C4525">
            <v>1040</v>
          </cell>
          <cell r="D4525">
            <v>9.07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9.07</v>
          </cell>
        </row>
        <row r="4526">
          <cell r="A4526" t="str">
            <v>950059452061</v>
          </cell>
          <cell r="B4526">
            <v>95005945</v>
          </cell>
          <cell r="C4526">
            <v>2061</v>
          </cell>
          <cell r="D4526">
            <v>10.199999999999999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10.199999999999999</v>
          </cell>
        </row>
        <row r="4527">
          <cell r="A4527" t="str">
            <v>950059452062</v>
          </cell>
          <cell r="B4527">
            <v>95005945</v>
          </cell>
          <cell r="C4527">
            <v>2062</v>
          </cell>
          <cell r="D4527">
            <v>10.220000000000001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10.220000000000001</v>
          </cell>
        </row>
        <row r="4528">
          <cell r="A4528" t="str">
            <v>950059452064</v>
          </cell>
          <cell r="B4528">
            <v>95005945</v>
          </cell>
          <cell r="C4528">
            <v>2064</v>
          </cell>
          <cell r="D4528">
            <v>16.899999999999999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16.899999999999999</v>
          </cell>
        </row>
        <row r="4529">
          <cell r="A4529" t="str">
            <v>950059772060</v>
          </cell>
          <cell r="B4529">
            <v>95005977</v>
          </cell>
          <cell r="C4529">
            <v>2060</v>
          </cell>
          <cell r="D4529">
            <v>1.3636600000000001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1.3636600000000001</v>
          </cell>
        </row>
        <row r="4530">
          <cell r="A4530" t="str">
            <v>950059772061</v>
          </cell>
          <cell r="B4530">
            <v>95005977</v>
          </cell>
          <cell r="C4530">
            <v>2061</v>
          </cell>
          <cell r="D4530">
            <v>0.99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0.99</v>
          </cell>
        </row>
        <row r="4531">
          <cell r="A4531" t="str">
            <v>950059772062</v>
          </cell>
          <cell r="B4531">
            <v>95005977</v>
          </cell>
          <cell r="C4531">
            <v>2062</v>
          </cell>
          <cell r="D4531">
            <v>10.06</v>
          </cell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>
            <v>10.06</v>
          </cell>
        </row>
        <row r="4532">
          <cell r="A4532" t="str">
            <v>950059772064</v>
          </cell>
          <cell r="B4532">
            <v>95005977</v>
          </cell>
          <cell r="C4532">
            <v>2064</v>
          </cell>
          <cell r="D4532">
            <v>0.99</v>
          </cell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>
            <v>0.99</v>
          </cell>
        </row>
        <row r="4533">
          <cell r="A4533" t="str">
            <v>950059782060</v>
          </cell>
          <cell r="B4533">
            <v>95005978</v>
          </cell>
          <cell r="C4533">
            <v>2060</v>
          </cell>
          <cell r="D4533">
            <v>85</v>
          </cell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>
            <v>85</v>
          </cell>
        </row>
        <row r="4534">
          <cell r="A4534" t="str">
            <v>950059792060</v>
          </cell>
          <cell r="B4534">
            <v>95005979</v>
          </cell>
          <cell r="C4534">
            <v>2060</v>
          </cell>
          <cell r="D4534">
            <v>105.86799999999999</v>
          </cell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>
            <v>105.86799999999999</v>
          </cell>
        </row>
        <row r="4535">
          <cell r="A4535" t="str">
            <v>950059802060</v>
          </cell>
          <cell r="B4535">
            <v>95005980</v>
          </cell>
          <cell r="C4535">
            <v>2060</v>
          </cell>
          <cell r="D4535">
            <v>1.276</v>
          </cell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>
            <v>1.276</v>
          </cell>
        </row>
        <row r="4536">
          <cell r="A4536" t="str">
            <v>950059802061</v>
          </cell>
          <cell r="B4536">
            <v>95005980</v>
          </cell>
          <cell r="C4536">
            <v>2061</v>
          </cell>
          <cell r="D4536">
            <v>598</v>
          </cell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>
            <v>598</v>
          </cell>
        </row>
        <row r="4537">
          <cell r="A4537" t="str">
            <v>950059812060</v>
          </cell>
          <cell r="B4537">
            <v>95005981</v>
          </cell>
          <cell r="C4537">
            <v>2060</v>
          </cell>
          <cell r="D4537">
            <v>2.59</v>
          </cell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>
            <v>2.59</v>
          </cell>
        </row>
        <row r="4538">
          <cell r="A4538" t="str">
            <v>950059822060</v>
          </cell>
          <cell r="B4538">
            <v>95005982</v>
          </cell>
          <cell r="C4538">
            <v>2060</v>
          </cell>
          <cell r="D4538">
            <v>112.49</v>
          </cell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>
            <v>112.49</v>
          </cell>
        </row>
        <row r="4539">
          <cell r="A4539" t="str">
            <v>950059826024</v>
          </cell>
          <cell r="B4539">
            <v>95005982</v>
          </cell>
          <cell r="C4539">
            <v>6024</v>
          </cell>
          <cell r="D4539">
            <v>112.49</v>
          </cell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>
            <v>112.49</v>
          </cell>
        </row>
        <row r="4540">
          <cell r="A4540" t="str">
            <v>950059832060</v>
          </cell>
          <cell r="B4540">
            <v>95005983</v>
          </cell>
          <cell r="C4540">
            <v>2060</v>
          </cell>
          <cell r="D4540">
            <v>94.42</v>
          </cell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>
            <v>94.42</v>
          </cell>
        </row>
        <row r="4541">
          <cell r="A4541" t="str">
            <v>950059842060</v>
          </cell>
          <cell r="B4541">
            <v>95005984</v>
          </cell>
          <cell r="C4541">
            <v>2060</v>
          </cell>
          <cell r="D4541">
            <v>80.75</v>
          </cell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>
            <v>80.75</v>
          </cell>
        </row>
        <row r="4542">
          <cell r="A4542" t="str">
            <v>950059852060</v>
          </cell>
          <cell r="B4542">
            <v>95005985</v>
          </cell>
          <cell r="C4542">
            <v>2060</v>
          </cell>
          <cell r="D4542">
            <v>819.05</v>
          </cell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>
            <v>819.05</v>
          </cell>
        </row>
        <row r="4543">
          <cell r="A4543" t="str">
            <v>950059862060</v>
          </cell>
          <cell r="B4543">
            <v>95005986</v>
          </cell>
          <cell r="C4543">
            <v>2060</v>
          </cell>
          <cell r="D4543">
            <v>1026.3399999999999</v>
          </cell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>
            <v>1026.3399999999999</v>
          </cell>
        </row>
        <row r="4544">
          <cell r="A4544" t="str">
            <v>950059872060</v>
          </cell>
          <cell r="B4544">
            <v>95005987</v>
          </cell>
          <cell r="C4544">
            <v>2060</v>
          </cell>
          <cell r="D4544">
            <v>72.372500000000002</v>
          </cell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>
            <v>72.372500000000002</v>
          </cell>
        </row>
        <row r="4545">
          <cell r="A4545" t="str">
            <v>950060192060</v>
          </cell>
          <cell r="B4545">
            <v>95006019</v>
          </cell>
          <cell r="C4545">
            <v>2060</v>
          </cell>
          <cell r="D4545">
            <v>5.1371399999999996</v>
          </cell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>
            <v>5.1371399999999996</v>
          </cell>
        </row>
        <row r="4546">
          <cell r="A4546" t="str">
            <v>950061291040</v>
          </cell>
          <cell r="B4546">
            <v>95006129</v>
          </cell>
          <cell r="C4546">
            <v>1040</v>
          </cell>
          <cell r="D4546">
            <v>3.9</v>
          </cell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>
            <v>3.9</v>
          </cell>
        </row>
        <row r="4547">
          <cell r="A4547" t="str">
            <v>950061292061</v>
          </cell>
          <cell r="B4547">
            <v>95006129</v>
          </cell>
          <cell r="C4547">
            <v>2061</v>
          </cell>
          <cell r="D4547">
            <v>15.13237</v>
          </cell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>
            <v>15.13237</v>
          </cell>
        </row>
        <row r="4548">
          <cell r="A4548" t="str">
            <v>950061292062</v>
          </cell>
          <cell r="B4548">
            <v>95006129</v>
          </cell>
          <cell r="C4548">
            <v>2062</v>
          </cell>
          <cell r="D4548">
            <v>6.1750800000000003</v>
          </cell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>
            <v>6.1750800000000003</v>
          </cell>
        </row>
        <row r="4549">
          <cell r="A4549" t="str">
            <v>950061294010</v>
          </cell>
          <cell r="B4549">
            <v>95006129</v>
          </cell>
          <cell r="C4549">
            <v>4010</v>
          </cell>
          <cell r="D4549">
            <v>3.9</v>
          </cell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>
            <v>3.9</v>
          </cell>
        </row>
        <row r="4550">
          <cell r="A4550" t="str">
            <v>950061401040</v>
          </cell>
          <cell r="B4550">
            <v>95006140</v>
          </cell>
          <cell r="C4550">
            <v>1040</v>
          </cell>
          <cell r="D4550">
            <v>225.90833000000001</v>
          </cell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>
            <v>225.90833000000001</v>
          </cell>
        </row>
        <row r="4551">
          <cell r="A4551" t="str">
            <v>950061441040</v>
          </cell>
          <cell r="B4551">
            <v>95006144</v>
          </cell>
          <cell r="C4551">
            <v>1040</v>
          </cell>
          <cell r="D4551">
            <v>182.57249999999999</v>
          </cell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>
            <v>182.57249999999999</v>
          </cell>
        </row>
        <row r="4552">
          <cell r="A4552" t="str">
            <v>950061501040</v>
          </cell>
          <cell r="B4552">
            <v>95006150</v>
          </cell>
          <cell r="C4552">
            <v>1040</v>
          </cell>
          <cell r="D4552">
            <v>304.47165999999999</v>
          </cell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>
            <v>304.47165999999999</v>
          </cell>
        </row>
        <row r="4553">
          <cell r="A4553" t="str">
            <v>950061504010</v>
          </cell>
          <cell r="B4553">
            <v>95006150</v>
          </cell>
          <cell r="C4553">
            <v>4010</v>
          </cell>
          <cell r="D4553">
            <v>304.47000000000003</v>
          </cell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>
            <v>304.47000000000003</v>
          </cell>
        </row>
        <row r="4554">
          <cell r="A4554" t="str">
            <v>950061561040</v>
          </cell>
          <cell r="B4554">
            <v>95006156</v>
          </cell>
          <cell r="C4554">
            <v>1040</v>
          </cell>
          <cell r="D4554">
            <v>286</v>
          </cell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>
            <v>286</v>
          </cell>
        </row>
        <row r="4555">
          <cell r="A4555" t="str">
            <v>950061571040</v>
          </cell>
          <cell r="B4555">
            <v>95006157</v>
          </cell>
          <cell r="C4555">
            <v>1040</v>
          </cell>
          <cell r="D4555">
            <v>453.69116000000002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453.69116000000002</v>
          </cell>
        </row>
        <row r="4556">
          <cell r="A4556" t="str">
            <v>950061792060</v>
          </cell>
          <cell r="B4556">
            <v>95006179</v>
          </cell>
          <cell r="C4556">
            <v>2060</v>
          </cell>
          <cell r="D4556">
            <v>61.073500000000003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61.073500000000003</v>
          </cell>
        </row>
        <row r="4557">
          <cell r="A4557" t="str">
            <v>950061792061</v>
          </cell>
          <cell r="B4557">
            <v>95006179</v>
          </cell>
          <cell r="C4557">
            <v>2061</v>
          </cell>
          <cell r="D4557">
            <v>69.206670000000003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69.206670000000003</v>
          </cell>
        </row>
        <row r="4558">
          <cell r="A4558" t="str">
            <v>950061792064</v>
          </cell>
          <cell r="B4558">
            <v>95006179</v>
          </cell>
          <cell r="C4558">
            <v>2064</v>
          </cell>
          <cell r="D4558">
            <v>39.85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39.85</v>
          </cell>
        </row>
        <row r="4559">
          <cell r="A4559" t="str">
            <v>950061802060</v>
          </cell>
          <cell r="B4559">
            <v>95006180</v>
          </cell>
          <cell r="C4559">
            <v>2060</v>
          </cell>
          <cell r="D4559">
            <v>208.71134000000001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208.71134000000001</v>
          </cell>
        </row>
        <row r="4560">
          <cell r="A4560" t="str">
            <v>950062031040</v>
          </cell>
          <cell r="B4560">
            <v>95006203</v>
          </cell>
          <cell r="C4560">
            <v>1040</v>
          </cell>
          <cell r="D4560">
            <v>29.69416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29.69416</v>
          </cell>
        </row>
        <row r="4561">
          <cell r="A4561" t="str">
            <v>950062372060</v>
          </cell>
          <cell r="B4561">
            <v>95006237</v>
          </cell>
          <cell r="C4561">
            <v>2060</v>
          </cell>
          <cell r="D4561">
            <v>1816.17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1816.17</v>
          </cell>
        </row>
        <row r="4562">
          <cell r="A4562" t="str">
            <v>950062382060</v>
          </cell>
          <cell r="B4562">
            <v>95006238</v>
          </cell>
          <cell r="C4562">
            <v>2060</v>
          </cell>
          <cell r="D4562">
            <v>223.57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223.57</v>
          </cell>
        </row>
        <row r="4563">
          <cell r="A4563" t="str">
            <v>950062511040</v>
          </cell>
          <cell r="B4563">
            <v>95006251</v>
          </cell>
          <cell r="C4563">
            <v>1040</v>
          </cell>
          <cell r="D4563">
            <v>96.366510000000005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96.366510000000005</v>
          </cell>
        </row>
        <row r="4564">
          <cell r="A4564" t="str">
            <v>950062881040</v>
          </cell>
          <cell r="B4564">
            <v>95006288</v>
          </cell>
          <cell r="C4564">
            <v>1040</v>
          </cell>
          <cell r="D4564">
            <v>885.67112999999995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885.67112999999995</v>
          </cell>
        </row>
        <row r="4565">
          <cell r="A4565" t="str">
            <v>950062884010</v>
          </cell>
          <cell r="B4565">
            <v>95006288</v>
          </cell>
          <cell r="C4565">
            <v>4010</v>
          </cell>
          <cell r="D4565">
            <v>885.67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885.67</v>
          </cell>
        </row>
        <row r="4566">
          <cell r="A4566" t="str">
            <v>950062941040</v>
          </cell>
          <cell r="B4566">
            <v>95006294</v>
          </cell>
          <cell r="C4566">
            <v>1040</v>
          </cell>
          <cell r="D4566">
            <v>848.52099999999996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848.52099999999996</v>
          </cell>
        </row>
        <row r="4567">
          <cell r="A4567" t="str">
            <v>950062951040</v>
          </cell>
          <cell r="B4567">
            <v>95006295</v>
          </cell>
          <cell r="C4567">
            <v>1040</v>
          </cell>
          <cell r="D4567">
            <v>440.33332999999999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440.33332999999999</v>
          </cell>
        </row>
        <row r="4568">
          <cell r="A4568" t="str">
            <v>950063371040</v>
          </cell>
          <cell r="B4568">
            <v>95006337</v>
          </cell>
          <cell r="C4568">
            <v>1040</v>
          </cell>
          <cell r="D4568">
            <v>499.2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499.2</v>
          </cell>
        </row>
        <row r="4569">
          <cell r="A4569" t="str">
            <v>950063431040</v>
          </cell>
          <cell r="B4569">
            <v>95006343</v>
          </cell>
          <cell r="C4569">
            <v>1040</v>
          </cell>
          <cell r="D4569">
            <v>1086.9000000000001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1086.9000000000001</v>
          </cell>
        </row>
        <row r="4570">
          <cell r="A4570" t="str">
            <v>950063442061</v>
          </cell>
          <cell r="B4570">
            <v>95006344</v>
          </cell>
          <cell r="C4570">
            <v>2061</v>
          </cell>
          <cell r="D4570">
            <v>66.94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66.94</v>
          </cell>
        </row>
        <row r="4571">
          <cell r="A4571" t="str">
            <v>950063681040</v>
          </cell>
          <cell r="B4571">
            <v>95006368</v>
          </cell>
          <cell r="C4571">
            <v>1040</v>
          </cell>
          <cell r="D4571">
            <v>536.66666999999995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536.66666999999995</v>
          </cell>
        </row>
        <row r="4572">
          <cell r="A4572" t="str">
            <v>950063822060</v>
          </cell>
          <cell r="B4572">
            <v>95006382</v>
          </cell>
          <cell r="C4572">
            <v>2060</v>
          </cell>
          <cell r="D4572">
            <v>49.21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49.21</v>
          </cell>
        </row>
        <row r="4573">
          <cell r="A4573" t="str">
            <v>950063952062</v>
          </cell>
          <cell r="B4573">
            <v>95006395</v>
          </cell>
          <cell r="C4573">
            <v>2062</v>
          </cell>
          <cell r="D4573">
            <v>260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260</v>
          </cell>
        </row>
        <row r="4574">
          <cell r="A4574" t="str">
            <v>950063961040</v>
          </cell>
          <cell r="B4574">
            <v>95006396</v>
          </cell>
          <cell r="C4574">
            <v>1040</v>
          </cell>
          <cell r="D4574">
            <v>8.1999999999999993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8.1999999999999993</v>
          </cell>
        </row>
        <row r="4575">
          <cell r="A4575" t="str">
            <v>950064002060</v>
          </cell>
          <cell r="B4575">
            <v>95006400</v>
          </cell>
          <cell r="C4575">
            <v>2060</v>
          </cell>
          <cell r="D4575">
            <v>6.5097899999999997</v>
          </cell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>
            <v>6.5097899999999997</v>
          </cell>
        </row>
        <row r="4576">
          <cell r="A4576" t="str">
            <v>950064132061</v>
          </cell>
          <cell r="B4576">
            <v>95006413</v>
          </cell>
          <cell r="C4576">
            <v>2061</v>
          </cell>
          <cell r="D4576">
            <v>442.42406999999997</v>
          </cell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>
            <v>442.42406999999997</v>
          </cell>
        </row>
        <row r="4577">
          <cell r="A4577" t="str">
            <v>950064212060</v>
          </cell>
          <cell r="B4577">
            <v>95006421</v>
          </cell>
          <cell r="C4577">
            <v>2060</v>
          </cell>
          <cell r="D4577">
            <v>13.54857</v>
          </cell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>
            <v>13.54857</v>
          </cell>
        </row>
        <row r="4578">
          <cell r="A4578" t="str">
            <v>950064392060</v>
          </cell>
          <cell r="B4578">
            <v>95006439</v>
          </cell>
          <cell r="C4578">
            <v>2060</v>
          </cell>
          <cell r="D4578">
            <v>255.71</v>
          </cell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>
            <v>255.71</v>
          </cell>
        </row>
        <row r="4579">
          <cell r="A4579" t="str">
            <v>950064812060</v>
          </cell>
          <cell r="B4579">
            <v>95006481</v>
          </cell>
          <cell r="C4579">
            <v>2060</v>
          </cell>
          <cell r="D4579">
            <v>139.21056999999999</v>
          </cell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>
            <v>139.21056999999999</v>
          </cell>
        </row>
        <row r="4580">
          <cell r="A4580" t="str">
            <v>950064862060</v>
          </cell>
          <cell r="B4580">
            <v>95006486</v>
          </cell>
          <cell r="C4580">
            <v>2060</v>
          </cell>
          <cell r="D4580">
            <v>9.3520000000000006E-2</v>
          </cell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>
            <v>9.3520000000000006E-2</v>
          </cell>
        </row>
        <row r="4581">
          <cell r="A4581" t="str">
            <v>950064862062</v>
          </cell>
          <cell r="B4581">
            <v>95006486</v>
          </cell>
          <cell r="C4581">
            <v>2062</v>
          </cell>
          <cell r="D4581">
            <v>0.1</v>
          </cell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>
            <v>0.1</v>
          </cell>
        </row>
        <row r="4582">
          <cell r="A4582" t="str">
            <v>950064866024</v>
          </cell>
          <cell r="B4582">
            <v>95006486</v>
          </cell>
          <cell r="C4582">
            <v>6024</v>
          </cell>
          <cell r="D4582">
            <v>9.2499999999999999E-2</v>
          </cell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>
            <v>9.2499999999999999E-2</v>
          </cell>
        </row>
        <row r="4583">
          <cell r="A4583" t="str">
            <v>950065042060</v>
          </cell>
          <cell r="B4583">
            <v>95006504</v>
          </cell>
          <cell r="C4583">
            <v>2060</v>
          </cell>
          <cell r="D4583">
            <v>50</v>
          </cell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>
            <v>50</v>
          </cell>
        </row>
        <row r="4584">
          <cell r="A4584" t="str">
            <v>950065192060</v>
          </cell>
          <cell r="B4584">
            <v>95006519</v>
          </cell>
          <cell r="C4584">
            <v>2060</v>
          </cell>
          <cell r="D4584">
            <v>52.707500000000003</v>
          </cell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>
            <v>52.707500000000003</v>
          </cell>
        </row>
        <row r="4585">
          <cell r="A4585" t="str">
            <v>950065202061</v>
          </cell>
          <cell r="B4585">
            <v>95006520</v>
          </cell>
          <cell r="C4585">
            <v>2061</v>
          </cell>
          <cell r="D4585">
            <v>140</v>
          </cell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>
            <v>140</v>
          </cell>
        </row>
        <row r="4586">
          <cell r="A4586" t="str">
            <v>950065222060</v>
          </cell>
          <cell r="B4586">
            <v>95006522</v>
          </cell>
          <cell r="C4586">
            <v>2060</v>
          </cell>
          <cell r="D4586">
            <v>0.26694000000000001</v>
          </cell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>
            <v>0.26694000000000001</v>
          </cell>
        </row>
        <row r="4587">
          <cell r="A4587" t="str">
            <v>950065242060</v>
          </cell>
          <cell r="B4587">
            <v>95006524</v>
          </cell>
          <cell r="C4587">
            <v>2060</v>
          </cell>
          <cell r="D4587">
            <v>336.44</v>
          </cell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>
            <v>336.44</v>
          </cell>
        </row>
        <row r="4588">
          <cell r="A4588" t="str">
            <v>950065572060</v>
          </cell>
          <cell r="B4588">
            <v>95006557</v>
          </cell>
          <cell r="C4588">
            <v>2060</v>
          </cell>
          <cell r="D4588">
            <v>16.818149999999999</v>
          </cell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>
            <v>16.818149999999999</v>
          </cell>
        </row>
        <row r="4589">
          <cell r="A4589" t="str">
            <v>950065572061</v>
          </cell>
          <cell r="B4589">
            <v>95006557</v>
          </cell>
          <cell r="C4589">
            <v>2061</v>
          </cell>
          <cell r="D4589">
            <v>7.2</v>
          </cell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>
            <v>7.2</v>
          </cell>
        </row>
        <row r="4590">
          <cell r="A4590" t="str">
            <v>950065572062</v>
          </cell>
          <cell r="B4590">
            <v>95006557</v>
          </cell>
          <cell r="C4590">
            <v>2062</v>
          </cell>
          <cell r="D4590">
            <v>9.64</v>
          </cell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>
            <v>9.64</v>
          </cell>
        </row>
        <row r="4591">
          <cell r="A4591" t="str">
            <v>950065572064</v>
          </cell>
          <cell r="B4591">
            <v>95006557</v>
          </cell>
          <cell r="C4591">
            <v>2064</v>
          </cell>
          <cell r="D4591">
            <v>13.58778</v>
          </cell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>
            <v>13.58778</v>
          </cell>
        </row>
        <row r="4592">
          <cell r="A4592" t="str">
            <v>950065692060</v>
          </cell>
          <cell r="B4592">
            <v>95006569</v>
          </cell>
          <cell r="C4592">
            <v>2060</v>
          </cell>
          <cell r="D4592">
            <v>1908.17417</v>
          </cell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>
            <v>1908.17417</v>
          </cell>
        </row>
        <row r="4593">
          <cell r="A4593" t="str">
            <v>950065692064</v>
          </cell>
          <cell r="B4593">
            <v>95006569</v>
          </cell>
          <cell r="C4593">
            <v>2064</v>
          </cell>
          <cell r="D4593">
            <v>1574.53</v>
          </cell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>
            <v>1574.53</v>
          </cell>
        </row>
        <row r="4594">
          <cell r="A4594" t="str">
            <v>950065702060</v>
          </cell>
          <cell r="B4594">
            <v>95006570</v>
          </cell>
          <cell r="C4594">
            <v>2060</v>
          </cell>
          <cell r="D4594">
            <v>113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113</v>
          </cell>
        </row>
        <row r="4595">
          <cell r="A4595" t="str">
            <v>950065722060</v>
          </cell>
          <cell r="B4595">
            <v>95006572</v>
          </cell>
          <cell r="C4595">
            <v>2060</v>
          </cell>
          <cell r="D4595">
            <v>941.495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941.495</v>
          </cell>
        </row>
        <row r="4596">
          <cell r="A4596" t="str">
            <v>950065722064</v>
          </cell>
          <cell r="B4596">
            <v>95006572</v>
          </cell>
          <cell r="C4596">
            <v>2064</v>
          </cell>
          <cell r="D4596">
            <v>956.92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956.92</v>
          </cell>
        </row>
        <row r="4597">
          <cell r="A4597" t="str">
            <v>950066122060</v>
          </cell>
          <cell r="B4597">
            <v>95006612</v>
          </cell>
          <cell r="C4597">
            <v>2060</v>
          </cell>
          <cell r="D4597">
            <v>206.16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206.16</v>
          </cell>
        </row>
        <row r="4598">
          <cell r="A4598" t="str">
            <v>950066132060</v>
          </cell>
          <cell r="B4598">
            <v>95006613</v>
          </cell>
          <cell r="C4598">
            <v>2060</v>
          </cell>
          <cell r="D4598">
            <v>206.16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206.16</v>
          </cell>
        </row>
        <row r="4599">
          <cell r="A4599" t="str">
            <v>950066142060</v>
          </cell>
          <cell r="B4599">
            <v>95006614</v>
          </cell>
          <cell r="C4599">
            <v>2060</v>
          </cell>
          <cell r="D4599">
            <v>206.16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206.16</v>
          </cell>
        </row>
        <row r="4600">
          <cell r="A4600" t="str">
            <v>950066172060</v>
          </cell>
          <cell r="B4600">
            <v>95006617</v>
          </cell>
          <cell r="C4600">
            <v>2060</v>
          </cell>
          <cell r="D4600">
            <v>1.2250000000000001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1.2250000000000001</v>
          </cell>
        </row>
        <row r="4601">
          <cell r="A4601" t="str">
            <v>950066172062</v>
          </cell>
          <cell r="B4601">
            <v>95006617</v>
          </cell>
          <cell r="C4601">
            <v>2062</v>
          </cell>
          <cell r="D4601">
            <v>0.4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0.4</v>
          </cell>
        </row>
        <row r="4602">
          <cell r="A4602" t="str">
            <v>950066176024</v>
          </cell>
          <cell r="B4602">
            <v>95006617</v>
          </cell>
          <cell r="C4602">
            <v>6024</v>
          </cell>
          <cell r="D4602">
            <v>0.74167000000000005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0.74167000000000005</v>
          </cell>
        </row>
        <row r="4603">
          <cell r="A4603" t="str">
            <v>950066392060</v>
          </cell>
          <cell r="B4603">
            <v>95006639</v>
          </cell>
          <cell r="C4603">
            <v>2060</v>
          </cell>
          <cell r="D4603">
            <v>57.15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57.15</v>
          </cell>
        </row>
        <row r="4604">
          <cell r="A4604" t="str">
            <v>950066562060</v>
          </cell>
          <cell r="B4604">
            <v>95006656</v>
          </cell>
          <cell r="C4604">
            <v>2060</v>
          </cell>
          <cell r="D4604">
            <v>42.149970000000003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42.149970000000003</v>
          </cell>
        </row>
        <row r="4605">
          <cell r="A4605" t="str">
            <v>950066562061</v>
          </cell>
          <cell r="B4605">
            <v>95006656</v>
          </cell>
          <cell r="C4605">
            <v>2061</v>
          </cell>
          <cell r="D4605">
            <v>51.713329999999999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51.713329999999999</v>
          </cell>
        </row>
        <row r="4606">
          <cell r="A4606" t="str">
            <v>950066562064</v>
          </cell>
          <cell r="B4606">
            <v>95006656</v>
          </cell>
          <cell r="C4606">
            <v>2064</v>
          </cell>
          <cell r="D4606">
            <v>41.15645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41.15645</v>
          </cell>
        </row>
        <row r="4607">
          <cell r="A4607" t="str">
            <v>950066566024</v>
          </cell>
          <cell r="B4607">
            <v>95006656</v>
          </cell>
          <cell r="C4607">
            <v>6024</v>
          </cell>
          <cell r="D4607">
            <v>39.274999999999999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39.274999999999999</v>
          </cell>
        </row>
        <row r="4608">
          <cell r="A4608" t="str">
            <v>950066582060</v>
          </cell>
          <cell r="B4608">
            <v>95006658</v>
          </cell>
          <cell r="C4608">
            <v>2060</v>
          </cell>
          <cell r="D4608">
            <v>0.28333000000000003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0.28333000000000003</v>
          </cell>
        </row>
        <row r="4609">
          <cell r="A4609" t="str">
            <v>950066586024</v>
          </cell>
          <cell r="B4609">
            <v>95006658</v>
          </cell>
          <cell r="C4609">
            <v>6024</v>
          </cell>
          <cell r="D4609">
            <v>0.28249999999999997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0.28249999999999997</v>
          </cell>
        </row>
        <row r="4610">
          <cell r="A4610" t="str">
            <v>950066642060</v>
          </cell>
          <cell r="B4610">
            <v>95006664</v>
          </cell>
          <cell r="C4610">
            <v>2060</v>
          </cell>
          <cell r="D4610">
            <v>2538.2399999999998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2538.2399999999998</v>
          </cell>
        </row>
        <row r="4611">
          <cell r="A4611" t="str">
            <v>950066662060</v>
          </cell>
          <cell r="B4611">
            <v>95006666</v>
          </cell>
          <cell r="C4611">
            <v>2060</v>
          </cell>
          <cell r="D4611">
            <v>535.95500000000004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535.95500000000004</v>
          </cell>
        </row>
        <row r="4612">
          <cell r="A4612" t="str">
            <v>950066722061</v>
          </cell>
          <cell r="B4612">
            <v>95006672</v>
          </cell>
          <cell r="C4612">
            <v>2061</v>
          </cell>
          <cell r="D4612">
            <v>2.30057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2.30057</v>
          </cell>
        </row>
        <row r="4613">
          <cell r="A4613" t="str">
            <v>950066722062</v>
          </cell>
          <cell r="B4613">
            <v>95006672</v>
          </cell>
          <cell r="C4613">
            <v>2062</v>
          </cell>
          <cell r="D4613">
            <v>3.5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3.5</v>
          </cell>
        </row>
        <row r="4614">
          <cell r="A4614" t="str">
            <v>950066722064</v>
          </cell>
          <cell r="B4614">
            <v>95006672</v>
          </cell>
          <cell r="C4614">
            <v>2064</v>
          </cell>
          <cell r="D4614">
            <v>3.6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3.6</v>
          </cell>
        </row>
        <row r="4615">
          <cell r="A4615" t="str">
            <v>950066732061</v>
          </cell>
          <cell r="B4615">
            <v>95006673</v>
          </cell>
          <cell r="C4615">
            <v>2061</v>
          </cell>
          <cell r="D4615">
            <v>8.6958000000000002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8.6958000000000002</v>
          </cell>
        </row>
        <row r="4616">
          <cell r="A4616" t="str">
            <v>950066732062</v>
          </cell>
          <cell r="B4616">
            <v>95006673</v>
          </cell>
          <cell r="C4616">
            <v>2062</v>
          </cell>
          <cell r="D4616">
            <v>4.5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4.5</v>
          </cell>
        </row>
        <row r="4617">
          <cell r="A4617" t="str">
            <v>950066752061</v>
          </cell>
          <cell r="B4617">
            <v>95006675</v>
          </cell>
          <cell r="C4617">
            <v>2061</v>
          </cell>
          <cell r="D4617">
            <v>4.32165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4.32165</v>
          </cell>
        </row>
        <row r="4618">
          <cell r="A4618" t="str">
            <v>950066792060</v>
          </cell>
          <cell r="B4618">
            <v>95006679</v>
          </cell>
          <cell r="C4618">
            <v>2060</v>
          </cell>
          <cell r="D4618">
            <v>25.61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25.61</v>
          </cell>
        </row>
        <row r="4619">
          <cell r="A4619" t="str">
            <v>950066822060</v>
          </cell>
          <cell r="B4619">
            <v>95006682</v>
          </cell>
          <cell r="C4619">
            <v>2060</v>
          </cell>
          <cell r="D4619">
            <v>32</v>
          </cell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>
            <v>32</v>
          </cell>
        </row>
        <row r="4620">
          <cell r="A4620" t="str">
            <v>950066822061</v>
          </cell>
          <cell r="B4620">
            <v>95006682</v>
          </cell>
          <cell r="C4620">
            <v>2061</v>
          </cell>
          <cell r="D4620">
            <v>125</v>
          </cell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>
            <v>125</v>
          </cell>
        </row>
        <row r="4621">
          <cell r="A4621" t="str">
            <v>950066912061</v>
          </cell>
          <cell r="B4621">
            <v>95006691</v>
          </cell>
          <cell r="C4621">
            <v>2061</v>
          </cell>
          <cell r="D4621">
            <v>103.5</v>
          </cell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>
            <v>103.5</v>
          </cell>
        </row>
        <row r="4622">
          <cell r="A4622" t="str">
            <v>950066981040</v>
          </cell>
          <cell r="B4622">
            <v>95006698</v>
          </cell>
          <cell r="C4622">
            <v>1040</v>
          </cell>
          <cell r="D4622">
            <v>101.35014</v>
          </cell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>
            <v>101.35014</v>
          </cell>
        </row>
        <row r="4623">
          <cell r="A4623" t="str">
            <v>950067232060</v>
          </cell>
          <cell r="B4623">
            <v>95006723</v>
          </cell>
          <cell r="C4623">
            <v>2060</v>
          </cell>
          <cell r="D4623">
            <v>40.24</v>
          </cell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>
            <v>40.24</v>
          </cell>
        </row>
        <row r="4624">
          <cell r="A4624" t="str">
            <v>950067242060</v>
          </cell>
          <cell r="B4624">
            <v>95006724</v>
          </cell>
          <cell r="C4624">
            <v>2060</v>
          </cell>
          <cell r="D4624">
            <v>3.74465</v>
          </cell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>
            <v>3.74465</v>
          </cell>
        </row>
        <row r="4625">
          <cell r="A4625" t="str">
            <v>950067242061</v>
          </cell>
          <cell r="B4625">
            <v>95006724</v>
          </cell>
          <cell r="C4625">
            <v>2061</v>
          </cell>
          <cell r="D4625">
            <v>4.7200800000000003</v>
          </cell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>
            <v>4.7200800000000003</v>
          </cell>
        </row>
        <row r="4626">
          <cell r="A4626" t="str">
            <v>950067242062</v>
          </cell>
          <cell r="B4626">
            <v>95006724</v>
          </cell>
          <cell r="C4626">
            <v>2062</v>
          </cell>
          <cell r="D4626">
            <v>3.4802</v>
          </cell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>
            <v>3.4802</v>
          </cell>
        </row>
        <row r="4627">
          <cell r="A4627" t="str">
            <v>950067246024</v>
          </cell>
          <cell r="B4627">
            <v>95006724</v>
          </cell>
          <cell r="C4627">
            <v>6024</v>
          </cell>
          <cell r="D4627">
            <v>2.61</v>
          </cell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>
            <v>2.61</v>
          </cell>
        </row>
        <row r="4628">
          <cell r="A4628" t="str">
            <v>950067391040</v>
          </cell>
          <cell r="B4628">
            <v>95006739</v>
          </cell>
          <cell r="C4628">
            <v>1040</v>
          </cell>
          <cell r="D4628">
            <v>11.199669999999999</v>
          </cell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>
            <v>11.199669999999999</v>
          </cell>
        </row>
        <row r="4629">
          <cell r="A4629" t="str">
            <v>950067391871</v>
          </cell>
          <cell r="B4629">
            <v>95006739</v>
          </cell>
          <cell r="C4629">
            <v>1871</v>
          </cell>
          <cell r="D4629">
            <v>10.41</v>
          </cell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>
            <v>10.41</v>
          </cell>
        </row>
        <row r="4630">
          <cell r="A4630" t="str">
            <v>950067392060</v>
          </cell>
          <cell r="B4630">
            <v>95006739</v>
          </cell>
          <cell r="C4630">
            <v>2060</v>
          </cell>
          <cell r="D4630">
            <v>3.2915199999999998</v>
          </cell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>
            <v>3.2915199999999998</v>
          </cell>
        </row>
        <row r="4631">
          <cell r="A4631" t="str">
            <v>950067392061</v>
          </cell>
          <cell r="B4631">
            <v>95006739</v>
          </cell>
          <cell r="C4631">
            <v>2061</v>
          </cell>
          <cell r="D4631">
            <v>3.867</v>
          </cell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>
            <v>3.867</v>
          </cell>
        </row>
        <row r="4632">
          <cell r="A4632" t="str">
            <v>950067392062</v>
          </cell>
          <cell r="B4632">
            <v>95006739</v>
          </cell>
          <cell r="C4632">
            <v>2062</v>
          </cell>
          <cell r="D4632">
            <v>4.0837500000000002</v>
          </cell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>
            <v>4.0837500000000002</v>
          </cell>
        </row>
        <row r="4633">
          <cell r="A4633" t="str">
            <v>950067392064</v>
          </cell>
          <cell r="B4633">
            <v>95006739</v>
          </cell>
          <cell r="C4633">
            <v>2064</v>
          </cell>
          <cell r="D4633">
            <v>10.65363</v>
          </cell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>
            <v>10.65363</v>
          </cell>
        </row>
        <row r="4634">
          <cell r="A4634" t="str">
            <v>950067394010</v>
          </cell>
          <cell r="B4634">
            <v>95006739</v>
          </cell>
          <cell r="C4634">
            <v>4010</v>
          </cell>
          <cell r="D4634">
            <v>10.37</v>
          </cell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>
            <v>10.37</v>
          </cell>
        </row>
        <row r="4635">
          <cell r="A4635" t="str">
            <v>950067692060</v>
          </cell>
          <cell r="B4635">
            <v>95006769</v>
          </cell>
          <cell r="C4635">
            <v>2060</v>
          </cell>
          <cell r="D4635">
            <v>277.91117000000003</v>
          </cell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>
            <v>277.91117000000003</v>
          </cell>
        </row>
        <row r="4636">
          <cell r="A4636" t="str">
            <v>950067702060</v>
          </cell>
          <cell r="B4636">
            <v>95006770</v>
          </cell>
          <cell r="C4636">
            <v>2060</v>
          </cell>
          <cell r="D4636">
            <v>62.63</v>
          </cell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>
            <v>62.63</v>
          </cell>
        </row>
        <row r="4637">
          <cell r="A4637" t="str">
            <v>950067831040</v>
          </cell>
          <cell r="B4637">
            <v>95006783</v>
          </cell>
          <cell r="C4637">
            <v>1040</v>
          </cell>
          <cell r="D4637">
            <v>11.93506</v>
          </cell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>
            <v>11.93506</v>
          </cell>
        </row>
        <row r="4638">
          <cell r="A4638" t="str">
            <v>950067832062</v>
          </cell>
          <cell r="B4638">
            <v>95006783</v>
          </cell>
          <cell r="C4638">
            <v>2062</v>
          </cell>
          <cell r="D4638">
            <v>14.45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14.45</v>
          </cell>
        </row>
        <row r="4639">
          <cell r="A4639" t="str">
            <v>950067834010</v>
          </cell>
          <cell r="B4639">
            <v>95006783</v>
          </cell>
          <cell r="C4639">
            <v>4010</v>
          </cell>
          <cell r="D4639">
            <v>10.439629999999999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10.439629999999999</v>
          </cell>
        </row>
        <row r="4640">
          <cell r="A4640" t="str">
            <v>950068032060</v>
          </cell>
          <cell r="B4640">
            <v>95006803</v>
          </cell>
          <cell r="C4640">
            <v>2060</v>
          </cell>
          <cell r="D4640">
            <v>632.46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632.46</v>
          </cell>
        </row>
        <row r="4641">
          <cell r="A4641" t="str">
            <v>950068412060</v>
          </cell>
          <cell r="B4641">
            <v>95006841</v>
          </cell>
          <cell r="C4641">
            <v>2060</v>
          </cell>
          <cell r="D4641">
            <v>8.41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8.41</v>
          </cell>
        </row>
        <row r="4642">
          <cell r="A4642" t="str">
            <v>950068422060</v>
          </cell>
          <cell r="B4642">
            <v>95006842</v>
          </cell>
          <cell r="C4642">
            <v>2060</v>
          </cell>
          <cell r="D4642">
            <v>104.18971000000001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104.18971000000001</v>
          </cell>
        </row>
        <row r="4643">
          <cell r="A4643" t="str">
            <v>950068432060</v>
          </cell>
          <cell r="B4643">
            <v>95006843</v>
          </cell>
          <cell r="C4643">
            <v>2060</v>
          </cell>
          <cell r="D4643">
            <v>668.33333000000005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668.33333000000005</v>
          </cell>
        </row>
        <row r="4644">
          <cell r="A4644" t="str">
            <v>950068462060</v>
          </cell>
          <cell r="B4644">
            <v>95006846</v>
          </cell>
          <cell r="C4644">
            <v>2060</v>
          </cell>
          <cell r="D4644">
            <v>23.78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23.78</v>
          </cell>
        </row>
        <row r="4645">
          <cell r="A4645" t="str">
            <v>950068472060</v>
          </cell>
          <cell r="B4645">
            <v>95006847</v>
          </cell>
          <cell r="C4645">
            <v>2060</v>
          </cell>
          <cell r="D4645">
            <v>11.600199999999999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11.600199999999999</v>
          </cell>
        </row>
        <row r="4646">
          <cell r="A4646" t="str">
            <v>950068482060</v>
          </cell>
          <cell r="B4646">
            <v>95006848</v>
          </cell>
          <cell r="C4646">
            <v>2060</v>
          </cell>
          <cell r="D4646">
            <v>3.06081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3.06081</v>
          </cell>
        </row>
        <row r="4647">
          <cell r="A4647" t="str">
            <v>950068532060</v>
          </cell>
          <cell r="B4647">
            <v>95006853</v>
          </cell>
          <cell r="C4647">
            <v>2060</v>
          </cell>
          <cell r="D4647">
            <v>3.1924199999999998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3.1924199999999998</v>
          </cell>
        </row>
        <row r="4648">
          <cell r="A4648" t="str">
            <v>950068532064</v>
          </cell>
          <cell r="B4648">
            <v>95006853</v>
          </cell>
          <cell r="C4648">
            <v>2064</v>
          </cell>
          <cell r="D4648">
            <v>2.9704299999999999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2.9704299999999999</v>
          </cell>
        </row>
        <row r="4649">
          <cell r="A4649" t="str">
            <v>950068536024</v>
          </cell>
          <cell r="B4649">
            <v>95006853</v>
          </cell>
          <cell r="C4649">
            <v>6024</v>
          </cell>
          <cell r="D4649">
            <v>3.2805499999999999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3.2805499999999999</v>
          </cell>
        </row>
        <row r="4650">
          <cell r="A4650" t="str">
            <v>950068572060</v>
          </cell>
          <cell r="B4650">
            <v>95006857</v>
          </cell>
          <cell r="C4650">
            <v>2060</v>
          </cell>
          <cell r="D4650">
            <v>67.428569999999993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67.428569999999993</v>
          </cell>
        </row>
        <row r="4651">
          <cell r="A4651" t="str">
            <v>950068751040</v>
          </cell>
          <cell r="B4651">
            <v>95006875</v>
          </cell>
          <cell r="C4651">
            <v>1040</v>
          </cell>
          <cell r="D4651">
            <v>2035.1666700000001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2035.1666700000001</v>
          </cell>
        </row>
        <row r="4652">
          <cell r="A4652" t="str">
            <v>950068761040</v>
          </cell>
          <cell r="B4652">
            <v>95006876</v>
          </cell>
          <cell r="C4652">
            <v>1040</v>
          </cell>
          <cell r="D4652">
            <v>1882.55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1882.55</v>
          </cell>
        </row>
        <row r="4653">
          <cell r="A4653" t="str">
            <v>950068831040</v>
          </cell>
          <cell r="B4653">
            <v>95006883</v>
          </cell>
          <cell r="C4653">
            <v>1040</v>
          </cell>
          <cell r="D4653">
            <v>245.44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245.44</v>
          </cell>
        </row>
        <row r="4654">
          <cell r="A4654" t="str">
            <v>950068851040</v>
          </cell>
          <cell r="B4654">
            <v>95006885</v>
          </cell>
          <cell r="C4654">
            <v>1040</v>
          </cell>
          <cell r="D4654">
            <v>1023.14313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1023.14313</v>
          </cell>
        </row>
        <row r="4655">
          <cell r="A4655" t="str">
            <v>950068854010</v>
          </cell>
          <cell r="B4655">
            <v>95006885</v>
          </cell>
          <cell r="C4655">
            <v>4010</v>
          </cell>
          <cell r="D4655">
            <v>1023.14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1023.14</v>
          </cell>
        </row>
        <row r="4656">
          <cell r="A4656" t="str">
            <v>950068861040</v>
          </cell>
          <cell r="B4656">
            <v>95006886</v>
          </cell>
          <cell r="C4656">
            <v>1040</v>
          </cell>
          <cell r="D4656">
            <v>1262.8775000000001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1262.8775000000001</v>
          </cell>
        </row>
        <row r="4657">
          <cell r="A4657" t="str">
            <v>950068864010</v>
          </cell>
          <cell r="B4657">
            <v>95006886</v>
          </cell>
          <cell r="C4657">
            <v>4010</v>
          </cell>
          <cell r="D4657">
            <v>2444.5588899999998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2444.5588899999998</v>
          </cell>
        </row>
        <row r="4658">
          <cell r="A4658" t="str">
            <v>950068871040</v>
          </cell>
          <cell r="B4658">
            <v>95006887</v>
          </cell>
          <cell r="C4658">
            <v>1040</v>
          </cell>
          <cell r="D4658">
            <v>3069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3069</v>
          </cell>
        </row>
        <row r="4659">
          <cell r="A4659" t="str">
            <v>950068874010</v>
          </cell>
          <cell r="B4659">
            <v>95006887</v>
          </cell>
          <cell r="C4659">
            <v>4010</v>
          </cell>
          <cell r="D4659">
            <v>3069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3069</v>
          </cell>
        </row>
        <row r="4660">
          <cell r="A4660" t="str">
            <v>950069032060</v>
          </cell>
          <cell r="B4660">
            <v>95006903</v>
          </cell>
          <cell r="C4660">
            <v>2060</v>
          </cell>
          <cell r="D4660">
            <v>24.39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24.39</v>
          </cell>
        </row>
        <row r="4661">
          <cell r="A4661" t="str">
            <v>950069302060</v>
          </cell>
          <cell r="B4661">
            <v>95006930</v>
          </cell>
          <cell r="C4661">
            <v>2060</v>
          </cell>
          <cell r="D4661">
            <v>480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480</v>
          </cell>
        </row>
        <row r="4662">
          <cell r="A4662" t="str">
            <v>950069401040</v>
          </cell>
          <cell r="B4662">
            <v>95006940</v>
          </cell>
          <cell r="C4662">
            <v>1040</v>
          </cell>
          <cell r="D4662">
            <v>10.71039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10.71039</v>
          </cell>
        </row>
        <row r="4663">
          <cell r="A4663" t="str">
            <v>950069404010</v>
          </cell>
          <cell r="B4663">
            <v>95006940</v>
          </cell>
          <cell r="C4663">
            <v>4010</v>
          </cell>
          <cell r="D4663">
            <v>10.71</v>
          </cell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>
            <v>10.71</v>
          </cell>
        </row>
        <row r="4664">
          <cell r="A4664" t="str">
            <v>950069601040</v>
          </cell>
          <cell r="B4664">
            <v>95006960</v>
          </cell>
          <cell r="C4664">
            <v>1040</v>
          </cell>
          <cell r="D4664">
            <v>11.90842</v>
          </cell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>
            <v>11.90842</v>
          </cell>
        </row>
        <row r="4665">
          <cell r="A4665" t="str">
            <v>950069602064</v>
          </cell>
          <cell r="B4665">
            <v>95006960</v>
          </cell>
          <cell r="C4665">
            <v>2064</v>
          </cell>
          <cell r="D4665">
            <v>4.71333</v>
          </cell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>
            <v>4.71333</v>
          </cell>
        </row>
        <row r="4666">
          <cell r="A4666" t="str">
            <v>950069604010</v>
          </cell>
          <cell r="B4666">
            <v>95006960</v>
          </cell>
          <cell r="C4666">
            <v>4010</v>
          </cell>
          <cell r="D4666">
            <v>11.907999999999999</v>
          </cell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>
            <v>11.907999999999999</v>
          </cell>
        </row>
        <row r="4667">
          <cell r="A4667" t="str">
            <v>950069791040</v>
          </cell>
          <cell r="B4667">
            <v>95006979</v>
          </cell>
          <cell r="C4667">
            <v>1040</v>
          </cell>
          <cell r="D4667">
            <v>463.94</v>
          </cell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>
            <v>463.94</v>
          </cell>
        </row>
        <row r="4668">
          <cell r="A4668" t="str">
            <v>950070351040</v>
          </cell>
          <cell r="B4668">
            <v>95007035</v>
          </cell>
          <cell r="C4668">
            <v>1040</v>
          </cell>
          <cell r="D4668">
            <v>144.13</v>
          </cell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>
            <v>144.13</v>
          </cell>
        </row>
        <row r="4669">
          <cell r="A4669" t="str">
            <v>950070371040</v>
          </cell>
          <cell r="B4669">
            <v>95007037</v>
          </cell>
          <cell r="C4669">
            <v>1040</v>
          </cell>
          <cell r="D4669">
            <v>285</v>
          </cell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>
            <v>285</v>
          </cell>
        </row>
        <row r="4670">
          <cell r="A4670" t="str">
            <v>950070381040</v>
          </cell>
          <cell r="B4670">
            <v>95007038</v>
          </cell>
          <cell r="C4670">
            <v>1040</v>
          </cell>
          <cell r="D4670">
            <v>333.17333000000002</v>
          </cell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>
            <v>333.17333000000002</v>
          </cell>
        </row>
        <row r="4671">
          <cell r="A4671" t="str">
            <v>950070391040</v>
          </cell>
          <cell r="B4671">
            <v>95007039</v>
          </cell>
          <cell r="C4671">
            <v>1040</v>
          </cell>
          <cell r="D4671">
            <v>224.27600000000001</v>
          </cell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>
            <v>224.27600000000001</v>
          </cell>
        </row>
        <row r="4672">
          <cell r="A4672" t="str">
            <v>950070401040</v>
          </cell>
          <cell r="B4672">
            <v>95007040</v>
          </cell>
          <cell r="C4672">
            <v>1040</v>
          </cell>
          <cell r="D4672">
            <v>628</v>
          </cell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>
            <v>628</v>
          </cell>
        </row>
        <row r="4673">
          <cell r="A4673" t="str">
            <v>950070404010</v>
          </cell>
          <cell r="B4673">
            <v>95007040</v>
          </cell>
          <cell r="C4673">
            <v>4010</v>
          </cell>
          <cell r="D4673">
            <v>628</v>
          </cell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>
            <v>628</v>
          </cell>
        </row>
        <row r="4674">
          <cell r="A4674" t="str">
            <v>950070482061</v>
          </cell>
          <cell r="B4674">
            <v>95007048</v>
          </cell>
          <cell r="C4674">
            <v>2061</v>
          </cell>
          <cell r="D4674">
            <v>34.285559999999997</v>
          </cell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>
            <v>34.285559999999997</v>
          </cell>
        </row>
        <row r="4675">
          <cell r="A4675" t="str">
            <v>950070492061</v>
          </cell>
          <cell r="B4675">
            <v>95007049</v>
          </cell>
          <cell r="C4675">
            <v>2061</v>
          </cell>
          <cell r="D4675">
            <v>15</v>
          </cell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>
            <v>15</v>
          </cell>
        </row>
        <row r="4676">
          <cell r="A4676" t="str">
            <v>950070511040</v>
          </cell>
          <cell r="B4676">
            <v>95007051</v>
          </cell>
          <cell r="C4676">
            <v>1040</v>
          </cell>
          <cell r="D4676">
            <v>377.92</v>
          </cell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>
            <v>377.92</v>
          </cell>
        </row>
        <row r="4677">
          <cell r="A4677" t="str">
            <v>950070541040</v>
          </cell>
          <cell r="B4677">
            <v>95007054</v>
          </cell>
          <cell r="C4677">
            <v>1040</v>
          </cell>
          <cell r="D4677">
            <v>220.96916999999999</v>
          </cell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>
            <v>220.96916999999999</v>
          </cell>
        </row>
        <row r="4678">
          <cell r="A4678" t="str">
            <v>950070661040</v>
          </cell>
          <cell r="B4678">
            <v>95007066</v>
          </cell>
          <cell r="C4678">
            <v>1040</v>
          </cell>
          <cell r="D4678">
            <v>505.59</v>
          </cell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>
            <v>505.59</v>
          </cell>
        </row>
        <row r="4679">
          <cell r="A4679" t="str">
            <v>950070691040</v>
          </cell>
          <cell r="B4679">
            <v>95007069</v>
          </cell>
          <cell r="C4679">
            <v>1040</v>
          </cell>
          <cell r="D4679">
            <v>557.63499999999999</v>
          </cell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>
            <v>557.63499999999999</v>
          </cell>
        </row>
        <row r="4680">
          <cell r="A4680" t="str">
            <v>950070721040</v>
          </cell>
          <cell r="B4680">
            <v>95007072</v>
          </cell>
          <cell r="C4680">
            <v>1040</v>
          </cell>
          <cell r="D4680">
            <v>44.931310000000003</v>
          </cell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>
            <v>44.931310000000003</v>
          </cell>
        </row>
        <row r="4681">
          <cell r="A4681" t="str">
            <v>950070761040</v>
          </cell>
          <cell r="B4681">
            <v>95007076</v>
          </cell>
          <cell r="C4681">
            <v>1040</v>
          </cell>
          <cell r="D4681">
            <v>111.71364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111.71364</v>
          </cell>
        </row>
        <row r="4682">
          <cell r="A4682" t="str">
            <v>950070764010</v>
          </cell>
          <cell r="B4682">
            <v>95007076</v>
          </cell>
          <cell r="C4682">
            <v>4010</v>
          </cell>
          <cell r="D4682">
            <v>80.83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80.83</v>
          </cell>
        </row>
        <row r="4683">
          <cell r="A4683" t="str">
            <v>950070772061</v>
          </cell>
          <cell r="B4683">
            <v>95007077</v>
          </cell>
          <cell r="C4683">
            <v>2061</v>
          </cell>
          <cell r="D4683">
            <v>7.96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7.96</v>
          </cell>
        </row>
        <row r="4684">
          <cell r="A4684" t="str">
            <v>950070772064</v>
          </cell>
          <cell r="B4684">
            <v>95007077</v>
          </cell>
          <cell r="C4684">
            <v>2064</v>
          </cell>
          <cell r="D4684">
            <v>4.9188900000000002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4.9188900000000002</v>
          </cell>
        </row>
        <row r="4685">
          <cell r="A4685" t="str">
            <v>950070831040</v>
          </cell>
          <cell r="B4685">
            <v>95007083</v>
          </cell>
          <cell r="C4685">
            <v>1040</v>
          </cell>
          <cell r="D4685">
            <v>62.002890000000001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62.002890000000001</v>
          </cell>
        </row>
        <row r="4686">
          <cell r="A4686" t="str">
            <v>950070832061</v>
          </cell>
          <cell r="B4686">
            <v>95007083</v>
          </cell>
          <cell r="C4686">
            <v>2061</v>
          </cell>
          <cell r="D4686">
            <v>84.822500000000005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84.822500000000005</v>
          </cell>
        </row>
        <row r="4687">
          <cell r="A4687" t="str">
            <v>950070834010</v>
          </cell>
          <cell r="B4687">
            <v>95007083</v>
          </cell>
          <cell r="C4687">
            <v>4010</v>
          </cell>
          <cell r="D4687">
            <v>45.58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45.58</v>
          </cell>
        </row>
        <row r="4688">
          <cell r="A4688" t="str">
            <v>950070911040</v>
          </cell>
          <cell r="B4688">
            <v>95007091</v>
          </cell>
          <cell r="C4688">
            <v>1040</v>
          </cell>
          <cell r="D4688">
            <v>155.49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155.49</v>
          </cell>
        </row>
        <row r="4689">
          <cell r="A4689" t="str">
            <v>950070931040</v>
          </cell>
          <cell r="B4689">
            <v>95007093</v>
          </cell>
          <cell r="C4689">
            <v>1040</v>
          </cell>
          <cell r="D4689">
            <v>359.51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359.51</v>
          </cell>
        </row>
        <row r="4690">
          <cell r="A4690" t="str">
            <v>950071001040</v>
          </cell>
          <cell r="B4690">
            <v>95007100</v>
          </cell>
          <cell r="C4690">
            <v>1040</v>
          </cell>
          <cell r="D4690">
            <v>51.329509999999999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51.329509999999999</v>
          </cell>
        </row>
        <row r="4691">
          <cell r="A4691" t="str">
            <v>950071071040</v>
          </cell>
          <cell r="B4691">
            <v>95007107</v>
          </cell>
          <cell r="C4691">
            <v>1040</v>
          </cell>
          <cell r="D4691">
            <v>61.689610000000002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61.689610000000002</v>
          </cell>
        </row>
        <row r="4692">
          <cell r="A4692" t="str">
            <v>950071074010</v>
          </cell>
          <cell r="B4692">
            <v>95007107</v>
          </cell>
          <cell r="C4692">
            <v>4010</v>
          </cell>
          <cell r="D4692">
            <v>61.69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61.69</v>
          </cell>
        </row>
        <row r="4693">
          <cell r="A4693" t="str">
            <v>950071111040</v>
          </cell>
          <cell r="B4693">
            <v>95007111</v>
          </cell>
          <cell r="C4693">
            <v>1040</v>
          </cell>
          <cell r="D4693">
            <v>4.2154499999999997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4.2154499999999997</v>
          </cell>
        </row>
        <row r="4694">
          <cell r="A4694" t="str">
            <v>950071141040</v>
          </cell>
          <cell r="B4694">
            <v>95007114</v>
          </cell>
          <cell r="C4694">
            <v>1040</v>
          </cell>
          <cell r="D4694">
            <v>12.34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12.34</v>
          </cell>
        </row>
        <row r="4695">
          <cell r="A4695" t="str">
            <v>950071144010</v>
          </cell>
          <cell r="B4695">
            <v>95007114</v>
          </cell>
          <cell r="C4695">
            <v>4010</v>
          </cell>
          <cell r="D4695">
            <v>11.72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11.72</v>
          </cell>
        </row>
        <row r="4696">
          <cell r="A4696" t="str">
            <v>950071161040</v>
          </cell>
          <cell r="B4696">
            <v>95007116</v>
          </cell>
          <cell r="C4696">
            <v>1040</v>
          </cell>
          <cell r="D4696">
            <v>0.89819000000000004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0.89819000000000004</v>
          </cell>
        </row>
        <row r="4697">
          <cell r="A4697" t="str">
            <v>950071241040</v>
          </cell>
          <cell r="B4697">
            <v>95007124</v>
          </cell>
          <cell r="C4697">
            <v>1040</v>
          </cell>
          <cell r="D4697">
            <v>7.2750000000000004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7.2750000000000004</v>
          </cell>
        </row>
        <row r="4698">
          <cell r="A4698" t="str">
            <v>950071242061</v>
          </cell>
          <cell r="B4698">
            <v>95007124</v>
          </cell>
          <cell r="C4698">
            <v>2061</v>
          </cell>
          <cell r="D4698">
            <v>22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22</v>
          </cell>
        </row>
        <row r="4699">
          <cell r="A4699" t="str">
            <v>950071251040</v>
          </cell>
          <cell r="B4699">
            <v>95007125</v>
          </cell>
          <cell r="C4699">
            <v>1040</v>
          </cell>
          <cell r="D4699">
            <v>4.80938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4.80938</v>
          </cell>
        </row>
        <row r="4700">
          <cell r="A4700" t="str">
            <v>950071254010</v>
          </cell>
          <cell r="B4700">
            <v>95007125</v>
          </cell>
          <cell r="C4700">
            <v>4010</v>
          </cell>
          <cell r="D4700">
            <v>4.87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4.87</v>
          </cell>
        </row>
        <row r="4701">
          <cell r="A4701" t="str">
            <v>950071271040</v>
          </cell>
          <cell r="B4701">
            <v>95007127</v>
          </cell>
          <cell r="C4701">
            <v>1040</v>
          </cell>
          <cell r="D4701">
            <v>27.372859999999999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27.372859999999999</v>
          </cell>
        </row>
        <row r="4702">
          <cell r="A4702" t="str">
            <v>950071281040</v>
          </cell>
          <cell r="B4702">
            <v>95007128</v>
          </cell>
          <cell r="C4702">
            <v>1040</v>
          </cell>
          <cell r="D4702">
            <v>14.5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14.5</v>
          </cell>
        </row>
        <row r="4703">
          <cell r="A4703" t="str">
            <v>950071331040</v>
          </cell>
          <cell r="B4703">
            <v>95007133</v>
          </cell>
          <cell r="C4703">
            <v>1040</v>
          </cell>
          <cell r="D4703">
            <v>12.5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12.5</v>
          </cell>
        </row>
        <row r="4704">
          <cell r="A4704" t="str">
            <v>950071334010</v>
          </cell>
          <cell r="B4704">
            <v>95007133</v>
          </cell>
          <cell r="C4704">
            <v>4010</v>
          </cell>
          <cell r="D4704">
            <v>8.1475000000000009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8.1475000000000009</v>
          </cell>
        </row>
        <row r="4705">
          <cell r="A4705" t="str">
            <v>950071341040</v>
          </cell>
          <cell r="B4705">
            <v>95007134</v>
          </cell>
          <cell r="C4705">
            <v>1040</v>
          </cell>
          <cell r="D4705">
            <v>5.75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5.75</v>
          </cell>
        </row>
        <row r="4706">
          <cell r="A4706" t="str">
            <v>950071351040</v>
          </cell>
          <cell r="B4706">
            <v>95007135</v>
          </cell>
          <cell r="C4706">
            <v>1040</v>
          </cell>
          <cell r="D4706">
            <v>5.4891100000000002</v>
          </cell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>
            <v>5.4891100000000002</v>
          </cell>
        </row>
        <row r="4707">
          <cell r="A4707" t="str">
            <v>950071361040</v>
          </cell>
          <cell r="B4707">
            <v>95007136</v>
          </cell>
          <cell r="C4707">
            <v>1040</v>
          </cell>
          <cell r="D4707">
            <v>4.3090900000000003</v>
          </cell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>
            <v>4.3090900000000003</v>
          </cell>
        </row>
        <row r="4708">
          <cell r="A4708" t="str">
            <v>950071371040</v>
          </cell>
          <cell r="B4708">
            <v>95007137</v>
          </cell>
          <cell r="C4708">
            <v>1040</v>
          </cell>
          <cell r="D4708">
            <v>4.7471100000000002</v>
          </cell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>
            <v>4.7471100000000002</v>
          </cell>
        </row>
        <row r="4709">
          <cell r="A4709" t="str">
            <v>950071374010</v>
          </cell>
          <cell r="B4709">
            <v>95007137</v>
          </cell>
          <cell r="C4709">
            <v>4010</v>
          </cell>
          <cell r="D4709">
            <v>4.4950000000000001</v>
          </cell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>
            <v>4.4950000000000001</v>
          </cell>
        </row>
        <row r="4710">
          <cell r="A4710" t="str">
            <v>950071381040</v>
          </cell>
          <cell r="B4710">
            <v>95007138</v>
          </cell>
          <cell r="C4710">
            <v>1040</v>
          </cell>
          <cell r="D4710">
            <v>53.5</v>
          </cell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>
            <v>53.5</v>
          </cell>
        </row>
        <row r="4711">
          <cell r="A4711" t="str">
            <v>950071384010</v>
          </cell>
          <cell r="B4711">
            <v>95007138</v>
          </cell>
          <cell r="C4711">
            <v>4010</v>
          </cell>
          <cell r="D4711">
            <v>53.5</v>
          </cell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>
            <v>53.5</v>
          </cell>
        </row>
        <row r="4712">
          <cell r="A4712" t="str">
            <v>950071411040</v>
          </cell>
          <cell r="B4712">
            <v>95007141</v>
          </cell>
          <cell r="C4712">
            <v>1040</v>
          </cell>
          <cell r="D4712">
            <v>6.5545499999999999</v>
          </cell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>
            <v>6.5545499999999999</v>
          </cell>
        </row>
        <row r="4713">
          <cell r="A4713" t="str">
            <v>950071421040</v>
          </cell>
          <cell r="B4713">
            <v>95007142</v>
          </cell>
          <cell r="C4713">
            <v>1040</v>
          </cell>
          <cell r="D4713">
            <v>95</v>
          </cell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>
            <v>95</v>
          </cell>
        </row>
        <row r="4714">
          <cell r="A4714" t="str">
            <v>950071422061</v>
          </cell>
          <cell r="B4714">
            <v>95007142</v>
          </cell>
          <cell r="C4714">
            <v>2061</v>
          </cell>
          <cell r="D4714">
            <v>242</v>
          </cell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>
            <v>242</v>
          </cell>
        </row>
        <row r="4715">
          <cell r="A4715" t="str">
            <v>950071422062</v>
          </cell>
          <cell r="B4715">
            <v>95007142</v>
          </cell>
          <cell r="C4715">
            <v>2062</v>
          </cell>
          <cell r="D4715">
            <v>315</v>
          </cell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>
            <v>315</v>
          </cell>
        </row>
        <row r="4716">
          <cell r="A4716" t="str">
            <v>950071431040</v>
          </cell>
          <cell r="B4716">
            <v>95007143</v>
          </cell>
          <cell r="C4716">
            <v>1040</v>
          </cell>
          <cell r="D4716">
            <v>8.2988700000000009</v>
          </cell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>
            <v>8.2988700000000009</v>
          </cell>
        </row>
        <row r="4717">
          <cell r="A4717" t="str">
            <v>950071434010</v>
          </cell>
          <cell r="B4717">
            <v>95007143</v>
          </cell>
          <cell r="C4717">
            <v>4010</v>
          </cell>
          <cell r="D4717">
            <v>7.4459999999999997</v>
          </cell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>
            <v>7.4459999999999997</v>
          </cell>
        </row>
        <row r="4718">
          <cell r="A4718" t="str">
            <v>950071436023</v>
          </cell>
          <cell r="B4718">
            <v>95007143</v>
          </cell>
          <cell r="C4718">
            <v>6023</v>
          </cell>
          <cell r="D4718">
            <v>14</v>
          </cell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>
            <v>14</v>
          </cell>
        </row>
        <row r="4719">
          <cell r="A4719" t="str">
            <v>950071451040</v>
          </cell>
          <cell r="B4719">
            <v>95007145</v>
          </cell>
          <cell r="C4719">
            <v>1040</v>
          </cell>
          <cell r="D4719">
            <v>28.5</v>
          </cell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>
            <v>28.5</v>
          </cell>
        </row>
        <row r="4720">
          <cell r="A4720" t="str">
            <v>950071452064</v>
          </cell>
          <cell r="B4720">
            <v>95007145</v>
          </cell>
          <cell r="C4720">
            <v>2064</v>
          </cell>
          <cell r="D4720">
            <v>180.42500000000001</v>
          </cell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>
            <v>180.42500000000001</v>
          </cell>
        </row>
        <row r="4721">
          <cell r="A4721" t="str">
            <v>950071471040</v>
          </cell>
          <cell r="B4721">
            <v>95007147</v>
          </cell>
          <cell r="C4721">
            <v>1040</v>
          </cell>
          <cell r="D4721">
            <v>50.74</v>
          </cell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>
            <v>50.74</v>
          </cell>
        </row>
        <row r="4722">
          <cell r="A4722" t="str">
            <v>950071521040</v>
          </cell>
          <cell r="B4722">
            <v>95007152</v>
          </cell>
          <cell r="C4722">
            <v>1040</v>
          </cell>
          <cell r="D4722">
            <v>162.67953</v>
          </cell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>
            <v>162.67953</v>
          </cell>
        </row>
        <row r="4723">
          <cell r="A4723" t="str">
            <v>950071531040</v>
          </cell>
          <cell r="B4723">
            <v>95007153</v>
          </cell>
          <cell r="C4723">
            <v>1040</v>
          </cell>
          <cell r="D4723">
            <v>475.76</v>
          </cell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>
            <v>475.76</v>
          </cell>
        </row>
        <row r="4724">
          <cell r="A4724" t="str">
            <v>950071561040</v>
          </cell>
          <cell r="B4724">
            <v>95007156</v>
          </cell>
          <cell r="C4724">
            <v>1040</v>
          </cell>
          <cell r="D4724">
            <v>478.07666</v>
          </cell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>
            <v>478.07666</v>
          </cell>
        </row>
        <row r="4725">
          <cell r="A4725" t="str">
            <v>950071581040</v>
          </cell>
          <cell r="B4725">
            <v>95007158</v>
          </cell>
          <cell r="C4725">
            <v>1040</v>
          </cell>
          <cell r="D4725">
            <v>17.690079999999998</v>
          </cell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>
            <v>17.690079999999998</v>
          </cell>
        </row>
        <row r="4726">
          <cell r="A4726" t="str">
            <v>950071582061</v>
          </cell>
          <cell r="B4726">
            <v>95007158</v>
          </cell>
          <cell r="C4726">
            <v>2061</v>
          </cell>
          <cell r="D4726">
            <v>40.864759999999997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40.864759999999997</v>
          </cell>
        </row>
        <row r="4727">
          <cell r="A4727" t="str">
            <v>950071582064</v>
          </cell>
          <cell r="B4727">
            <v>95007158</v>
          </cell>
          <cell r="C4727">
            <v>2064</v>
          </cell>
          <cell r="D4727">
            <v>10.58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10.58</v>
          </cell>
        </row>
        <row r="4728">
          <cell r="A4728" t="str">
            <v>950071584010</v>
          </cell>
          <cell r="B4728">
            <v>95007158</v>
          </cell>
          <cell r="C4728">
            <v>4010</v>
          </cell>
          <cell r="D4728">
            <v>17.690000000000001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17.690000000000001</v>
          </cell>
        </row>
        <row r="4729">
          <cell r="A4729" t="str">
            <v>950071591040</v>
          </cell>
          <cell r="B4729">
            <v>95007159</v>
          </cell>
          <cell r="C4729">
            <v>1040</v>
          </cell>
          <cell r="D4729">
            <v>54.295079999999999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54.295079999999999</v>
          </cell>
        </row>
        <row r="4730">
          <cell r="A4730" t="str">
            <v>950071594010</v>
          </cell>
          <cell r="B4730">
            <v>95007159</v>
          </cell>
          <cell r="C4730">
            <v>4010</v>
          </cell>
          <cell r="D4730">
            <v>51.87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51.87</v>
          </cell>
        </row>
        <row r="4731">
          <cell r="A4731" t="str">
            <v>950071671040</v>
          </cell>
          <cell r="B4731">
            <v>95007167</v>
          </cell>
          <cell r="C4731">
            <v>1040</v>
          </cell>
          <cell r="D4731">
            <v>23.487480000000001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23.487480000000001</v>
          </cell>
        </row>
        <row r="4732">
          <cell r="A4732" t="str">
            <v>950071674010</v>
          </cell>
          <cell r="B4732">
            <v>95007167</v>
          </cell>
          <cell r="C4732">
            <v>4010</v>
          </cell>
          <cell r="D4732">
            <v>23.487500000000001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23.487500000000001</v>
          </cell>
        </row>
        <row r="4733">
          <cell r="A4733" t="str">
            <v>950071681040</v>
          </cell>
          <cell r="B4733">
            <v>95007168</v>
          </cell>
          <cell r="C4733">
            <v>1040</v>
          </cell>
          <cell r="D4733">
            <v>40.145620000000001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40.145620000000001</v>
          </cell>
        </row>
        <row r="4734">
          <cell r="A4734" t="str">
            <v>950071682061</v>
          </cell>
          <cell r="B4734">
            <v>95007168</v>
          </cell>
          <cell r="C4734">
            <v>2061</v>
          </cell>
          <cell r="D4734">
            <v>13.72387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13.72387</v>
          </cell>
        </row>
        <row r="4735">
          <cell r="A4735" t="str">
            <v>950071682062</v>
          </cell>
          <cell r="B4735">
            <v>95007168</v>
          </cell>
          <cell r="C4735">
            <v>2062</v>
          </cell>
          <cell r="D4735">
            <v>22.872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22.872</v>
          </cell>
        </row>
        <row r="4736">
          <cell r="A4736" t="str">
            <v>950071682064</v>
          </cell>
          <cell r="B4736">
            <v>95007168</v>
          </cell>
          <cell r="C4736">
            <v>2064</v>
          </cell>
          <cell r="D4736">
            <v>6.89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6.89</v>
          </cell>
        </row>
        <row r="4737">
          <cell r="A4737" t="str">
            <v>950071684010</v>
          </cell>
          <cell r="B4737">
            <v>95007168</v>
          </cell>
          <cell r="C4737">
            <v>4010</v>
          </cell>
          <cell r="D4737">
            <v>40.145000000000003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40.145000000000003</v>
          </cell>
        </row>
        <row r="4738">
          <cell r="A4738" t="str">
            <v>950071711040</v>
          </cell>
          <cell r="B4738">
            <v>95007171</v>
          </cell>
          <cell r="C4738">
            <v>1040</v>
          </cell>
          <cell r="D4738">
            <v>22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22</v>
          </cell>
        </row>
        <row r="4739">
          <cell r="A4739" t="str">
            <v>950071731040</v>
          </cell>
          <cell r="B4739">
            <v>95007173</v>
          </cell>
          <cell r="C4739">
            <v>1040</v>
          </cell>
          <cell r="D4739">
            <v>58.036920000000002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58.036920000000002</v>
          </cell>
        </row>
        <row r="4740">
          <cell r="A4740" t="str">
            <v>950071771040</v>
          </cell>
          <cell r="B4740">
            <v>95007177</v>
          </cell>
          <cell r="C4740">
            <v>1040</v>
          </cell>
          <cell r="D4740">
            <v>1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1</v>
          </cell>
        </row>
        <row r="4741">
          <cell r="A4741" t="str">
            <v>950071774010</v>
          </cell>
          <cell r="B4741">
            <v>95007177</v>
          </cell>
          <cell r="C4741">
            <v>4010</v>
          </cell>
          <cell r="D4741">
            <v>0.85499999999999998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0.85499999999999998</v>
          </cell>
        </row>
        <row r="4742">
          <cell r="A4742" t="str">
            <v>950071861040</v>
          </cell>
          <cell r="B4742">
            <v>95007186</v>
          </cell>
          <cell r="C4742">
            <v>1040</v>
          </cell>
          <cell r="D4742">
            <v>6.81515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6.81515</v>
          </cell>
        </row>
        <row r="4743">
          <cell r="A4743" t="str">
            <v>950071864010</v>
          </cell>
          <cell r="B4743">
            <v>95007186</v>
          </cell>
          <cell r="C4743">
            <v>4010</v>
          </cell>
          <cell r="D4743">
            <v>6.8159999999999998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6.8159999999999998</v>
          </cell>
        </row>
        <row r="4744">
          <cell r="A4744" t="str">
            <v>950071891040</v>
          </cell>
          <cell r="B4744">
            <v>95007189</v>
          </cell>
          <cell r="C4744">
            <v>1040</v>
          </cell>
          <cell r="D4744">
            <v>1.72719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1.72719</v>
          </cell>
        </row>
        <row r="4745">
          <cell r="A4745" t="str">
            <v>950071892062</v>
          </cell>
          <cell r="B4745">
            <v>95007189</v>
          </cell>
          <cell r="C4745">
            <v>2062</v>
          </cell>
          <cell r="D4745">
            <v>2.75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2.75</v>
          </cell>
        </row>
        <row r="4746">
          <cell r="A4746" t="str">
            <v>950071892064</v>
          </cell>
          <cell r="B4746">
            <v>95007189</v>
          </cell>
          <cell r="C4746">
            <v>2064</v>
          </cell>
          <cell r="D4746">
            <v>1.3697900000000001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1.3697900000000001</v>
          </cell>
        </row>
        <row r="4747">
          <cell r="A4747" t="str">
            <v>950071894010</v>
          </cell>
          <cell r="B4747">
            <v>95007189</v>
          </cell>
          <cell r="C4747">
            <v>4010</v>
          </cell>
          <cell r="D4747">
            <v>1.72706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1.72706</v>
          </cell>
        </row>
        <row r="4748">
          <cell r="A4748" t="str">
            <v>950071901040</v>
          </cell>
          <cell r="B4748">
            <v>95007190</v>
          </cell>
          <cell r="C4748">
            <v>1040</v>
          </cell>
          <cell r="D4748">
            <v>2.7177799999999999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2.7177799999999999</v>
          </cell>
        </row>
        <row r="4749">
          <cell r="A4749" t="str">
            <v>950071904010</v>
          </cell>
          <cell r="B4749">
            <v>95007190</v>
          </cell>
          <cell r="C4749">
            <v>4010</v>
          </cell>
          <cell r="D4749">
            <v>2.71773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2.71773</v>
          </cell>
        </row>
        <row r="4750">
          <cell r="A4750" t="str">
            <v>950071931040</v>
          </cell>
          <cell r="B4750">
            <v>95007193</v>
          </cell>
          <cell r="C4750">
            <v>1040</v>
          </cell>
          <cell r="D4750">
            <v>4.5199600000000002</v>
          </cell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>
            <v>4.5199600000000002</v>
          </cell>
        </row>
        <row r="4751">
          <cell r="A4751" t="str">
            <v>950071934010</v>
          </cell>
          <cell r="B4751">
            <v>95007193</v>
          </cell>
          <cell r="C4751">
            <v>4010</v>
          </cell>
          <cell r="D4751">
            <v>4.8161899999999997</v>
          </cell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>
            <v>4.8161899999999997</v>
          </cell>
        </row>
        <row r="4752">
          <cell r="A4752" t="str">
            <v>950072001040</v>
          </cell>
          <cell r="B4752">
            <v>95007200</v>
          </cell>
          <cell r="C4752">
            <v>1040</v>
          </cell>
          <cell r="D4752">
            <v>1.7636400000000001</v>
          </cell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>
            <v>1.7636400000000001</v>
          </cell>
        </row>
        <row r="4753">
          <cell r="A4753" t="str">
            <v>950072002060</v>
          </cell>
          <cell r="B4753">
            <v>95007200</v>
          </cell>
          <cell r="C4753">
            <v>2060</v>
          </cell>
          <cell r="D4753">
            <v>1.72376</v>
          </cell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>
            <v>1.72376</v>
          </cell>
        </row>
        <row r="4754">
          <cell r="A4754" t="str">
            <v>950072002061</v>
          </cell>
          <cell r="B4754">
            <v>95007200</v>
          </cell>
          <cell r="C4754">
            <v>2061</v>
          </cell>
          <cell r="D4754">
            <v>0.96821000000000002</v>
          </cell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>
            <v>0.96821000000000002</v>
          </cell>
        </row>
        <row r="4755">
          <cell r="A4755" t="str">
            <v>950072002062</v>
          </cell>
          <cell r="B4755">
            <v>95007200</v>
          </cell>
          <cell r="C4755">
            <v>2062</v>
          </cell>
          <cell r="D4755">
            <v>2.8578100000000002</v>
          </cell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>
            <v>2.8578100000000002</v>
          </cell>
        </row>
        <row r="4756">
          <cell r="A4756" t="str">
            <v>950072002064</v>
          </cell>
          <cell r="B4756">
            <v>95007200</v>
          </cell>
          <cell r="C4756">
            <v>2064</v>
          </cell>
          <cell r="D4756">
            <v>1.96401</v>
          </cell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>
            <v>1.96401</v>
          </cell>
        </row>
        <row r="4757">
          <cell r="A4757" t="str">
            <v>950072004010</v>
          </cell>
          <cell r="B4757">
            <v>95007200</v>
          </cell>
          <cell r="C4757">
            <v>4010</v>
          </cell>
          <cell r="D4757">
            <v>1.65</v>
          </cell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>
            <v>1.65</v>
          </cell>
        </row>
        <row r="4758">
          <cell r="A4758" t="str">
            <v>950072006022</v>
          </cell>
          <cell r="B4758">
            <v>95007200</v>
          </cell>
          <cell r="C4758">
            <v>6022</v>
          </cell>
          <cell r="D4758">
            <v>1.6813400000000001</v>
          </cell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>
            <v>1.6813400000000001</v>
          </cell>
        </row>
        <row r="4759">
          <cell r="A4759" t="str">
            <v>950072092061</v>
          </cell>
          <cell r="B4759">
            <v>95007209</v>
          </cell>
          <cell r="C4759">
            <v>2061</v>
          </cell>
          <cell r="D4759">
            <v>6.9327300000000003</v>
          </cell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>
            <v>6.9327300000000003</v>
          </cell>
        </row>
        <row r="4760">
          <cell r="A4760" t="str">
            <v>950072161040</v>
          </cell>
          <cell r="B4760">
            <v>95007216</v>
          </cell>
          <cell r="C4760">
            <v>1040</v>
          </cell>
          <cell r="D4760">
            <v>2573.9</v>
          </cell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>
            <v>2573.9</v>
          </cell>
        </row>
        <row r="4761">
          <cell r="A4761" t="str">
            <v>950072261040</v>
          </cell>
          <cell r="B4761">
            <v>95007226</v>
          </cell>
          <cell r="C4761">
            <v>1040</v>
          </cell>
          <cell r="D4761">
            <v>787.38</v>
          </cell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>
            <v>787.38</v>
          </cell>
        </row>
        <row r="4762">
          <cell r="A4762" t="str">
            <v>950072281040</v>
          </cell>
          <cell r="B4762">
            <v>95007228</v>
          </cell>
          <cell r="C4762">
            <v>1040</v>
          </cell>
          <cell r="D4762">
            <v>0.3</v>
          </cell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>
            <v>0.3</v>
          </cell>
        </row>
        <row r="4763">
          <cell r="A4763" t="str">
            <v>950072302061</v>
          </cell>
          <cell r="B4763">
            <v>95007230</v>
          </cell>
          <cell r="C4763">
            <v>2061</v>
          </cell>
          <cell r="D4763">
            <v>6.8372299999999999</v>
          </cell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>
            <v>6.8372299999999999</v>
          </cell>
        </row>
        <row r="4764">
          <cell r="A4764" t="str">
            <v>950072302062</v>
          </cell>
          <cell r="B4764">
            <v>95007230</v>
          </cell>
          <cell r="C4764">
            <v>2062</v>
          </cell>
          <cell r="D4764">
            <v>6.8371399999999998</v>
          </cell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>
            <v>6.8371399999999998</v>
          </cell>
        </row>
        <row r="4765">
          <cell r="A4765" t="str">
            <v>950072371040</v>
          </cell>
          <cell r="B4765">
            <v>95007237</v>
          </cell>
          <cell r="C4765">
            <v>1040</v>
          </cell>
          <cell r="D4765">
            <v>66.733890000000002</v>
          </cell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>
            <v>66.733890000000002</v>
          </cell>
        </row>
        <row r="4766">
          <cell r="A4766" t="str">
            <v>950072421040</v>
          </cell>
          <cell r="B4766">
            <v>95007242</v>
          </cell>
          <cell r="C4766">
            <v>1040</v>
          </cell>
          <cell r="D4766">
            <v>337.16066999999998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337.16066999999998</v>
          </cell>
        </row>
        <row r="4767">
          <cell r="A4767" t="str">
            <v>950072471040</v>
          </cell>
          <cell r="B4767">
            <v>95007247</v>
          </cell>
          <cell r="C4767">
            <v>1040</v>
          </cell>
          <cell r="D4767">
            <v>18.915679999999998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18.915679999999998</v>
          </cell>
        </row>
        <row r="4768">
          <cell r="A4768" t="str">
            <v>950072472060</v>
          </cell>
          <cell r="B4768">
            <v>95007247</v>
          </cell>
          <cell r="C4768">
            <v>2060</v>
          </cell>
          <cell r="D4768">
            <v>9.98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9.98</v>
          </cell>
        </row>
        <row r="4769">
          <cell r="A4769" t="str">
            <v>950072472061</v>
          </cell>
          <cell r="B4769">
            <v>95007247</v>
          </cell>
          <cell r="C4769">
            <v>2061</v>
          </cell>
          <cell r="D4769">
            <v>9.3000000000000007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9.3000000000000007</v>
          </cell>
        </row>
        <row r="4770">
          <cell r="A4770" t="str">
            <v>950072472062</v>
          </cell>
          <cell r="B4770">
            <v>95007247</v>
          </cell>
          <cell r="C4770">
            <v>2062</v>
          </cell>
          <cell r="D4770">
            <v>11.216670000000001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11.216670000000001</v>
          </cell>
        </row>
        <row r="4771">
          <cell r="A4771" t="str">
            <v>950072472064</v>
          </cell>
          <cell r="B4771">
            <v>95007247</v>
          </cell>
          <cell r="C4771">
            <v>2064</v>
          </cell>
          <cell r="D4771">
            <v>10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10</v>
          </cell>
        </row>
        <row r="4772">
          <cell r="A4772" t="str">
            <v>950072474010</v>
          </cell>
          <cell r="B4772">
            <v>95007247</v>
          </cell>
          <cell r="C4772">
            <v>4010</v>
          </cell>
          <cell r="D4772">
            <v>18.920000000000002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18.920000000000002</v>
          </cell>
        </row>
        <row r="4773">
          <cell r="A4773" t="str">
            <v>950072476024</v>
          </cell>
          <cell r="B4773">
            <v>95007247</v>
          </cell>
          <cell r="C4773">
            <v>6024</v>
          </cell>
          <cell r="D4773">
            <v>8.3550000000000004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8.3550000000000004</v>
          </cell>
        </row>
        <row r="4774">
          <cell r="A4774" t="str">
            <v>950072481040</v>
          </cell>
          <cell r="B4774">
            <v>95007248</v>
          </cell>
          <cell r="C4774">
            <v>1040</v>
          </cell>
          <cell r="D4774">
            <v>2.97234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2.97234</v>
          </cell>
        </row>
        <row r="4775">
          <cell r="A4775" t="str">
            <v>950072484010</v>
          </cell>
          <cell r="B4775">
            <v>95007248</v>
          </cell>
          <cell r="C4775">
            <v>4010</v>
          </cell>
          <cell r="D4775">
            <v>2.92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2.92</v>
          </cell>
        </row>
        <row r="4776">
          <cell r="A4776" t="str">
            <v>950072491040</v>
          </cell>
          <cell r="B4776">
            <v>95007249</v>
          </cell>
          <cell r="C4776">
            <v>1040</v>
          </cell>
          <cell r="D4776">
            <v>2.9705499999999998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2.9705499999999998</v>
          </cell>
        </row>
        <row r="4777">
          <cell r="A4777" t="str">
            <v>950072492061</v>
          </cell>
          <cell r="B4777">
            <v>95007249</v>
          </cell>
          <cell r="C4777">
            <v>2061</v>
          </cell>
          <cell r="D4777">
            <v>2.2245499999999998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2.2245499999999998</v>
          </cell>
        </row>
        <row r="4778">
          <cell r="A4778" t="str">
            <v>950072492062</v>
          </cell>
          <cell r="B4778">
            <v>95007249</v>
          </cell>
          <cell r="C4778">
            <v>2062</v>
          </cell>
          <cell r="D4778">
            <v>2.9249999999999998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2.9249999999999998</v>
          </cell>
        </row>
        <row r="4779">
          <cell r="A4779" t="str">
            <v>950072494010</v>
          </cell>
          <cell r="B4779">
            <v>95007249</v>
          </cell>
          <cell r="C4779">
            <v>4010</v>
          </cell>
          <cell r="D4779">
            <v>2.9125000000000001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2.9125000000000001</v>
          </cell>
        </row>
        <row r="4780">
          <cell r="A4780" t="str">
            <v>950072501040</v>
          </cell>
          <cell r="B4780">
            <v>95007250</v>
          </cell>
          <cell r="C4780">
            <v>1040</v>
          </cell>
          <cell r="D4780">
            <v>1.8259399999999999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1.8259399999999999</v>
          </cell>
        </row>
        <row r="4781">
          <cell r="A4781" t="str">
            <v>950072502061</v>
          </cell>
          <cell r="B4781">
            <v>95007250</v>
          </cell>
          <cell r="C4781">
            <v>2061</v>
          </cell>
          <cell r="D4781">
            <v>2.9455399999999998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2.9455399999999998</v>
          </cell>
        </row>
        <row r="4782">
          <cell r="A4782" t="str">
            <v>950072504010</v>
          </cell>
          <cell r="B4782">
            <v>95007250</v>
          </cell>
          <cell r="C4782">
            <v>4010</v>
          </cell>
          <cell r="D4782">
            <v>1.3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1.3</v>
          </cell>
        </row>
        <row r="4783">
          <cell r="A4783" t="str">
            <v>950072582061</v>
          </cell>
          <cell r="B4783">
            <v>95007258</v>
          </cell>
          <cell r="C4783">
            <v>2061</v>
          </cell>
          <cell r="D4783">
            <v>38.953969999999998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38.953969999999998</v>
          </cell>
        </row>
        <row r="4784">
          <cell r="A4784" t="str">
            <v>950072761040</v>
          </cell>
          <cell r="B4784">
            <v>95007276</v>
          </cell>
          <cell r="C4784">
            <v>1040</v>
          </cell>
          <cell r="D4784">
            <v>5.4249999999999998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5.4249999999999998</v>
          </cell>
        </row>
        <row r="4785">
          <cell r="A4785" t="str">
            <v>950072801040</v>
          </cell>
          <cell r="B4785">
            <v>95007280</v>
          </cell>
          <cell r="C4785">
            <v>1040</v>
          </cell>
          <cell r="D4785">
            <v>10.859019999999999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10.859019999999999</v>
          </cell>
        </row>
        <row r="4786">
          <cell r="A4786" t="str">
            <v>950072804010</v>
          </cell>
          <cell r="B4786">
            <v>95007280</v>
          </cell>
          <cell r="C4786">
            <v>4010</v>
          </cell>
          <cell r="D4786">
            <v>10.24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10.24</v>
          </cell>
        </row>
        <row r="4787">
          <cell r="A4787" t="str">
            <v>950072862060</v>
          </cell>
          <cell r="B4787">
            <v>95007286</v>
          </cell>
          <cell r="C4787">
            <v>2060</v>
          </cell>
          <cell r="D4787">
            <v>2.59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2.59</v>
          </cell>
        </row>
        <row r="4788">
          <cell r="A4788" t="str">
            <v>950073741040</v>
          </cell>
          <cell r="B4788">
            <v>95007374</v>
          </cell>
          <cell r="C4788">
            <v>1040</v>
          </cell>
          <cell r="D4788">
            <v>235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235</v>
          </cell>
        </row>
        <row r="4789">
          <cell r="A4789" t="str">
            <v>950073771040</v>
          </cell>
          <cell r="B4789">
            <v>95007377</v>
          </cell>
          <cell r="C4789">
            <v>1040</v>
          </cell>
          <cell r="D4789">
            <v>535.23110999999994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535.23110999999994</v>
          </cell>
        </row>
        <row r="4790">
          <cell r="A4790" t="str">
            <v>950073781040</v>
          </cell>
          <cell r="B4790">
            <v>95007378</v>
          </cell>
          <cell r="C4790">
            <v>1040</v>
          </cell>
          <cell r="D4790">
            <v>79.657330000000002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79.657330000000002</v>
          </cell>
        </row>
        <row r="4791">
          <cell r="A4791" t="str">
            <v>950073821040</v>
          </cell>
          <cell r="B4791">
            <v>95007382</v>
          </cell>
          <cell r="C4791">
            <v>1040</v>
          </cell>
          <cell r="D4791">
            <v>12.39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12.39</v>
          </cell>
        </row>
        <row r="4792">
          <cell r="A4792" t="str">
            <v>950073824010</v>
          </cell>
          <cell r="B4792">
            <v>95007382</v>
          </cell>
          <cell r="C4792">
            <v>4010</v>
          </cell>
          <cell r="D4792">
            <v>10.93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10.93</v>
          </cell>
        </row>
        <row r="4793">
          <cell r="A4793" t="str">
            <v>950073911040</v>
          </cell>
          <cell r="B4793">
            <v>95007391</v>
          </cell>
          <cell r="C4793">
            <v>1040</v>
          </cell>
          <cell r="D4793">
            <v>14.95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14.95</v>
          </cell>
        </row>
        <row r="4794">
          <cell r="A4794" t="str">
            <v>950073941040</v>
          </cell>
          <cell r="B4794">
            <v>95007394</v>
          </cell>
          <cell r="C4794">
            <v>1040</v>
          </cell>
          <cell r="D4794">
            <v>87.120769999999993</v>
          </cell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>
            <v>87.120769999999993</v>
          </cell>
        </row>
        <row r="4795">
          <cell r="A4795" t="str">
            <v>950074081040</v>
          </cell>
          <cell r="B4795">
            <v>95007408</v>
          </cell>
          <cell r="C4795">
            <v>1040</v>
          </cell>
          <cell r="D4795">
            <v>4.42</v>
          </cell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>
            <v>4.42</v>
          </cell>
        </row>
        <row r="4796">
          <cell r="A4796" t="str">
            <v>950074082060</v>
          </cell>
          <cell r="B4796">
            <v>95007408</v>
          </cell>
          <cell r="C4796">
            <v>2060</v>
          </cell>
          <cell r="D4796">
            <v>3.0544500000000001</v>
          </cell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>
            <v>3.0544500000000001</v>
          </cell>
        </row>
        <row r="4797">
          <cell r="A4797" t="str">
            <v>950074082062</v>
          </cell>
          <cell r="B4797">
            <v>95007408</v>
          </cell>
          <cell r="C4797">
            <v>2062</v>
          </cell>
          <cell r="D4797">
            <v>1.73</v>
          </cell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>
            <v>1.73</v>
          </cell>
        </row>
        <row r="4798">
          <cell r="A4798" t="str">
            <v>950074084010</v>
          </cell>
          <cell r="B4798">
            <v>95007408</v>
          </cell>
          <cell r="C4798">
            <v>4010</v>
          </cell>
          <cell r="D4798">
            <v>4.42</v>
          </cell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>
            <v>4.42</v>
          </cell>
        </row>
        <row r="4799">
          <cell r="A4799" t="str">
            <v>950074162060</v>
          </cell>
          <cell r="B4799">
            <v>95007416</v>
          </cell>
          <cell r="C4799">
            <v>2060</v>
          </cell>
          <cell r="D4799">
            <v>51.931780000000003</v>
          </cell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>
            <v>51.931780000000003</v>
          </cell>
        </row>
        <row r="4800">
          <cell r="A4800" t="str">
            <v>950074182061</v>
          </cell>
          <cell r="B4800">
            <v>95007418</v>
          </cell>
          <cell r="C4800">
            <v>2061</v>
          </cell>
          <cell r="D4800">
            <v>18.353850000000001</v>
          </cell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>
            <v>18.353850000000001</v>
          </cell>
        </row>
        <row r="4801">
          <cell r="A4801" t="str">
            <v>950074182062</v>
          </cell>
          <cell r="B4801">
            <v>95007418</v>
          </cell>
          <cell r="C4801">
            <v>2062</v>
          </cell>
          <cell r="D4801">
            <v>4.3833299999999999</v>
          </cell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>
            <v>4.3833299999999999</v>
          </cell>
        </row>
        <row r="4802">
          <cell r="A4802" t="str">
            <v>950074361040</v>
          </cell>
          <cell r="B4802">
            <v>95007436</v>
          </cell>
          <cell r="C4802">
            <v>1040</v>
          </cell>
          <cell r="D4802">
            <v>32.870669999999997</v>
          </cell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>
            <v>32.870669999999997</v>
          </cell>
        </row>
        <row r="4803">
          <cell r="A4803" t="str">
            <v>950074364010</v>
          </cell>
          <cell r="B4803">
            <v>95007436</v>
          </cell>
          <cell r="C4803">
            <v>4010</v>
          </cell>
          <cell r="D4803">
            <v>32.869999999999997</v>
          </cell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>
            <v>32.869999999999997</v>
          </cell>
        </row>
        <row r="4804">
          <cell r="A4804" t="str">
            <v>950074462060</v>
          </cell>
          <cell r="B4804">
            <v>95007446</v>
          </cell>
          <cell r="C4804">
            <v>2060</v>
          </cell>
          <cell r="D4804">
            <v>0.25097000000000003</v>
          </cell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>
            <v>0.25097000000000003</v>
          </cell>
        </row>
        <row r="4805">
          <cell r="A4805" t="str">
            <v>950074761040</v>
          </cell>
          <cell r="B4805">
            <v>95007476</v>
          </cell>
          <cell r="C4805">
            <v>1040</v>
          </cell>
          <cell r="D4805">
            <v>4.3187499999999996</v>
          </cell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>
            <v>4.3187499999999996</v>
          </cell>
        </row>
        <row r="4806">
          <cell r="A4806" t="str">
            <v>950074771040</v>
          </cell>
          <cell r="B4806">
            <v>95007477</v>
          </cell>
          <cell r="C4806">
            <v>1040</v>
          </cell>
          <cell r="D4806">
            <v>16.00301</v>
          </cell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>
            <v>16.00301</v>
          </cell>
        </row>
        <row r="4807">
          <cell r="A4807" t="str">
            <v>950074801040</v>
          </cell>
          <cell r="B4807">
            <v>95007480</v>
          </cell>
          <cell r="C4807">
            <v>1040</v>
          </cell>
          <cell r="D4807">
            <v>14.928570000000001</v>
          </cell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>
            <v>14.928570000000001</v>
          </cell>
        </row>
        <row r="4808">
          <cell r="A4808" t="str">
            <v>950074802061</v>
          </cell>
          <cell r="B4808">
            <v>95007480</v>
          </cell>
          <cell r="C4808">
            <v>2061</v>
          </cell>
          <cell r="D4808">
            <v>44.113709999999998</v>
          </cell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>
            <v>44.113709999999998</v>
          </cell>
        </row>
        <row r="4809">
          <cell r="A4809" t="str">
            <v>950074804010</v>
          </cell>
          <cell r="B4809">
            <v>95007480</v>
          </cell>
          <cell r="C4809">
            <v>4010</v>
          </cell>
          <cell r="D4809">
            <v>14.928570000000001</v>
          </cell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>
            <v>14.928570000000001</v>
          </cell>
        </row>
        <row r="4810">
          <cell r="A4810" t="str">
            <v>950074841040</v>
          </cell>
          <cell r="B4810">
            <v>95007484</v>
          </cell>
          <cell r="C4810">
            <v>1040</v>
          </cell>
          <cell r="D4810">
            <v>18.5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18.5</v>
          </cell>
        </row>
        <row r="4811">
          <cell r="A4811" t="str">
            <v>950074844010</v>
          </cell>
          <cell r="B4811">
            <v>95007484</v>
          </cell>
          <cell r="C4811">
            <v>4010</v>
          </cell>
          <cell r="D4811">
            <v>18.5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18.5</v>
          </cell>
        </row>
        <row r="4812">
          <cell r="A4812" t="str">
            <v>950074891040</v>
          </cell>
          <cell r="B4812">
            <v>95007489</v>
          </cell>
          <cell r="C4812">
            <v>1040</v>
          </cell>
          <cell r="D4812">
            <v>247.76016999999999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247.76016999999999</v>
          </cell>
        </row>
        <row r="4813">
          <cell r="A4813" t="str">
            <v>950075001040</v>
          </cell>
          <cell r="B4813">
            <v>95007500</v>
          </cell>
          <cell r="C4813">
            <v>1040</v>
          </cell>
          <cell r="D4813">
            <v>75.406099999999995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75.406099999999995</v>
          </cell>
        </row>
        <row r="4814">
          <cell r="A4814" t="str">
            <v>950075031040</v>
          </cell>
          <cell r="B4814">
            <v>95007503</v>
          </cell>
          <cell r="C4814">
            <v>1040</v>
          </cell>
          <cell r="D4814">
            <v>239.25048000000001</v>
          </cell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239.25048000000001</v>
          </cell>
        </row>
        <row r="4815">
          <cell r="A4815" t="str">
            <v>950075041040</v>
          </cell>
          <cell r="B4815">
            <v>95007504</v>
          </cell>
          <cell r="C4815">
            <v>1040</v>
          </cell>
          <cell r="D4815">
            <v>35.90813</v>
          </cell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35.90813</v>
          </cell>
        </row>
        <row r="4816">
          <cell r="A4816" t="str">
            <v>950075044010</v>
          </cell>
          <cell r="B4816">
            <v>95007504</v>
          </cell>
          <cell r="C4816">
            <v>4010</v>
          </cell>
          <cell r="D4816">
            <v>23.093330000000002</v>
          </cell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23.093330000000002</v>
          </cell>
        </row>
        <row r="4817">
          <cell r="A4817" t="str">
            <v>950075051040</v>
          </cell>
          <cell r="B4817">
            <v>95007505</v>
          </cell>
          <cell r="C4817">
            <v>1040</v>
          </cell>
          <cell r="D4817">
            <v>22.78068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22.78068</v>
          </cell>
        </row>
        <row r="4818">
          <cell r="A4818" t="str">
            <v>950075054010</v>
          </cell>
          <cell r="B4818">
            <v>95007505</v>
          </cell>
          <cell r="C4818">
            <v>4010</v>
          </cell>
          <cell r="D4818">
            <v>17.975000000000001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17.975000000000001</v>
          </cell>
        </row>
        <row r="4819">
          <cell r="A4819" t="str">
            <v>950075071040</v>
          </cell>
          <cell r="B4819">
            <v>95007507</v>
          </cell>
          <cell r="C4819">
            <v>1040</v>
          </cell>
          <cell r="D4819">
            <v>6.34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6.34</v>
          </cell>
        </row>
        <row r="4820">
          <cell r="A4820" t="str">
            <v>950075081040</v>
          </cell>
          <cell r="B4820">
            <v>95007508</v>
          </cell>
          <cell r="C4820">
            <v>1040</v>
          </cell>
          <cell r="D4820">
            <v>8.5299999999999994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8.5299999999999994</v>
          </cell>
        </row>
        <row r="4821">
          <cell r="A4821" t="str">
            <v>950075082062</v>
          </cell>
          <cell r="B4821">
            <v>95007508</v>
          </cell>
          <cell r="C4821">
            <v>2062</v>
          </cell>
          <cell r="D4821">
            <v>3.8439999999999999</v>
          </cell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3.8439999999999999</v>
          </cell>
        </row>
        <row r="4822">
          <cell r="A4822" t="str">
            <v>950075082064</v>
          </cell>
          <cell r="B4822">
            <v>95007508</v>
          </cell>
          <cell r="C4822">
            <v>2064</v>
          </cell>
          <cell r="D4822">
            <v>8.3489199999999997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8.3489199999999997</v>
          </cell>
        </row>
        <row r="4823">
          <cell r="A4823" t="str">
            <v>950075084010</v>
          </cell>
          <cell r="B4823">
            <v>95007508</v>
          </cell>
          <cell r="C4823">
            <v>4010</v>
          </cell>
          <cell r="D4823">
            <v>14.16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14.16</v>
          </cell>
        </row>
        <row r="4824">
          <cell r="A4824" t="str">
            <v>950075091040</v>
          </cell>
          <cell r="B4824">
            <v>95007509</v>
          </cell>
          <cell r="C4824">
            <v>1040</v>
          </cell>
          <cell r="D4824">
            <v>12.93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12.93</v>
          </cell>
        </row>
        <row r="4825">
          <cell r="A4825" t="str">
            <v>950075092060</v>
          </cell>
          <cell r="B4825">
            <v>95007509</v>
          </cell>
          <cell r="C4825">
            <v>2060</v>
          </cell>
          <cell r="D4825">
            <v>11.55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11.55</v>
          </cell>
        </row>
        <row r="4826">
          <cell r="A4826" t="str">
            <v>950075092062</v>
          </cell>
          <cell r="B4826">
            <v>95007509</v>
          </cell>
          <cell r="C4826">
            <v>2062</v>
          </cell>
          <cell r="D4826">
            <v>1.96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1.96</v>
          </cell>
        </row>
        <row r="4827">
          <cell r="A4827" t="str">
            <v>950075092064</v>
          </cell>
          <cell r="B4827">
            <v>95007509</v>
          </cell>
          <cell r="C4827">
            <v>2064</v>
          </cell>
          <cell r="D4827">
            <v>11.55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11.55</v>
          </cell>
        </row>
        <row r="4828">
          <cell r="A4828" t="str">
            <v>950075094010</v>
          </cell>
          <cell r="B4828">
            <v>95007509</v>
          </cell>
          <cell r="C4828">
            <v>4010</v>
          </cell>
          <cell r="D4828">
            <v>12.93</v>
          </cell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12.93</v>
          </cell>
        </row>
        <row r="4829">
          <cell r="A4829" t="str">
            <v>950075101040</v>
          </cell>
          <cell r="B4829">
            <v>95007510</v>
          </cell>
          <cell r="C4829">
            <v>1040</v>
          </cell>
          <cell r="D4829">
            <v>9.5399999999999991</v>
          </cell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9.5399999999999991</v>
          </cell>
        </row>
        <row r="4830">
          <cell r="A4830" t="str">
            <v>950075104010</v>
          </cell>
          <cell r="B4830">
            <v>95007510</v>
          </cell>
          <cell r="C4830">
            <v>4010</v>
          </cell>
          <cell r="D4830">
            <v>13.406359999999999</v>
          </cell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13.406359999999999</v>
          </cell>
        </row>
        <row r="4831">
          <cell r="A4831" t="str">
            <v>950075111040</v>
          </cell>
          <cell r="B4831">
            <v>95007511</v>
          </cell>
          <cell r="C4831">
            <v>1040</v>
          </cell>
          <cell r="D4831">
            <v>10.12143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10.12143</v>
          </cell>
        </row>
        <row r="4832">
          <cell r="A4832" t="str">
            <v>950075114010</v>
          </cell>
          <cell r="B4832">
            <v>95007511</v>
          </cell>
          <cell r="C4832">
            <v>4010</v>
          </cell>
          <cell r="D4832">
            <v>9.36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9.36</v>
          </cell>
        </row>
        <row r="4833">
          <cell r="A4833" t="str">
            <v>950075121040</v>
          </cell>
          <cell r="B4833">
            <v>95007512</v>
          </cell>
          <cell r="C4833">
            <v>1040</v>
          </cell>
          <cell r="D4833">
            <v>11.563330000000001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11.563330000000001</v>
          </cell>
        </row>
        <row r="4834">
          <cell r="A4834" t="str">
            <v>950075131040</v>
          </cell>
          <cell r="B4834">
            <v>95007513</v>
          </cell>
          <cell r="C4834">
            <v>1040</v>
          </cell>
          <cell r="D4834">
            <v>4.68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4.68</v>
          </cell>
        </row>
        <row r="4835">
          <cell r="A4835" t="str">
            <v>950075141040</v>
          </cell>
          <cell r="B4835">
            <v>95007514</v>
          </cell>
          <cell r="C4835">
            <v>1040</v>
          </cell>
          <cell r="D4835">
            <v>6.1817399999999996</v>
          </cell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6.1817399999999996</v>
          </cell>
        </row>
        <row r="4836">
          <cell r="A4836" t="str">
            <v>950075171040</v>
          </cell>
          <cell r="B4836">
            <v>95007517</v>
          </cell>
          <cell r="C4836">
            <v>1040</v>
          </cell>
          <cell r="D4836">
            <v>2.3009200000000001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2.3009200000000001</v>
          </cell>
        </row>
        <row r="4837">
          <cell r="A4837" t="str">
            <v>950075211040</v>
          </cell>
          <cell r="B4837">
            <v>95007521</v>
          </cell>
          <cell r="C4837">
            <v>1040</v>
          </cell>
          <cell r="D4837">
            <v>21.58747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21.58747</v>
          </cell>
        </row>
        <row r="4838">
          <cell r="A4838" t="str">
            <v>950075212061</v>
          </cell>
          <cell r="B4838">
            <v>95007521</v>
          </cell>
          <cell r="C4838">
            <v>2061</v>
          </cell>
          <cell r="D4838">
            <v>132.54832999999999</v>
          </cell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>
            <v>132.54832999999999</v>
          </cell>
        </row>
        <row r="4839">
          <cell r="A4839" t="str">
            <v>950075214010</v>
          </cell>
          <cell r="B4839">
            <v>95007521</v>
          </cell>
          <cell r="C4839">
            <v>4010</v>
          </cell>
          <cell r="D4839">
            <v>23.6</v>
          </cell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>
            <v>23.6</v>
          </cell>
        </row>
        <row r="4840">
          <cell r="A4840" t="str">
            <v>950075221040</v>
          </cell>
          <cell r="B4840">
            <v>95007522</v>
          </cell>
          <cell r="C4840">
            <v>1040</v>
          </cell>
          <cell r="D4840">
            <v>31.75</v>
          </cell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>
            <v>31.75</v>
          </cell>
        </row>
        <row r="4841">
          <cell r="A4841" t="str">
            <v>950075224010</v>
          </cell>
          <cell r="B4841">
            <v>95007522</v>
          </cell>
          <cell r="C4841">
            <v>4010</v>
          </cell>
          <cell r="D4841">
            <v>23.474550000000001</v>
          </cell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>
            <v>23.474550000000001</v>
          </cell>
        </row>
        <row r="4842">
          <cell r="A4842" t="str">
            <v>950075271040</v>
          </cell>
          <cell r="B4842">
            <v>95007527</v>
          </cell>
          <cell r="C4842">
            <v>1040</v>
          </cell>
          <cell r="D4842">
            <v>8.35</v>
          </cell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>
            <v>8.35</v>
          </cell>
        </row>
        <row r="4843">
          <cell r="A4843" t="str">
            <v>950075274010</v>
          </cell>
          <cell r="B4843">
            <v>95007527</v>
          </cell>
          <cell r="C4843">
            <v>4010</v>
          </cell>
          <cell r="D4843">
            <v>8.35</v>
          </cell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>
            <v>8.35</v>
          </cell>
        </row>
        <row r="4844">
          <cell r="A4844" t="str">
            <v>950075281040</v>
          </cell>
          <cell r="B4844">
            <v>95007528</v>
          </cell>
          <cell r="C4844">
            <v>1040</v>
          </cell>
          <cell r="D4844">
            <v>18.12</v>
          </cell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>
            <v>18.12</v>
          </cell>
        </row>
        <row r="4845">
          <cell r="A4845" t="str">
            <v>950075291040</v>
          </cell>
          <cell r="B4845">
            <v>95007529</v>
          </cell>
          <cell r="C4845">
            <v>1040</v>
          </cell>
          <cell r="D4845">
            <v>24</v>
          </cell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>
            <v>24</v>
          </cell>
        </row>
        <row r="4846">
          <cell r="A4846" t="str">
            <v>950075292061</v>
          </cell>
          <cell r="B4846">
            <v>95007529</v>
          </cell>
          <cell r="C4846">
            <v>2061</v>
          </cell>
          <cell r="D4846">
            <v>16.976959999999998</v>
          </cell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>
            <v>16.976959999999998</v>
          </cell>
        </row>
        <row r="4847">
          <cell r="A4847" t="str">
            <v>950075294010</v>
          </cell>
          <cell r="B4847">
            <v>95007529</v>
          </cell>
          <cell r="C4847">
            <v>4010</v>
          </cell>
          <cell r="D4847">
            <v>27.24</v>
          </cell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>
            <v>27.24</v>
          </cell>
        </row>
        <row r="4848">
          <cell r="A4848" t="str">
            <v>950075301040</v>
          </cell>
          <cell r="B4848">
            <v>95007530</v>
          </cell>
          <cell r="C4848">
            <v>1040</v>
          </cell>
          <cell r="D4848">
            <v>13.8</v>
          </cell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>
            <v>13.8</v>
          </cell>
        </row>
        <row r="4849">
          <cell r="A4849" t="str">
            <v>950075304010</v>
          </cell>
          <cell r="B4849">
            <v>95007530</v>
          </cell>
          <cell r="C4849">
            <v>4010</v>
          </cell>
          <cell r="D4849">
            <v>13.8</v>
          </cell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>
            <v>13.8</v>
          </cell>
        </row>
        <row r="4850">
          <cell r="A4850" t="str">
            <v>950075311040</v>
          </cell>
          <cell r="B4850">
            <v>95007531</v>
          </cell>
          <cell r="C4850">
            <v>1040</v>
          </cell>
          <cell r="D4850">
            <v>16.04</v>
          </cell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>
            <v>16.04</v>
          </cell>
        </row>
        <row r="4851">
          <cell r="A4851" t="str">
            <v>950075314010</v>
          </cell>
          <cell r="B4851">
            <v>95007531</v>
          </cell>
          <cell r="C4851">
            <v>4010</v>
          </cell>
          <cell r="D4851">
            <v>16.04</v>
          </cell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>
            <v>16.04</v>
          </cell>
        </row>
        <row r="4852">
          <cell r="A4852" t="str">
            <v>950075321040</v>
          </cell>
          <cell r="B4852">
            <v>95007532</v>
          </cell>
          <cell r="C4852">
            <v>1040</v>
          </cell>
          <cell r="D4852">
            <v>4.2</v>
          </cell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>
            <v>4.2</v>
          </cell>
        </row>
        <row r="4853">
          <cell r="A4853" t="str">
            <v>950075324010</v>
          </cell>
          <cell r="B4853">
            <v>95007532</v>
          </cell>
          <cell r="C4853">
            <v>4010</v>
          </cell>
          <cell r="D4853">
            <v>4.2</v>
          </cell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>
            <v>4.2</v>
          </cell>
        </row>
        <row r="4854">
          <cell r="A4854" t="str">
            <v>950075331040</v>
          </cell>
          <cell r="B4854">
            <v>95007533</v>
          </cell>
          <cell r="C4854">
            <v>1040</v>
          </cell>
          <cell r="D4854">
            <v>8.1833299999999998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8.1833299999999998</v>
          </cell>
        </row>
        <row r="4855">
          <cell r="A4855" t="str">
            <v>950075334010</v>
          </cell>
          <cell r="B4855">
            <v>95007533</v>
          </cell>
          <cell r="C4855">
            <v>4010</v>
          </cell>
          <cell r="D4855">
            <v>10.734999999999999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10.734999999999999</v>
          </cell>
        </row>
        <row r="4856">
          <cell r="A4856" t="str">
            <v>950075381040</v>
          </cell>
          <cell r="B4856">
            <v>95007538</v>
          </cell>
          <cell r="C4856">
            <v>1040</v>
          </cell>
          <cell r="D4856">
            <v>16.739999999999998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16.739999999999998</v>
          </cell>
        </row>
        <row r="4857">
          <cell r="A4857" t="str">
            <v>950075451040</v>
          </cell>
          <cell r="B4857">
            <v>95007545</v>
          </cell>
          <cell r="C4857">
            <v>1040</v>
          </cell>
          <cell r="D4857">
            <v>243.11315999999999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243.11315999999999</v>
          </cell>
        </row>
        <row r="4858">
          <cell r="A4858" t="str">
            <v>950075521040</v>
          </cell>
          <cell r="B4858">
            <v>95007552</v>
          </cell>
          <cell r="C4858">
            <v>1040</v>
          </cell>
          <cell r="D4858">
            <v>11.5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11.5</v>
          </cell>
        </row>
        <row r="4859">
          <cell r="A4859" t="str">
            <v>950075541040</v>
          </cell>
          <cell r="B4859">
            <v>95007554</v>
          </cell>
          <cell r="C4859">
            <v>1040</v>
          </cell>
          <cell r="D4859">
            <v>21.120729999999998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21.120729999999998</v>
          </cell>
        </row>
        <row r="4860">
          <cell r="A4860" t="str">
            <v>950075551040</v>
          </cell>
          <cell r="B4860">
            <v>95007555</v>
          </cell>
          <cell r="C4860">
            <v>1040</v>
          </cell>
          <cell r="D4860">
            <v>10.734999999999999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10.734999999999999</v>
          </cell>
        </row>
        <row r="4861">
          <cell r="A4861" t="str">
            <v>950075552064</v>
          </cell>
          <cell r="B4861">
            <v>95007555</v>
          </cell>
          <cell r="C4861">
            <v>2064</v>
          </cell>
          <cell r="D4861">
            <v>16.78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16.78</v>
          </cell>
        </row>
        <row r="4862">
          <cell r="A4862" t="str">
            <v>950075554010</v>
          </cell>
          <cell r="B4862">
            <v>95007555</v>
          </cell>
          <cell r="C4862">
            <v>4010</v>
          </cell>
          <cell r="D4862">
            <v>12.9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12.9</v>
          </cell>
        </row>
        <row r="4863">
          <cell r="A4863" t="str">
            <v>950075791040</v>
          </cell>
          <cell r="B4863">
            <v>95007579</v>
          </cell>
          <cell r="C4863">
            <v>1040</v>
          </cell>
          <cell r="D4863">
            <v>12.57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12.57</v>
          </cell>
        </row>
        <row r="4864">
          <cell r="A4864" t="str">
            <v>950075792061</v>
          </cell>
          <cell r="B4864">
            <v>95007579</v>
          </cell>
          <cell r="C4864">
            <v>2061</v>
          </cell>
          <cell r="D4864">
            <v>6.9600999999999997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6.9600999999999997</v>
          </cell>
        </row>
        <row r="4865">
          <cell r="A4865" t="str">
            <v>950075794010</v>
          </cell>
          <cell r="B4865">
            <v>95007579</v>
          </cell>
          <cell r="C4865">
            <v>4010</v>
          </cell>
          <cell r="D4865">
            <v>12.57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12.57</v>
          </cell>
        </row>
        <row r="4866">
          <cell r="A4866" t="str">
            <v>950075801040</v>
          </cell>
          <cell r="B4866">
            <v>95007580</v>
          </cell>
          <cell r="C4866">
            <v>1040</v>
          </cell>
          <cell r="D4866">
            <v>18.57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18.57</v>
          </cell>
        </row>
        <row r="4867">
          <cell r="A4867" t="str">
            <v>950075804010</v>
          </cell>
          <cell r="B4867">
            <v>95007580</v>
          </cell>
          <cell r="C4867">
            <v>4010</v>
          </cell>
          <cell r="D4867">
            <v>17.88</v>
          </cell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17.88</v>
          </cell>
        </row>
        <row r="4868">
          <cell r="A4868" t="str">
            <v>950075811040</v>
          </cell>
          <cell r="B4868">
            <v>95007581</v>
          </cell>
          <cell r="C4868">
            <v>1040</v>
          </cell>
          <cell r="D4868">
            <v>21.82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21.82</v>
          </cell>
        </row>
        <row r="4869">
          <cell r="A4869" t="str">
            <v>950075812061</v>
          </cell>
          <cell r="B4869">
            <v>95007581</v>
          </cell>
          <cell r="C4869">
            <v>2061</v>
          </cell>
          <cell r="D4869">
            <v>5.0135100000000001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5.0135100000000001</v>
          </cell>
        </row>
        <row r="4870">
          <cell r="A4870" t="str">
            <v>950075821040</v>
          </cell>
          <cell r="B4870">
            <v>95007582</v>
          </cell>
          <cell r="C4870">
            <v>1040</v>
          </cell>
          <cell r="D4870">
            <v>8.83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8.83</v>
          </cell>
        </row>
        <row r="4871">
          <cell r="A4871" t="str">
            <v>950075822061</v>
          </cell>
          <cell r="B4871">
            <v>95007582</v>
          </cell>
          <cell r="C4871">
            <v>2061</v>
          </cell>
          <cell r="D4871">
            <v>7.9249999999999998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7.9249999999999998</v>
          </cell>
        </row>
        <row r="4872">
          <cell r="A4872" t="str">
            <v>950075822064</v>
          </cell>
          <cell r="B4872">
            <v>95007582</v>
          </cell>
          <cell r="C4872">
            <v>2064</v>
          </cell>
          <cell r="D4872">
            <v>8.8413500000000003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8.8413500000000003</v>
          </cell>
        </row>
        <row r="4873">
          <cell r="A4873" t="str">
            <v>950075824010</v>
          </cell>
          <cell r="B4873">
            <v>95007582</v>
          </cell>
          <cell r="C4873">
            <v>4010</v>
          </cell>
          <cell r="D4873">
            <v>8.83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8.83</v>
          </cell>
        </row>
        <row r="4874">
          <cell r="A4874" t="str">
            <v>950075831040</v>
          </cell>
          <cell r="B4874">
            <v>95007583</v>
          </cell>
          <cell r="C4874">
            <v>1040</v>
          </cell>
          <cell r="D4874">
            <v>9.51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9.51</v>
          </cell>
        </row>
        <row r="4875">
          <cell r="A4875" t="str">
            <v>950075832061</v>
          </cell>
          <cell r="B4875">
            <v>95007583</v>
          </cell>
          <cell r="C4875">
            <v>2061</v>
          </cell>
          <cell r="D4875">
            <v>3.7415600000000002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3.7415600000000002</v>
          </cell>
        </row>
        <row r="4876">
          <cell r="A4876" t="str">
            <v>950075832062</v>
          </cell>
          <cell r="B4876">
            <v>95007583</v>
          </cell>
          <cell r="C4876">
            <v>2062</v>
          </cell>
          <cell r="D4876">
            <v>5.0199999999999996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5.0199999999999996</v>
          </cell>
        </row>
        <row r="4877">
          <cell r="A4877" t="str">
            <v>950075832064</v>
          </cell>
          <cell r="B4877">
            <v>95007583</v>
          </cell>
          <cell r="C4877">
            <v>2064</v>
          </cell>
          <cell r="D4877">
            <v>9.09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9.09</v>
          </cell>
        </row>
        <row r="4878">
          <cell r="A4878" t="str">
            <v>950075834010</v>
          </cell>
          <cell r="B4878">
            <v>95007583</v>
          </cell>
          <cell r="C4878">
            <v>4010</v>
          </cell>
          <cell r="D4878">
            <v>9.51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9.51</v>
          </cell>
        </row>
        <row r="4879">
          <cell r="A4879" t="str">
            <v>950075841040</v>
          </cell>
          <cell r="B4879">
            <v>95007584</v>
          </cell>
          <cell r="C4879">
            <v>1040</v>
          </cell>
          <cell r="D4879">
            <v>11.12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11.12</v>
          </cell>
        </row>
        <row r="4880">
          <cell r="A4880" t="str">
            <v>950075971040</v>
          </cell>
          <cell r="B4880">
            <v>95007597</v>
          </cell>
          <cell r="C4880">
            <v>1040</v>
          </cell>
          <cell r="D4880">
            <v>211.66249999999999</v>
          </cell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211.66249999999999</v>
          </cell>
        </row>
        <row r="4881">
          <cell r="A4881" t="str">
            <v>950076021040</v>
          </cell>
          <cell r="B4881">
            <v>95007602</v>
          </cell>
          <cell r="C4881">
            <v>1040</v>
          </cell>
          <cell r="D4881">
            <v>0.49680000000000002</v>
          </cell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0.49680000000000002</v>
          </cell>
        </row>
        <row r="4882">
          <cell r="A4882" t="str">
            <v>950076024010</v>
          </cell>
          <cell r="B4882">
            <v>95007602</v>
          </cell>
          <cell r="C4882">
            <v>4010</v>
          </cell>
          <cell r="D4882">
            <v>0.49678</v>
          </cell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>
            <v>0.49678</v>
          </cell>
        </row>
        <row r="4883">
          <cell r="A4883" t="str">
            <v>950076031040</v>
          </cell>
          <cell r="B4883">
            <v>95007603</v>
          </cell>
          <cell r="C4883">
            <v>1040</v>
          </cell>
          <cell r="D4883">
            <v>26.065770000000001</v>
          </cell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>
            <v>26.065770000000001</v>
          </cell>
        </row>
        <row r="4884">
          <cell r="A4884" t="str">
            <v>950076041040</v>
          </cell>
          <cell r="B4884">
            <v>95007604</v>
          </cell>
          <cell r="C4884">
            <v>1040</v>
          </cell>
          <cell r="D4884">
            <v>13.66</v>
          </cell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>
            <v>13.66</v>
          </cell>
        </row>
        <row r="4885">
          <cell r="A4885" t="str">
            <v>950076042061</v>
          </cell>
          <cell r="B4885">
            <v>95007604</v>
          </cell>
          <cell r="C4885">
            <v>2061</v>
          </cell>
          <cell r="D4885">
            <v>7.9286799999999999</v>
          </cell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>
            <v>7.9286799999999999</v>
          </cell>
        </row>
        <row r="4886">
          <cell r="A4886" t="str">
            <v>950076062064</v>
          </cell>
          <cell r="B4886">
            <v>95007606</v>
          </cell>
          <cell r="C4886">
            <v>2064</v>
          </cell>
          <cell r="D4886">
            <v>23.07179</v>
          </cell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>
            <v>23.07179</v>
          </cell>
        </row>
        <row r="4887">
          <cell r="A4887" t="str">
            <v>950076101040</v>
          </cell>
          <cell r="B4887">
            <v>95007610</v>
          </cell>
          <cell r="C4887">
            <v>1040</v>
          </cell>
          <cell r="D4887">
            <v>24</v>
          </cell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>
            <v>24</v>
          </cell>
        </row>
        <row r="4888">
          <cell r="A4888" t="str">
            <v>950076121040</v>
          </cell>
          <cell r="B4888">
            <v>95007612</v>
          </cell>
          <cell r="C4888">
            <v>1040</v>
          </cell>
          <cell r="D4888">
            <v>157.71281999999999</v>
          </cell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>
            <v>157.71281999999999</v>
          </cell>
        </row>
        <row r="4889">
          <cell r="A4889" t="str">
            <v>950076124010</v>
          </cell>
          <cell r="B4889">
            <v>95007612</v>
          </cell>
          <cell r="C4889">
            <v>4010</v>
          </cell>
          <cell r="D4889">
            <v>151.85</v>
          </cell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>
            <v>151.85</v>
          </cell>
        </row>
        <row r="4890">
          <cell r="A4890" t="str">
            <v>950076171040</v>
          </cell>
          <cell r="B4890">
            <v>95007617</v>
          </cell>
          <cell r="C4890">
            <v>1040</v>
          </cell>
          <cell r="D4890">
            <v>68.540000000000006</v>
          </cell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>
            <v>68.540000000000006</v>
          </cell>
        </row>
        <row r="4891">
          <cell r="A4891" t="str">
            <v>950076182060</v>
          </cell>
          <cell r="B4891">
            <v>95007618</v>
          </cell>
          <cell r="C4891">
            <v>2060</v>
          </cell>
          <cell r="D4891">
            <v>1.92</v>
          </cell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>
            <v>1.92</v>
          </cell>
        </row>
        <row r="4892">
          <cell r="A4892" t="str">
            <v>950076191040</v>
          </cell>
          <cell r="B4892">
            <v>95007619</v>
          </cell>
          <cell r="C4892">
            <v>1040</v>
          </cell>
          <cell r="D4892">
            <v>35</v>
          </cell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>
            <v>35</v>
          </cell>
        </row>
        <row r="4893">
          <cell r="A4893" t="str">
            <v>950076194010</v>
          </cell>
          <cell r="B4893">
            <v>95007619</v>
          </cell>
          <cell r="C4893">
            <v>4010</v>
          </cell>
          <cell r="D4893">
            <v>35</v>
          </cell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>
            <v>35</v>
          </cell>
        </row>
        <row r="4894">
          <cell r="A4894" t="str">
            <v>950076231040</v>
          </cell>
          <cell r="B4894">
            <v>95007623</v>
          </cell>
          <cell r="C4894">
            <v>1040</v>
          </cell>
          <cell r="D4894">
            <v>0.35499999999999998</v>
          </cell>
          <cell r="E4894">
            <v>0</v>
          </cell>
          <cell r="F4894">
            <v>0</v>
          </cell>
          <cell r="G4894">
            <v>0</v>
          </cell>
          <cell r="H4894">
            <v>0</v>
          </cell>
          <cell r="I4894">
            <v>0.35499999999999998</v>
          </cell>
        </row>
        <row r="4895">
          <cell r="A4895" t="str">
            <v>950076234010</v>
          </cell>
          <cell r="B4895">
            <v>95007623</v>
          </cell>
          <cell r="C4895">
            <v>4010</v>
          </cell>
          <cell r="D4895">
            <v>0.35</v>
          </cell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>
            <v>0.35</v>
          </cell>
        </row>
        <row r="4896">
          <cell r="A4896" t="str">
            <v>950076241040</v>
          </cell>
          <cell r="B4896">
            <v>95007624</v>
          </cell>
          <cell r="C4896">
            <v>1040</v>
          </cell>
          <cell r="D4896">
            <v>0.04</v>
          </cell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>
            <v>0.04</v>
          </cell>
        </row>
        <row r="4897">
          <cell r="A4897" t="str">
            <v>950076242064</v>
          </cell>
          <cell r="B4897">
            <v>95007624</v>
          </cell>
          <cell r="C4897">
            <v>2064</v>
          </cell>
          <cell r="D4897">
            <v>0.05</v>
          </cell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>
            <v>0.05</v>
          </cell>
        </row>
        <row r="4898">
          <cell r="A4898" t="str">
            <v>950076244010</v>
          </cell>
          <cell r="B4898">
            <v>95007624</v>
          </cell>
          <cell r="C4898">
            <v>4010</v>
          </cell>
          <cell r="D4898">
            <v>3.0700000000000002E-2</v>
          </cell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>
            <v>3.0700000000000002E-2</v>
          </cell>
        </row>
        <row r="4899">
          <cell r="A4899" t="str">
            <v>950076271040</v>
          </cell>
          <cell r="B4899">
            <v>95007627</v>
          </cell>
          <cell r="C4899">
            <v>1040</v>
          </cell>
          <cell r="D4899">
            <v>9.5681799999999999</v>
          </cell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>
            <v>9.5681799999999999</v>
          </cell>
        </row>
        <row r="4900">
          <cell r="A4900" t="str">
            <v>950076274010</v>
          </cell>
          <cell r="B4900">
            <v>95007627</v>
          </cell>
          <cell r="C4900">
            <v>4010</v>
          </cell>
          <cell r="D4900">
            <v>9.56846</v>
          </cell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>
            <v>9.56846</v>
          </cell>
        </row>
        <row r="4901">
          <cell r="A4901" t="str">
            <v>950076301040</v>
          </cell>
          <cell r="B4901">
            <v>95007630</v>
          </cell>
          <cell r="C4901">
            <v>1040</v>
          </cell>
          <cell r="D4901">
            <v>0.185</v>
          </cell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>
            <v>0.185</v>
          </cell>
        </row>
        <row r="4902">
          <cell r="A4902" t="str">
            <v>950076302061</v>
          </cell>
          <cell r="B4902">
            <v>95007630</v>
          </cell>
          <cell r="C4902">
            <v>2061</v>
          </cell>
          <cell r="D4902">
            <v>0.98380999999999996</v>
          </cell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>
            <v>0.98380999999999996</v>
          </cell>
        </row>
        <row r="4903">
          <cell r="A4903" t="str">
            <v>950076302064</v>
          </cell>
          <cell r="B4903">
            <v>95007630</v>
          </cell>
          <cell r="C4903">
            <v>2064</v>
          </cell>
          <cell r="D4903">
            <v>0.23</v>
          </cell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>
            <v>0.23</v>
          </cell>
        </row>
        <row r="4904">
          <cell r="A4904" t="str">
            <v>950076304010</v>
          </cell>
          <cell r="B4904">
            <v>95007630</v>
          </cell>
          <cell r="C4904">
            <v>4010</v>
          </cell>
          <cell r="D4904">
            <v>0.185</v>
          </cell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>
            <v>0.185</v>
          </cell>
        </row>
        <row r="4905">
          <cell r="A4905" t="str">
            <v>950076321040</v>
          </cell>
          <cell r="B4905">
            <v>95007632</v>
          </cell>
          <cell r="C4905">
            <v>1040</v>
          </cell>
          <cell r="D4905">
            <v>4.4000000000000004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4.4000000000000004</v>
          </cell>
        </row>
        <row r="4906">
          <cell r="A4906" t="str">
            <v>950076322061</v>
          </cell>
          <cell r="B4906">
            <v>95007632</v>
          </cell>
          <cell r="C4906">
            <v>2061</v>
          </cell>
          <cell r="D4906">
            <v>12.05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12.05</v>
          </cell>
        </row>
        <row r="4907">
          <cell r="A4907" t="str">
            <v>950076431040</v>
          </cell>
          <cell r="B4907">
            <v>95007643</v>
          </cell>
          <cell r="C4907">
            <v>1040</v>
          </cell>
          <cell r="D4907">
            <v>3.3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3.3</v>
          </cell>
        </row>
        <row r="4908">
          <cell r="A4908" t="str">
            <v>950076461040</v>
          </cell>
          <cell r="B4908">
            <v>95007646</v>
          </cell>
          <cell r="C4908">
            <v>1040</v>
          </cell>
          <cell r="D4908">
            <v>0.85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0.85</v>
          </cell>
        </row>
        <row r="4909">
          <cell r="A4909" t="str">
            <v>950076464010</v>
          </cell>
          <cell r="B4909">
            <v>95007646</v>
          </cell>
          <cell r="C4909">
            <v>4010</v>
          </cell>
          <cell r="D4909">
            <v>0.85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0.85</v>
          </cell>
        </row>
        <row r="4910">
          <cell r="A4910" t="str">
            <v>950076471040</v>
          </cell>
          <cell r="B4910">
            <v>95007647</v>
          </cell>
          <cell r="C4910">
            <v>1040</v>
          </cell>
          <cell r="D4910">
            <v>1.25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1.25</v>
          </cell>
        </row>
        <row r="4911">
          <cell r="A4911" t="str">
            <v>950076474010</v>
          </cell>
          <cell r="B4911">
            <v>95007647</v>
          </cell>
          <cell r="C4911">
            <v>4010</v>
          </cell>
          <cell r="D4911">
            <v>0.72065000000000001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0.72065000000000001</v>
          </cell>
        </row>
        <row r="4912">
          <cell r="A4912" t="str">
            <v>950076491040</v>
          </cell>
          <cell r="B4912">
            <v>95007649</v>
          </cell>
          <cell r="C4912">
            <v>1040</v>
          </cell>
          <cell r="D4912">
            <v>2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2</v>
          </cell>
        </row>
        <row r="4913">
          <cell r="A4913" t="str">
            <v>950076511040</v>
          </cell>
          <cell r="B4913">
            <v>95007651</v>
          </cell>
          <cell r="C4913">
            <v>1040</v>
          </cell>
          <cell r="D4913">
            <v>2.4240599999999999</v>
          </cell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2.4240599999999999</v>
          </cell>
        </row>
        <row r="4914">
          <cell r="A4914" t="str">
            <v>950076514010</v>
          </cell>
          <cell r="B4914">
            <v>95007651</v>
          </cell>
          <cell r="C4914">
            <v>4010</v>
          </cell>
          <cell r="D4914">
            <v>2.42408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2.42408</v>
          </cell>
        </row>
        <row r="4915">
          <cell r="A4915" t="str">
            <v>950076531040</v>
          </cell>
          <cell r="B4915">
            <v>95007653</v>
          </cell>
          <cell r="C4915">
            <v>1040</v>
          </cell>
          <cell r="D4915">
            <v>8.4583300000000001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8.4583300000000001</v>
          </cell>
        </row>
        <row r="4916">
          <cell r="A4916" t="str">
            <v>950076534010</v>
          </cell>
          <cell r="B4916">
            <v>95007653</v>
          </cell>
          <cell r="C4916">
            <v>4010</v>
          </cell>
          <cell r="D4916">
            <v>8.4600000000000009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8.4600000000000009</v>
          </cell>
        </row>
        <row r="4917">
          <cell r="A4917" t="str">
            <v>950076541040</v>
          </cell>
          <cell r="B4917">
            <v>95007654</v>
          </cell>
          <cell r="C4917">
            <v>1040</v>
          </cell>
          <cell r="D4917">
            <v>7.55877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7.55877</v>
          </cell>
        </row>
        <row r="4918">
          <cell r="A4918" t="str">
            <v>950076544010</v>
          </cell>
          <cell r="B4918">
            <v>95007654</v>
          </cell>
          <cell r="C4918">
            <v>4010</v>
          </cell>
          <cell r="D4918">
            <v>7.5587499999999999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7.5587499999999999</v>
          </cell>
        </row>
        <row r="4919">
          <cell r="A4919" t="str">
            <v>950076561040</v>
          </cell>
          <cell r="B4919">
            <v>95007656</v>
          </cell>
          <cell r="C4919">
            <v>1040</v>
          </cell>
          <cell r="D4919">
            <v>0.80250999999999995</v>
          </cell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0.80250999999999995</v>
          </cell>
        </row>
        <row r="4920">
          <cell r="A4920" t="str">
            <v>950076564010</v>
          </cell>
          <cell r="B4920">
            <v>95007656</v>
          </cell>
          <cell r="C4920">
            <v>4010</v>
          </cell>
          <cell r="D4920">
            <v>0.80249999999999999</v>
          </cell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0.80249999999999999</v>
          </cell>
        </row>
        <row r="4921">
          <cell r="A4921" t="str">
            <v>950076571040</v>
          </cell>
          <cell r="B4921">
            <v>95007657</v>
          </cell>
          <cell r="C4921">
            <v>1040</v>
          </cell>
          <cell r="D4921">
            <v>2.4700000000000002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2.4700000000000002</v>
          </cell>
        </row>
        <row r="4922">
          <cell r="A4922" t="str">
            <v>950076574010</v>
          </cell>
          <cell r="B4922">
            <v>95007657</v>
          </cell>
          <cell r="C4922">
            <v>4010</v>
          </cell>
          <cell r="D4922">
            <v>7.2839999999999998</v>
          </cell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7.2839999999999998</v>
          </cell>
        </row>
        <row r="4923">
          <cell r="A4923" t="str">
            <v>950076601040</v>
          </cell>
          <cell r="B4923">
            <v>95007660</v>
          </cell>
          <cell r="C4923">
            <v>1040</v>
          </cell>
          <cell r="D4923">
            <v>12.07</v>
          </cell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12.07</v>
          </cell>
        </row>
        <row r="4924">
          <cell r="A4924" t="str">
            <v>950076604010</v>
          </cell>
          <cell r="B4924">
            <v>95007660</v>
          </cell>
          <cell r="C4924">
            <v>4010</v>
          </cell>
          <cell r="D4924">
            <v>4.5842299999999998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4.5842299999999998</v>
          </cell>
        </row>
        <row r="4925">
          <cell r="A4925" t="str">
            <v>950076611040</v>
          </cell>
          <cell r="B4925">
            <v>95007661</v>
          </cell>
          <cell r="C4925">
            <v>1040</v>
          </cell>
          <cell r="D4925">
            <v>6.99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6.99</v>
          </cell>
        </row>
        <row r="4926">
          <cell r="A4926" t="str">
            <v>950076614010</v>
          </cell>
          <cell r="B4926">
            <v>95007661</v>
          </cell>
          <cell r="C4926">
            <v>4010</v>
          </cell>
          <cell r="D4926">
            <v>3.8927800000000001</v>
          </cell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>
            <v>3.8927800000000001</v>
          </cell>
        </row>
        <row r="4927">
          <cell r="A4927" t="str">
            <v>950076621040</v>
          </cell>
          <cell r="B4927">
            <v>95007662</v>
          </cell>
          <cell r="C4927">
            <v>1040</v>
          </cell>
          <cell r="D4927">
            <v>8.57</v>
          </cell>
          <cell r="E4927">
            <v>0</v>
          </cell>
          <cell r="F4927">
            <v>0</v>
          </cell>
          <cell r="G4927">
            <v>0</v>
          </cell>
          <cell r="H4927">
            <v>0</v>
          </cell>
          <cell r="I4927">
            <v>8.57</v>
          </cell>
        </row>
        <row r="4928">
          <cell r="A4928" t="str">
            <v>950076622061</v>
          </cell>
          <cell r="B4928">
            <v>95007662</v>
          </cell>
          <cell r="C4928">
            <v>2061</v>
          </cell>
          <cell r="D4928">
            <v>6.1481500000000002</v>
          </cell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>
            <v>6.1481500000000002</v>
          </cell>
        </row>
        <row r="4929">
          <cell r="A4929" t="str">
            <v>950076624010</v>
          </cell>
          <cell r="B4929">
            <v>95007662</v>
          </cell>
          <cell r="C4929">
            <v>4010</v>
          </cell>
          <cell r="D4929">
            <v>5.359</v>
          </cell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>
            <v>5.359</v>
          </cell>
        </row>
        <row r="4930">
          <cell r="A4930" t="str">
            <v>950076631040</v>
          </cell>
          <cell r="B4930">
            <v>95007663</v>
          </cell>
          <cell r="C4930">
            <v>1040</v>
          </cell>
          <cell r="D4930">
            <v>12</v>
          </cell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>
            <v>12</v>
          </cell>
        </row>
        <row r="4931">
          <cell r="A4931" t="str">
            <v>950076701040</v>
          </cell>
          <cell r="B4931">
            <v>95007670</v>
          </cell>
          <cell r="C4931">
            <v>1040</v>
          </cell>
          <cell r="D4931">
            <v>0.2</v>
          </cell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>
            <v>0.2</v>
          </cell>
        </row>
        <row r="4932">
          <cell r="A4932" t="str">
            <v>950076702064</v>
          </cell>
          <cell r="B4932">
            <v>95007670</v>
          </cell>
          <cell r="C4932">
            <v>2064</v>
          </cell>
          <cell r="D4932">
            <v>0.23180000000000001</v>
          </cell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>
            <v>0.23180000000000001</v>
          </cell>
        </row>
        <row r="4933">
          <cell r="A4933" t="str">
            <v>950076704010</v>
          </cell>
          <cell r="B4933">
            <v>95007670</v>
          </cell>
          <cell r="C4933">
            <v>4010</v>
          </cell>
          <cell r="D4933">
            <v>0.14177000000000001</v>
          </cell>
          <cell r="E4933">
            <v>0</v>
          </cell>
          <cell r="F4933">
            <v>0</v>
          </cell>
          <cell r="G4933">
            <v>0</v>
          </cell>
          <cell r="H4933">
            <v>0</v>
          </cell>
          <cell r="I4933">
            <v>0.14177000000000001</v>
          </cell>
        </row>
        <row r="4934">
          <cell r="A4934" t="str">
            <v>950076711040</v>
          </cell>
          <cell r="B4934">
            <v>95007671</v>
          </cell>
          <cell r="C4934">
            <v>1040</v>
          </cell>
          <cell r="D4934">
            <v>51.84</v>
          </cell>
          <cell r="E4934">
            <v>0</v>
          </cell>
          <cell r="F4934">
            <v>0</v>
          </cell>
          <cell r="G4934">
            <v>0</v>
          </cell>
          <cell r="H4934">
            <v>0</v>
          </cell>
          <cell r="I4934">
            <v>51.84</v>
          </cell>
        </row>
        <row r="4935">
          <cell r="A4935" t="str">
            <v>950076714010</v>
          </cell>
          <cell r="B4935">
            <v>95007671</v>
          </cell>
          <cell r="C4935">
            <v>4010</v>
          </cell>
          <cell r="D4935">
            <v>51.84</v>
          </cell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>
            <v>51.84</v>
          </cell>
        </row>
        <row r="4936">
          <cell r="A4936" t="str">
            <v>950076721040</v>
          </cell>
          <cell r="B4936">
            <v>95007672</v>
          </cell>
          <cell r="C4936">
            <v>1040</v>
          </cell>
          <cell r="D4936">
            <v>226.40178</v>
          </cell>
          <cell r="E4936">
            <v>0</v>
          </cell>
          <cell r="F4936">
            <v>0</v>
          </cell>
          <cell r="G4936">
            <v>0</v>
          </cell>
          <cell r="H4936">
            <v>0</v>
          </cell>
          <cell r="I4936">
            <v>226.40178</v>
          </cell>
        </row>
        <row r="4937">
          <cell r="A4937" t="str">
            <v>950076761040</v>
          </cell>
          <cell r="B4937">
            <v>95007676</v>
          </cell>
          <cell r="C4937">
            <v>1040</v>
          </cell>
          <cell r="D4937">
            <v>1.3</v>
          </cell>
          <cell r="E4937">
            <v>0</v>
          </cell>
          <cell r="F4937">
            <v>0</v>
          </cell>
          <cell r="G4937">
            <v>0</v>
          </cell>
          <cell r="H4937">
            <v>0</v>
          </cell>
          <cell r="I4937">
            <v>1.3</v>
          </cell>
        </row>
        <row r="4938">
          <cell r="A4938" t="str">
            <v>950076762061</v>
          </cell>
          <cell r="B4938">
            <v>95007676</v>
          </cell>
          <cell r="C4938">
            <v>2061</v>
          </cell>
          <cell r="D4938">
            <v>0.87895000000000001</v>
          </cell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>
            <v>0.87895000000000001</v>
          </cell>
        </row>
        <row r="4939">
          <cell r="A4939" t="str">
            <v>950076762062</v>
          </cell>
          <cell r="B4939">
            <v>95007676</v>
          </cell>
          <cell r="C4939">
            <v>2062</v>
          </cell>
          <cell r="D4939">
            <v>1.3</v>
          </cell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>
            <v>1.3</v>
          </cell>
        </row>
        <row r="4940">
          <cell r="A4940" t="str">
            <v>950076764010</v>
          </cell>
          <cell r="B4940">
            <v>95007676</v>
          </cell>
          <cell r="C4940">
            <v>4010</v>
          </cell>
          <cell r="D4940">
            <v>1.3</v>
          </cell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>
            <v>1.3</v>
          </cell>
        </row>
        <row r="4941">
          <cell r="A4941" t="str">
            <v>950076771040</v>
          </cell>
          <cell r="B4941">
            <v>95007677</v>
          </cell>
          <cell r="C4941">
            <v>1040</v>
          </cell>
          <cell r="D4941">
            <v>4.3947000000000003</v>
          </cell>
          <cell r="E4941">
            <v>0</v>
          </cell>
          <cell r="F4941">
            <v>0</v>
          </cell>
          <cell r="G4941">
            <v>0</v>
          </cell>
          <cell r="H4941">
            <v>0</v>
          </cell>
          <cell r="I4941">
            <v>4.3947000000000003</v>
          </cell>
        </row>
        <row r="4942">
          <cell r="A4942" t="str">
            <v>950076791040</v>
          </cell>
          <cell r="B4942">
            <v>95007679</v>
          </cell>
          <cell r="C4942">
            <v>1040</v>
          </cell>
          <cell r="D4942">
            <v>0.71</v>
          </cell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>
            <v>0.71</v>
          </cell>
        </row>
        <row r="4943">
          <cell r="A4943" t="str">
            <v>950076792064</v>
          </cell>
          <cell r="B4943">
            <v>95007679</v>
          </cell>
          <cell r="C4943">
            <v>2064</v>
          </cell>
          <cell r="D4943">
            <v>0.53120000000000001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0.53120000000000001</v>
          </cell>
        </row>
        <row r="4944">
          <cell r="A4944" t="str">
            <v>950076794010</v>
          </cell>
          <cell r="B4944">
            <v>95007679</v>
          </cell>
          <cell r="C4944">
            <v>4010</v>
          </cell>
          <cell r="D4944">
            <v>0.46350999999999998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0.46350999999999998</v>
          </cell>
        </row>
        <row r="4945">
          <cell r="A4945" t="str">
            <v>950076801040</v>
          </cell>
          <cell r="B4945">
            <v>95007680</v>
          </cell>
          <cell r="C4945">
            <v>1040</v>
          </cell>
          <cell r="D4945">
            <v>41.994489999999999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41.994489999999999</v>
          </cell>
        </row>
        <row r="4946">
          <cell r="A4946" t="str">
            <v>950076804010</v>
          </cell>
          <cell r="B4946">
            <v>95007680</v>
          </cell>
          <cell r="C4946">
            <v>4010</v>
          </cell>
          <cell r="D4946">
            <v>41.99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41.99</v>
          </cell>
        </row>
        <row r="4947">
          <cell r="A4947" t="str">
            <v>950076811040</v>
          </cell>
          <cell r="B4947">
            <v>95007681</v>
          </cell>
          <cell r="C4947">
            <v>1040</v>
          </cell>
          <cell r="D4947">
            <v>0.97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0.97</v>
          </cell>
        </row>
        <row r="4948">
          <cell r="A4948" t="str">
            <v>950076814010</v>
          </cell>
          <cell r="B4948">
            <v>95007681</v>
          </cell>
          <cell r="C4948">
            <v>4010</v>
          </cell>
          <cell r="D4948">
            <v>0.57999999999999996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0.57999999999999996</v>
          </cell>
        </row>
        <row r="4949">
          <cell r="A4949" t="str">
            <v>950076831040</v>
          </cell>
          <cell r="B4949">
            <v>95007683</v>
          </cell>
          <cell r="C4949">
            <v>1040</v>
          </cell>
          <cell r="D4949">
            <v>229.22493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229.22493</v>
          </cell>
        </row>
        <row r="4950">
          <cell r="A4950" t="str">
            <v>950076841040</v>
          </cell>
          <cell r="B4950">
            <v>95007684</v>
          </cell>
          <cell r="C4950">
            <v>1040</v>
          </cell>
          <cell r="D4950">
            <v>195.85556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195.85556</v>
          </cell>
        </row>
        <row r="4951">
          <cell r="A4951" t="str">
            <v>950076901040</v>
          </cell>
          <cell r="B4951">
            <v>95007690</v>
          </cell>
          <cell r="C4951">
            <v>1040</v>
          </cell>
          <cell r="D4951">
            <v>3.5790500000000001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3.5790500000000001</v>
          </cell>
        </row>
        <row r="4952">
          <cell r="A4952" t="str">
            <v>950076904010</v>
          </cell>
          <cell r="B4952">
            <v>95007690</v>
          </cell>
          <cell r="C4952">
            <v>4010</v>
          </cell>
          <cell r="D4952">
            <v>3.58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3.58</v>
          </cell>
        </row>
        <row r="4953">
          <cell r="A4953" t="str">
            <v>950076906023</v>
          </cell>
          <cell r="B4953">
            <v>95007690</v>
          </cell>
          <cell r="C4953">
            <v>6023</v>
          </cell>
          <cell r="D4953">
            <v>6.5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6.5</v>
          </cell>
        </row>
        <row r="4954">
          <cell r="A4954" t="str">
            <v>950076911040</v>
          </cell>
          <cell r="B4954">
            <v>95007691</v>
          </cell>
          <cell r="C4954">
            <v>1040</v>
          </cell>
          <cell r="D4954">
            <v>3.8233600000000001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3.8233600000000001</v>
          </cell>
        </row>
        <row r="4955">
          <cell r="A4955" t="str">
            <v>950076914010</v>
          </cell>
          <cell r="B4955">
            <v>95007691</v>
          </cell>
          <cell r="C4955">
            <v>4010</v>
          </cell>
          <cell r="D4955">
            <v>3.9016700000000002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3.9016700000000002</v>
          </cell>
        </row>
        <row r="4956">
          <cell r="A4956" t="str">
            <v>950076922060</v>
          </cell>
          <cell r="B4956">
            <v>95007692</v>
          </cell>
          <cell r="C4956">
            <v>2060</v>
          </cell>
          <cell r="D4956">
            <v>31.15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31.15</v>
          </cell>
        </row>
        <row r="4957">
          <cell r="A4957" t="str">
            <v>950076931040</v>
          </cell>
          <cell r="B4957">
            <v>95007693</v>
          </cell>
          <cell r="C4957">
            <v>1040</v>
          </cell>
          <cell r="D4957">
            <v>800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800</v>
          </cell>
        </row>
        <row r="4958">
          <cell r="A4958" t="str">
            <v>950077051040</v>
          </cell>
          <cell r="B4958">
            <v>95007705</v>
          </cell>
          <cell r="C4958">
            <v>1040</v>
          </cell>
          <cell r="D4958">
            <v>72.599999999999994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72.599999999999994</v>
          </cell>
        </row>
        <row r="4959">
          <cell r="A4959" t="str">
            <v>950077111040</v>
          </cell>
          <cell r="B4959">
            <v>95007711</v>
          </cell>
          <cell r="C4959">
            <v>1040</v>
          </cell>
          <cell r="D4959">
            <v>686.82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686.82</v>
          </cell>
        </row>
        <row r="4960">
          <cell r="A4960" t="str">
            <v>950077171040</v>
          </cell>
          <cell r="B4960">
            <v>95007717</v>
          </cell>
          <cell r="C4960">
            <v>1040</v>
          </cell>
          <cell r="D4960">
            <v>70.290000000000006</v>
          </cell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70.290000000000006</v>
          </cell>
        </row>
        <row r="4961">
          <cell r="A4961" t="str">
            <v>950077174010</v>
          </cell>
          <cell r="B4961">
            <v>95007717</v>
          </cell>
          <cell r="C4961">
            <v>4010</v>
          </cell>
          <cell r="D4961">
            <v>61.446669999999997</v>
          </cell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61.446669999999997</v>
          </cell>
        </row>
        <row r="4962">
          <cell r="A4962" t="str">
            <v>950077301040</v>
          </cell>
          <cell r="B4962">
            <v>95007730</v>
          </cell>
          <cell r="C4962">
            <v>1040</v>
          </cell>
          <cell r="D4962">
            <v>14.00417</v>
          </cell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14.00417</v>
          </cell>
        </row>
        <row r="4963">
          <cell r="A4963" t="str">
            <v>950077311040</v>
          </cell>
          <cell r="B4963">
            <v>95007731</v>
          </cell>
          <cell r="C4963">
            <v>1040</v>
          </cell>
          <cell r="D4963">
            <v>28.101330000000001</v>
          </cell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28.101330000000001</v>
          </cell>
        </row>
        <row r="4964">
          <cell r="A4964" t="str">
            <v>950077401040</v>
          </cell>
          <cell r="B4964">
            <v>95007740</v>
          </cell>
          <cell r="C4964">
            <v>1040</v>
          </cell>
          <cell r="D4964">
            <v>0.49</v>
          </cell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0.49</v>
          </cell>
        </row>
        <row r="4965">
          <cell r="A4965" t="str">
            <v>950077511040</v>
          </cell>
          <cell r="B4965">
            <v>95007751</v>
          </cell>
          <cell r="C4965">
            <v>1040</v>
          </cell>
          <cell r="D4965">
            <v>4.9687999999999999</v>
          </cell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4.9687999999999999</v>
          </cell>
        </row>
        <row r="4966">
          <cell r="A4966" t="str">
            <v>950077521040</v>
          </cell>
          <cell r="B4966">
            <v>95007752</v>
          </cell>
          <cell r="C4966">
            <v>1040</v>
          </cell>
          <cell r="D4966">
            <v>4.3089300000000001</v>
          </cell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4.3089300000000001</v>
          </cell>
        </row>
        <row r="4967">
          <cell r="A4967" t="str">
            <v>950077524010</v>
          </cell>
          <cell r="B4967">
            <v>95007752</v>
          </cell>
          <cell r="C4967">
            <v>4010</v>
          </cell>
          <cell r="D4967">
            <v>4.3087499999999999</v>
          </cell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4.3087499999999999</v>
          </cell>
        </row>
        <row r="4968">
          <cell r="A4968" t="str">
            <v>950077531040</v>
          </cell>
          <cell r="B4968">
            <v>95007753</v>
          </cell>
          <cell r="C4968">
            <v>1040</v>
          </cell>
          <cell r="D4968">
            <v>2.9249999999999998</v>
          </cell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2.9249999999999998</v>
          </cell>
        </row>
        <row r="4969">
          <cell r="A4969" t="str">
            <v>950077541040</v>
          </cell>
          <cell r="B4969">
            <v>95007754</v>
          </cell>
          <cell r="C4969">
            <v>1040</v>
          </cell>
          <cell r="D4969">
            <v>3.65</v>
          </cell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3.65</v>
          </cell>
        </row>
        <row r="4970">
          <cell r="A4970" t="str">
            <v>950077544010</v>
          </cell>
          <cell r="B4970">
            <v>95007754</v>
          </cell>
          <cell r="C4970">
            <v>4010</v>
          </cell>
          <cell r="D4970">
            <v>3.65</v>
          </cell>
          <cell r="E4970">
            <v>0</v>
          </cell>
          <cell r="F4970">
            <v>0</v>
          </cell>
          <cell r="G4970">
            <v>0</v>
          </cell>
          <cell r="H4970">
            <v>0</v>
          </cell>
          <cell r="I4970">
            <v>3.65</v>
          </cell>
        </row>
        <row r="4971">
          <cell r="A4971" t="str">
            <v>950077581040</v>
          </cell>
          <cell r="B4971">
            <v>95007758</v>
          </cell>
          <cell r="C4971">
            <v>1040</v>
          </cell>
          <cell r="D4971">
            <v>2.93</v>
          </cell>
          <cell r="E4971">
            <v>0</v>
          </cell>
          <cell r="F4971">
            <v>0</v>
          </cell>
          <cell r="G4971">
            <v>0</v>
          </cell>
          <cell r="H4971">
            <v>0</v>
          </cell>
          <cell r="I4971">
            <v>2.93</v>
          </cell>
        </row>
        <row r="4972">
          <cell r="A4972" t="str">
            <v>950077584010</v>
          </cell>
          <cell r="B4972">
            <v>95007758</v>
          </cell>
          <cell r="C4972">
            <v>4010</v>
          </cell>
          <cell r="D4972">
            <v>3.2381099999999998</v>
          </cell>
          <cell r="E4972">
            <v>0</v>
          </cell>
          <cell r="F4972">
            <v>0</v>
          </cell>
          <cell r="G4972">
            <v>0</v>
          </cell>
          <cell r="H4972">
            <v>0</v>
          </cell>
          <cell r="I4972">
            <v>3.2381099999999998</v>
          </cell>
        </row>
        <row r="4973">
          <cell r="A4973" t="str">
            <v>950077591040</v>
          </cell>
          <cell r="B4973">
            <v>95007759</v>
          </cell>
          <cell r="C4973">
            <v>1040</v>
          </cell>
          <cell r="D4973">
            <v>2.2000000000000002</v>
          </cell>
          <cell r="E4973">
            <v>0</v>
          </cell>
          <cell r="F4973">
            <v>0</v>
          </cell>
          <cell r="G4973">
            <v>0</v>
          </cell>
          <cell r="H4973">
            <v>0</v>
          </cell>
          <cell r="I4973">
            <v>2.2000000000000002</v>
          </cell>
        </row>
        <row r="4974">
          <cell r="A4974" t="str">
            <v>950077592061</v>
          </cell>
          <cell r="B4974">
            <v>95007759</v>
          </cell>
          <cell r="C4974">
            <v>2061</v>
          </cell>
          <cell r="D4974">
            <v>1.2</v>
          </cell>
          <cell r="E4974">
            <v>0</v>
          </cell>
          <cell r="F4974">
            <v>0</v>
          </cell>
          <cell r="G4974">
            <v>0</v>
          </cell>
          <cell r="H4974">
            <v>0</v>
          </cell>
          <cell r="I4974">
            <v>1.2</v>
          </cell>
        </row>
        <row r="4975">
          <cell r="A4975" t="str">
            <v>950077594010</v>
          </cell>
          <cell r="B4975">
            <v>95007759</v>
          </cell>
          <cell r="C4975">
            <v>4010</v>
          </cell>
          <cell r="D4975">
            <v>1.2</v>
          </cell>
          <cell r="E4975">
            <v>0</v>
          </cell>
          <cell r="F4975">
            <v>0</v>
          </cell>
          <cell r="G4975">
            <v>0</v>
          </cell>
          <cell r="H4975">
            <v>0</v>
          </cell>
          <cell r="I4975">
            <v>1.2</v>
          </cell>
        </row>
        <row r="4976">
          <cell r="A4976" t="str">
            <v>950077596022</v>
          </cell>
          <cell r="B4976">
            <v>95007759</v>
          </cell>
          <cell r="C4976">
            <v>6022</v>
          </cell>
          <cell r="D4976">
            <v>1.2</v>
          </cell>
          <cell r="E4976">
            <v>0</v>
          </cell>
          <cell r="F4976">
            <v>0</v>
          </cell>
          <cell r="G4976">
            <v>0</v>
          </cell>
          <cell r="H4976">
            <v>0</v>
          </cell>
          <cell r="I4976">
            <v>1.2</v>
          </cell>
        </row>
        <row r="4977">
          <cell r="A4977" t="str">
            <v>950077601040</v>
          </cell>
          <cell r="B4977">
            <v>95007760</v>
          </cell>
          <cell r="C4977">
            <v>1040</v>
          </cell>
          <cell r="D4977">
            <v>0.56445000000000001</v>
          </cell>
          <cell r="E4977">
            <v>0</v>
          </cell>
          <cell r="F4977">
            <v>0</v>
          </cell>
          <cell r="G4977">
            <v>0</v>
          </cell>
          <cell r="H4977">
            <v>0</v>
          </cell>
          <cell r="I4977">
            <v>0.56445000000000001</v>
          </cell>
        </row>
        <row r="4978">
          <cell r="A4978" t="str">
            <v>950077604010</v>
          </cell>
          <cell r="B4978">
            <v>95007760</v>
          </cell>
          <cell r="C4978">
            <v>4010</v>
          </cell>
          <cell r="D4978">
            <v>0.56447000000000003</v>
          </cell>
          <cell r="E4978">
            <v>0</v>
          </cell>
          <cell r="F4978">
            <v>0</v>
          </cell>
          <cell r="G4978">
            <v>0</v>
          </cell>
          <cell r="H4978">
            <v>0</v>
          </cell>
          <cell r="I4978">
            <v>0.56447000000000003</v>
          </cell>
        </row>
        <row r="4979">
          <cell r="A4979" t="str">
            <v>950077611040</v>
          </cell>
          <cell r="B4979">
            <v>95007761</v>
          </cell>
          <cell r="C4979">
            <v>1040</v>
          </cell>
          <cell r="D4979">
            <v>1.65</v>
          </cell>
          <cell r="E4979">
            <v>0</v>
          </cell>
          <cell r="F4979">
            <v>0</v>
          </cell>
          <cell r="G4979">
            <v>0</v>
          </cell>
          <cell r="H4979">
            <v>0</v>
          </cell>
          <cell r="I4979">
            <v>1.65</v>
          </cell>
        </row>
        <row r="4980">
          <cell r="A4980" t="str">
            <v>950077612061</v>
          </cell>
          <cell r="B4980">
            <v>95007761</v>
          </cell>
          <cell r="C4980">
            <v>2061</v>
          </cell>
          <cell r="D4980">
            <v>2.4782099999999998</v>
          </cell>
          <cell r="E4980">
            <v>0</v>
          </cell>
          <cell r="F4980">
            <v>0</v>
          </cell>
          <cell r="G4980">
            <v>0</v>
          </cell>
          <cell r="H4980">
            <v>0</v>
          </cell>
          <cell r="I4980">
            <v>2.4782099999999998</v>
          </cell>
        </row>
        <row r="4981">
          <cell r="A4981" t="str">
            <v>950077614010</v>
          </cell>
          <cell r="B4981">
            <v>95007761</v>
          </cell>
          <cell r="C4981">
            <v>4010</v>
          </cell>
          <cell r="D4981">
            <v>1.2358800000000001</v>
          </cell>
          <cell r="E4981">
            <v>0</v>
          </cell>
          <cell r="F4981">
            <v>0</v>
          </cell>
          <cell r="G4981">
            <v>0</v>
          </cell>
          <cell r="H4981">
            <v>0</v>
          </cell>
          <cell r="I4981">
            <v>1.2358800000000001</v>
          </cell>
        </row>
        <row r="4982">
          <cell r="A4982" t="str">
            <v>950077621040</v>
          </cell>
          <cell r="B4982">
            <v>95007762</v>
          </cell>
          <cell r="C4982">
            <v>1040</v>
          </cell>
          <cell r="D4982">
            <v>1.97</v>
          </cell>
          <cell r="E4982">
            <v>0</v>
          </cell>
          <cell r="F4982">
            <v>0</v>
          </cell>
          <cell r="G4982">
            <v>0</v>
          </cell>
          <cell r="H4982">
            <v>0</v>
          </cell>
          <cell r="I4982">
            <v>1.97</v>
          </cell>
        </row>
        <row r="4983">
          <cell r="A4983" t="str">
            <v>950077624010</v>
          </cell>
          <cell r="B4983">
            <v>95007762</v>
          </cell>
          <cell r="C4983">
            <v>4010</v>
          </cell>
          <cell r="D4983">
            <v>0.87780000000000002</v>
          </cell>
          <cell r="E4983">
            <v>0</v>
          </cell>
          <cell r="F4983">
            <v>0</v>
          </cell>
          <cell r="G4983">
            <v>0</v>
          </cell>
          <cell r="H4983">
            <v>0</v>
          </cell>
          <cell r="I4983">
            <v>0.87780000000000002</v>
          </cell>
        </row>
        <row r="4984">
          <cell r="A4984" t="str">
            <v>950077631040</v>
          </cell>
          <cell r="B4984">
            <v>95007763</v>
          </cell>
          <cell r="C4984">
            <v>1040</v>
          </cell>
          <cell r="D4984">
            <v>1.65</v>
          </cell>
          <cell r="E4984">
            <v>0</v>
          </cell>
          <cell r="F4984">
            <v>0</v>
          </cell>
          <cell r="G4984">
            <v>0</v>
          </cell>
          <cell r="H4984">
            <v>0</v>
          </cell>
          <cell r="I4984">
            <v>1.65</v>
          </cell>
        </row>
        <row r="4985">
          <cell r="A4985" t="str">
            <v>950077634010</v>
          </cell>
          <cell r="B4985">
            <v>95007763</v>
          </cell>
          <cell r="C4985">
            <v>4010</v>
          </cell>
          <cell r="D4985">
            <v>1.65</v>
          </cell>
          <cell r="E4985">
            <v>0</v>
          </cell>
          <cell r="F4985">
            <v>0</v>
          </cell>
          <cell r="G4985">
            <v>0</v>
          </cell>
          <cell r="H4985">
            <v>0</v>
          </cell>
          <cell r="I4985">
            <v>1.65</v>
          </cell>
        </row>
        <row r="4986">
          <cell r="A4986" t="str">
            <v>950077641040</v>
          </cell>
          <cell r="B4986">
            <v>95007764</v>
          </cell>
          <cell r="C4986">
            <v>1040</v>
          </cell>
          <cell r="D4986">
            <v>0.9</v>
          </cell>
          <cell r="E4986">
            <v>0</v>
          </cell>
          <cell r="F4986">
            <v>0</v>
          </cell>
          <cell r="G4986">
            <v>0</v>
          </cell>
          <cell r="H4986">
            <v>0</v>
          </cell>
          <cell r="I4986">
            <v>0.9</v>
          </cell>
        </row>
        <row r="4987">
          <cell r="A4987" t="str">
            <v>950077644010</v>
          </cell>
          <cell r="B4987">
            <v>95007764</v>
          </cell>
          <cell r="C4987">
            <v>4010</v>
          </cell>
          <cell r="D4987">
            <v>0.67820000000000003</v>
          </cell>
          <cell r="E4987">
            <v>0</v>
          </cell>
          <cell r="F4987">
            <v>0</v>
          </cell>
          <cell r="G4987">
            <v>0</v>
          </cell>
          <cell r="H4987">
            <v>0</v>
          </cell>
          <cell r="I4987">
            <v>0.67820000000000003</v>
          </cell>
        </row>
        <row r="4988">
          <cell r="A4988" t="str">
            <v>950077651040</v>
          </cell>
          <cell r="B4988">
            <v>95007765</v>
          </cell>
          <cell r="C4988">
            <v>1040</v>
          </cell>
          <cell r="D4988">
            <v>1.08</v>
          </cell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>
            <v>1.08</v>
          </cell>
        </row>
        <row r="4989">
          <cell r="A4989" t="str">
            <v>950077652061</v>
          </cell>
          <cell r="B4989">
            <v>95007765</v>
          </cell>
          <cell r="C4989">
            <v>2061</v>
          </cell>
          <cell r="D4989">
            <v>0.6</v>
          </cell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>
            <v>0.6</v>
          </cell>
        </row>
        <row r="4990">
          <cell r="A4990" t="str">
            <v>950077654010</v>
          </cell>
          <cell r="B4990">
            <v>95007765</v>
          </cell>
          <cell r="C4990">
            <v>4010</v>
          </cell>
          <cell r="D4990">
            <v>0.54551000000000005</v>
          </cell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>
            <v>0.54551000000000005</v>
          </cell>
        </row>
        <row r="4991">
          <cell r="A4991" t="str">
            <v>950077661040</v>
          </cell>
          <cell r="B4991">
            <v>95007766</v>
          </cell>
          <cell r="C4991">
            <v>1040</v>
          </cell>
          <cell r="D4991">
            <v>1</v>
          </cell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>
            <v>1</v>
          </cell>
        </row>
        <row r="4992">
          <cell r="A4992" t="str">
            <v>950077662064</v>
          </cell>
          <cell r="B4992">
            <v>95007766</v>
          </cell>
          <cell r="C4992">
            <v>2064</v>
          </cell>
          <cell r="D4992">
            <v>1.254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1.254</v>
          </cell>
        </row>
        <row r="4993">
          <cell r="A4993" t="str">
            <v>950077664010</v>
          </cell>
          <cell r="B4993">
            <v>95007766</v>
          </cell>
          <cell r="C4993">
            <v>4010</v>
          </cell>
          <cell r="D4993">
            <v>0.73823000000000005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0.73823000000000005</v>
          </cell>
        </row>
        <row r="4994">
          <cell r="A4994" t="str">
            <v>950077711040</v>
          </cell>
          <cell r="B4994">
            <v>95007771</v>
          </cell>
          <cell r="C4994">
            <v>1040</v>
          </cell>
          <cell r="D4994">
            <v>9.1999999999999993</v>
          </cell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9.1999999999999993</v>
          </cell>
        </row>
        <row r="4995">
          <cell r="A4995" t="str">
            <v>950077714010</v>
          </cell>
          <cell r="B4995">
            <v>95007771</v>
          </cell>
          <cell r="C4995">
            <v>4010</v>
          </cell>
          <cell r="D4995">
            <v>9.1999999999999993</v>
          </cell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9.1999999999999993</v>
          </cell>
        </row>
        <row r="4996">
          <cell r="A4996" t="str">
            <v>950077721040</v>
          </cell>
          <cell r="B4996">
            <v>95007772</v>
          </cell>
          <cell r="C4996">
            <v>1040</v>
          </cell>
          <cell r="D4996">
            <v>7.65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7.65</v>
          </cell>
        </row>
        <row r="4997">
          <cell r="A4997" t="str">
            <v>950077731040</v>
          </cell>
          <cell r="B4997">
            <v>95007773</v>
          </cell>
          <cell r="C4997">
            <v>1040</v>
          </cell>
          <cell r="D4997">
            <v>4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4</v>
          </cell>
        </row>
        <row r="4998">
          <cell r="A4998" t="str">
            <v>950077734010</v>
          </cell>
          <cell r="B4998">
            <v>95007773</v>
          </cell>
          <cell r="C4998">
            <v>4010</v>
          </cell>
          <cell r="D4998">
            <v>2.2733300000000001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2.2733300000000001</v>
          </cell>
        </row>
        <row r="4999">
          <cell r="A4999" t="str">
            <v>950077741040</v>
          </cell>
          <cell r="B4999">
            <v>95007774</v>
          </cell>
          <cell r="C4999">
            <v>1040</v>
          </cell>
          <cell r="D4999">
            <v>3.96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3.96</v>
          </cell>
        </row>
        <row r="5000">
          <cell r="A5000" t="str">
            <v>950077744010</v>
          </cell>
          <cell r="B5000">
            <v>95007774</v>
          </cell>
          <cell r="C5000">
            <v>4010</v>
          </cell>
          <cell r="D5000">
            <v>3.96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3.96</v>
          </cell>
        </row>
        <row r="5001">
          <cell r="A5001" t="str">
            <v>950077751040</v>
          </cell>
          <cell r="B5001">
            <v>95007775</v>
          </cell>
          <cell r="C5001">
            <v>1040</v>
          </cell>
          <cell r="D5001">
            <v>3.1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3.1</v>
          </cell>
        </row>
        <row r="5002">
          <cell r="A5002" t="str">
            <v>950077754010</v>
          </cell>
          <cell r="B5002">
            <v>95007775</v>
          </cell>
          <cell r="C5002">
            <v>4010</v>
          </cell>
          <cell r="D5002">
            <v>1.9375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1.9375</v>
          </cell>
        </row>
        <row r="5003">
          <cell r="A5003" t="str">
            <v>950077761040</v>
          </cell>
          <cell r="B5003">
            <v>95007776</v>
          </cell>
          <cell r="C5003">
            <v>1040</v>
          </cell>
          <cell r="D5003">
            <v>4.7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4.7</v>
          </cell>
        </row>
        <row r="5004">
          <cell r="A5004" t="str">
            <v>950077764010</v>
          </cell>
          <cell r="B5004">
            <v>95007776</v>
          </cell>
          <cell r="C5004">
            <v>4010</v>
          </cell>
          <cell r="D5004">
            <v>4.7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4.7</v>
          </cell>
        </row>
        <row r="5005">
          <cell r="A5005" t="str">
            <v>950077801040</v>
          </cell>
          <cell r="B5005">
            <v>95007780</v>
          </cell>
          <cell r="C5005">
            <v>1040</v>
          </cell>
          <cell r="D5005">
            <v>0.55000000000000004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0.55000000000000004</v>
          </cell>
        </row>
        <row r="5006">
          <cell r="A5006" t="str">
            <v>950077802064</v>
          </cell>
          <cell r="B5006">
            <v>95007780</v>
          </cell>
          <cell r="C5006">
            <v>2064</v>
          </cell>
          <cell r="D5006">
            <v>0.77200000000000002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0.77200000000000002</v>
          </cell>
        </row>
        <row r="5007">
          <cell r="A5007" t="str">
            <v>950077804010</v>
          </cell>
          <cell r="B5007">
            <v>95007780</v>
          </cell>
          <cell r="C5007">
            <v>4010</v>
          </cell>
          <cell r="D5007">
            <v>0.32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0.32</v>
          </cell>
        </row>
        <row r="5008">
          <cell r="A5008" t="str">
            <v>950077811040</v>
          </cell>
          <cell r="B5008">
            <v>95007781</v>
          </cell>
          <cell r="C5008">
            <v>1040</v>
          </cell>
          <cell r="D5008">
            <v>0.45</v>
          </cell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0.45</v>
          </cell>
        </row>
        <row r="5009">
          <cell r="A5009" t="str">
            <v>950077812062</v>
          </cell>
          <cell r="B5009">
            <v>95007781</v>
          </cell>
          <cell r="C5009">
            <v>2062</v>
          </cell>
          <cell r="D5009">
            <v>0.5</v>
          </cell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0.5</v>
          </cell>
        </row>
        <row r="5010">
          <cell r="A5010" t="str">
            <v>950077812064</v>
          </cell>
          <cell r="B5010">
            <v>95007781</v>
          </cell>
          <cell r="C5010">
            <v>2064</v>
          </cell>
          <cell r="D5010">
            <v>0.45979999999999999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0.45979999999999999</v>
          </cell>
        </row>
        <row r="5011">
          <cell r="A5011" t="str">
            <v>950077814010</v>
          </cell>
          <cell r="B5011">
            <v>95007781</v>
          </cell>
          <cell r="C5011">
            <v>4010</v>
          </cell>
          <cell r="D5011">
            <v>0.45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0.45</v>
          </cell>
        </row>
        <row r="5012">
          <cell r="A5012" t="str">
            <v>950077821040</v>
          </cell>
          <cell r="B5012">
            <v>95007782</v>
          </cell>
          <cell r="C5012">
            <v>1040</v>
          </cell>
          <cell r="D5012">
            <v>0.2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0.2</v>
          </cell>
        </row>
        <row r="5013">
          <cell r="A5013" t="str">
            <v>950077822064</v>
          </cell>
          <cell r="B5013">
            <v>95007782</v>
          </cell>
          <cell r="C5013">
            <v>2064</v>
          </cell>
          <cell r="D5013">
            <v>0.08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0.08</v>
          </cell>
        </row>
        <row r="5014">
          <cell r="A5014" t="str">
            <v>950077824010</v>
          </cell>
          <cell r="B5014">
            <v>95007782</v>
          </cell>
          <cell r="C5014">
            <v>4010</v>
          </cell>
          <cell r="D5014">
            <v>0.2</v>
          </cell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>
            <v>0.2</v>
          </cell>
        </row>
        <row r="5015">
          <cell r="A5015" t="str">
            <v>950077831040</v>
          </cell>
          <cell r="B5015">
            <v>95007783</v>
          </cell>
          <cell r="C5015">
            <v>1040</v>
          </cell>
          <cell r="D5015">
            <v>0.25333</v>
          </cell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>
            <v>0.25333</v>
          </cell>
        </row>
        <row r="5016">
          <cell r="A5016" t="str">
            <v>950077832060</v>
          </cell>
          <cell r="B5016">
            <v>95007783</v>
          </cell>
          <cell r="C5016">
            <v>2060</v>
          </cell>
          <cell r="D5016">
            <v>7.0000000000000007E-2</v>
          </cell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>
            <v>7.0000000000000007E-2</v>
          </cell>
        </row>
        <row r="5017">
          <cell r="A5017" t="str">
            <v>950077832062</v>
          </cell>
          <cell r="B5017">
            <v>95007783</v>
          </cell>
          <cell r="C5017">
            <v>2062</v>
          </cell>
          <cell r="D5017">
            <v>0.15</v>
          </cell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>
            <v>0.15</v>
          </cell>
        </row>
        <row r="5018">
          <cell r="A5018" t="str">
            <v>950077832064</v>
          </cell>
          <cell r="B5018">
            <v>95007783</v>
          </cell>
          <cell r="C5018">
            <v>2064</v>
          </cell>
          <cell r="D5018">
            <v>0.1011</v>
          </cell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>
            <v>0.1011</v>
          </cell>
        </row>
        <row r="5019">
          <cell r="A5019" t="str">
            <v>950077834010</v>
          </cell>
          <cell r="B5019">
            <v>95007783</v>
          </cell>
          <cell r="C5019">
            <v>4010</v>
          </cell>
          <cell r="D5019">
            <v>0.25333</v>
          </cell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>
            <v>0.25333</v>
          </cell>
        </row>
        <row r="5020">
          <cell r="A5020" t="str">
            <v>950077851040</v>
          </cell>
          <cell r="B5020">
            <v>95007785</v>
          </cell>
          <cell r="C5020">
            <v>1040</v>
          </cell>
          <cell r="D5020">
            <v>0.55000000000000004</v>
          </cell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>
            <v>0.55000000000000004</v>
          </cell>
        </row>
        <row r="5021">
          <cell r="A5021" t="str">
            <v>950077852061</v>
          </cell>
          <cell r="B5021">
            <v>95007785</v>
          </cell>
          <cell r="C5021">
            <v>2061</v>
          </cell>
          <cell r="D5021">
            <v>0.8</v>
          </cell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>
            <v>0.8</v>
          </cell>
        </row>
        <row r="5022">
          <cell r="A5022" t="str">
            <v>950077861040</v>
          </cell>
          <cell r="B5022">
            <v>95007786</v>
          </cell>
          <cell r="C5022">
            <v>1040</v>
          </cell>
          <cell r="D5022">
            <v>0.48</v>
          </cell>
          <cell r="E5022">
            <v>0</v>
          </cell>
          <cell r="F5022">
            <v>0</v>
          </cell>
          <cell r="G5022">
            <v>0</v>
          </cell>
          <cell r="H5022">
            <v>0</v>
          </cell>
          <cell r="I5022">
            <v>0.48</v>
          </cell>
        </row>
        <row r="5023">
          <cell r="A5023" t="str">
            <v>950077864010</v>
          </cell>
          <cell r="B5023">
            <v>95007786</v>
          </cell>
          <cell r="C5023">
            <v>4010</v>
          </cell>
          <cell r="D5023">
            <v>0.48</v>
          </cell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>
            <v>0.48</v>
          </cell>
        </row>
        <row r="5024">
          <cell r="A5024" t="str">
            <v>950077866022</v>
          </cell>
          <cell r="B5024">
            <v>95007786</v>
          </cell>
          <cell r="C5024">
            <v>6022</v>
          </cell>
          <cell r="D5024">
            <v>0.27</v>
          </cell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>
            <v>0.27</v>
          </cell>
        </row>
        <row r="5025">
          <cell r="A5025" t="str">
            <v>950077871040</v>
          </cell>
          <cell r="B5025">
            <v>95007787</v>
          </cell>
          <cell r="C5025">
            <v>1040</v>
          </cell>
          <cell r="D5025">
            <v>0.35</v>
          </cell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>
            <v>0.35</v>
          </cell>
        </row>
        <row r="5026">
          <cell r="A5026" t="str">
            <v>950077872061</v>
          </cell>
          <cell r="B5026">
            <v>95007787</v>
          </cell>
          <cell r="C5026">
            <v>2061</v>
          </cell>
          <cell r="D5026">
            <v>2.1422400000000001</v>
          </cell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>
            <v>2.1422400000000001</v>
          </cell>
        </row>
        <row r="5027">
          <cell r="A5027" t="str">
            <v>950077874010</v>
          </cell>
          <cell r="B5027">
            <v>95007787</v>
          </cell>
          <cell r="C5027">
            <v>4010</v>
          </cell>
          <cell r="D5027">
            <v>0.45</v>
          </cell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>
            <v>0.45</v>
          </cell>
        </row>
        <row r="5028">
          <cell r="A5028" t="str">
            <v>950077881040</v>
          </cell>
          <cell r="B5028">
            <v>95007788</v>
          </cell>
          <cell r="C5028">
            <v>1040</v>
          </cell>
          <cell r="D5028">
            <v>0.255</v>
          </cell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>
            <v>0.255</v>
          </cell>
        </row>
        <row r="5029">
          <cell r="A5029" t="str">
            <v>950077884010</v>
          </cell>
          <cell r="B5029">
            <v>95007788</v>
          </cell>
          <cell r="C5029">
            <v>4010</v>
          </cell>
          <cell r="D5029">
            <v>0.35</v>
          </cell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>
            <v>0.35</v>
          </cell>
        </row>
        <row r="5030">
          <cell r="A5030" t="str">
            <v>950077911040</v>
          </cell>
          <cell r="B5030">
            <v>95007791</v>
          </cell>
          <cell r="C5030">
            <v>1040</v>
          </cell>
          <cell r="D5030">
            <v>0.75</v>
          </cell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>
            <v>0.75</v>
          </cell>
        </row>
        <row r="5031">
          <cell r="A5031" t="str">
            <v>950077914010</v>
          </cell>
          <cell r="B5031">
            <v>95007791</v>
          </cell>
          <cell r="C5031">
            <v>4010</v>
          </cell>
          <cell r="D5031">
            <v>0.75</v>
          </cell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>
            <v>0.75</v>
          </cell>
        </row>
        <row r="5032">
          <cell r="A5032" t="str">
            <v>950077916022</v>
          </cell>
          <cell r="B5032">
            <v>95007791</v>
          </cell>
          <cell r="C5032">
            <v>6022</v>
          </cell>
          <cell r="D5032">
            <v>0.27</v>
          </cell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>
            <v>0.27</v>
          </cell>
        </row>
        <row r="5033">
          <cell r="A5033" t="str">
            <v>950077922062</v>
          </cell>
          <cell r="B5033">
            <v>95007792</v>
          </cell>
          <cell r="C5033">
            <v>2062</v>
          </cell>
          <cell r="D5033">
            <v>1.125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1.125</v>
          </cell>
        </row>
        <row r="5034">
          <cell r="A5034" t="str">
            <v>950077941040</v>
          </cell>
          <cell r="B5034">
            <v>95007794</v>
          </cell>
          <cell r="C5034">
            <v>1040</v>
          </cell>
          <cell r="D5034">
            <v>26.057980000000001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26.057980000000001</v>
          </cell>
        </row>
        <row r="5035">
          <cell r="A5035" t="str">
            <v>950077944010</v>
          </cell>
          <cell r="B5035">
            <v>95007794</v>
          </cell>
          <cell r="C5035">
            <v>4010</v>
          </cell>
          <cell r="D5035">
            <v>19.681999999999999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19.681999999999999</v>
          </cell>
        </row>
        <row r="5036">
          <cell r="A5036" t="str">
            <v>950078301040</v>
          </cell>
          <cell r="B5036">
            <v>95007830</v>
          </cell>
          <cell r="C5036">
            <v>1040</v>
          </cell>
          <cell r="D5036">
            <v>1.4</v>
          </cell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1.4</v>
          </cell>
        </row>
        <row r="5037">
          <cell r="A5037" t="str">
            <v>950078304010</v>
          </cell>
          <cell r="B5037">
            <v>95007830</v>
          </cell>
          <cell r="C5037">
            <v>4010</v>
          </cell>
          <cell r="D5037">
            <v>0.98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0.98</v>
          </cell>
        </row>
        <row r="5038">
          <cell r="A5038" t="str">
            <v>950078331040</v>
          </cell>
          <cell r="B5038">
            <v>95007833</v>
          </cell>
          <cell r="C5038">
            <v>1040</v>
          </cell>
          <cell r="D5038">
            <v>3.15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3.15</v>
          </cell>
        </row>
        <row r="5039">
          <cell r="A5039" t="str">
            <v>950078361040</v>
          </cell>
          <cell r="B5039">
            <v>95007836</v>
          </cell>
          <cell r="C5039">
            <v>1040</v>
          </cell>
          <cell r="D5039">
            <v>0.45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0.45</v>
          </cell>
        </row>
        <row r="5040">
          <cell r="A5040" t="str">
            <v>950078364010</v>
          </cell>
          <cell r="B5040">
            <v>95007836</v>
          </cell>
          <cell r="C5040">
            <v>4010</v>
          </cell>
          <cell r="D5040">
            <v>0.3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0.3</v>
          </cell>
        </row>
        <row r="5041">
          <cell r="A5041" t="str">
            <v>950078402062</v>
          </cell>
          <cell r="B5041">
            <v>95007840</v>
          </cell>
          <cell r="C5041">
            <v>2062</v>
          </cell>
          <cell r="D5041">
            <v>0.32500000000000001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0.32500000000000001</v>
          </cell>
        </row>
        <row r="5042">
          <cell r="A5042" t="str">
            <v>950078411040</v>
          </cell>
          <cell r="B5042">
            <v>95007841</v>
          </cell>
          <cell r="C5042">
            <v>1040</v>
          </cell>
          <cell r="D5042">
            <v>12.29856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12.29856</v>
          </cell>
        </row>
        <row r="5043">
          <cell r="A5043" t="str">
            <v>950078431040</v>
          </cell>
          <cell r="B5043">
            <v>95007843</v>
          </cell>
          <cell r="C5043">
            <v>1040</v>
          </cell>
          <cell r="D5043">
            <v>2.4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2.4</v>
          </cell>
        </row>
        <row r="5044">
          <cell r="A5044" t="str">
            <v>950078434010</v>
          </cell>
          <cell r="B5044">
            <v>95007843</v>
          </cell>
          <cell r="C5044">
            <v>4010</v>
          </cell>
          <cell r="D5044">
            <v>2.4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2.4</v>
          </cell>
        </row>
        <row r="5045">
          <cell r="A5045" t="str">
            <v>950078441040</v>
          </cell>
          <cell r="B5045">
            <v>95007844</v>
          </cell>
          <cell r="C5045">
            <v>1040</v>
          </cell>
          <cell r="D5045">
            <v>0.4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0.4</v>
          </cell>
        </row>
        <row r="5046">
          <cell r="A5046" t="str">
            <v>950078442061</v>
          </cell>
          <cell r="B5046">
            <v>95007844</v>
          </cell>
          <cell r="C5046">
            <v>2061</v>
          </cell>
          <cell r="D5046">
            <v>1.2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1.2</v>
          </cell>
        </row>
        <row r="5047">
          <cell r="A5047" t="str">
            <v>950078442062</v>
          </cell>
          <cell r="B5047">
            <v>95007844</v>
          </cell>
          <cell r="C5047">
            <v>2062</v>
          </cell>
          <cell r="D5047">
            <v>15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15</v>
          </cell>
        </row>
        <row r="5048">
          <cell r="A5048" t="str">
            <v>950078442064</v>
          </cell>
          <cell r="B5048">
            <v>95007844</v>
          </cell>
          <cell r="C5048">
            <v>2064</v>
          </cell>
          <cell r="D5048">
            <v>0.23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0.23</v>
          </cell>
        </row>
        <row r="5049">
          <cell r="A5049" t="str">
            <v>950078444010</v>
          </cell>
          <cell r="B5049">
            <v>95007844</v>
          </cell>
          <cell r="C5049">
            <v>4010</v>
          </cell>
          <cell r="D5049">
            <v>0.36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0.36</v>
          </cell>
        </row>
        <row r="5050">
          <cell r="A5050" t="str">
            <v>950078451040</v>
          </cell>
          <cell r="B5050">
            <v>95007845</v>
          </cell>
          <cell r="C5050">
            <v>1040</v>
          </cell>
          <cell r="D5050">
            <v>0.32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0.32</v>
          </cell>
        </row>
        <row r="5051">
          <cell r="A5051" t="str">
            <v>950078454010</v>
          </cell>
          <cell r="B5051">
            <v>95007845</v>
          </cell>
          <cell r="C5051">
            <v>4010</v>
          </cell>
          <cell r="D5051">
            <v>0.4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0.4</v>
          </cell>
        </row>
        <row r="5052">
          <cell r="A5052" t="str">
            <v>950078481040</v>
          </cell>
          <cell r="B5052">
            <v>95007848</v>
          </cell>
          <cell r="C5052">
            <v>1040</v>
          </cell>
          <cell r="D5052">
            <v>150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150</v>
          </cell>
        </row>
        <row r="5053">
          <cell r="A5053" t="str">
            <v>950078491040</v>
          </cell>
          <cell r="B5053">
            <v>95007849</v>
          </cell>
          <cell r="C5053">
            <v>1040</v>
          </cell>
          <cell r="D5053">
            <v>281.75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281.75</v>
          </cell>
        </row>
        <row r="5054">
          <cell r="A5054" t="str">
            <v>950078501040</v>
          </cell>
          <cell r="B5054">
            <v>95007850</v>
          </cell>
          <cell r="C5054">
            <v>1040</v>
          </cell>
          <cell r="D5054">
            <v>558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558</v>
          </cell>
        </row>
        <row r="5055">
          <cell r="A5055" t="str">
            <v>950078511040</v>
          </cell>
          <cell r="B5055">
            <v>95007851</v>
          </cell>
          <cell r="C5055">
            <v>1040</v>
          </cell>
          <cell r="D5055">
            <v>184.45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184.45</v>
          </cell>
        </row>
        <row r="5056">
          <cell r="A5056" t="str">
            <v>950078521040</v>
          </cell>
          <cell r="B5056">
            <v>95007852</v>
          </cell>
          <cell r="C5056">
            <v>1040</v>
          </cell>
          <cell r="D5056">
            <v>11.5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11.5</v>
          </cell>
        </row>
        <row r="5057">
          <cell r="A5057" t="str">
            <v>950078591040</v>
          </cell>
          <cell r="B5057">
            <v>95007859</v>
          </cell>
          <cell r="C5057">
            <v>1040</v>
          </cell>
          <cell r="D5057">
            <v>173.44374999999999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173.44374999999999</v>
          </cell>
        </row>
        <row r="5058">
          <cell r="A5058" t="str">
            <v>950078602062</v>
          </cell>
          <cell r="B5058">
            <v>95007860</v>
          </cell>
          <cell r="C5058">
            <v>2062</v>
          </cell>
          <cell r="D5058">
            <v>6</v>
          </cell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>
            <v>6</v>
          </cell>
        </row>
        <row r="5059">
          <cell r="A5059" t="str">
            <v>950078661040</v>
          </cell>
          <cell r="B5059">
            <v>95007866</v>
          </cell>
          <cell r="C5059">
            <v>1040</v>
          </cell>
          <cell r="D5059">
            <v>0.36</v>
          </cell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>
            <v>0.36</v>
          </cell>
        </row>
        <row r="5060">
          <cell r="A5060" t="str">
            <v>950078664010</v>
          </cell>
          <cell r="B5060">
            <v>95007866</v>
          </cell>
          <cell r="C5060">
            <v>4010</v>
          </cell>
          <cell r="D5060">
            <v>0.36</v>
          </cell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>
            <v>0.36</v>
          </cell>
        </row>
        <row r="5061">
          <cell r="A5061" t="str">
            <v>950078666022</v>
          </cell>
          <cell r="B5061">
            <v>95007866</v>
          </cell>
          <cell r="C5061">
            <v>6022</v>
          </cell>
          <cell r="D5061">
            <v>0.36</v>
          </cell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>
            <v>0.36</v>
          </cell>
        </row>
        <row r="5062">
          <cell r="A5062" t="str">
            <v>950078732062</v>
          </cell>
          <cell r="B5062">
            <v>95007873</v>
          </cell>
          <cell r="C5062">
            <v>2062</v>
          </cell>
          <cell r="D5062">
            <v>10</v>
          </cell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>
            <v>10</v>
          </cell>
        </row>
        <row r="5063">
          <cell r="A5063" t="str">
            <v>950078821040</v>
          </cell>
          <cell r="B5063">
            <v>95007882</v>
          </cell>
          <cell r="C5063">
            <v>1040</v>
          </cell>
          <cell r="D5063">
            <v>1.9666699999999999</v>
          </cell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>
            <v>1.9666699999999999</v>
          </cell>
        </row>
        <row r="5064">
          <cell r="A5064" t="str">
            <v>950078824010</v>
          </cell>
          <cell r="B5064">
            <v>95007882</v>
          </cell>
          <cell r="C5064">
            <v>4010</v>
          </cell>
          <cell r="D5064">
            <v>2.48</v>
          </cell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>
            <v>2.48</v>
          </cell>
        </row>
        <row r="5065">
          <cell r="A5065" t="str">
            <v>950078841040</v>
          </cell>
          <cell r="B5065">
            <v>95007884</v>
          </cell>
          <cell r="C5065">
            <v>1040</v>
          </cell>
          <cell r="D5065">
            <v>0.72</v>
          </cell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>
            <v>0.72</v>
          </cell>
        </row>
        <row r="5066">
          <cell r="A5066" t="str">
            <v>950078844010</v>
          </cell>
          <cell r="B5066">
            <v>95007884</v>
          </cell>
          <cell r="C5066">
            <v>4010</v>
          </cell>
          <cell r="D5066">
            <v>0.85</v>
          </cell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>
            <v>0.85</v>
          </cell>
        </row>
        <row r="5067">
          <cell r="A5067" t="str">
            <v>950078851040</v>
          </cell>
          <cell r="B5067">
            <v>95007885</v>
          </cell>
          <cell r="C5067">
            <v>1040</v>
          </cell>
          <cell r="D5067">
            <v>0.62</v>
          </cell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>
            <v>0.62</v>
          </cell>
        </row>
        <row r="5068">
          <cell r="A5068" t="str">
            <v>950078852064</v>
          </cell>
          <cell r="B5068">
            <v>95007885</v>
          </cell>
          <cell r="C5068">
            <v>2064</v>
          </cell>
          <cell r="D5068">
            <v>1.1200000000000001</v>
          </cell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>
            <v>1.1200000000000001</v>
          </cell>
        </row>
        <row r="5069">
          <cell r="A5069" t="str">
            <v>950078861040</v>
          </cell>
          <cell r="B5069">
            <v>95007886</v>
          </cell>
          <cell r="C5069">
            <v>1040</v>
          </cell>
          <cell r="D5069">
            <v>0.42</v>
          </cell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>
            <v>0.42</v>
          </cell>
        </row>
        <row r="5070">
          <cell r="A5070" t="str">
            <v>950078864010</v>
          </cell>
          <cell r="B5070">
            <v>95007886</v>
          </cell>
          <cell r="C5070">
            <v>4010</v>
          </cell>
          <cell r="D5070">
            <v>0.6</v>
          </cell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>
            <v>0.6</v>
          </cell>
        </row>
        <row r="5071">
          <cell r="A5071" t="str">
            <v>950078871040</v>
          </cell>
          <cell r="B5071">
            <v>95007887</v>
          </cell>
          <cell r="C5071">
            <v>1040</v>
          </cell>
          <cell r="D5071">
            <v>0.39500000000000002</v>
          </cell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>
            <v>0.39500000000000002</v>
          </cell>
        </row>
        <row r="5072">
          <cell r="A5072" t="str">
            <v>950078874010</v>
          </cell>
          <cell r="B5072">
            <v>95007887</v>
          </cell>
          <cell r="C5072">
            <v>4010</v>
          </cell>
          <cell r="D5072">
            <v>0.5</v>
          </cell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>
            <v>0.5</v>
          </cell>
        </row>
        <row r="5073">
          <cell r="A5073" t="str">
            <v>950078891040</v>
          </cell>
          <cell r="B5073">
            <v>95007889</v>
          </cell>
          <cell r="C5073">
            <v>1040</v>
          </cell>
          <cell r="D5073">
            <v>12</v>
          </cell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>
            <v>12</v>
          </cell>
        </row>
        <row r="5074">
          <cell r="A5074" t="str">
            <v>950078894010</v>
          </cell>
          <cell r="B5074">
            <v>95007889</v>
          </cell>
          <cell r="C5074">
            <v>4010</v>
          </cell>
          <cell r="D5074">
            <v>6.5</v>
          </cell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>
            <v>6.5</v>
          </cell>
        </row>
        <row r="5075">
          <cell r="A5075" t="str">
            <v>950078932061</v>
          </cell>
          <cell r="B5075">
            <v>95007893</v>
          </cell>
          <cell r="C5075">
            <v>2061</v>
          </cell>
          <cell r="D5075">
            <v>65</v>
          </cell>
          <cell r="E5075">
            <v>0</v>
          </cell>
          <cell r="F5075">
            <v>0</v>
          </cell>
          <cell r="G5075">
            <v>0</v>
          </cell>
          <cell r="H5075">
            <v>0</v>
          </cell>
          <cell r="I5075">
            <v>65</v>
          </cell>
        </row>
        <row r="5076">
          <cell r="A5076" t="str">
            <v>950078961040</v>
          </cell>
          <cell r="B5076">
            <v>95007896</v>
          </cell>
          <cell r="C5076">
            <v>1040</v>
          </cell>
          <cell r="D5076">
            <v>0.05</v>
          </cell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0.05</v>
          </cell>
        </row>
        <row r="5077">
          <cell r="A5077" t="str">
            <v>950078962061</v>
          </cell>
          <cell r="B5077">
            <v>95007896</v>
          </cell>
          <cell r="C5077">
            <v>2061</v>
          </cell>
          <cell r="D5077">
            <v>0.26774999999999999</v>
          </cell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0.26774999999999999</v>
          </cell>
        </row>
        <row r="5078">
          <cell r="A5078" t="str">
            <v>950078962064</v>
          </cell>
          <cell r="B5078">
            <v>95007896</v>
          </cell>
          <cell r="C5078">
            <v>2064</v>
          </cell>
          <cell r="D5078">
            <v>6.7500000000000004E-2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6.7500000000000004E-2</v>
          </cell>
        </row>
        <row r="5079">
          <cell r="A5079" t="str">
            <v>950078964010</v>
          </cell>
          <cell r="B5079">
            <v>95007896</v>
          </cell>
          <cell r="C5079">
            <v>4010</v>
          </cell>
          <cell r="D5079">
            <v>0.04</v>
          </cell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0.04</v>
          </cell>
        </row>
        <row r="5080">
          <cell r="A5080" t="str">
            <v>950078971040</v>
          </cell>
          <cell r="B5080">
            <v>95007897</v>
          </cell>
          <cell r="C5080">
            <v>1040</v>
          </cell>
          <cell r="D5080">
            <v>7.0000000000000007E-2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7.0000000000000007E-2</v>
          </cell>
        </row>
        <row r="5081">
          <cell r="A5081" t="str">
            <v>950078972064</v>
          </cell>
          <cell r="B5081">
            <v>95007897</v>
          </cell>
          <cell r="C5081">
            <v>2064</v>
          </cell>
          <cell r="D5081">
            <v>4.0800000000000003E-2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4.0800000000000003E-2</v>
          </cell>
        </row>
        <row r="5082">
          <cell r="A5082" t="str">
            <v>950078974010</v>
          </cell>
          <cell r="B5082">
            <v>95007897</v>
          </cell>
          <cell r="C5082">
            <v>4010</v>
          </cell>
          <cell r="D5082">
            <v>0.06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0.06</v>
          </cell>
        </row>
        <row r="5083">
          <cell r="A5083" t="str">
            <v>950078981040</v>
          </cell>
          <cell r="B5083">
            <v>95007898</v>
          </cell>
          <cell r="C5083">
            <v>1040</v>
          </cell>
          <cell r="D5083">
            <v>0.49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0.49</v>
          </cell>
        </row>
        <row r="5084">
          <cell r="A5084" t="str">
            <v>950078982061</v>
          </cell>
          <cell r="B5084">
            <v>95007898</v>
          </cell>
          <cell r="C5084">
            <v>2061</v>
          </cell>
          <cell r="D5084">
            <v>20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20</v>
          </cell>
        </row>
        <row r="5085">
          <cell r="A5085" t="str">
            <v>950078984010</v>
          </cell>
          <cell r="B5085">
            <v>95007898</v>
          </cell>
          <cell r="C5085">
            <v>4010</v>
          </cell>
          <cell r="D5085">
            <v>0.49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0.49</v>
          </cell>
        </row>
        <row r="5086">
          <cell r="A5086" t="str">
            <v>950078991040</v>
          </cell>
          <cell r="B5086">
            <v>95007899</v>
          </cell>
          <cell r="C5086">
            <v>1040</v>
          </cell>
          <cell r="D5086">
            <v>0.47499999999999998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0.47499999999999998</v>
          </cell>
        </row>
        <row r="5087">
          <cell r="A5087" t="str">
            <v>950078994010</v>
          </cell>
          <cell r="B5087">
            <v>95007899</v>
          </cell>
          <cell r="C5087">
            <v>4010</v>
          </cell>
          <cell r="D5087">
            <v>0.47499999999999998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0.47499999999999998</v>
          </cell>
        </row>
        <row r="5088">
          <cell r="A5088" t="str">
            <v>950079001040</v>
          </cell>
          <cell r="B5088">
            <v>95007900</v>
          </cell>
          <cell r="C5088">
            <v>1040</v>
          </cell>
          <cell r="D5088">
            <v>0.75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0.75</v>
          </cell>
        </row>
        <row r="5089">
          <cell r="A5089" t="str">
            <v>950079002061</v>
          </cell>
          <cell r="B5089">
            <v>95007900</v>
          </cell>
          <cell r="C5089">
            <v>2061</v>
          </cell>
          <cell r="D5089">
            <v>1.3388</v>
          </cell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1.3388</v>
          </cell>
        </row>
        <row r="5090">
          <cell r="A5090" t="str">
            <v>950079011040</v>
          </cell>
          <cell r="B5090">
            <v>95007901</v>
          </cell>
          <cell r="C5090">
            <v>1040</v>
          </cell>
          <cell r="D5090">
            <v>0.66</v>
          </cell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0.66</v>
          </cell>
        </row>
        <row r="5091">
          <cell r="A5091" t="str">
            <v>950079014010</v>
          </cell>
          <cell r="B5091">
            <v>95007901</v>
          </cell>
          <cell r="C5091">
            <v>4010</v>
          </cell>
          <cell r="D5091">
            <v>0.66</v>
          </cell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0.66</v>
          </cell>
        </row>
        <row r="5092">
          <cell r="A5092" t="str">
            <v>950079191040</v>
          </cell>
          <cell r="B5092">
            <v>95007919</v>
          </cell>
          <cell r="C5092">
            <v>1040</v>
          </cell>
          <cell r="D5092">
            <v>78.680000000000007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78.680000000000007</v>
          </cell>
        </row>
        <row r="5093">
          <cell r="A5093" t="str">
            <v>950079241040</v>
          </cell>
          <cell r="B5093">
            <v>95007924</v>
          </cell>
          <cell r="C5093">
            <v>1040</v>
          </cell>
          <cell r="D5093">
            <v>10.73667</v>
          </cell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10.73667</v>
          </cell>
        </row>
        <row r="5094">
          <cell r="A5094" t="str">
            <v>950079251040</v>
          </cell>
          <cell r="B5094">
            <v>95007925</v>
          </cell>
          <cell r="C5094">
            <v>1040</v>
          </cell>
          <cell r="D5094">
            <v>775.49444000000005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775.49444000000005</v>
          </cell>
        </row>
        <row r="5095">
          <cell r="A5095" t="str">
            <v>950079311040</v>
          </cell>
          <cell r="B5095">
            <v>95007931</v>
          </cell>
          <cell r="C5095">
            <v>1040</v>
          </cell>
          <cell r="D5095">
            <v>67.349999999999994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67.349999999999994</v>
          </cell>
        </row>
        <row r="5096">
          <cell r="A5096" t="str">
            <v>950079314010</v>
          </cell>
          <cell r="B5096">
            <v>95007931</v>
          </cell>
          <cell r="C5096">
            <v>4010</v>
          </cell>
          <cell r="D5096">
            <v>79.2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79.2</v>
          </cell>
        </row>
        <row r="5097">
          <cell r="A5097" t="str">
            <v>950079321040</v>
          </cell>
          <cell r="B5097">
            <v>95007932</v>
          </cell>
          <cell r="C5097">
            <v>1040</v>
          </cell>
          <cell r="D5097">
            <v>4.22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4.22</v>
          </cell>
        </row>
        <row r="5098">
          <cell r="A5098" t="str">
            <v>950079322061</v>
          </cell>
          <cell r="B5098">
            <v>95007932</v>
          </cell>
          <cell r="C5098">
            <v>2061</v>
          </cell>
          <cell r="D5098">
            <v>70.959999999999994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70.959999999999994</v>
          </cell>
        </row>
        <row r="5099">
          <cell r="A5099" t="str">
            <v>950079331040</v>
          </cell>
          <cell r="B5099">
            <v>95007933</v>
          </cell>
          <cell r="C5099">
            <v>1040</v>
          </cell>
          <cell r="D5099">
            <v>15.002549999999999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15.002549999999999</v>
          </cell>
        </row>
        <row r="5100">
          <cell r="A5100" t="str">
            <v>950079336023</v>
          </cell>
          <cell r="B5100">
            <v>95007933</v>
          </cell>
          <cell r="C5100">
            <v>6023</v>
          </cell>
          <cell r="D5100">
            <v>21.1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21.1</v>
          </cell>
        </row>
        <row r="5101">
          <cell r="A5101" t="str">
            <v>950079361040</v>
          </cell>
          <cell r="B5101">
            <v>95007936</v>
          </cell>
          <cell r="C5101">
            <v>1040</v>
          </cell>
          <cell r="D5101">
            <v>94.5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94.5</v>
          </cell>
        </row>
        <row r="5102">
          <cell r="A5102" t="str">
            <v>950079362061</v>
          </cell>
          <cell r="B5102">
            <v>95007936</v>
          </cell>
          <cell r="C5102">
            <v>2061</v>
          </cell>
          <cell r="D5102">
            <v>238</v>
          </cell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>
            <v>238</v>
          </cell>
        </row>
        <row r="5103">
          <cell r="A5103" t="str">
            <v>950079411040</v>
          </cell>
          <cell r="B5103">
            <v>95007941</v>
          </cell>
          <cell r="C5103">
            <v>1040</v>
          </cell>
          <cell r="D5103">
            <v>224.00333000000001</v>
          </cell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>
            <v>224.00333000000001</v>
          </cell>
        </row>
        <row r="5104">
          <cell r="A5104" t="str">
            <v>950079441040</v>
          </cell>
          <cell r="B5104">
            <v>95007944</v>
          </cell>
          <cell r="C5104">
            <v>1040</v>
          </cell>
          <cell r="D5104">
            <v>188.46286000000001</v>
          </cell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>
            <v>188.46286000000001</v>
          </cell>
        </row>
        <row r="5105">
          <cell r="A5105" t="str">
            <v>950079491040</v>
          </cell>
          <cell r="B5105">
            <v>95007949</v>
          </cell>
          <cell r="C5105">
            <v>1040</v>
          </cell>
          <cell r="D5105">
            <v>126.68</v>
          </cell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>
            <v>126.68</v>
          </cell>
        </row>
        <row r="5106">
          <cell r="A5106" t="str">
            <v>950079531040</v>
          </cell>
          <cell r="B5106">
            <v>95007953</v>
          </cell>
          <cell r="C5106">
            <v>1040</v>
          </cell>
          <cell r="D5106">
            <v>551.51</v>
          </cell>
          <cell r="E5106">
            <v>0</v>
          </cell>
          <cell r="F5106">
            <v>0</v>
          </cell>
          <cell r="G5106">
            <v>0</v>
          </cell>
          <cell r="H5106">
            <v>0</v>
          </cell>
          <cell r="I5106">
            <v>551.51</v>
          </cell>
        </row>
        <row r="5107">
          <cell r="A5107" t="str">
            <v>950079541040</v>
          </cell>
          <cell r="B5107">
            <v>95007954</v>
          </cell>
          <cell r="C5107">
            <v>1040</v>
          </cell>
          <cell r="D5107">
            <v>388.66667000000001</v>
          </cell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>
            <v>388.66667000000001</v>
          </cell>
        </row>
        <row r="5108">
          <cell r="A5108" t="str">
            <v>950079571040</v>
          </cell>
          <cell r="B5108">
            <v>95007957</v>
          </cell>
          <cell r="C5108">
            <v>1040</v>
          </cell>
          <cell r="D5108">
            <v>100.2552</v>
          </cell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>
            <v>100.2552</v>
          </cell>
        </row>
        <row r="5109">
          <cell r="A5109" t="str">
            <v>950079574010</v>
          </cell>
          <cell r="B5109">
            <v>95007957</v>
          </cell>
          <cell r="C5109">
            <v>4010</v>
          </cell>
          <cell r="D5109">
            <v>93.17</v>
          </cell>
          <cell r="E5109">
            <v>0</v>
          </cell>
          <cell r="F5109">
            <v>0</v>
          </cell>
          <cell r="G5109">
            <v>0</v>
          </cell>
          <cell r="H5109">
            <v>0</v>
          </cell>
          <cell r="I5109">
            <v>93.17</v>
          </cell>
        </row>
        <row r="5110">
          <cell r="A5110" t="str">
            <v>950079591040</v>
          </cell>
          <cell r="B5110">
            <v>95007959</v>
          </cell>
          <cell r="C5110">
            <v>1040</v>
          </cell>
          <cell r="D5110">
            <v>78.739999999999995</v>
          </cell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>
            <v>78.739999999999995</v>
          </cell>
        </row>
        <row r="5111">
          <cell r="A5111" t="str">
            <v>950079671040</v>
          </cell>
          <cell r="B5111">
            <v>95007967</v>
          </cell>
          <cell r="C5111">
            <v>1040</v>
          </cell>
          <cell r="D5111">
            <v>231</v>
          </cell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>
            <v>231</v>
          </cell>
        </row>
        <row r="5112">
          <cell r="A5112" t="str">
            <v>950079711040</v>
          </cell>
          <cell r="B5112">
            <v>95007971</v>
          </cell>
          <cell r="C5112">
            <v>1040</v>
          </cell>
          <cell r="D5112">
            <v>20.917359999999999</v>
          </cell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>
            <v>20.917359999999999</v>
          </cell>
        </row>
        <row r="5113">
          <cell r="A5113" t="str">
            <v>950079712060</v>
          </cell>
          <cell r="B5113">
            <v>95007971</v>
          </cell>
          <cell r="C5113">
            <v>2060</v>
          </cell>
          <cell r="D5113">
            <v>24.4</v>
          </cell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>
            <v>24.4</v>
          </cell>
        </row>
        <row r="5114">
          <cell r="A5114" t="str">
            <v>950079712061</v>
          </cell>
          <cell r="B5114">
            <v>95007971</v>
          </cell>
          <cell r="C5114">
            <v>2061</v>
          </cell>
          <cell r="D5114">
            <v>23.222899999999999</v>
          </cell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>
            <v>23.222899999999999</v>
          </cell>
        </row>
        <row r="5115">
          <cell r="A5115" t="str">
            <v>950079714010</v>
          </cell>
          <cell r="B5115">
            <v>95007971</v>
          </cell>
          <cell r="C5115">
            <v>4010</v>
          </cell>
          <cell r="D5115">
            <v>20.92</v>
          </cell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>
            <v>20.92</v>
          </cell>
        </row>
        <row r="5116">
          <cell r="A5116" t="str">
            <v>950079831040</v>
          </cell>
          <cell r="B5116">
            <v>95007983</v>
          </cell>
          <cell r="C5116">
            <v>1040</v>
          </cell>
          <cell r="D5116">
            <v>25.894439999999999</v>
          </cell>
          <cell r="E5116">
            <v>0</v>
          </cell>
          <cell r="F5116">
            <v>0</v>
          </cell>
          <cell r="G5116">
            <v>0</v>
          </cell>
          <cell r="H5116">
            <v>0</v>
          </cell>
          <cell r="I5116">
            <v>25.894439999999999</v>
          </cell>
        </row>
        <row r="5117">
          <cell r="A5117" t="str">
            <v>950079851040</v>
          </cell>
          <cell r="B5117">
            <v>95007985</v>
          </cell>
          <cell r="C5117">
            <v>1040</v>
          </cell>
          <cell r="D5117">
            <v>294.07866000000001</v>
          </cell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>
            <v>294.07866000000001</v>
          </cell>
        </row>
        <row r="5118">
          <cell r="A5118" t="str">
            <v>950079871040</v>
          </cell>
          <cell r="B5118">
            <v>95007987</v>
          </cell>
          <cell r="C5118">
            <v>1040</v>
          </cell>
          <cell r="D5118">
            <v>213.38399999999999</v>
          </cell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>
            <v>213.38399999999999</v>
          </cell>
        </row>
        <row r="5119">
          <cell r="A5119" t="str">
            <v>950079881040</v>
          </cell>
          <cell r="B5119">
            <v>95007988</v>
          </cell>
          <cell r="C5119">
            <v>1040</v>
          </cell>
          <cell r="D5119">
            <v>127.82147000000001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127.82147000000001</v>
          </cell>
        </row>
        <row r="5120">
          <cell r="A5120" t="str">
            <v>950079884010</v>
          </cell>
          <cell r="B5120">
            <v>95007988</v>
          </cell>
          <cell r="C5120">
            <v>4010</v>
          </cell>
          <cell r="D5120">
            <v>118.93</v>
          </cell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118.93</v>
          </cell>
        </row>
        <row r="5121">
          <cell r="A5121" t="str">
            <v>950079891040</v>
          </cell>
          <cell r="B5121">
            <v>95007989</v>
          </cell>
          <cell r="C5121">
            <v>1040</v>
          </cell>
          <cell r="D5121">
            <v>364.8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364.8</v>
          </cell>
        </row>
        <row r="5122">
          <cell r="A5122" t="str">
            <v>950079894010</v>
          </cell>
          <cell r="B5122">
            <v>95007989</v>
          </cell>
          <cell r="C5122">
            <v>4010</v>
          </cell>
          <cell r="D5122">
            <v>292.5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292.5</v>
          </cell>
        </row>
        <row r="5123">
          <cell r="A5123" t="str">
            <v>950080021040</v>
          </cell>
          <cell r="B5123">
            <v>95008002</v>
          </cell>
          <cell r="C5123">
            <v>1040</v>
          </cell>
          <cell r="D5123">
            <v>110.43494</v>
          </cell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110.43494</v>
          </cell>
        </row>
        <row r="5124">
          <cell r="A5124" t="str">
            <v>950080024010</v>
          </cell>
          <cell r="B5124">
            <v>95008002</v>
          </cell>
          <cell r="C5124">
            <v>4010</v>
          </cell>
          <cell r="D5124">
            <v>110.435</v>
          </cell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110.435</v>
          </cell>
        </row>
        <row r="5125">
          <cell r="A5125" t="str">
            <v>950080051040</v>
          </cell>
          <cell r="B5125">
            <v>95008005</v>
          </cell>
          <cell r="C5125">
            <v>1040</v>
          </cell>
          <cell r="D5125">
            <v>414.33199999999999</v>
          </cell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414.33199999999999</v>
          </cell>
        </row>
        <row r="5126">
          <cell r="A5126" t="str">
            <v>950080111040</v>
          </cell>
          <cell r="B5126">
            <v>95008011</v>
          </cell>
          <cell r="C5126">
            <v>1040</v>
          </cell>
          <cell r="D5126">
            <v>592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592</v>
          </cell>
        </row>
        <row r="5127">
          <cell r="A5127" t="str">
            <v>950080131040</v>
          </cell>
          <cell r="B5127">
            <v>95008013</v>
          </cell>
          <cell r="C5127">
            <v>1040</v>
          </cell>
          <cell r="D5127">
            <v>53.957500000000003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53.957500000000003</v>
          </cell>
        </row>
        <row r="5128">
          <cell r="A5128" t="str">
            <v>950080134010</v>
          </cell>
          <cell r="B5128">
            <v>95008013</v>
          </cell>
          <cell r="C5128">
            <v>4010</v>
          </cell>
          <cell r="D5128">
            <v>26.87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26.87</v>
          </cell>
        </row>
        <row r="5129">
          <cell r="A5129" t="str">
            <v>950080141040</v>
          </cell>
          <cell r="B5129">
            <v>95008014</v>
          </cell>
          <cell r="C5129">
            <v>1040</v>
          </cell>
          <cell r="D5129">
            <v>76.430000000000007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76.430000000000007</v>
          </cell>
        </row>
        <row r="5130">
          <cell r="A5130" t="str">
            <v>950080151040</v>
          </cell>
          <cell r="B5130">
            <v>95008015</v>
          </cell>
          <cell r="C5130">
            <v>1040</v>
          </cell>
          <cell r="D5130">
            <v>57.924689999999998</v>
          </cell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57.924689999999998</v>
          </cell>
        </row>
        <row r="5131">
          <cell r="A5131" t="str">
            <v>950080211040</v>
          </cell>
          <cell r="B5131">
            <v>95008021</v>
          </cell>
          <cell r="C5131">
            <v>1040</v>
          </cell>
          <cell r="D5131">
            <v>569.82000000000005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569.82000000000005</v>
          </cell>
        </row>
        <row r="5132">
          <cell r="A5132" t="str">
            <v>950080214010</v>
          </cell>
          <cell r="B5132">
            <v>95008021</v>
          </cell>
          <cell r="C5132">
            <v>4010</v>
          </cell>
          <cell r="D5132">
            <v>569.82000000000005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569.82000000000005</v>
          </cell>
        </row>
        <row r="5133">
          <cell r="A5133" t="str">
            <v>950080271040</v>
          </cell>
          <cell r="B5133">
            <v>95008027</v>
          </cell>
          <cell r="C5133">
            <v>1040</v>
          </cell>
          <cell r="D5133">
            <v>135.30821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135.30821</v>
          </cell>
        </row>
        <row r="5134">
          <cell r="A5134" t="str">
            <v>950080351040</v>
          </cell>
          <cell r="B5134">
            <v>95008035</v>
          </cell>
          <cell r="C5134">
            <v>1040</v>
          </cell>
          <cell r="D5134">
            <v>145.99</v>
          </cell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145.99</v>
          </cell>
        </row>
        <row r="5135">
          <cell r="A5135" t="str">
            <v>950080411040</v>
          </cell>
          <cell r="B5135">
            <v>95008041</v>
          </cell>
          <cell r="C5135">
            <v>1040</v>
          </cell>
          <cell r="D5135">
            <v>224.13037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224.13037</v>
          </cell>
        </row>
        <row r="5136">
          <cell r="A5136" t="str">
            <v>950080412060</v>
          </cell>
          <cell r="B5136">
            <v>95008041</v>
          </cell>
          <cell r="C5136">
            <v>2060</v>
          </cell>
          <cell r="D5136">
            <v>390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390</v>
          </cell>
        </row>
        <row r="5137">
          <cell r="A5137" t="str">
            <v>950080541040</v>
          </cell>
          <cell r="B5137">
            <v>95008054</v>
          </cell>
          <cell r="C5137">
            <v>1040</v>
          </cell>
          <cell r="D5137">
            <v>365.82666999999998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365.82666999999998</v>
          </cell>
        </row>
        <row r="5138">
          <cell r="A5138" t="str">
            <v>950080551040</v>
          </cell>
          <cell r="B5138">
            <v>95008055</v>
          </cell>
          <cell r="C5138">
            <v>1040</v>
          </cell>
          <cell r="D5138">
            <v>185.34143</v>
          </cell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185.34143</v>
          </cell>
        </row>
        <row r="5139">
          <cell r="A5139" t="str">
            <v>950080552061</v>
          </cell>
          <cell r="B5139">
            <v>95008055</v>
          </cell>
          <cell r="C5139">
            <v>2061</v>
          </cell>
          <cell r="D5139">
            <v>608.27049999999997</v>
          </cell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608.27049999999997</v>
          </cell>
        </row>
        <row r="5140">
          <cell r="A5140" t="str">
            <v>950080554010</v>
          </cell>
          <cell r="B5140">
            <v>95008055</v>
          </cell>
          <cell r="C5140">
            <v>4010</v>
          </cell>
          <cell r="D5140">
            <v>145.815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145.815</v>
          </cell>
        </row>
        <row r="5141">
          <cell r="A5141" t="str">
            <v>950080591040</v>
          </cell>
          <cell r="B5141">
            <v>95008059</v>
          </cell>
          <cell r="C5141">
            <v>1040</v>
          </cell>
          <cell r="D5141">
            <v>29.84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29.84</v>
          </cell>
        </row>
        <row r="5142">
          <cell r="A5142" t="str">
            <v>950080601040</v>
          </cell>
          <cell r="B5142">
            <v>95008060</v>
          </cell>
          <cell r="C5142">
            <v>1040</v>
          </cell>
          <cell r="D5142">
            <v>9.66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9.66</v>
          </cell>
        </row>
        <row r="5143">
          <cell r="A5143" t="str">
            <v>950080631040</v>
          </cell>
          <cell r="B5143">
            <v>95008063</v>
          </cell>
          <cell r="C5143">
            <v>1040</v>
          </cell>
          <cell r="D5143">
            <v>27.094449999999998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27.094449999999998</v>
          </cell>
        </row>
        <row r="5144">
          <cell r="A5144" t="str">
            <v>950080641040</v>
          </cell>
          <cell r="B5144">
            <v>95008064</v>
          </cell>
          <cell r="C5144">
            <v>1040</v>
          </cell>
          <cell r="D5144">
            <v>25.58869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25.58869</v>
          </cell>
        </row>
        <row r="5145">
          <cell r="A5145" t="str">
            <v>950080681040</v>
          </cell>
          <cell r="B5145">
            <v>95008068</v>
          </cell>
          <cell r="C5145">
            <v>1040</v>
          </cell>
          <cell r="D5145">
            <v>27.140090000000001</v>
          </cell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>
            <v>27.140090000000001</v>
          </cell>
        </row>
        <row r="5146">
          <cell r="A5146" t="str">
            <v>950080711040</v>
          </cell>
          <cell r="B5146">
            <v>95008071</v>
          </cell>
          <cell r="C5146">
            <v>1040</v>
          </cell>
          <cell r="D5146">
            <v>782.47508000000005</v>
          </cell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>
            <v>782.47508000000005</v>
          </cell>
        </row>
        <row r="5147">
          <cell r="A5147" t="str">
            <v>950080752061</v>
          </cell>
          <cell r="B5147">
            <v>95008075</v>
          </cell>
          <cell r="C5147">
            <v>2061</v>
          </cell>
          <cell r="D5147">
            <v>0.48825000000000002</v>
          </cell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>
            <v>0.48825000000000002</v>
          </cell>
        </row>
        <row r="5148">
          <cell r="A5148" t="str">
            <v>950080772061</v>
          </cell>
          <cell r="B5148">
            <v>95008077</v>
          </cell>
          <cell r="C5148">
            <v>2061</v>
          </cell>
          <cell r="D5148">
            <v>1.6776199999999999</v>
          </cell>
          <cell r="E5148">
            <v>0</v>
          </cell>
          <cell r="F5148">
            <v>0</v>
          </cell>
          <cell r="G5148">
            <v>0</v>
          </cell>
          <cell r="H5148">
            <v>0</v>
          </cell>
          <cell r="I5148">
            <v>1.6776199999999999</v>
          </cell>
        </row>
        <row r="5149">
          <cell r="A5149" t="str">
            <v>950080772062</v>
          </cell>
          <cell r="B5149">
            <v>95008077</v>
          </cell>
          <cell r="C5149">
            <v>2062</v>
          </cell>
          <cell r="D5149">
            <v>63.43</v>
          </cell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>
            <v>63.43</v>
          </cell>
        </row>
        <row r="5150">
          <cell r="A5150" t="str">
            <v>950080792061</v>
          </cell>
          <cell r="B5150">
            <v>95008079</v>
          </cell>
          <cell r="C5150">
            <v>2061</v>
          </cell>
          <cell r="D5150">
            <v>1.6771400000000001</v>
          </cell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>
            <v>1.6771400000000001</v>
          </cell>
        </row>
        <row r="5151">
          <cell r="A5151" t="str">
            <v>950080831040</v>
          </cell>
          <cell r="B5151">
            <v>95008083</v>
          </cell>
          <cell r="C5151">
            <v>1040</v>
          </cell>
          <cell r="D5151">
            <v>102.24703</v>
          </cell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>
            <v>102.24703</v>
          </cell>
        </row>
        <row r="5152">
          <cell r="A5152" t="str">
            <v>950080851040</v>
          </cell>
          <cell r="B5152">
            <v>95008085</v>
          </cell>
          <cell r="C5152">
            <v>1040</v>
          </cell>
          <cell r="D5152">
            <v>173.69503</v>
          </cell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>
            <v>173.69503</v>
          </cell>
        </row>
        <row r="5153">
          <cell r="A5153" t="str">
            <v>950080854010</v>
          </cell>
          <cell r="B5153">
            <v>95008085</v>
          </cell>
          <cell r="C5153">
            <v>4010</v>
          </cell>
          <cell r="D5153">
            <v>173.69667000000001</v>
          </cell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>
            <v>173.69667000000001</v>
          </cell>
        </row>
        <row r="5154">
          <cell r="A5154" t="str">
            <v>950080861040</v>
          </cell>
          <cell r="B5154">
            <v>95008086</v>
          </cell>
          <cell r="C5154">
            <v>1040</v>
          </cell>
          <cell r="D5154">
            <v>232.92592999999999</v>
          </cell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>
            <v>232.92592999999999</v>
          </cell>
        </row>
        <row r="5155">
          <cell r="A5155" t="str">
            <v>950080864010</v>
          </cell>
          <cell r="B5155">
            <v>95008086</v>
          </cell>
          <cell r="C5155">
            <v>4010</v>
          </cell>
          <cell r="D5155">
            <v>205.49</v>
          </cell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>
            <v>205.49</v>
          </cell>
        </row>
        <row r="5156">
          <cell r="A5156" t="str">
            <v>950080871040</v>
          </cell>
          <cell r="B5156">
            <v>95008087</v>
          </cell>
          <cell r="C5156">
            <v>1040</v>
          </cell>
          <cell r="D5156">
            <v>353.7</v>
          </cell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>
            <v>353.7</v>
          </cell>
        </row>
        <row r="5157">
          <cell r="A5157" t="str">
            <v>950080881040</v>
          </cell>
          <cell r="B5157">
            <v>95008088</v>
          </cell>
          <cell r="C5157">
            <v>1040</v>
          </cell>
          <cell r="D5157">
            <v>314.14999999999998</v>
          </cell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>
            <v>314.14999999999998</v>
          </cell>
        </row>
        <row r="5158">
          <cell r="A5158" t="str">
            <v>950080951040</v>
          </cell>
          <cell r="B5158">
            <v>95008095</v>
          </cell>
          <cell r="C5158">
            <v>1040</v>
          </cell>
          <cell r="D5158">
            <v>113.46333</v>
          </cell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>
            <v>113.46333</v>
          </cell>
        </row>
        <row r="5159">
          <cell r="A5159" t="str">
            <v>950080971040</v>
          </cell>
          <cell r="B5159">
            <v>95008097</v>
          </cell>
          <cell r="C5159">
            <v>1040</v>
          </cell>
          <cell r="D5159">
            <v>384.75</v>
          </cell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>
            <v>384.75</v>
          </cell>
        </row>
        <row r="5160">
          <cell r="A5160" t="str">
            <v>950080991040</v>
          </cell>
          <cell r="B5160">
            <v>95008099</v>
          </cell>
          <cell r="C5160">
            <v>1040</v>
          </cell>
          <cell r="D5160">
            <v>248.40089</v>
          </cell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>
            <v>248.40089</v>
          </cell>
        </row>
        <row r="5161">
          <cell r="A5161" t="str">
            <v>950080994010</v>
          </cell>
          <cell r="B5161">
            <v>95008099</v>
          </cell>
          <cell r="C5161">
            <v>4010</v>
          </cell>
          <cell r="D5161">
            <v>215.255</v>
          </cell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>
            <v>215.255</v>
          </cell>
        </row>
        <row r="5162">
          <cell r="A5162" t="str">
            <v>950081011040</v>
          </cell>
          <cell r="B5162">
            <v>95008101</v>
          </cell>
          <cell r="C5162">
            <v>1040</v>
          </cell>
          <cell r="D5162">
            <v>100.33381</v>
          </cell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>
            <v>100.33381</v>
          </cell>
        </row>
        <row r="5163">
          <cell r="A5163" t="str">
            <v>950081014010</v>
          </cell>
          <cell r="B5163">
            <v>95008101</v>
          </cell>
          <cell r="C5163">
            <v>4010</v>
          </cell>
          <cell r="D5163">
            <v>106.6</v>
          </cell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>
            <v>106.6</v>
          </cell>
        </row>
        <row r="5164">
          <cell r="A5164" t="str">
            <v>950081022061</v>
          </cell>
          <cell r="B5164">
            <v>95008102</v>
          </cell>
          <cell r="C5164">
            <v>2061</v>
          </cell>
          <cell r="D5164">
            <v>16.399999999999999</v>
          </cell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>
            <v>16.399999999999999</v>
          </cell>
        </row>
        <row r="5165">
          <cell r="A5165" t="str">
            <v>950081031040</v>
          </cell>
          <cell r="B5165">
            <v>95008103</v>
          </cell>
          <cell r="C5165">
            <v>1040</v>
          </cell>
          <cell r="D5165">
            <v>6.75</v>
          </cell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>
            <v>6.75</v>
          </cell>
        </row>
        <row r="5166">
          <cell r="A5166" t="str">
            <v>950081041040</v>
          </cell>
          <cell r="B5166">
            <v>95008104</v>
          </cell>
          <cell r="C5166">
            <v>1040</v>
          </cell>
          <cell r="D5166">
            <v>110.76600000000001</v>
          </cell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>
            <v>110.76600000000001</v>
          </cell>
        </row>
        <row r="5167">
          <cell r="A5167" t="str">
            <v>950081101040</v>
          </cell>
          <cell r="B5167">
            <v>95008110</v>
          </cell>
          <cell r="C5167">
            <v>1040</v>
          </cell>
          <cell r="D5167">
            <v>61.69</v>
          </cell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>
            <v>61.69</v>
          </cell>
        </row>
        <row r="5168">
          <cell r="A5168" t="str">
            <v>950081151040</v>
          </cell>
          <cell r="B5168">
            <v>95008115</v>
          </cell>
          <cell r="C5168">
            <v>1040</v>
          </cell>
          <cell r="D5168">
            <v>246.35</v>
          </cell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>
            <v>246.35</v>
          </cell>
        </row>
        <row r="5169">
          <cell r="A5169" t="str">
            <v>950081161040</v>
          </cell>
          <cell r="B5169">
            <v>95008116</v>
          </cell>
          <cell r="C5169">
            <v>1040</v>
          </cell>
          <cell r="D5169">
            <v>284.39600000000002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284.39600000000002</v>
          </cell>
        </row>
        <row r="5170">
          <cell r="A5170" t="str">
            <v>950081164010</v>
          </cell>
          <cell r="B5170">
            <v>95008116</v>
          </cell>
          <cell r="C5170">
            <v>4010</v>
          </cell>
          <cell r="D5170">
            <v>284.39999999999998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284.39999999999998</v>
          </cell>
        </row>
        <row r="5171">
          <cell r="A5171" t="str">
            <v>950081261040</v>
          </cell>
          <cell r="B5171">
            <v>95008126</v>
          </cell>
          <cell r="C5171">
            <v>1040</v>
          </cell>
          <cell r="D5171">
            <v>22.476669999999999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22.476669999999999</v>
          </cell>
        </row>
        <row r="5172">
          <cell r="A5172" t="str">
            <v>950081271040</v>
          </cell>
          <cell r="B5172">
            <v>95008127</v>
          </cell>
          <cell r="C5172">
            <v>1040</v>
          </cell>
          <cell r="D5172">
            <v>62.348750000000003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62.348750000000003</v>
          </cell>
        </row>
        <row r="5173">
          <cell r="A5173" t="str">
            <v>950081301040</v>
          </cell>
          <cell r="B5173">
            <v>95008130</v>
          </cell>
          <cell r="C5173">
            <v>1040</v>
          </cell>
          <cell r="D5173">
            <v>130.244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130.244</v>
          </cell>
        </row>
        <row r="5174">
          <cell r="A5174" t="str">
            <v>950081304010</v>
          </cell>
          <cell r="B5174">
            <v>95008130</v>
          </cell>
          <cell r="C5174">
            <v>4010</v>
          </cell>
          <cell r="D5174">
            <v>130.24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130.24</v>
          </cell>
        </row>
        <row r="5175">
          <cell r="A5175" t="str">
            <v>950081311040</v>
          </cell>
          <cell r="B5175">
            <v>95008131</v>
          </cell>
          <cell r="C5175">
            <v>1040</v>
          </cell>
          <cell r="D5175">
            <v>561.04999999999995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561.04999999999995</v>
          </cell>
        </row>
        <row r="5176">
          <cell r="A5176" t="str">
            <v>950081331040</v>
          </cell>
          <cell r="B5176">
            <v>95008133</v>
          </cell>
          <cell r="C5176">
            <v>1040</v>
          </cell>
          <cell r="D5176">
            <v>126.66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126.66</v>
          </cell>
        </row>
        <row r="5177">
          <cell r="A5177" t="str">
            <v>950081341040</v>
          </cell>
          <cell r="B5177">
            <v>95008134</v>
          </cell>
          <cell r="C5177">
            <v>1040</v>
          </cell>
          <cell r="D5177">
            <v>1148.8888899999999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1148.8888899999999</v>
          </cell>
        </row>
        <row r="5178">
          <cell r="A5178" t="str">
            <v>950081361040</v>
          </cell>
          <cell r="B5178">
            <v>95008136</v>
          </cell>
          <cell r="C5178">
            <v>1040</v>
          </cell>
          <cell r="D5178">
            <v>28.11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28.11</v>
          </cell>
        </row>
        <row r="5179">
          <cell r="A5179" t="str">
            <v>950081371040</v>
          </cell>
          <cell r="B5179">
            <v>95008137</v>
          </cell>
          <cell r="C5179">
            <v>1040</v>
          </cell>
          <cell r="D5179">
            <v>19.646000000000001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19.646000000000001</v>
          </cell>
        </row>
        <row r="5180">
          <cell r="A5180" t="str">
            <v>950081381040</v>
          </cell>
          <cell r="B5180">
            <v>95008138</v>
          </cell>
          <cell r="C5180">
            <v>1040</v>
          </cell>
          <cell r="D5180">
            <v>125.53815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125.53815</v>
          </cell>
        </row>
        <row r="5181">
          <cell r="A5181" t="str">
            <v>950081384010</v>
          </cell>
          <cell r="B5181">
            <v>95008138</v>
          </cell>
          <cell r="C5181">
            <v>4010</v>
          </cell>
          <cell r="D5181">
            <v>119.34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119.34</v>
          </cell>
        </row>
        <row r="5182">
          <cell r="A5182" t="str">
            <v>950081431040</v>
          </cell>
          <cell r="B5182">
            <v>95008143</v>
          </cell>
          <cell r="C5182">
            <v>1040</v>
          </cell>
          <cell r="D5182">
            <v>118.87994999999999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118.87994999999999</v>
          </cell>
        </row>
        <row r="5183">
          <cell r="A5183" t="str">
            <v>950081434010</v>
          </cell>
          <cell r="B5183">
            <v>95008143</v>
          </cell>
          <cell r="C5183">
            <v>4010</v>
          </cell>
          <cell r="D5183">
            <v>107.26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107.26</v>
          </cell>
        </row>
        <row r="5184">
          <cell r="A5184" t="str">
            <v>950081441040</v>
          </cell>
          <cell r="B5184">
            <v>95008144</v>
          </cell>
          <cell r="C5184">
            <v>1040</v>
          </cell>
          <cell r="D5184">
            <v>3.7693500000000002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3.7693500000000002</v>
          </cell>
        </row>
        <row r="5185">
          <cell r="A5185" t="str">
            <v>950081444010</v>
          </cell>
          <cell r="B5185">
            <v>95008144</v>
          </cell>
          <cell r="C5185">
            <v>4010</v>
          </cell>
          <cell r="D5185">
            <v>4.2107999999999999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4.2107999999999999</v>
          </cell>
        </row>
        <row r="5186">
          <cell r="A5186" t="str">
            <v>950081452061</v>
          </cell>
          <cell r="B5186">
            <v>95008145</v>
          </cell>
          <cell r="C5186">
            <v>2061</v>
          </cell>
          <cell r="D5186">
            <v>4.8826999999999998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4.8826999999999998</v>
          </cell>
        </row>
        <row r="5187">
          <cell r="A5187" t="str">
            <v>950081452062</v>
          </cell>
          <cell r="B5187">
            <v>95008145</v>
          </cell>
          <cell r="C5187">
            <v>2062</v>
          </cell>
          <cell r="D5187">
            <v>3.6223200000000002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3.6223200000000002</v>
          </cell>
        </row>
        <row r="5188">
          <cell r="A5188" t="str">
            <v>950081452064</v>
          </cell>
          <cell r="B5188">
            <v>95008145</v>
          </cell>
          <cell r="C5188">
            <v>2064</v>
          </cell>
          <cell r="D5188">
            <v>5.43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5.43</v>
          </cell>
        </row>
        <row r="5189">
          <cell r="A5189" t="str">
            <v>950081471040</v>
          </cell>
          <cell r="B5189">
            <v>95008147</v>
          </cell>
          <cell r="C5189">
            <v>1040</v>
          </cell>
          <cell r="D5189">
            <v>19.433599999999998</v>
          </cell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>
            <v>19.433599999999998</v>
          </cell>
        </row>
        <row r="5190">
          <cell r="A5190" t="str">
            <v>950081491040</v>
          </cell>
          <cell r="B5190">
            <v>95008149</v>
          </cell>
          <cell r="C5190">
            <v>1040</v>
          </cell>
          <cell r="D5190">
            <v>111.54</v>
          </cell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>
            <v>111.54</v>
          </cell>
        </row>
        <row r="5191">
          <cell r="A5191" t="str">
            <v>950081494010</v>
          </cell>
          <cell r="B5191">
            <v>95008149</v>
          </cell>
          <cell r="C5191">
            <v>4010</v>
          </cell>
          <cell r="D5191">
            <v>74.5</v>
          </cell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>
            <v>74.5</v>
          </cell>
        </row>
        <row r="5192">
          <cell r="A5192" t="str">
            <v>950081531040</v>
          </cell>
          <cell r="B5192">
            <v>95008153</v>
          </cell>
          <cell r="C5192">
            <v>1040</v>
          </cell>
          <cell r="D5192">
            <v>23.192060000000001</v>
          </cell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>
            <v>23.192060000000001</v>
          </cell>
        </row>
        <row r="5193">
          <cell r="A5193" t="str">
            <v>950081591040</v>
          </cell>
          <cell r="B5193">
            <v>95008159</v>
          </cell>
          <cell r="C5193">
            <v>1040</v>
          </cell>
          <cell r="D5193">
            <v>156.5</v>
          </cell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>
            <v>156.5</v>
          </cell>
        </row>
        <row r="5194">
          <cell r="A5194" t="str">
            <v>950081631040</v>
          </cell>
          <cell r="B5194">
            <v>95008163</v>
          </cell>
          <cell r="C5194">
            <v>1040</v>
          </cell>
          <cell r="D5194">
            <v>135.29167000000001</v>
          </cell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>
            <v>135.29167000000001</v>
          </cell>
        </row>
        <row r="5195">
          <cell r="A5195" t="str">
            <v>950081641040</v>
          </cell>
          <cell r="B5195">
            <v>95008164</v>
          </cell>
          <cell r="C5195">
            <v>1040</v>
          </cell>
          <cell r="D5195">
            <v>452.55</v>
          </cell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>
            <v>452.55</v>
          </cell>
        </row>
        <row r="5196">
          <cell r="A5196" t="str">
            <v>950081701040</v>
          </cell>
          <cell r="B5196">
            <v>95008170</v>
          </cell>
          <cell r="C5196">
            <v>1040</v>
          </cell>
          <cell r="D5196">
            <v>278.72000000000003</v>
          </cell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>
            <v>278.72000000000003</v>
          </cell>
        </row>
        <row r="5197">
          <cell r="A5197" t="str">
            <v>950081751040</v>
          </cell>
          <cell r="B5197">
            <v>95008175</v>
          </cell>
          <cell r="C5197">
            <v>1040</v>
          </cell>
          <cell r="D5197">
            <v>150.18</v>
          </cell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>
            <v>150.18</v>
          </cell>
        </row>
        <row r="5198">
          <cell r="A5198" t="str">
            <v>950081771040</v>
          </cell>
          <cell r="B5198">
            <v>95008177</v>
          </cell>
          <cell r="C5198">
            <v>1040</v>
          </cell>
          <cell r="D5198">
            <v>46.43591</v>
          </cell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>
            <v>46.43591</v>
          </cell>
        </row>
        <row r="5199">
          <cell r="A5199" t="str">
            <v>950081871040</v>
          </cell>
          <cell r="B5199">
            <v>95008187</v>
          </cell>
          <cell r="C5199">
            <v>1040</v>
          </cell>
          <cell r="D5199">
            <v>714.4</v>
          </cell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>
            <v>714.4</v>
          </cell>
        </row>
        <row r="5200">
          <cell r="A5200" t="str">
            <v>950081901040</v>
          </cell>
          <cell r="B5200">
            <v>95008190</v>
          </cell>
          <cell r="C5200">
            <v>1040</v>
          </cell>
          <cell r="D5200">
            <v>94.5</v>
          </cell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>
            <v>94.5</v>
          </cell>
        </row>
        <row r="5201">
          <cell r="A5201" t="str">
            <v>950082202060</v>
          </cell>
          <cell r="B5201">
            <v>95008220</v>
          </cell>
          <cell r="C5201">
            <v>2060</v>
          </cell>
          <cell r="D5201">
            <v>519.74249999999995</v>
          </cell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>
            <v>519.74249999999995</v>
          </cell>
        </row>
        <row r="5202">
          <cell r="A5202" t="str">
            <v>950082202064</v>
          </cell>
          <cell r="B5202">
            <v>95008220</v>
          </cell>
          <cell r="C5202">
            <v>2064</v>
          </cell>
          <cell r="D5202">
            <v>409.89</v>
          </cell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>
            <v>409.89</v>
          </cell>
        </row>
        <row r="5203">
          <cell r="A5203" t="str">
            <v>950082212060</v>
          </cell>
          <cell r="B5203">
            <v>95008221</v>
          </cell>
          <cell r="C5203">
            <v>2060</v>
          </cell>
          <cell r="D5203">
            <v>190.69</v>
          </cell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>
            <v>190.69</v>
          </cell>
        </row>
        <row r="5204">
          <cell r="A5204" t="str">
            <v>950082251040</v>
          </cell>
          <cell r="B5204">
            <v>95008225</v>
          </cell>
          <cell r="C5204">
            <v>1040</v>
          </cell>
          <cell r="D5204">
            <v>16.100000000000001</v>
          </cell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>
            <v>16.100000000000001</v>
          </cell>
        </row>
        <row r="5205">
          <cell r="A5205" t="str">
            <v>950082254010</v>
          </cell>
          <cell r="B5205">
            <v>95008225</v>
          </cell>
          <cell r="C5205">
            <v>4010</v>
          </cell>
          <cell r="D5205">
            <v>16.100000000000001</v>
          </cell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>
            <v>16.100000000000001</v>
          </cell>
        </row>
        <row r="5206">
          <cell r="A5206" t="str">
            <v>950082292061</v>
          </cell>
          <cell r="B5206">
            <v>95008229</v>
          </cell>
          <cell r="C5206">
            <v>2061</v>
          </cell>
          <cell r="D5206">
            <v>1.6775</v>
          </cell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>
            <v>1.6775</v>
          </cell>
        </row>
        <row r="5207">
          <cell r="A5207" t="str">
            <v>950082391040</v>
          </cell>
          <cell r="B5207">
            <v>95008239</v>
          </cell>
          <cell r="C5207">
            <v>1040</v>
          </cell>
          <cell r="D5207">
            <v>8.6402599999999996</v>
          </cell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>
            <v>8.6402599999999996</v>
          </cell>
        </row>
        <row r="5208">
          <cell r="A5208" t="str">
            <v>950082401040</v>
          </cell>
          <cell r="B5208">
            <v>95008240</v>
          </cell>
          <cell r="C5208">
            <v>1040</v>
          </cell>
          <cell r="D5208">
            <v>16.342030000000001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16.342030000000001</v>
          </cell>
        </row>
        <row r="5209">
          <cell r="A5209" t="str">
            <v>950082404010</v>
          </cell>
          <cell r="B5209">
            <v>95008240</v>
          </cell>
          <cell r="C5209">
            <v>4010</v>
          </cell>
          <cell r="D5209">
            <v>15.046250000000001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15.046250000000001</v>
          </cell>
        </row>
        <row r="5210">
          <cell r="A5210" t="str">
            <v>950082442061</v>
          </cell>
          <cell r="B5210">
            <v>95008244</v>
          </cell>
          <cell r="C5210">
            <v>2061</v>
          </cell>
          <cell r="D5210">
            <v>9.5594999999999999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9.5594999999999999</v>
          </cell>
        </row>
        <row r="5211">
          <cell r="A5211" t="str">
            <v>950082452060</v>
          </cell>
          <cell r="B5211">
            <v>95008245</v>
          </cell>
          <cell r="C5211">
            <v>2060</v>
          </cell>
          <cell r="D5211">
            <v>3267.4333299999998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3267.4333299999998</v>
          </cell>
        </row>
        <row r="5212">
          <cell r="A5212" t="str">
            <v>950082452061</v>
          </cell>
          <cell r="B5212">
            <v>95008245</v>
          </cell>
          <cell r="C5212">
            <v>2061</v>
          </cell>
          <cell r="D5212">
            <v>2091.8200000000002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2091.8200000000002</v>
          </cell>
        </row>
        <row r="5213">
          <cell r="A5213" t="str">
            <v>950082452064</v>
          </cell>
          <cell r="B5213">
            <v>95008245</v>
          </cell>
          <cell r="C5213">
            <v>2064</v>
          </cell>
          <cell r="D5213">
            <v>3075.94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3075.94</v>
          </cell>
        </row>
        <row r="5214">
          <cell r="A5214" t="str">
            <v>950082462060</v>
          </cell>
          <cell r="B5214">
            <v>95008246</v>
          </cell>
          <cell r="C5214">
            <v>2060</v>
          </cell>
          <cell r="D5214">
            <v>2453.89167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2453.89167</v>
          </cell>
        </row>
        <row r="5215">
          <cell r="A5215" t="str">
            <v>950082462064</v>
          </cell>
          <cell r="B5215">
            <v>95008246</v>
          </cell>
          <cell r="C5215">
            <v>2064</v>
          </cell>
          <cell r="D5215">
            <v>3727.7249999999999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3727.7249999999999</v>
          </cell>
        </row>
        <row r="5216">
          <cell r="A5216" t="str">
            <v>950082671040</v>
          </cell>
          <cell r="B5216">
            <v>95008267</v>
          </cell>
          <cell r="C5216">
            <v>1040</v>
          </cell>
          <cell r="D5216">
            <v>3167.5766699999999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3167.5766699999999</v>
          </cell>
        </row>
        <row r="5217">
          <cell r="A5217" t="str">
            <v>950082891040</v>
          </cell>
          <cell r="B5217">
            <v>95008289</v>
          </cell>
          <cell r="C5217">
            <v>1040</v>
          </cell>
          <cell r="D5217">
            <v>306.74799000000002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306.74799000000002</v>
          </cell>
        </row>
        <row r="5218">
          <cell r="A5218" t="str">
            <v>950082894010</v>
          </cell>
          <cell r="B5218">
            <v>95008289</v>
          </cell>
          <cell r="C5218">
            <v>4010</v>
          </cell>
          <cell r="D5218">
            <v>306.75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306.75</v>
          </cell>
        </row>
        <row r="5219">
          <cell r="A5219" t="str">
            <v>950082991040</v>
          </cell>
          <cell r="B5219">
            <v>95008299</v>
          </cell>
          <cell r="C5219">
            <v>1040</v>
          </cell>
          <cell r="D5219">
            <v>112.07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112.07</v>
          </cell>
        </row>
        <row r="5220">
          <cell r="A5220" t="str">
            <v>950083011040</v>
          </cell>
          <cell r="B5220">
            <v>95008301</v>
          </cell>
          <cell r="C5220">
            <v>1040</v>
          </cell>
          <cell r="D5220">
            <v>67.3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67.3</v>
          </cell>
        </row>
        <row r="5221">
          <cell r="A5221" t="str">
            <v>950083012064</v>
          </cell>
          <cell r="B5221">
            <v>95008301</v>
          </cell>
          <cell r="C5221">
            <v>2064</v>
          </cell>
          <cell r="D5221">
            <v>136.19999999999999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136.19999999999999</v>
          </cell>
        </row>
        <row r="5222">
          <cell r="A5222" t="str">
            <v>950083014010</v>
          </cell>
          <cell r="B5222">
            <v>95008301</v>
          </cell>
          <cell r="C5222">
            <v>4010</v>
          </cell>
          <cell r="D5222">
            <v>67.3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67.3</v>
          </cell>
        </row>
        <row r="5223">
          <cell r="A5223" t="str">
            <v>950083021040</v>
          </cell>
          <cell r="B5223">
            <v>95008302</v>
          </cell>
          <cell r="C5223">
            <v>1040</v>
          </cell>
          <cell r="D5223">
            <v>76.888599999999997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76.888599999999997</v>
          </cell>
        </row>
        <row r="5224">
          <cell r="A5224" t="str">
            <v>950083022064</v>
          </cell>
          <cell r="B5224">
            <v>95008302</v>
          </cell>
          <cell r="C5224">
            <v>2064</v>
          </cell>
          <cell r="D5224">
            <v>134.94999999999999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134.94999999999999</v>
          </cell>
        </row>
        <row r="5225">
          <cell r="A5225" t="str">
            <v>950083031040</v>
          </cell>
          <cell r="B5225">
            <v>95008303</v>
          </cell>
          <cell r="C5225">
            <v>1040</v>
          </cell>
          <cell r="D5225">
            <v>87.266670000000005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87.266670000000005</v>
          </cell>
        </row>
        <row r="5226">
          <cell r="A5226" t="str">
            <v>950083032064</v>
          </cell>
          <cell r="B5226">
            <v>95008303</v>
          </cell>
          <cell r="C5226">
            <v>2064</v>
          </cell>
          <cell r="D5226">
            <v>108.74417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108.74417</v>
          </cell>
        </row>
        <row r="5227">
          <cell r="A5227" t="str">
            <v>950083041040</v>
          </cell>
          <cell r="B5227">
            <v>95008304</v>
          </cell>
          <cell r="C5227">
            <v>1040</v>
          </cell>
          <cell r="D5227">
            <v>85.500240000000005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85.500240000000005</v>
          </cell>
        </row>
        <row r="5228">
          <cell r="A5228" t="str">
            <v>950083042064</v>
          </cell>
          <cell r="B5228">
            <v>95008304</v>
          </cell>
          <cell r="C5228">
            <v>2064</v>
          </cell>
          <cell r="D5228">
            <v>92.324439999999996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92.324439999999996</v>
          </cell>
        </row>
        <row r="5229">
          <cell r="A5229" t="str">
            <v>950083071040</v>
          </cell>
          <cell r="B5229">
            <v>95008307</v>
          </cell>
          <cell r="C5229">
            <v>1040</v>
          </cell>
          <cell r="D5229">
            <v>112.57436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112.57436</v>
          </cell>
        </row>
        <row r="5230">
          <cell r="A5230" t="str">
            <v>950083072064</v>
          </cell>
          <cell r="B5230">
            <v>95008307</v>
          </cell>
          <cell r="C5230">
            <v>2064</v>
          </cell>
          <cell r="D5230">
            <v>104.40333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104.40333</v>
          </cell>
        </row>
        <row r="5231">
          <cell r="A5231" t="str">
            <v>950083092060</v>
          </cell>
          <cell r="B5231">
            <v>95008309</v>
          </cell>
          <cell r="C5231">
            <v>2060</v>
          </cell>
          <cell r="D5231">
            <v>64.064859999999996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64.064859999999996</v>
          </cell>
        </row>
        <row r="5232">
          <cell r="A5232" t="str">
            <v>950083261040</v>
          </cell>
          <cell r="B5232">
            <v>95008326</v>
          </cell>
          <cell r="C5232">
            <v>1040</v>
          </cell>
          <cell r="D5232">
            <v>106.54282000000001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106.54282000000001</v>
          </cell>
        </row>
        <row r="5233">
          <cell r="A5233" t="str">
            <v>950083271040</v>
          </cell>
          <cell r="B5233">
            <v>95008327</v>
          </cell>
          <cell r="C5233">
            <v>1040</v>
          </cell>
          <cell r="D5233">
            <v>76.933310000000006</v>
          </cell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>
            <v>76.933310000000006</v>
          </cell>
        </row>
        <row r="5234">
          <cell r="A5234" t="str">
            <v>950083281040</v>
          </cell>
          <cell r="B5234">
            <v>95008328</v>
          </cell>
          <cell r="C5234">
            <v>1040</v>
          </cell>
          <cell r="D5234">
            <v>63.990049999999997</v>
          </cell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>
            <v>63.990049999999997</v>
          </cell>
        </row>
        <row r="5235">
          <cell r="A5235" t="str">
            <v>950083311040</v>
          </cell>
          <cell r="B5235">
            <v>95008331</v>
          </cell>
          <cell r="C5235">
            <v>1040</v>
          </cell>
          <cell r="D5235">
            <v>103.63249999999999</v>
          </cell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>
            <v>103.63249999999999</v>
          </cell>
        </row>
        <row r="5236">
          <cell r="A5236" t="str">
            <v>950083331040</v>
          </cell>
          <cell r="B5236">
            <v>95008333</v>
          </cell>
          <cell r="C5236">
            <v>1040</v>
          </cell>
          <cell r="D5236">
            <v>3.88</v>
          </cell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>
            <v>3.88</v>
          </cell>
        </row>
        <row r="5237">
          <cell r="A5237" t="str">
            <v>950083332062</v>
          </cell>
          <cell r="B5237">
            <v>95008333</v>
          </cell>
          <cell r="C5237">
            <v>2062</v>
          </cell>
          <cell r="D5237">
            <v>11.2</v>
          </cell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>
            <v>11.2</v>
          </cell>
        </row>
        <row r="5238">
          <cell r="A5238" t="str">
            <v>950083341040</v>
          </cell>
          <cell r="B5238">
            <v>95008334</v>
          </cell>
          <cell r="C5238">
            <v>1040</v>
          </cell>
          <cell r="D5238">
            <v>16.63</v>
          </cell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>
            <v>16.63</v>
          </cell>
        </row>
        <row r="5239">
          <cell r="A5239" t="str">
            <v>950083342060</v>
          </cell>
          <cell r="B5239">
            <v>95008334</v>
          </cell>
          <cell r="C5239">
            <v>2060</v>
          </cell>
          <cell r="D5239">
            <v>12.636369999999999</v>
          </cell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>
            <v>12.636369999999999</v>
          </cell>
        </row>
        <row r="5240">
          <cell r="A5240" t="str">
            <v>950083342061</v>
          </cell>
          <cell r="B5240">
            <v>95008334</v>
          </cell>
          <cell r="C5240">
            <v>2061</v>
          </cell>
          <cell r="D5240">
            <v>11.898529999999999</v>
          </cell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>
            <v>11.898529999999999</v>
          </cell>
        </row>
        <row r="5241">
          <cell r="A5241" t="str">
            <v>950083342062</v>
          </cell>
          <cell r="B5241">
            <v>95008334</v>
          </cell>
          <cell r="C5241">
            <v>2062</v>
          </cell>
          <cell r="D5241">
            <v>9.6850000000000005</v>
          </cell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>
            <v>9.6850000000000005</v>
          </cell>
        </row>
        <row r="5242">
          <cell r="A5242" t="str">
            <v>950083342064</v>
          </cell>
          <cell r="B5242">
            <v>95008334</v>
          </cell>
          <cell r="C5242">
            <v>2064</v>
          </cell>
          <cell r="D5242">
            <v>17.60201</v>
          </cell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>
            <v>17.60201</v>
          </cell>
        </row>
        <row r="5243">
          <cell r="A5243" t="str">
            <v>950083344010</v>
          </cell>
          <cell r="B5243">
            <v>95008334</v>
          </cell>
          <cell r="C5243">
            <v>4010</v>
          </cell>
          <cell r="D5243">
            <v>14.27</v>
          </cell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>
            <v>14.27</v>
          </cell>
        </row>
        <row r="5244">
          <cell r="A5244" t="str">
            <v>950083371040</v>
          </cell>
          <cell r="B5244">
            <v>95008337</v>
          </cell>
          <cell r="C5244">
            <v>1040</v>
          </cell>
          <cell r="D5244">
            <v>64.2</v>
          </cell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>
            <v>64.2</v>
          </cell>
        </row>
        <row r="5245">
          <cell r="A5245" t="str">
            <v>950083431040</v>
          </cell>
          <cell r="B5245">
            <v>95008343</v>
          </cell>
          <cell r="C5245">
            <v>1040</v>
          </cell>
          <cell r="D5245">
            <v>23.51642</v>
          </cell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>
            <v>23.51642</v>
          </cell>
        </row>
        <row r="5246">
          <cell r="A5246" t="str">
            <v>950083434010</v>
          </cell>
          <cell r="B5246">
            <v>95008343</v>
          </cell>
          <cell r="C5246">
            <v>4010</v>
          </cell>
          <cell r="D5246">
            <v>22.21</v>
          </cell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>
            <v>22.21</v>
          </cell>
        </row>
        <row r="5247">
          <cell r="A5247" t="str">
            <v>950083441040</v>
          </cell>
          <cell r="B5247">
            <v>95008344</v>
          </cell>
          <cell r="C5247">
            <v>1040</v>
          </cell>
          <cell r="D5247">
            <v>23.953399999999998</v>
          </cell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>
            <v>23.953399999999998</v>
          </cell>
        </row>
        <row r="5248">
          <cell r="A5248" t="str">
            <v>950083482060</v>
          </cell>
          <cell r="B5248">
            <v>95008348</v>
          </cell>
          <cell r="C5248">
            <v>2060</v>
          </cell>
          <cell r="D5248">
            <v>33.642710000000001</v>
          </cell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>
            <v>33.642710000000001</v>
          </cell>
        </row>
        <row r="5249">
          <cell r="A5249" t="str">
            <v>950083482064</v>
          </cell>
          <cell r="B5249">
            <v>95008348</v>
          </cell>
          <cell r="C5249">
            <v>2064</v>
          </cell>
          <cell r="D5249">
            <v>38.47</v>
          </cell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>
            <v>38.47</v>
          </cell>
        </row>
        <row r="5250">
          <cell r="A5250" t="str">
            <v>950083486024</v>
          </cell>
          <cell r="B5250">
            <v>95008348</v>
          </cell>
          <cell r="C5250">
            <v>6024</v>
          </cell>
          <cell r="D5250">
            <v>22.574999999999999</v>
          </cell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>
            <v>22.574999999999999</v>
          </cell>
        </row>
        <row r="5251">
          <cell r="A5251" t="str">
            <v>950083491040</v>
          </cell>
          <cell r="B5251">
            <v>95008349</v>
          </cell>
          <cell r="C5251">
            <v>1040</v>
          </cell>
          <cell r="D5251">
            <v>784.61</v>
          </cell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>
            <v>784.61</v>
          </cell>
        </row>
        <row r="5252">
          <cell r="A5252" t="str">
            <v>950083522061</v>
          </cell>
          <cell r="B5252">
            <v>95008352</v>
          </cell>
          <cell r="C5252">
            <v>2061</v>
          </cell>
          <cell r="D5252">
            <v>256.54333000000003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256.54333000000003</v>
          </cell>
        </row>
        <row r="5253">
          <cell r="A5253" t="str">
            <v>950083532061</v>
          </cell>
          <cell r="B5253">
            <v>95008353</v>
          </cell>
          <cell r="C5253">
            <v>2061</v>
          </cell>
          <cell r="D5253">
            <v>161.59222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161.59222</v>
          </cell>
        </row>
        <row r="5254">
          <cell r="A5254" t="str">
            <v>950083552060</v>
          </cell>
          <cell r="B5254">
            <v>95008355</v>
          </cell>
          <cell r="C5254">
            <v>2060</v>
          </cell>
          <cell r="D5254">
            <v>10.53528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10.53528</v>
          </cell>
        </row>
        <row r="5255">
          <cell r="A5255" t="str">
            <v>950083661040</v>
          </cell>
          <cell r="B5255">
            <v>95008366</v>
          </cell>
          <cell r="C5255">
            <v>1040</v>
          </cell>
          <cell r="D5255">
            <v>800.93308000000002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800.93308000000002</v>
          </cell>
        </row>
        <row r="5256">
          <cell r="A5256" t="str">
            <v>950083711040</v>
          </cell>
          <cell r="B5256">
            <v>95008371</v>
          </cell>
          <cell r="C5256">
            <v>1040</v>
          </cell>
          <cell r="D5256">
            <v>828.05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828.05</v>
          </cell>
        </row>
        <row r="5257">
          <cell r="A5257" t="str">
            <v>950083801040</v>
          </cell>
          <cell r="B5257">
            <v>95008380</v>
          </cell>
          <cell r="C5257">
            <v>1040</v>
          </cell>
          <cell r="D5257">
            <v>998.73833000000002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998.73833000000002</v>
          </cell>
        </row>
        <row r="5258">
          <cell r="A5258" t="str">
            <v>950083902061</v>
          </cell>
          <cell r="B5258">
            <v>95008390</v>
          </cell>
          <cell r="C5258">
            <v>2061</v>
          </cell>
          <cell r="D5258">
            <v>44.283079999999998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44.283079999999998</v>
          </cell>
        </row>
        <row r="5259">
          <cell r="A5259" t="str">
            <v>950083912060</v>
          </cell>
          <cell r="B5259">
            <v>95008391</v>
          </cell>
          <cell r="C5259">
            <v>2060</v>
          </cell>
          <cell r="D5259">
            <v>27.69444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27.69444</v>
          </cell>
        </row>
        <row r="5260">
          <cell r="A5260" t="str">
            <v>950083942060</v>
          </cell>
          <cell r="B5260">
            <v>95008394</v>
          </cell>
          <cell r="C5260">
            <v>2060</v>
          </cell>
          <cell r="D5260">
            <v>27.21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27.21</v>
          </cell>
        </row>
        <row r="5261">
          <cell r="A5261" t="str">
            <v>950083942061</v>
          </cell>
          <cell r="B5261">
            <v>95008394</v>
          </cell>
          <cell r="C5261">
            <v>2061</v>
          </cell>
          <cell r="D5261">
            <v>16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16</v>
          </cell>
        </row>
        <row r="5262">
          <cell r="A5262" t="str">
            <v>950084052061</v>
          </cell>
          <cell r="B5262">
            <v>95008405</v>
          </cell>
          <cell r="C5262">
            <v>2061</v>
          </cell>
          <cell r="D5262">
            <v>148.61500000000001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148.61500000000001</v>
          </cell>
        </row>
        <row r="5263">
          <cell r="A5263" t="str">
            <v>950084071040</v>
          </cell>
          <cell r="B5263">
            <v>95008407</v>
          </cell>
          <cell r="C5263">
            <v>1040</v>
          </cell>
          <cell r="D5263">
            <v>1.944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1.944</v>
          </cell>
        </row>
        <row r="5264">
          <cell r="A5264" t="str">
            <v>950084074010</v>
          </cell>
          <cell r="B5264">
            <v>95008407</v>
          </cell>
          <cell r="C5264">
            <v>4010</v>
          </cell>
          <cell r="D5264">
            <v>1.9439599999999999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1.9439599999999999</v>
          </cell>
        </row>
        <row r="5265">
          <cell r="A5265" t="str">
            <v>950084081040</v>
          </cell>
          <cell r="B5265">
            <v>95008408</v>
          </cell>
          <cell r="C5265">
            <v>1040</v>
          </cell>
          <cell r="D5265">
            <v>175.82857000000001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175.82857000000001</v>
          </cell>
        </row>
        <row r="5266">
          <cell r="A5266" t="str">
            <v>950084291040</v>
          </cell>
          <cell r="B5266">
            <v>95008429</v>
          </cell>
          <cell r="C5266">
            <v>1040</v>
          </cell>
          <cell r="D5266">
            <v>29.824999999999999</v>
          </cell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29.824999999999999</v>
          </cell>
        </row>
        <row r="5267">
          <cell r="A5267" t="str">
            <v>950084292061</v>
          </cell>
          <cell r="B5267">
            <v>95008429</v>
          </cell>
          <cell r="C5267">
            <v>2061</v>
          </cell>
          <cell r="D5267">
            <v>49.350670000000001</v>
          </cell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49.350670000000001</v>
          </cell>
        </row>
        <row r="5268">
          <cell r="A5268" t="str">
            <v>950084402060</v>
          </cell>
          <cell r="B5268">
            <v>95008440</v>
          </cell>
          <cell r="C5268">
            <v>2060</v>
          </cell>
          <cell r="D5268">
            <v>8.2021999999999995</v>
          </cell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8.2021999999999995</v>
          </cell>
        </row>
        <row r="5269">
          <cell r="A5269" t="str">
            <v>950084402061</v>
          </cell>
          <cell r="B5269">
            <v>95008440</v>
          </cell>
          <cell r="C5269">
            <v>2061</v>
          </cell>
          <cell r="D5269">
            <v>6.8</v>
          </cell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6.8</v>
          </cell>
        </row>
        <row r="5270">
          <cell r="A5270" t="str">
            <v>950084406024</v>
          </cell>
          <cell r="B5270">
            <v>95008440</v>
          </cell>
          <cell r="C5270">
            <v>6024</v>
          </cell>
          <cell r="D5270">
            <v>5.0724999999999998</v>
          </cell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5.0724999999999998</v>
          </cell>
        </row>
        <row r="5271">
          <cell r="A5271" t="str">
            <v>950084421040</v>
          </cell>
          <cell r="B5271">
            <v>95008442</v>
          </cell>
          <cell r="C5271">
            <v>1040</v>
          </cell>
          <cell r="D5271">
            <v>120.818</v>
          </cell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120.818</v>
          </cell>
        </row>
        <row r="5272">
          <cell r="A5272" t="str">
            <v>950084591040</v>
          </cell>
          <cell r="B5272">
            <v>95008459</v>
          </cell>
          <cell r="C5272">
            <v>1040</v>
          </cell>
          <cell r="D5272">
            <v>7.95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7.95</v>
          </cell>
        </row>
        <row r="5273">
          <cell r="A5273" t="str">
            <v>950084594010</v>
          </cell>
          <cell r="B5273">
            <v>95008459</v>
          </cell>
          <cell r="C5273">
            <v>4010</v>
          </cell>
          <cell r="D5273">
            <v>7.95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7.95</v>
          </cell>
        </row>
        <row r="5274">
          <cell r="A5274" t="str">
            <v>950084791040</v>
          </cell>
          <cell r="B5274">
            <v>95008479</v>
          </cell>
          <cell r="C5274">
            <v>1040</v>
          </cell>
          <cell r="D5274">
            <v>299.21417000000002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299.21417000000002</v>
          </cell>
        </row>
        <row r="5275">
          <cell r="A5275" t="str">
            <v>950084891040</v>
          </cell>
          <cell r="B5275">
            <v>95008489</v>
          </cell>
          <cell r="C5275">
            <v>1040</v>
          </cell>
          <cell r="D5275">
            <v>1182.6622400000001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1182.6622400000001</v>
          </cell>
        </row>
        <row r="5276">
          <cell r="A5276" t="str">
            <v>950084931040</v>
          </cell>
          <cell r="B5276">
            <v>95008493</v>
          </cell>
          <cell r="C5276">
            <v>1040</v>
          </cell>
          <cell r="D5276">
            <v>156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156</v>
          </cell>
        </row>
        <row r="5277">
          <cell r="A5277" t="str">
            <v>950085031040</v>
          </cell>
          <cell r="B5277">
            <v>95008503</v>
          </cell>
          <cell r="C5277">
            <v>1040</v>
          </cell>
          <cell r="D5277">
            <v>222.35292000000001</v>
          </cell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>
            <v>222.35292000000001</v>
          </cell>
        </row>
        <row r="5278">
          <cell r="A5278" t="str">
            <v>950085052060</v>
          </cell>
          <cell r="B5278">
            <v>95008505</v>
          </cell>
          <cell r="C5278">
            <v>2060</v>
          </cell>
          <cell r="D5278">
            <v>8.75</v>
          </cell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>
            <v>8.75</v>
          </cell>
        </row>
        <row r="5279">
          <cell r="A5279" t="str">
            <v>950085052061</v>
          </cell>
          <cell r="B5279">
            <v>95008505</v>
          </cell>
          <cell r="C5279">
            <v>2061</v>
          </cell>
          <cell r="D5279">
            <v>19.288889999999999</v>
          </cell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>
            <v>19.288889999999999</v>
          </cell>
        </row>
        <row r="5280">
          <cell r="A5280" t="str">
            <v>950085062060</v>
          </cell>
          <cell r="B5280">
            <v>95008506</v>
          </cell>
          <cell r="C5280">
            <v>2060</v>
          </cell>
          <cell r="D5280">
            <v>11.085000000000001</v>
          </cell>
          <cell r="E5280">
            <v>0</v>
          </cell>
          <cell r="F5280">
            <v>0</v>
          </cell>
          <cell r="G5280">
            <v>0</v>
          </cell>
          <cell r="H5280">
            <v>0</v>
          </cell>
          <cell r="I5280">
            <v>11.085000000000001</v>
          </cell>
        </row>
        <row r="5281">
          <cell r="A5281" t="str">
            <v>950085192060</v>
          </cell>
          <cell r="B5281">
            <v>95008519</v>
          </cell>
          <cell r="C5281">
            <v>2060</v>
          </cell>
          <cell r="D5281">
            <v>137</v>
          </cell>
          <cell r="E5281">
            <v>0</v>
          </cell>
          <cell r="F5281">
            <v>0</v>
          </cell>
          <cell r="G5281">
            <v>0</v>
          </cell>
          <cell r="H5281">
            <v>0</v>
          </cell>
          <cell r="I5281">
            <v>137</v>
          </cell>
        </row>
        <row r="5282">
          <cell r="A5282" t="str">
            <v>950085192061</v>
          </cell>
          <cell r="B5282">
            <v>95008519</v>
          </cell>
          <cell r="C5282">
            <v>2061</v>
          </cell>
          <cell r="D5282">
            <v>7.72</v>
          </cell>
          <cell r="E5282">
            <v>0</v>
          </cell>
          <cell r="F5282">
            <v>0</v>
          </cell>
          <cell r="G5282">
            <v>0</v>
          </cell>
          <cell r="H5282">
            <v>0</v>
          </cell>
          <cell r="I5282">
            <v>7.72</v>
          </cell>
        </row>
        <row r="5283">
          <cell r="A5283" t="str">
            <v>950085196024</v>
          </cell>
          <cell r="B5283">
            <v>95008519</v>
          </cell>
          <cell r="C5283">
            <v>6024</v>
          </cell>
          <cell r="D5283">
            <v>11.9</v>
          </cell>
          <cell r="E5283">
            <v>0</v>
          </cell>
          <cell r="F5283">
            <v>0</v>
          </cell>
          <cell r="G5283">
            <v>0</v>
          </cell>
          <cell r="H5283">
            <v>0</v>
          </cell>
          <cell r="I5283">
            <v>11.9</v>
          </cell>
        </row>
        <row r="5284">
          <cell r="A5284" t="str">
            <v>950085202060</v>
          </cell>
          <cell r="B5284">
            <v>95008520</v>
          </cell>
          <cell r="C5284">
            <v>2060</v>
          </cell>
          <cell r="D5284">
            <v>9.8000000000000007</v>
          </cell>
          <cell r="E5284">
            <v>0</v>
          </cell>
          <cell r="F5284">
            <v>0</v>
          </cell>
          <cell r="G5284">
            <v>0</v>
          </cell>
          <cell r="H5284">
            <v>0</v>
          </cell>
          <cell r="I5284">
            <v>9.8000000000000007</v>
          </cell>
        </row>
        <row r="5285">
          <cell r="A5285" t="str">
            <v>950085221040</v>
          </cell>
          <cell r="B5285">
            <v>95008522</v>
          </cell>
          <cell r="C5285">
            <v>1040</v>
          </cell>
          <cell r="D5285">
            <v>170.07933</v>
          </cell>
          <cell r="E5285">
            <v>0</v>
          </cell>
          <cell r="F5285">
            <v>0</v>
          </cell>
          <cell r="G5285">
            <v>0</v>
          </cell>
          <cell r="H5285">
            <v>0</v>
          </cell>
          <cell r="I5285">
            <v>170.07933</v>
          </cell>
        </row>
        <row r="5286">
          <cell r="A5286" t="str">
            <v>950085241040</v>
          </cell>
          <cell r="B5286">
            <v>95008524</v>
          </cell>
          <cell r="C5286">
            <v>1040</v>
          </cell>
          <cell r="D5286">
            <v>61.850149999999999</v>
          </cell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>
            <v>61.850149999999999</v>
          </cell>
        </row>
        <row r="5287">
          <cell r="A5287" t="str">
            <v>950085262061</v>
          </cell>
          <cell r="B5287">
            <v>95008526</v>
          </cell>
          <cell r="C5287">
            <v>2061</v>
          </cell>
          <cell r="D5287">
            <v>321.33</v>
          </cell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>
            <v>321.33</v>
          </cell>
        </row>
        <row r="5288">
          <cell r="A5288" t="str">
            <v>950085301040</v>
          </cell>
          <cell r="B5288">
            <v>95008530</v>
          </cell>
          <cell r="C5288">
            <v>1040</v>
          </cell>
          <cell r="D5288">
            <v>80.439840000000004</v>
          </cell>
          <cell r="E5288">
            <v>0</v>
          </cell>
          <cell r="F5288">
            <v>0</v>
          </cell>
          <cell r="G5288">
            <v>0</v>
          </cell>
          <cell r="H5288">
            <v>0</v>
          </cell>
          <cell r="I5288">
            <v>80.439840000000004</v>
          </cell>
        </row>
        <row r="5289">
          <cell r="A5289" t="str">
            <v>950085421040</v>
          </cell>
          <cell r="B5289">
            <v>95008542</v>
          </cell>
          <cell r="C5289">
            <v>1040</v>
          </cell>
          <cell r="D5289">
            <v>14.09183</v>
          </cell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>
            <v>14.09183</v>
          </cell>
        </row>
        <row r="5290">
          <cell r="A5290" t="str">
            <v>950085424010</v>
          </cell>
          <cell r="B5290">
            <v>95008542</v>
          </cell>
          <cell r="C5290">
            <v>4010</v>
          </cell>
          <cell r="D5290">
            <v>9.3705300000000005</v>
          </cell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>
            <v>9.3705300000000005</v>
          </cell>
        </row>
        <row r="5291">
          <cell r="A5291" t="str">
            <v>950085431040</v>
          </cell>
          <cell r="B5291">
            <v>95008543</v>
          </cell>
          <cell r="C5291">
            <v>1040</v>
          </cell>
          <cell r="D5291">
            <v>22</v>
          </cell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>
            <v>22</v>
          </cell>
        </row>
        <row r="5292">
          <cell r="A5292" t="str">
            <v>950085442061</v>
          </cell>
          <cell r="B5292">
            <v>95008544</v>
          </cell>
          <cell r="C5292">
            <v>2061</v>
          </cell>
          <cell r="D5292">
            <v>41.366070000000001</v>
          </cell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>
            <v>41.366070000000001</v>
          </cell>
        </row>
        <row r="5293">
          <cell r="A5293" t="str">
            <v>950085602061</v>
          </cell>
          <cell r="B5293">
            <v>95008560</v>
          </cell>
          <cell r="C5293">
            <v>2061</v>
          </cell>
          <cell r="D5293">
            <v>795.82333000000006</v>
          </cell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>
            <v>795.82333000000006</v>
          </cell>
        </row>
        <row r="5294">
          <cell r="A5294" t="str">
            <v>950085602064</v>
          </cell>
          <cell r="B5294">
            <v>95008560</v>
          </cell>
          <cell r="C5294">
            <v>2064</v>
          </cell>
          <cell r="D5294">
            <v>3</v>
          </cell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>
            <v>3</v>
          </cell>
        </row>
        <row r="5295">
          <cell r="A5295" t="str">
            <v>950085792060</v>
          </cell>
          <cell r="B5295">
            <v>95008579</v>
          </cell>
          <cell r="C5295">
            <v>2060</v>
          </cell>
          <cell r="D5295">
            <v>3.1704599999999998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3.1704599999999998</v>
          </cell>
        </row>
        <row r="5296">
          <cell r="A5296" t="str">
            <v>950085792061</v>
          </cell>
          <cell r="B5296">
            <v>95008579</v>
          </cell>
          <cell r="C5296">
            <v>2061</v>
          </cell>
          <cell r="D5296">
            <v>8.8004200000000008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8.8004200000000008</v>
          </cell>
        </row>
        <row r="5297">
          <cell r="A5297" t="str">
            <v>950085792062</v>
          </cell>
          <cell r="B5297">
            <v>95008579</v>
          </cell>
          <cell r="C5297">
            <v>2062</v>
          </cell>
          <cell r="D5297">
            <v>2.86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2.86</v>
          </cell>
        </row>
        <row r="5298">
          <cell r="A5298" t="str">
            <v>950085792064</v>
          </cell>
          <cell r="B5298">
            <v>95008579</v>
          </cell>
          <cell r="C5298">
            <v>2064</v>
          </cell>
          <cell r="D5298">
            <v>47.423870000000001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47.423870000000001</v>
          </cell>
        </row>
        <row r="5299">
          <cell r="A5299" t="str">
            <v>950085796024</v>
          </cell>
          <cell r="B5299">
            <v>95008579</v>
          </cell>
          <cell r="C5299">
            <v>6024</v>
          </cell>
          <cell r="D5299">
            <v>4.74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4.74</v>
          </cell>
        </row>
        <row r="5300">
          <cell r="A5300" t="str">
            <v>950085821040</v>
          </cell>
          <cell r="B5300">
            <v>95008582</v>
          </cell>
          <cell r="C5300">
            <v>1040</v>
          </cell>
          <cell r="D5300">
            <v>90.0565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90.0565</v>
          </cell>
        </row>
        <row r="5301">
          <cell r="A5301" t="str">
            <v>950085822060</v>
          </cell>
          <cell r="B5301">
            <v>95008582</v>
          </cell>
          <cell r="C5301">
            <v>2060</v>
          </cell>
          <cell r="D5301">
            <v>64.375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64.375</v>
          </cell>
        </row>
        <row r="5302">
          <cell r="A5302" t="str">
            <v>950085824010</v>
          </cell>
          <cell r="B5302">
            <v>95008582</v>
          </cell>
          <cell r="C5302">
            <v>4010</v>
          </cell>
          <cell r="D5302">
            <v>75.73</v>
          </cell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75.73</v>
          </cell>
        </row>
        <row r="5303">
          <cell r="A5303" t="str">
            <v>950085852060</v>
          </cell>
          <cell r="B5303">
            <v>95008585</v>
          </cell>
          <cell r="C5303">
            <v>2060</v>
          </cell>
          <cell r="D5303">
            <v>20.311240000000002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20.311240000000002</v>
          </cell>
        </row>
        <row r="5304">
          <cell r="A5304" t="str">
            <v>950085852061</v>
          </cell>
          <cell r="B5304">
            <v>95008585</v>
          </cell>
          <cell r="C5304">
            <v>2061</v>
          </cell>
          <cell r="D5304">
            <v>16.75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16.75</v>
          </cell>
        </row>
        <row r="5305">
          <cell r="A5305" t="str">
            <v>950085852064</v>
          </cell>
          <cell r="B5305">
            <v>95008585</v>
          </cell>
          <cell r="C5305">
            <v>2064</v>
          </cell>
          <cell r="D5305">
            <v>17.911110000000001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17.911110000000001</v>
          </cell>
        </row>
        <row r="5306">
          <cell r="A5306" t="str">
            <v>950085861040</v>
          </cell>
          <cell r="B5306">
            <v>95008586</v>
          </cell>
          <cell r="C5306">
            <v>1040</v>
          </cell>
          <cell r="D5306">
            <v>171.35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171.35</v>
          </cell>
        </row>
        <row r="5307">
          <cell r="A5307" t="str">
            <v>950085862061</v>
          </cell>
          <cell r="B5307">
            <v>95008586</v>
          </cell>
          <cell r="C5307">
            <v>2061</v>
          </cell>
          <cell r="D5307">
            <v>1.68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1.68</v>
          </cell>
        </row>
        <row r="5308">
          <cell r="A5308" t="str">
            <v>950085891040</v>
          </cell>
          <cell r="B5308">
            <v>95008589</v>
          </cell>
          <cell r="C5308">
            <v>1040</v>
          </cell>
          <cell r="D5308">
            <v>10.1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10.1</v>
          </cell>
        </row>
        <row r="5309">
          <cell r="A5309" t="str">
            <v>950086472060</v>
          </cell>
          <cell r="B5309">
            <v>95008647</v>
          </cell>
          <cell r="C5309">
            <v>2060</v>
          </cell>
          <cell r="D5309">
            <v>117.68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117.68</v>
          </cell>
        </row>
        <row r="5310">
          <cell r="A5310" t="str">
            <v>950086482060</v>
          </cell>
          <cell r="B5310">
            <v>95008648</v>
          </cell>
          <cell r="C5310">
            <v>2060</v>
          </cell>
          <cell r="D5310">
            <v>359.94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359.94</v>
          </cell>
        </row>
        <row r="5311">
          <cell r="A5311" t="str">
            <v>950086762060</v>
          </cell>
          <cell r="B5311">
            <v>95008676</v>
          </cell>
          <cell r="C5311">
            <v>2060</v>
          </cell>
          <cell r="D5311">
            <v>27.14706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27.14706</v>
          </cell>
        </row>
        <row r="5312">
          <cell r="A5312" t="str">
            <v>950086762064</v>
          </cell>
          <cell r="B5312">
            <v>95008676</v>
          </cell>
          <cell r="C5312">
            <v>2064</v>
          </cell>
          <cell r="D5312">
            <v>15.63664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15.63664</v>
          </cell>
        </row>
        <row r="5313">
          <cell r="A5313" t="str">
            <v>950086772060</v>
          </cell>
          <cell r="B5313">
            <v>95008677</v>
          </cell>
          <cell r="C5313">
            <v>2060</v>
          </cell>
          <cell r="D5313">
            <v>456.5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456.5</v>
          </cell>
        </row>
        <row r="5314">
          <cell r="A5314" t="str">
            <v>950086782060</v>
          </cell>
          <cell r="B5314">
            <v>95008678</v>
          </cell>
          <cell r="C5314">
            <v>2060</v>
          </cell>
          <cell r="D5314">
            <v>91.46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91.46</v>
          </cell>
        </row>
        <row r="5315">
          <cell r="A5315" t="str">
            <v>950086932060</v>
          </cell>
          <cell r="B5315">
            <v>95008693</v>
          </cell>
          <cell r="C5315">
            <v>2060</v>
          </cell>
          <cell r="D5315">
            <v>86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86</v>
          </cell>
        </row>
        <row r="5316">
          <cell r="A5316" t="str">
            <v>950086992060</v>
          </cell>
          <cell r="B5316">
            <v>95008699</v>
          </cell>
          <cell r="C5316">
            <v>2060</v>
          </cell>
          <cell r="D5316">
            <v>25.82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25.82</v>
          </cell>
        </row>
        <row r="5317">
          <cell r="A5317" t="str">
            <v>950087022060</v>
          </cell>
          <cell r="B5317">
            <v>95008702</v>
          </cell>
          <cell r="C5317">
            <v>2060</v>
          </cell>
          <cell r="D5317">
            <v>190.79665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190.79665</v>
          </cell>
        </row>
        <row r="5318">
          <cell r="A5318" t="str">
            <v>950087131040</v>
          </cell>
          <cell r="B5318">
            <v>95008713</v>
          </cell>
          <cell r="C5318">
            <v>1040</v>
          </cell>
          <cell r="D5318">
            <v>977.01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977.01</v>
          </cell>
        </row>
        <row r="5319">
          <cell r="A5319" t="str">
            <v>950087172060</v>
          </cell>
          <cell r="B5319">
            <v>95008717</v>
          </cell>
          <cell r="C5319">
            <v>2060</v>
          </cell>
          <cell r="D5319">
            <v>349.9</v>
          </cell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>
            <v>349.9</v>
          </cell>
        </row>
        <row r="5320">
          <cell r="A5320" t="str">
            <v>950087202060</v>
          </cell>
          <cell r="B5320">
            <v>95008720</v>
          </cell>
          <cell r="C5320">
            <v>2060</v>
          </cell>
          <cell r="D5320">
            <v>40.65</v>
          </cell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>
            <v>40.65</v>
          </cell>
        </row>
        <row r="5321">
          <cell r="A5321" t="str">
            <v>950087252060</v>
          </cell>
          <cell r="B5321">
            <v>95008725</v>
          </cell>
          <cell r="C5321">
            <v>2060</v>
          </cell>
          <cell r="D5321">
            <v>44.11</v>
          </cell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>
            <v>44.11</v>
          </cell>
        </row>
        <row r="5322">
          <cell r="A5322" t="str">
            <v>950087311040</v>
          </cell>
          <cell r="B5322">
            <v>95008731</v>
          </cell>
          <cell r="C5322">
            <v>1040</v>
          </cell>
          <cell r="D5322">
            <v>1010.18958</v>
          </cell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>
            <v>1010.18958</v>
          </cell>
        </row>
        <row r="5323">
          <cell r="A5323" t="str">
            <v>950087314010</v>
          </cell>
          <cell r="B5323">
            <v>95008731</v>
          </cell>
          <cell r="C5323">
            <v>4010</v>
          </cell>
          <cell r="D5323">
            <v>651.05999999999995</v>
          </cell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>
            <v>651.05999999999995</v>
          </cell>
        </row>
        <row r="5324">
          <cell r="A5324" t="str">
            <v>950087391040</v>
          </cell>
          <cell r="B5324">
            <v>95008739</v>
          </cell>
          <cell r="C5324">
            <v>1040</v>
          </cell>
          <cell r="D5324">
            <v>65</v>
          </cell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>
            <v>65</v>
          </cell>
        </row>
        <row r="5325">
          <cell r="A5325" t="str">
            <v>950087792060</v>
          </cell>
          <cell r="B5325">
            <v>95008779</v>
          </cell>
          <cell r="C5325">
            <v>2060</v>
          </cell>
          <cell r="D5325">
            <v>5.8303200000000004</v>
          </cell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>
            <v>5.8303200000000004</v>
          </cell>
        </row>
        <row r="5326">
          <cell r="A5326" t="str">
            <v>950087792061</v>
          </cell>
          <cell r="B5326">
            <v>95008779</v>
          </cell>
          <cell r="C5326">
            <v>2061</v>
          </cell>
          <cell r="D5326">
            <v>6.9542400000000004</v>
          </cell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>
            <v>6.9542400000000004</v>
          </cell>
        </row>
        <row r="5327">
          <cell r="A5327" t="str">
            <v>950087792064</v>
          </cell>
          <cell r="B5327">
            <v>95008779</v>
          </cell>
          <cell r="C5327">
            <v>2064</v>
          </cell>
          <cell r="D5327">
            <v>8.4284800000000004</v>
          </cell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>
            <v>8.4284800000000004</v>
          </cell>
        </row>
        <row r="5328">
          <cell r="A5328" t="str">
            <v>950087796024</v>
          </cell>
          <cell r="B5328">
            <v>95008779</v>
          </cell>
          <cell r="C5328">
            <v>6024</v>
          </cell>
          <cell r="D5328">
            <v>11.2</v>
          </cell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>
            <v>11.2</v>
          </cell>
        </row>
        <row r="5329">
          <cell r="A5329" t="str">
            <v>950087802060</v>
          </cell>
          <cell r="B5329">
            <v>95008780</v>
          </cell>
          <cell r="C5329">
            <v>2060</v>
          </cell>
          <cell r="D5329">
            <v>14.9</v>
          </cell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>
            <v>14.9</v>
          </cell>
        </row>
        <row r="5330">
          <cell r="A5330" t="str">
            <v>950087802061</v>
          </cell>
          <cell r="B5330">
            <v>95008780</v>
          </cell>
          <cell r="C5330">
            <v>2061</v>
          </cell>
          <cell r="D5330">
            <v>8.3001699999999996</v>
          </cell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>
            <v>8.3001699999999996</v>
          </cell>
        </row>
        <row r="5331">
          <cell r="A5331" t="str">
            <v>950087802064</v>
          </cell>
          <cell r="B5331">
            <v>95008780</v>
          </cell>
          <cell r="C5331">
            <v>2064</v>
          </cell>
          <cell r="D5331">
            <v>11.50994</v>
          </cell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>
            <v>11.50994</v>
          </cell>
        </row>
        <row r="5332">
          <cell r="A5332" t="str">
            <v>950087806024</v>
          </cell>
          <cell r="B5332">
            <v>95008780</v>
          </cell>
          <cell r="C5332">
            <v>6024</v>
          </cell>
          <cell r="D5332">
            <v>12.775</v>
          </cell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>
            <v>12.775</v>
          </cell>
        </row>
        <row r="5333">
          <cell r="A5333" t="str">
            <v>950087832060</v>
          </cell>
          <cell r="B5333">
            <v>95008783</v>
          </cell>
          <cell r="C5333">
            <v>2060</v>
          </cell>
          <cell r="D5333">
            <v>11.15593</v>
          </cell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>
            <v>11.15593</v>
          </cell>
        </row>
        <row r="5334">
          <cell r="A5334" t="str">
            <v>950087832061</v>
          </cell>
          <cell r="B5334">
            <v>95008783</v>
          </cell>
          <cell r="C5334">
            <v>2061</v>
          </cell>
          <cell r="D5334">
            <v>3.28043</v>
          </cell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>
            <v>3.28043</v>
          </cell>
        </row>
        <row r="5335">
          <cell r="A5335" t="str">
            <v>950087832062</v>
          </cell>
          <cell r="B5335">
            <v>95008783</v>
          </cell>
          <cell r="C5335">
            <v>2062</v>
          </cell>
          <cell r="D5335">
            <v>6.49</v>
          </cell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>
            <v>6.49</v>
          </cell>
        </row>
        <row r="5336">
          <cell r="A5336" t="str">
            <v>950087832064</v>
          </cell>
          <cell r="B5336">
            <v>95008783</v>
          </cell>
          <cell r="C5336">
            <v>2064</v>
          </cell>
          <cell r="D5336">
            <v>12.6287</v>
          </cell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>
            <v>12.6287</v>
          </cell>
        </row>
        <row r="5337">
          <cell r="A5337" t="str">
            <v>950087836024</v>
          </cell>
          <cell r="B5337">
            <v>95008783</v>
          </cell>
          <cell r="C5337">
            <v>6024</v>
          </cell>
          <cell r="D5337">
            <v>4.74</v>
          </cell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>
            <v>4.74</v>
          </cell>
        </row>
        <row r="5338">
          <cell r="A5338" t="str">
            <v>950088052061</v>
          </cell>
          <cell r="B5338">
            <v>95008805</v>
          </cell>
          <cell r="C5338">
            <v>2061</v>
          </cell>
          <cell r="D5338">
            <v>80.210530000000006</v>
          </cell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>
            <v>80.210530000000006</v>
          </cell>
        </row>
        <row r="5339">
          <cell r="A5339" t="str">
            <v>950088391040</v>
          </cell>
          <cell r="B5339">
            <v>95008839</v>
          </cell>
          <cell r="C5339">
            <v>1040</v>
          </cell>
          <cell r="D5339">
            <v>1132.2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1132.2</v>
          </cell>
        </row>
        <row r="5340">
          <cell r="A5340" t="str">
            <v>950088411040</v>
          </cell>
          <cell r="B5340">
            <v>95008841</v>
          </cell>
          <cell r="C5340">
            <v>1040</v>
          </cell>
          <cell r="D5340">
            <v>270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270</v>
          </cell>
        </row>
        <row r="5341">
          <cell r="A5341" t="str">
            <v>950088414010</v>
          </cell>
          <cell r="B5341">
            <v>95008841</v>
          </cell>
          <cell r="C5341">
            <v>4010</v>
          </cell>
          <cell r="D5341">
            <v>270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270</v>
          </cell>
        </row>
        <row r="5342">
          <cell r="A5342" t="str">
            <v>950088591040</v>
          </cell>
          <cell r="B5342">
            <v>95008859</v>
          </cell>
          <cell r="C5342">
            <v>1040</v>
          </cell>
          <cell r="D5342">
            <v>37.99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37.99</v>
          </cell>
        </row>
        <row r="5343">
          <cell r="A5343" t="str">
            <v>950088592060</v>
          </cell>
          <cell r="B5343">
            <v>95008859</v>
          </cell>
          <cell r="C5343">
            <v>2060</v>
          </cell>
          <cell r="D5343">
            <v>9.6187299999999993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9.6187299999999993</v>
          </cell>
        </row>
        <row r="5344">
          <cell r="A5344" t="str">
            <v>950088596024</v>
          </cell>
          <cell r="B5344">
            <v>95008859</v>
          </cell>
          <cell r="C5344">
            <v>6024</v>
          </cell>
          <cell r="D5344">
            <v>11.19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11.19</v>
          </cell>
        </row>
        <row r="5345">
          <cell r="A5345" t="str">
            <v>950088642061</v>
          </cell>
          <cell r="B5345">
            <v>95008864</v>
          </cell>
          <cell r="C5345">
            <v>2061</v>
          </cell>
          <cell r="D5345">
            <v>345.2756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345.2756</v>
          </cell>
        </row>
        <row r="5346">
          <cell r="A5346" t="str">
            <v>950088652061</v>
          </cell>
          <cell r="B5346">
            <v>95008865</v>
          </cell>
          <cell r="C5346">
            <v>2061</v>
          </cell>
          <cell r="D5346">
            <v>490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490</v>
          </cell>
        </row>
        <row r="5347">
          <cell r="A5347" t="str">
            <v>950088891040</v>
          </cell>
          <cell r="B5347">
            <v>95008889</v>
          </cell>
          <cell r="C5347">
            <v>1040</v>
          </cell>
          <cell r="D5347">
            <v>19.95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19.95</v>
          </cell>
        </row>
        <row r="5348">
          <cell r="A5348" t="str">
            <v>950088892062</v>
          </cell>
          <cell r="B5348">
            <v>95008889</v>
          </cell>
          <cell r="C5348">
            <v>2062</v>
          </cell>
          <cell r="D5348">
            <v>11.88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11.88</v>
          </cell>
        </row>
        <row r="5349">
          <cell r="A5349" t="str">
            <v>950089102061</v>
          </cell>
          <cell r="B5349">
            <v>95008910</v>
          </cell>
          <cell r="C5349">
            <v>2061</v>
          </cell>
          <cell r="D5349">
            <v>1.68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1.68</v>
          </cell>
        </row>
        <row r="5350">
          <cell r="A5350" t="str">
            <v>950089122060</v>
          </cell>
          <cell r="B5350">
            <v>95008912</v>
          </cell>
          <cell r="C5350">
            <v>2060</v>
          </cell>
          <cell r="D5350">
            <v>0.9153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0.9153</v>
          </cell>
        </row>
        <row r="5351">
          <cell r="A5351" t="str">
            <v>950089132060</v>
          </cell>
          <cell r="B5351">
            <v>95008913</v>
          </cell>
          <cell r="C5351">
            <v>2060</v>
          </cell>
          <cell r="D5351">
            <v>1.3120000000000001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1.3120000000000001</v>
          </cell>
        </row>
        <row r="5352">
          <cell r="A5352" t="str">
            <v>950089142060</v>
          </cell>
          <cell r="B5352">
            <v>95008914</v>
          </cell>
          <cell r="C5352">
            <v>2060</v>
          </cell>
          <cell r="D5352">
            <v>1.4595800000000001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1.4595800000000001</v>
          </cell>
        </row>
        <row r="5353">
          <cell r="A5353" t="str">
            <v>950089992060</v>
          </cell>
          <cell r="B5353">
            <v>95008999</v>
          </cell>
          <cell r="C5353">
            <v>2060</v>
          </cell>
          <cell r="D5353">
            <v>23.5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23.5</v>
          </cell>
        </row>
        <row r="5354">
          <cell r="A5354" t="str">
            <v>950090121040</v>
          </cell>
          <cell r="B5354">
            <v>95009012</v>
          </cell>
          <cell r="C5354">
            <v>1040</v>
          </cell>
          <cell r="D5354">
            <v>132.3075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132.3075</v>
          </cell>
        </row>
        <row r="5355">
          <cell r="A5355" t="str">
            <v>950090124010</v>
          </cell>
          <cell r="B5355">
            <v>95009012</v>
          </cell>
          <cell r="C5355">
            <v>4010</v>
          </cell>
          <cell r="D5355">
            <v>132.31</v>
          </cell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132.31</v>
          </cell>
        </row>
        <row r="5356">
          <cell r="A5356" t="str">
            <v>950090202060</v>
          </cell>
          <cell r="B5356">
            <v>95009020</v>
          </cell>
          <cell r="C5356">
            <v>2060</v>
          </cell>
          <cell r="D5356">
            <v>61.53</v>
          </cell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61.53</v>
          </cell>
        </row>
        <row r="5357">
          <cell r="A5357" t="str">
            <v>950090391040</v>
          </cell>
          <cell r="B5357">
            <v>95009039</v>
          </cell>
          <cell r="C5357">
            <v>1040</v>
          </cell>
          <cell r="D5357">
            <v>26.158709999999999</v>
          </cell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26.158709999999999</v>
          </cell>
        </row>
        <row r="5358">
          <cell r="A5358" t="str">
            <v>950090502060</v>
          </cell>
          <cell r="B5358">
            <v>95009050</v>
          </cell>
          <cell r="C5358">
            <v>2060</v>
          </cell>
          <cell r="D5358">
            <v>0.93042999999999998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0.93042999999999998</v>
          </cell>
        </row>
        <row r="5359">
          <cell r="A5359" t="str">
            <v>950090791040</v>
          </cell>
          <cell r="B5359">
            <v>95009079</v>
          </cell>
          <cell r="C5359">
            <v>1040</v>
          </cell>
          <cell r="D5359">
            <v>15.185</v>
          </cell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15.185</v>
          </cell>
        </row>
        <row r="5360">
          <cell r="A5360" t="str">
            <v>950090801040</v>
          </cell>
          <cell r="B5360">
            <v>95009080</v>
          </cell>
          <cell r="C5360">
            <v>1040</v>
          </cell>
          <cell r="D5360">
            <v>13.015000000000001</v>
          </cell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13.015000000000001</v>
          </cell>
        </row>
        <row r="5361">
          <cell r="A5361" t="str">
            <v>950091021040</v>
          </cell>
          <cell r="B5361">
            <v>95009102</v>
          </cell>
          <cell r="C5361">
            <v>1040</v>
          </cell>
          <cell r="D5361">
            <v>862.5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862.5</v>
          </cell>
        </row>
        <row r="5362">
          <cell r="A5362" t="str">
            <v>950091062060</v>
          </cell>
          <cell r="B5362">
            <v>95009106</v>
          </cell>
          <cell r="C5362">
            <v>2060</v>
          </cell>
          <cell r="D5362">
            <v>542.85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542.85</v>
          </cell>
        </row>
        <row r="5363">
          <cell r="A5363" t="str">
            <v>950091062061</v>
          </cell>
          <cell r="B5363">
            <v>95009106</v>
          </cell>
          <cell r="C5363">
            <v>2061</v>
          </cell>
          <cell r="D5363">
            <v>453.6</v>
          </cell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>
            <v>453.6</v>
          </cell>
        </row>
        <row r="5364">
          <cell r="A5364" t="str">
            <v>950091092060</v>
          </cell>
          <cell r="B5364">
            <v>95009109</v>
          </cell>
          <cell r="C5364">
            <v>2060</v>
          </cell>
          <cell r="D5364">
            <v>33.655830000000002</v>
          </cell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>
            <v>33.655830000000002</v>
          </cell>
        </row>
        <row r="5365">
          <cell r="A5365" t="str">
            <v>950091182060</v>
          </cell>
          <cell r="B5365">
            <v>95009118</v>
          </cell>
          <cell r="C5365">
            <v>2060</v>
          </cell>
          <cell r="D5365">
            <v>6.9883499999999996</v>
          </cell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>
            <v>6.9883499999999996</v>
          </cell>
        </row>
        <row r="5366">
          <cell r="A5366" t="str">
            <v>950091182064</v>
          </cell>
          <cell r="B5366">
            <v>95009118</v>
          </cell>
          <cell r="C5366">
            <v>2064</v>
          </cell>
          <cell r="D5366">
            <v>2.774</v>
          </cell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>
            <v>2.774</v>
          </cell>
        </row>
        <row r="5367">
          <cell r="A5367" t="str">
            <v>950091192060</v>
          </cell>
          <cell r="B5367">
            <v>95009119</v>
          </cell>
          <cell r="C5367">
            <v>2060</v>
          </cell>
          <cell r="D5367">
            <v>5.4847200000000003</v>
          </cell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>
            <v>5.4847200000000003</v>
          </cell>
        </row>
        <row r="5368">
          <cell r="A5368" t="str">
            <v>950091192064</v>
          </cell>
          <cell r="B5368">
            <v>95009119</v>
          </cell>
          <cell r="C5368">
            <v>2064</v>
          </cell>
          <cell r="D5368">
            <v>8.1428600000000007</v>
          </cell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>
            <v>8.1428600000000007</v>
          </cell>
        </row>
        <row r="5369">
          <cell r="A5369" t="str">
            <v>950091196024</v>
          </cell>
          <cell r="B5369">
            <v>95009119</v>
          </cell>
          <cell r="C5369">
            <v>6024</v>
          </cell>
          <cell r="D5369">
            <v>7.492</v>
          </cell>
          <cell r="E5369">
            <v>0</v>
          </cell>
          <cell r="F5369">
            <v>0</v>
          </cell>
          <cell r="G5369">
            <v>0</v>
          </cell>
          <cell r="H5369">
            <v>0</v>
          </cell>
          <cell r="I5369">
            <v>7.492</v>
          </cell>
        </row>
        <row r="5370">
          <cell r="A5370" t="str">
            <v>950091332061</v>
          </cell>
          <cell r="B5370">
            <v>95009133</v>
          </cell>
          <cell r="C5370">
            <v>2061</v>
          </cell>
          <cell r="D5370">
            <v>4.7201300000000002</v>
          </cell>
          <cell r="E5370">
            <v>0</v>
          </cell>
          <cell r="F5370">
            <v>0</v>
          </cell>
          <cell r="G5370">
            <v>0</v>
          </cell>
          <cell r="H5370">
            <v>0</v>
          </cell>
          <cell r="I5370">
            <v>4.7201300000000002</v>
          </cell>
        </row>
        <row r="5371">
          <cell r="A5371" t="str">
            <v>950091422061</v>
          </cell>
          <cell r="B5371">
            <v>95009142</v>
          </cell>
          <cell r="C5371">
            <v>2061</v>
          </cell>
          <cell r="D5371">
            <v>240.9975</v>
          </cell>
          <cell r="E5371">
            <v>0</v>
          </cell>
          <cell r="F5371">
            <v>0</v>
          </cell>
          <cell r="G5371">
            <v>0</v>
          </cell>
          <cell r="H5371">
            <v>0</v>
          </cell>
          <cell r="I5371">
            <v>240.9975</v>
          </cell>
        </row>
        <row r="5372">
          <cell r="A5372" t="str">
            <v>950091792060</v>
          </cell>
          <cell r="B5372">
            <v>95009179</v>
          </cell>
          <cell r="C5372">
            <v>2060</v>
          </cell>
          <cell r="D5372">
            <v>296.23</v>
          </cell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>
            <v>296.23</v>
          </cell>
        </row>
        <row r="5373">
          <cell r="A5373" t="str">
            <v>950091801040</v>
          </cell>
          <cell r="B5373">
            <v>95009180</v>
          </cell>
          <cell r="C5373">
            <v>1040</v>
          </cell>
          <cell r="D5373">
            <v>6.4691599999999996</v>
          </cell>
          <cell r="E5373">
            <v>0</v>
          </cell>
          <cell r="F5373">
            <v>0</v>
          </cell>
          <cell r="G5373">
            <v>0</v>
          </cell>
          <cell r="H5373">
            <v>0</v>
          </cell>
          <cell r="I5373">
            <v>6.4691599999999996</v>
          </cell>
        </row>
        <row r="5374">
          <cell r="A5374" t="str">
            <v>950091802060</v>
          </cell>
          <cell r="B5374">
            <v>95009180</v>
          </cell>
          <cell r="C5374">
            <v>2060</v>
          </cell>
          <cell r="D5374">
            <v>7.3078500000000002</v>
          </cell>
          <cell r="E5374">
            <v>0</v>
          </cell>
          <cell r="F5374">
            <v>0</v>
          </cell>
          <cell r="G5374">
            <v>0</v>
          </cell>
          <cell r="H5374">
            <v>0</v>
          </cell>
          <cell r="I5374">
            <v>7.3078500000000002</v>
          </cell>
        </row>
        <row r="5375">
          <cell r="A5375" t="str">
            <v>950091802062</v>
          </cell>
          <cell r="B5375">
            <v>95009180</v>
          </cell>
          <cell r="C5375">
            <v>2062</v>
          </cell>
          <cell r="D5375">
            <v>8.4700000000000006</v>
          </cell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>
            <v>8.4700000000000006</v>
          </cell>
        </row>
        <row r="5376">
          <cell r="A5376" t="str">
            <v>950091802064</v>
          </cell>
          <cell r="B5376">
            <v>95009180</v>
          </cell>
          <cell r="C5376">
            <v>2064</v>
          </cell>
          <cell r="D5376">
            <v>3.95</v>
          </cell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>
            <v>3.95</v>
          </cell>
        </row>
        <row r="5377">
          <cell r="A5377" t="str">
            <v>950091804010</v>
          </cell>
          <cell r="B5377">
            <v>95009180</v>
          </cell>
          <cell r="C5377">
            <v>4010</v>
          </cell>
          <cell r="D5377">
            <v>13.9</v>
          </cell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>
            <v>13.9</v>
          </cell>
        </row>
        <row r="5378">
          <cell r="A5378" t="str">
            <v>950091806024</v>
          </cell>
          <cell r="B5378">
            <v>95009180</v>
          </cell>
          <cell r="C5378">
            <v>6024</v>
          </cell>
          <cell r="D5378">
            <v>9.65</v>
          </cell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>
            <v>9.65</v>
          </cell>
        </row>
        <row r="5379">
          <cell r="A5379" t="str">
            <v>950092391040</v>
          </cell>
          <cell r="B5379">
            <v>95009239</v>
          </cell>
          <cell r="C5379">
            <v>1040</v>
          </cell>
          <cell r="D5379">
            <v>155.53713999999999</v>
          </cell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>
            <v>155.53713999999999</v>
          </cell>
        </row>
        <row r="5380">
          <cell r="A5380" t="str">
            <v>950092392060</v>
          </cell>
          <cell r="B5380">
            <v>95009239</v>
          </cell>
          <cell r="C5380">
            <v>2060</v>
          </cell>
          <cell r="D5380">
            <v>108.35</v>
          </cell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>
            <v>108.35</v>
          </cell>
        </row>
        <row r="5381">
          <cell r="A5381" t="str">
            <v>950092392061</v>
          </cell>
          <cell r="B5381">
            <v>95009239</v>
          </cell>
          <cell r="C5381">
            <v>2061</v>
          </cell>
          <cell r="D5381">
            <v>182.16399999999999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182.16399999999999</v>
          </cell>
        </row>
        <row r="5382">
          <cell r="A5382" t="str">
            <v>950092392062</v>
          </cell>
          <cell r="B5382">
            <v>95009239</v>
          </cell>
          <cell r="C5382">
            <v>2062</v>
          </cell>
          <cell r="D5382">
            <v>104.06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104.06</v>
          </cell>
        </row>
        <row r="5383">
          <cell r="A5383" t="str">
            <v>950092652060</v>
          </cell>
          <cell r="B5383">
            <v>95009265</v>
          </cell>
          <cell r="C5383">
            <v>2060</v>
          </cell>
          <cell r="D5383">
            <v>38.99286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38.99286</v>
          </cell>
        </row>
        <row r="5384">
          <cell r="A5384" t="str">
            <v>950092652061</v>
          </cell>
          <cell r="B5384">
            <v>95009265</v>
          </cell>
          <cell r="C5384">
            <v>2061</v>
          </cell>
          <cell r="D5384">
            <v>90.433329999999998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90.433329999999998</v>
          </cell>
        </row>
        <row r="5385">
          <cell r="A5385" t="str">
            <v>950092662061</v>
          </cell>
          <cell r="B5385">
            <v>95009266</v>
          </cell>
          <cell r="C5385">
            <v>2061</v>
          </cell>
          <cell r="D5385">
            <v>55.38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55.38</v>
          </cell>
        </row>
        <row r="5386">
          <cell r="A5386" t="str">
            <v>950092662064</v>
          </cell>
          <cell r="B5386">
            <v>95009266</v>
          </cell>
          <cell r="C5386">
            <v>2064</v>
          </cell>
          <cell r="D5386">
            <v>46.63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46.63</v>
          </cell>
        </row>
        <row r="5387">
          <cell r="A5387" t="str">
            <v>950092822060</v>
          </cell>
          <cell r="B5387">
            <v>95009282</v>
          </cell>
          <cell r="C5387">
            <v>2060</v>
          </cell>
          <cell r="D5387">
            <v>61.666670000000003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61.666670000000003</v>
          </cell>
        </row>
        <row r="5388">
          <cell r="A5388" t="str">
            <v>950093252060</v>
          </cell>
          <cell r="B5388">
            <v>95009325</v>
          </cell>
          <cell r="C5388">
            <v>2060</v>
          </cell>
          <cell r="D5388">
            <v>3.4766699999999999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3.4766699999999999</v>
          </cell>
        </row>
        <row r="5389">
          <cell r="A5389" t="str">
            <v>950093262060</v>
          </cell>
          <cell r="B5389">
            <v>95009326</v>
          </cell>
          <cell r="C5389">
            <v>2060</v>
          </cell>
          <cell r="D5389">
            <v>15.456670000000001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15.456670000000001</v>
          </cell>
        </row>
        <row r="5390">
          <cell r="A5390" t="str">
            <v>950094092060</v>
          </cell>
          <cell r="B5390">
            <v>95009409</v>
          </cell>
          <cell r="C5390">
            <v>2060</v>
          </cell>
          <cell r="D5390">
            <v>0.58072000000000001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0.58072000000000001</v>
          </cell>
        </row>
        <row r="5391">
          <cell r="A5391" t="str">
            <v>950094096024</v>
          </cell>
          <cell r="B5391">
            <v>95009409</v>
          </cell>
          <cell r="C5391">
            <v>6024</v>
          </cell>
          <cell r="D5391">
            <v>0.57999999999999996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0.57999999999999996</v>
          </cell>
        </row>
        <row r="5392">
          <cell r="A5392" t="str">
            <v>950094792060</v>
          </cell>
          <cell r="B5392">
            <v>95009479</v>
          </cell>
          <cell r="C5392">
            <v>2060</v>
          </cell>
          <cell r="D5392">
            <v>3341.0650000000001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3341.0650000000001</v>
          </cell>
        </row>
        <row r="5393">
          <cell r="A5393" t="str">
            <v>950095032060</v>
          </cell>
          <cell r="B5393">
            <v>95009503</v>
          </cell>
          <cell r="C5393">
            <v>2060</v>
          </cell>
          <cell r="D5393">
            <v>8.8000000000000007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8.8000000000000007</v>
          </cell>
        </row>
        <row r="5394">
          <cell r="A5394" t="str">
            <v>950095192060</v>
          </cell>
          <cell r="B5394">
            <v>95009519</v>
          </cell>
          <cell r="C5394">
            <v>2060</v>
          </cell>
          <cell r="D5394">
            <v>21.59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21.59</v>
          </cell>
        </row>
        <row r="5395">
          <cell r="A5395" t="str">
            <v>950095192064</v>
          </cell>
          <cell r="B5395">
            <v>95009519</v>
          </cell>
          <cell r="C5395">
            <v>2064</v>
          </cell>
          <cell r="D5395">
            <v>101.145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101.145</v>
          </cell>
        </row>
        <row r="5396">
          <cell r="A5396" t="str">
            <v>950095612060</v>
          </cell>
          <cell r="B5396">
            <v>95009561</v>
          </cell>
          <cell r="C5396">
            <v>2060</v>
          </cell>
          <cell r="D5396">
            <v>71.489999999999995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71.489999999999995</v>
          </cell>
        </row>
        <row r="5397">
          <cell r="A5397" t="str">
            <v>950095811040</v>
          </cell>
          <cell r="B5397">
            <v>95009581</v>
          </cell>
          <cell r="C5397">
            <v>1040</v>
          </cell>
          <cell r="D5397">
            <v>66.676130000000001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66.676130000000001</v>
          </cell>
        </row>
        <row r="5398">
          <cell r="A5398" t="str">
            <v>950095831040</v>
          </cell>
          <cell r="B5398">
            <v>95009583</v>
          </cell>
          <cell r="C5398">
            <v>1040</v>
          </cell>
          <cell r="D5398">
            <v>23.07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23.07</v>
          </cell>
        </row>
        <row r="5399">
          <cell r="A5399" t="str">
            <v>950095832060</v>
          </cell>
          <cell r="B5399">
            <v>95009583</v>
          </cell>
          <cell r="C5399">
            <v>2060</v>
          </cell>
          <cell r="D5399">
            <v>22.234220000000001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22.234220000000001</v>
          </cell>
        </row>
        <row r="5400">
          <cell r="A5400" t="str">
            <v>950095832061</v>
          </cell>
          <cell r="B5400">
            <v>95009583</v>
          </cell>
          <cell r="C5400">
            <v>2061</v>
          </cell>
          <cell r="D5400">
            <v>7.25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7.25</v>
          </cell>
        </row>
        <row r="5401">
          <cell r="A5401" t="str">
            <v>950095832064</v>
          </cell>
          <cell r="B5401">
            <v>95009583</v>
          </cell>
          <cell r="C5401">
            <v>2064</v>
          </cell>
          <cell r="D5401">
            <v>23.458179999999999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23.458179999999999</v>
          </cell>
        </row>
        <row r="5402">
          <cell r="A5402" t="str">
            <v>950095834010</v>
          </cell>
          <cell r="B5402">
            <v>95009583</v>
          </cell>
          <cell r="C5402">
            <v>4010</v>
          </cell>
          <cell r="D5402">
            <v>23.07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23.07</v>
          </cell>
        </row>
        <row r="5403">
          <cell r="A5403" t="str">
            <v>950095836024</v>
          </cell>
          <cell r="B5403">
            <v>95009583</v>
          </cell>
          <cell r="C5403">
            <v>6024</v>
          </cell>
          <cell r="D5403">
            <v>20.652000000000001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20.652000000000001</v>
          </cell>
        </row>
        <row r="5404">
          <cell r="A5404" t="str">
            <v>950095842060</v>
          </cell>
          <cell r="B5404">
            <v>95009584</v>
          </cell>
          <cell r="C5404">
            <v>2060</v>
          </cell>
          <cell r="D5404">
            <v>12.094290000000001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12.094290000000001</v>
          </cell>
        </row>
        <row r="5405">
          <cell r="A5405" t="str">
            <v>950095842061</v>
          </cell>
          <cell r="B5405">
            <v>95009584</v>
          </cell>
          <cell r="C5405">
            <v>2061</v>
          </cell>
          <cell r="D5405">
            <v>7.6040299999999998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7.6040299999999998</v>
          </cell>
        </row>
        <row r="5406">
          <cell r="A5406" t="str">
            <v>950095842062</v>
          </cell>
          <cell r="B5406">
            <v>95009584</v>
          </cell>
          <cell r="C5406">
            <v>2062</v>
          </cell>
          <cell r="D5406">
            <v>7.84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7.84</v>
          </cell>
        </row>
        <row r="5407">
          <cell r="A5407" t="str">
            <v>950095842064</v>
          </cell>
          <cell r="B5407">
            <v>95009584</v>
          </cell>
          <cell r="C5407">
            <v>2064</v>
          </cell>
          <cell r="D5407">
            <v>10.678000000000001</v>
          </cell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>
            <v>10.678000000000001</v>
          </cell>
        </row>
        <row r="5408">
          <cell r="A5408" t="str">
            <v>950095846024</v>
          </cell>
          <cell r="B5408">
            <v>95009584</v>
          </cell>
          <cell r="C5408">
            <v>6024</v>
          </cell>
          <cell r="D5408">
            <v>12.093999999999999</v>
          </cell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>
            <v>12.093999999999999</v>
          </cell>
        </row>
        <row r="5409">
          <cell r="A5409" t="str">
            <v>950095852060</v>
          </cell>
          <cell r="B5409">
            <v>95009585</v>
          </cell>
          <cell r="C5409">
            <v>2060</v>
          </cell>
          <cell r="D5409">
            <v>15.33966</v>
          </cell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>
            <v>15.33966</v>
          </cell>
        </row>
        <row r="5410">
          <cell r="A5410" t="str">
            <v>950095852062</v>
          </cell>
          <cell r="B5410">
            <v>95009585</v>
          </cell>
          <cell r="C5410">
            <v>2062</v>
          </cell>
          <cell r="D5410">
            <v>3.04</v>
          </cell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>
            <v>3.04</v>
          </cell>
        </row>
        <row r="5411">
          <cell r="A5411" t="str">
            <v>950095852064</v>
          </cell>
          <cell r="B5411">
            <v>95009585</v>
          </cell>
          <cell r="C5411">
            <v>2064</v>
          </cell>
          <cell r="D5411">
            <v>15.546670000000001</v>
          </cell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>
            <v>15.546670000000001</v>
          </cell>
        </row>
        <row r="5412">
          <cell r="A5412" t="str">
            <v>950095856024</v>
          </cell>
          <cell r="B5412">
            <v>95009585</v>
          </cell>
          <cell r="C5412">
            <v>6024</v>
          </cell>
          <cell r="D5412">
            <v>14.426</v>
          </cell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>
            <v>14.426</v>
          </cell>
        </row>
        <row r="5413">
          <cell r="A5413" t="str">
            <v>950096122061</v>
          </cell>
          <cell r="B5413">
            <v>95009612</v>
          </cell>
          <cell r="C5413">
            <v>2061</v>
          </cell>
          <cell r="D5413">
            <v>137.05636000000001</v>
          </cell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>
            <v>137.05636000000001</v>
          </cell>
        </row>
        <row r="5414">
          <cell r="A5414" t="str">
            <v>950096692060</v>
          </cell>
          <cell r="B5414">
            <v>95009669</v>
          </cell>
          <cell r="C5414">
            <v>2060</v>
          </cell>
          <cell r="D5414">
            <v>23.03</v>
          </cell>
          <cell r="E5414">
            <v>0</v>
          </cell>
          <cell r="F5414">
            <v>0</v>
          </cell>
          <cell r="G5414">
            <v>0</v>
          </cell>
          <cell r="H5414">
            <v>0</v>
          </cell>
          <cell r="I5414">
            <v>23.03</v>
          </cell>
        </row>
        <row r="5415">
          <cell r="A5415" t="str">
            <v>950096831040</v>
          </cell>
          <cell r="B5415">
            <v>95009683</v>
          </cell>
          <cell r="C5415">
            <v>1040</v>
          </cell>
          <cell r="D5415">
            <v>0.9</v>
          </cell>
          <cell r="E5415">
            <v>0</v>
          </cell>
          <cell r="F5415">
            <v>0</v>
          </cell>
          <cell r="G5415">
            <v>0</v>
          </cell>
          <cell r="H5415">
            <v>0</v>
          </cell>
          <cell r="I5415">
            <v>0.9</v>
          </cell>
        </row>
        <row r="5416">
          <cell r="A5416" t="str">
            <v>950096834010</v>
          </cell>
          <cell r="B5416">
            <v>95009683</v>
          </cell>
          <cell r="C5416">
            <v>4010</v>
          </cell>
          <cell r="D5416">
            <v>0.36</v>
          </cell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>
            <v>0.36</v>
          </cell>
        </row>
        <row r="5417">
          <cell r="A5417" t="str">
            <v>950096836022</v>
          </cell>
          <cell r="B5417">
            <v>95009683</v>
          </cell>
          <cell r="C5417">
            <v>6022</v>
          </cell>
          <cell r="D5417">
            <v>0.36</v>
          </cell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>
            <v>0.36</v>
          </cell>
        </row>
        <row r="5418">
          <cell r="A5418" t="str">
            <v>950096911040</v>
          </cell>
          <cell r="B5418">
            <v>95009691</v>
          </cell>
          <cell r="C5418">
            <v>1040</v>
          </cell>
          <cell r="D5418">
            <v>5.96</v>
          </cell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>
            <v>5.96</v>
          </cell>
        </row>
        <row r="5419">
          <cell r="A5419" t="str">
            <v>950096912061</v>
          </cell>
          <cell r="B5419">
            <v>95009691</v>
          </cell>
          <cell r="C5419">
            <v>2061</v>
          </cell>
          <cell r="D5419">
            <v>145.81450000000001</v>
          </cell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>
            <v>145.81450000000001</v>
          </cell>
        </row>
        <row r="5420">
          <cell r="A5420" t="str">
            <v>950097011040</v>
          </cell>
          <cell r="B5420">
            <v>95009701</v>
          </cell>
          <cell r="C5420">
            <v>1040</v>
          </cell>
          <cell r="D5420">
            <v>88.5</v>
          </cell>
          <cell r="E5420">
            <v>0</v>
          </cell>
          <cell r="F5420">
            <v>0</v>
          </cell>
          <cell r="G5420">
            <v>0</v>
          </cell>
          <cell r="H5420">
            <v>0</v>
          </cell>
          <cell r="I5420">
            <v>88.5</v>
          </cell>
        </row>
        <row r="5421">
          <cell r="A5421" t="str">
            <v>950097802060</v>
          </cell>
          <cell r="B5421">
            <v>95009780</v>
          </cell>
          <cell r="C5421">
            <v>2060</v>
          </cell>
          <cell r="D5421">
            <v>78.3</v>
          </cell>
          <cell r="E5421">
            <v>0</v>
          </cell>
          <cell r="F5421">
            <v>0</v>
          </cell>
          <cell r="G5421">
            <v>0</v>
          </cell>
          <cell r="H5421">
            <v>0</v>
          </cell>
          <cell r="I5421">
            <v>78.3</v>
          </cell>
        </row>
        <row r="5422">
          <cell r="A5422" t="str">
            <v>950098192060</v>
          </cell>
          <cell r="B5422">
            <v>95009819</v>
          </cell>
          <cell r="C5422">
            <v>2060</v>
          </cell>
          <cell r="D5422">
            <v>699.25</v>
          </cell>
          <cell r="E5422">
            <v>0</v>
          </cell>
          <cell r="F5422">
            <v>0</v>
          </cell>
          <cell r="G5422">
            <v>0</v>
          </cell>
          <cell r="H5422">
            <v>0</v>
          </cell>
          <cell r="I5422">
            <v>699.25</v>
          </cell>
        </row>
        <row r="5423">
          <cell r="A5423" t="str">
            <v>950098392060</v>
          </cell>
          <cell r="B5423">
            <v>95009839</v>
          </cell>
          <cell r="C5423">
            <v>2060</v>
          </cell>
          <cell r="D5423">
            <v>65</v>
          </cell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65</v>
          </cell>
        </row>
        <row r="5424">
          <cell r="A5424" t="str">
            <v>950098602060</v>
          </cell>
          <cell r="B5424">
            <v>95009860</v>
          </cell>
          <cell r="C5424">
            <v>2060</v>
          </cell>
          <cell r="D5424">
            <v>15.355</v>
          </cell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15.355</v>
          </cell>
        </row>
        <row r="5425">
          <cell r="A5425" t="str">
            <v>950098602064</v>
          </cell>
          <cell r="B5425">
            <v>95009860</v>
          </cell>
          <cell r="C5425">
            <v>2064</v>
          </cell>
          <cell r="D5425">
            <v>9.44</v>
          </cell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9.44</v>
          </cell>
        </row>
        <row r="5426">
          <cell r="A5426" t="str">
            <v>950098606024</v>
          </cell>
          <cell r="B5426">
            <v>95009860</v>
          </cell>
          <cell r="C5426">
            <v>6024</v>
          </cell>
          <cell r="D5426">
            <v>8.875</v>
          </cell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8.875</v>
          </cell>
        </row>
        <row r="5427">
          <cell r="A5427" t="str">
            <v>950098612060</v>
          </cell>
          <cell r="B5427">
            <v>95009861</v>
          </cell>
          <cell r="C5427">
            <v>2060</v>
          </cell>
          <cell r="D5427">
            <v>20.0335</v>
          </cell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20.0335</v>
          </cell>
        </row>
        <row r="5428">
          <cell r="A5428" t="str">
            <v>950098622060</v>
          </cell>
          <cell r="B5428">
            <v>95009862</v>
          </cell>
          <cell r="C5428">
            <v>2060</v>
          </cell>
          <cell r="D5428">
            <v>430.99</v>
          </cell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430.99</v>
          </cell>
        </row>
        <row r="5429">
          <cell r="A5429" t="str">
            <v>950098622064</v>
          </cell>
          <cell r="B5429">
            <v>95009862</v>
          </cell>
          <cell r="C5429">
            <v>2064</v>
          </cell>
          <cell r="D5429">
            <v>234.905</v>
          </cell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234.905</v>
          </cell>
        </row>
        <row r="5430">
          <cell r="A5430" t="str">
            <v>950098711040</v>
          </cell>
          <cell r="B5430">
            <v>95009871</v>
          </cell>
          <cell r="C5430">
            <v>1040</v>
          </cell>
          <cell r="D5430">
            <v>231.18028000000001</v>
          </cell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231.18028000000001</v>
          </cell>
        </row>
        <row r="5431">
          <cell r="A5431" t="str">
            <v>950098812060</v>
          </cell>
          <cell r="B5431">
            <v>95009881</v>
          </cell>
          <cell r="C5431">
            <v>2060</v>
          </cell>
          <cell r="D5431">
            <v>234.22</v>
          </cell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234.22</v>
          </cell>
        </row>
        <row r="5432">
          <cell r="A5432" t="str">
            <v>950098832060</v>
          </cell>
          <cell r="B5432">
            <v>95009883</v>
          </cell>
          <cell r="C5432">
            <v>2060</v>
          </cell>
          <cell r="D5432">
            <v>9.2200000000000006</v>
          </cell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9.2200000000000006</v>
          </cell>
        </row>
        <row r="5433">
          <cell r="A5433" t="str">
            <v>950098842060</v>
          </cell>
          <cell r="B5433">
            <v>95009884</v>
          </cell>
          <cell r="C5433">
            <v>2060</v>
          </cell>
          <cell r="D5433">
            <v>6.5</v>
          </cell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6.5</v>
          </cell>
        </row>
        <row r="5434">
          <cell r="A5434" t="str">
            <v>950098852060</v>
          </cell>
          <cell r="B5434">
            <v>95009885</v>
          </cell>
          <cell r="C5434">
            <v>2060</v>
          </cell>
          <cell r="D5434">
            <v>8.8699999999999992</v>
          </cell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8.8699999999999992</v>
          </cell>
        </row>
        <row r="5435">
          <cell r="A5435" t="str">
            <v>950098862060</v>
          </cell>
          <cell r="B5435">
            <v>95009886</v>
          </cell>
          <cell r="C5435">
            <v>2060</v>
          </cell>
          <cell r="D5435">
            <v>80.44</v>
          </cell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80.44</v>
          </cell>
        </row>
        <row r="5436">
          <cell r="A5436" t="str">
            <v>950098872060</v>
          </cell>
          <cell r="B5436">
            <v>95009887</v>
          </cell>
          <cell r="C5436">
            <v>2060</v>
          </cell>
          <cell r="D5436">
            <v>12.39</v>
          </cell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12.39</v>
          </cell>
        </row>
        <row r="5437">
          <cell r="A5437" t="str">
            <v>950098892060</v>
          </cell>
          <cell r="B5437">
            <v>95009889</v>
          </cell>
          <cell r="C5437">
            <v>2060</v>
          </cell>
          <cell r="D5437">
            <v>11.29</v>
          </cell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11.29</v>
          </cell>
        </row>
        <row r="5438">
          <cell r="A5438" t="str">
            <v>950098902060</v>
          </cell>
          <cell r="B5438">
            <v>95009890</v>
          </cell>
          <cell r="C5438">
            <v>2060</v>
          </cell>
          <cell r="D5438">
            <v>20.34</v>
          </cell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20.34</v>
          </cell>
        </row>
        <row r="5439">
          <cell r="A5439" t="str">
            <v>950098992060</v>
          </cell>
          <cell r="B5439">
            <v>95009899</v>
          </cell>
          <cell r="C5439">
            <v>2060</v>
          </cell>
          <cell r="D5439">
            <v>111.61</v>
          </cell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111.61</v>
          </cell>
        </row>
        <row r="5440">
          <cell r="A5440" t="str">
            <v>950099002060</v>
          </cell>
          <cell r="B5440">
            <v>95009900</v>
          </cell>
          <cell r="C5440">
            <v>2060</v>
          </cell>
          <cell r="D5440">
            <v>22.61176</v>
          </cell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22.61176</v>
          </cell>
        </row>
        <row r="5441">
          <cell r="A5441" t="str">
            <v>950099006024</v>
          </cell>
          <cell r="B5441">
            <v>95009900</v>
          </cell>
          <cell r="C5441">
            <v>6024</v>
          </cell>
          <cell r="D5441">
            <v>19.226669999999999</v>
          </cell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19.226669999999999</v>
          </cell>
        </row>
        <row r="5442">
          <cell r="A5442" t="str">
            <v>950099092060</v>
          </cell>
          <cell r="B5442">
            <v>95009909</v>
          </cell>
          <cell r="C5442">
            <v>2060</v>
          </cell>
          <cell r="D5442">
            <v>25.85</v>
          </cell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25.85</v>
          </cell>
        </row>
        <row r="5443">
          <cell r="A5443" t="str">
            <v>950099422060</v>
          </cell>
          <cell r="B5443">
            <v>95009942</v>
          </cell>
          <cell r="C5443">
            <v>2060</v>
          </cell>
          <cell r="D5443">
            <v>1.39289</v>
          </cell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1.39289</v>
          </cell>
        </row>
        <row r="5444">
          <cell r="A5444" t="str">
            <v>950099492060</v>
          </cell>
          <cell r="B5444">
            <v>95009949</v>
          </cell>
          <cell r="C5444">
            <v>2060</v>
          </cell>
          <cell r="D5444">
            <v>25</v>
          </cell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25</v>
          </cell>
        </row>
        <row r="5445">
          <cell r="A5445" t="str">
            <v>950099592060</v>
          </cell>
          <cell r="B5445">
            <v>95009959</v>
          </cell>
          <cell r="C5445">
            <v>2060</v>
          </cell>
          <cell r="D5445">
            <v>71.694999999999993</v>
          </cell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71.694999999999993</v>
          </cell>
        </row>
        <row r="5446">
          <cell r="A5446" t="str">
            <v>950099691040</v>
          </cell>
          <cell r="B5446">
            <v>95009969</v>
          </cell>
          <cell r="C5446">
            <v>1040</v>
          </cell>
          <cell r="D5446">
            <v>83.51</v>
          </cell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83.51</v>
          </cell>
        </row>
        <row r="5447">
          <cell r="A5447" t="str">
            <v>950099701040</v>
          </cell>
          <cell r="B5447">
            <v>95009970</v>
          </cell>
          <cell r="C5447">
            <v>1040</v>
          </cell>
          <cell r="D5447">
            <v>58.413620000000002</v>
          </cell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58.413620000000002</v>
          </cell>
        </row>
        <row r="5448">
          <cell r="A5448" t="str">
            <v>950099712061</v>
          </cell>
          <cell r="B5448">
            <v>95009971</v>
          </cell>
          <cell r="C5448">
            <v>2061</v>
          </cell>
          <cell r="D5448">
            <v>109.41667</v>
          </cell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109.41667</v>
          </cell>
        </row>
        <row r="5449">
          <cell r="A5449" t="str">
            <v>950099722061</v>
          </cell>
          <cell r="B5449">
            <v>95009972</v>
          </cell>
          <cell r="C5449">
            <v>2061</v>
          </cell>
          <cell r="D5449">
            <v>764.55499999999995</v>
          </cell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764.55499999999995</v>
          </cell>
        </row>
        <row r="5450">
          <cell r="A5450" t="str">
            <v>950099732061</v>
          </cell>
          <cell r="B5450">
            <v>95009973</v>
          </cell>
          <cell r="C5450">
            <v>2061</v>
          </cell>
          <cell r="D5450">
            <v>8</v>
          </cell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8</v>
          </cell>
        </row>
        <row r="5451">
          <cell r="A5451" t="str">
            <v>950099742061</v>
          </cell>
          <cell r="B5451">
            <v>95009974</v>
          </cell>
          <cell r="C5451">
            <v>2061</v>
          </cell>
          <cell r="D5451">
            <v>252.76499999999999</v>
          </cell>
          <cell r="E5451">
            <v>0</v>
          </cell>
          <cell r="F5451">
            <v>0</v>
          </cell>
          <cell r="G5451">
            <v>0</v>
          </cell>
          <cell r="H5451">
            <v>0</v>
          </cell>
          <cell r="I5451">
            <v>252.76499999999999</v>
          </cell>
        </row>
        <row r="5452">
          <cell r="A5452" t="str">
            <v>950099752061</v>
          </cell>
          <cell r="B5452">
            <v>95009975</v>
          </cell>
          <cell r="C5452">
            <v>2061</v>
          </cell>
          <cell r="D5452">
            <v>1190</v>
          </cell>
          <cell r="E5452">
            <v>0</v>
          </cell>
          <cell r="F5452">
            <v>0</v>
          </cell>
          <cell r="G5452">
            <v>0</v>
          </cell>
          <cell r="H5452">
            <v>0</v>
          </cell>
          <cell r="I5452">
            <v>1190</v>
          </cell>
        </row>
        <row r="5453">
          <cell r="A5453" t="str">
            <v>950099762060</v>
          </cell>
          <cell r="B5453">
            <v>95009976</v>
          </cell>
          <cell r="C5453">
            <v>2060</v>
          </cell>
          <cell r="D5453">
            <v>998.7</v>
          </cell>
          <cell r="E5453">
            <v>0</v>
          </cell>
          <cell r="F5453">
            <v>0</v>
          </cell>
          <cell r="G5453">
            <v>0</v>
          </cell>
          <cell r="H5453">
            <v>0</v>
          </cell>
          <cell r="I5453">
            <v>998.7</v>
          </cell>
        </row>
        <row r="5454">
          <cell r="A5454" t="str">
            <v>950099762061</v>
          </cell>
          <cell r="B5454">
            <v>95009976</v>
          </cell>
          <cell r="C5454">
            <v>2061</v>
          </cell>
          <cell r="D5454">
            <v>1078.54</v>
          </cell>
          <cell r="E5454">
            <v>0</v>
          </cell>
          <cell r="F5454">
            <v>0</v>
          </cell>
          <cell r="G5454">
            <v>0</v>
          </cell>
          <cell r="H5454">
            <v>0</v>
          </cell>
          <cell r="I5454">
            <v>1078.54</v>
          </cell>
        </row>
        <row r="5455">
          <cell r="A5455" t="str">
            <v>950099802061</v>
          </cell>
          <cell r="B5455">
            <v>95009980</v>
          </cell>
          <cell r="C5455">
            <v>2061</v>
          </cell>
          <cell r="D5455">
            <v>1730</v>
          </cell>
          <cell r="E5455">
            <v>0</v>
          </cell>
          <cell r="F5455">
            <v>0</v>
          </cell>
          <cell r="G5455">
            <v>0</v>
          </cell>
          <cell r="H5455">
            <v>0</v>
          </cell>
          <cell r="I5455">
            <v>1730</v>
          </cell>
        </row>
        <row r="5456">
          <cell r="A5456" t="str">
            <v>950099812061</v>
          </cell>
          <cell r="B5456">
            <v>95009981</v>
          </cell>
          <cell r="C5456">
            <v>2061</v>
          </cell>
          <cell r="D5456">
            <v>9.5500000000000007</v>
          </cell>
          <cell r="E5456">
            <v>0</v>
          </cell>
          <cell r="F5456">
            <v>0</v>
          </cell>
          <cell r="G5456">
            <v>0</v>
          </cell>
          <cell r="H5456">
            <v>0</v>
          </cell>
          <cell r="I5456">
            <v>9.5500000000000007</v>
          </cell>
        </row>
        <row r="5457">
          <cell r="A5457" t="str">
            <v>950099812064</v>
          </cell>
          <cell r="B5457">
            <v>95009981</v>
          </cell>
          <cell r="C5457">
            <v>2064</v>
          </cell>
          <cell r="D5457">
            <v>86.4</v>
          </cell>
          <cell r="E5457">
            <v>0</v>
          </cell>
          <cell r="F5457">
            <v>0</v>
          </cell>
          <cell r="G5457">
            <v>0</v>
          </cell>
          <cell r="H5457">
            <v>0</v>
          </cell>
          <cell r="I5457">
            <v>86.4</v>
          </cell>
        </row>
        <row r="5458">
          <cell r="A5458" t="str">
            <v>950099822061</v>
          </cell>
          <cell r="B5458">
            <v>95009982</v>
          </cell>
          <cell r="C5458">
            <v>2061</v>
          </cell>
          <cell r="D5458">
            <v>9.5500000000000007</v>
          </cell>
          <cell r="E5458">
            <v>0</v>
          </cell>
          <cell r="F5458">
            <v>0</v>
          </cell>
          <cell r="G5458">
            <v>0</v>
          </cell>
          <cell r="H5458">
            <v>0</v>
          </cell>
          <cell r="I5458">
            <v>9.5500000000000007</v>
          </cell>
        </row>
        <row r="5459">
          <cell r="A5459" t="str">
            <v>950099822064</v>
          </cell>
          <cell r="B5459">
            <v>95009982</v>
          </cell>
          <cell r="C5459">
            <v>2064</v>
          </cell>
          <cell r="D5459">
            <v>98.9375</v>
          </cell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>
            <v>98.9375</v>
          </cell>
        </row>
        <row r="5460">
          <cell r="A5460" t="str">
            <v>950099832061</v>
          </cell>
          <cell r="B5460">
            <v>95009983</v>
          </cell>
          <cell r="C5460">
            <v>2061</v>
          </cell>
          <cell r="D5460">
            <v>7.39</v>
          </cell>
          <cell r="E5460">
            <v>0</v>
          </cell>
          <cell r="F5460">
            <v>0</v>
          </cell>
          <cell r="G5460">
            <v>0</v>
          </cell>
          <cell r="H5460">
            <v>0</v>
          </cell>
          <cell r="I5460">
            <v>7.39</v>
          </cell>
        </row>
        <row r="5461">
          <cell r="A5461" t="str">
            <v>950099832064</v>
          </cell>
          <cell r="B5461">
            <v>95009983</v>
          </cell>
          <cell r="C5461">
            <v>2064</v>
          </cell>
          <cell r="D5461">
            <v>89.840450000000004</v>
          </cell>
          <cell r="E5461">
            <v>0</v>
          </cell>
          <cell r="F5461">
            <v>0</v>
          </cell>
          <cell r="G5461">
            <v>0</v>
          </cell>
          <cell r="H5461">
            <v>0</v>
          </cell>
          <cell r="I5461">
            <v>89.840450000000004</v>
          </cell>
        </row>
        <row r="5462">
          <cell r="A5462" t="str">
            <v>950099842061</v>
          </cell>
          <cell r="B5462">
            <v>95009984</v>
          </cell>
          <cell r="C5462">
            <v>2061</v>
          </cell>
          <cell r="D5462">
            <v>740.12374999999997</v>
          </cell>
          <cell r="E5462">
            <v>0</v>
          </cell>
          <cell r="F5462">
            <v>0</v>
          </cell>
          <cell r="G5462">
            <v>0</v>
          </cell>
          <cell r="H5462">
            <v>0</v>
          </cell>
          <cell r="I5462">
            <v>740.12374999999997</v>
          </cell>
        </row>
        <row r="5463">
          <cell r="A5463" t="str">
            <v>950099852061</v>
          </cell>
          <cell r="B5463">
            <v>95009985</v>
          </cell>
          <cell r="C5463">
            <v>2061</v>
          </cell>
          <cell r="D5463">
            <v>82.05</v>
          </cell>
          <cell r="E5463">
            <v>0</v>
          </cell>
          <cell r="F5463">
            <v>0</v>
          </cell>
          <cell r="G5463">
            <v>0</v>
          </cell>
          <cell r="H5463">
            <v>0</v>
          </cell>
          <cell r="I5463">
            <v>82.05</v>
          </cell>
        </row>
        <row r="5464">
          <cell r="A5464" t="str">
            <v>950099862061</v>
          </cell>
          <cell r="B5464">
            <v>95009986</v>
          </cell>
          <cell r="C5464">
            <v>2061</v>
          </cell>
          <cell r="D5464">
            <v>316.75333000000001</v>
          </cell>
          <cell r="E5464">
            <v>0</v>
          </cell>
          <cell r="F5464">
            <v>0</v>
          </cell>
          <cell r="G5464">
            <v>0</v>
          </cell>
          <cell r="H5464">
            <v>0</v>
          </cell>
          <cell r="I5464">
            <v>316.75333000000001</v>
          </cell>
        </row>
        <row r="5465">
          <cell r="A5465" t="str">
            <v>950099872061</v>
          </cell>
          <cell r="B5465">
            <v>95009987</v>
          </cell>
          <cell r="C5465">
            <v>2061</v>
          </cell>
          <cell r="D5465">
            <v>373.35905000000002</v>
          </cell>
          <cell r="E5465">
            <v>0</v>
          </cell>
          <cell r="F5465">
            <v>0</v>
          </cell>
          <cell r="G5465">
            <v>0</v>
          </cell>
          <cell r="H5465">
            <v>0</v>
          </cell>
          <cell r="I5465">
            <v>373.35905000000002</v>
          </cell>
        </row>
        <row r="5466">
          <cell r="A5466" t="str">
            <v>950099882061</v>
          </cell>
          <cell r="B5466">
            <v>95009988</v>
          </cell>
          <cell r="C5466">
            <v>2061</v>
          </cell>
          <cell r="D5466">
            <v>820</v>
          </cell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>
            <v>820</v>
          </cell>
        </row>
        <row r="5467">
          <cell r="A5467" t="str">
            <v>950099892061</v>
          </cell>
          <cell r="B5467">
            <v>95009989</v>
          </cell>
          <cell r="C5467">
            <v>2061</v>
          </cell>
          <cell r="D5467">
            <v>1500</v>
          </cell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>
            <v>1500</v>
          </cell>
        </row>
        <row r="5468">
          <cell r="A5468" t="str">
            <v>950099902061</v>
          </cell>
          <cell r="B5468">
            <v>95009990</v>
          </cell>
          <cell r="C5468">
            <v>2061</v>
          </cell>
          <cell r="D5468">
            <v>26</v>
          </cell>
          <cell r="E5468">
            <v>0</v>
          </cell>
          <cell r="F5468">
            <v>0</v>
          </cell>
          <cell r="G5468">
            <v>0</v>
          </cell>
          <cell r="H5468">
            <v>0</v>
          </cell>
          <cell r="I5468">
            <v>26</v>
          </cell>
        </row>
        <row r="5469">
          <cell r="A5469" t="str">
            <v>950099912064</v>
          </cell>
          <cell r="B5469">
            <v>95009991</v>
          </cell>
          <cell r="C5469">
            <v>2064</v>
          </cell>
          <cell r="D5469">
            <v>685.32</v>
          </cell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>
            <v>685.32</v>
          </cell>
        </row>
        <row r="5470">
          <cell r="A5470" t="str">
            <v>950099922064</v>
          </cell>
          <cell r="B5470">
            <v>95009992</v>
          </cell>
          <cell r="C5470">
            <v>2064</v>
          </cell>
          <cell r="D5470">
            <v>898.95</v>
          </cell>
          <cell r="E5470">
            <v>0</v>
          </cell>
          <cell r="F5470">
            <v>0</v>
          </cell>
          <cell r="G5470">
            <v>0</v>
          </cell>
          <cell r="H5470">
            <v>0</v>
          </cell>
          <cell r="I5470">
            <v>898.95</v>
          </cell>
        </row>
        <row r="5471">
          <cell r="A5471" t="str">
            <v>950099932064</v>
          </cell>
          <cell r="B5471">
            <v>95009993</v>
          </cell>
          <cell r="C5471">
            <v>2064</v>
          </cell>
          <cell r="D5471">
            <v>434.99833000000001</v>
          </cell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>
            <v>434.99833000000001</v>
          </cell>
        </row>
        <row r="5472">
          <cell r="A5472" t="str">
            <v>950099942064</v>
          </cell>
          <cell r="B5472">
            <v>95009994</v>
          </cell>
          <cell r="C5472">
            <v>2064</v>
          </cell>
          <cell r="D5472">
            <v>80.394499999999994</v>
          </cell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>
            <v>80.394499999999994</v>
          </cell>
        </row>
        <row r="5473">
          <cell r="A5473" t="str">
            <v>950099952064</v>
          </cell>
          <cell r="B5473">
            <v>95009995</v>
          </cell>
          <cell r="C5473">
            <v>2064</v>
          </cell>
          <cell r="D5473">
            <v>6.3436000000000003</v>
          </cell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>
            <v>6.3436000000000003</v>
          </cell>
        </row>
        <row r="5474">
          <cell r="A5474" t="str">
            <v>950099972061</v>
          </cell>
          <cell r="B5474">
            <v>95009997</v>
          </cell>
          <cell r="C5474">
            <v>2061</v>
          </cell>
          <cell r="D5474">
            <v>145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145</v>
          </cell>
        </row>
        <row r="5475">
          <cell r="A5475" t="str">
            <v>950099992060</v>
          </cell>
          <cell r="B5475">
            <v>95009999</v>
          </cell>
          <cell r="C5475">
            <v>2060</v>
          </cell>
          <cell r="D5475">
            <v>111.07</v>
          </cell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111.07</v>
          </cell>
        </row>
        <row r="5476">
          <cell r="A5476" t="str">
            <v>950099992061</v>
          </cell>
          <cell r="B5476">
            <v>95009999</v>
          </cell>
          <cell r="C5476">
            <v>2061</v>
          </cell>
          <cell r="D5476">
            <v>191.33332999999999</v>
          </cell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191.33332999999999</v>
          </cell>
        </row>
        <row r="5477">
          <cell r="A5477" t="str">
            <v>950100002061</v>
          </cell>
          <cell r="B5477">
            <v>95010000</v>
          </cell>
          <cell r="C5477">
            <v>2061</v>
          </cell>
          <cell r="D5477">
            <v>541.20600000000002</v>
          </cell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541.20600000000002</v>
          </cell>
        </row>
        <row r="5478">
          <cell r="A5478" t="str">
            <v>950100012061</v>
          </cell>
          <cell r="B5478">
            <v>95010001</v>
          </cell>
          <cell r="C5478">
            <v>2061</v>
          </cell>
          <cell r="D5478">
            <v>14.937060000000001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14.937060000000001</v>
          </cell>
        </row>
        <row r="5479">
          <cell r="A5479" t="str">
            <v>950100292060</v>
          </cell>
          <cell r="B5479">
            <v>95010029</v>
          </cell>
          <cell r="C5479">
            <v>2060</v>
          </cell>
          <cell r="D5479">
            <v>425.43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425.43</v>
          </cell>
        </row>
        <row r="5480">
          <cell r="A5480" t="str">
            <v>950100302060</v>
          </cell>
          <cell r="B5480">
            <v>95010030</v>
          </cell>
          <cell r="C5480">
            <v>2060</v>
          </cell>
          <cell r="D5480">
            <v>59.77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59.77</v>
          </cell>
        </row>
        <row r="5481">
          <cell r="A5481" t="str">
            <v>950100312060</v>
          </cell>
          <cell r="B5481">
            <v>95010031</v>
          </cell>
          <cell r="C5481">
            <v>2060</v>
          </cell>
          <cell r="D5481">
            <v>8.83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8.83</v>
          </cell>
        </row>
        <row r="5482">
          <cell r="A5482" t="str">
            <v>950100452060</v>
          </cell>
          <cell r="B5482">
            <v>95010045</v>
          </cell>
          <cell r="C5482">
            <v>2060</v>
          </cell>
          <cell r="D5482">
            <v>1.79</v>
          </cell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1.79</v>
          </cell>
        </row>
        <row r="5483">
          <cell r="A5483" t="str">
            <v>950100592060</v>
          </cell>
          <cell r="B5483">
            <v>95010059</v>
          </cell>
          <cell r="C5483">
            <v>2060</v>
          </cell>
          <cell r="D5483">
            <v>1093.3333299999999</v>
          </cell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1093.3333299999999</v>
          </cell>
        </row>
        <row r="5484">
          <cell r="A5484" t="str">
            <v>950100592064</v>
          </cell>
          <cell r="B5484">
            <v>95010059</v>
          </cell>
          <cell r="C5484">
            <v>2064</v>
          </cell>
          <cell r="D5484">
            <v>1070</v>
          </cell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1070</v>
          </cell>
        </row>
        <row r="5485">
          <cell r="A5485" t="str">
            <v>950100691040</v>
          </cell>
          <cell r="B5485">
            <v>95010069</v>
          </cell>
          <cell r="C5485">
            <v>1040</v>
          </cell>
          <cell r="D5485">
            <v>185.59737999999999</v>
          </cell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185.59737999999999</v>
          </cell>
        </row>
        <row r="5486">
          <cell r="A5486" t="str">
            <v>950100792060</v>
          </cell>
          <cell r="B5486">
            <v>95010079</v>
          </cell>
          <cell r="C5486">
            <v>2060</v>
          </cell>
          <cell r="D5486">
            <v>17.07</v>
          </cell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17.07</v>
          </cell>
        </row>
        <row r="5487">
          <cell r="A5487" t="str">
            <v>950101002060</v>
          </cell>
          <cell r="B5487">
            <v>95010100</v>
          </cell>
          <cell r="C5487">
            <v>2060</v>
          </cell>
          <cell r="D5487">
            <v>1.32</v>
          </cell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1.32</v>
          </cell>
        </row>
        <row r="5488">
          <cell r="A5488" t="str">
            <v>950101012060</v>
          </cell>
          <cell r="B5488">
            <v>95010101</v>
          </cell>
          <cell r="C5488">
            <v>2060</v>
          </cell>
          <cell r="D5488">
            <v>0.54039000000000004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0.54039000000000004</v>
          </cell>
        </row>
        <row r="5489">
          <cell r="A5489" t="str">
            <v>950101012061</v>
          </cell>
          <cell r="B5489">
            <v>95010101</v>
          </cell>
          <cell r="C5489">
            <v>2061</v>
          </cell>
          <cell r="D5489">
            <v>8</v>
          </cell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8</v>
          </cell>
        </row>
        <row r="5490">
          <cell r="A5490" t="str">
            <v>950101016024</v>
          </cell>
          <cell r="B5490">
            <v>95010101</v>
          </cell>
          <cell r="C5490">
            <v>6024</v>
          </cell>
          <cell r="D5490">
            <v>0.54</v>
          </cell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0.54</v>
          </cell>
        </row>
        <row r="5491">
          <cell r="A5491" t="str">
            <v>950101192060</v>
          </cell>
          <cell r="B5491">
            <v>95010119</v>
          </cell>
          <cell r="C5491">
            <v>2060</v>
          </cell>
          <cell r="D5491">
            <v>412.72667000000001</v>
          </cell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412.72667000000001</v>
          </cell>
        </row>
        <row r="5492">
          <cell r="A5492" t="str">
            <v>950101291040</v>
          </cell>
          <cell r="B5492">
            <v>95010129</v>
          </cell>
          <cell r="C5492">
            <v>1040</v>
          </cell>
          <cell r="D5492">
            <v>5.82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5.82</v>
          </cell>
        </row>
        <row r="5493">
          <cell r="A5493" t="str">
            <v>950101292060</v>
          </cell>
          <cell r="B5493">
            <v>95010129</v>
          </cell>
          <cell r="C5493">
            <v>2060</v>
          </cell>
          <cell r="D5493">
            <v>4.4432900000000002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4.4432900000000002</v>
          </cell>
        </row>
        <row r="5494">
          <cell r="A5494" t="str">
            <v>950101492060</v>
          </cell>
          <cell r="B5494">
            <v>95010149</v>
          </cell>
          <cell r="C5494">
            <v>2060</v>
          </cell>
          <cell r="D5494">
            <v>4.6433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4.6433</v>
          </cell>
        </row>
        <row r="5495">
          <cell r="A5495" t="str">
            <v>950101792060</v>
          </cell>
          <cell r="B5495">
            <v>95010179</v>
          </cell>
          <cell r="C5495">
            <v>2060</v>
          </cell>
          <cell r="D5495">
            <v>0.21984000000000001</v>
          </cell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>
            <v>0.21984000000000001</v>
          </cell>
        </row>
        <row r="5496">
          <cell r="A5496" t="str">
            <v>950101891040</v>
          </cell>
          <cell r="B5496">
            <v>95010189</v>
          </cell>
          <cell r="C5496">
            <v>1040</v>
          </cell>
          <cell r="D5496">
            <v>320.73817000000003</v>
          </cell>
          <cell r="E5496">
            <v>0</v>
          </cell>
          <cell r="F5496">
            <v>0</v>
          </cell>
          <cell r="G5496">
            <v>0</v>
          </cell>
          <cell r="H5496">
            <v>0</v>
          </cell>
          <cell r="I5496">
            <v>320.73817000000003</v>
          </cell>
        </row>
        <row r="5497">
          <cell r="A5497" t="str">
            <v>950101911040</v>
          </cell>
          <cell r="B5497">
            <v>95010191</v>
          </cell>
          <cell r="C5497">
            <v>1040</v>
          </cell>
          <cell r="D5497">
            <v>244.7825</v>
          </cell>
          <cell r="E5497">
            <v>0</v>
          </cell>
          <cell r="F5497">
            <v>0</v>
          </cell>
          <cell r="G5497">
            <v>0</v>
          </cell>
          <cell r="H5497">
            <v>0</v>
          </cell>
          <cell r="I5497">
            <v>244.7825</v>
          </cell>
        </row>
        <row r="5498">
          <cell r="A5498" t="str">
            <v>950101922060</v>
          </cell>
          <cell r="B5498">
            <v>95010192</v>
          </cell>
          <cell r="C5498">
            <v>2060</v>
          </cell>
          <cell r="D5498">
            <v>1.1785600000000001</v>
          </cell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>
            <v>1.1785600000000001</v>
          </cell>
        </row>
        <row r="5499">
          <cell r="A5499" t="str">
            <v>950102091040</v>
          </cell>
          <cell r="B5499">
            <v>95010209</v>
          </cell>
          <cell r="C5499">
            <v>1040</v>
          </cell>
          <cell r="D5499">
            <v>708</v>
          </cell>
          <cell r="E5499">
            <v>0</v>
          </cell>
          <cell r="F5499">
            <v>0</v>
          </cell>
          <cell r="G5499">
            <v>0</v>
          </cell>
          <cell r="H5499">
            <v>0</v>
          </cell>
          <cell r="I5499">
            <v>708</v>
          </cell>
        </row>
        <row r="5500">
          <cell r="A5500" t="str">
            <v>950102231040</v>
          </cell>
          <cell r="B5500">
            <v>95010223</v>
          </cell>
          <cell r="C5500">
            <v>1040</v>
          </cell>
          <cell r="D5500">
            <v>1023</v>
          </cell>
          <cell r="E5500">
            <v>0</v>
          </cell>
          <cell r="F5500">
            <v>0</v>
          </cell>
          <cell r="G5500">
            <v>0</v>
          </cell>
          <cell r="H5500">
            <v>0</v>
          </cell>
          <cell r="I5500">
            <v>1023</v>
          </cell>
        </row>
        <row r="5501">
          <cell r="A5501" t="str">
            <v>950102261040</v>
          </cell>
          <cell r="B5501">
            <v>95010226</v>
          </cell>
          <cell r="C5501">
            <v>1040</v>
          </cell>
          <cell r="D5501">
            <v>361.09750000000003</v>
          </cell>
          <cell r="E5501">
            <v>0</v>
          </cell>
          <cell r="F5501">
            <v>0</v>
          </cell>
          <cell r="G5501">
            <v>0</v>
          </cell>
          <cell r="H5501">
            <v>0</v>
          </cell>
          <cell r="I5501">
            <v>361.09750000000003</v>
          </cell>
        </row>
        <row r="5502">
          <cell r="A5502" t="str">
            <v>950102592060</v>
          </cell>
          <cell r="B5502">
            <v>95010259</v>
          </cell>
          <cell r="C5502">
            <v>2060</v>
          </cell>
          <cell r="D5502">
            <v>0.28999999999999998</v>
          </cell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>
            <v>0.28999999999999998</v>
          </cell>
        </row>
        <row r="5503">
          <cell r="A5503" t="str">
            <v>950103221040</v>
          </cell>
          <cell r="B5503">
            <v>95010322</v>
          </cell>
          <cell r="C5503">
            <v>1040</v>
          </cell>
          <cell r="D5503">
            <v>2.61558</v>
          </cell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>
            <v>2.61558</v>
          </cell>
        </row>
        <row r="5504">
          <cell r="A5504" t="str">
            <v>950103222060</v>
          </cell>
          <cell r="B5504">
            <v>95010322</v>
          </cell>
          <cell r="C5504">
            <v>2060</v>
          </cell>
          <cell r="D5504">
            <v>1.9394</v>
          </cell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>
            <v>1.9394</v>
          </cell>
        </row>
        <row r="5505">
          <cell r="A5505" t="str">
            <v>950103222061</v>
          </cell>
          <cell r="B5505">
            <v>95010322</v>
          </cell>
          <cell r="C5505">
            <v>2061</v>
          </cell>
          <cell r="D5505">
            <v>0.90686</v>
          </cell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>
            <v>0.90686</v>
          </cell>
        </row>
        <row r="5506">
          <cell r="A5506" t="str">
            <v>950103222062</v>
          </cell>
          <cell r="B5506">
            <v>95010322</v>
          </cell>
          <cell r="C5506">
            <v>2062</v>
          </cell>
          <cell r="D5506">
            <v>1.48109</v>
          </cell>
          <cell r="E5506">
            <v>0</v>
          </cell>
          <cell r="F5506">
            <v>0</v>
          </cell>
          <cell r="G5506">
            <v>0</v>
          </cell>
          <cell r="H5506">
            <v>0</v>
          </cell>
          <cell r="I5506">
            <v>1.48109</v>
          </cell>
        </row>
        <row r="5507">
          <cell r="A5507" t="str">
            <v>950103222064</v>
          </cell>
          <cell r="B5507">
            <v>95010322</v>
          </cell>
          <cell r="C5507">
            <v>2064</v>
          </cell>
          <cell r="D5507">
            <v>1.93936</v>
          </cell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>
            <v>1.93936</v>
          </cell>
        </row>
        <row r="5508">
          <cell r="A5508" t="str">
            <v>950103224010</v>
          </cell>
          <cell r="B5508">
            <v>95010322</v>
          </cell>
          <cell r="C5508">
            <v>4010</v>
          </cell>
          <cell r="D5508">
            <v>3.91222</v>
          </cell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>
            <v>3.91222</v>
          </cell>
        </row>
        <row r="5509">
          <cell r="A5509" t="str">
            <v>950103492060</v>
          </cell>
          <cell r="B5509">
            <v>95010349</v>
          </cell>
          <cell r="C5509">
            <v>2060</v>
          </cell>
          <cell r="D5509">
            <v>64.916550000000001</v>
          </cell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>
            <v>64.916550000000001</v>
          </cell>
        </row>
        <row r="5510">
          <cell r="A5510" t="str">
            <v>950103492061</v>
          </cell>
          <cell r="B5510">
            <v>95010349</v>
          </cell>
          <cell r="C5510">
            <v>2061</v>
          </cell>
          <cell r="D5510">
            <v>85</v>
          </cell>
          <cell r="E5510">
            <v>0</v>
          </cell>
          <cell r="F5510">
            <v>0</v>
          </cell>
          <cell r="G5510">
            <v>0</v>
          </cell>
          <cell r="H5510">
            <v>0</v>
          </cell>
          <cell r="I5510">
            <v>85</v>
          </cell>
        </row>
        <row r="5511">
          <cell r="A5511" t="str">
            <v>950103691040</v>
          </cell>
          <cell r="B5511">
            <v>95010369</v>
          </cell>
          <cell r="C5511">
            <v>1040</v>
          </cell>
          <cell r="D5511">
            <v>70.407809999999998</v>
          </cell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>
            <v>70.407809999999998</v>
          </cell>
        </row>
        <row r="5512">
          <cell r="A5512" t="str">
            <v>950103692060</v>
          </cell>
          <cell r="B5512">
            <v>95010369</v>
          </cell>
          <cell r="C5512">
            <v>2060</v>
          </cell>
          <cell r="D5512">
            <v>50.666670000000003</v>
          </cell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>
            <v>50.666670000000003</v>
          </cell>
        </row>
        <row r="5513">
          <cell r="A5513" t="str">
            <v>950103694010</v>
          </cell>
          <cell r="B5513">
            <v>95010369</v>
          </cell>
          <cell r="C5513">
            <v>4010</v>
          </cell>
          <cell r="D5513">
            <v>70.41</v>
          </cell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>
            <v>70.41</v>
          </cell>
        </row>
        <row r="5514">
          <cell r="A5514" t="str">
            <v>950103701040</v>
          </cell>
          <cell r="B5514">
            <v>95010370</v>
          </cell>
          <cell r="C5514">
            <v>1040</v>
          </cell>
          <cell r="D5514">
            <v>9.1414600000000004</v>
          </cell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>
            <v>9.1414600000000004</v>
          </cell>
        </row>
        <row r="5515">
          <cell r="A5515" t="str">
            <v>950103704010</v>
          </cell>
          <cell r="B5515">
            <v>95010370</v>
          </cell>
          <cell r="C5515">
            <v>4010</v>
          </cell>
          <cell r="D5515">
            <v>9.1414600000000004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9.1414600000000004</v>
          </cell>
        </row>
        <row r="5516">
          <cell r="A5516" t="str">
            <v>950103811040</v>
          </cell>
          <cell r="B5516">
            <v>95010381</v>
          </cell>
          <cell r="C5516">
            <v>1040</v>
          </cell>
          <cell r="D5516">
            <v>32.34234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32.34234</v>
          </cell>
        </row>
        <row r="5517">
          <cell r="A5517" t="str">
            <v>950103812060</v>
          </cell>
          <cell r="B5517">
            <v>95010381</v>
          </cell>
          <cell r="C5517">
            <v>2060</v>
          </cell>
          <cell r="D5517">
            <v>5.25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5.25</v>
          </cell>
        </row>
        <row r="5518">
          <cell r="A5518" t="str">
            <v>950103814010</v>
          </cell>
          <cell r="B5518">
            <v>95010381</v>
          </cell>
          <cell r="C5518">
            <v>4010</v>
          </cell>
          <cell r="D5518">
            <v>32.340000000000003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32.340000000000003</v>
          </cell>
        </row>
        <row r="5519">
          <cell r="A5519" t="str">
            <v>950103832060</v>
          </cell>
          <cell r="B5519">
            <v>95010383</v>
          </cell>
          <cell r="C5519">
            <v>2060</v>
          </cell>
          <cell r="D5519">
            <v>498.81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498.81</v>
          </cell>
        </row>
        <row r="5520">
          <cell r="A5520" t="str">
            <v>950103842060</v>
          </cell>
          <cell r="B5520">
            <v>95010384</v>
          </cell>
          <cell r="C5520">
            <v>2060</v>
          </cell>
          <cell r="D5520">
            <v>435.7</v>
          </cell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435.7</v>
          </cell>
        </row>
        <row r="5521">
          <cell r="A5521" t="str">
            <v>950103852060</v>
          </cell>
          <cell r="B5521">
            <v>95010385</v>
          </cell>
          <cell r="C5521">
            <v>2060</v>
          </cell>
          <cell r="D5521">
            <v>86.05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86.05</v>
          </cell>
        </row>
        <row r="5522">
          <cell r="A5522" t="str">
            <v>950103861040</v>
          </cell>
          <cell r="B5522">
            <v>95010386</v>
          </cell>
          <cell r="C5522">
            <v>1040</v>
          </cell>
          <cell r="D5522">
            <v>497.08499999999998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497.08499999999998</v>
          </cell>
        </row>
        <row r="5523">
          <cell r="A5523" t="str">
            <v>950103892060</v>
          </cell>
          <cell r="B5523">
            <v>95010389</v>
          </cell>
          <cell r="C5523">
            <v>2060</v>
          </cell>
          <cell r="D5523">
            <v>1031.55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1031.55</v>
          </cell>
        </row>
        <row r="5524">
          <cell r="A5524" t="str">
            <v>950104621040</v>
          </cell>
          <cell r="B5524">
            <v>95010462</v>
          </cell>
          <cell r="C5524">
            <v>1040</v>
          </cell>
          <cell r="D5524">
            <v>38.119999999999997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38.119999999999997</v>
          </cell>
        </row>
        <row r="5525">
          <cell r="A5525" t="str">
            <v>950104701040</v>
          </cell>
          <cell r="B5525">
            <v>95010470</v>
          </cell>
          <cell r="C5525">
            <v>1040</v>
          </cell>
          <cell r="D5525">
            <v>33.00667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33.00667</v>
          </cell>
        </row>
        <row r="5526">
          <cell r="A5526" t="str">
            <v>950104781040</v>
          </cell>
          <cell r="B5526">
            <v>95010478</v>
          </cell>
          <cell r="C5526">
            <v>1040</v>
          </cell>
          <cell r="D5526">
            <v>26.149519999999999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26.149519999999999</v>
          </cell>
        </row>
        <row r="5527">
          <cell r="A5527" t="str">
            <v>950104784010</v>
          </cell>
          <cell r="B5527">
            <v>95010478</v>
          </cell>
          <cell r="C5527">
            <v>4010</v>
          </cell>
          <cell r="D5527">
            <v>25.03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25.03</v>
          </cell>
        </row>
        <row r="5528">
          <cell r="A5528" t="str">
            <v>950105311040</v>
          </cell>
          <cell r="B5528">
            <v>95010531</v>
          </cell>
          <cell r="C5528">
            <v>1040</v>
          </cell>
          <cell r="D5528">
            <v>1.5636300000000001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1.5636300000000001</v>
          </cell>
        </row>
        <row r="5529">
          <cell r="A5529" t="str">
            <v>950105314010</v>
          </cell>
          <cell r="B5529">
            <v>95010531</v>
          </cell>
          <cell r="C5529">
            <v>4010</v>
          </cell>
          <cell r="D5529">
            <v>1.5906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1.5906</v>
          </cell>
        </row>
        <row r="5530">
          <cell r="A5530" t="str">
            <v>950105321040</v>
          </cell>
          <cell r="B5530">
            <v>95010532</v>
          </cell>
          <cell r="C5530">
            <v>1040</v>
          </cell>
          <cell r="D5530">
            <v>0.05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0.05</v>
          </cell>
        </row>
        <row r="5531">
          <cell r="A5531" t="str">
            <v>950105324010</v>
          </cell>
          <cell r="B5531">
            <v>95010532</v>
          </cell>
          <cell r="C5531">
            <v>4010</v>
          </cell>
          <cell r="D5531">
            <v>0.05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0.05</v>
          </cell>
        </row>
        <row r="5532">
          <cell r="A5532" t="str">
            <v>950105331040</v>
          </cell>
          <cell r="B5532">
            <v>95010533</v>
          </cell>
          <cell r="C5532">
            <v>1040</v>
          </cell>
          <cell r="D5532">
            <v>0.19986999999999999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0.19986999999999999</v>
          </cell>
        </row>
        <row r="5533">
          <cell r="A5533" t="str">
            <v>950105334010</v>
          </cell>
          <cell r="B5533">
            <v>95010533</v>
          </cell>
          <cell r="C5533">
            <v>4010</v>
          </cell>
          <cell r="D5533">
            <v>0.19919999999999999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0.19919999999999999</v>
          </cell>
        </row>
        <row r="5534">
          <cell r="A5534" t="str">
            <v>950105341040</v>
          </cell>
          <cell r="B5534">
            <v>95010534</v>
          </cell>
          <cell r="C5534">
            <v>1040</v>
          </cell>
          <cell r="D5534">
            <v>0.3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0.3</v>
          </cell>
        </row>
        <row r="5535">
          <cell r="A5535" t="str">
            <v>950105344010</v>
          </cell>
          <cell r="B5535">
            <v>95010534</v>
          </cell>
          <cell r="C5535">
            <v>4010</v>
          </cell>
          <cell r="D5535">
            <v>0.218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0.218</v>
          </cell>
        </row>
        <row r="5536">
          <cell r="A5536" t="str">
            <v>950105351040</v>
          </cell>
          <cell r="B5536">
            <v>95010535</v>
          </cell>
          <cell r="C5536">
            <v>1040</v>
          </cell>
          <cell r="D5536">
            <v>0.19716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0.19716</v>
          </cell>
        </row>
        <row r="5537">
          <cell r="A5537" t="str">
            <v>950105711040</v>
          </cell>
          <cell r="B5537">
            <v>95010571</v>
          </cell>
          <cell r="C5537">
            <v>1040</v>
          </cell>
          <cell r="D5537">
            <v>194.42857000000001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194.42857000000001</v>
          </cell>
        </row>
        <row r="5538">
          <cell r="A5538" t="str">
            <v>950105771040</v>
          </cell>
          <cell r="B5538">
            <v>95010577</v>
          </cell>
          <cell r="C5538">
            <v>1040</v>
          </cell>
          <cell r="D5538">
            <v>333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333</v>
          </cell>
        </row>
        <row r="5539">
          <cell r="A5539" t="str">
            <v>950106102060</v>
          </cell>
          <cell r="B5539">
            <v>95010610</v>
          </cell>
          <cell r="C5539">
            <v>2060</v>
          </cell>
          <cell r="D5539">
            <v>7.1940799999999996</v>
          </cell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>
            <v>7.1940799999999996</v>
          </cell>
        </row>
        <row r="5540">
          <cell r="A5540" t="str">
            <v>950106102061</v>
          </cell>
          <cell r="B5540">
            <v>95010610</v>
          </cell>
          <cell r="C5540">
            <v>2061</v>
          </cell>
          <cell r="D5540">
            <v>6.14602</v>
          </cell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>
            <v>6.14602</v>
          </cell>
        </row>
        <row r="5541">
          <cell r="A5541" t="str">
            <v>950106102062</v>
          </cell>
          <cell r="B5541">
            <v>95010610</v>
          </cell>
          <cell r="C5541">
            <v>2062</v>
          </cell>
          <cell r="D5541">
            <v>6.9</v>
          </cell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>
            <v>6.9</v>
          </cell>
        </row>
        <row r="5542">
          <cell r="A5542" t="str">
            <v>950106102064</v>
          </cell>
          <cell r="B5542">
            <v>95010610</v>
          </cell>
          <cell r="C5542">
            <v>2064</v>
          </cell>
          <cell r="D5542">
            <v>12</v>
          </cell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>
            <v>12</v>
          </cell>
        </row>
        <row r="5543">
          <cell r="A5543" t="str">
            <v>950106106024</v>
          </cell>
          <cell r="B5543">
            <v>95010610</v>
          </cell>
          <cell r="C5543">
            <v>6024</v>
          </cell>
          <cell r="D5543">
            <v>7.1749999999999998</v>
          </cell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>
            <v>7.1749999999999998</v>
          </cell>
        </row>
        <row r="5544">
          <cell r="A5544" t="str">
            <v>950107832060</v>
          </cell>
          <cell r="B5544">
            <v>95010783</v>
          </cell>
          <cell r="C5544">
            <v>2060</v>
          </cell>
          <cell r="D5544">
            <v>0.19325000000000001</v>
          </cell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>
            <v>0.19325000000000001</v>
          </cell>
        </row>
        <row r="5545">
          <cell r="A5545" t="str">
            <v>950107832064</v>
          </cell>
          <cell r="B5545">
            <v>95010783</v>
          </cell>
          <cell r="C5545">
            <v>2064</v>
          </cell>
          <cell r="D5545">
            <v>0.38419999999999999</v>
          </cell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>
            <v>0.38419999999999999</v>
          </cell>
        </row>
        <row r="5546">
          <cell r="A5546" t="str">
            <v>950107836024</v>
          </cell>
          <cell r="B5546">
            <v>95010783</v>
          </cell>
          <cell r="C5546">
            <v>6024</v>
          </cell>
          <cell r="D5546">
            <v>0.19325000000000001</v>
          </cell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>
            <v>0.19325000000000001</v>
          </cell>
        </row>
        <row r="5547">
          <cell r="A5547" t="str">
            <v>950107951040</v>
          </cell>
          <cell r="B5547">
            <v>95010795</v>
          </cell>
          <cell r="C5547">
            <v>1040</v>
          </cell>
          <cell r="D5547">
            <v>60.125</v>
          </cell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>
            <v>60.125</v>
          </cell>
        </row>
        <row r="5548">
          <cell r="A5548" t="str">
            <v>950107961040</v>
          </cell>
          <cell r="B5548">
            <v>95010796</v>
          </cell>
          <cell r="C5548">
            <v>1040</v>
          </cell>
          <cell r="D5548">
            <v>56</v>
          </cell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>
            <v>56</v>
          </cell>
        </row>
        <row r="5549">
          <cell r="A5549" t="str">
            <v>950107962061</v>
          </cell>
          <cell r="B5549">
            <v>95010796</v>
          </cell>
          <cell r="C5549">
            <v>2061</v>
          </cell>
          <cell r="D5549">
            <v>95</v>
          </cell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>
            <v>95</v>
          </cell>
        </row>
        <row r="5550">
          <cell r="A5550" t="str">
            <v>950108142061</v>
          </cell>
          <cell r="B5550">
            <v>95010814</v>
          </cell>
          <cell r="C5550">
            <v>2061</v>
          </cell>
          <cell r="D5550">
            <v>0.94259999999999999</v>
          </cell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>
            <v>0.94259999999999999</v>
          </cell>
        </row>
        <row r="5551">
          <cell r="A5551" t="str">
            <v>950108162061</v>
          </cell>
          <cell r="B5551">
            <v>95010816</v>
          </cell>
          <cell r="C5551">
            <v>2061</v>
          </cell>
          <cell r="D5551">
            <v>1.68</v>
          </cell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>
            <v>1.68</v>
          </cell>
        </row>
        <row r="5552">
          <cell r="A5552" t="str">
            <v>950109292060</v>
          </cell>
          <cell r="B5552">
            <v>95010929</v>
          </cell>
          <cell r="C5552">
            <v>2060</v>
          </cell>
          <cell r="D5552">
            <v>0.74</v>
          </cell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>
            <v>0.74</v>
          </cell>
        </row>
        <row r="5553">
          <cell r="A5553" t="str">
            <v>950109296024</v>
          </cell>
          <cell r="B5553">
            <v>95010929</v>
          </cell>
          <cell r="C5553">
            <v>6024</v>
          </cell>
          <cell r="D5553">
            <v>0.74</v>
          </cell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>
            <v>0.74</v>
          </cell>
        </row>
        <row r="5554">
          <cell r="A5554" t="str">
            <v>950109592060</v>
          </cell>
          <cell r="B5554">
            <v>95010959</v>
          </cell>
          <cell r="C5554">
            <v>2060</v>
          </cell>
          <cell r="D5554">
            <v>2.2909099999999998</v>
          </cell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>
            <v>2.2909099999999998</v>
          </cell>
        </row>
        <row r="5555">
          <cell r="A5555" t="str">
            <v>950109602060</v>
          </cell>
          <cell r="B5555">
            <v>95010960</v>
          </cell>
          <cell r="C5555">
            <v>2060</v>
          </cell>
          <cell r="D5555">
            <v>0.28000000000000003</v>
          </cell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>
            <v>0.28000000000000003</v>
          </cell>
        </row>
        <row r="5556">
          <cell r="A5556" t="str">
            <v>950109702060</v>
          </cell>
          <cell r="B5556">
            <v>95010970</v>
          </cell>
          <cell r="C5556">
            <v>2060</v>
          </cell>
          <cell r="D5556">
            <v>0.22906000000000001</v>
          </cell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>
            <v>0.22906000000000001</v>
          </cell>
        </row>
        <row r="5557">
          <cell r="A5557" t="str">
            <v>950109711040</v>
          </cell>
          <cell r="B5557">
            <v>95010971</v>
          </cell>
          <cell r="C5557">
            <v>1040</v>
          </cell>
          <cell r="D5557">
            <v>2.9</v>
          </cell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>
            <v>2.9</v>
          </cell>
        </row>
        <row r="5558">
          <cell r="A5558" t="str">
            <v>950109712060</v>
          </cell>
          <cell r="B5558">
            <v>95010971</v>
          </cell>
          <cell r="C5558">
            <v>2060</v>
          </cell>
          <cell r="D5558">
            <v>0.72599999999999998</v>
          </cell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>
            <v>0.72599999999999998</v>
          </cell>
        </row>
        <row r="5559">
          <cell r="A5559" t="str">
            <v>950109714010</v>
          </cell>
          <cell r="B5559">
            <v>95010971</v>
          </cell>
          <cell r="C5559">
            <v>4010</v>
          </cell>
          <cell r="D5559">
            <v>2.9</v>
          </cell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>
            <v>2.9</v>
          </cell>
        </row>
        <row r="5560">
          <cell r="A5560" t="str">
            <v>950109792060</v>
          </cell>
          <cell r="B5560">
            <v>95010979</v>
          </cell>
          <cell r="C5560">
            <v>2060</v>
          </cell>
          <cell r="D5560">
            <v>10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10</v>
          </cell>
        </row>
        <row r="5561">
          <cell r="A5561" t="str">
            <v>950110112060</v>
          </cell>
          <cell r="B5561">
            <v>95011011</v>
          </cell>
          <cell r="C5561">
            <v>2060</v>
          </cell>
          <cell r="D5561">
            <v>5.47818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5.47818</v>
          </cell>
        </row>
        <row r="5562">
          <cell r="A5562" t="str">
            <v>950110392060</v>
          </cell>
          <cell r="B5562">
            <v>95011039</v>
          </cell>
          <cell r="C5562">
            <v>2060</v>
          </cell>
          <cell r="D5562">
            <v>393.89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393.89</v>
          </cell>
        </row>
        <row r="5563">
          <cell r="A5563" t="str">
            <v>950110692060</v>
          </cell>
          <cell r="B5563">
            <v>95011069</v>
          </cell>
          <cell r="C5563">
            <v>2060</v>
          </cell>
          <cell r="D5563">
            <v>0.46300000000000002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0.46300000000000002</v>
          </cell>
        </row>
        <row r="5564">
          <cell r="A5564" t="str">
            <v>950110941040</v>
          </cell>
          <cell r="B5564">
            <v>95011094</v>
          </cell>
          <cell r="C5564">
            <v>1040</v>
          </cell>
          <cell r="D5564">
            <v>261.70999999999998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261.70999999999998</v>
          </cell>
        </row>
        <row r="5565">
          <cell r="A5565" t="str">
            <v>950111392060</v>
          </cell>
          <cell r="B5565">
            <v>95011139</v>
          </cell>
          <cell r="C5565">
            <v>2060</v>
          </cell>
          <cell r="D5565">
            <v>590.72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590.72</v>
          </cell>
        </row>
        <row r="5566">
          <cell r="A5566" t="str">
            <v>950111392061</v>
          </cell>
          <cell r="B5566">
            <v>95011139</v>
          </cell>
          <cell r="C5566">
            <v>2061</v>
          </cell>
          <cell r="D5566">
            <v>869.4425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869.4425</v>
          </cell>
        </row>
        <row r="5567">
          <cell r="A5567" t="str">
            <v>950111421040</v>
          </cell>
          <cell r="B5567">
            <v>95011142</v>
          </cell>
          <cell r="C5567">
            <v>1040</v>
          </cell>
          <cell r="D5567">
            <v>386.66667000000001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386.66667000000001</v>
          </cell>
        </row>
        <row r="5568">
          <cell r="A5568" t="str">
            <v>950111692060</v>
          </cell>
          <cell r="B5568">
            <v>95011169</v>
          </cell>
          <cell r="C5568">
            <v>2060</v>
          </cell>
          <cell r="D5568">
            <v>2.0699999999999998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2.0699999999999998</v>
          </cell>
        </row>
        <row r="5569">
          <cell r="A5569" t="str">
            <v>950111801040</v>
          </cell>
          <cell r="B5569">
            <v>95011180</v>
          </cell>
          <cell r="C5569">
            <v>1040</v>
          </cell>
          <cell r="D5569">
            <v>41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41</v>
          </cell>
        </row>
        <row r="5570">
          <cell r="A5570" t="str">
            <v>950111821040</v>
          </cell>
          <cell r="B5570">
            <v>95011182</v>
          </cell>
          <cell r="C5570">
            <v>1040</v>
          </cell>
          <cell r="D5570">
            <v>193.00495000000001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193.00495000000001</v>
          </cell>
        </row>
        <row r="5571">
          <cell r="A5571" t="str">
            <v>950111824010</v>
          </cell>
          <cell r="B5571">
            <v>95011182</v>
          </cell>
          <cell r="C5571">
            <v>4010</v>
          </cell>
          <cell r="D5571">
            <v>190.035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190.035</v>
          </cell>
        </row>
        <row r="5572">
          <cell r="A5572" t="str">
            <v>950111902060</v>
          </cell>
          <cell r="B5572">
            <v>95011190</v>
          </cell>
          <cell r="C5572">
            <v>2060</v>
          </cell>
          <cell r="D5572">
            <v>132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132</v>
          </cell>
        </row>
        <row r="5573">
          <cell r="A5573" t="str">
            <v>950111932060</v>
          </cell>
          <cell r="B5573">
            <v>95011193</v>
          </cell>
          <cell r="C5573">
            <v>2060</v>
          </cell>
          <cell r="D5573">
            <v>9198.76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9198.76</v>
          </cell>
        </row>
        <row r="5574">
          <cell r="A5574" t="str">
            <v>950112292060</v>
          </cell>
          <cell r="B5574">
            <v>95011229</v>
          </cell>
          <cell r="C5574">
            <v>2060</v>
          </cell>
          <cell r="D5574">
            <v>36.1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36.1</v>
          </cell>
        </row>
        <row r="5575">
          <cell r="A5575" t="str">
            <v>950112811040</v>
          </cell>
          <cell r="B5575">
            <v>95011281</v>
          </cell>
          <cell r="C5575">
            <v>1040</v>
          </cell>
          <cell r="D5575">
            <v>117.51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117.51</v>
          </cell>
        </row>
        <row r="5576">
          <cell r="A5576" t="str">
            <v>950113392060</v>
          </cell>
          <cell r="B5576">
            <v>95011339</v>
          </cell>
          <cell r="C5576">
            <v>2060</v>
          </cell>
          <cell r="D5576">
            <v>25.594999999999999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25.594999999999999</v>
          </cell>
        </row>
        <row r="5577">
          <cell r="A5577" t="str">
            <v>950113492061</v>
          </cell>
          <cell r="B5577">
            <v>95011349</v>
          </cell>
          <cell r="C5577">
            <v>2061</v>
          </cell>
          <cell r="D5577">
            <v>124.42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124.42</v>
          </cell>
        </row>
        <row r="5578">
          <cell r="A5578" t="str">
            <v>950113512061</v>
          </cell>
          <cell r="B5578">
            <v>95011351</v>
          </cell>
          <cell r="C5578">
            <v>2061</v>
          </cell>
          <cell r="D5578">
            <v>289.01767000000001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289.01767000000001</v>
          </cell>
        </row>
        <row r="5579">
          <cell r="A5579" t="str">
            <v>950113522061</v>
          </cell>
          <cell r="B5579">
            <v>95011352</v>
          </cell>
          <cell r="C5579">
            <v>2061</v>
          </cell>
          <cell r="D5579">
            <v>340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340</v>
          </cell>
        </row>
        <row r="5580">
          <cell r="A5580" t="str">
            <v>950113532061</v>
          </cell>
          <cell r="B5580">
            <v>95011353</v>
          </cell>
          <cell r="C5580">
            <v>2061</v>
          </cell>
          <cell r="D5580">
            <v>120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120</v>
          </cell>
        </row>
        <row r="5581">
          <cell r="A5581" t="str">
            <v>950113542061</v>
          </cell>
          <cell r="B5581">
            <v>95011354</v>
          </cell>
          <cell r="C5581">
            <v>2061</v>
          </cell>
          <cell r="D5581">
            <v>365.48471000000001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365.48471000000001</v>
          </cell>
        </row>
        <row r="5582">
          <cell r="A5582" t="str">
            <v>950113552061</v>
          </cell>
          <cell r="B5582">
            <v>95011355</v>
          </cell>
          <cell r="C5582">
            <v>2061</v>
          </cell>
          <cell r="D5582">
            <v>374.99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374.99</v>
          </cell>
        </row>
        <row r="5583">
          <cell r="A5583" t="str">
            <v>950113622061</v>
          </cell>
          <cell r="B5583">
            <v>95011362</v>
          </cell>
          <cell r="C5583">
            <v>2061</v>
          </cell>
          <cell r="D5583">
            <v>16.81382</v>
          </cell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>
            <v>16.81382</v>
          </cell>
        </row>
        <row r="5584">
          <cell r="A5584" t="str">
            <v>950113642061</v>
          </cell>
          <cell r="B5584">
            <v>95011364</v>
          </cell>
          <cell r="C5584">
            <v>2061</v>
          </cell>
          <cell r="D5584">
            <v>12.95241</v>
          </cell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>
            <v>12.95241</v>
          </cell>
        </row>
        <row r="5585">
          <cell r="A5585" t="str">
            <v>950113921040</v>
          </cell>
          <cell r="B5585">
            <v>95011392</v>
          </cell>
          <cell r="C5585">
            <v>1040</v>
          </cell>
          <cell r="D5585">
            <v>56.095829999999999</v>
          </cell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>
            <v>56.095829999999999</v>
          </cell>
        </row>
        <row r="5586">
          <cell r="A5586" t="str">
            <v>950114091040</v>
          </cell>
          <cell r="B5586">
            <v>95011409</v>
          </cell>
          <cell r="C5586">
            <v>1040</v>
          </cell>
          <cell r="D5586">
            <v>5.2</v>
          </cell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>
            <v>5.2</v>
          </cell>
        </row>
        <row r="5587">
          <cell r="A5587" t="str">
            <v>950114202061</v>
          </cell>
          <cell r="B5587">
            <v>95011420</v>
          </cell>
          <cell r="C5587">
            <v>2061</v>
          </cell>
          <cell r="D5587">
            <v>3.7410700000000001</v>
          </cell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>
            <v>3.7410700000000001</v>
          </cell>
        </row>
        <row r="5588">
          <cell r="A5588" t="str">
            <v>950114202062</v>
          </cell>
          <cell r="B5588">
            <v>95011420</v>
          </cell>
          <cell r="C5588">
            <v>2062</v>
          </cell>
          <cell r="D5588">
            <v>4.0164999999999997</v>
          </cell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>
            <v>4.0164999999999997</v>
          </cell>
        </row>
        <row r="5589">
          <cell r="A5589" t="str">
            <v>950114502061</v>
          </cell>
          <cell r="B5589">
            <v>95011450</v>
          </cell>
          <cell r="C5589">
            <v>2061</v>
          </cell>
          <cell r="D5589">
            <v>279.10000000000002</v>
          </cell>
          <cell r="E5589">
            <v>0</v>
          </cell>
          <cell r="F5589">
            <v>0</v>
          </cell>
          <cell r="G5589">
            <v>0</v>
          </cell>
          <cell r="H5589">
            <v>0</v>
          </cell>
          <cell r="I5589">
            <v>279.10000000000002</v>
          </cell>
        </row>
        <row r="5590">
          <cell r="A5590" t="str">
            <v>950114502064</v>
          </cell>
          <cell r="B5590">
            <v>95011450</v>
          </cell>
          <cell r="C5590">
            <v>2064</v>
          </cell>
          <cell r="D5590">
            <v>537.06332999999995</v>
          </cell>
          <cell r="E5590">
            <v>0</v>
          </cell>
          <cell r="F5590">
            <v>0</v>
          </cell>
          <cell r="G5590">
            <v>0</v>
          </cell>
          <cell r="H5590">
            <v>0</v>
          </cell>
          <cell r="I5590">
            <v>537.06332999999995</v>
          </cell>
        </row>
        <row r="5591">
          <cell r="A5591" t="str">
            <v>950114512061</v>
          </cell>
          <cell r="B5591">
            <v>95011451</v>
          </cell>
          <cell r="C5591">
            <v>2061</v>
          </cell>
          <cell r="D5591">
            <v>328.45</v>
          </cell>
          <cell r="E5591">
            <v>0</v>
          </cell>
          <cell r="F5591">
            <v>0</v>
          </cell>
          <cell r="G5591">
            <v>0</v>
          </cell>
          <cell r="H5591">
            <v>0</v>
          </cell>
          <cell r="I5591">
            <v>328.45</v>
          </cell>
        </row>
        <row r="5592">
          <cell r="A5592" t="str">
            <v>950114522061</v>
          </cell>
          <cell r="B5592">
            <v>95011452</v>
          </cell>
          <cell r="C5592">
            <v>2061</v>
          </cell>
          <cell r="D5592">
            <v>1149.845</v>
          </cell>
          <cell r="E5592">
            <v>0</v>
          </cell>
          <cell r="F5592">
            <v>0</v>
          </cell>
          <cell r="G5592">
            <v>0</v>
          </cell>
          <cell r="H5592">
            <v>0</v>
          </cell>
          <cell r="I5592">
            <v>1149.845</v>
          </cell>
        </row>
        <row r="5593">
          <cell r="A5593" t="str">
            <v>950114532061</v>
          </cell>
          <cell r="B5593">
            <v>95011453</v>
          </cell>
          <cell r="C5593">
            <v>2061</v>
          </cell>
          <cell r="D5593">
            <v>382.9</v>
          </cell>
          <cell r="E5593">
            <v>0</v>
          </cell>
          <cell r="F5593">
            <v>0</v>
          </cell>
          <cell r="G5593">
            <v>0</v>
          </cell>
          <cell r="H5593">
            <v>0</v>
          </cell>
          <cell r="I5593">
            <v>382.9</v>
          </cell>
        </row>
        <row r="5594">
          <cell r="A5594" t="str">
            <v>950115272061</v>
          </cell>
          <cell r="B5594">
            <v>95011527</v>
          </cell>
          <cell r="C5594">
            <v>2061</v>
          </cell>
          <cell r="D5594">
            <v>374.88333</v>
          </cell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>
            <v>374.88333</v>
          </cell>
        </row>
        <row r="5595">
          <cell r="A5595" t="str">
            <v>950115281040</v>
          </cell>
          <cell r="B5595">
            <v>95011528</v>
          </cell>
          <cell r="C5595">
            <v>1040</v>
          </cell>
          <cell r="D5595">
            <v>2.13</v>
          </cell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>
            <v>2.13</v>
          </cell>
        </row>
        <row r="5596">
          <cell r="A5596" t="str">
            <v>950115282062</v>
          </cell>
          <cell r="B5596">
            <v>95011528</v>
          </cell>
          <cell r="C5596">
            <v>2062</v>
          </cell>
          <cell r="D5596">
            <v>0.7</v>
          </cell>
          <cell r="E5596">
            <v>0</v>
          </cell>
          <cell r="F5596">
            <v>0</v>
          </cell>
          <cell r="G5596">
            <v>0</v>
          </cell>
          <cell r="H5596">
            <v>0</v>
          </cell>
          <cell r="I5596">
            <v>0.7</v>
          </cell>
        </row>
        <row r="5597">
          <cell r="A5597" t="str">
            <v>950115292061</v>
          </cell>
          <cell r="B5597">
            <v>95011529</v>
          </cell>
          <cell r="C5597">
            <v>2061</v>
          </cell>
          <cell r="D5597">
            <v>92.6</v>
          </cell>
          <cell r="E5597">
            <v>0</v>
          </cell>
          <cell r="F5597">
            <v>0</v>
          </cell>
          <cell r="G5597">
            <v>0</v>
          </cell>
          <cell r="H5597">
            <v>0</v>
          </cell>
          <cell r="I5597">
            <v>92.6</v>
          </cell>
        </row>
        <row r="5598">
          <cell r="A5598" t="str">
            <v>950115302061</v>
          </cell>
          <cell r="B5598">
            <v>95011530</v>
          </cell>
          <cell r="C5598">
            <v>2061</v>
          </cell>
          <cell r="D5598">
            <v>124.92</v>
          </cell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>
            <v>124.92</v>
          </cell>
        </row>
        <row r="5599">
          <cell r="A5599" t="str">
            <v>950115802060</v>
          </cell>
          <cell r="B5599">
            <v>95011580</v>
          </cell>
          <cell r="C5599">
            <v>2060</v>
          </cell>
          <cell r="D5599">
            <v>11.94009</v>
          </cell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>
            <v>11.94009</v>
          </cell>
        </row>
        <row r="5600">
          <cell r="A5600" t="str">
            <v>950115802064</v>
          </cell>
          <cell r="B5600">
            <v>95011580</v>
          </cell>
          <cell r="C5600">
            <v>2064</v>
          </cell>
          <cell r="D5600">
            <v>11.811820000000001</v>
          </cell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>
            <v>11.811820000000001</v>
          </cell>
        </row>
        <row r="5601">
          <cell r="A5601" t="str">
            <v>950115806024</v>
          </cell>
          <cell r="B5601">
            <v>95011580</v>
          </cell>
          <cell r="C5601">
            <v>6024</v>
          </cell>
          <cell r="D5601">
            <v>11.081</v>
          </cell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>
            <v>11.081</v>
          </cell>
        </row>
        <row r="5602">
          <cell r="A5602" t="str">
            <v>950116692060</v>
          </cell>
          <cell r="B5602">
            <v>95011669</v>
          </cell>
          <cell r="C5602">
            <v>2060</v>
          </cell>
          <cell r="D5602">
            <v>24.293330000000001</v>
          </cell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>
            <v>24.293330000000001</v>
          </cell>
        </row>
        <row r="5603">
          <cell r="A5603" t="str">
            <v>950117152060</v>
          </cell>
          <cell r="B5603">
            <v>95011715</v>
          </cell>
          <cell r="C5603">
            <v>2060</v>
          </cell>
          <cell r="D5603">
            <v>1173.3166699999999</v>
          </cell>
          <cell r="E5603">
            <v>0</v>
          </cell>
          <cell r="F5603">
            <v>0</v>
          </cell>
          <cell r="G5603">
            <v>0</v>
          </cell>
          <cell r="H5603">
            <v>0</v>
          </cell>
          <cell r="I5603">
            <v>1173.3166699999999</v>
          </cell>
        </row>
        <row r="5604">
          <cell r="A5604" t="str">
            <v>950117156024</v>
          </cell>
          <cell r="B5604">
            <v>95011715</v>
          </cell>
          <cell r="C5604">
            <v>6024</v>
          </cell>
          <cell r="D5604">
            <v>1058.6500000000001</v>
          </cell>
          <cell r="E5604">
            <v>0</v>
          </cell>
          <cell r="F5604">
            <v>0</v>
          </cell>
          <cell r="G5604">
            <v>0</v>
          </cell>
          <cell r="H5604">
            <v>0</v>
          </cell>
          <cell r="I5604">
            <v>1058.6500000000001</v>
          </cell>
        </row>
        <row r="5605">
          <cell r="A5605" t="str">
            <v>950117192060</v>
          </cell>
          <cell r="B5605">
            <v>95011719</v>
          </cell>
          <cell r="C5605">
            <v>2060</v>
          </cell>
          <cell r="D5605">
            <v>136.33000000000001</v>
          </cell>
          <cell r="E5605">
            <v>0</v>
          </cell>
          <cell r="F5605">
            <v>0</v>
          </cell>
          <cell r="G5605">
            <v>0</v>
          </cell>
          <cell r="H5605">
            <v>0</v>
          </cell>
          <cell r="I5605">
            <v>136.33000000000001</v>
          </cell>
        </row>
        <row r="5606">
          <cell r="A5606" t="str">
            <v>950117202060</v>
          </cell>
          <cell r="B5606">
            <v>95011720</v>
          </cell>
          <cell r="C5606">
            <v>2060</v>
          </cell>
          <cell r="D5606">
            <v>56.886000000000003</v>
          </cell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56.886000000000003</v>
          </cell>
        </row>
        <row r="5607">
          <cell r="A5607" t="str">
            <v>950117222060</v>
          </cell>
          <cell r="B5607">
            <v>95011722</v>
          </cell>
          <cell r="C5607">
            <v>2060</v>
          </cell>
          <cell r="D5607">
            <v>92.490470000000002</v>
          </cell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92.490470000000002</v>
          </cell>
        </row>
        <row r="5608">
          <cell r="A5608" t="str">
            <v>950117222064</v>
          </cell>
          <cell r="B5608">
            <v>95011722</v>
          </cell>
          <cell r="C5608">
            <v>2064</v>
          </cell>
          <cell r="D5608">
            <v>81.012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81.012</v>
          </cell>
        </row>
        <row r="5609">
          <cell r="A5609" t="str">
            <v>950117226024</v>
          </cell>
          <cell r="B5609">
            <v>95011722</v>
          </cell>
          <cell r="C5609">
            <v>6024</v>
          </cell>
          <cell r="D5609">
            <v>79.22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79.22</v>
          </cell>
        </row>
        <row r="5610">
          <cell r="A5610" t="str">
            <v>950117232060</v>
          </cell>
          <cell r="B5610">
            <v>95011723</v>
          </cell>
          <cell r="C5610">
            <v>2060</v>
          </cell>
          <cell r="D5610">
            <v>98.459580000000003</v>
          </cell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98.459580000000003</v>
          </cell>
        </row>
        <row r="5611">
          <cell r="A5611" t="str">
            <v>950117232064</v>
          </cell>
          <cell r="B5611">
            <v>95011723</v>
          </cell>
          <cell r="C5611">
            <v>2064</v>
          </cell>
          <cell r="D5611">
            <v>84.65</v>
          </cell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84.65</v>
          </cell>
        </row>
        <row r="5612">
          <cell r="A5612" t="str">
            <v>950117236024</v>
          </cell>
          <cell r="B5612">
            <v>95011723</v>
          </cell>
          <cell r="C5612">
            <v>6024</v>
          </cell>
          <cell r="D5612">
            <v>77.325000000000003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77.325000000000003</v>
          </cell>
        </row>
        <row r="5613">
          <cell r="A5613" t="str">
            <v>950117262060</v>
          </cell>
          <cell r="B5613">
            <v>95011726</v>
          </cell>
          <cell r="C5613">
            <v>2060</v>
          </cell>
          <cell r="D5613">
            <v>239.64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239.64</v>
          </cell>
        </row>
        <row r="5614">
          <cell r="A5614" t="str">
            <v>950117311040</v>
          </cell>
          <cell r="B5614">
            <v>95011731</v>
          </cell>
          <cell r="C5614">
            <v>1040</v>
          </cell>
          <cell r="D5614">
            <v>27.67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27.67</v>
          </cell>
        </row>
        <row r="5615">
          <cell r="A5615" t="str">
            <v>950117312061</v>
          </cell>
          <cell r="B5615">
            <v>95011731</v>
          </cell>
          <cell r="C5615">
            <v>2061</v>
          </cell>
          <cell r="D5615">
            <v>18.378350000000001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18.378350000000001</v>
          </cell>
        </row>
        <row r="5616">
          <cell r="A5616" t="str">
            <v>950117314010</v>
          </cell>
          <cell r="B5616">
            <v>95011731</v>
          </cell>
          <cell r="C5616">
            <v>4010</v>
          </cell>
          <cell r="D5616">
            <v>27.67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27.67</v>
          </cell>
        </row>
        <row r="5617">
          <cell r="A5617" t="str">
            <v>950117321040</v>
          </cell>
          <cell r="B5617">
            <v>95011732</v>
          </cell>
          <cell r="C5617">
            <v>1040</v>
          </cell>
          <cell r="D5617">
            <v>252.36250000000001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252.36250000000001</v>
          </cell>
        </row>
        <row r="5618">
          <cell r="A5618" t="str">
            <v>950117341040</v>
          </cell>
          <cell r="B5618">
            <v>95011734</v>
          </cell>
          <cell r="C5618">
            <v>1040</v>
          </cell>
          <cell r="D5618">
            <v>891.39562000000001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891.39562000000001</v>
          </cell>
        </row>
        <row r="5619">
          <cell r="A5619" t="str">
            <v>950117352060</v>
          </cell>
          <cell r="B5619">
            <v>95011735</v>
          </cell>
          <cell r="C5619">
            <v>2060</v>
          </cell>
          <cell r="D5619">
            <v>22.38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22.38</v>
          </cell>
        </row>
        <row r="5620">
          <cell r="A5620" t="str">
            <v>950117491040</v>
          </cell>
          <cell r="B5620">
            <v>95011749</v>
          </cell>
          <cell r="C5620">
            <v>1040</v>
          </cell>
          <cell r="D5620">
            <v>11.85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11.85</v>
          </cell>
        </row>
        <row r="5621">
          <cell r="A5621" t="str">
            <v>950117494010</v>
          </cell>
          <cell r="B5621">
            <v>95011749</v>
          </cell>
          <cell r="C5621">
            <v>4010</v>
          </cell>
          <cell r="D5621">
            <v>10.09033</v>
          </cell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10.09033</v>
          </cell>
        </row>
        <row r="5622">
          <cell r="A5622" t="str">
            <v>950117561040</v>
          </cell>
          <cell r="B5622">
            <v>95011756</v>
          </cell>
          <cell r="C5622">
            <v>1040</v>
          </cell>
          <cell r="D5622">
            <v>348.88799999999998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348.88799999999998</v>
          </cell>
        </row>
        <row r="5623">
          <cell r="A5623" t="str">
            <v>950117564010</v>
          </cell>
          <cell r="B5623">
            <v>95011756</v>
          </cell>
          <cell r="C5623">
            <v>4010</v>
          </cell>
          <cell r="D5623">
            <v>348.89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348.89</v>
          </cell>
        </row>
        <row r="5624">
          <cell r="A5624" t="str">
            <v>950117711040</v>
          </cell>
          <cell r="B5624">
            <v>95011771</v>
          </cell>
          <cell r="C5624">
            <v>1040</v>
          </cell>
          <cell r="D5624">
            <v>118.60938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118.60938</v>
          </cell>
        </row>
        <row r="5625">
          <cell r="A5625" t="str">
            <v>950117712060</v>
          </cell>
          <cell r="B5625">
            <v>95011771</v>
          </cell>
          <cell r="C5625">
            <v>2060</v>
          </cell>
          <cell r="D5625">
            <v>101.17583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101.17583</v>
          </cell>
        </row>
        <row r="5626">
          <cell r="A5626" t="str">
            <v>950117741040</v>
          </cell>
          <cell r="B5626">
            <v>95011774</v>
          </cell>
          <cell r="C5626">
            <v>1040</v>
          </cell>
          <cell r="D5626">
            <v>34.516979999999997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34.516979999999997</v>
          </cell>
        </row>
        <row r="5627">
          <cell r="A5627" t="str">
            <v>950117744010</v>
          </cell>
          <cell r="B5627">
            <v>95011774</v>
          </cell>
          <cell r="C5627">
            <v>4010</v>
          </cell>
          <cell r="D5627">
            <v>34.517270000000003</v>
          </cell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>
            <v>34.517270000000003</v>
          </cell>
        </row>
        <row r="5628">
          <cell r="A5628" t="str">
            <v>950117761040</v>
          </cell>
          <cell r="B5628">
            <v>95011776</v>
          </cell>
          <cell r="C5628">
            <v>1040</v>
          </cell>
          <cell r="D5628">
            <v>1144.6959199999999</v>
          </cell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>
            <v>1144.6959199999999</v>
          </cell>
        </row>
        <row r="5629">
          <cell r="A5629" t="str">
            <v>950117764010</v>
          </cell>
          <cell r="B5629">
            <v>95011776</v>
          </cell>
          <cell r="C5629">
            <v>4010</v>
          </cell>
          <cell r="D5629">
            <v>1144.7</v>
          </cell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>
            <v>1144.7</v>
          </cell>
        </row>
        <row r="5630">
          <cell r="A5630" t="str">
            <v>950117771040</v>
          </cell>
          <cell r="B5630">
            <v>95011777</v>
          </cell>
          <cell r="C5630">
            <v>1040</v>
          </cell>
          <cell r="D5630">
            <v>1132.1038100000001</v>
          </cell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>
            <v>1132.1038100000001</v>
          </cell>
        </row>
        <row r="5631">
          <cell r="A5631" t="str">
            <v>950117811040</v>
          </cell>
          <cell r="B5631">
            <v>95011781</v>
          </cell>
          <cell r="C5631">
            <v>1040</v>
          </cell>
          <cell r="D5631">
            <v>195.25</v>
          </cell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>
            <v>195.25</v>
          </cell>
        </row>
        <row r="5632">
          <cell r="A5632" t="str">
            <v>950117814010</v>
          </cell>
          <cell r="B5632">
            <v>95011781</v>
          </cell>
          <cell r="C5632">
            <v>4010</v>
          </cell>
          <cell r="D5632">
            <v>61.298000000000002</v>
          </cell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>
            <v>61.298000000000002</v>
          </cell>
        </row>
        <row r="5633">
          <cell r="A5633" t="str">
            <v>950117821040</v>
          </cell>
          <cell r="B5633">
            <v>95011782</v>
          </cell>
          <cell r="C5633">
            <v>1040</v>
          </cell>
          <cell r="D5633">
            <v>145.46</v>
          </cell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>
            <v>145.46</v>
          </cell>
        </row>
        <row r="5634">
          <cell r="A5634" t="str">
            <v>950117831040</v>
          </cell>
          <cell r="B5634">
            <v>95011783</v>
          </cell>
          <cell r="C5634">
            <v>1040</v>
          </cell>
          <cell r="D5634">
            <v>136.4</v>
          </cell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>
            <v>136.4</v>
          </cell>
        </row>
        <row r="5635">
          <cell r="A5635" t="str">
            <v>950117832061</v>
          </cell>
          <cell r="B5635">
            <v>95011783</v>
          </cell>
          <cell r="C5635">
            <v>2061</v>
          </cell>
          <cell r="D5635">
            <v>100.28</v>
          </cell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>
            <v>100.28</v>
          </cell>
        </row>
        <row r="5636">
          <cell r="A5636" t="str">
            <v>950117842060</v>
          </cell>
          <cell r="B5636">
            <v>95011784</v>
          </cell>
          <cell r="C5636">
            <v>2060</v>
          </cell>
          <cell r="D5636">
            <v>15.293329999999999</v>
          </cell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>
            <v>15.293329999999999</v>
          </cell>
        </row>
        <row r="5637">
          <cell r="A5637" t="str">
            <v>950117852060</v>
          </cell>
          <cell r="B5637">
            <v>95011785</v>
          </cell>
          <cell r="C5637">
            <v>2060</v>
          </cell>
          <cell r="D5637">
            <v>39.33</v>
          </cell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>
            <v>39.33</v>
          </cell>
        </row>
        <row r="5638">
          <cell r="A5638" t="str">
            <v>950117861040</v>
          </cell>
          <cell r="B5638">
            <v>95011786</v>
          </cell>
          <cell r="C5638">
            <v>1040</v>
          </cell>
          <cell r="D5638">
            <v>35.143709999999999</v>
          </cell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>
            <v>35.143709999999999</v>
          </cell>
        </row>
        <row r="5639">
          <cell r="A5639" t="str">
            <v>950117864010</v>
          </cell>
          <cell r="B5639">
            <v>95011786</v>
          </cell>
          <cell r="C5639">
            <v>4010</v>
          </cell>
          <cell r="D5639">
            <v>114.688</v>
          </cell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>
            <v>114.688</v>
          </cell>
        </row>
        <row r="5640">
          <cell r="A5640" t="str">
            <v>950117901040</v>
          </cell>
          <cell r="B5640">
            <v>95011790</v>
          </cell>
          <cell r="C5640">
            <v>1040</v>
          </cell>
          <cell r="D5640">
            <v>64.8</v>
          </cell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>
            <v>64.8</v>
          </cell>
        </row>
        <row r="5641">
          <cell r="A5641" t="str">
            <v>950117902061</v>
          </cell>
          <cell r="B5641">
            <v>95011790</v>
          </cell>
          <cell r="C5641">
            <v>2061</v>
          </cell>
          <cell r="D5641">
            <v>37.212220000000002</v>
          </cell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>
            <v>37.212220000000002</v>
          </cell>
        </row>
        <row r="5642">
          <cell r="A5642" t="str">
            <v>950117902062</v>
          </cell>
          <cell r="B5642">
            <v>95011790</v>
          </cell>
          <cell r="C5642">
            <v>2062</v>
          </cell>
          <cell r="D5642">
            <v>43.23</v>
          </cell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>
            <v>43.23</v>
          </cell>
        </row>
        <row r="5643">
          <cell r="A5643" t="str">
            <v>950117904010</v>
          </cell>
          <cell r="B5643">
            <v>95011790</v>
          </cell>
          <cell r="C5643">
            <v>4010</v>
          </cell>
          <cell r="D5643">
            <v>64.8</v>
          </cell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>
            <v>64.8</v>
          </cell>
        </row>
        <row r="5644">
          <cell r="A5644" t="str">
            <v>950117912061</v>
          </cell>
          <cell r="B5644">
            <v>95011791</v>
          </cell>
          <cell r="C5644">
            <v>2061</v>
          </cell>
          <cell r="D5644">
            <v>68.362039999999993</v>
          </cell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>
            <v>68.362039999999993</v>
          </cell>
        </row>
        <row r="5645">
          <cell r="A5645" t="str">
            <v>950117922061</v>
          </cell>
          <cell r="B5645">
            <v>95011792</v>
          </cell>
          <cell r="C5645">
            <v>2061</v>
          </cell>
          <cell r="D5645">
            <v>178.72505000000001</v>
          </cell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>
            <v>178.72505000000001</v>
          </cell>
        </row>
        <row r="5646">
          <cell r="A5646" t="str">
            <v>950117991040</v>
          </cell>
          <cell r="B5646">
            <v>95011799</v>
          </cell>
          <cell r="C5646">
            <v>1040</v>
          </cell>
          <cell r="D5646">
            <v>86.693330000000003</v>
          </cell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>
            <v>86.693330000000003</v>
          </cell>
        </row>
        <row r="5647">
          <cell r="A5647" t="str">
            <v>950118001040</v>
          </cell>
          <cell r="B5647">
            <v>95011800</v>
          </cell>
          <cell r="C5647">
            <v>1040</v>
          </cell>
          <cell r="D5647">
            <v>160.5</v>
          </cell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>
            <v>160.5</v>
          </cell>
        </row>
        <row r="5648">
          <cell r="A5648" t="str">
            <v>950118011040</v>
          </cell>
          <cell r="B5648">
            <v>95011801</v>
          </cell>
          <cell r="C5648">
            <v>1040</v>
          </cell>
          <cell r="D5648">
            <v>292.19</v>
          </cell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>
            <v>292.19</v>
          </cell>
        </row>
        <row r="5649">
          <cell r="A5649" t="str">
            <v>950118021040</v>
          </cell>
          <cell r="B5649">
            <v>95011802</v>
          </cell>
          <cell r="C5649">
            <v>1040</v>
          </cell>
          <cell r="D5649">
            <v>147.5</v>
          </cell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>
            <v>147.5</v>
          </cell>
        </row>
        <row r="5650">
          <cell r="A5650" t="str">
            <v>950118031040</v>
          </cell>
          <cell r="B5650">
            <v>95011803</v>
          </cell>
          <cell r="C5650">
            <v>1040</v>
          </cell>
          <cell r="D5650">
            <v>105.265</v>
          </cell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>
            <v>105.265</v>
          </cell>
        </row>
        <row r="5651">
          <cell r="A5651" t="str">
            <v>950118041040</v>
          </cell>
          <cell r="B5651">
            <v>95011804</v>
          </cell>
          <cell r="C5651">
            <v>1040</v>
          </cell>
          <cell r="D5651">
            <v>188.864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188.864</v>
          </cell>
        </row>
        <row r="5652">
          <cell r="A5652" t="str">
            <v>950118061040</v>
          </cell>
          <cell r="B5652">
            <v>95011806</v>
          </cell>
          <cell r="C5652">
            <v>1040</v>
          </cell>
          <cell r="D5652">
            <v>166.05819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166.05819</v>
          </cell>
        </row>
        <row r="5653">
          <cell r="A5653" t="str">
            <v>950118081040</v>
          </cell>
          <cell r="B5653">
            <v>95011808</v>
          </cell>
          <cell r="C5653">
            <v>1040</v>
          </cell>
          <cell r="D5653">
            <v>292.45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292.45</v>
          </cell>
        </row>
        <row r="5654">
          <cell r="A5654" t="str">
            <v>950118151040</v>
          </cell>
          <cell r="B5654">
            <v>95011815</v>
          </cell>
          <cell r="C5654">
            <v>1040</v>
          </cell>
          <cell r="D5654">
            <v>727.58249999999998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727.58249999999998</v>
          </cell>
        </row>
        <row r="5655">
          <cell r="A5655" t="str">
            <v>950118152061</v>
          </cell>
          <cell r="B5655">
            <v>95011815</v>
          </cell>
          <cell r="C5655">
            <v>2061</v>
          </cell>
          <cell r="D5655">
            <v>1.68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1.68</v>
          </cell>
        </row>
        <row r="5656">
          <cell r="A5656" t="str">
            <v>950118161040</v>
          </cell>
          <cell r="B5656">
            <v>95011816</v>
          </cell>
          <cell r="C5656">
            <v>1040</v>
          </cell>
          <cell r="D5656">
            <v>39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39</v>
          </cell>
        </row>
        <row r="5657">
          <cell r="A5657" t="str">
            <v>950118172061</v>
          </cell>
          <cell r="B5657">
            <v>95011817</v>
          </cell>
          <cell r="C5657">
            <v>2061</v>
          </cell>
          <cell r="D5657">
            <v>206.24854999999999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206.24854999999999</v>
          </cell>
        </row>
        <row r="5658">
          <cell r="A5658" t="str">
            <v>950118172064</v>
          </cell>
          <cell r="B5658">
            <v>95011817</v>
          </cell>
          <cell r="C5658">
            <v>2064</v>
          </cell>
          <cell r="D5658">
            <v>146.06733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146.06733</v>
          </cell>
        </row>
        <row r="5659">
          <cell r="A5659" t="str">
            <v>950118182061</v>
          </cell>
          <cell r="B5659">
            <v>95011818</v>
          </cell>
          <cell r="C5659">
            <v>2061</v>
          </cell>
          <cell r="D5659">
            <v>69.510000000000005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69.510000000000005</v>
          </cell>
        </row>
        <row r="5660">
          <cell r="A5660" t="str">
            <v>950118192061</v>
          </cell>
          <cell r="B5660">
            <v>95011819</v>
          </cell>
          <cell r="C5660">
            <v>2061</v>
          </cell>
          <cell r="D5660">
            <v>2.5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2.5</v>
          </cell>
        </row>
        <row r="5661">
          <cell r="A5661" t="str">
            <v>950118212060</v>
          </cell>
          <cell r="B5661">
            <v>95011821</v>
          </cell>
          <cell r="C5661">
            <v>2060</v>
          </cell>
          <cell r="D5661">
            <v>1345.162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1345.162</v>
          </cell>
        </row>
        <row r="5662">
          <cell r="A5662" t="str">
            <v>950118232061</v>
          </cell>
          <cell r="B5662">
            <v>95011823</v>
          </cell>
          <cell r="C5662">
            <v>2061</v>
          </cell>
          <cell r="D5662">
            <v>19.899999999999999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19.899999999999999</v>
          </cell>
        </row>
        <row r="5663">
          <cell r="A5663" t="str">
            <v>950118272061</v>
          </cell>
          <cell r="B5663">
            <v>95011827</v>
          </cell>
          <cell r="C5663">
            <v>2061</v>
          </cell>
          <cell r="D5663">
            <v>1058.325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1058.325</v>
          </cell>
        </row>
        <row r="5664">
          <cell r="A5664" t="str">
            <v>950118284010</v>
          </cell>
          <cell r="B5664">
            <v>95011828</v>
          </cell>
          <cell r="C5664">
            <v>4010</v>
          </cell>
          <cell r="D5664">
            <v>1417.8425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1417.8425</v>
          </cell>
        </row>
        <row r="5665">
          <cell r="A5665" t="str">
            <v>950118294010</v>
          </cell>
          <cell r="B5665">
            <v>95011829</v>
          </cell>
          <cell r="C5665">
            <v>4010</v>
          </cell>
          <cell r="D5665">
            <v>59.5625</v>
          </cell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59.5625</v>
          </cell>
        </row>
        <row r="5666">
          <cell r="A5666" t="str">
            <v>950118304010</v>
          </cell>
          <cell r="B5666">
            <v>95011830</v>
          </cell>
          <cell r="C5666">
            <v>4010</v>
          </cell>
          <cell r="D5666">
            <v>38.984200000000001</v>
          </cell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38.984200000000001</v>
          </cell>
        </row>
        <row r="5667">
          <cell r="A5667" t="str">
            <v>950118314010</v>
          </cell>
          <cell r="B5667">
            <v>95011831</v>
          </cell>
          <cell r="C5667">
            <v>4010</v>
          </cell>
          <cell r="D5667">
            <v>482.92599999999999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482.92599999999999</v>
          </cell>
        </row>
        <row r="5668">
          <cell r="A5668" t="str">
            <v>950118324010</v>
          </cell>
          <cell r="B5668">
            <v>95011832</v>
          </cell>
          <cell r="C5668">
            <v>4010</v>
          </cell>
          <cell r="D5668">
            <v>159.524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159.524</v>
          </cell>
        </row>
        <row r="5669">
          <cell r="A5669" t="str">
            <v>950118334010</v>
          </cell>
          <cell r="B5669">
            <v>95011833</v>
          </cell>
          <cell r="C5669">
            <v>4010</v>
          </cell>
          <cell r="D5669">
            <v>159.524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159.524</v>
          </cell>
        </row>
        <row r="5670">
          <cell r="A5670" t="str">
            <v>950118344010</v>
          </cell>
          <cell r="B5670">
            <v>95011834</v>
          </cell>
          <cell r="C5670">
            <v>4010</v>
          </cell>
          <cell r="D5670">
            <v>124.245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124.245</v>
          </cell>
        </row>
        <row r="5671">
          <cell r="A5671" t="str">
            <v>950118354010</v>
          </cell>
          <cell r="B5671">
            <v>95011835</v>
          </cell>
          <cell r="C5671">
            <v>4010</v>
          </cell>
          <cell r="D5671">
            <v>41.922339999999998</v>
          </cell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>
            <v>41.922339999999998</v>
          </cell>
        </row>
        <row r="5672">
          <cell r="A5672" t="str">
            <v>950118364010</v>
          </cell>
          <cell r="B5672">
            <v>95011836</v>
          </cell>
          <cell r="C5672">
            <v>4010</v>
          </cell>
          <cell r="D5672">
            <v>871.01</v>
          </cell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>
            <v>871.01</v>
          </cell>
        </row>
        <row r="5673">
          <cell r="A5673" t="str">
            <v>950118374010</v>
          </cell>
          <cell r="B5673">
            <v>95011837</v>
          </cell>
          <cell r="C5673">
            <v>4010</v>
          </cell>
          <cell r="D5673">
            <v>1200.3150000000001</v>
          </cell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>
            <v>1200.3150000000001</v>
          </cell>
        </row>
        <row r="5674">
          <cell r="A5674" t="str">
            <v>950118384010</v>
          </cell>
          <cell r="B5674">
            <v>95011838</v>
          </cell>
          <cell r="C5674">
            <v>4010</v>
          </cell>
          <cell r="D5674">
            <v>76.614999999999995</v>
          </cell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>
            <v>76.614999999999995</v>
          </cell>
        </row>
        <row r="5675">
          <cell r="A5675" t="str">
            <v>950118394010</v>
          </cell>
          <cell r="B5675">
            <v>95011839</v>
          </cell>
          <cell r="C5675">
            <v>4010</v>
          </cell>
          <cell r="D5675">
            <v>5.4678300000000002</v>
          </cell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>
            <v>5.4678300000000002</v>
          </cell>
        </row>
        <row r="5676">
          <cell r="A5676" t="str">
            <v>950118404010</v>
          </cell>
          <cell r="B5676">
            <v>95011840</v>
          </cell>
          <cell r="C5676">
            <v>4010</v>
          </cell>
          <cell r="D5676">
            <v>200.57</v>
          </cell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>
            <v>200.57</v>
          </cell>
        </row>
        <row r="5677">
          <cell r="A5677" t="str">
            <v>950118414010</v>
          </cell>
          <cell r="B5677">
            <v>95011841</v>
          </cell>
          <cell r="C5677">
            <v>4010</v>
          </cell>
          <cell r="D5677">
            <v>5575.04</v>
          </cell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>
            <v>5575.04</v>
          </cell>
        </row>
        <row r="5678">
          <cell r="A5678" t="str">
            <v>950118424010</v>
          </cell>
          <cell r="B5678">
            <v>95011842</v>
          </cell>
          <cell r="C5678">
            <v>4010</v>
          </cell>
          <cell r="D5678">
            <v>5354.5450000000001</v>
          </cell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>
            <v>5354.5450000000001</v>
          </cell>
        </row>
        <row r="5679">
          <cell r="A5679" t="str">
            <v>950118442061</v>
          </cell>
          <cell r="B5679">
            <v>95011844</v>
          </cell>
          <cell r="C5679">
            <v>2061</v>
          </cell>
          <cell r="D5679">
            <v>454.58499999999998</v>
          </cell>
          <cell r="E5679">
            <v>0</v>
          </cell>
          <cell r="F5679">
            <v>0</v>
          </cell>
          <cell r="G5679">
            <v>0</v>
          </cell>
          <cell r="H5679">
            <v>0</v>
          </cell>
          <cell r="I5679">
            <v>454.58499999999998</v>
          </cell>
        </row>
        <row r="5680">
          <cell r="A5680" t="str">
            <v>950118451040</v>
          </cell>
          <cell r="B5680">
            <v>95011845</v>
          </cell>
          <cell r="C5680">
            <v>1040</v>
          </cell>
          <cell r="D5680">
            <v>223.09</v>
          </cell>
          <cell r="E5680">
            <v>0</v>
          </cell>
          <cell r="F5680">
            <v>0</v>
          </cell>
          <cell r="G5680">
            <v>0</v>
          </cell>
          <cell r="H5680">
            <v>0</v>
          </cell>
          <cell r="I5680">
            <v>223.09</v>
          </cell>
        </row>
        <row r="5681">
          <cell r="A5681" t="str">
            <v>950118474010</v>
          </cell>
          <cell r="B5681">
            <v>95011847</v>
          </cell>
          <cell r="C5681">
            <v>4010</v>
          </cell>
          <cell r="D5681">
            <v>1509.4033300000001</v>
          </cell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>
            <v>1509.4033300000001</v>
          </cell>
        </row>
        <row r="5682">
          <cell r="A5682" t="str">
            <v>950118484010</v>
          </cell>
          <cell r="B5682">
            <v>95011848</v>
          </cell>
          <cell r="C5682">
            <v>4010</v>
          </cell>
          <cell r="D5682">
            <v>109.2325</v>
          </cell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>
            <v>109.2325</v>
          </cell>
        </row>
        <row r="5683">
          <cell r="A5683" t="str">
            <v>950118492061</v>
          </cell>
          <cell r="B5683">
            <v>95011849</v>
          </cell>
          <cell r="C5683">
            <v>2061</v>
          </cell>
          <cell r="D5683">
            <v>21.1</v>
          </cell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>
            <v>21.1</v>
          </cell>
        </row>
        <row r="5684">
          <cell r="A5684" t="str">
            <v>950118494010</v>
          </cell>
          <cell r="B5684">
            <v>95011849</v>
          </cell>
          <cell r="C5684">
            <v>4010</v>
          </cell>
          <cell r="D5684">
            <v>102.61125</v>
          </cell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>
            <v>102.61125</v>
          </cell>
        </row>
        <row r="5685">
          <cell r="A5685" t="str">
            <v>950118504010</v>
          </cell>
          <cell r="B5685">
            <v>95011850</v>
          </cell>
          <cell r="C5685">
            <v>4010</v>
          </cell>
          <cell r="D5685">
            <v>118.50126</v>
          </cell>
          <cell r="E5685">
            <v>0</v>
          </cell>
          <cell r="F5685">
            <v>0</v>
          </cell>
          <cell r="G5685">
            <v>0</v>
          </cell>
          <cell r="H5685">
            <v>0</v>
          </cell>
          <cell r="I5685">
            <v>118.50126</v>
          </cell>
        </row>
        <row r="5686">
          <cell r="A5686" t="str">
            <v>950118514010</v>
          </cell>
          <cell r="B5686">
            <v>95011851</v>
          </cell>
          <cell r="C5686">
            <v>4010</v>
          </cell>
          <cell r="D5686">
            <v>121.81001000000001</v>
          </cell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>
            <v>121.81001000000001</v>
          </cell>
        </row>
        <row r="5687">
          <cell r="A5687" t="str">
            <v>950118524010</v>
          </cell>
          <cell r="B5687">
            <v>95011852</v>
          </cell>
          <cell r="C5687">
            <v>4010</v>
          </cell>
          <cell r="D5687">
            <v>43.030999999999999</v>
          </cell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>
            <v>43.030999999999999</v>
          </cell>
        </row>
        <row r="5688">
          <cell r="A5688" t="str">
            <v>950118534010</v>
          </cell>
          <cell r="B5688">
            <v>95011853</v>
          </cell>
          <cell r="C5688">
            <v>4010</v>
          </cell>
          <cell r="D5688">
            <v>49.650500000000001</v>
          </cell>
          <cell r="E5688">
            <v>0</v>
          </cell>
          <cell r="F5688">
            <v>0</v>
          </cell>
          <cell r="G5688">
            <v>0</v>
          </cell>
          <cell r="H5688">
            <v>0</v>
          </cell>
          <cell r="I5688">
            <v>49.650500000000001</v>
          </cell>
        </row>
        <row r="5689">
          <cell r="A5689" t="str">
            <v>950118544010</v>
          </cell>
          <cell r="B5689">
            <v>95011854</v>
          </cell>
          <cell r="C5689">
            <v>4010</v>
          </cell>
          <cell r="D5689">
            <v>52.298499999999997</v>
          </cell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>
            <v>52.298499999999997</v>
          </cell>
        </row>
        <row r="5690">
          <cell r="A5690" t="str">
            <v>950118554010</v>
          </cell>
          <cell r="B5690">
            <v>95011855</v>
          </cell>
          <cell r="C5690">
            <v>4010</v>
          </cell>
          <cell r="D5690">
            <v>85.399000000000001</v>
          </cell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>
            <v>85.399000000000001</v>
          </cell>
        </row>
        <row r="5691">
          <cell r="A5691" t="str">
            <v>950118564010</v>
          </cell>
          <cell r="B5691">
            <v>95011856</v>
          </cell>
          <cell r="C5691">
            <v>4010</v>
          </cell>
          <cell r="D5691">
            <v>139.024</v>
          </cell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>
            <v>139.024</v>
          </cell>
        </row>
        <row r="5692">
          <cell r="A5692" t="str">
            <v>950118572061</v>
          </cell>
          <cell r="B5692">
            <v>95011857</v>
          </cell>
          <cell r="C5692">
            <v>2061</v>
          </cell>
          <cell r="D5692">
            <v>2.6779999999999999</v>
          </cell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>
            <v>2.6779999999999999</v>
          </cell>
        </row>
        <row r="5693">
          <cell r="A5693" t="str">
            <v>950118582061</v>
          </cell>
          <cell r="B5693">
            <v>95011858</v>
          </cell>
          <cell r="C5693">
            <v>2061</v>
          </cell>
          <cell r="D5693">
            <v>4.0164999999999997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4.0164999999999997</v>
          </cell>
        </row>
        <row r="5694">
          <cell r="A5694" t="str">
            <v>950118602061</v>
          </cell>
          <cell r="B5694">
            <v>95011860</v>
          </cell>
          <cell r="C5694">
            <v>2061</v>
          </cell>
          <cell r="D5694">
            <v>404.98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404.98</v>
          </cell>
        </row>
        <row r="5695">
          <cell r="A5695" t="str">
            <v>950118612061</v>
          </cell>
          <cell r="B5695">
            <v>95011861</v>
          </cell>
          <cell r="C5695">
            <v>2061</v>
          </cell>
          <cell r="D5695">
            <v>410.17</v>
          </cell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410.17</v>
          </cell>
        </row>
        <row r="5696">
          <cell r="A5696" t="str">
            <v>950118662061</v>
          </cell>
          <cell r="B5696">
            <v>95011866</v>
          </cell>
          <cell r="C5696">
            <v>2061</v>
          </cell>
          <cell r="D5696">
            <v>24.95</v>
          </cell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24.95</v>
          </cell>
        </row>
        <row r="5697">
          <cell r="A5697" t="str">
            <v>950118692061</v>
          </cell>
          <cell r="B5697">
            <v>95011869</v>
          </cell>
          <cell r="C5697">
            <v>2061</v>
          </cell>
          <cell r="D5697">
            <v>32.13308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32.13308</v>
          </cell>
        </row>
        <row r="5698">
          <cell r="A5698" t="str">
            <v>950118702061</v>
          </cell>
          <cell r="B5698">
            <v>95011870</v>
          </cell>
          <cell r="C5698">
            <v>2061</v>
          </cell>
          <cell r="D5698">
            <v>334.77199999999999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334.77199999999999</v>
          </cell>
        </row>
        <row r="5699">
          <cell r="A5699" t="str">
            <v>950118712061</v>
          </cell>
          <cell r="B5699">
            <v>95011871</v>
          </cell>
          <cell r="C5699">
            <v>2061</v>
          </cell>
          <cell r="D5699">
            <v>91.5</v>
          </cell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91.5</v>
          </cell>
        </row>
        <row r="5700">
          <cell r="A5700" t="str">
            <v>950118732061</v>
          </cell>
          <cell r="B5700">
            <v>95011873</v>
          </cell>
          <cell r="C5700">
            <v>2061</v>
          </cell>
          <cell r="D5700">
            <v>91.761110000000002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91.761110000000002</v>
          </cell>
        </row>
        <row r="5701">
          <cell r="A5701" t="str">
            <v>950118732062</v>
          </cell>
          <cell r="B5701">
            <v>95011873</v>
          </cell>
          <cell r="C5701">
            <v>2062</v>
          </cell>
          <cell r="D5701">
            <v>156.9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156.9</v>
          </cell>
        </row>
        <row r="5702">
          <cell r="A5702" t="str">
            <v>950118752061</v>
          </cell>
          <cell r="B5702">
            <v>95011875</v>
          </cell>
          <cell r="C5702">
            <v>2061</v>
          </cell>
          <cell r="D5702">
            <v>366</v>
          </cell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366</v>
          </cell>
        </row>
        <row r="5703">
          <cell r="A5703" t="str">
            <v>950118772061</v>
          </cell>
          <cell r="B5703">
            <v>95011877</v>
          </cell>
          <cell r="C5703">
            <v>2061</v>
          </cell>
          <cell r="D5703">
            <v>133.88499999999999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133.88499999999999</v>
          </cell>
        </row>
        <row r="5704">
          <cell r="A5704" t="str">
            <v>950118792060</v>
          </cell>
          <cell r="B5704">
            <v>95011879</v>
          </cell>
          <cell r="C5704">
            <v>2060</v>
          </cell>
          <cell r="D5704">
            <v>27</v>
          </cell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27</v>
          </cell>
        </row>
        <row r="5705">
          <cell r="A5705" t="str">
            <v>950118802061</v>
          </cell>
          <cell r="B5705">
            <v>95011880</v>
          </cell>
          <cell r="C5705">
            <v>2061</v>
          </cell>
          <cell r="D5705">
            <v>288.75875000000002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288.75875000000002</v>
          </cell>
        </row>
        <row r="5706">
          <cell r="A5706" t="str">
            <v>950118812061</v>
          </cell>
          <cell r="B5706">
            <v>95011881</v>
          </cell>
          <cell r="C5706">
            <v>2061</v>
          </cell>
          <cell r="D5706">
            <v>845.96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845.96</v>
          </cell>
        </row>
        <row r="5707">
          <cell r="A5707" t="str">
            <v>950118822061</v>
          </cell>
          <cell r="B5707">
            <v>95011882</v>
          </cell>
          <cell r="C5707">
            <v>2061</v>
          </cell>
          <cell r="D5707">
            <v>111.175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111.175</v>
          </cell>
        </row>
        <row r="5708">
          <cell r="A5708" t="str">
            <v>950118842061</v>
          </cell>
          <cell r="B5708">
            <v>95011884</v>
          </cell>
          <cell r="C5708">
            <v>2061</v>
          </cell>
          <cell r="D5708">
            <v>546.61667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546.61667</v>
          </cell>
        </row>
        <row r="5709">
          <cell r="A5709" t="str">
            <v>950118852061</v>
          </cell>
          <cell r="B5709">
            <v>95011885</v>
          </cell>
          <cell r="C5709">
            <v>2061</v>
          </cell>
          <cell r="D5709">
            <v>1700.365</v>
          </cell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1700.365</v>
          </cell>
        </row>
        <row r="5710">
          <cell r="A5710" t="str">
            <v>950118862061</v>
          </cell>
          <cell r="B5710">
            <v>95011886</v>
          </cell>
          <cell r="C5710">
            <v>2061</v>
          </cell>
          <cell r="D5710">
            <v>109.30544999999999</v>
          </cell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109.30544999999999</v>
          </cell>
        </row>
        <row r="5711">
          <cell r="A5711" t="str">
            <v>950118872061</v>
          </cell>
          <cell r="B5711">
            <v>95011887</v>
          </cell>
          <cell r="C5711">
            <v>2061</v>
          </cell>
          <cell r="D5711">
            <v>250.24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250.24</v>
          </cell>
        </row>
        <row r="5712">
          <cell r="A5712" t="str">
            <v>950118882061</v>
          </cell>
          <cell r="B5712">
            <v>95011888</v>
          </cell>
          <cell r="C5712">
            <v>2061</v>
          </cell>
          <cell r="D5712">
            <v>166.02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166.02</v>
          </cell>
        </row>
        <row r="5713">
          <cell r="A5713" t="str">
            <v>950118912061</v>
          </cell>
          <cell r="B5713">
            <v>95011891</v>
          </cell>
          <cell r="C5713">
            <v>2061</v>
          </cell>
          <cell r="D5713">
            <v>15.801819999999999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15.801819999999999</v>
          </cell>
        </row>
        <row r="5714">
          <cell r="A5714" t="str">
            <v>950118922061</v>
          </cell>
          <cell r="B5714">
            <v>95011892</v>
          </cell>
          <cell r="C5714">
            <v>2061</v>
          </cell>
          <cell r="D5714">
            <v>7.8844000000000003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7.8844000000000003</v>
          </cell>
        </row>
        <row r="5715">
          <cell r="A5715" t="str">
            <v>950118932061</v>
          </cell>
          <cell r="B5715">
            <v>95011893</v>
          </cell>
          <cell r="C5715">
            <v>2061</v>
          </cell>
          <cell r="D5715">
            <v>140.1</v>
          </cell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>
            <v>140.1</v>
          </cell>
        </row>
        <row r="5716">
          <cell r="A5716" t="str">
            <v>950118942061</v>
          </cell>
          <cell r="B5716">
            <v>95011894</v>
          </cell>
          <cell r="C5716">
            <v>2061</v>
          </cell>
          <cell r="D5716">
            <v>160.66499999999999</v>
          </cell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>
            <v>160.66499999999999</v>
          </cell>
        </row>
        <row r="5717">
          <cell r="A5717" t="str">
            <v>950118952061</v>
          </cell>
          <cell r="B5717">
            <v>95011895</v>
          </cell>
          <cell r="C5717">
            <v>2061</v>
          </cell>
          <cell r="D5717">
            <v>133.88999999999999</v>
          </cell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>
            <v>133.88999999999999</v>
          </cell>
        </row>
        <row r="5718">
          <cell r="A5718" t="str">
            <v>950118962060</v>
          </cell>
          <cell r="B5718">
            <v>95011896</v>
          </cell>
          <cell r="C5718">
            <v>2060</v>
          </cell>
          <cell r="D5718">
            <v>41.455309999999997</v>
          </cell>
          <cell r="E5718">
            <v>0</v>
          </cell>
          <cell r="F5718">
            <v>0</v>
          </cell>
          <cell r="G5718">
            <v>0</v>
          </cell>
          <cell r="H5718">
            <v>0</v>
          </cell>
          <cell r="I5718">
            <v>41.455309999999997</v>
          </cell>
        </row>
        <row r="5719">
          <cell r="A5719" t="str">
            <v>950118966024</v>
          </cell>
          <cell r="B5719">
            <v>95011896</v>
          </cell>
          <cell r="C5719">
            <v>6024</v>
          </cell>
          <cell r="D5719">
            <v>64.97</v>
          </cell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>
            <v>64.97</v>
          </cell>
        </row>
        <row r="5720">
          <cell r="A5720" t="str">
            <v>950118972061</v>
          </cell>
          <cell r="B5720">
            <v>95011897</v>
          </cell>
          <cell r="C5720">
            <v>2061</v>
          </cell>
          <cell r="D5720">
            <v>119.303</v>
          </cell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>
            <v>119.303</v>
          </cell>
        </row>
        <row r="5721">
          <cell r="A5721" t="str">
            <v>950118982061</v>
          </cell>
          <cell r="B5721">
            <v>95011898</v>
          </cell>
          <cell r="C5721">
            <v>2061</v>
          </cell>
          <cell r="D5721">
            <v>123.82401</v>
          </cell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>
            <v>123.82401</v>
          </cell>
        </row>
        <row r="5722">
          <cell r="A5722" t="str">
            <v>950118992061</v>
          </cell>
          <cell r="B5722">
            <v>95011899</v>
          </cell>
          <cell r="C5722">
            <v>2061</v>
          </cell>
          <cell r="D5722">
            <v>14.5</v>
          </cell>
          <cell r="E5722">
            <v>0</v>
          </cell>
          <cell r="F5722">
            <v>0</v>
          </cell>
          <cell r="G5722">
            <v>0</v>
          </cell>
          <cell r="H5722">
            <v>0</v>
          </cell>
          <cell r="I5722">
            <v>14.5</v>
          </cell>
        </row>
        <row r="5723">
          <cell r="A5723" t="str">
            <v>950119012061</v>
          </cell>
          <cell r="B5723">
            <v>95011901</v>
          </cell>
          <cell r="C5723">
            <v>2061</v>
          </cell>
          <cell r="D5723">
            <v>456.98333000000002</v>
          </cell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>
            <v>456.98333000000002</v>
          </cell>
        </row>
        <row r="5724">
          <cell r="A5724" t="str">
            <v>950119022061</v>
          </cell>
          <cell r="B5724">
            <v>95011902</v>
          </cell>
          <cell r="C5724">
            <v>2061</v>
          </cell>
          <cell r="D5724">
            <v>230</v>
          </cell>
          <cell r="E5724">
            <v>0</v>
          </cell>
          <cell r="F5724">
            <v>0</v>
          </cell>
          <cell r="G5724">
            <v>0</v>
          </cell>
          <cell r="H5724">
            <v>0</v>
          </cell>
          <cell r="I5724">
            <v>230</v>
          </cell>
        </row>
        <row r="5725">
          <cell r="A5725" t="str">
            <v>950119032061</v>
          </cell>
          <cell r="B5725">
            <v>95011903</v>
          </cell>
          <cell r="C5725">
            <v>2061</v>
          </cell>
          <cell r="D5725">
            <v>372.63499999999999</v>
          </cell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>
            <v>372.63499999999999</v>
          </cell>
        </row>
        <row r="5726">
          <cell r="A5726" t="str">
            <v>950119042061</v>
          </cell>
          <cell r="B5726">
            <v>95011904</v>
          </cell>
          <cell r="C5726">
            <v>2061</v>
          </cell>
          <cell r="D5726">
            <v>435.94</v>
          </cell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>
            <v>435.94</v>
          </cell>
        </row>
        <row r="5727">
          <cell r="A5727" t="str">
            <v>950119052061</v>
          </cell>
          <cell r="B5727">
            <v>95011905</v>
          </cell>
          <cell r="C5727">
            <v>2061</v>
          </cell>
          <cell r="D5727">
            <v>716.01</v>
          </cell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>
            <v>716.01</v>
          </cell>
        </row>
        <row r="5728">
          <cell r="A5728" t="str">
            <v>950119062061</v>
          </cell>
          <cell r="B5728">
            <v>95011906</v>
          </cell>
          <cell r="C5728">
            <v>2061</v>
          </cell>
          <cell r="D5728">
            <v>86.224999999999994</v>
          </cell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>
            <v>86.224999999999994</v>
          </cell>
        </row>
        <row r="5729">
          <cell r="A5729" t="str">
            <v>950119072061</v>
          </cell>
          <cell r="B5729">
            <v>95011907</v>
          </cell>
          <cell r="C5729">
            <v>2061</v>
          </cell>
          <cell r="D5729">
            <v>82.45</v>
          </cell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>
            <v>82.45</v>
          </cell>
        </row>
        <row r="5730">
          <cell r="A5730" t="str">
            <v>950119082061</v>
          </cell>
          <cell r="B5730">
            <v>95011908</v>
          </cell>
          <cell r="C5730">
            <v>2061</v>
          </cell>
          <cell r="D5730">
            <v>451.7</v>
          </cell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>
            <v>451.7</v>
          </cell>
        </row>
        <row r="5731">
          <cell r="A5731" t="str">
            <v>950119092062</v>
          </cell>
          <cell r="B5731">
            <v>95011909</v>
          </cell>
          <cell r="C5731">
            <v>2062</v>
          </cell>
          <cell r="D5731">
            <v>7</v>
          </cell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>
            <v>7</v>
          </cell>
        </row>
        <row r="5732">
          <cell r="A5732" t="str">
            <v>950119112061</v>
          </cell>
          <cell r="B5732">
            <v>95011911</v>
          </cell>
          <cell r="C5732">
            <v>2061</v>
          </cell>
          <cell r="D5732">
            <v>16.22278</v>
          </cell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>
            <v>16.22278</v>
          </cell>
        </row>
        <row r="5733">
          <cell r="A5733" t="str">
            <v>950119112062</v>
          </cell>
          <cell r="B5733">
            <v>95011911</v>
          </cell>
          <cell r="C5733">
            <v>2062</v>
          </cell>
          <cell r="D5733">
            <v>15</v>
          </cell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>
            <v>15</v>
          </cell>
        </row>
        <row r="5734">
          <cell r="A5734" t="str">
            <v>950119132061</v>
          </cell>
          <cell r="B5734">
            <v>95011913</v>
          </cell>
          <cell r="C5734">
            <v>2061</v>
          </cell>
          <cell r="D5734">
            <v>53</v>
          </cell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>
            <v>53</v>
          </cell>
        </row>
        <row r="5735">
          <cell r="A5735" t="str">
            <v>950119172061</v>
          </cell>
          <cell r="B5735">
            <v>95011917</v>
          </cell>
          <cell r="C5735">
            <v>2061</v>
          </cell>
          <cell r="D5735">
            <v>222.2525</v>
          </cell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>
            <v>222.2525</v>
          </cell>
        </row>
        <row r="5736">
          <cell r="A5736" t="str">
            <v>950119212061</v>
          </cell>
          <cell r="B5736">
            <v>95011921</v>
          </cell>
          <cell r="C5736">
            <v>2061</v>
          </cell>
          <cell r="D5736">
            <v>0.6</v>
          </cell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0.6</v>
          </cell>
        </row>
        <row r="5737">
          <cell r="A5737" t="str">
            <v>950119222061</v>
          </cell>
          <cell r="B5737">
            <v>95011922</v>
          </cell>
          <cell r="C5737">
            <v>2061</v>
          </cell>
          <cell r="D5737">
            <v>18.606999999999999</v>
          </cell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18.606999999999999</v>
          </cell>
        </row>
        <row r="5738">
          <cell r="A5738" t="str">
            <v>950119222062</v>
          </cell>
          <cell r="B5738">
            <v>95011922</v>
          </cell>
          <cell r="C5738">
            <v>2062</v>
          </cell>
          <cell r="D5738">
            <v>18.606000000000002</v>
          </cell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18.606000000000002</v>
          </cell>
        </row>
        <row r="5739">
          <cell r="A5739" t="str">
            <v>950119231040</v>
          </cell>
          <cell r="B5739">
            <v>95011923</v>
          </cell>
          <cell r="C5739">
            <v>1040</v>
          </cell>
          <cell r="D5739">
            <v>106</v>
          </cell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106</v>
          </cell>
        </row>
        <row r="5740">
          <cell r="A5740" t="str">
            <v>950119234010</v>
          </cell>
          <cell r="B5740">
            <v>95011923</v>
          </cell>
          <cell r="C5740">
            <v>4010</v>
          </cell>
          <cell r="D5740">
            <v>110</v>
          </cell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110</v>
          </cell>
        </row>
        <row r="5741">
          <cell r="A5741" t="str">
            <v>950119241040</v>
          </cell>
          <cell r="B5741">
            <v>95011924</v>
          </cell>
          <cell r="C5741">
            <v>1040</v>
          </cell>
          <cell r="D5741">
            <v>37.898569999999999</v>
          </cell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37.898569999999999</v>
          </cell>
        </row>
        <row r="5742">
          <cell r="A5742" t="str">
            <v>950119244010</v>
          </cell>
          <cell r="B5742">
            <v>95011924</v>
          </cell>
          <cell r="C5742">
            <v>4010</v>
          </cell>
          <cell r="D5742">
            <v>35.1</v>
          </cell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35.1</v>
          </cell>
        </row>
        <row r="5743">
          <cell r="A5743" t="str">
            <v>950119251040</v>
          </cell>
          <cell r="B5743">
            <v>95011925</v>
          </cell>
          <cell r="C5743">
            <v>1040</v>
          </cell>
          <cell r="D5743">
            <v>38.793790000000001</v>
          </cell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38.793790000000001</v>
          </cell>
        </row>
        <row r="5744">
          <cell r="A5744" t="str">
            <v>950119254010</v>
          </cell>
          <cell r="B5744">
            <v>95011925</v>
          </cell>
          <cell r="C5744">
            <v>4010</v>
          </cell>
          <cell r="D5744">
            <v>38.799999999999997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38.799999999999997</v>
          </cell>
        </row>
        <row r="5745">
          <cell r="A5745" t="str">
            <v>950119261040</v>
          </cell>
          <cell r="B5745">
            <v>95011926</v>
          </cell>
          <cell r="C5745">
            <v>1040</v>
          </cell>
          <cell r="D5745">
            <v>38.22381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38.22381</v>
          </cell>
        </row>
        <row r="5746">
          <cell r="A5746" t="str">
            <v>950119264010</v>
          </cell>
          <cell r="B5746">
            <v>95011926</v>
          </cell>
          <cell r="C5746">
            <v>4010</v>
          </cell>
          <cell r="D5746">
            <v>35.1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35.1</v>
          </cell>
        </row>
        <row r="5747">
          <cell r="A5747" t="str">
            <v>950119271040</v>
          </cell>
          <cell r="B5747">
            <v>95011927</v>
          </cell>
          <cell r="C5747">
            <v>1040</v>
          </cell>
          <cell r="D5747">
            <v>52.21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52.21</v>
          </cell>
        </row>
        <row r="5748">
          <cell r="A5748" t="str">
            <v>950119272064</v>
          </cell>
          <cell r="B5748">
            <v>95011927</v>
          </cell>
          <cell r="C5748">
            <v>2064</v>
          </cell>
          <cell r="D5748">
            <v>35.892859999999999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35.892859999999999</v>
          </cell>
        </row>
        <row r="5749">
          <cell r="A5749" t="str">
            <v>950119274010</v>
          </cell>
          <cell r="B5749">
            <v>95011927</v>
          </cell>
          <cell r="C5749">
            <v>4010</v>
          </cell>
          <cell r="D5749">
            <v>51.4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51.4</v>
          </cell>
        </row>
        <row r="5750">
          <cell r="A5750" t="str">
            <v>950119281040</v>
          </cell>
          <cell r="B5750">
            <v>95011928</v>
          </cell>
          <cell r="C5750">
            <v>1040</v>
          </cell>
          <cell r="D5750">
            <v>52.177599999999998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52.177599999999998</v>
          </cell>
        </row>
        <row r="5751">
          <cell r="A5751" t="str">
            <v>950119282064</v>
          </cell>
          <cell r="B5751">
            <v>95011928</v>
          </cell>
          <cell r="C5751">
            <v>2064</v>
          </cell>
          <cell r="D5751">
            <v>35.696390000000001</v>
          </cell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35.696390000000001</v>
          </cell>
        </row>
        <row r="5752">
          <cell r="A5752" t="str">
            <v>950119284010</v>
          </cell>
          <cell r="B5752">
            <v>95011928</v>
          </cell>
          <cell r="C5752">
            <v>4010</v>
          </cell>
          <cell r="D5752">
            <v>51.4</v>
          </cell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51.4</v>
          </cell>
        </row>
        <row r="5753">
          <cell r="A5753" t="str">
            <v>950119291040</v>
          </cell>
          <cell r="B5753">
            <v>95011929</v>
          </cell>
          <cell r="C5753">
            <v>1040</v>
          </cell>
          <cell r="D5753">
            <v>52.048000000000002</v>
          </cell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52.048000000000002</v>
          </cell>
        </row>
        <row r="5754">
          <cell r="A5754" t="str">
            <v>950119292064</v>
          </cell>
          <cell r="B5754">
            <v>95011929</v>
          </cell>
          <cell r="C5754">
            <v>2064</v>
          </cell>
          <cell r="D5754">
            <v>36</v>
          </cell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36</v>
          </cell>
        </row>
        <row r="5755">
          <cell r="A5755" t="str">
            <v>950119294010</v>
          </cell>
          <cell r="B5755">
            <v>95011929</v>
          </cell>
          <cell r="C5755">
            <v>4010</v>
          </cell>
          <cell r="D5755">
            <v>51.4</v>
          </cell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51.4</v>
          </cell>
        </row>
        <row r="5756">
          <cell r="A5756" t="str">
            <v>950119301040</v>
          </cell>
          <cell r="B5756">
            <v>95011930</v>
          </cell>
          <cell r="C5756">
            <v>1040</v>
          </cell>
          <cell r="D5756">
            <v>42.169110000000003</v>
          </cell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42.169110000000003</v>
          </cell>
        </row>
        <row r="5757">
          <cell r="A5757" t="str">
            <v>950119302064</v>
          </cell>
          <cell r="B5757">
            <v>95011930</v>
          </cell>
          <cell r="C5757">
            <v>2064</v>
          </cell>
          <cell r="D5757">
            <v>32.481200000000001</v>
          </cell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32.481200000000001</v>
          </cell>
        </row>
        <row r="5758">
          <cell r="A5758" t="str">
            <v>950119304010</v>
          </cell>
          <cell r="B5758">
            <v>95011930</v>
          </cell>
          <cell r="C5758">
            <v>4010</v>
          </cell>
          <cell r="D5758">
            <v>42.17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42.17</v>
          </cell>
        </row>
        <row r="5759">
          <cell r="A5759" t="str">
            <v>950119311040</v>
          </cell>
          <cell r="B5759">
            <v>95011931</v>
          </cell>
          <cell r="C5759">
            <v>1040</v>
          </cell>
          <cell r="D5759">
            <v>42.085729999999998</v>
          </cell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>
            <v>42.085729999999998</v>
          </cell>
        </row>
        <row r="5760">
          <cell r="A5760" t="str">
            <v>950119312064</v>
          </cell>
          <cell r="B5760">
            <v>95011931</v>
          </cell>
          <cell r="C5760">
            <v>2064</v>
          </cell>
          <cell r="D5760">
            <v>32.326090000000001</v>
          </cell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>
            <v>32.326090000000001</v>
          </cell>
        </row>
        <row r="5761">
          <cell r="A5761" t="str">
            <v>950119314010</v>
          </cell>
          <cell r="B5761">
            <v>95011931</v>
          </cell>
          <cell r="C5761">
            <v>4010</v>
          </cell>
          <cell r="D5761">
            <v>42.09</v>
          </cell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>
            <v>42.09</v>
          </cell>
        </row>
        <row r="5762">
          <cell r="A5762" t="str">
            <v>950119321040</v>
          </cell>
          <cell r="B5762">
            <v>95011932</v>
          </cell>
          <cell r="C5762">
            <v>1040</v>
          </cell>
          <cell r="D5762">
            <v>43.196649999999998</v>
          </cell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>
            <v>43.196649999999998</v>
          </cell>
        </row>
        <row r="5763">
          <cell r="A5763" t="str">
            <v>950119322064</v>
          </cell>
          <cell r="B5763">
            <v>95011932</v>
          </cell>
          <cell r="C5763">
            <v>2064</v>
          </cell>
          <cell r="D5763">
            <v>32.115940000000002</v>
          </cell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>
            <v>32.115940000000002</v>
          </cell>
        </row>
        <row r="5764">
          <cell r="A5764" t="str">
            <v>950119324010</v>
          </cell>
          <cell r="B5764">
            <v>95011932</v>
          </cell>
          <cell r="C5764">
            <v>4010</v>
          </cell>
          <cell r="D5764">
            <v>48.9</v>
          </cell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>
            <v>48.9</v>
          </cell>
        </row>
        <row r="5765">
          <cell r="A5765" t="str">
            <v>950119331040</v>
          </cell>
          <cell r="B5765">
            <v>95011933</v>
          </cell>
          <cell r="C5765">
            <v>1040</v>
          </cell>
          <cell r="D5765">
            <v>52.177599999999998</v>
          </cell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>
            <v>52.177599999999998</v>
          </cell>
        </row>
        <row r="5766">
          <cell r="A5766" t="str">
            <v>950119332064</v>
          </cell>
          <cell r="B5766">
            <v>95011933</v>
          </cell>
          <cell r="C5766">
            <v>2064</v>
          </cell>
          <cell r="D5766">
            <v>34.398099999999999</v>
          </cell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>
            <v>34.398099999999999</v>
          </cell>
        </row>
        <row r="5767">
          <cell r="A5767" t="str">
            <v>950119334010</v>
          </cell>
          <cell r="B5767">
            <v>95011933</v>
          </cell>
          <cell r="C5767">
            <v>4010</v>
          </cell>
          <cell r="D5767">
            <v>51.4</v>
          </cell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>
            <v>51.4</v>
          </cell>
        </row>
        <row r="5768">
          <cell r="A5768" t="str">
            <v>950119341040</v>
          </cell>
          <cell r="B5768">
            <v>95011934</v>
          </cell>
          <cell r="C5768">
            <v>1040</v>
          </cell>
          <cell r="D5768">
            <v>52.21</v>
          </cell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>
            <v>52.21</v>
          </cell>
        </row>
        <row r="5769">
          <cell r="A5769" t="str">
            <v>950119342064</v>
          </cell>
          <cell r="B5769">
            <v>95011934</v>
          </cell>
          <cell r="C5769">
            <v>2064</v>
          </cell>
          <cell r="D5769">
            <v>34.166530000000002</v>
          </cell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>
            <v>34.166530000000002</v>
          </cell>
        </row>
        <row r="5770">
          <cell r="A5770" t="str">
            <v>950119344010</v>
          </cell>
          <cell r="B5770">
            <v>95011934</v>
          </cell>
          <cell r="C5770">
            <v>4010</v>
          </cell>
          <cell r="D5770">
            <v>51.4</v>
          </cell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>
            <v>51.4</v>
          </cell>
        </row>
        <row r="5771">
          <cell r="A5771" t="str">
            <v>950119351040</v>
          </cell>
          <cell r="B5771">
            <v>95011935</v>
          </cell>
          <cell r="C5771">
            <v>1040</v>
          </cell>
          <cell r="D5771">
            <v>52.094290000000001</v>
          </cell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>
            <v>52.094290000000001</v>
          </cell>
        </row>
        <row r="5772">
          <cell r="A5772" t="str">
            <v>950119352064</v>
          </cell>
          <cell r="B5772">
            <v>95011935</v>
          </cell>
          <cell r="C5772">
            <v>2064</v>
          </cell>
          <cell r="D5772">
            <v>36.190480000000001</v>
          </cell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>
            <v>36.190480000000001</v>
          </cell>
        </row>
        <row r="5773">
          <cell r="A5773" t="str">
            <v>950119354010</v>
          </cell>
          <cell r="B5773">
            <v>95011935</v>
          </cell>
          <cell r="C5773">
            <v>4010</v>
          </cell>
          <cell r="D5773">
            <v>51.4</v>
          </cell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>
            <v>51.4</v>
          </cell>
        </row>
        <row r="5774">
          <cell r="A5774" t="str">
            <v>950119361040</v>
          </cell>
          <cell r="B5774">
            <v>95011936</v>
          </cell>
          <cell r="C5774">
            <v>1040</v>
          </cell>
          <cell r="D5774">
            <v>44.958820000000003</v>
          </cell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>
            <v>44.958820000000003</v>
          </cell>
        </row>
        <row r="5775">
          <cell r="A5775" t="str">
            <v>950119362064</v>
          </cell>
          <cell r="B5775">
            <v>95011936</v>
          </cell>
          <cell r="C5775">
            <v>2064</v>
          </cell>
          <cell r="D5775">
            <v>33.869590000000002</v>
          </cell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>
            <v>33.869590000000002</v>
          </cell>
        </row>
        <row r="5776">
          <cell r="A5776" t="str">
            <v>950119364010</v>
          </cell>
          <cell r="B5776">
            <v>95011936</v>
          </cell>
          <cell r="C5776">
            <v>4010</v>
          </cell>
          <cell r="D5776">
            <v>37.51</v>
          </cell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>
            <v>37.51</v>
          </cell>
        </row>
        <row r="5777">
          <cell r="A5777" t="str">
            <v>950119371040</v>
          </cell>
          <cell r="B5777">
            <v>95011937</v>
          </cell>
          <cell r="C5777">
            <v>1040</v>
          </cell>
          <cell r="D5777">
            <v>45.004759999999997</v>
          </cell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>
            <v>45.004759999999997</v>
          </cell>
        </row>
        <row r="5778">
          <cell r="A5778" t="str">
            <v>950119372064</v>
          </cell>
          <cell r="B5778">
            <v>95011937</v>
          </cell>
          <cell r="C5778">
            <v>2064</v>
          </cell>
          <cell r="D5778">
            <v>33.749989999999997</v>
          </cell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>
            <v>33.749989999999997</v>
          </cell>
        </row>
        <row r="5779">
          <cell r="A5779" t="str">
            <v>950119374010</v>
          </cell>
          <cell r="B5779">
            <v>95011937</v>
          </cell>
          <cell r="C5779">
            <v>4010</v>
          </cell>
          <cell r="D5779">
            <v>45.01</v>
          </cell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>
            <v>45.01</v>
          </cell>
        </row>
        <row r="5780">
          <cell r="A5780" t="str">
            <v>950119381040</v>
          </cell>
          <cell r="B5780">
            <v>95011938</v>
          </cell>
          <cell r="C5780">
            <v>1040</v>
          </cell>
          <cell r="D5780">
            <v>45.072290000000002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45.072290000000002</v>
          </cell>
        </row>
        <row r="5781">
          <cell r="A5781" t="str">
            <v>950119382064</v>
          </cell>
          <cell r="B5781">
            <v>95011938</v>
          </cell>
          <cell r="C5781">
            <v>2064</v>
          </cell>
          <cell r="D5781">
            <v>34.545450000000002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34.545450000000002</v>
          </cell>
        </row>
        <row r="5782">
          <cell r="A5782" t="str">
            <v>950119384010</v>
          </cell>
          <cell r="B5782">
            <v>95011938</v>
          </cell>
          <cell r="C5782">
            <v>4010</v>
          </cell>
          <cell r="D5782">
            <v>38.14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38.14</v>
          </cell>
        </row>
        <row r="5783">
          <cell r="A5783" t="str">
            <v>950119391040</v>
          </cell>
          <cell r="B5783">
            <v>95011939</v>
          </cell>
          <cell r="C5783">
            <v>1040</v>
          </cell>
          <cell r="D5783">
            <v>157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157</v>
          </cell>
        </row>
        <row r="5784">
          <cell r="A5784" t="str">
            <v>950119394010</v>
          </cell>
          <cell r="B5784">
            <v>95011939</v>
          </cell>
          <cell r="C5784">
            <v>4010</v>
          </cell>
          <cell r="D5784">
            <v>97.273330000000001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97.273330000000001</v>
          </cell>
        </row>
        <row r="5785">
          <cell r="A5785" t="str">
            <v>950119411040</v>
          </cell>
          <cell r="B5785">
            <v>95011941</v>
          </cell>
          <cell r="C5785">
            <v>1040</v>
          </cell>
          <cell r="D5785">
            <v>39.9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39.9</v>
          </cell>
        </row>
        <row r="5786">
          <cell r="A5786" t="str">
            <v>950119412064</v>
          </cell>
          <cell r="B5786">
            <v>95011941</v>
          </cell>
          <cell r="C5786">
            <v>2064</v>
          </cell>
          <cell r="D5786">
            <v>35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35</v>
          </cell>
        </row>
        <row r="5787">
          <cell r="A5787" t="str">
            <v>950119414010</v>
          </cell>
          <cell r="B5787">
            <v>95011941</v>
          </cell>
          <cell r="C5787">
            <v>4010</v>
          </cell>
          <cell r="D5787">
            <v>39.9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39.9</v>
          </cell>
        </row>
        <row r="5788">
          <cell r="A5788" t="str">
            <v>950119421040</v>
          </cell>
          <cell r="B5788">
            <v>95011942</v>
          </cell>
          <cell r="C5788">
            <v>1040</v>
          </cell>
          <cell r="D5788">
            <v>39.736069999999998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39.736069999999998</v>
          </cell>
        </row>
        <row r="5789">
          <cell r="A5789" t="str">
            <v>950119422064</v>
          </cell>
          <cell r="B5789">
            <v>95011942</v>
          </cell>
          <cell r="C5789">
            <v>2064</v>
          </cell>
          <cell r="D5789">
            <v>35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35</v>
          </cell>
        </row>
        <row r="5790">
          <cell r="A5790" t="str">
            <v>950119424010</v>
          </cell>
          <cell r="B5790">
            <v>95011942</v>
          </cell>
          <cell r="C5790">
            <v>4010</v>
          </cell>
          <cell r="D5790">
            <v>39.736669999999997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39.736669999999997</v>
          </cell>
        </row>
        <row r="5791">
          <cell r="A5791" t="str">
            <v>950119431040</v>
          </cell>
          <cell r="B5791">
            <v>95011943</v>
          </cell>
          <cell r="C5791">
            <v>1040</v>
          </cell>
          <cell r="D5791">
            <v>38.595649999999999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38.595649999999999</v>
          </cell>
        </row>
        <row r="5792">
          <cell r="A5792" t="str">
            <v>950119432064</v>
          </cell>
          <cell r="B5792">
            <v>95011943</v>
          </cell>
          <cell r="C5792">
            <v>2064</v>
          </cell>
          <cell r="D5792">
            <v>35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35</v>
          </cell>
        </row>
        <row r="5793">
          <cell r="A5793" t="str">
            <v>950119434010</v>
          </cell>
          <cell r="B5793">
            <v>95011943</v>
          </cell>
          <cell r="C5793">
            <v>4010</v>
          </cell>
          <cell r="D5793">
            <v>38.597499999999997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38.597499999999997</v>
          </cell>
        </row>
        <row r="5794">
          <cell r="A5794" t="str">
            <v>950119441040</v>
          </cell>
          <cell r="B5794">
            <v>95011944</v>
          </cell>
          <cell r="C5794">
            <v>1040</v>
          </cell>
          <cell r="D5794">
            <v>33.68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33.68</v>
          </cell>
        </row>
        <row r="5795">
          <cell r="A5795" t="str">
            <v>950119442064</v>
          </cell>
          <cell r="B5795">
            <v>95011944</v>
          </cell>
          <cell r="C5795">
            <v>2064</v>
          </cell>
          <cell r="D5795">
            <v>32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32</v>
          </cell>
        </row>
        <row r="5796">
          <cell r="A5796" t="str">
            <v>950119444010</v>
          </cell>
          <cell r="B5796">
            <v>95011944</v>
          </cell>
          <cell r="C5796">
            <v>4010</v>
          </cell>
          <cell r="D5796">
            <v>37.9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37.9</v>
          </cell>
        </row>
        <row r="5797">
          <cell r="A5797" t="str">
            <v>950119451040</v>
          </cell>
          <cell r="B5797">
            <v>95011945</v>
          </cell>
          <cell r="C5797">
            <v>1040</v>
          </cell>
          <cell r="D5797">
            <v>34.383330000000001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34.383330000000001</v>
          </cell>
        </row>
        <row r="5798">
          <cell r="A5798" t="str">
            <v>950119452064</v>
          </cell>
          <cell r="B5798">
            <v>95011945</v>
          </cell>
          <cell r="C5798">
            <v>2064</v>
          </cell>
          <cell r="D5798">
            <v>32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32</v>
          </cell>
        </row>
        <row r="5799">
          <cell r="A5799" t="str">
            <v>950119454010</v>
          </cell>
          <cell r="B5799">
            <v>95011945</v>
          </cell>
          <cell r="C5799">
            <v>4010</v>
          </cell>
          <cell r="D5799">
            <v>34.384999999999998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34.384999999999998</v>
          </cell>
        </row>
        <row r="5800">
          <cell r="A5800" t="str">
            <v>950119461040</v>
          </cell>
          <cell r="B5800">
            <v>95011946</v>
          </cell>
          <cell r="C5800">
            <v>1040</v>
          </cell>
          <cell r="D5800">
            <v>33.68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33.68</v>
          </cell>
        </row>
        <row r="5801">
          <cell r="A5801" t="str">
            <v>950119462064</v>
          </cell>
          <cell r="B5801">
            <v>95011946</v>
          </cell>
          <cell r="C5801">
            <v>2064</v>
          </cell>
          <cell r="D5801">
            <v>32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32</v>
          </cell>
        </row>
        <row r="5802">
          <cell r="A5802" t="str">
            <v>950119464010</v>
          </cell>
          <cell r="B5802">
            <v>95011946</v>
          </cell>
          <cell r="C5802">
            <v>4010</v>
          </cell>
          <cell r="D5802">
            <v>33.68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33.68</v>
          </cell>
        </row>
        <row r="5803">
          <cell r="A5803" t="str">
            <v>950119471040</v>
          </cell>
          <cell r="B5803">
            <v>95011947</v>
          </cell>
          <cell r="C5803">
            <v>1040</v>
          </cell>
          <cell r="D5803">
            <v>40.340000000000003</v>
          </cell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>
            <v>40.340000000000003</v>
          </cell>
        </row>
        <row r="5804">
          <cell r="A5804" t="str">
            <v>950119472064</v>
          </cell>
          <cell r="B5804">
            <v>95011947</v>
          </cell>
          <cell r="C5804">
            <v>2064</v>
          </cell>
          <cell r="D5804">
            <v>23.096640000000001</v>
          </cell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>
            <v>23.096640000000001</v>
          </cell>
        </row>
        <row r="5805">
          <cell r="A5805" t="str">
            <v>950119474010</v>
          </cell>
          <cell r="B5805">
            <v>95011947</v>
          </cell>
          <cell r="C5805">
            <v>4010</v>
          </cell>
          <cell r="D5805">
            <v>41.9</v>
          </cell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>
            <v>41.9</v>
          </cell>
        </row>
        <row r="5806">
          <cell r="A5806" t="str">
            <v>950119481040</v>
          </cell>
          <cell r="B5806">
            <v>95011948</v>
          </cell>
          <cell r="C5806">
            <v>1040</v>
          </cell>
          <cell r="D5806">
            <v>39.942160000000001</v>
          </cell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>
            <v>39.942160000000001</v>
          </cell>
        </row>
        <row r="5807">
          <cell r="A5807" t="str">
            <v>950119482064</v>
          </cell>
          <cell r="B5807">
            <v>95011948</v>
          </cell>
          <cell r="C5807">
            <v>2064</v>
          </cell>
          <cell r="D5807">
            <v>25.289269999999998</v>
          </cell>
          <cell r="E5807">
            <v>0</v>
          </cell>
          <cell r="F5807">
            <v>0</v>
          </cell>
          <cell r="G5807">
            <v>0</v>
          </cell>
          <cell r="H5807">
            <v>0</v>
          </cell>
          <cell r="I5807">
            <v>25.289269999999998</v>
          </cell>
        </row>
        <row r="5808">
          <cell r="A5808" t="str">
            <v>950119484010</v>
          </cell>
          <cell r="B5808">
            <v>95011948</v>
          </cell>
          <cell r="C5808">
            <v>4010</v>
          </cell>
          <cell r="D5808">
            <v>41.805</v>
          </cell>
          <cell r="E5808">
            <v>0</v>
          </cell>
          <cell r="F5808">
            <v>0</v>
          </cell>
          <cell r="G5808">
            <v>0</v>
          </cell>
          <cell r="H5808">
            <v>0</v>
          </cell>
          <cell r="I5808">
            <v>41.805</v>
          </cell>
        </row>
        <row r="5809">
          <cell r="A5809" t="str">
            <v>950119491040</v>
          </cell>
          <cell r="B5809">
            <v>95011949</v>
          </cell>
          <cell r="C5809">
            <v>1040</v>
          </cell>
          <cell r="D5809">
            <v>38.000889999999998</v>
          </cell>
          <cell r="E5809">
            <v>0</v>
          </cell>
          <cell r="F5809">
            <v>0</v>
          </cell>
          <cell r="G5809">
            <v>0</v>
          </cell>
          <cell r="H5809">
            <v>0</v>
          </cell>
          <cell r="I5809">
            <v>38.000889999999998</v>
          </cell>
        </row>
        <row r="5810">
          <cell r="A5810" t="str">
            <v>950119492064</v>
          </cell>
          <cell r="B5810">
            <v>95011949</v>
          </cell>
          <cell r="C5810">
            <v>2064</v>
          </cell>
          <cell r="D5810">
            <v>25.35249</v>
          </cell>
          <cell r="E5810">
            <v>0</v>
          </cell>
          <cell r="F5810">
            <v>0</v>
          </cell>
          <cell r="G5810">
            <v>0</v>
          </cell>
          <cell r="H5810">
            <v>0</v>
          </cell>
          <cell r="I5810">
            <v>25.35249</v>
          </cell>
        </row>
        <row r="5811">
          <cell r="A5811" t="str">
            <v>950119494010</v>
          </cell>
          <cell r="B5811">
            <v>95011949</v>
          </cell>
          <cell r="C5811">
            <v>4010</v>
          </cell>
          <cell r="D5811">
            <v>36.442</v>
          </cell>
          <cell r="E5811">
            <v>0</v>
          </cell>
          <cell r="F5811">
            <v>0</v>
          </cell>
          <cell r="G5811">
            <v>0</v>
          </cell>
          <cell r="H5811">
            <v>0</v>
          </cell>
          <cell r="I5811">
            <v>36.442</v>
          </cell>
        </row>
        <row r="5812">
          <cell r="A5812" t="str">
            <v>950119501040</v>
          </cell>
          <cell r="B5812">
            <v>95011950</v>
          </cell>
          <cell r="C5812">
            <v>1040</v>
          </cell>
          <cell r="D5812">
            <v>29.663969999999999</v>
          </cell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>
            <v>29.663969999999999</v>
          </cell>
        </row>
        <row r="5813">
          <cell r="A5813" t="str">
            <v>950119502064</v>
          </cell>
          <cell r="B5813">
            <v>95011950</v>
          </cell>
          <cell r="C5813">
            <v>2064</v>
          </cell>
          <cell r="D5813">
            <v>23.028300000000002</v>
          </cell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>
            <v>23.028300000000002</v>
          </cell>
        </row>
        <row r="5814">
          <cell r="A5814" t="str">
            <v>950119504010</v>
          </cell>
          <cell r="B5814">
            <v>95011950</v>
          </cell>
          <cell r="C5814">
            <v>4010</v>
          </cell>
          <cell r="D5814">
            <v>27.426670000000001</v>
          </cell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>
            <v>27.426670000000001</v>
          </cell>
        </row>
        <row r="5815">
          <cell r="A5815" t="str">
            <v>950119551040</v>
          </cell>
          <cell r="B5815">
            <v>95011955</v>
          </cell>
          <cell r="C5815">
            <v>1040</v>
          </cell>
          <cell r="D5815">
            <v>7.3281099999999997</v>
          </cell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>
            <v>7.3281099999999997</v>
          </cell>
        </row>
        <row r="5816">
          <cell r="A5816" t="str">
            <v>950119554010</v>
          </cell>
          <cell r="B5816">
            <v>95011955</v>
          </cell>
          <cell r="C5816">
            <v>4010</v>
          </cell>
          <cell r="D5816">
            <v>7.3283300000000002</v>
          </cell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>
            <v>7.3283300000000002</v>
          </cell>
        </row>
        <row r="5817">
          <cell r="A5817" t="str">
            <v>950119561040</v>
          </cell>
          <cell r="B5817">
            <v>95011956</v>
          </cell>
          <cell r="C5817">
            <v>1040</v>
          </cell>
          <cell r="D5817">
            <v>10.4</v>
          </cell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>
            <v>10.4</v>
          </cell>
        </row>
        <row r="5818">
          <cell r="A5818" t="str">
            <v>950119562064</v>
          </cell>
          <cell r="B5818">
            <v>95011956</v>
          </cell>
          <cell r="C5818">
            <v>2064</v>
          </cell>
          <cell r="D5818">
            <v>8.6066299999999991</v>
          </cell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>
            <v>8.6066299999999991</v>
          </cell>
        </row>
        <row r="5819">
          <cell r="A5819" t="str">
            <v>950119564010</v>
          </cell>
          <cell r="B5819">
            <v>95011956</v>
          </cell>
          <cell r="C5819">
            <v>4010</v>
          </cell>
          <cell r="D5819">
            <v>10.4</v>
          </cell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>
            <v>10.4</v>
          </cell>
        </row>
        <row r="5820">
          <cell r="A5820" t="str">
            <v>950119571040</v>
          </cell>
          <cell r="B5820">
            <v>95011957</v>
          </cell>
          <cell r="C5820">
            <v>1040</v>
          </cell>
          <cell r="D5820">
            <v>258.25</v>
          </cell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>
            <v>258.25</v>
          </cell>
        </row>
        <row r="5821">
          <cell r="A5821" t="str">
            <v>950119591040</v>
          </cell>
          <cell r="B5821">
            <v>95011959</v>
          </cell>
          <cell r="C5821">
            <v>1040</v>
          </cell>
          <cell r="D5821">
            <v>6.5030000000000001</v>
          </cell>
          <cell r="E5821">
            <v>0</v>
          </cell>
          <cell r="F5821">
            <v>0</v>
          </cell>
          <cell r="G5821">
            <v>0</v>
          </cell>
          <cell r="H5821">
            <v>0</v>
          </cell>
          <cell r="I5821">
            <v>6.5030000000000001</v>
          </cell>
        </row>
        <row r="5822">
          <cell r="A5822" t="str">
            <v>950119592062</v>
          </cell>
          <cell r="B5822">
            <v>95011959</v>
          </cell>
          <cell r="C5822">
            <v>2062</v>
          </cell>
          <cell r="D5822">
            <v>3.25</v>
          </cell>
          <cell r="E5822">
            <v>0</v>
          </cell>
          <cell r="F5822">
            <v>0</v>
          </cell>
          <cell r="G5822">
            <v>0</v>
          </cell>
          <cell r="H5822">
            <v>0</v>
          </cell>
          <cell r="I5822">
            <v>3.25</v>
          </cell>
        </row>
        <row r="5823">
          <cell r="A5823" t="str">
            <v>950119592064</v>
          </cell>
          <cell r="B5823">
            <v>95011959</v>
          </cell>
          <cell r="C5823">
            <v>2064</v>
          </cell>
          <cell r="D5823">
            <v>4.9990600000000001</v>
          </cell>
          <cell r="E5823">
            <v>0</v>
          </cell>
          <cell r="F5823">
            <v>0</v>
          </cell>
          <cell r="G5823">
            <v>0</v>
          </cell>
          <cell r="H5823">
            <v>0</v>
          </cell>
          <cell r="I5823">
            <v>4.9990600000000001</v>
          </cell>
        </row>
        <row r="5824">
          <cell r="A5824" t="str">
            <v>950119594010</v>
          </cell>
          <cell r="B5824">
            <v>95011959</v>
          </cell>
          <cell r="C5824">
            <v>4010</v>
          </cell>
          <cell r="D5824">
            <v>6.5027799999999996</v>
          </cell>
          <cell r="E5824">
            <v>0</v>
          </cell>
          <cell r="F5824">
            <v>0</v>
          </cell>
          <cell r="G5824">
            <v>0</v>
          </cell>
          <cell r="H5824">
            <v>0</v>
          </cell>
          <cell r="I5824">
            <v>6.5027799999999996</v>
          </cell>
        </row>
        <row r="5825">
          <cell r="A5825" t="str">
            <v>950119602061</v>
          </cell>
          <cell r="B5825">
            <v>95011960</v>
          </cell>
          <cell r="C5825">
            <v>2061</v>
          </cell>
          <cell r="D5825">
            <v>259.79000000000002</v>
          </cell>
          <cell r="E5825">
            <v>0</v>
          </cell>
          <cell r="F5825">
            <v>0</v>
          </cell>
          <cell r="G5825">
            <v>0</v>
          </cell>
          <cell r="H5825">
            <v>0</v>
          </cell>
          <cell r="I5825">
            <v>259.79000000000002</v>
          </cell>
        </row>
        <row r="5826">
          <cell r="A5826" t="str">
            <v>950119602064</v>
          </cell>
          <cell r="B5826">
            <v>95011960</v>
          </cell>
          <cell r="C5826">
            <v>2064</v>
          </cell>
          <cell r="D5826">
            <v>240.86500000000001</v>
          </cell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240.86500000000001</v>
          </cell>
        </row>
        <row r="5827">
          <cell r="A5827" t="str">
            <v>950119611040</v>
          </cell>
          <cell r="B5827">
            <v>95011961</v>
          </cell>
          <cell r="C5827">
            <v>1040</v>
          </cell>
          <cell r="D5827">
            <v>31.9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31.9</v>
          </cell>
        </row>
        <row r="5828">
          <cell r="A5828" t="str">
            <v>950119612064</v>
          </cell>
          <cell r="B5828">
            <v>95011961</v>
          </cell>
          <cell r="C5828">
            <v>2064</v>
          </cell>
          <cell r="D5828">
            <v>19.013729999999999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19.013729999999999</v>
          </cell>
        </row>
        <row r="5829">
          <cell r="A5829" t="str">
            <v>950119614010</v>
          </cell>
          <cell r="B5829">
            <v>95011961</v>
          </cell>
          <cell r="C5829">
            <v>4010</v>
          </cell>
          <cell r="D5829">
            <v>31.9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31.9</v>
          </cell>
        </row>
        <row r="5830">
          <cell r="A5830" t="str">
            <v>950119621040</v>
          </cell>
          <cell r="B5830">
            <v>95011962</v>
          </cell>
          <cell r="C5830">
            <v>1040</v>
          </cell>
          <cell r="D5830">
            <v>210.5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210.5</v>
          </cell>
        </row>
        <row r="5831">
          <cell r="A5831" t="str">
            <v>950119622061</v>
          </cell>
          <cell r="B5831">
            <v>95011962</v>
          </cell>
          <cell r="C5831">
            <v>2061</v>
          </cell>
          <cell r="D5831">
            <v>120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120</v>
          </cell>
        </row>
        <row r="5832">
          <cell r="A5832" t="str">
            <v>950119622062</v>
          </cell>
          <cell r="B5832">
            <v>95011962</v>
          </cell>
          <cell r="C5832">
            <v>2062</v>
          </cell>
          <cell r="D5832">
            <v>120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120</v>
          </cell>
        </row>
        <row r="5833">
          <cell r="A5833" t="str">
            <v>950119622064</v>
          </cell>
          <cell r="B5833">
            <v>95011962</v>
          </cell>
          <cell r="C5833">
            <v>2064</v>
          </cell>
          <cell r="D5833">
            <v>68.006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68.006</v>
          </cell>
        </row>
        <row r="5834">
          <cell r="A5834" t="str">
            <v>950119631040</v>
          </cell>
          <cell r="B5834">
            <v>95011963</v>
          </cell>
          <cell r="C5834">
            <v>1040</v>
          </cell>
          <cell r="D5834">
            <v>129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129</v>
          </cell>
        </row>
        <row r="5835">
          <cell r="A5835" t="str">
            <v>950119642061</v>
          </cell>
          <cell r="B5835">
            <v>95011964</v>
          </cell>
          <cell r="C5835">
            <v>2061</v>
          </cell>
          <cell r="D5835">
            <v>49.537500000000001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49.537500000000001</v>
          </cell>
        </row>
        <row r="5836">
          <cell r="A5836" t="str">
            <v>950119652061</v>
          </cell>
          <cell r="B5836">
            <v>95011965</v>
          </cell>
          <cell r="C5836">
            <v>2061</v>
          </cell>
          <cell r="D5836">
            <v>48.06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48.06</v>
          </cell>
        </row>
        <row r="5837">
          <cell r="A5837" t="str">
            <v>950119662061</v>
          </cell>
          <cell r="B5837">
            <v>95011966</v>
          </cell>
          <cell r="C5837">
            <v>2061</v>
          </cell>
          <cell r="D5837">
            <v>52.7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52.7</v>
          </cell>
        </row>
        <row r="5838">
          <cell r="A5838" t="str">
            <v>950119672061</v>
          </cell>
          <cell r="B5838">
            <v>95011967</v>
          </cell>
          <cell r="C5838">
            <v>2061</v>
          </cell>
          <cell r="D5838">
            <v>673.15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673.15</v>
          </cell>
        </row>
        <row r="5839">
          <cell r="A5839" t="str">
            <v>950119682061</v>
          </cell>
          <cell r="B5839">
            <v>95011968</v>
          </cell>
          <cell r="C5839">
            <v>2061</v>
          </cell>
          <cell r="D5839">
            <v>350.11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350.11</v>
          </cell>
        </row>
        <row r="5840">
          <cell r="A5840" t="str">
            <v>950119692061</v>
          </cell>
          <cell r="B5840">
            <v>95011969</v>
          </cell>
          <cell r="C5840">
            <v>2061</v>
          </cell>
          <cell r="D5840">
            <v>846.85</v>
          </cell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846.85</v>
          </cell>
        </row>
        <row r="5841">
          <cell r="A5841" t="str">
            <v>950119702061</v>
          </cell>
          <cell r="B5841">
            <v>95011970</v>
          </cell>
          <cell r="C5841">
            <v>2061</v>
          </cell>
          <cell r="D5841">
            <v>2036.085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2036.085</v>
          </cell>
        </row>
        <row r="5842">
          <cell r="A5842" t="str">
            <v>950119712061</v>
          </cell>
          <cell r="B5842">
            <v>95011971</v>
          </cell>
          <cell r="C5842">
            <v>2061</v>
          </cell>
          <cell r="D5842">
            <v>506.57866999999999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506.57866999999999</v>
          </cell>
        </row>
        <row r="5843">
          <cell r="A5843" t="str">
            <v>950119722061</v>
          </cell>
          <cell r="B5843">
            <v>95011972</v>
          </cell>
          <cell r="C5843">
            <v>2061</v>
          </cell>
          <cell r="D5843">
            <v>3396.7325000000001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3396.7325000000001</v>
          </cell>
        </row>
        <row r="5844">
          <cell r="A5844" t="str">
            <v>950119741040</v>
          </cell>
          <cell r="B5844">
            <v>95011974</v>
          </cell>
          <cell r="C5844">
            <v>1040</v>
          </cell>
          <cell r="D5844">
            <v>1814.4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1814.4</v>
          </cell>
        </row>
        <row r="5845">
          <cell r="A5845" t="str">
            <v>950119751040</v>
          </cell>
          <cell r="B5845">
            <v>95011975</v>
          </cell>
          <cell r="C5845">
            <v>1040</v>
          </cell>
          <cell r="D5845">
            <v>1236.6974399999999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1236.6974399999999</v>
          </cell>
        </row>
        <row r="5846">
          <cell r="A5846" t="str">
            <v>950119754010</v>
          </cell>
          <cell r="B5846">
            <v>95011975</v>
          </cell>
          <cell r="C5846">
            <v>4010</v>
          </cell>
          <cell r="D5846">
            <v>1236.69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1236.69</v>
          </cell>
        </row>
        <row r="5847">
          <cell r="A5847" t="str">
            <v>950119761040</v>
          </cell>
          <cell r="B5847">
            <v>95011976</v>
          </cell>
          <cell r="C5847">
            <v>1040</v>
          </cell>
          <cell r="D5847">
            <v>1500</v>
          </cell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>
            <v>1500</v>
          </cell>
        </row>
        <row r="5848">
          <cell r="A5848" t="str">
            <v>950119771040</v>
          </cell>
          <cell r="B5848">
            <v>95011977</v>
          </cell>
          <cell r="C5848">
            <v>1040</v>
          </cell>
          <cell r="D5848">
            <v>515</v>
          </cell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>
            <v>515</v>
          </cell>
        </row>
        <row r="5849">
          <cell r="A5849" t="str">
            <v>950119774010</v>
          </cell>
          <cell r="B5849">
            <v>95011977</v>
          </cell>
          <cell r="C5849">
            <v>4010</v>
          </cell>
          <cell r="D5849">
            <v>515</v>
          </cell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>
            <v>515</v>
          </cell>
        </row>
        <row r="5850">
          <cell r="A5850" t="str">
            <v>950119782061</v>
          </cell>
          <cell r="B5850">
            <v>95011978</v>
          </cell>
          <cell r="C5850">
            <v>2061</v>
          </cell>
          <cell r="D5850">
            <v>343.4</v>
          </cell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>
            <v>343.4</v>
          </cell>
        </row>
        <row r="5851">
          <cell r="A5851" t="str">
            <v>950119791040</v>
          </cell>
          <cell r="B5851">
            <v>95011979</v>
          </cell>
          <cell r="C5851">
            <v>1040</v>
          </cell>
          <cell r="D5851">
            <v>33.95241</v>
          </cell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>
            <v>33.95241</v>
          </cell>
        </row>
        <row r="5852">
          <cell r="A5852" t="str">
            <v>950119792061</v>
          </cell>
          <cell r="B5852">
            <v>95011979</v>
          </cell>
          <cell r="C5852">
            <v>2061</v>
          </cell>
          <cell r="D5852">
            <v>11.1058</v>
          </cell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>
            <v>11.1058</v>
          </cell>
        </row>
        <row r="5853">
          <cell r="A5853" t="str">
            <v>950119794010</v>
          </cell>
          <cell r="B5853">
            <v>95011979</v>
          </cell>
          <cell r="C5853">
            <v>4010</v>
          </cell>
          <cell r="D5853">
            <v>33.952500000000001</v>
          </cell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>
            <v>33.952500000000001</v>
          </cell>
        </row>
        <row r="5854">
          <cell r="A5854" t="str">
            <v>950119801040</v>
          </cell>
          <cell r="B5854">
            <v>95011980</v>
          </cell>
          <cell r="C5854">
            <v>1040</v>
          </cell>
          <cell r="D5854">
            <v>181.75828000000001</v>
          </cell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>
            <v>181.75828000000001</v>
          </cell>
        </row>
        <row r="5855">
          <cell r="A5855" t="str">
            <v>950119804010</v>
          </cell>
          <cell r="B5855">
            <v>95011980</v>
          </cell>
          <cell r="C5855">
            <v>4010</v>
          </cell>
          <cell r="D5855">
            <v>181.75749999999999</v>
          </cell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>
            <v>181.75749999999999</v>
          </cell>
        </row>
        <row r="5856">
          <cell r="A5856" t="str">
            <v>950119811040</v>
          </cell>
          <cell r="B5856">
            <v>95011981</v>
          </cell>
          <cell r="C5856">
            <v>1040</v>
          </cell>
          <cell r="D5856">
            <v>114.45</v>
          </cell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>
            <v>114.45</v>
          </cell>
        </row>
        <row r="5857">
          <cell r="A5857" t="str">
            <v>950119821040</v>
          </cell>
          <cell r="B5857">
            <v>95011982</v>
          </cell>
          <cell r="C5857">
            <v>1040</v>
          </cell>
          <cell r="D5857">
            <v>92.15</v>
          </cell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>
            <v>92.15</v>
          </cell>
        </row>
        <row r="5858">
          <cell r="A5858" t="str">
            <v>950119832061</v>
          </cell>
          <cell r="B5858">
            <v>95011983</v>
          </cell>
          <cell r="C5858">
            <v>2061</v>
          </cell>
          <cell r="D5858">
            <v>821.88333</v>
          </cell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>
            <v>821.88333</v>
          </cell>
        </row>
        <row r="5859">
          <cell r="A5859" t="str">
            <v>950119842060</v>
          </cell>
          <cell r="B5859">
            <v>95011984</v>
          </cell>
          <cell r="C5859">
            <v>2060</v>
          </cell>
          <cell r="D5859">
            <v>0.08</v>
          </cell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>
            <v>0.08</v>
          </cell>
        </row>
        <row r="5860">
          <cell r="A5860" t="str">
            <v>950119852061</v>
          </cell>
          <cell r="B5860">
            <v>95011985</v>
          </cell>
          <cell r="C5860">
            <v>2061</v>
          </cell>
          <cell r="D5860">
            <v>500.47</v>
          </cell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>
            <v>500.47</v>
          </cell>
        </row>
        <row r="5861">
          <cell r="A5861" t="str">
            <v>950119862061</v>
          </cell>
          <cell r="B5861">
            <v>95011986</v>
          </cell>
          <cell r="C5861">
            <v>2061</v>
          </cell>
          <cell r="D5861">
            <v>505.45749999999998</v>
          </cell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>
            <v>505.45749999999998</v>
          </cell>
        </row>
        <row r="5862">
          <cell r="A5862" t="str">
            <v>950119882060</v>
          </cell>
          <cell r="B5862">
            <v>95011988</v>
          </cell>
          <cell r="C5862">
            <v>2060</v>
          </cell>
          <cell r="D5862">
            <v>102.19833</v>
          </cell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>
            <v>102.19833</v>
          </cell>
        </row>
        <row r="5863">
          <cell r="A5863" t="str">
            <v>950119892060</v>
          </cell>
          <cell r="B5863">
            <v>95011989</v>
          </cell>
          <cell r="C5863">
            <v>2060</v>
          </cell>
          <cell r="D5863">
            <v>669.32</v>
          </cell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>
            <v>669.32</v>
          </cell>
        </row>
        <row r="5864">
          <cell r="A5864" t="str">
            <v>950119902060</v>
          </cell>
          <cell r="B5864">
            <v>95011990</v>
          </cell>
          <cell r="C5864">
            <v>2060</v>
          </cell>
          <cell r="D5864">
            <v>762.8</v>
          </cell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>
            <v>762.8</v>
          </cell>
        </row>
        <row r="5865">
          <cell r="A5865" t="str">
            <v>950119911040</v>
          </cell>
          <cell r="B5865">
            <v>95011991</v>
          </cell>
          <cell r="C5865">
            <v>1040</v>
          </cell>
          <cell r="D5865">
            <v>428.08</v>
          </cell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>
            <v>428.08</v>
          </cell>
        </row>
        <row r="5866">
          <cell r="A5866" t="str">
            <v>950119921040</v>
          </cell>
          <cell r="B5866">
            <v>95011992</v>
          </cell>
          <cell r="C5866">
            <v>1040</v>
          </cell>
          <cell r="D5866">
            <v>3.05</v>
          </cell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>
            <v>3.05</v>
          </cell>
        </row>
        <row r="5867">
          <cell r="A5867" t="str">
            <v>950119932061</v>
          </cell>
          <cell r="B5867">
            <v>95011993</v>
          </cell>
          <cell r="C5867">
            <v>2061</v>
          </cell>
          <cell r="D5867">
            <v>97.5</v>
          </cell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>
            <v>97.5</v>
          </cell>
        </row>
        <row r="5868">
          <cell r="A5868" t="str">
            <v>950119942060</v>
          </cell>
          <cell r="B5868">
            <v>95011994</v>
          </cell>
          <cell r="C5868">
            <v>2060</v>
          </cell>
          <cell r="D5868">
            <v>62.35</v>
          </cell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62.35</v>
          </cell>
        </row>
        <row r="5869">
          <cell r="A5869" t="str">
            <v>950119952060</v>
          </cell>
          <cell r="B5869">
            <v>95011995</v>
          </cell>
          <cell r="C5869">
            <v>2060</v>
          </cell>
          <cell r="D5869">
            <v>69.930000000000007</v>
          </cell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69.930000000000007</v>
          </cell>
        </row>
        <row r="5870">
          <cell r="A5870" t="str">
            <v>950119962060</v>
          </cell>
          <cell r="B5870">
            <v>95011996</v>
          </cell>
          <cell r="C5870">
            <v>2060</v>
          </cell>
          <cell r="D5870">
            <v>176.16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176.16</v>
          </cell>
        </row>
        <row r="5871">
          <cell r="A5871" t="str">
            <v>950119972060</v>
          </cell>
          <cell r="B5871">
            <v>95011997</v>
          </cell>
          <cell r="C5871">
            <v>2060</v>
          </cell>
          <cell r="D5871">
            <v>652.04999999999995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652.04999999999995</v>
          </cell>
        </row>
        <row r="5872">
          <cell r="A5872" t="str">
            <v>950119982061</v>
          </cell>
          <cell r="B5872">
            <v>95011998</v>
          </cell>
          <cell r="C5872">
            <v>2061</v>
          </cell>
          <cell r="D5872">
            <v>186.10499999999999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186.10499999999999</v>
          </cell>
        </row>
        <row r="5873">
          <cell r="A5873" t="str">
            <v>950119992061</v>
          </cell>
          <cell r="B5873">
            <v>95011999</v>
          </cell>
          <cell r="C5873">
            <v>2061</v>
          </cell>
          <cell r="D5873">
            <v>72.817999999999998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72.817999999999998</v>
          </cell>
        </row>
        <row r="5874">
          <cell r="A5874" t="str">
            <v>950120002061</v>
          </cell>
          <cell r="B5874">
            <v>95012000</v>
          </cell>
          <cell r="C5874">
            <v>2061</v>
          </cell>
          <cell r="D5874">
            <v>50.249000000000002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50.249000000000002</v>
          </cell>
        </row>
        <row r="5875">
          <cell r="A5875" t="str">
            <v>950120002062</v>
          </cell>
          <cell r="B5875">
            <v>95012000</v>
          </cell>
          <cell r="C5875">
            <v>2062</v>
          </cell>
          <cell r="D5875">
            <v>50.246670000000002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50.246670000000002</v>
          </cell>
        </row>
        <row r="5876">
          <cell r="A5876" t="str">
            <v>950120012061</v>
          </cell>
          <cell r="B5876">
            <v>95012001</v>
          </cell>
          <cell r="C5876">
            <v>2061</v>
          </cell>
          <cell r="D5876">
            <v>1.68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1.68</v>
          </cell>
        </row>
        <row r="5877">
          <cell r="A5877" t="str">
            <v>950120032061</v>
          </cell>
          <cell r="B5877">
            <v>95012003</v>
          </cell>
          <cell r="C5877">
            <v>2061</v>
          </cell>
          <cell r="D5877">
            <v>1.68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1.68</v>
          </cell>
        </row>
        <row r="5878">
          <cell r="A5878" t="str">
            <v>950120042061</v>
          </cell>
          <cell r="B5878">
            <v>95012004</v>
          </cell>
          <cell r="C5878">
            <v>2061</v>
          </cell>
          <cell r="D5878">
            <v>1.6783300000000001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1.6783300000000001</v>
          </cell>
        </row>
        <row r="5879">
          <cell r="A5879" t="str">
            <v>950120072061</v>
          </cell>
          <cell r="B5879">
            <v>95012007</v>
          </cell>
          <cell r="C5879">
            <v>2061</v>
          </cell>
          <cell r="D5879">
            <v>1.6775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1.6775</v>
          </cell>
        </row>
        <row r="5880">
          <cell r="A5880" t="str">
            <v>950120092061</v>
          </cell>
          <cell r="B5880">
            <v>95012009</v>
          </cell>
          <cell r="C5880">
            <v>2061</v>
          </cell>
          <cell r="D5880">
            <v>1.67778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1.67778</v>
          </cell>
        </row>
        <row r="5881">
          <cell r="A5881" t="str">
            <v>950120122061</v>
          </cell>
          <cell r="B5881">
            <v>95012012</v>
          </cell>
          <cell r="C5881">
            <v>2061</v>
          </cell>
          <cell r="D5881">
            <v>22.372710000000001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22.372710000000001</v>
          </cell>
        </row>
        <row r="5882">
          <cell r="A5882" t="str">
            <v>950120132061</v>
          </cell>
          <cell r="B5882">
            <v>95012013</v>
          </cell>
          <cell r="C5882">
            <v>2061</v>
          </cell>
          <cell r="D5882">
            <v>1.6108</v>
          </cell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1.6108</v>
          </cell>
        </row>
        <row r="5883">
          <cell r="A5883" t="str">
            <v>950120142061</v>
          </cell>
          <cell r="B5883">
            <v>95012014</v>
          </cell>
          <cell r="C5883">
            <v>2061</v>
          </cell>
          <cell r="D5883">
            <v>17.893219999999999</v>
          </cell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17.893219999999999</v>
          </cell>
        </row>
        <row r="5884">
          <cell r="A5884" t="str">
            <v>950120152061</v>
          </cell>
          <cell r="B5884">
            <v>95012015</v>
          </cell>
          <cell r="C5884">
            <v>2061</v>
          </cell>
          <cell r="D5884">
            <v>1.6777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1.6777</v>
          </cell>
        </row>
        <row r="5885">
          <cell r="A5885" t="str">
            <v>950120162061</v>
          </cell>
          <cell r="B5885">
            <v>95012016</v>
          </cell>
          <cell r="C5885">
            <v>2061</v>
          </cell>
          <cell r="D5885">
            <v>1.6779999999999999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1.6779999999999999</v>
          </cell>
        </row>
        <row r="5886">
          <cell r="A5886" t="str">
            <v>950120172061</v>
          </cell>
          <cell r="B5886">
            <v>95012017</v>
          </cell>
          <cell r="C5886">
            <v>2061</v>
          </cell>
          <cell r="D5886">
            <v>1.6779999999999999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1.6779999999999999</v>
          </cell>
        </row>
        <row r="5887">
          <cell r="A5887" t="str">
            <v>950120182060</v>
          </cell>
          <cell r="B5887">
            <v>95012018</v>
          </cell>
          <cell r="C5887">
            <v>2060</v>
          </cell>
          <cell r="D5887">
            <v>160.23500000000001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160.23500000000001</v>
          </cell>
        </row>
        <row r="5888">
          <cell r="A5888" t="str">
            <v>950120192060</v>
          </cell>
          <cell r="B5888">
            <v>95012019</v>
          </cell>
          <cell r="C5888">
            <v>2060</v>
          </cell>
          <cell r="D5888">
            <v>748.03332999999998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748.03332999999998</v>
          </cell>
        </row>
        <row r="5889">
          <cell r="A5889" t="str">
            <v>950120192061</v>
          </cell>
          <cell r="B5889">
            <v>95012019</v>
          </cell>
          <cell r="C5889">
            <v>2061</v>
          </cell>
          <cell r="D5889">
            <v>705.95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705.95</v>
          </cell>
        </row>
        <row r="5890">
          <cell r="A5890" t="str">
            <v>950120202060</v>
          </cell>
          <cell r="B5890">
            <v>95012020</v>
          </cell>
          <cell r="C5890">
            <v>2060</v>
          </cell>
          <cell r="D5890">
            <v>121.48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121.48</v>
          </cell>
        </row>
        <row r="5891">
          <cell r="A5891" t="str">
            <v>950120211040</v>
          </cell>
          <cell r="B5891">
            <v>95012021</v>
          </cell>
          <cell r="C5891">
            <v>1040</v>
          </cell>
          <cell r="D5891">
            <v>0.30679000000000001</v>
          </cell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>
            <v>0.30679000000000001</v>
          </cell>
        </row>
        <row r="5892">
          <cell r="A5892" t="str">
            <v>950120212060</v>
          </cell>
          <cell r="B5892">
            <v>95012021</v>
          </cell>
          <cell r="C5892">
            <v>2060</v>
          </cell>
          <cell r="D5892">
            <v>0.42627999999999999</v>
          </cell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>
            <v>0.42627999999999999</v>
          </cell>
        </row>
        <row r="5893">
          <cell r="A5893" t="str">
            <v>950120212064</v>
          </cell>
          <cell r="B5893">
            <v>95012021</v>
          </cell>
          <cell r="C5893">
            <v>2064</v>
          </cell>
          <cell r="D5893">
            <v>0.24557000000000001</v>
          </cell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>
            <v>0.24557000000000001</v>
          </cell>
        </row>
        <row r="5894">
          <cell r="A5894" t="str">
            <v>950120214010</v>
          </cell>
          <cell r="B5894">
            <v>95012021</v>
          </cell>
          <cell r="C5894">
            <v>4010</v>
          </cell>
          <cell r="D5894">
            <v>0.30680000000000002</v>
          </cell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>
            <v>0.30680000000000002</v>
          </cell>
        </row>
        <row r="5895">
          <cell r="A5895" t="str">
            <v>950120216024</v>
          </cell>
          <cell r="B5895">
            <v>95012021</v>
          </cell>
          <cell r="C5895">
            <v>6024</v>
          </cell>
          <cell r="D5895">
            <v>0.36020000000000002</v>
          </cell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>
            <v>0.36020000000000002</v>
          </cell>
        </row>
        <row r="5896">
          <cell r="A5896" t="str">
            <v>950120222060</v>
          </cell>
          <cell r="B5896">
            <v>95012022</v>
          </cell>
          <cell r="C5896">
            <v>2060</v>
          </cell>
          <cell r="D5896">
            <v>480.88225</v>
          </cell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>
            <v>480.88225</v>
          </cell>
        </row>
        <row r="5897">
          <cell r="A5897" t="str">
            <v>950120222064</v>
          </cell>
          <cell r="B5897">
            <v>95012022</v>
          </cell>
          <cell r="C5897">
            <v>2064</v>
          </cell>
          <cell r="D5897">
            <v>391.70256000000001</v>
          </cell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>
            <v>391.70256000000001</v>
          </cell>
        </row>
        <row r="5898">
          <cell r="A5898" t="str">
            <v>950120232060</v>
          </cell>
          <cell r="B5898">
            <v>95012023</v>
          </cell>
          <cell r="C5898">
            <v>2060</v>
          </cell>
          <cell r="D5898">
            <v>110.50125</v>
          </cell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>
            <v>110.50125</v>
          </cell>
        </row>
        <row r="5899">
          <cell r="A5899" t="str">
            <v>950120236024</v>
          </cell>
          <cell r="B5899">
            <v>95012023</v>
          </cell>
          <cell r="C5899">
            <v>6024</v>
          </cell>
          <cell r="D5899">
            <v>92.65</v>
          </cell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>
            <v>92.65</v>
          </cell>
        </row>
        <row r="5900">
          <cell r="A5900" t="str">
            <v>950120242060</v>
          </cell>
          <cell r="B5900">
            <v>95012024</v>
          </cell>
          <cell r="C5900">
            <v>2060</v>
          </cell>
          <cell r="D5900">
            <v>1037.9518800000001</v>
          </cell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>
            <v>1037.9518800000001</v>
          </cell>
        </row>
        <row r="5901">
          <cell r="A5901" t="str">
            <v>950120252060</v>
          </cell>
          <cell r="B5901">
            <v>95012025</v>
          </cell>
          <cell r="C5901">
            <v>2060</v>
          </cell>
          <cell r="D5901">
            <v>141.40267</v>
          </cell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>
            <v>141.40267</v>
          </cell>
        </row>
        <row r="5902">
          <cell r="A5902" t="str">
            <v>950120272061</v>
          </cell>
          <cell r="B5902">
            <v>95012027</v>
          </cell>
          <cell r="C5902">
            <v>2061</v>
          </cell>
          <cell r="D5902">
            <v>915.78666999999996</v>
          </cell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>
            <v>915.78666999999996</v>
          </cell>
        </row>
        <row r="5903">
          <cell r="A5903" t="str">
            <v>950120282061</v>
          </cell>
          <cell r="B5903">
            <v>95012028</v>
          </cell>
          <cell r="C5903">
            <v>2061</v>
          </cell>
          <cell r="D5903">
            <v>140.58125000000001</v>
          </cell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>
            <v>140.58125000000001</v>
          </cell>
        </row>
        <row r="5904">
          <cell r="A5904" t="str">
            <v>950120292061</v>
          </cell>
          <cell r="B5904">
            <v>95012029</v>
          </cell>
          <cell r="C5904">
            <v>2061</v>
          </cell>
          <cell r="D5904">
            <v>399.74833000000001</v>
          </cell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>
            <v>399.74833000000001</v>
          </cell>
        </row>
        <row r="5905">
          <cell r="A5905" t="str">
            <v>950120302061</v>
          </cell>
          <cell r="B5905">
            <v>95012030</v>
          </cell>
          <cell r="C5905">
            <v>2061</v>
          </cell>
          <cell r="D5905">
            <v>76.314999999999998</v>
          </cell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>
            <v>76.314999999999998</v>
          </cell>
        </row>
        <row r="5906">
          <cell r="A5906" t="str">
            <v>950120312060</v>
          </cell>
          <cell r="B5906">
            <v>95012031</v>
          </cell>
          <cell r="C5906">
            <v>2060</v>
          </cell>
          <cell r="D5906">
            <v>112.285</v>
          </cell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>
            <v>112.285</v>
          </cell>
        </row>
        <row r="5907">
          <cell r="A5907" t="str">
            <v>950120322060</v>
          </cell>
          <cell r="B5907">
            <v>95012032</v>
          </cell>
          <cell r="C5907">
            <v>2060</v>
          </cell>
          <cell r="D5907">
            <v>42.83</v>
          </cell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>
            <v>42.83</v>
          </cell>
        </row>
        <row r="5908">
          <cell r="A5908" t="str">
            <v>950120332060</v>
          </cell>
          <cell r="B5908">
            <v>95012033</v>
          </cell>
          <cell r="C5908">
            <v>2060</v>
          </cell>
          <cell r="D5908">
            <v>11.92</v>
          </cell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>
            <v>11.92</v>
          </cell>
        </row>
        <row r="5909">
          <cell r="A5909" t="str">
            <v>950120342060</v>
          </cell>
          <cell r="B5909">
            <v>95012034</v>
          </cell>
          <cell r="C5909">
            <v>2060</v>
          </cell>
          <cell r="D5909">
            <v>645.91999999999996</v>
          </cell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>
            <v>645.91999999999996</v>
          </cell>
        </row>
        <row r="5910">
          <cell r="A5910" t="str">
            <v>950120351040</v>
          </cell>
          <cell r="B5910">
            <v>95012035</v>
          </cell>
          <cell r="C5910">
            <v>1040</v>
          </cell>
          <cell r="D5910">
            <v>268</v>
          </cell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>
            <v>268</v>
          </cell>
        </row>
        <row r="5911">
          <cell r="A5911" t="str">
            <v>950120352061</v>
          </cell>
          <cell r="B5911">
            <v>95012035</v>
          </cell>
          <cell r="C5911">
            <v>2061</v>
          </cell>
          <cell r="D5911">
            <v>425.9</v>
          </cell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>
            <v>425.9</v>
          </cell>
        </row>
        <row r="5912">
          <cell r="A5912" t="str">
            <v>950120354010</v>
          </cell>
          <cell r="B5912">
            <v>95012035</v>
          </cell>
          <cell r="C5912">
            <v>4010</v>
          </cell>
          <cell r="D5912">
            <v>268</v>
          </cell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>
            <v>268</v>
          </cell>
        </row>
        <row r="5913">
          <cell r="A5913" t="str">
            <v>950120372061</v>
          </cell>
          <cell r="B5913">
            <v>95012037</v>
          </cell>
          <cell r="C5913">
            <v>2061</v>
          </cell>
          <cell r="D5913">
            <v>158</v>
          </cell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>
            <v>158</v>
          </cell>
        </row>
        <row r="5914">
          <cell r="A5914" t="str">
            <v>950120382061</v>
          </cell>
          <cell r="B5914">
            <v>95012038</v>
          </cell>
          <cell r="C5914">
            <v>2061</v>
          </cell>
          <cell r="D5914">
            <v>94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94</v>
          </cell>
        </row>
        <row r="5915">
          <cell r="A5915" t="str">
            <v>950120402060</v>
          </cell>
          <cell r="B5915">
            <v>95012040</v>
          </cell>
          <cell r="C5915">
            <v>2060</v>
          </cell>
          <cell r="D5915">
            <v>1333.18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1333.18</v>
          </cell>
        </row>
        <row r="5916">
          <cell r="A5916" t="str">
            <v>950120402061</v>
          </cell>
          <cell r="B5916">
            <v>95012040</v>
          </cell>
          <cell r="C5916">
            <v>2061</v>
          </cell>
          <cell r="D5916">
            <v>979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979</v>
          </cell>
        </row>
        <row r="5917">
          <cell r="A5917" t="str">
            <v>950120411040</v>
          </cell>
          <cell r="B5917">
            <v>95012041</v>
          </cell>
          <cell r="C5917">
            <v>1040</v>
          </cell>
          <cell r="D5917">
            <v>169.6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169.6</v>
          </cell>
        </row>
        <row r="5918">
          <cell r="A5918" t="str">
            <v>950120422061</v>
          </cell>
          <cell r="B5918">
            <v>95012042</v>
          </cell>
          <cell r="C5918">
            <v>2061</v>
          </cell>
          <cell r="D5918">
            <v>196.06333000000001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196.06333000000001</v>
          </cell>
        </row>
        <row r="5919">
          <cell r="A5919" t="str">
            <v>950120432061</v>
          </cell>
          <cell r="B5919">
            <v>95012043</v>
          </cell>
          <cell r="C5919">
            <v>2061</v>
          </cell>
          <cell r="D5919">
            <v>3.50576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3.50576</v>
          </cell>
        </row>
        <row r="5920">
          <cell r="A5920" t="str">
            <v>950120452061</v>
          </cell>
          <cell r="B5920">
            <v>95012045</v>
          </cell>
          <cell r="C5920">
            <v>2061</v>
          </cell>
          <cell r="D5920">
            <v>228.36667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228.36667</v>
          </cell>
        </row>
        <row r="5921">
          <cell r="A5921" t="str">
            <v>950120462060</v>
          </cell>
          <cell r="B5921">
            <v>95012046</v>
          </cell>
          <cell r="C5921">
            <v>2060</v>
          </cell>
          <cell r="D5921">
            <v>0.54832000000000003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0.54832000000000003</v>
          </cell>
        </row>
        <row r="5922">
          <cell r="A5922" t="str">
            <v>950120462064</v>
          </cell>
          <cell r="B5922">
            <v>95012046</v>
          </cell>
          <cell r="C5922">
            <v>2064</v>
          </cell>
          <cell r="D5922">
            <v>3.02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3.02</v>
          </cell>
        </row>
        <row r="5923">
          <cell r="A5923" t="str">
            <v>950120471040</v>
          </cell>
          <cell r="B5923">
            <v>95012047</v>
          </cell>
          <cell r="C5923">
            <v>1040</v>
          </cell>
          <cell r="D5923">
            <v>72.828569999999999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72.828569999999999</v>
          </cell>
        </row>
        <row r="5924">
          <cell r="A5924" t="str">
            <v>950120491040</v>
          </cell>
          <cell r="B5924">
            <v>95012049</v>
          </cell>
          <cell r="C5924">
            <v>1040</v>
          </cell>
          <cell r="D5924">
            <v>710.7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710.7</v>
          </cell>
        </row>
        <row r="5925">
          <cell r="A5925" t="str">
            <v>950120502061</v>
          </cell>
          <cell r="B5925">
            <v>95012050</v>
          </cell>
          <cell r="C5925">
            <v>2061</v>
          </cell>
          <cell r="D5925">
            <v>46.86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46.86</v>
          </cell>
        </row>
        <row r="5926">
          <cell r="A5926" t="str">
            <v>950120522061</v>
          </cell>
          <cell r="B5926">
            <v>95012052</v>
          </cell>
          <cell r="C5926">
            <v>2061</v>
          </cell>
          <cell r="D5926">
            <v>94.68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94.68</v>
          </cell>
        </row>
        <row r="5927">
          <cell r="A5927" t="str">
            <v>950120532061</v>
          </cell>
          <cell r="B5927">
            <v>95012053</v>
          </cell>
          <cell r="C5927">
            <v>2061</v>
          </cell>
          <cell r="D5927">
            <v>4.1932499999999999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4.1932499999999999</v>
          </cell>
        </row>
        <row r="5928">
          <cell r="A5928" t="str">
            <v>950120542060</v>
          </cell>
          <cell r="B5928">
            <v>95012054</v>
          </cell>
          <cell r="C5928">
            <v>2060</v>
          </cell>
          <cell r="D5928">
            <v>41.332140000000003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41.332140000000003</v>
          </cell>
        </row>
        <row r="5929">
          <cell r="A5929" t="str">
            <v>950120546024</v>
          </cell>
          <cell r="B5929">
            <v>95012054</v>
          </cell>
          <cell r="C5929">
            <v>6024</v>
          </cell>
          <cell r="D5929">
            <v>41.33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41.33</v>
          </cell>
        </row>
        <row r="5930">
          <cell r="A5930" t="str">
            <v>950120552060</v>
          </cell>
          <cell r="B5930">
            <v>95012055</v>
          </cell>
          <cell r="C5930">
            <v>2060</v>
          </cell>
          <cell r="D5930">
            <v>581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581</v>
          </cell>
        </row>
        <row r="5931">
          <cell r="A5931" t="str">
            <v>950120562060</v>
          </cell>
          <cell r="B5931">
            <v>95012056</v>
          </cell>
          <cell r="C5931">
            <v>2060</v>
          </cell>
          <cell r="D5931">
            <v>0.52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0.52</v>
          </cell>
        </row>
        <row r="5932">
          <cell r="A5932" t="str">
            <v>950120572060</v>
          </cell>
          <cell r="B5932">
            <v>95012057</v>
          </cell>
          <cell r="C5932">
            <v>2060</v>
          </cell>
          <cell r="D5932">
            <v>52.52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52.52</v>
          </cell>
        </row>
        <row r="5933">
          <cell r="A5933" t="str">
            <v>950120582060</v>
          </cell>
          <cell r="B5933">
            <v>95012058</v>
          </cell>
          <cell r="C5933">
            <v>2060</v>
          </cell>
          <cell r="D5933">
            <v>340.5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340.5</v>
          </cell>
        </row>
        <row r="5934">
          <cell r="A5934" t="str">
            <v>950120592060</v>
          </cell>
          <cell r="B5934">
            <v>95012059</v>
          </cell>
          <cell r="C5934">
            <v>2060</v>
          </cell>
          <cell r="D5934">
            <v>177.7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177.7</v>
          </cell>
        </row>
        <row r="5935">
          <cell r="A5935" t="str">
            <v>950120602060</v>
          </cell>
          <cell r="B5935">
            <v>95012060</v>
          </cell>
          <cell r="C5935">
            <v>2060</v>
          </cell>
          <cell r="D5935">
            <v>119.91800000000001</v>
          </cell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>
            <v>119.91800000000001</v>
          </cell>
        </row>
        <row r="5936">
          <cell r="A5936" t="str">
            <v>950120612060</v>
          </cell>
          <cell r="B5936">
            <v>95012061</v>
          </cell>
          <cell r="C5936">
            <v>2060</v>
          </cell>
          <cell r="D5936">
            <v>41.203330000000001</v>
          </cell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>
            <v>41.203330000000001</v>
          </cell>
        </row>
        <row r="5937">
          <cell r="A5937" t="str">
            <v>950120622060</v>
          </cell>
          <cell r="B5937">
            <v>95012062</v>
          </cell>
          <cell r="C5937">
            <v>2060</v>
          </cell>
          <cell r="D5937">
            <v>30.06</v>
          </cell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>
            <v>30.06</v>
          </cell>
        </row>
        <row r="5938">
          <cell r="A5938" t="str">
            <v>950120632060</v>
          </cell>
          <cell r="B5938">
            <v>95012063</v>
          </cell>
          <cell r="C5938">
            <v>2060</v>
          </cell>
          <cell r="D5938">
            <v>144.71799999999999</v>
          </cell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>
            <v>144.71799999999999</v>
          </cell>
        </row>
        <row r="5939">
          <cell r="A5939" t="str">
            <v>950120642061</v>
          </cell>
          <cell r="B5939">
            <v>95012064</v>
          </cell>
          <cell r="C5939">
            <v>2061</v>
          </cell>
          <cell r="D5939">
            <v>4.5077999999999996</v>
          </cell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>
            <v>4.5077999999999996</v>
          </cell>
        </row>
        <row r="5940">
          <cell r="A5940" t="str">
            <v>950120652060</v>
          </cell>
          <cell r="B5940">
            <v>95012065</v>
          </cell>
          <cell r="C5940">
            <v>2060</v>
          </cell>
          <cell r="D5940">
            <v>124.31977999999999</v>
          </cell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>
            <v>124.31977999999999</v>
          </cell>
        </row>
        <row r="5941">
          <cell r="A5941" t="str">
            <v>950120662060</v>
          </cell>
          <cell r="B5941">
            <v>95012066</v>
          </cell>
          <cell r="C5941">
            <v>2060</v>
          </cell>
          <cell r="D5941">
            <v>215</v>
          </cell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>
            <v>215</v>
          </cell>
        </row>
        <row r="5942">
          <cell r="A5942" t="str">
            <v>950120662062</v>
          </cell>
          <cell r="B5942">
            <v>95012066</v>
          </cell>
          <cell r="C5942">
            <v>2062</v>
          </cell>
          <cell r="D5942">
            <v>110.99</v>
          </cell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>
            <v>110.99</v>
          </cell>
        </row>
        <row r="5943">
          <cell r="A5943" t="str">
            <v>950120672060</v>
          </cell>
          <cell r="B5943">
            <v>95012067</v>
          </cell>
          <cell r="C5943">
            <v>2060</v>
          </cell>
          <cell r="D5943">
            <v>120</v>
          </cell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>
            <v>120</v>
          </cell>
        </row>
        <row r="5944">
          <cell r="A5944" t="str">
            <v>950120672061</v>
          </cell>
          <cell r="B5944">
            <v>95012067</v>
          </cell>
          <cell r="C5944">
            <v>2061</v>
          </cell>
          <cell r="D5944">
            <v>25.74333</v>
          </cell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>
            <v>25.74333</v>
          </cell>
        </row>
        <row r="5945">
          <cell r="A5945" t="str">
            <v>950120682061</v>
          </cell>
          <cell r="B5945">
            <v>95012068</v>
          </cell>
          <cell r="C5945">
            <v>2061</v>
          </cell>
          <cell r="D5945">
            <v>1.47</v>
          </cell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>
            <v>1.47</v>
          </cell>
        </row>
        <row r="5946">
          <cell r="A5946" t="str">
            <v>950120702061</v>
          </cell>
          <cell r="B5946">
            <v>95012070</v>
          </cell>
          <cell r="C5946">
            <v>2061</v>
          </cell>
          <cell r="D5946">
            <v>157.47999999999999</v>
          </cell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>
            <v>157.47999999999999</v>
          </cell>
        </row>
        <row r="5947">
          <cell r="A5947" t="str">
            <v>950120712061</v>
          </cell>
          <cell r="B5947">
            <v>95012071</v>
          </cell>
          <cell r="C5947">
            <v>2061</v>
          </cell>
          <cell r="D5947">
            <v>416.35</v>
          </cell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>
            <v>416.35</v>
          </cell>
        </row>
        <row r="5948">
          <cell r="A5948" t="str">
            <v>950120741040</v>
          </cell>
          <cell r="B5948">
            <v>95012074</v>
          </cell>
          <cell r="C5948">
            <v>1040</v>
          </cell>
          <cell r="D5948">
            <v>1184.6666700000001</v>
          </cell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>
            <v>1184.6666700000001</v>
          </cell>
        </row>
        <row r="5949">
          <cell r="A5949" t="str">
            <v>950120752060</v>
          </cell>
          <cell r="B5949">
            <v>95012075</v>
          </cell>
          <cell r="C5949">
            <v>2060</v>
          </cell>
          <cell r="D5949">
            <v>146.01</v>
          </cell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>
            <v>146.01</v>
          </cell>
        </row>
        <row r="5950">
          <cell r="A5950" t="str">
            <v>950120762060</v>
          </cell>
          <cell r="B5950">
            <v>95012076</v>
          </cell>
          <cell r="C5950">
            <v>2060</v>
          </cell>
          <cell r="D5950">
            <v>843.45</v>
          </cell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>
            <v>843.45</v>
          </cell>
        </row>
        <row r="5951">
          <cell r="A5951" t="str">
            <v>950120772061</v>
          </cell>
          <cell r="B5951">
            <v>95012077</v>
          </cell>
          <cell r="C5951">
            <v>2061</v>
          </cell>
          <cell r="D5951">
            <v>54.9</v>
          </cell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>
            <v>54.9</v>
          </cell>
        </row>
        <row r="5952">
          <cell r="A5952" t="str">
            <v>950120772064</v>
          </cell>
          <cell r="B5952">
            <v>95012077</v>
          </cell>
          <cell r="C5952">
            <v>2064</v>
          </cell>
          <cell r="D5952">
            <v>54.9</v>
          </cell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>
            <v>54.9</v>
          </cell>
        </row>
        <row r="5953">
          <cell r="A5953" t="str">
            <v>950120782061</v>
          </cell>
          <cell r="B5953">
            <v>95012078</v>
          </cell>
          <cell r="C5953">
            <v>2061</v>
          </cell>
          <cell r="D5953">
            <v>99.075999999999993</v>
          </cell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>
            <v>99.075999999999993</v>
          </cell>
        </row>
        <row r="5954">
          <cell r="A5954" t="str">
            <v>950120792060</v>
          </cell>
          <cell r="B5954">
            <v>95012079</v>
          </cell>
          <cell r="C5954">
            <v>2060</v>
          </cell>
          <cell r="D5954">
            <v>97.34</v>
          </cell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>
            <v>97.34</v>
          </cell>
        </row>
        <row r="5955">
          <cell r="A5955" t="str">
            <v>950120801040</v>
          </cell>
          <cell r="B5955">
            <v>95012080</v>
          </cell>
          <cell r="C5955">
            <v>1040</v>
          </cell>
          <cell r="D5955">
            <v>167.61</v>
          </cell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>
            <v>167.61</v>
          </cell>
        </row>
        <row r="5956">
          <cell r="A5956" t="str">
            <v>950120812061</v>
          </cell>
          <cell r="B5956">
            <v>95012081</v>
          </cell>
          <cell r="C5956">
            <v>2061</v>
          </cell>
          <cell r="D5956">
            <v>196.71666999999999</v>
          </cell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>
            <v>196.71666999999999</v>
          </cell>
        </row>
        <row r="5957">
          <cell r="A5957" t="str">
            <v>950120832060</v>
          </cell>
          <cell r="B5957">
            <v>95012083</v>
          </cell>
          <cell r="C5957">
            <v>2060</v>
          </cell>
          <cell r="D5957">
            <v>0.92</v>
          </cell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>
            <v>0.92</v>
          </cell>
        </row>
        <row r="5958">
          <cell r="A5958" t="str">
            <v>950120832062</v>
          </cell>
          <cell r="B5958">
            <v>95012083</v>
          </cell>
          <cell r="C5958">
            <v>2062</v>
          </cell>
          <cell r="D5958">
            <v>0.3</v>
          </cell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>
            <v>0.3</v>
          </cell>
        </row>
        <row r="5959">
          <cell r="A5959" t="str">
            <v>950120836024</v>
          </cell>
          <cell r="B5959">
            <v>95012083</v>
          </cell>
          <cell r="C5959">
            <v>6024</v>
          </cell>
          <cell r="D5959">
            <v>0.33624999999999999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0.33624999999999999</v>
          </cell>
        </row>
        <row r="5960">
          <cell r="A5960" t="str">
            <v>950120842060</v>
          </cell>
          <cell r="B5960">
            <v>95012084</v>
          </cell>
          <cell r="C5960">
            <v>2060</v>
          </cell>
          <cell r="D5960">
            <v>37.905000000000001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37.905000000000001</v>
          </cell>
        </row>
        <row r="5961">
          <cell r="A5961" t="str">
            <v>950120852060</v>
          </cell>
          <cell r="B5961">
            <v>95012085</v>
          </cell>
          <cell r="C5961">
            <v>2060</v>
          </cell>
          <cell r="D5961">
            <v>13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13</v>
          </cell>
        </row>
        <row r="5962">
          <cell r="A5962" t="str">
            <v>950120862060</v>
          </cell>
          <cell r="B5962">
            <v>95012086</v>
          </cell>
          <cell r="C5962">
            <v>2060</v>
          </cell>
          <cell r="D5962">
            <v>10381.780000000001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10381.780000000001</v>
          </cell>
        </row>
        <row r="5963">
          <cell r="A5963" t="str">
            <v>950120872060</v>
          </cell>
          <cell r="B5963">
            <v>95012087</v>
          </cell>
          <cell r="C5963">
            <v>2060</v>
          </cell>
          <cell r="D5963">
            <v>901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901</v>
          </cell>
        </row>
        <row r="5964">
          <cell r="A5964" t="str">
            <v>950120872061</v>
          </cell>
          <cell r="B5964">
            <v>95012087</v>
          </cell>
          <cell r="C5964">
            <v>2061</v>
          </cell>
          <cell r="D5964">
            <v>901.8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901.8</v>
          </cell>
        </row>
        <row r="5965">
          <cell r="A5965" t="str">
            <v>950120882060</v>
          </cell>
          <cell r="B5965">
            <v>95012088</v>
          </cell>
          <cell r="C5965">
            <v>2060</v>
          </cell>
          <cell r="D5965">
            <v>67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67</v>
          </cell>
        </row>
        <row r="5966">
          <cell r="A5966" t="str">
            <v>950120912061</v>
          </cell>
          <cell r="B5966">
            <v>95012091</v>
          </cell>
          <cell r="C5966">
            <v>2061</v>
          </cell>
          <cell r="D5966">
            <v>350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350</v>
          </cell>
        </row>
        <row r="5967">
          <cell r="A5967" t="str">
            <v>950120932060</v>
          </cell>
          <cell r="B5967">
            <v>95012093</v>
          </cell>
          <cell r="C5967">
            <v>2060</v>
          </cell>
          <cell r="D5967">
            <v>1686.8583799999999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1686.8583799999999</v>
          </cell>
        </row>
        <row r="5968">
          <cell r="A5968" t="str">
            <v>950120942060</v>
          </cell>
          <cell r="B5968">
            <v>95012094</v>
          </cell>
          <cell r="C5968">
            <v>2060</v>
          </cell>
          <cell r="D5968">
            <v>1492.9024999999999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1492.9024999999999</v>
          </cell>
        </row>
        <row r="5969">
          <cell r="A5969" t="str">
            <v>950120952060</v>
          </cell>
          <cell r="B5969">
            <v>95012095</v>
          </cell>
          <cell r="C5969">
            <v>2060</v>
          </cell>
          <cell r="D5969">
            <v>1486.90518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1486.90518</v>
          </cell>
        </row>
        <row r="5970">
          <cell r="A5970" t="str">
            <v>950120962061</v>
          </cell>
          <cell r="B5970">
            <v>95012096</v>
          </cell>
          <cell r="C5970">
            <v>2061</v>
          </cell>
          <cell r="D5970">
            <v>42.065359999999998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42.065359999999998</v>
          </cell>
        </row>
        <row r="5971">
          <cell r="A5971" t="str">
            <v>950120972061</v>
          </cell>
          <cell r="B5971">
            <v>95012097</v>
          </cell>
          <cell r="C5971">
            <v>2061</v>
          </cell>
          <cell r="D5971">
            <v>4.63232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4.63232</v>
          </cell>
        </row>
        <row r="5972">
          <cell r="A5972" t="str">
            <v>950120981040</v>
          </cell>
          <cell r="B5972">
            <v>95012098</v>
          </cell>
          <cell r="C5972">
            <v>1040</v>
          </cell>
          <cell r="D5972">
            <v>2795.33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2795.33</v>
          </cell>
        </row>
        <row r="5973">
          <cell r="A5973" t="str">
            <v>950120991040</v>
          </cell>
          <cell r="B5973">
            <v>95012099</v>
          </cell>
          <cell r="C5973">
            <v>1040</v>
          </cell>
          <cell r="D5973">
            <v>26.973459999999999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26.973459999999999</v>
          </cell>
        </row>
        <row r="5974">
          <cell r="A5974" t="str">
            <v>950120992060</v>
          </cell>
          <cell r="B5974">
            <v>95012099</v>
          </cell>
          <cell r="C5974">
            <v>2060</v>
          </cell>
          <cell r="D5974">
            <v>12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12</v>
          </cell>
        </row>
        <row r="5975">
          <cell r="A5975" t="str">
            <v>950120992064</v>
          </cell>
          <cell r="B5975">
            <v>95012099</v>
          </cell>
          <cell r="C5975">
            <v>2064</v>
          </cell>
          <cell r="D5975">
            <v>25.27956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25.27956</v>
          </cell>
        </row>
        <row r="5976">
          <cell r="A5976" t="str">
            <v>950120994010</v>
          </cell>
          <cell r="B5976">
            <v>95012099</v>
          </cell>
          <cell r="C5976">
            <v>4010</v>
          </cell>
          <cell r="D5976">
            <v>26.97308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26.97308</v>
          </cell>
        </row>
        <row r="5977">
          <cell r="A5977" t="str">
            <v>950121011040</v>
          </cell>
          <cell r="B5977">
            <v>95012101</v>
          </cell>
          <cell r="C5977">
            <v>1040</v>
          </cell>
          <cell r="D5977">
            <v>106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106</v>
          </cell>
        </row>
        <row r="5978">
          <cell r="A5978" t="str">
            <v>950121012064</v>
          </cell>
          <cell r="B5978">
            <v>95012101</v>
          </cell>
          <cell r="C5978">
            <v>2064</v>
          </cell>
          <cell r="D5978">
            <v>155.64667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155.64667</v>
          </cell>
        </row>
        <row r="5979">
          <cell r="A5979" t="str">
            <v>950121014010</v>
          </cell>
          <cell r="B5979">
            <v>95012101</v>
          </cell>
          <cell r="C5979">
            <v>4010</v>
          </cell>
          <cell r="D5979">
            <v>106</v>
          </cell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>
            <v>106</v>
          </cell>
        </row>
        <row r="5980">
          <cell r="A5980" t="str">
            <v>950121021040</v>
          </cell>
          <cell r="B5980">
            <v>95012102</v>
          </cell>
          <cell r="C5980">
            <v>1040</v>
          </cell>
          <cell r="D5980">
            <v>106</v>
          </cell>
          <cell r="E5980">
            <v>0</v>
          </cell>
          <cell r="F5980">
            <v>0</v>
          </cell>
          <cell r="G5980">
            <v>0</v>
          </cell>
          <cell r="H5980">
            <v>0</v>
          </cell>
          <cell r="I5980">
            <v>106</v>
          </cell>
        </row>
        <row r="5981">
          <cell r="A5981" t="str">
            <v>950121024010</v>
          </cell>
          <cell r="B5981">
            <v>95012102</v>
          </cell>
          <cell r="C5981">
            <v>4010</v>
          </cell>
          <cell r="D5981">
            <v>103.33</v>
          </cell>
          <cell r="E5981">
            <v>0</v>
          </cell>
          <cell r="F5981">
            <v>0</v>
          </cell>
          <cell r="G5981">
            <v>0</v>
          </cell>
          <cell r="H5981">
            <v>0</v>
          </cell>
          <cell r="I5981">
            <v>103.33</v>
          </cell>
        </row>
        <row r="5982">
          <cell r="A5982" t="str">
            <v>950121031040</v>
          </cell>
          <cell r="B5982">
            <v>95012103</v>
          </cell>
          <cell r="C5982">
            <v>1040</v>
          </cell>
          <cell r="D5982">
            <v>106</v>
          </cell>
          <cell r="E5982">
            <v>0</v>
          </cell>
          <cell r="F5982">
            <v>0</v>
          </cell>
          <cell r="G5982">
            <v>0</v>
          </cell>
          <cell r="H5982">
            <v>0</v>
          </cell>
          <cell r="I5982">
            <v>106</v>
          </cell>
        </row>
        <row r="5983">
          <cell r="A5983" t="str">
            <v>950121034010</v>
          </cell>
          <cell r="B5983">
            <v>95012103</v>
          </cell>
          <cell r="C5983">
            <v>4010</v>
          </cell>
          <cell r="D5983">
            <v>106</v>
          </cell>
          <cell r="E5983">
            <v>0</v>
          </cell>
          <cell r="F5983">
            <v>0</v>
          </cell>
          <cell r="G5983">
            <v>0</v>
          </cell>
          <cell r="H5983">
            <v>0</v>
          </cell>
          <cell r="I5983">
            <v>106</v>
          </cell>
        </row>
        <row r="5984">
          <cell r="A5984" t="str">
            <v>950121041040</v>
          </cell>
          <cell r="B5984">
            <v>95012104</v>
          </cell>
          <cell r="C5984">
            <v>1040</v>
          </cell>
          <cell r="D5984">
            <v>106</v>
          </cell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>
            <v>106</v>
          </cell>
        </row>
        <row r="5985">
          <cell r="A5985" t="str">
            <v>950121042064</v>
          </cell>
          <cell r="B5985">
            <v>95012104</v>
          </cell>
          <cell r="C5985">
            <v>2064</v>
          </cell>
          <cell r="D5985">
            <v>176.15666999999999</v>
          </cell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>
            <v>176.15666999999999</v>
          </cell>
        </row>
        <row r="5986">
          <cell r="A5986" t="str">
            <v>950121044010</v>
          </cell>
          <cell r="B5986">
            <v>95012104</v>
          </cell>
          <cell r="C5986">
            <v>4010</v>
          </cell>
          <cell r="D5986">
            <v>106</v>
          </cell>
          <cell r="E5986">
            <v>0</v>
          </cell>
          <cell r="F5986">
            <v>0</v>
          </cell>
          <cell r="G5986">
            <v>0</v>
          </cell>
          <cell r="H5986">
            <v>0</v>
          </cell>
          <cell r="I5986">
            <v>106</v>
          </cell>
        </row>
        <row r="5987">
          <cell r="A5987" t="str">
            <v>950121051040</v>
          </cell>
          <cell r="B5987">
            <v>95012105</v>
          </cell>
          <cell r="C5987">
            <v>1040</v>
          </cell>
          <cell r="D5987">
            <v>121</v>
          </cell>
          <cell r="E5987">
            <v>0</v>
          </cell>
          <cell r="F5987">
            <v>0</v>
          </cell>
          <cell r="G5987">
            <v>0</v>
          </cell>
          <cell r="H5987">
            <v>0</v>
          </cell>
          <cell r="I5987">
            <v>121</v>
          </cell>
        </row>
        <row r="5988">
          <cell r="A5988" t="str">
            <v>950121054010</v>
          </cell>
          <cell r="B5988">
            <v>95012105</v>
          </cell>
          <cell r="C5988">
            <v>4010</v>
          </cell>
          <cell r="D5988">
            <v>103.33</v>
          </cell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>
            <v>103.33</v>
          </cell>
        </row>
        <row r="5989">
          <cell r="A5989" t="str">
            <v>950121061040</v>
          </cell>
          <cell r="B5989">
            <v>95012106</v>
          </cell>
          <cell r="C5989">
            <v>1040</v>
          </cell>
          <cell r="D5989">
            <v>106</v>
          </cell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>
            <v>106</v>
          </cell>
        </row>
        <row r="5990">
          <cell r="A5990" t="str">
            <v>950121062064</v>
          </cell>
          <cell r="B5990">
            <v>95012106</v>
          </cell>
          <cell r="C5990">
            <v>2064</v>
          </cell>
          <cell r="D5990">
            <v>188.32</v>
          </cell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>
            <v>188.32</v>
          </cell>
        </row>
        <row r="5991">
          <cell r="A5991" t="str">
            <v>950121064010</v>
          </cell>
          <cell r="B5991">
            <v>95012106</v>
          </cell>
          <cell r="C5991">
            <v>4010</v>
          </cell>
          <cell r="D5991">
            <v>106</v>
          </cell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>
            <v>106</v>
          </cell>
        </row>
        <row r="5992">
          <cell r="A5992" t="str">
            <v>950121071040</v>
          </cell>
          <cell r="B5992">
            <v>95012107</v>
          </cell>
          <cell r="C5992">
            <v>1040</v>
          </cell>
          <cell r="D5992">
            <v>116</v>
          </cell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>
            <v>116</v>
          </cell>
        </row>
        <row r="5993">
          <cell r="A5993" t="str">
            <v>950121072064</v>
          </cell>
          <cell r="B5993">
            <v>95012107</v>
          </cell>
          <cell r="C5993">
            <v>2064</v>
          </cell>
          <cell r="D5993">
            <v>176.15666999999999</v>
          </cell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>
            <v>176.15666999999999</v>
          </cell>
        </row>
        <row r="5994">
          <cell r="A5994" t="str">
            <v>950121074010</v>
          </cell>
          <cell r="B5994">
            <v>95012107</v>
          </cell>
          <cell r="C5994">
            <v>4010</v>
          </cell>
          <cell r="D5994">
            <v>116</v>
          </cell>
          <cell r="E5994">
            <v>0</v>
          </cell>
          <cell r="F5994">
            <v>0</v>
          </cell>
          <cell r="G5994">
            <v>0</v>
          </cell>
          <cell r="H5994">
            <v>0</v>
          </cell>
          <cell r="I5994">
            <v>116</v>
          </cell>
        </row>
        <row r="5995">
          <cell r="A5995" t="str">
            <v>950121091040</v>
          </cell>
          <cell r="B5995">
            <v>95012109</v>
          </cell>
          <cell r="C5995">
            <v>1040</v>
          </cell>
          <cell r="D5995">
            <v>116</v>
          </cell>
          <cell r="E5995">
            <v>0</v>
          </cell>
          <cell r="F5995">
            <v>0</v>
          </cell>
          <cell r="G5995">
            <v>0</v>
          </cell>
          <cell r="H5995">
            <v>0</v>
          </cell>
          <cell r="I5995">
            <v>116</v>
          </cell>
        </row>
        <row r="5996">
          <cell r="A5996" t="str">
            <v>950121094010</v>
          </cell>
          <cell r="B5996">
            <v>95012109</v>
          </cell>
          <cell r="C5996">
            <v>4010</v>
          </cell>
          <cell r="D5996">
            <v>116</v>
          </cell>
          <cell r="E5996">
            <v>0</v>
          </cell>
          <cell r="F5996">
            <v>0</v>
          </cell>
          <cell r="G5996">
            <v>0</v>
          </cell>
          <cell r="H5996">
            <v>0</v>
          </cell>
          <cell r="I5996">
            <v>116</v>
          </cell>
        </row>
        <row r="5997">
          <cell r="A5997" t="str">
            <v>950121111040</v>
          </cell>
          <cell r="B5997">
            <v>95012111</v>
          </cell>
          <cell r="C5997">
            <v>1040</v>
          </cell>
          <cell r="D5997">
            <v>116</v>
          </cell>
          <cell r="E5997">
            <v>0</v>
          </cell>
          <cell r="F5997">
            <v>0</v>
          </cell>
          <cell r="G5997">
            <v>0</v>
          </cell>
          <cell r="H5997">
            <v>0</v>
          </cell>
          <cell r="I5997">
            <v>116</v>
          </cell>
        </row>
        <row r="5998">
          <cell r="A5998" t="str">
            <v>950121114010</v>
          </cell>
          <cell r="B5998">
            <v>95012111</v>
          </cell>
          <cell r="C5998">
            <v>4010</v>
          </cell>
          <cell r="D5998">
            <v>116</v>
          </cell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>
            <v>116</v>
          </cell>
        </row>
        <row r="5999">
          <cell r="A5999" t="str">
            <v>950121121040</v>
          </cell>
          <cell r="B5999">
            <v>95012112</v>
          </cell>
          <cell r="C5999">
            <v>1040</v>
          </cell>
          <cell r="D5999">
            <v>116</v>
          </cell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>
            <v>116</v>
          </cell>
        </row>
        <row r="6000">
          <cell r="A6000" t="str">
            <v>950121122064</v>
          </cell>
          <cell r="B6000">
            <v>95012112</v>
          </cell>
          <cell r="C6000">
            <v>2064</v>
          </cell>
          <cell r="D6000">
            <v>166.02</v>
          </cell>
          <cell r="E6000">
            <v>0</v>
          </cell>
          <cell r="F6000">
            <v>0</v>
          </cell>
          <cell r="G6000">
            <v>0</v>
          </cell>
          <cell r="H6000">
            <v>0</v>
          </cell>
          <cell r="I6000">
            <v>166.02</v>
          </cell>
        </row>
        <row r="6001">
          <cell r="A6001" t="str">
            <v>950121131040</v>
          </cell>
          <cell r="B6001">
            <v>95012113</v>
          </cell>
          <cell r="C6001">
            <v>1040</v>
          </cell>
          <cell r="D6001">
            <v>116</v>
          </cell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116</v>
          </cell>
        </row>
        <row r="6002">
          <cell r="A6002" t="str">
            <v>950121132064</v>
          </cell>
          <cell r="B6002">
            <v>95012113</v>
          </cell>
          <cell r="C6002">
            <v>2064</v>
          </cell>
          <cell r="D6002">
            <v>188.32333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188.32333</v>
          </cell>
        </row>
        <row r="6003">
          <cell r="A6003" t="str">
            <v>950121161040</v>
          </cell>
          <cell r="B6003">
            <v>95012116</v>
          </cell>
          <cell r="C6003">
            <v>1040</v>
          </cell>
          <cell r="D6003">
            <v>39.894289999999998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39.894289999999998</v>
          </cell>
        </row>
        <row r="6004">
          <cell r="A6004" t="str">
            <v>950121162064</v>
          </cell>
          <cell r="B6004">
            <v>95012116</v>
          </cell>
          <cell r="C6004">
            <v>2064</v>
          </cell>
          <cell r="D6004">
            <v>23.139869999999998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23.139869999999998</v>
          </cell>
        </row>
        <row r="6005">
          <cell r="A6005" t="str">
            <v>950121164010</v>
          </cell>
          <cell r="B6005">
            <v>95012116</v>
          </cell>
          <cell r="C6005">
            <v>4010</v>
          </cell>
          <cell r="D6005">
            <v>41.9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41.9</v>
          </cell>
        </row>
        <row r="6006">
          <cell r="A6006" t="str">
            <v>950121171040</v>
          </cell>
          <cell r="B6006">
            <v>95012117</v>
          </cell>
          <cell r="C6006">
            <v>1040</v>
          </cell>
          <cell r="D6006">
            <v>40.447589999999998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40.447589999999998</v>
          </cell>
        </row>
        <row r="6007">
          <cell r="A6007" t="str">
            <v>950121172064</v>
          </cell>
          <cell r="B6007">
            <v>95012117</v>
          </cell>
          <cell r="C6007">
            <v>2064</v>
          </cell>
          <cell r="D6007">
            <v>25.357959999999999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25.357959999999999</v>
          </cell>
        </row>
        <row r="6008">
          <cell r="A6008" t="str">
            <v>950121174010</v>
          </cell>
          <cell r="B6008">
            <v>95012117</v>
          </cell>
          <cell r="C6008">
            <v>4010</v>
          </cell>
          <cell r="D6008">
            <v>39.9</v>
          </cell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39.9</v>
          </cell>
        </row>
        <row r="6009">
          <cell r="A6009" t="str">
            <v>950121181040</v>
          </cell>
          <cell r="B6009">
            <v>95012118</v>
          </cell>
          <cell r="C6009">
            <v>1040</v>
          </cell>
          <cell r="D6009">
            <v>37.874020000000002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37.874020000000002</v>
          </cell>
        </row>
        <row r="6010">
          <cell r="A6010" t="str">
            <v>950121182064</v>
          </cell>
          <cell r="B6010">
            <v>95012118</v>
          </cell>
          <cell r="C6010">
            <v>2064</v>
          </cell>
          <cell r="D6010">
            <v>25.123370000000001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25.123370000000001</v>
          </cell>
        </row>
        <row r="6011">
          <cell r="A6011" t="str">
            <v>950121184010</v>
          </cell>
          <cell r="B6011">
            <v>95012118</v>
          </cell>
          <cell r="C6011">
            <v>4010</v>
          </cell>
          <cell r="D6011">
            <v>36.32667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36.32667</v>
          </cell>
        </row>
        <row r="6012">
          <cell r="A6012" t="str">
            <v>950121191040</v>
          </cell>
          <cell r="B6012">
            <v>95012119</v>
          </cell>
          <cell r="C6012">
            <v>1040</v>
          </cell>
          <cell r="D6012">
            <v>29.115349999999999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29.115349999999999</v>
          </cell>
        </row>
        <row r="6013">
          <cell r="A6013" t="str">
            <v>950121192064</v>
          </cell>
          <cell r="B6013">
            <v>95012119</v>
          </cell>
          <cell r="C6013">
            <v>2064</v>
          </cell>
          <cell r="D6013">
            <v>23.081980000000001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23.081980000000001</v>
          </cell>
        </row>
        <row r="6014">
          <cell r="A6014" t="str">
            <v>950121201040</v>
          </cell>
          <cell r="B6014">
            <v>95012120</v>
          </cell>
          <cell r="C6014">
            <v>1040</v>
          </cell>
          <cell r="D6014">
            <v>39.793999999999997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39.793999999999997</v>
          </cell>
        </row>
        <row r="6015">
          <cell r="A6015" t="str">
            <v>950121202064</v>
          </cell>
          <cell r="B6015">
            <v>95012120</v>
          </cell>
          <cell r="C6015">
            <v>2064</v>
          </cell>
          <cell r="D6015">
            <v>30.70016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30.70016</v>
          </cell>
        </row>
        <row r="6016">
          <cell r="A6016" t="str">
            <v>950121204010</v>
          </cell>
          <cell r="B6016">
            <v>95012120</v>
          </cell>
          <cell r="C6016">
            <v>4010</v>
          </cell>
          <cell r="D6016">
            <v>41.9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41.9</v>
          </cell>
        </row>
        <row r="6017">
          <cell r="A6017" t="str">
            <v>950121211040</v>
          </cell>
          <cell r="B6017">
            <v>95012121</v>
          </cell>
          <cell r="C6017">
            <v>1040</v>
          </cell>
          <cell r="D6017">
            <v>40.238990000000001</v>
          </cell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40.238990000000001</v>
          </cell>
        </row>
        <row r="6018">
          <cell r="A6018" t="str">
            <v>950121212064</v>
          </cell>
          <cell r="B6018">
            <v>95012121</v>
          </cell>
          <cell r="C6018">
            <v>2064</v>
          </cell>
          <cell r="D6018">
            <v>25.47569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25.47569</v>
          </cell>
        </row>
        <row r="6019">
          <cell r="A6019" t="str">
            <v>950121214010</v>
          </cell>
          <cell r="B6019">
            <v>95012121</v>
          </cell>
          <cell r="C6019">
            <v>4010</v>
          </cell>
          <cell r="D6019">
            <v>41.716670000000001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41.716670000000001</v>
          </cell>
        </row>
        <row r="6020">
          <cell r="A6020" t="str">
            <v>950121221040</v>
          </cell>
          <cell r="B6020">
            <v>95012122</v>
          </cell>
          <cell r="C6020">
            <v>1040</v>
          </cell>
          <cell r="D6020">
            <v>38.173360000000002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38.173360000000002</v>
          </cell>
        </row>
        <row r="6021">
          <cell r="A6021" t="str">
            <v>950121222064</v>
          </cell>
          <cell r="B6021">
            <v>95012122</v>
          </cell>
          <cell r="C6021">
            <v>2064</v>
          </cell>
          <cell r="D6021">
            <v>28.495370000000001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28.495370000000001</v>
          </cell>
        </row>
        <row r="6022">
          <cell r="A6022" t="str">
            <v>950121224010</v>
          </cell>
          <cell r="B6022">
            <v>95012122</v>
          </cell>
          <cell r="C6022">
            <v>4010</v>
          </cell>
          <cell r="D6022">
            <v>35.57</v>
          </cell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35.57</v>
          </cell>
        </row>
        <row r="6023">
          <cell r="A6023" t="str">
            <v>950121231040</v>
          </cell>
          <cell r="B6023">
            <v>95012123</v>
          </cell>
          <cell r="C6023">
            <v>1040</v>
          </cell>
          <cell r="D6023">
            <v>29.075040000000001</v>
          </cell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>
            <v>29.075040000000001</v>
          </cell>
        </row>
        <row r="6024">
          <cell r="A6024" t="str">
            <v>950121232064</v>
          </cell>
          <cell r="B6024">
            <v>95012123</v>
          </cell>
          <cell r="C6024">
            <v>2064</v>
          </cell>
          <cell r="D6024">
            <v>31.129059999999999</v>
          </cell>
          <cell r="E6024">
            <v>0</v>
          </cell>
          <cell r="F6024">
            <v>0</v>
          </cell>
          <cell r="G6024">
            <v>0</v>
          </cell>
          <cell r="H6024">
            <v>0</v>
          </cell>
          <cell r="I6024">
            <v>31.129059999999999</v>
          </cell>
        </row>
        <row r="6025">
          <cell r="A6025" t="str">
            <v>950121234010</v>
          </cell>
          <cell r="B6025">
            <v>95012123</v>
          </cell>
          <cell r="C6025">
            <v>4010</v>
          </cell>
          <cell r="D6025">
            <v>29.08</v>
          </cell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>
            <v>29.08</v>
          </cell>
        </row>
        <row r="6026">
          <cell r="A6026" t="str">
            <v>950121261040</v>
          </cell>
          <cell r="B6026">
            <v>95012126</v>
          </cell>
          <cell r="C6026">
            <v>1040</v>
          </cell>
          <cell r="D6026">
            <v>48.35</v>
          </cell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>
            <v>48.35</v>
          </cell>
        </row>
        <row r="6027">
          <cell r="A6027" t="str">
            <v>950121271040</v>
          </cell>
          <cell r="B6027">
            <v>95012127</v>
          </cell>
          <cell r="C6027">
            <v>1040</v>
          </cell>
          <cell r="D6027">
            <v>141.6</v>
          </cell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>
            <v>141.6</v>
          </cell>
        </row>
        <row r="6028">
          <cell r="A6028" t="str">
            <v>950121291040</v>
          </cell>
          <cell r="B6028">
            <v>95012129</v>
          </cell>
          <cell r="C6028">
            <v>1040</v>
          </cell>
          <cell r="D6028">
            <v>98.23</v>
          </cell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>
            <v>98.23</v>
          </cell>
        </row>
        <row r="6029">
          <cell r="A6029" t="str">
            <v>950121312061</v>
          </cell>
          <cell r="B6029">
            <v>95012131</v>
          </cell>
          <cell r="C6029">
            <v>2061</v>
          </cell>
          <cell r="D6029">
            <v>100</v>
          </cell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>
            <v>100</v>
          </cell>
        </row>
        <row r="6030">
          <cell r="A6030" t="str">
            <v>950121322060</v>
          </cell>
          <cell r="B6030">
            <v>95012132</v>
          </cell>
          <cell r="C6030">
            <v>2060</v>
          </cell>
          <cell r="D6030">
            <v>205</v>
          </cell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>
            <v>205</v>
          </cell>
        </row>
        <row r="6031">
          <cell r="A6031" t="str">
            <v>950121332060</v>
          </cell>
          <cell r="B6031">
            <v>95012133</v>
          </cell>
          <cell r="C6031">
            <v>2060</v>
          </cell>
          <cell r="D6031">
            <v>40.93</v>
          </cell>
          <cell r="E6031">
            <v>0</v>
          </cell>
          <cell r="F6031">
            <v>0</v>
          </cell>
          <cell r="G6031">
            <v>0</v>
          </cell>
          <cell r="H6031">
            <v>0</v>
          </cell>
          <cell r="I6031">
            <v>40.93</v>
          </cell>
        </row>
        <row r="6032">
          <cell r="A6032" t="str">
            <v>950121342060</v>
          </cell>
          <cell r="B6032">
            <v>95012134</v>
          </cell>
          <cell r="C6032">
            <v>2060</v>
          </cell>
          <cell r="D6032">
            <v>59.6</v>
          </cell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>
            <v>59.6</v>
          </cell>
        </row>
        <row r="6033">
          <cell r="A6033" t="str">
            <v>950121352061</v>
          </cell>
          <cell r="B6033">
            <v>95012135</v>
          </cell>
          <cell r="C6033">
            <v>2061</v>
          </cell>
          <cell r="D6033">
            <v>9.2633299999999998</v>
          </cell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>
            <v>9.2633299999999998</v>
          </cell>
        </row>
        <row r="6034">
          <cell r="A6034" t="str">
            <v>950121361040</v>
          </cell>
          <cell r="B6034">
            <v>95012136</v>
          </cell>
          <cell r="C6034">
            <v>1040</v>
          </cell>
          <cell r="D6034">
            <v>356.4128</v>
          </cell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>
            <v>356.4128</v>
          </cell>
        </row>
        <row r="6035">
          <cell r="A6035" t="str">
            <v>950121371040</v>
          </cell>
          <cell r="B6035">
            <v>95012137</v>
          </cell>
          <cell r="C6035">
            <v>1040</v>
          </cell>
          <cell r="D6035">
            <v>6.0644999999999998</v>
          </cell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>
            <v>6.0644999999999998</v>
          </cell>
        </row>
        <row r="6036">
          <cell r="A6036" t="str">
            <v>950121382061</v>
          </cell>
          <cell r="B6036">
            <v>95012138</v>
          </cell>
          <cell r="C6036">
            <v>2061</v>
          </cell>
          <cell r="D6036">
            <v>21.8</v>
          </cell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>
            <v>21.8</v>
          </cell>
        </row>
        <row r="6037">
          <cell r="A6037" t="str">
            <v>950121392061</v>
          </cell>
          <cell r="B6037">
            <v>95012139</v>
          </cell>
          <cell r="C6037">
            <v>2061</v>
          </cell>
          <cell r="D6037">
            <v>823</v>
          </cell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>
            <v>823</v>
          </cell>
        </row>
        <row r="6038">
          <cell r="A6038" t="str">
            <v>950121402060</v>
          </cell>
          <cell r="B6038">
            <v>95012140</v>
          </cell>
          <cell r="C6038">
            <v>2060</v>
          </cell>
          <cell r="D6038">
            <v>19.899999999999999</v>
          </cell>
          <cell r="E6038">
            <v>0</v>
          </cell>
          <cell r="F6038">
            <v>0</v>
          </cell>
          <cell r="G6038">
            <v>0</v>
          </cell>
          <cell r="H6038">
            <v>0</v>
          </cell>
          <cell r="I6038">
            <v>19.899999999999999</v>
          </cell>
        </row>
        <row r="6039">
          <cell r="A6039" t="str">
            <v>950121422061</v>
          </cell>
          <cell r="B6039">
            <v>95012142</v>
          </cell>
          <cell r="C6039">
            <v>2061</v>
          </cell>
          <cell r="D6039">
            <v>71.209999999999994</v>
          </cell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>
            <v>71.209999999999994</v>
          </cell>
        </row>
        <row r="6040">
          <cell r="A6040" t="str">
            <v>950121442060</v>
          </cell>
          <cell r="B6040">
            <v>95012144</v>
          </cell>
          <cell r="C6040">
            <v>2060</v>
          </cell>
          <cell r="D6040">
            <v>143.405</v>
          </cell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>
            <v>143.405</v>
          </cell>
        </row>
        <row r="6041">
          <cell r="A6041" t="str">
            <v>950121452060</v>
          </cell>
          <cell r="B6041">
            <v>95012145</v>
          </cell>
          <cell r="C6041">
            <v>2060</v>
          </cell>
          <cell r="D6041">
            <v>55.164999999999999</v>
          </cell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>
            <v>55.164999999999999</v>
          </cell>
        </row>
        <row r="6042">
          <cell r="A6042" t="str">
            <v>950121462060</v>
          </cell>
          <cell r="B6042">
            <v>95012146</v>
          </cell>
          <cell r="C6042">
            <v>2060</v>
          </cell>
          <cell r="D6042">
            <v>329.6</v>
          </cell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>
            <v>329.6</v>
          </cell>
        </row>
        <row r="6043">
          <cell r="A6043" t="str">
            <v>950121502060</v>
          </cell>
          <cell r="B6043">
            <v>95012150</v>
          </cell>
          <cell r="C6043">
            <v>2060</v>
          </cell>
          <cell r="D6043">
            <v>113.51</v>
          </cell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>
            <v>113.51</v>
          </cell>
        </row>
        <row r="6044">
          <cell r="A6044" t="str">
            <v>950121512061</v>
          </cell>
          <cell r="B6044">
            <v>95012151</v>
          </cell>
          <cell r="C6044">
            <v>2061</v>
          </cell>
          <cell r="D6044">
            <v>214.22499999999999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214.22499999999999</v>
          </cell>
        </row>
        <row r="6045">
          <cell r="A6045" t="str">
            <v>950121522061</v>
          </cell>
          <cell r="B6045">
            <v>95012152</v>
          </cell>
          <cell r="C6045">
            <v>2061</v>
          </cell>
          <cell r="D6045">
            <v>4540.3999999999996</v>
          </cell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4540.3999999999996</v>
          </cell>
        </row>
        <row r="6046">
          <cell r="A6046" t="str">
            <v>950121552060</v>
          </cell>
          <cell r="B6046">
            <v>95012155</v>
          </cell>
          <cell r="C6046">
            <v>2060</v>
          </cell>
          <cell r="D6046">
            <v>403.75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403.75</v>
          </cell>
        </row>
        <row r="6047">
          <cell r="A6047" t="str">
            <v>950121562060</v>
          </cell>
          <cell r="B6047">
            <v>95012156</v>
          </cell>
          <cell r="C6047">
            <v>2060</v>
          </cell>
          <cell r="D6047">
            <v>93.8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93.8</v>
          </cell>
        </row>
        <row r="6048">
          <cell r="A6048" t="str">
            <v>950121562061</v>
          </cell>
          <cell r="B6048">
            <v>95012156</v>
          </cell>
          <cell r="C6048">
            <v>2061</v>
          </cell>
          <cell r="D6048">
            <v>128</v>
          </cell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128</v>
          </cell>
        </row>
        <row r="6049">
          <cell r="A6049" t="str">
            <v>950121572060</v>
          </cell>
          <cell r="B6049">
            <v>95012157</v>
          </cell>
          <cell r="C6049">
            <v>2060</v>
          </cell>
          <cell r="D6049">
            <v>100</v>
          </cell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100</v>
          </cell>
        </row>
        <row r="6050">
          <cell r="A6050" t="str">
            <v>950121582060</v>
          </cell>
          <cell r="B6050">
            <v>95012158</v>
          </cell>
          <cell r="C6050">
            <v>2060</v>
          </cell>
          <cell r="D6050">
            <v>219.62</v>
          </cell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219.62</v>
          </cell>
        </row>
        <row r="6051">
          <cell r="A6051" t="str">
            <v>950121591040</v>
          </cell>
          <cell r="B6051">
            <v>95012159</v>
          </cell>
          <cell r="C6051">
            <v>1040</v>
          </cell>
          <cell r="D6051">
            <v>1485</v>
          </cell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1485</v>
          </cell>
        </row>
        <row r="6052">
          <cell r="A6052" t="str">
            <v>950121612061</v>
          </cell>
          <cell r="B6052">
            <v>95012161</v>
          </cell>
          <cell r="C6052">
            <v>2061</v>
          </cell>
          <cell r="D6052">
            <v>0.43908999999999998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0.43908999999999998</v>
          </cell>
        </row>
        <row r="6053">
          <cell r="A6053" t="str">
            <v>950121622060</v>
          </cell>
          <cell r="B6053">
            <v>95012162</v>
          </cell>
          <cell r="C6053">
            <v>2060</v>
          </cell>
          <cell r="D6053">
            <v>487.39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487.39</v>
          </cell>
        </row>
        <row r="6054">
          <cell r="A6054" t="str">
            <v>950121622061</v>
          </cell>
          <cell r="B6054">
            <v>95012162</v>
          </cell>
          <cell r="C6054">
            <v>2061</v>
          </cell>
          <cell r="D6054">
            <v>438.52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438.52</v>
          </cell>
        </row>
        <row r="6055">
          <cell r="A6055" t="str">
            <v>950121622064</v>
          </cell>
          <cell r="B6055">
            <v>95012162</v>
          </cell>
          <cell r="C6055">
            <v>2064</v>
          </cell>
          <cell r="D6055">
            <v>438.52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438.52</v>
          </cell>
        </row>
        <row r="6056">
          <cell r="A6056" t="str">
            <v>950121632061</v>
          </cell>
          <cell r="B6056">
            <v>95012163</v>
          </cell>
          <cell r="C6056">
            <v>2061</v>
          </cell>
          <cell r="D6056">
            <v>140.41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140.41</v>
          </cell>
        </row>
        <row r="6057">
          <cell r="A6057" t="str">
            <v>950121632064</v>
          </cell>
          <cell r="B6057">
            <v>95012163</v>
          </cell>
          <cell r="C6057">
            <v>2064</v>
          </cell>
          <cell r="D6057">
            <v>140.41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140.41</v>
          </cell>
        </row>
        <row r="6058">
          <cell r="A6058" t="str">
            <v>950121642061</v>
          </cell>
          <cell r="B6058">
            <v>95012164</v>
          </cell>
          <cell r="C6058">
            <v>2061</v>
          </cell>
          <cell r="D6058">
            <v>541.12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541.12</v>
          </cell>
        </row>
        <row r="6059">
          <cell r="A6059" t="str">
            <v>950121642064</v>
          </cell>
          <cell r="B6059">
            <v>95012164</v>
          </cell>
          <cell r="C6059">
            <v>2064</v>
          </cell>
          <cell r="D6059">
            <v>541.12</v>
          </cell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541.12</v>
          </cell>
        </row>
        <row r="6060">
          <cell r="A6060" t="str">
            <v>950121652061</v>
          </cell>
          <cell r="B6060">
            <v>95012165</v>
          </cell>
          <cell r="C6060">
            <v>2061</v>
          </cell>
          <cell r="D6060">
            <v>1639.01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1639.01</v>
          </cell>
        </row>
        <row r="6061">
          <cell r="A6061" t="str">
            <v>950121652064</v>
          </cell>
          <cell r="B6061">
            <v>95012165</v>
          </cell>
          <cell r="C6061">
            <v>2064</v>
          </cell>
          <cell r="D6061">
            <v>1639.01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1639.01</v>
          </cell>
        </row>
        <row r="6062">
          <cell r="A6062" t="str">
            <v>950121662061</v>
          </cell>
          <cell r="B6062">
            <v>95012166</v>
          </cell>
          <cell r="C6062">
            <v>2061</v>
          </cell>
          <cell r="D6062">
            <v>167.41</v>
          </cell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167.41</v>
          </cell>
        </row>
        <row r="6063">
          <cell r="A6063" t="str">
            <v>950121662064</v>
          </cell>
          <cell r="B6063">
            <v>95012166</v>
          </cell>
          <cell r="C6063">
            <v>2064</v>
          </cell>
          <cell r="D6063">
            <v>167.41</v>
          </cell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167.41</v>
          </cell>
        </row>
        <row r="6064">
          <cell r="A6064" t="str">
            <v>950121671040</v>
          </cell>
          <cell r="B6064">
            <v>95012167</v>
          </cell>
          <cell r="C6064">
            <v>1040</v>
          </cell>
          <cell r="D6064">
            <v>161.19999999999999</v>
          </cell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161.19999999999999</v>
          </cell>
        </row>
        <row r="6065">
          <cell r="A6065" t="str">
            <v>950121682061</v>
          </cell>
          <cell r="B6065">
            <v>95012168</v>
          </cell>
          <cell r="C6065">
            <v>2061</v>
          </cell>
          <cell r="D6065">
            <v>646.72667000000001</v>
          </cell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646.72667000000001</v>
          </cell>
        </row>
        <row r="6066">
          <cell r="A6066" t="str">
            <v>950121692060</v>
          </cell>
          <cell r="B6066">
            <v>95012169</v>
          </cell>
          <cell r="C6066">
            <v>2060</v>
          </cell>
          <cell r="D6066">
            <v>0.16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0.16</v>
          </cell>
        </row>
        <row r="6067">
          <cell r="A6067" t="str">
            <v>950121692064</v>
          </cell>
          <cell r="B6067">
            <v>95012169</v>
          </cell>
          <cell r="C6067">
            <v>2064</v>
          </cell>
          <cell r="D6067">
            <v>7.1959999999999996E-2</v>
          </cell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>
            <v>7.1959999999999996E-2</v>
          </cell>
        </row>
        <row r="6068">
          <cell r="A6068" t="str">
            <v>950121702060</v>
          </cell>
          <cell r="B6068">
            <v>95012170</v>
          </cell>
          <cell r="C6068">
            <v>2060</v>
          </cell>
          <cell r="D6068">
            <v>857</v>
          </cell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>
            <v>857</v>
          </cell>
        </row>
        <row r="6069">
          <cell r="A6069" t="str">
            <v>950121712060</v>
          </cell>
          <cell r="B6069">
            <v>95012171</v>
          </cell>
          <cell r="C6069">
            <v>2060</v>
          </cell>
          <cell r="D6069">
            <v>691.73</v>
          </cell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>
            <v>691.73</v>
          </cell>
        </row>
        <row r="6070">
          <cell r="A6070" t="str">
            <v>950121722060</v>
          </cell>
          <cell r="B6070">
            <v>95012172</v>
          </cell>
          <cell r="C6070">
            <v>2060</v>
          </cell>
          <cell r="D6070">
            <v>266.05</v>
          </cell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>
            <v>266.05</v>
          </cell>
        </row>
        <row r="6071">
          <cell r="A6071" t="str">
            <v>950121731040</v>
          </cell>
          <cell r="B6071">
            <v>95012173</v>
          </cell>
          <cell r="C6071">
            <v>1040</v>
          </cell>
          <cell r="D6071">
            <v>409.74250000000001</v>
          </cell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>
            <v>409.74250000000001</v>
          </cell>
        </row>
        <row r="6072">
          <cell r="A6072" t="str">
            <v>950121772061</v>
          </cell>
          <cell r="B6072">
            <v>95012177</v>
          </cell>
          <cell r="C6072">
            <v>2061</v>
          </cell>
          <cell r="D6072">
            <v>318.73</v>
          </cell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>
            <v>318.73</v>
          </cell>
        </row>
        <row r="6073">
          <cell r="A6073" t="str">
            <v>950121781040</v>
          </cell>
          <cell r="B6073">
            <v>95012178</v>
          </cell>
          <cell r="C6073">
            <v>1040</v>
          </cell>
          <cell r="D6073">
            <v>1640.24333</v>
          </cell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>
            <v>1640.24333</v>
          </cell>
        </row>
        <row r="6074">
          <cell r="A6074" t="str">
            <v>950121792060</v>
          </cell>
          <cell r="B6074">
            <v>95012179</v>
          </cell>
          <cell r="C6074">
            <v>2060</v>
          </cell>
          <cell r="D6074">
            <v>119.9</v>
          </cell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>
            <v>119.9</v>
          </cell>
        </row>
        <row r="6075">
          <cell r="A6075" t="str">
            <v>950121861040</v>
          </cell>
          <cell r="B6075">
            <v>95012186</v>
          </cell>
          <cell r="C6075">
            <v>1040</v>
          </cell>
          <cell r="D6075">
            <v>115.5</v>
          </cell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>
            <v>115.5</v>
          </cell>
        </row>
        <row r="6076">
          <cell r="A6076" t="str">
            <v>950121881040</v>
          </cell>
          <cell r="B6076">
            <v>95012188</v>
          </cell>
          <cell r="C6076">
            <v>1040</v>
          </cell>
          <cell r="D6076">
            <v>58.103810000000003</v>
          </cell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>
            <v>58.103810000000003</v>
          </cell>
        </row>
        <row r="6077">
          <cell r="A6077" t="str">
            <v>950121891040</v>
          </cell>
          <cell r="B6077">
            <v>95012189</v>
          </cell>
          <cell r="C6077">
            <v>1040</v>
          </cell>
          <cell r="D6077">
            <v>334.8</v>
          </cell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>
            <v>334.8</v>
          </cell>
        </row>
        <row r="6078">
          <cell r="A6078" t="str">
            <v>950121902061</v>
          </cell>
          <cell r="B6078">
            <v>95012190</v>
          </cell>
          <cell r="C6078">
            <v>2061</v>
          </cell>
          <cell r="D6078">
            <v>1785.77</v>
          </cell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>
            <v>1785.77</v>
          </cell>
        </row>
        <row r="6079">
          <cell r="A6079" t="str">
            <v>950121902062</v>
          </cell>
          <cell r="B6079">
            <v>95012190</v>
          </cell>
          <cell r="C6079">
            <v>2062</v>
          </cell>
          <cell r="D6079">
            <v>1215.7349999999999</v>
          </cell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>
            <v>1215.7349999999999</v>
          </cell>
        </row>
        <row r="6080">
          <cell r="A6080" t="str">
            <v>950121911040</v>
          </cell>
          <cell r="B6080">
            <v>95012191</v>
          </cell>
          <cell r="C6080">
            <v>1040</v>
          </cell>
          <cell r="D6080">
            <v>352.37777999999997</v>
          </cell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>
            <v>352.37777999999997</v>
          </cell>
        </row>
        <row r="6081">
          <cell r="A6081" t="str">
            <v>950121922061</v>
          </cell>
          <cell r="B6081">
            <v>95012192</v>
          </cell>
          <cell r="C6081">
            <v>2061</v>
          </cell>
          <cell r="D6081">
            <v>98</v>
          </cell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>
            <v>98</v>
          </cell>
        </row>
        <row r="6082">
          <cell r="A6082" t="str">
            <v>950121932061</v>
          </cell>
          <cell r="B6082">
            <v>95012193</v>
          </cell>
          <cell r="C6082">
            <v>2061</v>
          </cell>
          <cell r="D6082">
            <v>3.5</v>
          </cell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>
            <v>3.5</v>
          </cell>
        </row>
        <row r="6083">
          <cell r="A6083" t="str">
            <v>950121942061</v>
          </cell>
          <cell r="B6083">
            <v>95012194</v>
          </cell>
          <cell r="C6083">
            <v>2061</v>
          </cell>
          <cell r="D6083">
            <v>7.5</v>
          </cell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>
            <v>7.5</v>
          </cell>
        </row>
        <row r="6084">
          <cell r="A6084" t="str">
            <v>950121952061</v>
          </cell>
          <cell r="B6084">
            <v>95012195</v>
          </cell>
          <cell r="C6084">
            <v>2061</v>
          </cell>
          <cell r="D6084">
            <v>8.6</v>
          </cell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>
            <v>8.6</v>
          </cell>
        </row>
        <row r="6085">
          <cell r="A6085" t="str">
            <v>950121962061</v>
          </cell>
          <cell r="B6085">
            <v>95012196</v>
          </cell>
          <cell r="C6085">
            <v>2061</v>
          </cell>
          <cell r="D6085">
            <v>8</v>
          </cell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>
            <v>8</v>
          </cell>
        </row>
        <row r="6086">
          <cell r="A6086" t="str">
            <v>950121972061</v>
          </cell>
          <cell r="B6086">
            <v>95012197</v>
          </cell>
          <cell r="C6086">
            <v>2061</v>
          </cell>
          <cell r="D6086">
            <v>5</v>
          </cell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>
            <v>5</v>
          </cell>
        </row>
        <row r="6087">
          <cell r="A6087" t="str">
            <v>950121982061</v>
          </cell>
          <cell r="B6087">
            <v>95012198</v>
          </cell>
          <cell r="C6087">
            <v>2061</v>
          </cell>
          <cell r="D6087">
            <v>83.21</v>
          </cell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>
            <v>83.21</v>
          </cell>
        </row>
        <row r="6088">
          <cell r="A6088" t="str">
            <v>950121992060</v>
          </cell>
          <cell r="B6088">
            <v>95012199</v>
          </cell>
          <cell r="C6088">
            <v>2060</v>
          </cell>
          <cell r="D6088">
            <v>23.184470000000001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23.184470000000001</v>
          </cell>
        </row>
        <row r="6089">
          <cell r="A6089" t="str">
            <v>950121996024</v>
          </cell>
          <cell r="B6089">
            <v>95012199</v>
          </cell>
          <cell r="C6089">
            <v>6024</v>
          </cell>
          <cell r="D6089">
            <v>26.738890000000001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26.738890000000001</v>
          </cell>
        </row>
        <row r="6090">
          <cell r="A6090" t="str">
            <v>950122002060</v>
          </cell>
          <cell r="B6090">
            <v>95012200</v>
          </cell>
          <cell r="C6090">
            <v>2060</v>
          </cell>
          <cell r="D6090">
            <v>632.56852000000003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632.56852000000003</v>
          </cell>
        </row>
        <row r="6091">
          <cell r="A6091" t="str">
            <v>950122006024</v>
          </cell>
          <cell r="B6091">
            <v>95012200</v>
          </cell>
          <cell r="C6091">
            <v>6024</v>
          </cell>
          <cell r="D6091">
            <v>561.70000000000005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561.70000000000005</v>
          </cell>
        </row>
        <row r="6092">
          <cell r="A6092" t="str">
            <v>950122022060</v>
          </cell>
          <cell r="B6092">
            <v>95012202</v>
          </cell>
          <cell r="C6092">
            <v>2060</v>
          </cell>
          <cell r="D6092">
            <v>382.50666999999999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382.50666999999999</v>
          </cell>
        </row>
        <row r="6093">
          <cell r="A6093" t="str">
            <v>950122032060</v>
          </cell>
          <cell r="B6093">
            <v>95012203</v>
          </cell>
          <cell r="C6093">
            <v>2060</v>
          </cell>
          <cell r="D6093">
            <v>807.755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807.755</v>
          </cell>
        </row>
        <row r="6094">
          <cell r="A6094" t="str">
            <v>950122036024</v>
          </cell>
          <cell r="B6094">
            <v>95012203</v>
          </cell>
          <cell r="C6094">
            <v>6024</v>
          </cell>
          <cell r="D6094">
            <v>764.01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764.01</v>
          </cell>
        </row>
        <row r="6095">
          <cell r="A6095" t="str">
            <v>950122042060</v>
          </cell>
          <cell r="B6095">
            <v>95012204</v>
          </cell>
          <cell r="C6095">
            <v>2060</v>
          </cell>
          <cell r="D6095">
            <v>721.92166999999995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721.92166999999995</v>
          </cell>
        </row>
        <row r="6096">
          <cell r="A6096" t="str">
            <v>950122046024</v>
          </cell>
          <cell r="B6096">
            <v>95012204</v>
          </cell>
          <cell r="C6096">
            <v>6024</v>
          </cell>
          <cell r="D6096">
            <v>721.92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721.92</v>
          </cell>
        </row>
        <row r="6097">
          <cell r="A6097" t="str">
            <v>950122052060</v>
          </cell>
          <cell r="B6097">
            <v>95012205</v>
          </cell>
          <cell r="C6097">
            <v>2060</v>
          </cell>
          <cell r="D6097">
            <v>184.03749999999999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184.03749999999999</v>
          </cell>
        </row>
        <row r="6098">
          <cell r="A6098" t="str">
            <v>950122062060</v>
          </cell>
          <cell r="B6098">
            <v>95012206</v>
          </cell>
          <cell r="C6098">
            <v>2060</v>
          </cell>
          <cell r="D6098">
            <v>563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563</v>
          </cell>
        </row>
        <row r="6099">
          <cell r="A6099" t="str">
            <v>950122066024</v>
          </cell>
          <cell r="B6099">
            <v>95012206</v>
          </cell>
          <cell r="C6099">
            <v>6024</v>
          </cell>
          <cell r="D6099">
            <v>477.59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477.59</v>
          </cell>
        </row>
        <row r="6100">
          <cell r="A6100" t="str">
            <v>950122082060</v>
          </cell>
          <cell r="B6100">
            <v>95012208</v>
          </cell>
          <cell r="C6100">
            <v>2060</v>
          </cell>
          <cell r="D6100">
            <v>307.97000000000003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307.97000000000003</v>
          </cell>
        </row>
        <row r="6101">
          <cell r="A6101" t="str">
            <v>950122092060</v>
          </cell>
          <cell r="B6101">
            <v>95012209</v>
          </cell>
          <cell r="C6101">
            <v>2060</v>
          </cell>
          <cell r="D6101">
            <v>86.773330000000001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86.773330000000001</v>
          </cell>
        </row>
        <row r="6102">
          <cell r="A6102" t="str">
            <v>950122102060</v>
          </cell>
          <cell r="B6102">
            <v>95012210</v>
          </cell>
          <cell r="C6102">
            <v>2060</v>
          </cell>
          <cell r="D6102">
            <v>38.479999999999997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38.479999999999997</v>
          </cell>
        </row>
        <row r="6103">
          <cell r="A6103" t="str">
            <v>950122112060</v>
          </cell>
          <cell r="B6103">
            <v>95012211</v>
          </cell>
          <cell r="C6103">
            <v>2060</v>
          </cell>
          <cell r="D6103">
            <v>11.207039999999999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11.207039999999999</v>
          </cell>
        </row>
        <row r="6104">
          <cell r="A6104" t="str">
            <v>950122122060</v>
          </cell>
          <cell r="B6104">
            <v>95012212</v>
          </cell>
          <cell r="C6104">
            <v>2060</v>
          </cell>
          <cell r="D6104">
            <v>15.41333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15.41333</v>
          </cell>
        </row>
        <row r="6105">
          <cell r="A6105" t="str">
            <v>950122126024</v>
          </cell>
          <cell r="B6105">
            <v>95012212</v>
          </cell>
          <cell r="C6105">
            <v>6024</v>
          </cell>
          <cell r="D6105">
            <v>13.04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13.04</v>
          </cell>
        </row>
        <row r="6106">
          <cell r="A6106" t="str">
            <v>950122132060</v>
          </cell>
          <cell r="B6106">
            <v>95012213</v>
          </cell>
          <cell r="C6106">
            <v>2060</v>
          </cell>
          <cell r="D6106">
            <v>681.76583000000005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681.76583000000005</v>
          </cell>
        </row>
        <row r="6107">
          <cell r="A6107" t="str">
            <v>950122142060</v>
          </cell>
          <cell r="B6107">
            <v>95012214</v>
          </cell>
          <cell r="C6107">
            <v>2060</v>
          </cell>
          <cell r="D6107">
            <v>295.72500000000002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295.72500000000002</v>
          </cell>
        </row>
        <row r="6108">
          <cell r="A6108" t="str">
            <v>950122146024</v>
          </cell>
          <cell r="B6108">
            <v>95012214</v>
          </cell>
          <cell r="C6108">
            <v>6024</v>
          </cell>
          <cell r="D6108">
            <v>279.58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279.58</v>
          </cell>
        </row>
        <row r="6109">
          <cell r="A6109" t="str">
            <v>950122212064</v>
          </cell>
          <cell r="B6109">
            <v>95012221</v>
          </cell>
          <cell r="C6109">
            <v>2064</v>
          </cell>
          <cell r="D6109">
            <v>102.6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102.6</v>
          </cell>
        </row>
        <row r="6110">
          <cell r="A6110" t="str">
            <v>950122222064</v>
          </cell>
          <cell r="B6110">
            <v>95012222</v>
          </cell>
          <cell r="C6110">
            <v>2064</v>
          </cell>
          <cell r="D6110">
            <v>160.41229999999999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160.41229999999999</v>
          </cell>
        </row>
        <row r="6111">
          <cell r="A6111" t="str">
            <v>950122232060</v>
          </cell>
          <cell r="B6111">
            <v>95012223</v>
          </cell>
          <cell r="C6111">
            <v>2060</v>
          </cell>
          <cell r="D6111">
            <v>158.85757000000001</v>
          </cell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>
            <v>158.85757000000001</v>
          </cell>
        </row>
        <row r="6112">
          <cell r="A6112" t="str">
            <v>950122232064</v>
          </cell>
          <cell r="B6112">
            <v>95012223</v>
          </cell>
          <cell r="C6112">
            <v>2064</v>
          </cell>
          <cell r="D6112">
            <v>24.190180000000002</v>
          </cell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>
            <v>24.190180000000002</v>
          </cell>
        </row>
        <row r="6113">
          <cell r="A6113" t="str">
            <v>950122242060</v>
          </cell>
          <cell r="B6113">
            <v>95012224</v>
          </cell>
          <cell r="C6113">
            <v>2060</v>
          </cell>
          <cell r="D6113">
            <v>24.63917</v>
          </cell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>
            <v>24.63917</v>
          </cell>
        </row>
        <row r="6114">
          <cell r="A6114" t="str">
            <v>950122242064</v>
          </cell>
          <cell r="B6114">
            <v>95012224</v>
          </cell>
          <cell r="C6114">
            <v>2064</v>
          </cell>
          <cell r="D6114">
            <v>21.13861</v>
          </cell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>
            <v>21.13861</v>
          </cell>
        </row>
        <row r="6115">
          <cell r="A6115" t="str">
            <v>950122252060</v>
          </cell>
          <cell r="B6115">
            <v>95012225</v>
          </cell>
          <cell r="C6115">
            <v>2060</v>
          </cell>
          <cell r="D6115">
            <v>179.01208</v>
          </cell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>
            <v>179.01208</v>
          </cell>
        </row>
        <row r="6116">
          <cell r="A6116" t="str">
            <v>950122252064</v>
          </cell>
          <cell r="B6116">
            <v>95012225</v>
          </cell>
          <cell r="C6116">
            <v>2064</v>
          </cell>
          <cell r="D6116">
            <v>98.310550000000006</v>
          </cell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>
            <v>98.310550000000006</v>
          </cell>
        </row>
        <row r="6117">
          <cell r="A6117" t="str">
            <v>950122262064</v>
          </cell>
          <cell r="B6117">
            <v>95012226</v>
          </cell>
          <cell r="C6117">
            <v>2064</v>
          </cell>
          <cell r="D6117">
            <v>81.032589999999999</v>
          </cell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>
            <v>81.032589999999999</v>
          </cell>
        </row>
        <row r="6118">
          <cell r="A6118" t="str">
            <v>950122272064</v>
          </cell>
          <cell r="B6118">
            <v>95012227</v>
          </cell>
          <cell r="C6118">
            <v>2064</v>
          </cell>
          <cell r="D6118">
            <v>23.5</v>
          </cell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>
            <v>23.5</v>
          </cell>
        </row>
        <row r="6119">
          <cell r="A6119" t="str">
            <v>950122282064</v>
          </cell>
          <cell r="B6119">
            <v>95012228</v>
          </cell>
          <cell r="C6119">
            <v>2064</v>
          </cell>
          <cell r="D6119">
            <v>26.231999999999999</v>
          </cell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>
            <v>26.231999999999999</v>
          </cell>
        </row>
        <row r="6120">
          <cell r="A6120" t="str">
            <v>950122292064</v>
          </cell>
          <cell r="B6120">
            <v>95012229</v>
          </cell>
          <cell r="C6120">
            <v>2064</v>
          </cell>
          <cell r="D6120">
            <v>14.871</v>
          </cell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>
            <v>14.871</v>
          </cell>
        </row>
        <row r="6121">
          <cell r="A6121" t="str">
            <v>950122302064</v>
          </cell>
          <cell r="B6121">
            <v>95012230</v>
          </cell>
          <cell r="C6121">
            <v>2064</v>
          </cell>
          <cell r="D6121">
            <v>32.625999999999998</v>
          </cell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>
            <v>32.625999999999998</v>
          </cell>
        </row>
        <row r="6122">
          <cell r="A6122" t="str">
            <v>950122312064</v>
          </cell>
          <cell r="B6122">
            <v>95012231</v>
          </cell>
          <cell r="C6122">
            <v>2064</v>
          </cell>
          <cell r="D6122">
            <v>57.704810000000002</v>
          </cell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>
            <v>57.704810000000002</v>
          </cell>
        </row>
        <row r="6123">
          <cell r="A6123" t="str">
            <v>950122322064</v>
          </cell>
          <cell r="B6123">
            <v>95012232</v>
          </cell>
          <cell r="C6123">
            <v>2064</v>
          </cell>
          <cell r="D6123">
            <v>181.04696000000001</v>
          </cell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>
            <v>181.04696000000001</v>
          </cell>
        </row>
        <row r="6124">
          <cell r="A6124" t="str">
            <v>950122332064</v>
          </cell>
          <cell r="B6124">
            <v>95012233</v>
          </cell>
          <cell r="C6124">
            <v>2064</v>
          </cell>
          <cell r="D6124">
            <v>420.11</v>
          </cell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>
            <v>420.11</v>
          </cell>
        </row>
        <row r="6125">
          <cell r="A6125" t="str">
            <v>950122342064</v>
          </cell>
          <cell r="B6125">
            <v>95012234</v>
          </cell>
          <cell r="C6125">
            <v>2064</v>
          </cell>
          <cell r="D6125">
            <v>405.91374999999999</v>
          </cell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>
            <v>405.91374999999999</v>
          </cell>
        </row>
        <row r="6126">
          <cell r="A6126" t="str">
            <v>950122352064</v>
          </cell>
          <cell r="B6126">
            <v>95012235</v>
          </cell>
          <cell r="C6126">
            <v>2064</v>
          </cell>
          <cell r="D6126">
            <v>197.4</v>
          </cell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>
            <v>197.4</v>
          </cell>
        </row>
        <row r="6127">
          <cell r="A6127" t="str">
            <v>950122362064</v>
          </cell>
          <cell r="B6127">
            <v>95012236</v>
          </cell>
          <cell r="C6127">
            <v>2064</v>
          </cell>
          <cell r="D6127">
            <v>185.15076999999999</v>
          </cell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>
            <v>185.15076999999999</v>
          </cell>
        </row>
        <row r="6128">
          <cell r="A6128" t="str">
            <v>950122372064</v>
          </cell>
          <cell r="B6128">
            <v>95012237</v>
          </cell>
          <cell r="C6128">
            <v>2064</v>
          </cell>
          <cell r="D6128">
            <v>294.83492000000001</v>
          </cell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>
            <v>294.83492000000001</v>
          </cell>
        </row>
        <row r="6129">
          <cell r="A6129" t="str">
            <v>950122382064</v>
          </cell>
          <cell r="B6129">
            <v>95012238</v>
          </cell>
          <cell r="C6129">
            <v>2064</v>
          </cell>
          <cell r="D6129">
            <v>161.61125000000001</v>
          </cell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>
            <v>161.61125000000001</v>
          </cell>
        </row>
        <row r="6130">
          <cell r="A6130" t="str">
            <v>950122392061</v>
          </cell>
          <cell r="B6130">
            <v>95012239</v>
          </cell>
          <cell r="C6130">
            <v>2061</v>
          </cell>
          <cell r="D6130">
            <v>110.49</v>
          </cell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>
            <v>110.49</v>
          </cell>
        </row>
        <row r="6131">
          <cell r="A6131" t="str">
            <v>950122392064</v>
          </cell>
          <cell r="B6131">
            <v>95012239</v>
          </cell>
          <cell r="C6131">
            <v>2064</v>
          </cell>
          <cell r="D6131">
            <v>44.10277</v>
          </cell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>
            <v>44.10277</v>
          </cell>
        </row>
        <row r="6132">
          <cell r="A6132" t="str">
            <v>950122402064</v>
          </cell>
          <cell r="B6132">
            <v>95012240</v>
          </cell>
          <cell r="C6132">
            <v>2064</v>
          </cell>
          <cell r="D6132">
            <v>1091.71</v>
          </cell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>
            <v>1091.71</v>
          </cell>
        </row>
        <row r="6133">
          <cell r="A6133" t="str">
            <v>950122412064</v>
          </cell>
          <cell r="B6133">
            <v>95012241</v>
          </cell>
          <cell r="C6133">
            <v>2064</v>
          </cell>
          <cell r="D6133">
            <v>0.28902</v>
          </cell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>
            <v>0.28902</v>
          </cell>
        </row>
        <row r="6134">
          <cell r="A6134" t="str">
            <v>950122422064</v>
          </cell>
          <cell r="B6134">
            <v>95012242</v>
          </cell>
          <cell r="C6134">
            <v>2064</v>
          </cell>
          <cell r="D6134">
            <v>0.2432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0.2432</v>
          </cell>
        </row>
        <row r="6135">
          <cell r="A6135" t="str">
            <v>950122432064</v>
          </cell>
          <cell r="B6135">
            <v>95012243</v>
          </cell>
          <cell r="C6135">
            <v>2064</v>
          </cell>
          <cell r="D6135">
            <v>0.28960000000000002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0.28960000000000002</v>
          </cell>
        </row>
        <row r="6136">
          <cell r="A6136" t="str">
            <v>950122442064</v>
          </cell>
          <cell r="B6136">
            <v>95012244</v>
          </cell>
          <cell r="C6136">
            <v>2064</v>
          </cell>
          <cell r="D6136">
            <v>0.25979999999999998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0.25979999999999998</v>
          </cell>
        </row>
        <row r="6137">
          <cell r="A6137" t="str">
            <v>950122452064</v>
          </cell>
          <cell r="B6137">
            <v>95012245</v>
          </cell>
          <cell r="C6137">
            <v>2064</v>
          </cell>
          <cell r="D6137">
            <v>0.32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0.32</v>
          </cell>
        </row>
        <row r="6138">
          <cell r="A6138" t="str">
            <v>950122462064</v>
          </cell>
          <cell r="B6138">
            <v>95012246</v>
          </cell>
          <cell r="C6138">
            <v>2064</v>
          </cell>
          <cell r="D6138">
            <v>0.35410000000000003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0.35410000000000003</v>
          </cell>
        </row>
        <row r="6139">
          <cell r="A6139" t="str">
            <v>950122472064</v>
          </cell>
          <cell r="B6139">
            <v>95012247</v>
          </cell>
          <cell r="C6139">
            <v>2064</v>
          </cell>
          <cell r="D6139">
            <v>3.8199999999999998E-2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3.8199999999999998E-2</v>
          </cell>
        </row>
        <row r="6140">
          <cell r="A6140" t="str">
            <v>950122482064</v>
          </cell>
          <cell r="B6140">
            <v>95012248</v>
          </cell>
          <cell r="C6140">
            <v>2064</v>
          </cell>
          <cell r="D6140">
            <v>5.2319999999999998E-2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5.2319999999999998E-2</v>
          </cell>
        </row>
        <row r="6141">
          <cell r="A6141" t="str">
            <v>950122492062</v>
          </cell>
          <cell r="B6141">
            <v>95012249</v>
          </cell>
          <cell r="C6141">
            <v>2062</v>
          </cell>
          <cell r="D6141">
            <v>0.08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0.08</v>
          </cell>
        </row>
        <row r="6142">
          <cell r="A6142" t="str">
            <v>950122492064</v>
          </cell>
          <cell r="B6142">
            <v>95012249</v>
          </cell>
          <cell r="C6142">
            <v>2064</v>
          </cell>
          <cell r="D6142">
            <v>5.1499999999999997E-2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5.1499999999999997E-2</v>
          </cell>
        </row>
        <row r="6143">
          <cell r="A6143" t="str">
            <v>950122502062</v>
          </cell>
          <cell r="B6143">
            <v>95012250</v>
          </cell>
          <cell r="C6143">
            <v>2062</v>
          </cell>
          <cell r="D6143">
            <v>0.1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0.1</v>
          </cell>
        </row>
        <row r="6144">
          <cell r="A6144" t="str">
            <v>950122502064</v>
          </cell>
          <cell r="B6144">
            <v>95012250</v>
          </cell>
          <cell r="C6144">
            <v>2064</v>
          </cell>
          <cell r="D6144">
            <v>6.6629999999999995E-2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6.6629999999999995E-2</v>
          </cell>
        </row>
        <row r="6145">
          <cell r="A6145" t="str">
            <v>950122512064</v>
          </cell>
          <cell r="B6145">
            <v>95012251</v>
          </cell>
          <cell r="C6145">
            <v>2064</v>
          </cell>
          <cell r="D6145">
            <v>1.84E-2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1.84E-2</v>
          </cell>
        </row>
        <row r="6146">
          <cell r="A6146" t="str">
            <v>950122521040</v>
          </cell>
          <cell r="B6146">
            <v>95012252</v>
          </cell>
          <cell r="C6146">
            <v>1040</v>
          </cell>
          <cell r="D6146">
            <v>3.5000000000000003E-2</v>
          </cell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3.5000000000000003E-2</v>
          </cell>
        </row>
        <row r="6147">
          <cell r="A6147" t="str">
            <v>950122522064</v>
          </cell>
          <cell r="B6147">
            <v>95012252</v>
          </cell>
          <cell r="C6147">
            <v>2064</v>
          </cell>
          <cell r="D6147">
            <v>3.3119999999999997E-2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3.3119999999999997E-2</v>
          </cell>
        </row>
        <row r="6148">
          <cell r="A6148" t="str">
            <v>950122524010</v>
          </cell>
          <cell r="B6148">
            <v>95012252</v>
          </cell>
          <cell r="C6148">
            <v>4010</v>
          </cell>
          <cell r="D6148">
            <v>0.03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0.03</v>
          </cell>
        </row>
        <row r="6149">
          <cell r="A6149" t="str">
            <v>950122531040</v>
          </cell>
          <cell r="B6149">
            <v>95012253</v>
          </cell>
          <cell r="C6149">
            <v>1040</v>
          </cell>
          <cell r="D6149">
            <v>0.05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0.05</v>
          </cell>
        </row>
        <row r="6150">
          <cell r="A6150" t="str">
            <v>950122532064</v>
          </cell>
          <cell r="B6150">
            <v>95012253</v>
          </cell>
          <cell r="C6150">
            <v>2064</v>
          </cell>
          <cell r="D6150">
            <v>2.5600000000000001E-2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2.5600000000000001E-2</v>
          </cell>
        </row>
        <row r="6151">
          <cell r="A6151" t="str">
            <v>950122534010</v>
          </cell>
          <cell r="B6151">
            <v>95012253</v>
          </cell>
          <cell r="C6151">
            <v>4010</v>
          </cell>
          <cell r="D6151">
            <v>0.05</v>
          </cell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0.05</v>
          </cell>
        </row>
        <row r="6152">
          <cell r="A6152" t="str">
            <v>950122541040</v>
          </cell>
          <cell r="B6152">
            <v>95012254</v>
          </cell>
          <cell r="C6152">
            <v>1040</v>
          </cell>
          <cell r="D6152">
            <v>7.0000000000000007E-2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7.0000000000000007E-2</v>
          </cell>
        </row>
        <row r="6153">
          <cell r="A6153" t="str">
            <v>950122542064</v>
          </cell>
          <cell r="B6153">
            <v>95012254</v>
          </cell>
          <cell r="C6153">
            <v>2064</v>
          </cell>
          <cell r="D6153">
            <v>4.8280000000000003E-2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4.8280000000000003E-2</v>
          </cell>
        </row>
        <row r="6154">
          <cell r="A6154" t="str">
            <v>950122544010</v>
          </cell>
          <cell r="B6154">
            <v>95012254</v>
          </cell>
          <cell r="C6154">
            <v>4010</v>
          </cell>
          <cell r="D6154">
            <v>7.0000000000000007E-2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7.0000000000000007E-2</v>
          </cell>
        </row>
        <row r="6155">
          <cell r="A6155" t="str">
            <v>950122552064</v>
          </cell>
          <cell r="B6155">
            <v>95012255</v>
          </cell>
          <cell r="C6155">
            <v>2064</v>
          </cell>
          <cell r="D6155">
            <v>17</v>
          </cell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>
            <v>17</v>
          </cell>
        </row>
        <row r="6156">
          <cell r="A6156" t="str">
            <v>950122561040</v>
          </cell>
          <cell r="B6156">
            <v>95012256</v>
          </cell>
          <cell r="C6156">
            <v>1040</v>
          </cell>
          <cell r="D6156">
            <v>0.29332999999999998</v>
          </cell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>
            <v>0.29332999999999998</v>
          </cell>
        </row>
        <row r="6157">
          <cell r="A6157" t="str">
            <v>950122562064</v>
          </cell>
          <cell r="B6157">
            <v>95012256</v>
          </cell>
          <cell r="C6157">
            <v>2064</v>
          </cell>
          <cell r="D6157">
            <v>0.29876999999999998</v>
          </cell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>
            <v>0.29876999999999998</v>
          </cell>
        </row>
        <row r="6158">
          <cell r="A6158" t="str">
            <v>950122564010</v>
          </cell>
          <cell r="B6158">
            <v>95012256</v>
          </cell>
          <cell r="C6158">
            <v>4010</v>
          </cell>
          <cell r="D6158">
            <v>0.29332999999999998</v>
          </cell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>
            <v>0.29332999999999998</v>
          </cell>
        </row>
        <row r="6159">
          <cell r="A6159" t="str">
            <v>950122571040</v>
          </cell>
          <cell r="B6159">
            <v>95012257</v>
          </cell>
          <cell r="C6159">
            <v>1040</v>
          </cell>
          <cell r="D6159">
            <v>0.7</v>
          </cell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>
            <v>0.7</v>
          </cell>
        </row>
        <row r="6160">
          <cell r="A6160" t="str">
            <v>950122572064</v>
          </cell>
          <cell r="B6160">
            <v>95012257</v>
          </cell>
          <cell r="C6160">
            <v>2064</v>
          </cell>
          <cell r="D6160">
            <v>0.38700000000000001</v>
          </cell>
          <cell r="E6160">
            <v>0</v>
          </cell>
          <cell r="F6160">
            <v>0</v>
          </cell>
          <cell r="G6160">
            <v>0</v>
          </cell>
          <cell r="H6160">
            <v>0</v>
          </cell>
          <cell r="I6160">
            <v>0.38700000000000001</v>
          </cell>
        </row>
        <row r="6161">
          <cell r="A6161" t="str">
            <v>950122582064</v>
          </cell>
          <cell r="B6161">
            <v>95012258</v>
          </cell>
          <cell r="C6161">
            <v>2064</v>
          </cell>
          <cell r="D6161">
            <v>4072.4375</v>
          </cell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>
            <v>4072.4375</v>
          </cell>
        </row>
        <row r="6162">
          <cell r="A6162" t="str">
            <v>950122592064</v>
          </cell>
          <cell r="B6162">
            <v>95012259</v>
          </cell>
          <cell r="C6162">
            <v>2064</v>
          </cell>
          <cell r="D6162">
            <v>8.24</v>
          </cell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>
            <v>8.24</v>
          </cell>
        </row>
        <row r="6163">
          <cell r="A6163" t="str">
            <v>950122602064</v>
          </cell>
          <cell r="B6163">
            <v>95012260</v>
          </cell>
          <cell r="C6163">
            <v>2064</v>
          </cell>
          <cell r="D6163">
            <v>0.61980000000000002</v>
          </cell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>
            <v>0.61980000000000002</v>
          </cell>
        </row>
        <row r="6164">
          <cell r="A6164" t="str">
            <v>950122612064</v>
          </cell>
          <cell r="B6164">
            <v>95012261</v>
          </cell>
          <cell r="C6164">
            <v>2064</v>
          </cell>
          <cell r="D6164">
            <v>0.52195999999999998</v>
          </cell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>
            <v>0.52195999999999998</v>
          </cell>
        </row>
        <row r="6165">
          <cell r="A6165" t="str">
            <v>950122622062</v>
          </cell>
          <cell r="B6165">
            <v>95012262</v>
          </cell>
          <cell r="C6165">
            <v>2062</v>
          </cell>
          <cell r="D6165">
            <v>32.549999999999997</v>
          </cell>
          <cell r="E6165">
            <v>0</v>
          </cell>
          <cell r="F6165">
            <v>0</v>
          </cell>
          <cell r="G6165">
            <v>0</v>
          </cell>
          <cell r="H6165">
            <v>0</v>
          </cell>
          <cell r="I6165">
            <v>32.549999999999997</v>
          </cell>
        </row>
        <row r="6166">
          <cell r="A6166" t="str">
            <v>950122622064</v>
          </cell>
          <cell r="B6166">
            <v>95012262</v>
          </cell>
          <cell r="C6166">
            <v>2064</v>
          </cell>
          <cell r="D6166">
            <v>19.365410000000001</v>
          </cell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>
            <v>19.365410000000001</v>
          </cell>
        </row>
        <row r="6167">
          <cell r="A6167" t="str">
            <v>950122642064</v>
          </cell>
          <cell r="B6167">
            <v>95012264</v>
          </cell>
          <cell r="C6167">
            <v>2064</v>
          </cell>
          <cell r="D6167">
            <v>189.14</v>
          </cell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>
            <v>189.14</v>
          </cell>
        </row>
        <row r="6168">
          <cell r="A6168" t="str">
            <v>950122652064</v>
          </cell>
          <cell r="B6168">
            <v>95012265</v>
          </cell>
          <cell r="C6168">
            <v>2064</v>
          </cell>
          <cell r="D6168">
            <v>82.5</v>
          </cell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>
            <v>82.5</v>
          </cell>
        </row>
        <row r="6169">
          <cell r="A6169" t="str">
            <v>950122662064</v>
          </cell>
          <cell r="B6169">
            <v>95012266</v>
          </cell>
          <cell r="C6169">
            <v>2064</v>
          </cell>
          <cell r="D6169">
            <v>1373.12</v>
          </cell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>
            <v>1373.12</v>
          </cell>
        </row>
        <row r="6170">
          <cell r="A6170" t="str">
            <v>950122671040</v>
          </cell>
          <cell r="B6170">
            <v>95012267</v>
          </cell>
          <cell r="C6170">
            <v>1040</v>
          </cell>
          <cell r="D6170">
            <v>0.75</v>
          </cell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>
            <v>0.75</v>
          </cell>
        </row>
        <row r="6171">
          <cell r="A6171" t="str">
            <v>950122672064</v>
          </cell>
          <cell r="B6171">
            <v>95012267</v>
          </cell>
          <cell r="C6171">
            <v>2064</v>
          </cell>
          <cell r="D6171">
            <v>0.50507000000000002</v>
          </cell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>
            <v>0.50507000000000002</v>
          </cell>
        </row>
        <row r="6172">
          <cell r="A6172" t="str">
            <v>950122681040</v>
          </cell>
          <cell r="B6172">
            <v>95012268</v>
          </cell>
          <cell r="C6172">
            <v>1040</v>
          </cell>
          <cell r="D6172">
            <v>1.05</v>
          </cell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>
            <v>1.05</v>
          </cell>
        </row>
        <row r="6173">
          <cell r="A6173" t="str">
            <v>950122682064</v>
          </cell>
          <cell r="B6173">
            <v>95012268</v>
          </cell>
          <cell r="C6173">
            <v>2064</v>
          </cell>
          <cell r="D6173">
            <v>1.2</v>
          </cell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>
            <v>1.2</v>
          </cell>
        </row>
        <row r="6174">
          <cell r="A6174" t="str">
            <v>950122684010</v>
          </cell>
          <cell r="B6174">
            <v>95012268</v>
          </cell>
          <cell r="C6174">
            <v>4010</v>
          </cell>
          <cell r="D6174">
            <v>1.05</v>
          </cell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>
            <v>1.05</v>
          </cell>
        </row>
        <row r="6175">
          <cell r="A6175" t="str">
            <v>950122692064</v>
          </cell>
          <cell r="B6175">
            <v>95012269</v>
          </cell>
          <cell r="C6175">
            <v>2064</v>
          </cell>
          <cell r="D6175">
            <v>131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131</v>
          </cell>
        </row>
        <row r="6176">
          <cell r="A6176" t="str">
            <v>950122702064</v>
          </cell>
          <cell r="B6176">
            <v>95012270</v>
          </cell>
          <cell r="C6176">
            <v>2064</v>
          </cell>
          <cell r="D6176">
            <v>0.24024999999999999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0.24024999999999999</v>
          </cell>
        </row>
        <row r="6177">
          <cell r="A6177" t="str">
            <v>950122712064</v>
          </cell>
          <cell r="B6177">
            <v>95012271</v>
          </cell>
          <cell r="C6177">
            <v>2064</v>
          </cell>
          <cell r="D6177">
            <v>7.84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7.84</v>
          </cell>
        </row>
        <row r="6178">
          <cell r="A6178" t="str">
            <v>950122722064</v>
          </cell>
          <cell r="B6178">
            <v>95012272</v>
          </cell>
          <cell r="C6178">
            <v>2064</v>
          </cell>
          <cell r="D6178">
            <v>15.252079999999999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15.252079999999999</v>
          </cell>
        </row>
        <row r="6179">
          <cell r="A6179" t="str">
            <v>950122732064</v>
          </cell>
          <cell r="B6179">
            <v>95012273</v>
          </cell>
          <cell r="C6179">
            <v>2064</v>
          </cell>
          <cell r="D6179">
            <v>2135.0250000000001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2135.0250000000001</v>
          </cell>
        </row>
        <row r="6180">
          <cell r="A6180" t="str">
            <v>950122762064</v>
          </cell>
          <cell r="B6180">
            <v>95012276</v>
          </cell>
          <cell r="C6180">
            <v>2064</v>
          </cell>
          <cell r="D6180">
            <v>96.99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96.99</v>
          </cell>
        </row>
        <row r="6181">
          <cell r="A6181" t="str">
            <v>950122772064</v>
          </cell>
          <cell r="B6181">
            <v>95012277</v>
          </cell>
          <cell r="C6181">
            <v>2064</v>
          </cell>
          <cell r="D6181">
            <v>747.96167000000003</v>
          </cell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747.96167000000003</v>
          </cell>
        </row>
        <row r="6182">
          <cell r="A6182" t="str">
            <v>950122782064</v>
          </cell>
          <cell r="B6182">
            <v>95012278</v>
          </cell>
          <cell r="C6182">
            <v>2064</v>
          </cell>
          <cell r="D6182">
            <v>122.58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122.58</v>
          </cell>
        </row>
        <row r="6183">
          <cell r="A6183" t="str">
            <v>950122792064</v>
          </cell>
          <cell r="B6183">
            <v>95012279</v>
          </cell>
          <cell r="C6183">
            <v>2064</v>
          </cell>
          <cell r="D6183">
            <v>339.99142999999998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339.99142999999998</v>
          </cell>
        </row>
        <row r="6184">
          <cell r="A6184" t="str">
            <v>950122802064</v>
          </cell>
          <cell r="B6184">
            <v>95012280</v>
          </cell>
          <cell r="C6184">
            <v>2064</v>
          </cell>
          <cell r="D6184">
            <v>112.67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112.67</v>
          </cell>
        </row>
        <row r="6185">
          <cell r="A6185" t="str">
            <v>950122812064</v>
          </cell>
          <cell r="B6185">
            <v>95012281</v>
          </cell>
          <cell r="C6185">
            <v>2064</v>
          </cell>
          <cell r="D6185">
            <v>0.22420000000000001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0.22420000000000001</v>
          </cell>
        </row>
        <row r="6186">
          <cell r="A6186" t="str">
            <v>950122822064</v>
          </cell>
          <cell r="B6186">
            <v>95012282</v>
          </cell>
          <cell r="C6186">
            <v>2064</v>
          </cell>
          <cell r="D6186">
            <v>0.33227000000000001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0.33227000000000001</v>
          </cell>
        </row>
        <row r="6187">
          <cell r="A6187" t="str">
            <v>950122832064</v>
          </cell>
          <cell r="B6187">
            <v>95012283</v>
          </cell>
          <cell r="C6187">
            <v>2064</v>
          </cell>
          <cell r="D6187">
            <v>8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8</v>
          </cell>
        </row>
        <row r="6188">
          <cell r="A6188" t="str">
            <v>950122842064</v>
          </cell>
          <cell r="B6188">
            <v>95012284</v>
          </cell>
          <cell r="C6188">
            <v>2064</v>
          </cell>
          <cell r="D6188">
            <v>4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4</v>
          </cell>
        </row>
        <row r="6189">
          <cell r="A6189" t="str">
            <v>950122852061</v>
          </cell>
          <cell r="B6189">
            <v>95012285</v>
          </cell>
          <cell r="C6189">
            <v>2061</v>
          </cell>
          <cell r="D6189">
            <v>8.1280000000000001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8.1280000000000001</v>
          </cell>
        </row>
        <row r="6190">
          <cell r="A6190" t="str">
            <v>950122852064</v>
          </cell>
          <cell r="B6190">
            <v>95012285</v>
          </cell>
          <cell r="C6190">
            <v>2064</v>
          </cell>
          <cell r="D6190">
            <v>18.67286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18.67286</v>
          </cell>
        </row>
        <row r="6191">
          <cell r="A6191" t="str">
            <v>950122862064</v>
          </cell>
          <cell r="B6191">
            <v>95012286</v>
          </cell>
          <cell r="C6191">
            <v>2064</v>
          </cell>
          <cell r="D6191">
            <v>48.88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48.88</v>
          </cell>
        </row>
        <row r="6192">
          <cell r="A6192" t="str">
            <v>950122872064</v>
          </cell>
          <cell r="B6192">
            <v>95012287</v>
          </cell>
          <cell r="C6192">
            <v>2064</v>
          </cell>
          <cell r="D6192">
            <v>195.95667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195.95667</v>
          </cell>
        </row>
        <row r="6193">
          <cell r="A6193" t="str">
            <v>950122882064</v>
          </cell>
          <cell r="B6193">
            <v>95012288</v>
          </cell>
          <cell r="C6193">
            <v>2064</v>
          </cell>
          <cell r="D6193">
            <v>1664.78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1664.78</v>
          </cell>
        </row>
        <row r="6194">
          <cell r="A6194" t="str">
            <v>950122892064</v>
          </cell>
          <cell r="B6194">
            <v>95012289</v>
          </cell>
          <cell r="C6194">
            <v>2064</v>
          </cell>
          <cell r="D6194">
            <v>1763.13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1763.13</v>
          </cell>
        </row>
        <row r="6195">
          <cell r="A6195" t="str">
            <v>950122902064</v>
          </cell>
          <cell r="B6195">
            <v>95012290</v>
          </cell>
          <cell r="C6195">
            <v>2064</v>
          </cell>
          <cell r="D6195">
            <v>1663.62</v>
          </cell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1663.62</v>
          </cell>
        </row>
        <row r="6196">
          <cell r="A6196" t="str">
            <v>950122912064</v>
          </cell>
          <cell r="B6196">
            <v>95012291</v>
          </cell>
          <cell r="C6196">
            <v>2064</v>
          </cell>
          <cell r="D6196">
            <v>320.19499999999999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320.19499999999999</v>
          </cell>
        </row>
        <row r="6197">
          <cell r="A6197" t="str">
            <v>950122932064</v>
          </cell>
          <cell r="B6197">
            <v>95012293</v>
          </cell>
          <cell r="C6197">
            <v>2064</v>
          </cell>
          <cell r="D6197">
            <v>4.18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4.18</v>
          </cell>
        </row>
        <row r="6198">
          <cell r="A6198" t="str">
            <v>950122942060</v>
          </cell>
          <cell r="B6198">
            <v>95012294</v>
          </cell>
          <cell r="C6198">
            <v>2060</v>
          </cell>
          <cell r="D6198">
            <v>9.1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9.1</v>
          </cell>
        </row>
        <row r="6199">
          <cell r="A6199" t="str">
            <v>950122942064</v>
          </cell>
          <cell r="B6199">
            <v>95012294</v>
          </cell>
          <cell r="C6199">
            <v>2064</v>
          </cell>
          <cell r="D6199">
            <v>9.4857099999999992</v>
          </cell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>
            <v>9.4857099999999992</v>
          </cell>
        </row>
        <row r="6200">
          <cell r="A6200" t="str">
            <v>950122952064</v>
          </cell>
          <cell r="B6200">
            <v>95012295</v>
          </cell>
          <cell r="C6200">
            <v>2064</v>
          </cell>
          <cell r="D6200">
            <v>209.76499999999999</v>
          </cell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>
            <v>209.76499999999999</v>
          </cell>
        </row>
        <row r="6201">
          <cell r="A6201" t="str">
            <v>950122962064</v>
          </cell>
          <cell r="B6201">
            <v>95012296</v>
          </cell>
          <cell r="C6201">
            <v>2064</v>
          </cell>
          <cell r="D6201">
            <v>0.6</v>
          </cell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>
            <v>0.6</v>
          </cell>
        </row>
        <row r="6202">
          <cell r="A6202" t="str">
            <v>950122972064</v>
          </cell>
          <cell r="B6202">
            <v>95012297</v>
          </cell>
          <cell r="C6202">
            <v>2064</v>
          </cell>
          <cell r="D6202">
            <v>633</v>
          </cell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>
            <v>633</v>
          </cell>
        </row>
        <row r="6203">
          <cell r="A6203" t="str">
            <v>950122982064</v>
          </cell>
          <cell r="B6203">
            <v>95012298</v>
          </cell>
          <cell r="C6203">
            <v>2064</v>
          </cell>
          <cell r="D6203">
            <v>304.13333</v>
          </cell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>
            <v>304.13333</v>
          </cell>
        </row>
        <row r="6204">
          <cell r="A6204" t="str">
            <v>950122992064</v>
          </cell>
          <cell r="B6204">
            <v>95012299</v>
          </cell>
          <cell r="C6204">
            <v>2064</v>
          </cell>
          <cell r="D6204">
            <v>1457.7449999999999</v>
          </cell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>
            <v>1457.7449999999999</v>
          </cell>
        </row>
        <row r="6205">
          <cell r="A6205" t="str">
            <v>950123002064</v>
          </cell>
          <cell r="B6205">
            <v>95012300</v>
          </cell>
          <cell r="C6205">
            <v>2064</v>
          </cell>
          <cell r="D6205">
            <v>167.77431000000001</v>
          </cell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>
            <v>167.77431000000001</v>
          </cell>
        </row>
        <row r="6206">
          <cell r="A6206" t="str">
            <v>950123012064</v>
          </cell>
          <cell r="B6206">
            <v>95012301</v>
          </cell>
          <cell r="C6206">
            <v>2064</v>
          </cell>
          <cell r="D6206">
            <v>2114.66</v>
          </cell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>
            <v>2114.66</v>
          </cell>
        </row>
        <row r="6207">
          <cell r="A6207" t="str">
            <v>950123022064</v>
          </cell>
          <cell r="B6207">
            <v>95012302</v>
          </cell>
          <cell r="C6207">
            <v>2064</v>
          </cell>
          <cell r="D6207">
            <v>1412.01</v>
          </cell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>
            <v>1412.01</v>
          </cell>
        </row>
        <row r="6208">
          <cell r="A6208" t="str">
            <v>950123032064</v>
          </cell>
          <cell r="B6208">
            <v>95012303</v>
          </cell>
          <cell r="C6208">
            <v>2064</v>
          </cell>
          <cell r="D6208">
            <v>308.54000000000002</v>
          </cell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>
            <v>308.54000000000002</v>
          </cell>
        </row>
        <row r="6209">
          <cell r="A6209" t="str">
            <v>950123042060</v>
          </cell>
          <cell r="B6209">
            <v>95012304</v>
          </cell>
          <cell r="C6209">
            <v>2060</v>
          </cell>
          <cell r="D6209">
            <v>285.16444000000001</v>
          </cell>
          <cell r="E6209">
            <v>0</v>
          </cell>
          <cell r="F6209">
            <v>0</v>
          </cell>
          <cell r="G6209">
            <v>0</v>
          </cell>
          <cell r="H6209">
            <v>0</v>
          </cell>
          <cell r="I6209">
            <v>285.16444000000001</v>
          </cell>
        </row>
        <row r="6210">
          <cell r="A6210" t="str">
            <v>950123042064</v>
          </cell>
          <cell r="B6210">
            <v>95012304</v>
          </cell>
          <cell r="C6210">
            <v>2064</v>
          </cell>
          <cell r="D6210">
            <v>293.08080000000001</v>
          </cell>
          <cell r="E6210">
            <v>0</v>
          </cell>
          <cell r="F6210">
            <v>0</v>
          </cell>
          <cell r="G6210">
            <v>0</v>
          </cell>
          <cell r="H6210">
            <v>0</v>
          </cell>
          <cell r="I6210">
            <v>293.08080000000001</v>
          </cell>
        </row>
        <row r="6211">
          <cell r="A6211" t="str">
            <v>950123052061</v>
          </cell>
          <cell r="B6211">
            <v>95012305</v>
          </cell>
          <cell r="C6211">
            <v>2061</v>
          </cell>
          <cell r="D6211">
            <v>652.66</v>
          </cell>
          <cell r="E6211">
            <v>0</v>
          </cell>
          <cell r="F6211">
            <v>0</v>
          </cell>
          <cell r="G6211">
            <v>0</v>
          </cell>
          <cell r="H6211">
            <v>0</v>
          </cell>
          <cell r="I6211">
            <v>652.66</v>
          </cell>
        </row>
        <row r="6212">
          <cell r="A6212" t="str">
            <v>950123052064</v>
          </cell>
          <cell r="B6212">
            <v>95012305</v>
          </cell>
          <cell r="C6212">
            <v>2064</v>
          </cell>
          <cell r="D6212">
            <v>441.05</v>
          </cell>
          <cell r="E6212">
            <v>0</v>
          </cell>
          <cell r="F6212">
            <v>0</v>
          </cell>
          <cell r="G6212">
            <v>0</v>
          </cell>
          <cell r="H6212">
            <v>0</v>
          </cell>
          <cell r="I6212">
            <v>441.05</v>
          </cell>
        </row>
        <row r="6213">
          <cell r="A6213" t="str">
            <v>950123062064</v>
          </cell>
          <cell r="B6213">
            <v>95012306</v>
          </cell>
          <cell r="C6213">
            <v>2064</v>
          </cell>
          <cell r="D6213">
            <v>54.704999999999998</v>
          </cell>
          <cell r="E6213">
            <v>0</v>
          </cell>
          <cell r="F6213">
            <v>0</v>
          </cell>
          <cell r="G6213">
            <v>0</v>
          </cell>
          <cell r="H6213">
            <v>0</v>
          </cell>
          <cell r="I6213">
            <v>54.704999999999998</v>
          </cell>
        </row>
        <row r="6214">
          <cell r="A6214" t="str">
            <v>950123072064</v>
          </cell>
          <cell r="B6214">
            <v>95012307</v>
          </cell>
          <cell r="C6214">
            <v>2064</v>
          </cell>
          <cell r="D6214">
            <v>53.255870000000002</v>
          </cell>
          <cell r="E6214">
            <v>0</v>
          </cell>
          <cell r="F6214">
            <v>0</v>
          </cell>
          <cell r="G6214">
            <v>0</v>
          </cell>
          <cell r="H6214">
            <v>0</v>
          </cell>
          <cell r="I6214">
            <v>53.255870000000002</v>
          </cell>
        </row>
        <row r="6215">
          <cell r="A6215" t="str">
            <v>950123082060</v>
          </cell>
          <cell r="B6215">
            <v>95012308</v>
          </cell>
          <cell r="C6215">
            <v>2060</v>
          </cell>
          <cell r="D6215">
            <v>410.11750000000001</v>
          </cell>
          <cell r="E6215">
            <v>0</v>
          </cell>
          <cell r="F6215">
            <v>0</v>
          </cell>
          <cell r="G6215">
            <v>0</v>
          </cell>
          <cell r="H6215">
            <v>0</v>
          </cell>
          <cell r="I6215">
            <v>410.11750000000001</v>
          </cell>
        </row>
        <row r="6216">
          <cell r="A6216" t="str">
            <v>950123082064</v>
          </cell>
          <cell r="B6216">
            <v>95012308</v>
          </cell>
          <cell r="C6216">
            <v>2064</v>
          </cell>
          <cell r="D6216">
            <v>409.16332999999997</v>
          </cell>
          <cell r="E6216">
            <v>0</v>
          </cell>
          <cell r="F6216">
            <v>0</v>
          </cell>
          <cell r="G6216">
            <v>0</v>
          </cell>
          <cell r="H6216">
            <v>0</v>
          </cell>
          <cell r="I6216">
            <v>409.16332999999997</v>
          </cell>
        </row>
        <row r="6217">
          <cell r="A6217" t="str">
            <v>950123092064</v>
          </cell>
          <cell r="B6217">
            <v>95012309</v>
          </cell>
          <cell r="C6217">
            <v>2064</v>
          </cell>
          <cell r="D6217">
            <v>5.88</v>
          </cell>
          <cell r="E6217">
            <v>0</v>
          </cell>
          <cell r="F6217">
            <v>0</v>
          </cell>
          <cell r="G6217">
            <v>0</v>
          </cell>
          <cell r="H6217">
            <v>0</v>
          </cell>
          <cell r="I6217">
            <v>5.88</v>
          </cell>
        </row>
        <row r="6218">
          <cell r="A6218" t="str">
            <v>950123102064</v>
          </cell>
          <cell r="B6218">
            <v>95012310</v>
          </cell>
          <cell r="C6218">
            <v>2064</v>
          </cell>
          <cell r="D6218">
            <v>589.67999999999995</v>
          </cell>
          <cell r="E6218">
            <v>0</v>
          </cell>
          <cell r="F6218">
            <v>0</v>
          </cell>
          <cell r="G6218">
            <v>0</v>
          </cell>
          <cell r="H6218">
            <v>0</v>
          </cell>
          <cell r="I6218">
            <v>589.67999999999995</v>
          </cell>
        </row>
        <row r="6219">
          <cell r="A6219" t="str">
            <v>950123112064</v>
          </cell>
          <cell r="B6219">
            <v>95012311</v>
          </cell>
          <cell r="C6219">
            <v>2064</v>
          </cell>
          <cell r="D6219">
            <v>414</v>
          </cell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414</v>
          </cell>
        </row>
        <row r="6220">
          <cell r="A6220" t="str">
            <v>950123122064</v>
          </cell>
          <cell r="B6220">
            <v>95012312</v>
          </cell>
          <cell r="C6220">
            <v>2064</v>
          </cell>
          <cell r="D6220">
            <v>410</v>
          </cell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410</v>
          </cell>
        </row>
        <row r="6221">
          <cell r="A6221" t="str">
            <v>950123132064</v>
          </cell>
          <cell r="B6221">
            <v>95012313</v>
          </cell>
          <cell r="C6221">
            <v>2064</v>
          </cell>
          <cell r="D6221">
            <v>270</v>
          </cell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270</v>
          </cell>
        </row>
        <row r="6222">
          <cell r="A6222" t="str">
            <v>950123142064</v>
          </cell>
          <cell r="B6222">
            <v>95012314</v>
          </cell>
          <cell r="C6222">
            <v>2064</v>
          </cell>
          <cell r="D6222">
            <v>447</v>
          </cell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447</v>
          </cell>
        </row>
        <row r="6223">
          <cell r="A6223" t="str">
            <v>950123152064</v>
          </cell>
          <cell r="B6223">
            <v>95012315</v>
          </cell>
          <cell r="C6223">
            <v>2064</v>
          </cell>
          <cell r="D6223">
            <v>482</v>
          </cell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482</v>
          </cell>
        </row>
        <row r="6224">
          <cell r="A6224" t="str">
            <v>950123162064</v>
          </cell>
          <cell r="B6224">
            <v>95012316</v>
          </cell>
          <cell r="C6224">
            <v>2064</v>
          </cell>
          <cell r="D6224">
            <v>512</v>
          </cell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512</v>
          </cell>
        </row>
        <row r="6225">
          <cell r="A6225" t="str">
            <v>950123172064</v>
          </cell>
          <cell r="B6225">
            <v>95012317</v>
          </cell>
          <cell r="C6225">
            <v>2064</v>
          </cell>
          <cell r="D6225">
            <v>0.97492999999999996</v>
          </cell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0.97492999999999996</v>
          </cell>
        </row>
        <row r="6226">
          <cell r="A6226" t="str">
            <v>950123182064</v>
          </cell>
          <cell r="B6226">
            <v>95012318</v>
          </cell>
          <cell r="C6226">
            <v>2064</v>
          </cell>
          <cell r="D6226">
            <v>43.267000000000003</v>
          </cell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43.267000000000003</v>
          </cell>
        </row>
        <row r="6227">
          <cell r="A6227" t="str">
            <v>950123192064</v>
          </cell>
          <cell r="B6227">
            <v>95012319</v>
          </cell>
          <cell r="C6227">
            <v>2064</v>
          </cell>
          <cell r="D6227">
            <v>30.309550000000002</v>
          </cell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30.309550000000002</v>
          </cell>
        </row>
        <row r="6228">
          <cell r="A6228" t="str">
            <v>950123202064</v>
          </cell>
          <cell r="B6228">
            <v>95012320</v>
          </cell>
          <cell r="C6228">
            <v>2064</v>
          </cell>
          <cell r="D6228">
            <v>99.92</v>
          </cell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99.92</v>
          </cell>
        </row>
        <row r="6229">
          <cell r="A6229" t="str">
            <v>950123212064</v>
          </cell>
          <cell r="B6229">
            <v>95012321</v>
          </cell>
          <cell r="C6229">
            <v>2064</v>
          </cell>
          <cell r="D6229">
            <v>15.75</v>
          </cell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15.75</v>
          </cell>
        </row>
        <row r="6230">
          <cell r="A6230" t="str">
            <v>950123222060</v>
          </cell>
          <cell r="B6230">
            <v>95012322</v>
          </cell>
          <cell r="C6230">
            <v>2060</v>
          </cell>
          <cell r="D6230">
            <v>589.88</v>
          </cell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589.88</v>
          </cell>
        </row>
        <row r="6231">
          <cell r="A6231" t="str">
            <v>950123222064</v>
          </cell>
          <cell r="B6231">
            <v>95012322</v>
          </cell>
          <cell r="C6231">
            <v>2064</v>
          </cell>
          <cell r="D6231">
            <v>460.48</v>
          </cell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460.48</v>
          </cell>
        </row>
        <row r="6232">
          <cell r="A6232" t="str">
            <v>950123232064</v>
          </cell>
          <cell r="B6232">
            <v>95012323</v>
          </cell>
          <cell r="C6232">
            <v>2064</v>
          </cell>
          <cell r="D6232">
            <v>469.10833000000002</v>
          </cell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469.10833000000002</v>
          </cell>
        </row>
        <row r="6233">
          <cell r="A6233" t="str">
            <v>950123242064</v>
          </cell>
          <cell r="B6233">
            <v>95012324</v>
          </cell>
          <cell r="C6233">
            <v>2064</v>
          </cell>
          <cell r="D6233">
            <v>270.07499999999999</v>
          </cell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270.07499999999999</v>
          </cell>
        </row>
        <row r="6234">
          <cell r="A6234" t="str">
            <v>950123252064</v>
          </cell>
          <cell r="B6234">
            <v>95012325</v>
          </cell>
          <cell r="C6234">
            <v>2064</v>
          </cell>
          <cell r="D6234">
            <v>297.83999999999997</v>
          </cell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297.83999999999997</v>
          </cell>
        </row>
        <row r="6235">
          <cell r="A6235" t="str">
            <v>950123262064</v>
          </cell>
          <cell r="B6235">
            <v>95012326</v>
          </cell>
          <cell r="C6235">
            <v>2064</v>
          </cell>
          <cell r="D6235">
            <v>44.325000000000003</v>
          </cell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44.325000000000003</v>
          </cell>
        </row>
        <row r="6236">
          <cell r="A6236" t="str">
            <v>950123272064</v>
          </cell>
          <cell r="B6236">
            <v>95012327</v>
          </cell>
          <cell r="C6236">
            <v>2064</v>
          </cell>
          <cell r="D6236">
            <v>479.83</v>
          </cell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479.83</v>
          </cell>
        </row>
        <row r="6237">
          <cell r="A6237" t="str">
            <v>950123282064</v>
          </cell>
          <cell r="B6237">
            <v>95012328</v>
          </cell>
          <cell r="C6237">
            <v>2064</v>
          </cell>
          <cell r="D6237">
            <v>337.4</v>
          </cell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337.4</v>
          </cell>
        </row>
        <row r="6238">
          <cell r="A6238" t="str">
            <v>950123292064</v>
          </cell>
          <cell r="B6238">
            <v>95012329</v>
          </cell>
          <cell r="C6238">
            <v>2064</v>
          </cell>
          <cell r="D6238">
            <v>264.83332999999999</v>
          </cell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264.83332999999999</v>
          </cell>
        </row>
        <row r="6239">
          <cell r="A6239" t="str">
            <v>950123302064</v>
          </cell>
          <cell r="B6239">
            <v>95012330</v>
          </cell>
          <cell r="C6239">
            <v>2064</v>
          </cell>
          <cell r="D6239">
            <v>19.978570000000001</v>
          </cell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19.978570000000001</v>
          </cell>
        </row>
        <row r="6240">
          <cell r="A6240" t="str">
            <v>950123312064</v>
          </cell>
          <cell r="B6240">
            <v>95012331</v>
          </cell>
          <cell r="C6240">
            <v>2064</v>
          </cell>
          <cell r="D6240">
            <v>15.6</v>
          </cell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15.6</v>
          </cell>
        </row>
        <row r="6241">
          <cell r="A6241" t="str">
            <v>950123332064</v>
          </cell>
          <cell r="B6241">
            <v>95012333</v>
          </cell>
          <cell r="C6241">
            <v>2064</v>
          </cell>
          <cell r="D6241">
            <v>135</v>
          </cell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135</v>
          </cell>
        </row>
        <row r="6242">
          <cell r="A6242" t="str">
            <v>950123342064</v>
          </cell>
          <cell r="B6242">
            <v>95012334</v>
          </cell>
          <cell r="C6242">
            <v>2064</v>
          </cell>
          <cell r="D6242">
            <v>89</v>
          </cell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89</v>
          </cell>
        </row>
        <row r="6243">
          <cell r="A6243" t="str">
            <v>950123352064</v>
          </cell>
          <cell r="B6243">
            <v>95012335</v>
          </cell>
          <cell r="C6243">
            <v>2064</v>
          </cell>
          <cell r="D6243">
            <v>295</v>
          </cell>
          <cell r="E6243">
            <v>0</v>
          </cell>
          <cell r="F6243">
            <v>0</v>
          </cell>
          <cell r="G6243">
            <v>0</v>
          </cell>
          <cell r="H6243">
            <v>0</v>
          </cell>
          <cell r="I6243">
            <v>295</v>
          </cell>
        </row>
        <row r="6244">
          <cell r="A6244" t="str">
            <v>950123362062</v>
          </cell>
          <cell r="B6244">
            <v>95012336</v>
          </cell>
          <cell r="C6244">
            <v>2062</v>
          </cell>
          <cell r="D6244">
            <v>15.81</v>
          </cell>
          <cell r="E6244">
            <v>0</v>
          </cell>
          <cell r="F6244">
            <v>0</v>
          </cell>
          <cell r="G6244">
            <v>0</v>
          </cell>
          <cell r="H6244">
            <v>0</v>
          </cell>
          <cell r="I6244">
            <v>15.81</v>
          </cell>
        </row>
        <row r="6245">
          <cell r="A6245" t="str">
            <v>950123362064</v>
          </cell>
          <cell r="B6245">
            <v>95012336</v>
          </cell>
          <cell r="C6245">
            <v>2064</v>
          </cell>
          <cell r="D6245">
            <v>307.5</v>
          </cell>
          <cell r="E6245">
            <v>0</v>
          </cell>
          <cell r="F6245">
            <v>0</v>
          </cell>
          <cell r="G6245">
            <v>0</v>
          </cell>
          <cell r="H6245">
            <v>0</v>
          </cell>
          <cell r="I6245">
            <v>307.5</v>
          </cell>
        </row>
        <row r="6246">
          <cell r="A6246" t="str">
            <v>950123372064</v>
          </cell>
          <cell r="B6246">
            <v>95012337</v>
          </cell>
          <cell r="C6246">
            <v>2064</v>
          </cell>
          <cell r="D6246">
            <v>45</v>
          </cell>
          <cell r="E6246">
            <v>0</v>
          </cell>
          <cell r="F6246">
            <v>0</v>
          </cell>
          <cell r="G6246">
            <v>0</v>
          </cell>
          <cell r="H6246">
            <v>0</v>
          </cell>
          <cell r="I6246">
            <v>45</v>
          </cell>
        </row>
        <row r="6247">
          <cell r="A6247" t="str">
            <v>950123382060</v>
          </cell>
          <cell r="B6247">
            <v>95012338</v>
          </cell>
          <cell r="C6247">
            <v>2060</v>
          </cell>
          <cell r="D6247">
            <v>485</v>
          </cell>
          <cell r="E6247">
            <v>0</v>
          </cell>
          <cell r="F6247">
            <v>0</v>
          </cell>
          <cell r="G6247">
            <v>0</v>
          </cell>
          <cell r="H6247">
            <v>0</v>
          </cell>
          <cell r="I6247">
            <v>485</v>
          </cell>
        </row>
        <row r="6248">
          <cell r="A6248" t="str">
            <v>950123382064</v>
          </cell>
          <cell r="B6248">
            <v>95012338</v>
          </cell>
          <cell r="C6248">
            <v>2064</v>
          </cell>
          <cell r="D6248">
            <v>560.98667</v>
          </cell>
          <cell r="E6248">
            <v>0</v>
          </cell>
          <cell r="F6248">
            <v>0</v>
          </cell>
          <cell r="G6248">
            <v>0</v>
          </cell>
          <cell r="H6248">
            <v>0</v>
          </cell>
          <cell r="I6248">
            <v>560.98667</v>
          </cell>
        </row>
        <row r="6249">
          <cell r="A6249" t="str">
            <v>950123392060</v>
          </cell>
          <cell r="B6249">
            <v>95012339</v>
          </cell>
          <cell r="C6249">
            <v>2060</v>
          </cell>
          <cell r="D6249">
            <v>533</v>
          </cell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>
            <v>533</v>
          </cell>
        </row>
        <row r="6250">
          <cell r="A6250" t="str">
            <v>950123392064</v>
          </cell>
          <cell r="B6250">
            <v>95012339</v>
          </cell>
          <cell r="C6250">
            <v>2064</v>
          </cell>
          <cell r="D6250">
            <v>616.50666999999999</v>
          </cell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>
            <v>616.50666999999999</v>
          </cell>
        </row>
        <row r="6251">
          <cell r="A6251" t="str">
            <v>950123402060</v>
          </cell>
          <cell r="B6251">
            <v>95012340</v>
          </cell>
          <cell r="C6251">
            <v>2060</v>
          </cell>
          <cell r="D6251">
            <v>1903.28</v>
          </cell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>
            <v>1903.28</v>
          </cell>
        </row>
        <row r="6252">
          <cell r="A6252" t="str">
            <v>950123402064</v>
          </cell>
          <cell r="B6252">
            <v>95012340</v>
          </cell>
          <cell r="C6252">
            <v>2064</v>
          </cell>
          <cell r="D6252">
            <v>1617.27</v>
          </cell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>
            <v>1617.27</v>
          </cell>
        </row>
        <row r="6253">
          <cell r="A6253" t="str">
            <v>950123412060</v>
          </cell>
          <cell r="B6253">
            <v>95012341</v>
          </cell>
          <cell r="C6253">
            <v>2060</v>
          </cell>
          <cell r="D6253">
            <v>17.38</v>
          </cell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>
            <v>17.38</v>
          </cell>
        </row>
        <row r="6254">
          <cell r="A6254" t="str">
            <v>950123412064</v>
          </cell>
          <cell r="B6254">
            <v>95012341</v>
          </cell>
          <cell r="C6254">
            <v>2064</v>
          </cell>
          <cell r="D6254">
            <v>18.70673</v>
          </cell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>
            <v>18.70673</v>
          </cell>
        </row>
        <row r="6255">
          <cell r="A6255" t="str">
            <v>950123422060</v>
          </cell>
          <cell r="B6255">
            <v>95012342</v>
          </cell>
          <cell r="C6255">
            <v>2060</v>
          </cell>
          <cell r="D6255">
            <v>25.184999999999999</v>
          </cell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>
            <v>25.184999999999999</v>
          </cell>
        </row>
        <row r="6256">
          <cell r="A6256" t="str">
            <v>950123422064</v>
          </cell>
          <cell r="B6256">
            <v>95012342</v>
          </cell>
          <cell r="C6256">
            <v>2064</v>
          </cell>
          <cell r="D6256">
            <v>3.49316</v>
          </cell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>
            <v>3.49316</v>
          </cell>
        </row>
        <row r="6257">
          <cell r="A6257" t="str">
            <v>950123432060</v>
          </cell>
          <cell r="B6257">
            <v>95012343</v>
          </cell>
          <cell r="C6257">
            <v>2060</v>
          </cell>
          <cell r="D6257">
            <v>25.184999999999999</v>
          </cell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>
            <v>25.184999999999999</v>
          </cell>
        </row>
        <row r="6258">
          <cell r="A6258" t="str">
            <v>950123432064</v>
          </cell>
          <cell r="B6258">
            <v>95012343</v>
          </cell>
          <cell r="C6258">
            <v>2064</v>
          </cell>
          <cell r="D6258">
            <v>2.96339</v>
          </cell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>
            <v>2.96339</v>
          </cell>
        </row>
        <row r="6259">
          <cell r="A6259" t="str">
            <v>950123452064</v>
          </cell>
          <cell r="B6259">
            <v>95012345</v>
          </cell>
          <cell r="C6259">
            <v>2064</v>
          </cell>
          <cell r="D6259">
            <v>99.275000000000006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99.275000000000006</v>
          </cell>
        </row>
        <row r="6260">
          <cell r="A6260" t="str">
            <v>950123462064</v>
          </cell>
          <cell r="B6260">
            <v>95012346</v>
          </cell>
          <cell r="C6260">
            <v>2064</v>
          </cell>
          <cell r="D6260">
            <v>165.45500000000001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165.45500000000001</v>
          </cell>
        </row>
        <row r="6261">
          <cell r="A6261" t="str">
            <v>950123472064</v>
          </cell>
          <cell r="B6261">
            <v>95012347</v>
          </cell>
          <cell r="C6261">
            <v>2064</v>
          </cell>
          <cell r="D6261">
            <v>71.817499999999995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71.817499999999995</v>
          </cell>
        </row>
        <row r="6262">
          <cell r="A6262" t="str">
            <v>950123482064</v>
          </cell>
          <cell r="B6262">
            <v>95012348</v>
          </cell>
          <cell r="C6262">
            <v>2064</v>
          </cell>
          <cell r="D6262">
            <v>8.1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8.1</v>
          </cell>
        </row>
        <row r="6263">
          <cell r="A6263" t="str">
            <v>950123492064</v>
          </cell>
          <cell r="B6263">
            <v>95012349</v>
          </cell>
          <cell r="C6263">
            <v>2064</v>
          </cell>
          <cell r="D6263">
            <v>160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160</v>
          </cell>
        </row>
        <row r="6264">
          <cell r="A6264" t="str">
            <v>950123502064</v>
          </cell>
          <cell r="B6264">
            <v>95012350</v>
          </cell>
          <cell r="C6264">
            <v>2064</v>
          </cell>
          <cell r="D6264">
            <v>460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460</v>
          </cell>
        </row>
        <row r="6265">
          <cell r="A6265" t="str">
            <v>950123512064</v>
          </cell>
          <cell r="B6265">
            <v>95012351</v>
          </cell>
          <cell r="C6265">
            <v>2064</v>
          </cell>
          <cell r="D6265">
            <v>488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488</v>
          </cell>
        </row>
        <row r="6266">
          <cell r="A6266" t="str">
            <v>950123522064</v>
          </cell>
          <cell r="B6266">
            <v>95012352</v>
          </cell>
          <cell r="C6266">
            <v>2064</v>
          </cell>
          <cell r="D6266">
            <v>1.4109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1.4109</v>
          </cell>
        </row>
        <row r="6267">
          <cell r="A6267" t="str">
            <v>950123532064</v>
          </cell>
          <cell r="B6267">
            <v>95012353</v>
          </cell>
          <cell r="C6267">
            <v>2064</v>
          </cell>
          <cell r="D6267">
            <v>0.22258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0.22258</v>
          </cell>
        </row>
        <row r="6268">
          <cell r="A6268" t="str">
            <v>950123542061</v>
          </cell>
          <cell r="B6268">
            <v>95012354</v>
          </cell>
          <cell r="C6268">
            <v>2061</v>
          </cell>
          <cell r="D6268">
            <v>4183.4399999999996</v>
          </cell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4183.4399999999996</v>
          </cell>
        </row>
        <row r="6269">
          <cell r="A6269" t="str">
            <v>950123552060</v>
          </cell>
          <cell r="B6269">
            <v>95012355</v>
          </cell>
          <cell r="C6269">
            <v>2060</v>
          </cell>
          <cell r="D6269">
            <v>1678.57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1678.57</v>
          </cell>
        </row>
        <row r="6270">
          <cell r="A6270" t="str">
            <v>950123562060</v>
          </cell>
          <cell r="B6270">
            <v>95012356</v>
          </cell>
          <cell r="C6270">
            <v>2060</v>
          </cell>
          <cell r="D6270">
            <v>1779.78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1779.78</v>
          </cell>
        </row>
        <row r="6271">
          <cell r="A6271" t="str">
            <v>950123572060</v>
          </cell>
          <cell r="B6271">
            <v>95012357</v>
          </cell>
          <cell r="C6271">
            <v>2060</v>
          </cell>
          <cell r="D6271">
            <v>1714.39967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1714.39967</v>
          </cell>
        </row>
        <row r="6272">
          <cell r="A6272" t="str">
            <v>950123592064</v>
          </cell>
          <cell r="B6272">
            <v>95012359</v>
          </cell>
          <cell r="C6272">
            <v>2064</v>
          </cell>
          <cell r="D6272">
            <v>140.584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140.584</v>
          </cell>
        </row>
        <row r="6273">
          <cell r="A6273" t="str">
            <v>950123602064</v>
          </cell>
          <cell r="B6273">
            <v>95012360</v>
          </cell>
          <cell r="C6273">
            <v>2064</v>
          </cell>
          <cell r="D6273">
            <v>174.06438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174.06438</v>
          </cell>
        </row>
        <row r="6274">
          <cell r="A6274" t="str">
            <v>950123612064</v>
          </cell>
          <cell r="B6274">
            <v>95012361</v>
          </cell>
          <cell r="C6274">
            <v>2064</v>
          </cell>
          <cell r="D6274">
            <v>131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131</v>
          </cell>
        </row>
        <row r="6275">
          <cell r="A6275" t="str">
            <v>950123622064</v>
          </cell>
          <cell r="B6275">
            <v>95012362</v>
          </cell>
          <cell r="C6275">
            <v>2064</v>
          </cell>
          <cell r="D6275">
            <v>52.942500000000003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52.942500000000003</v>
          </cell>
        </row>
        <row r="6276">
          <cell r="A6276" t="str">
            <v>950123632060</v>
          </cell>
          <cell r="B6276">
            <v>95012363</v>
          </cell>
          <cell r="C6276">
            <v>2060</v>
          </cell>
          <cell r="D6276">
            <v>42</v>
          </cell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42</v>
          </cell>
        </row>
        <row r="6277">
          <cell r="A6277" t="str">
            <v>950123632064</v>
          </cell>
          <cell r="B6277">
            <v>95012363</v>
          </cell>
          <cell r="C6277">
            <v>2064</v>
          </cell>
          <cell r="D6277">
            <v>35.991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35.991</v>
          </cell>
        </row>
        <row r="6278">
          <cell r="A6278" t="str">
            <v>950123642064</v>
          </cell>
          <cell r="B6278">
            <v>95012364</v>
          </cell>
          <cell r="C6278">
            <v>2064</v>
          </cell>
          <cell r="D6278">
            <v>495.36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495.36</v>
          </cell>
        </row>
        <row r="6279">
          <cell r="A6279" t="str">
            <v>950123652064</v>
          </cell>
          <cell r="B6279">
            <v>95012365</v>
          </cell>
          <cell r="C6279">
            <v>2064</v>
          </cell>
          <cell r="D6279">
            <v>0.5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0.5</v>
          </cell>
        </row>
        <row r="6280">
          <cell r="A6280" t="str">
            <v>950123662064</v>
          </cell>
          <cell r="B6280">
            <v>95012366</v>
          </cell>
          <cell r="C6280">
            <v>2064</v>
          </cell>
          <cell r="D6280">
            <v>0.5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0.5</v>
          </cell>
        </row>
        <row r="6281">
          <cell r="A6281" t="str">
            <v>950123672064</v>
          </cell>
          <cell r="B6281">
            <v>95012367</v>
          </cell>
          <cell r="C6281">
            <v>2064</v>
          </cell>
          <cell r="D6281">
            <v>0.5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0.5</v>
          </cell>
        </row>
        <row r="6282">
          <cell r="A6282" t="str">
            <v>950123682064</v>
          </cell>
          <cell r="B6282">
            <v>95012368</v>
          </cell>
          <cell r="C6282">
            <v>2064</v>
          </cell>
          <cell r="D6282">
            <v>0.5</v>
          </cell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0.5</v>
          </cell>
        </row>
        <row r="6283">
          <cell r="A6283" t="str">
            <v>950123692064</v>
          </cell>
          <cell r="B6283">
            <v>95012369</v>
          </cell>
          <cell r="C6283">
            <v>2064</v>
          </cell>
          <cell r="D6283">
            <v>0.5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0.5</v>
          </cell>
        </row>
        <row r="6284">
          <cell r="A6284" t="str">
            <v>950123702064</v>
          </cell>
          <cell r="B6284">
            <v>95012370</v>
          </cell>
          <cell r="C6284">
            <v>2064</v>
          </cell>
          <cell r="D6284">
            <v>0.5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0.5</v>
          </cell>
        </row>
        <row r="6285">
          <cell r="A6285" t="str">
            <v>950123712064</v>
          </cell>
          <cell r="B6285">
            <v>95012371</v>
          </cell>
          <cell r="C6285">
            <v>2064</v>
          </cell>
          <cell r="D6285">
            <v>0.5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0.5</v>
          </cell>
        </row>
        <row r="6286">
          <cell r="A6286" t="str">
            <v>950123722064</v>
          </cell>
          <cell r="B6286">
            <v>95012372</v>
          </cell>
          <cell r="C6286">
            <v>2064</v>
          </cell>
          <cell r="D6286">
            <v>0.5</v>
          </cell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0.5</v>
          </cell>
        </row>
        <row r="6287">
          <cell r="A6287" t="str">
            <v>950123732064</v>
          </cell>
          <cell r="B6287">
            <v>95012373</v>
          </cell>
          <cell r="C6287">
            <v>2064</v>
          </cell>
          <cell r="D6287">
            <v>0.55000000000000004</v>
          </cell>
          <cell r="E6287">
            <v>0</v>
          </cell>
          <cell r="F6287">
            <v>0</v>
          </cell>
          <cell r="G6287">
            <v>0</v>
          </cell>
          <cell r="H6287">
            <v>0</v>
          </cell>
          <cell r="I6287">
            <v>0.55000000000000004</v>
          </cell>
        </row>
        <row r="6288">
          <cell r="A6288" t="str">
            <v>950123742060</v>
          </cell>
          <cell r="B6288">
            <v>95012374</v>
          </cell>
          <cell r="C6288">
            <v>2060</v>
          </cell>
          <cell r="D6288">
            <v>5235.3900000000003</v>
          </cell>
          <cell r="E6288">
            <v>0</v>
          </cell>
          <cell r="F6288">
            <v>0</v>
          </cell>
          <cell r="G6288">
            <v>0</v>
          </cell>
          <cell r="H6288">
            <v>0</v>
          </cell>
          <cell r="I6288">
            <v>5235.3900000000003</v>
          </cell>
        </row>
        <row r="6289">
          <cell r="A6289" t="str">
            <v>950123742064</v>
          </cell>
          <cell r="B6289">
            <v>95012374</v>
          </cell>
          <cell r="C6289">
            <v>2064</v>
          </cell>
          <cell r="D6289">
            <v>54.990479999999998</v>
          </cell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>
            <v>54.990479999999998</v>
          </cell>
        </row>
        <row r="6290">
          <cell r="A6290" t="str">
            <v>950123752064</v>
          </cell>
          <cell r="B6290">
            <v>95012375</v>
          </cell>
          <cell r="C6290">
            <v>2064</v>
          </cell>
          <cell r="D6290">
            <v>1097.5</v>
          </cell>
          <cell r="E6290">
            <v>0</v>
          </cell>
          <cell r="F6290">
            <v>0</v>
          </cell>
          <cell r="G6290">
            <v>0</v>
          </cell>
          <cell r="H6290">
            <v>0</v>
          </cell>
          <cell r="I6290">
            <v>1097.5</v>
          </cell>
        </row>
        <row r="6291">
          <cell r="A6291" t="str">
            <v>950123762062</v>
          </cell>
          <cell r="B6291">
            <v>95012376</v>
          </cell>
          <cell r="C6291">
            <v>2062</v>
          </cell>
          <cell r="D6291">
            <v>140</v>
          </cell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>
            <v>140</v>
          </cell>
        </row>
        <row r="6292">
          <cell r="A6292" t="str">
            <v>950123762064</v>
          </cell>
          <cell r="B6292">
            <v>95012376</v>
          </cell>
          <cell r="C6292">
            <v>2064</v>
          </cell>
          <cell r="D6292">
            <v>21</v>
          </cell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>
            <v>21</v>
          </cell>
        </row>
        <row r="6293">
          <cell r="A6293" t="str">
            <v>950123772064</v>
          </cell>
          <cell r="B6293">
            <v>95012377</v>
          </cell>
          <cell r="C6293">
            <v>2064</v>
          </cell>
          <cell r="D6293">
            <v>0.14990000000000001</v>
          </cell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>
            <v>0.14990000000000001</v>
          </cell>
        </row>
        <row r="6294">
          <cell r="A6294" t="str">
            <v>950123782064</v>
          </cell>
          <cell r="B6294">
            <v>95012378</v>
          </cell>
          <cell r="C6294">
            <v>2064</v>
          </cell>
          <cell r="D6294">
            <v>342.24599999999998</v>
          </cell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>
            <v>342.24599999999998</v>
          </cell>
        </row>
        <row r="6295">
          <cell r="A6295" t="str">
            <v>950123792064</v>
          </cell>
          <cell r="B6295">
            <v>95012379</v>
          </cell>
          <cell r="C6295">
            <v>2064</v>
          </cell>
          <cell r="D6295">
            <v>825</v>
          </cell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>
            <v>825</v>
          </cell>
        </row>
        <row r="6296">
          <cell r="A6296" t="str">
            <v>950123802064</v>
          </cell>
          <cell r="B6296">
            <v>95012380</v>
          </cell>
          <cell r="C6296">
            <v>2064</v>
          </cell>
          <cell r="D6296">
            <v>3361</v>
          </cell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>
            <v>3361</v>
          </cell>
        </row>
        <row r="6297">
          <cell r="A6297" t="str">
            <v>950123812064</v>
          </cell>
          <cell r="B6297">
            <v>95012381</v>
          </cell>
          <cell r="C6297">
            <v>2064</v>
          </cell>
          <cell r="D6297">
            <v>6.5</v>
          </cell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>
            <v>6.5</v>
          </cell>
        </row>
        <row r="6298">
          <cell r="A6298" t="str">
            <v>950123822064</v>
          </cell>
          <cell r="B6298">
            <v>95012382</v>
          </cell>
          <cell r="C6298">
            <v>2064</v>
          </cell>
          <cell r="D6298">
            <v>266.83999999999997</v>
          </cell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>
            <v>266.83999999999997</v>
          </cell>
        </row>
        <row r="6299">
          <cell r="A6299" t="str">
            <v>950123832061</v>
          </cell>
          <cell r="B6299">
            <v>95012383</v>
          </cell>
          <cell r="C6299">
            <v>2061</v>
          </cell>
          <cell r="D6299">
            <v>1518.72</v>
          </cell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>
            <v>1518.72</v>
          </cell>
        </row>
        <row r="6300">
          <cell r="A6300" t="str">
            <v>950123832064</v>
          </cell>
          <cell r="B6300">
            <v>95012383</v>
          </cell>
          <cell r="C6300">
            <v>2064</v>
          </cell>
          <cell r="D6300">
            <v>575.96</v>
          </cell>
          <cell r="E6300">
            <v>0</v>
          </cell>
          <cell r="F6300">
            <v>0</v>
          </cell>
          <cell r="G6300">
            <v>0</v>
          </cell>
          <cell r="H6300">
            <v>0</v>
          </cell>
          <cell r="I6300">
            <v>575.96</v>
          </cell>
        </row>
        <row r="6301">
          <cell r="A6301" t="str">
            <v>950123842064</v>
          </cell>
          <cell r="B6301">
            <v>95012384</v>
          </cell>
          <cell r="C6301">
            <v>2064</v>
          </cell>
          <cell r="D6301">
            <v>445.54500000000002</v>
          </cell>
          <cell r="E6301">
            <v>0</v>
          </cell>
          <cell r="F6301">
            <v>0</v>
          </cell>
          <cell r="G6301">
            <v>0</v>
          </cell>
          <cell r="H6301">
            <v>0</v>
          </cell>
          <cell r="I6301">
            <v>445.54500000000002</v>
          </cell>
        </row>
        <row r="6302">
          <cell r="A6302" t="str">
            <v>950123852064</v>
          </cell>
          <cell r="B6302">
            <v>95012385</v>
          </cell>
          <cell r="C6302">
            <v>2064</v>
          </cell>
          <cell r="D6302">
            <v>465</v>
          </cell>
          <cell r="E6302">
            <v>0</v>
          </cell>
          <cell r="F6302">
            <v>0</v>
          </cell>
          <cell r="G6302">
            <v>0</v>
          </cell>
          <cell r="H6302">
            <v>0</v>
          </cell>
          <cell r="I6302">
            <v>465</v>
          </cell>
        </row>
        <row r="6303">
          <cell r="A6303" t="str">
            <v>950123862064</v>
          </cell>
          <cell r="B6303">
            <v>95012386</v>
          </cell>
          <cell r="C6303">
            <v>2064</v>
          </cell>
          <cell r="D6303">
            <v>117.41063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117.41063</v>
          </cell>
        </row>
        <row r="6304">
          <cell r="A6304" t="str">
            <v>950123872064</v>
          </cell>
          <cell r="B6304">
            <v>95012387</v>
          </cell>
          <cell r="C6304">
            <v>2064</v>
          </cell>
          <cell r="D6304">
            <v>19.425000000000001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19.425000000000001</v>
          </cell>
        </row>
        <row r="6305">
          <cell r="A6305" t="str">
            <v>950123882061</v>
          </cell>
          <cell r="B6305">
            <v>95012388</v>
          </cell>
          <cell r="C6305">
            <v>2061</v>
          </cell>
          <cell r="D6305">
            <v>868</v>
          </cell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868</v>
          </cell>
        </row>
        <row r="6306">
          <cell r="A6306" t="str">
            <v>950123882064</v>
          </cell>
          <cell r="B6306">
            <v>95012388</v>
          </cell>
          <cell r="C6306">
            <v>2064</v>
          </cell>
          <cell r="D6306">
            <v>477.99400000000003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477.99400000000003</v>
          </cell>
        </row>
        <row r="6307">
          <cell r="A6307" t="str">
            <v>950123892060</v>
          </cell>
          <cell r="B6307">
            <v>95012389</v>
          </cell>
          <cell r="C6307">
            <v>2060</v>
          </cell>
          <cell r="D6307">
            <v>1315.08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1315.08</v>
          </cell>
        </row>
        <row r="6308">
          <cell r="A6308" t="str">
            <v>950123892064</v>
          </cell>
          <cell r="B6308">
            <v>95012389</v>
          </cell>
          <cell r="C6308">
            <v>2064</v>
          </cell>
          <cell r="D6308">
            <v>1282.395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1282.395</v>
          </cell>
        </row>
        <row r="6309">
          <cell r="A6309" t="str">
            <v>950123902064</v>
          </cell>
          <cell r="B6309">
            <v>95012390</v>
          </cell>
          <cell r="C6309">
            <v>2064</v>
          </cell>
          <cell r="D6309">
            <v>3271.6666700000001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3271.6666700000001</v>
          </cell>
        </row>
        <row r="6310">
          <cell r="A6310" t="str">
            <v>950123912064</v>
          </cell>
          <cell r="B6310">
            <v>95012391</v>
          </cell>
          <cell r="C6310">
            <v>2064</v>
          </cell>
          <cell r="D6310">
            <v>1178.47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1178.47</v>
          </cell>
        </row>
        <row r="6311">
          <cell r="A6311" t="str">
            <v>950123922064</v>
          </cell>
          <cell r="B6311">
            <v>95012392</v>
          </cell>
          <cell r="C6311">
            <v>2064</v>
          </cell>
          <cell r="D6311">
            <v>2203.84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2203.84</v>
          </cell>
        </row>
        <row r="6312">
          <cell r="A6312" t="str">
            <v>950123932064</v>
          </cell>
          <cell r="B6312">
            <v>95012393</v>
          </cell>
          <cell r="C6312">
            <v>2064</v>
          </cell>
          <cell r="D6312">
            <v>461.59867000000003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461.59867000000003</v>
          </cell>
        </row>
        <row r="6313">
          <cell r="A6313" t="str">
            <v>950123942064</v>
          </cell>
          <cell r="B6313">
            <v>95012394</v>
          </cell>
          <cell r="C6313">
            <v>2064</v>
          </cell>
          <cell r="D6313">
            <v>559.33500000000004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559.33500000000004</v>
          </cell>
        </row>
        <row r="6314">
          <cell r="A6314" t="str">
            <v>950123952064</v>
          </cell>
          <cell r="B6314">
            <v>95012395</v>
          </cell>
          <cell r="C6314">
            <v>2064</v>
          </cell>
          <cell r="D6314">
            <v>194.10499999999999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194.10499999999999</v>
          </cell>
        </row>
        <row r="6315">
          <cell r="A6315" t="str">
            <v>950123962061</v>
          </cell>
          <cell r="B6315">
            <v>95012396</v>
          </cell>
          <cell r="C6315">
            <v>2061</v>
          </cell>
          <cell r="D6315">
            <v>37.020000000000003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37.020000000000003</v>
          </cell>
        </row>
        <row r="6316">
          <cell r="A6316" t="str">
            <v>950123962064</v>
          </cell>
          <cell r="B6316">
            <v>95012396</v>
          </cell>
          <cell r="C6316">
            <v>2064</v>
          </cell>
          <cell r="D6316">
            <v>19.34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19.34</v>
          </cell>
        </row>
        <row r="6317">
          <cell r="A6317" t="str">
            <v>950123972064</v>
          </cell>
          <cell r="B6317">
            <v>95012397</v>
          </cell>
          <cell r="C6317">
            <v>2064</v>
          </cell>
          <cell r="D6317">
            <v>9138.27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9138.27</v>
          </cell>
        </row>
        <row r="6318">
          <cell r="A6318" t="str">
            <v>950123982064</v>
          </cell>
          <cell r="B6318">
            <v>95012398</v>
          </cell>
          <cell r="C6318">
            <v>2064</v>
          </cell>
          <cell r="D6318">
            <v>96.966120000000004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96.966120000000004</v>
          </cell>
        </row>
        <row r="6319">
          <cell r="A6319" t="str">
            <v>950123992064</v>
          </cell>
          <cell r="B6319">
            <v>95012399</v>
          </cell>
          <cell r="C6319">
            <v>2064</v>
          </cell>
          <cell r="D6319">
            <v>162.28267</v>
          </cell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162.28267</v>
          </cell>
        </row>
        <row r="6320">
          <cell r="A6320" t="str">
            <v>950124002064</v>
          </cell>
          <cell r="B6320">
            <v>95012400</v>
          </cell>
          <cell r="C6320">
            <v>2064</v>
          </cell>
          <cell r="D6320">
            <v>195.75700000000001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195.75700000000001</v>
          </cell>
        </row>
        <row r="6321">
          <cell r="A6321" t="str">
            <v>950124012064</v>
          </cell>
          <cell r="B6321">
            <v>95012401</v>
          </cell>
          <cell r="C6321">
            <v>2064</v>
          </cell>
          <cell r="D6321">
            <v>18.563330000000001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18.563330000000001</v>
          </cell>
        </row>
        <row r="6322">
          <cell r="A6322" t="str">
            <v>950124022064</v>
          </cell>
          <cell r="B6322">
            <v>95012402</v>
          </cell>
          <cell r="C6322">
            <v>2064</v>
          </cell>
          <cell r="D6322">
            <v>150.81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150.81</v>
          </cell>
        </row>
        <row r="6323">
          <cell r="A6323" t="str">
            <v>950124032064</v>
          </cell>
          <cell r="B6323">
            <v>95012403</v>
          </cell>
          <cell r="C6323">
            <v>2064</v>
          </cell>
          <cell r="D6323">
            <v>505.78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505.78</v>
          </cell>
        </row>
        <row r="6324">
          <cell r="A6324" t="str">
            <v>950124042064</v>
          </cell>
          <cell r="B6324">
            <v>95012404</v>
          </cell>
          <cell r="C6324">
            <v>2064</v>
          </cell>
          <cell r="D6324">
            <v>741.64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741.64</v>
          </cell>
        </row>
        <row r="6325">
          <cell r="A6325" t="str">
            <v>950124052064</v>
          </cell>
          <cell r="B6325">
            <v>95012405</v>
          </cell>
          <cell r="C6325">
            <v>2064</v>
          </cell>
          <cell r="D6325">
            <v>161.625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161.625</v>
          </cell>
        </row>
        <row r="6326">
          <cell r="A6326" t="str">
            <v>950124062064</v>
          </cell>
          <cell r="B6326">
            <v>95012406</v>
          </cell>
          <cell r="C6326">
            <v>2064</v>
          </cell>
          <cell r="D6326">
            <v>47.59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47.59</v>
          </cell>
        </row>
        <row r="6327">
          <cell r="A6327" t="str">
            <v>950124072064</v>
          </cell>
          <cell r="B6327">
            <v>95012407</v>
          </cell>
          <cell r="C6327">
            <v>2064</v>
          </cell>
          <cell r="D6327">
            <v>0.23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0.23</v>
          </cell>
        </row>
        <row r="6328">
          <cell r="A6328" t="str">
            <v>950124082064</v>
          </cell>
          <cell r="B6328">
            <v>95012408</v>
          </cell>
          <cell r="C6328">
            <v>2064</v>
          </cell>
          <cell r="D6328">
            <v>1108.6537499999999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1108.6537499999999</v>
          </cell>
        </row>
        <row r="6329">
          <cell r="A6329" t="str">
            <v>950124092064</v>
          </cell>
          <cell r="B6329">
            <v>95012409</v>
          </cell>
          <cell r="C6329">
            <v>2064</v>
          </cell>
          <cell r="D6329">
            <v>8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8</v>
          </cell>
        </row>
        <row r="6330">
          <cell r="A6330" t="str">
            <v>950124102064</v>
          </cell>
          <cell r="B6330">
            <v>95012410</v>
          </cell>
          <cell r="C6330">
            <v>2064</v>
          </cell>
          <cell r="D6330">
            <v>8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8</v>
          </cell>
        </row>
        <row r="6331">
          <cell r="A6331" t="str">
            <v>950124112064</v>
          </cell>
          <cell r="B6331">
            <v>95012411</v>
          </cell>
          <cell r="C6331">
            <v>2064</v>
          </cell>
          <cell r="D6331">
            <v>276</v>
          </cell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>
            <v>276</v>
          </cell>
        </row>
        <row r="6332">
          <cell r="A6332" t="str">
            <v>950124122064</v>
          </cell>
          <cell r="B6332">
            <v>95012412</v>
          </cell>
          <cell r="C6332">
            <v>2064</v>
          </cell>
          <cell r="D6332">
            <v>1</v>
          </cell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>
            <v>1</v>
          </cell>
        </row>
        <row r="6333">
          <cell r="A6333" t="str">
            <v>950124132064</v>
          </cell>
          <cell r="B6333">
            <v>95012413</v>
          </cell>
          <cell r="C6333">
            <v>2064</v>
          </cell>
          <cell r="D6333">
            <v>1.36</v>
          </cell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>
            <v>1.36</v>
          </cell>
        </row>
        <row r="6334">
          <cell r="A6334" t="str">
            <v>950124142064</v>
          </cell>
          <cell r="B6334">
            <v>95012414</v>
          </cell>
          <cell r="C6334">
            <v>2064</v>
          </cell>
          <cell r="D6334">
            <v>1.42</v>
          </cell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>
            <v>1.42</v>
          </cell>
        </row>
        <row r="6335">
          <cell r="A6335" t="str">
            <v>950124152064</v>
          </cell>
          <cell r="B6335">
            <v>95012415</v>
          </cell>
          <cell r="C6335">
            <v>2064</v>
          </cell>
          <cell r="D6335">
            <v>4.6665000000000001</v>
          </cell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>
            <v>4.6665000000000001</v>
          </cell>
        </row>
        <row r="6336">
          <cell r="A6336" t="str">
            <v>950124162064</v>
          </cell>
          <cell r="B6336">
            <v>95012416</v>
          </cell>
          <cell r="C6336">
            <v>2064</v>
          </cell>
          <cell r="D6336">
            <v>6.5</v>
          </cell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>
            <v>6.5</v>
          </cell>
        </row>
        <row r="6337">
          <cell r="A6337" t="str">
            <v>950124172064</v>
          </cell>
          <cell r="B6337">
            <v>95012417</v>
          </cell>
          <cell r="C6337">
            <v>2064</v>
          </cell>
          <cell r="D6337">
            <v>0.2419</v>
          </cell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>
            <v>0.2419</v>
          </cell>
        </row>
        <row r="6338">
          <cell r="A6338" t="str">
            <v>950124182064</v>
          </cell>
          <cell r="B6338">
            <v>95012418</v>
          </cell>
          <cell r="C6338">
            <v>2064</v>
          </cell>
          <cell r="D6338">
            <v>0.22989999999999999</v>
          </cell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>
            <v>0.22989999999999999</v>
          </cell>
        </row>
        <row r="6339">
          <cell r="A6339" t="str">
            <v>950124192062</v>
          </cell>
          <cell r="B6339">
            <v>95012419</v>
          </cell>
          <cell r="C6339">
            <v>2062</v>
          </cell>
          <cell r="D6339">
            <v>0.15</v>
          </cell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>
            <v>0.15</v>
          </cell>
        </row>
        <row r="6340">
          <cell r="A6340" t="str">
            <v>950124192064</v>
          </cell>
          <cell r="B6340">
            <v>95012419</v>
          </cell>
          <cell r="C6340">
            <v>2064</v>
          </cell>
          <cell r="D6340">
            <v>0.12672</v>
          </cell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>
            <v>0.12672</v>
          </cell>
        </row>
        <row r="6341">
          <cell r="A6341" t="str">
            <v>950124202062</v>
          </cell>
          <cell r="B6341">
            <v>95012420</v>
          </cell>
          <cell r="C6341">
            <v>2062</v>
          </cell>
          <cell r="D6341">
            <v>0.2</v>
          </cell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>
            <v>0.2</v>
          </cell>
        </row>
        <row r="6342">
          <cell r="A6342" t="str">
            <v>950124202064</v>
          </cell>
          <cell r="B6342">
            <v>95012420</v>
          </cell>
          <cell r="C6342">
            <v>2064</v>
          </cell>
          <cell r="D6342">
            <v>0.16137000000000001</v>
          </cell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>
            <v>0.16137000000000001</v>
          </cell>
        </row>
        <row r="6343">
          <cell r="A6343" t="str">
            <v>950124212064</v>
          </cell>
          <cell r="B6343">
            <v>95012421</v>
          </cell>
          <cell r="C6343">
            <v>2064</v>
          </cell>
          <cell r="D6343">
            <v>0.35413</v>
          </cell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>
            <v>0.35413</v>
          </cell>
        </row>
        <row r="6344">
          <cell r="A6344" t="str">
            <v>950124222064</v>
          </cell>
          <cell r="B6344">
            <v>95012422</v>
          </cell>
          <cell r="C6344">
            <v>2064</v>
          </cell>
          <cell r="D6344">
            <v>279.25</v>
          </cell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>
            <v>279.25</v>
          </cell>
        </row>
        <row r="6345">
          <cell r="A6345" t="str">
            <v>950124232064</v>
          </cell>
          <cell r="B6345">
            <v>95012423</v>
          </cell>
          <cell r="C6345">
            <v>2064</v>
          </cell>
          <cell r="D6345">
            <v>22.625</v>
          </cell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>
            <v>22.625</v>
          </cell>
        </row>
        <row r="6346">
          <cell r="A6346" t="str">
            <v>950124242064</v>
          </cell>
          <cell r="B6346">
            <v>95012424</v>
          </cell>
          <cell r="C6346">
            <v>2064</v>
          </cell>
          <cell r="D6346">
            <v>198.59666999999999</v>
          </cell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>
            <v>198.59666999999999</v>
          </cell>
        </row>
        <row r="6347">
          <cell r="A6347" t="str">
            <v>950124252064</v>
          </cell>
          <cell r="B6347">
            <v>95012425</v>
          </cell>
          <cell r="C6347">
            <v>2064</v>
          </cell>
          <cell r="D6347">
            <v>136.71</v>
          </cell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>
            <v>136.71</v>
          </cell>
        </row>
        <row r="6348">
          <cell r="A6348" t="str">
            <v>950124262064</v>
          </cell>
          <cell r="B6348">
            <v>95012426</v>
          </cell>
          <cell r="C6348">
            <v>2064</v>
          </cell>
          <cell r="D6348">
            <v>210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210</v>
          </cell>
        </row>
        <row r="6349">
          <cell r="A6349" t="str">
            <v>950124272064</v>
          </cell>
          <cell r="B6349">
            <v>95012427</v>
          </cell>
          <cell r="C6349">
            <v>2064</v>
          </cell>
          <cell r="D6349">
            <v>679.82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679.82</v>
          </cell>
        </row>
        <row r="6350">
          <cell r="A6350" t="str">
            <v>950124282064</v>
          </cell>
          <cell r="B6350">
            <v>95012428</v>
          </cell>
          <cell r="C6350">
            <v>2064</v>
          </cell>
          <cell r="D6350">
            <v>30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30</v>
          </cell>
        </row>
        <row r="6351">
          <cell r="A6351" t="str">
            <v>950124292064</v>
          </cell>
          <cell r="B6351">
            <v>95012429</v>
          </cell>
          <cell r="C6351">
            <v>2064</v>
          </cell>
          <cell r="D6351">
            <v>482.65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482.65</v>
          </cell>
        </row>
        <row r="6352">
          <cell r="A6352" t="str">
            <v>950124302064</v>
          </cell>
          <cell r="B6352">
            <v>95012430</v>
          </cell>
          <cell r="C6352">
            <v>2064</v>
          </cell>
          <cell r="D6352">
            <v>405.82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405.82</v>
          </cell>
        </row>
        <row r="6353">
          <cell r="A6353" t="str">
            <v>950124312064</v>
          </cell>
          <cell r="B6353">
            <v>95012431</v>
          </cell>
          <cell r="C6353">
            <v>2064</v>
          </cell>
          <cell r="D6353">
            <v>4.9249999999999998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4.9249999999999998</v>
          </cell>
        </row>
        <row r="6354">
          <cell r="A6354" t="str">
            <v>950124322064</v>
          </cell>
          <cell r="B6354">
            <v>95012432</v>
          </cell>
          <cell r="C6354">
            <v>2064</v>
          </cell>
          <cell r="D6354">
            <v>13.85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13.85</v>
          </cell>
        </row>
        <row r="6355">
          <cell r="A6355" t="str">
            <v>950124342064</v>
          </cell>
          <cell r="B6355">
            <v>95012434</v>
          </cell>
          <cell r="C6355">
            <v>2064</v>
          </cell>
          <cell r="D6355">
            <v>800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800</v>
          </cell>
        </row>
        <row r="6356">
          <cell r="A6356" t="str">
            <v>950124352064</v>
          </cell>
          <cell r="B6356">
            <v>95012435</v>
          </cell>
          <cell r="C6356">
            <v>2064</v>
          </cell>
          <cell r="D6356">
            <v>178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178</v>
          </cell>
        </row>
        <row r="6357">
          <cell r="A6357" t="str">
            <v>950124362064</v>
          </cell>
          <cell r="B6357">
            <v>95012436</v>
          </cell>
          <cell r="C6357">
            <v>2064</v>
          </cell>
          <cell r="D6357">
            <v>160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160</v>
          </cell>
        </row>
        <row r="6358">
          <cell r="A6358" t="str">
            <v>950124372064</v>
          </cell>
          <cell r="B6358">
            <v>95012437</v>
          </cell>
          <cell r="C6358">
            <v>2064</v>
          </cell>
          <cell r="D6358">
            <v>160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160</v>
          </cell>
        </row>
        <row r="6359">
          <cell r="A6359" t="str">
            <v>950124382064</v>
          </cell>
          <cell r="B6359">
            <v>95012438</v>
          </cell>
          <cell r="C6359">
            <v>2064</v>
          </cell>
          <cell r="D6359">
            <v>2005.12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2005.12</v>
          </cell>
        </row>
        <row r="6360">
          <cell r="A6360" t="str">
            <v>950124392064</v>
          </cell>
          <cell r="B6360">
            <v>95012439</v>
          </cell>
          <cell r="C6360">
            <v>2064</v>
          </cell>
          <cell r="D6360">
            <v>187.02500000000001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187.02500000000001</v>
          </cell>
        </row>
        <row r="6361">
          <cell r="A6361" t="str">
            <v>950124402064</v>
          </cell>
          <cell r="B6361">
            <v>95012440</v>
          </cell>
          <cell r="C6361">
            <v>2064</v>
          </cell>
          <cell r="D6361">
            <v>957.72500000000002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957.72500000000002</v>
          </cell>
        </row>
        <row r="6362">
          <cell r="A6362" t="str">
            <v>950124412064</v>
          </cell>
          <cell r="B6362">
            <v>95012441</v>
          </cell>
          <cell r="C6362">
            <v>2064</v>
          </cell>
          <cell r="D6362">
            <v>740.99749999999995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740.99749999999995</v>
          </cell>
        </row>
        <row r="6363">
          <cell r="A6363" t="str">
            <v>950124422064</v>
          </cell>
          <cell r="B6363">
            <v>95012442</v>
          </cell>
          <cell r="C6363">
            <v>2064</v>
          </cell>
          <cell r="D6363">
            <v>20.5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20.5</v>
          </cell>
        </row>
        <row r="6364">
          <cell r="A6364" t="str">
            <v>950124432064</v>
          </cell>
          <cell r="B6364">
            <v>95012443</v>
          </cell>
          <cell r="C6364">
            <v>2064</v>
          </cell>
          <cell r="D6364">
            <v>32.134210000000003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32.134210000000003</v>
          </cell>
        </row>
        <row r="6365">
          <cell r="A6365" t="str">
            <v>950124442064</v>
          </cell>
          <cell r="B6365">
            <v>95012444</v>
          </cell>
          <cell r="C6365">
            <v>2064</v>
          </cell>
          <cell r="D6365">
            <v>0.45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0.45</v>
          </cell>
        </row>
        <row r="6366">
          <cell r="A6366" t="str">
            <v>950124452064</v>
          </cell>
          <cell r="B6366">
            <v>95012445</v>
          </cell>
          <cell r="C6366">
            <v>2064</v>
          </cell>
          <cell r="D6366">
            <v>0.25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0.25</v>
          </cell>
        </row>
        <row r="6367">
          <cell r="A6367" t="str">
            <v>950124462064</v>
          </cell>
          <cell r="B6367">
            <v>95012446</v>
          </cell>
          <cell r="C6367">
            <v>2064</v>
          </cell>
          <cell r="D6367">
            <v>375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375</v>
          </cell>
        </row>
        <row r="6368">
          <cell r="A6368" t="str">
            <v>950124472064</v>
          </cell>
          <cell r="B6368">
            <v>95012447</v>
          </cell>
          <cell r="C6368">
            <v>2064</v>
          </cell>
          <cell r="D6368">
            <v>94.617000000000004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94.617000000000004</v>
          </cell>
        </row>
        <row r="6369">
          <cell r="A6369" t="str">
            <v>950124482064</v>
          </cell>
          <cell r="B6369">
            <v>95012448</v>
          </cell>
          <cell r="C6369">
            <v>2064</v>
          </cell>
          <cell r="D6369">
            <v>25.17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25.17</v>
          </cell>
        </row>
        <row r="6370">
          <cell r="A6370" t="str">
            <v>950124492064</v>
          </cell>
          <cell r="B6370">
            <v>95012449</v>
          </cell>
          <cell r="C6370">
            <v>2064</v>
          </cell>
          <cell r="D6370">
            <v>45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45</v>
          </cell>
        </row>
        <row r="6371">
          <cell r="A6371" t="str">
            <v>950124502064</v>
          </cell>
          <cell r="B6371">
            <v>95012450</v>
          </cell>
          <cell r="C6371">
            <v>2064</v>
          </cell>
          <cell r="D6371">
            <v>525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525</v>
          </cell>
        </row>
        <row r="6372">
          <cell r="A6372" t="str">
            <v>950124512061</v>
          </cell>
          <cell r="B6372">
            <v>95012451</v>
          </cell>
          <cell r="C6372">
            <v>2061</v>
          </cell>
          <cell r="D6372">
            <v>0.8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0.8</v>
          </cell>
        </row>
        <row r="6373">
          <cell r="A6373" t="str">
            <v>950124512064</v>
          </cell>
          <cell r="B6373">
            <v>95012451</v>
          </cell>
          <cell r="C6373">
            <v>2064</v>
          </cell>
          <cell r="D6373">
            <v>0.57879999999999998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0.57879999999999998</v>
          </cell>
        </row>
        <row r="6374">
          <cell r="A6374" t="str">
            <v>950124522064</v>
          </cell>
          <cell r="B6374">
            <v>95012452</v>
          </cell>
          <cell r="C6374">
            <v>2064</v>
          </cell>
          <cell r="D6374">
            <v>0.39</v>
          </cell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>
            <v>0.39</v>
          </cell>
        </row>
        <row r="6375">
          <cell r="A6375" t="str">
            <v>950124532064</v>
          </cell>
          <cell r="B6375">
            <v>95012453</v>
          </cell>
          <cell r="C6375">
            <v>2064</v>
          </cell>
          <cell r="D6375">
            <v>1.41</v>
          </cell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>
            <v>1.41</v>
          </cell>
        </row>
        <row r="6376">
          <cell r="A6376" t="str">
            <v>950124542064</v>
          </cell>
          <cell r="B6376">
            <v>95012454</v>
          </cell>
          <cell r="C6376">
            <v>2064</v>
          </cell>
          <cell r="D6376">
            <v>2.04</v>
          </cell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>
            <v>2.04</v>
          </cell>
        </row>
        <row r="6377">
          <cell r="A6377" t="str">
            <v>950124552064</v>
          </cell>
          <cell r="B6377">
            <v>95012455</v>
          </cell>
          <cell r="C6377">
            <v>2064</v>
          </cell>
          <cell r="D6377">
            <v>34.5</v>
          </cell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>
            <v>34.5</v>
          </cell>
        </row>
        <row r="6378">
          <cell r="A6378" t="str">
            <v>950124572064</v>
          </cell>
          <cell r="B6378">
            <v>95012457</v>
          </cell>
          <cell r="C6378">
            <v>2064</v>
          </cell>
          <cell r="D6378">
            <v>4.8499999999999996</v>
          </cell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>
            <v>4.8499999999999996</v>
          </cell>
        </row>
        <row r="6379">
          <cell r="A6379" t="str">
            <v>950124582061</v>
          </cell>
          <cell r="B6379">
            <v>95012458</v>
          </cell>
          <cell r="C6379">
            <v>2061</v>
          </cell>
          <cell r="D6379">
            <v>23.432500000000001</v>
          </cell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>
            <v>23.432500000000001</v>
          </cell>
        </row>
        <row r="6380">
          <cell r="A6380" t="str">
            <v>950124582064</v>
          </cell>
          <cell r="B6380">
            <v>95012458</v>
          </cell>
          <cell r="C6380">
            <v>2064</v>
          </cell>
          <cell r="D6380">
            <v>18.82</v>
          </cell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>
            <v>18.82</v>
          </cell>
        </row>
        <row r="6381">
          <cell r="A6381" t="str">
            <v>950124592064</v>
          </cell>
          <cell r="B6381">
            <v>95012459</v>
          </cell>
          <cell r="C6381">
            <v>2064</v>
          </cell>
          <cell r="D6381">
            <v>17.010000000000002</v>
          </cell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>
            <v>17.010000000000002</v>
          </cell>
        </row>
        <row r="6382">
          <cell r="A6382" t="str">
            <v>950124602064</v>
          </cell>
          <cell r="B6382">
            <v>95012460</v>
          </cell>
          <cell r="C6382">
            <v>2064</v>
          </cell>
          <cell r="D6382">
            <v>221.48</v>
          </cell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>
            <v>221.48</v>
          </cell>
        </row>
        <row r="6383">
          <cell r="A6383" t="str">
            <v>950124612064</v>
          </cell>
          <cell r="B6383">
            <v>95012461</v>
          </cell>
          <cell r="C6383">
            <v>2064</v>
          </cell>
          <cell r="D6383">
            <v>63</v>
          </cell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>
            <v>63</v>
          </cell>
        </row>
        <row r="6384">
          <cell r="A6384" t="str">
            <v>950124622064</v>
          </cell>
          <cell r="B6384">
            <v>95012462</v>
          </cell>
          <cell r="C6384">
            <v>2064</v>
          </cell>
          <cell r="D6384">
            <v>125</v>
          </cell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>
            <v>125</v>
          </cell>
        </row>
        <row r="6385">
          <cell r="A6385" t="str">
            <v>950124632064</v>
          </cell>
          <cell r="B6385">
            <v>95012463</v>
          </cell>
          <cell r="C6385">
            <v>2064</v>
          </cell>
          <cell r="D6385">
            <v>622.39499999999998</v>
          </cell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>
            <v>622.39499999999998</v>
          </cell>
        </row>
        <row r="6386">
          <cell r="A6386" t="str">
            <v>950124642064</v>
          </cell>
          <cell r="B6386">
            <v>95012464</v>
          </cell>
          <cell r="C6386">
            <v>2064</v>
          </cell>
          <cell r="D6386">
            <v>82.034440000000004</v>
          </cell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>
            <v>82.034440000000004</v>
          </cell>
        </row>
        <row r="6387">
          <cell r="A6387" t="str">
            <v>950124652064</v>
          </cell>
          <cell r="B6387">
            <v>95012465</v>
          </cell>
          <cell r="C6387">
            <v>2064</v>
          </cell>
          <cell r="D6387">
            <v>517.08000000000004</v>
          </cell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>
            <v>517.08000000000004</v>
          </cell>
        </row>
        <row r="6388">
          <cell r="A6388" t="str">
            <v>950124662064</v>
          </cell>
          <cell r="B6388">
            <v>95012466</v>
          </cell>
          <cell r="C6388">
            <v>2064</v>
          </cell>
          <cell r="D6388">
            <v>268.48</v>
          </cell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>
            <v>268.48</v>
          </cell>
        </row>
        <row r="6389">
          <cell r="A6389" t="str">
            <v>950124672064</v>
          </cell>
          <cell r="B6389">
            <v>95012467</v>
          </cell>
          <cell r="C6389">
            <v>2064</v>
          </cell>
          <cell r="D6389">
            <v>38.133330000000001</v>
          </cell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>
            <v>38.133330000000001</v>
          </cell>
        </row>
        <row r="6390">
          <cell r="A6390" t="str">
            <v>950124682064</v>
          </cell>
          <cell r="B6390">
            <v>95012468</v>
          </cell>
          <cell r="C6390">
            <v>2064</v>
          </cell>
          <cell r="D6390">
            <v>13.98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13.98</v>
          </cell>
        </row>
        <row r="6391">
          <cell r="A6391" t="str">
            <v>950124692064</v>
          </cell>
          <cell r="B6391">
            <v>95012469</v>
          </cell>
          <cell r="C6391">
            <v>2064</v>
          </cell>
          <cell r="D6391">
            <v>13.178570000000001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13.178570000000001</v>
          </cell>
        </row>
        <row r="6392">
          <cell r="A6392" t="str">
            <v>950124702064</v>
          </cell>
          <cell r="B6392">
            <v>95012470</v>
          </cell>
          <cell r="C6392">
            <v>2064</v>
          </cell>
          <cell r="D6392">
            <v>22.95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22.95</v>
          </cell>
        </row>
        <row r="6393">
          <cell r="A6393" t="str">
            <v>950124711040</v>
          </cell>
          <cell r="B6393">
            <v>95012471</v>
          </cell>
          <cell r="C6393">
            <v>1040</v>
          </cell>
          <cell r="D6393">
            <v>15.37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15.37</v>
          </cell>
        </row>
        <row r="6394">
          <cell r="A6394" t="str">
            <v>950124712061</v>
          </cell>
          <cell r="B6394">
            <v>95012471</v>
          </cell>
          <cell r="C6394">
            <v>2061</v>
          </cell>
          <cell r="D6394">
            <v>13.4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13.4</v>
          </cell>
        </row>
        <row r="6395">
          <cell r="A6395" t="str">
            <v>950124712064</v>
          </cell>
          <cell r="B6395">
            <v>95012471</v>
          </cell>
          <cell r="C6395">
            <v>2064</v>
          </cell>
          <cell r="D6395">
            <v>17.695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17.695</v>
          </cell>
        </row>
        <row r="6396">
          <cell r="A6396" t="str">
            <v>950124722064</v>
          </cell>
          <cell r="B6396">
            <v>95012472</v>
          </cell>
          <cell r="C6396">
            <v>2064</v>
          </cell>
          <cell r="D6396">
            <v>1.7357100000000001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1.7357100000000001</v>
          </cell>
        </row>
        <row r="6397">
          <cell r="A6397" t="str">
            <v>950124732064</v>
          </cell>
          <cell r="B6397">
            <v>95012473</v>
          </cell>
          <cell r="C6397">
            <v>2064</v>
          </cell>
          <cell r="D6397">
            <v>573.97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573.97</v>
          </cell>
        </row>
        <row r="6398">
          <cell r="A6398" t="str">
            <v>950124742064</v>
          </cell>
          <cell r="B6398">
            <v>95012474</v>
          </cell>
          <cell r="C6398">
            <v>2064</v>
          </cell>
          <cell r="D6398">
            <v>533.48667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533.48667</v>
          </cell>
        </row>
        <row r="6399">
          <cell r="A6399" t="str">
            <v>950124752064</v>
          </cell>
          <cell r="B6399">
            <v>95012475</v>
          </cell>
          <cell r="C6399">
            <v>2064</v>
          </cell>
          <cell r="D6399">
            <v>0.2208</v>
          </cell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0.2208</v>
          </cell>
        </row>
        <row r="6400">
          <cell r="A6400" t="str">
            <v>950124762064</v>
          </cell>
          <cell r="B6400">
            <v>95012476</v>
          </cell>
          <cell r="C6400">
            <v>2064</v>
          </cell>
          <cell r="D6400">
            <v>284.05</v>
          </cell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284.05</v>
          </cell>
        </row>
        <row r="6401">
          <cell r="A6401" t="str">
            <v>950124772064</v>
          </cell>
          <cell r="B6401">
            <v>95012477</v>
          </cell>
          <cell r="C6401">
            <v>2064</v>
          </cell>
          <cell r="D6401">
            <v>319</v>
          </cell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319</v>
          </cell>
        </row>
        <row r="6402">
          <cell r="A6402" t="str">
            <v>950124782064</v>
          </cell>
          <cell r="B6402">
            <v>95012478</v>
          </cell>
          <cell r="C6402">
            <v>2064</v>
          </cell>
          <cell r="D6402">
            <v>591.81687999999997</v>
          </cell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591.81687999999997</v>
          </cell>
        </row>
        <row r="6403">
          <cell r="A6403" t="str">
            <v>950124792064</v>
          </cell>
          <cell r="B6403">
            <v>95012479</v>
          </cell>
          <cell r="C6403">
            <v>2064</v>
          </cell>
          <cell r="D6403">
            <v>266.66667000000001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266.66667000000001</v>
          </cell>
        </row>
        <row r="6404">
          <cell r="A6404" t="str">
            <v>950124802064</v>
          </cell>
          <cell r="B6404">
            <v>95012480</v>
          </cell>
          <cell r="C6404">
            <v>2064</v>
          </cell>
          <cell r="D6404">
            <v>2.5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2.5</v>
          </cell>
        </row>
        <row r="6405">
          <cell r="A6405" t="str">
            <v>950124812064</v>
          </cell>
          <cell r="B6405">
            <v>95012481</v>
          </cell>
          <cell r="C6405">
            <v>2064</v>
          </cell>
          <cell r="D6405">
            <v>79</v>
          </cell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79</v>
          </cell>
        </row>
        <row r="6406">
          <cell r="A6406" t="str">
            <v>950124822064</v>
          </cell>
          <cell r="B6406">
            <v>95012482</v>
          </cell>
          <cell r="C6406">
            <v>2064</v>
          </cell>
          <cell r="D6406">
            <v>15.31556</v>
          </cell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15.31556</v>
          </cell>
        </row>
        <row r="6407">
          <cell r="A6407" t="str">
            <v>950124832064</v>
          </cell>
          <cell r="B6407">
            <v>95012483</v>
          </cell>
          <cell r="C6407">
            <v>2064</v>
          </cell>
          <cell r="D6407">
            <v>22.58333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22.58333</v>
          </cell>
        </row>
        <row r="6408">
          <cell r="A6408" t="str">
            <v>950124842064</v>
          </cell>
          <cell r="B6408">
            <v>95012484</v>
          </cell>
          <cell r="C6408">
            <v>2064</v>
          </cell>
          <cell r="D6408">
            <v>47.64714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47.64714</v>
          </cell>
        </row>
        <row r="6409">
          <cell r="A6409" t="str">
            <v>950124852064</v>
          </cell>
          <cell r="B6409">
            <v>95012485</v>
          </cell>
          <cell r="C6409">
            <v>2064</v>
          </cell>
          <cell r="D6409">
            <v>64.608329999999995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64.608329999999995</v>
          </cell>
        </row>
        <row r="6410">
          <cell r="A6410" t="str">
            <v>950124862064</v>
          </cell>
          <cell r="B6410">
            <v>95012486</v>
          </cell>
          <cell r="C6410">
            <v>2064</v>
          </cell>
          <cell r="D6410">
            <v>63.18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63.18</v>
          </cell>
        </row>
        <row r="6411">
          <cell r="A6411" t="str">
            <v>950124872064</v>
          </cell>
          <cell r="B6411">
            <v>95012487</v>
          </cell>
          <cell r="C6411">
            <v>2064</v>
          </cell>
          <cell r="D6411">
            <v>60.186669999999999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60.186669999999999</v>
          </cell>
        </row>
        <row r="6412">
          <cell r="A6412" t="str">
            <v>950124882064</v>
          </cell>
          <cell r="B6412">
            <v>95012488</v>
          </cell>
          <cell r="C6412">
            <v>2064</v>
          </cell>
          <cell r="D6412">
            <v>150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150</v>
          </cell>
        </row>
        <row r="6413">
          <cell r="A6413" t="str">
            <v>950124892064</v>
          </cell>
          <cell r="B6413">
            <v>95012489</v>
          </cell>
          <cell r="C6413">
            <v>2064</v>
          </cell>
          <cell r="D6413">
            <v>278</v>
          </cell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278</v>
          </cell>
        </row>
        <row r="6414">
          <cell r="A6414" t="str">
            <v>950124902064</v>
          </cell>
          <cell r="B6414">
            <v>95012490</v>
          </cell>
          <cell r="C6414">
            <v>2064</v>
          </cell>
          <cell r="D6414">
            <v>267.2</v>
          </cell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267.2</v>
          </cell>
        </row>
        <row r="6415">
          <cell r="A6415" t="str">
            <v>950124912064</v>
          </cell>
          <cell r="B6415">
            <v>95012491</v>
          </cell>
          <cell r="C6415">
            <v>2064</v>
          </cell>
          <cell r="D6415">
            <v>713.21555999999998</v>
          </cell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713.21555999999998</v>
          </cell>
        </row>
        <row r="6416">
          <cell r="A6416" t="str">
            <v>950124922064</v>
          </cell>
          <cell r="B6416">
            <v>95012492</v>
          </cell>
          <cell r="C6416">
            <v>2064</v>
          </cell>
          <cell r="D6416">
            <v>727.64666999999997</v>
          </cell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727.64666999999997</v>
          </cell>
        </row>
        <row r="6417">
          <cell r="A6417" t="str">
            <v>950124932064</v>
          </cell>
          <cell r="B6417">
            <v>95012493</v>
          </cell>
          <cell r="C6417">
            <v>2064</v>
          </cell>
          <cell r="D6417">
            <v>777.16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777.16</v>
          </cell>
        </row>
        <row r="6418">
          <cell r="A6418" t="str">
            <v>950124942064</v>
          </cell>
          <cell r="B6418">
            <v>95012494</v>
          </cell>
          <cell r="C6418">
            <v>2064</v>
          </cell>
          <cell r="D6418">
            <v>5.6</v>
          </cell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>
            <v>5.6</v>
          </cell>
        </row>
        <row r="6419">
          <cell r="A6419" t="str">
            <v>950124952064</v>
          </cell>
          <cell r="B6419">
            <v>95012495</v>
          </cell>
          <cell r="C6419">
            <v>2064</v>
          </cell>
          <cell r="D6419">
            <v>79</v>
          </cell>
          <cell r="E6419">
            <v>0</v>
          </cell>
          <cell r="F6419">
            <v>0</v>
          </cell>
          <cell r="G6419">
            <v>0</v>
          </cell>
          <cell r="H6419">
            <v>0</v>
          </cell>
          <cell r="I6419">
            <v>79</v>
          </cell>
        </row>
        <row r="6420">
          <cell r="A6420" t="str">
            <v>950124962064</v>
          </cell>
          <cell r="B6420">
            <v>95012496</v>
          </cell>
          <cell r="C6420">
            <v>2064</v>
          </cell>
          <cell r="D6420">
            <v>51</v>
          </cell>
          <cell r="E6420">
            <v>0</v>
          </cell>
          <cell r="F6420">
            <v>0</v>
          </cell>
          <cell r="G6420">
            <v>0</v>
          </cell>
          <cell r="H6420">
            <v>0</v>
          </cell>
          <cell r="I6420">
            <v>51</v>
          </cell>
        </row>
        <row r="6421">
          <cell r="A6421" t="str">
            <v>950124972064</v>
          </cell>
          <cell r="B6421">
            <v>95012497</v>
          </cell>
          <cell r="C6421">
            <v>2064</v>
          </cell>
          <cell r="D6421">
            <v>59</v>
          </cell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>
            <v>59</v>
          </cell>
        </row>
        <row r="6422">
          <cell r="A6422" t="str">
            <v>950124982064</v>
          </cell>
          <cell r="B6422">
            <v>95012498</v>
          </cell>
          <cell r="C6422">
            <v>2064</v>
          </cell>
          <cell r="D6422">
            <v>1</v>
          </cell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>
            <v>1</v>
          </cell>
        </row>
        <row r="6423">
          <cell r="A6423" t="str">
            <v>950124992064</v>
          </cell>
          <cell r="B6423">
            <v>95012499</v>
          </cell>
          <cell r="C6423">
            <v>2064</v>
          </cell>
          <cell r="D6423">
            <v>6</v>
          </cell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>
            <v>6</v>
          </cell>
        </row>
        <row r="6424">
          <cell r="A6424" t="str">
            <v>950125002064</v>
          </cell>
          <cell r="B6424">
            <v>95012500</v>
          </cell>
          <cell r="C6424">
            <v>2064</v>
          </cell>
          <cell r="D6424">
            <v>2</v>
          </cell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>
            <v>2</v>
          </cell>
        </row>
        <row r="6425">
          <cell r="A6425" t="str">
            <v>950125022064</v>
          </cell>
          <cell r="B6425">
            <v>95012502</v>
          </cell>
          <cell r="C6425">
            <v>2064</v>
          </cell>
          <cell r="D6425">
            <v>55</v>
          </cell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>
            <v>55</v>
          </cell>
        </row>
        <row r="6426">
          <cell r="A6426" t="str">
            <v>950125032064</v>
          </cell>
          <cell r="B6426">
            <v>95012503</v>
          </cell>
          <cell r="C6426">
            <v>2064</v>
          </cell>
          <cell r="D6426">
            <v>295.58999999999997</v>
          </cell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>
            <v>295.58999999999997</v>
          </cell>
        </row>
        <row r="6427">
          <cell r="A6427" t="str">
            <v>950125042064</v>
          </cell>
          <cell r="B6427">
            <v>95012504</v>
          </cell>
          <cell r="C6427">
            <v>2064</v>
          </cell>
          <cell r="D6427">
            <v>695.31500000000005</v>
          </cell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>
            <v>695.31500000000005</v>
          </cell>
        </row>
        <row r="6428">
          <cell r="A6428" t="str">
            <v>950125072064</v>
          </cell>
          <cell r="B6428">
            <v>95012507</v>
          </cell>
          <cell r="C6428">
            <v>2064</v>
          </cell>
          <cell r="D6428">
            <v>358.60583000000003</v>
          </cell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>
            <v>358.60583000000003</v>
          </cell>
        </row>
        <row r="6429">
          <cell r="A6429" t="str">
            <v>950125082064</v>
          </cell>
          <cell r="B6429">
            <v>95012508</v>
          </cell>
          <cell r="C6429">
            <v>2064</v>
          </cell>
          <cell r="D6429">
            <v>101.455</v>
          </cell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>
            <v>101.455</v>
          </cell>
        </row>
        <row r="6430">
          <cell r="A6430" t="str">
            <v>950125092064</v>
          </cell>
          <cell r="B6430">
            <v>95012509</v>
          </cell>
          <cell r="C6430">
            <v>2064</v>
          </cell>
          <cell r="D6430">
            <v>83.49</v>
          </cell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>
            <v>83.49</v>
          </cell>
        </row>
        <row r="6431">
          <cell r="A6431" t="str">
            <v>950125102064</v>
          </cell>
          <cell r="B6431">
            <v>95012510</v>
          </cell>
          <cell r="C6431">
            <v>2064</v>
          </cell>
          <cell r="D6431">
            <v>75.09</v>
          </cell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>
            <v>75.09</v>
          </cell>
        </row>
        <row r="6432">
          <cell r="A6432" t="str">
            <v>950125112064</v>
          </cell>
          <cell r="B6432">
            <v>95012511</v>
          </cell>
          <cell r="C6432">
            <v>2064</v>
          </cell>
          <cell r="D6432">
            <v>68.13167</v>
          </cell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>
            <v>68.13167</v>
          </cell>
        </row>
        <row r="6433">
          <cell r="A6433" t="str">
            <v>950125122064</v>
          </cell>
          <cell r="B6433">
            <v>95012512</v>
          </cell>
          <cell r="C6433">
            <v>2064</v>
          </cell>
          <cell r="D6433">
            <v>562.65278000000001</v>
          </cell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>
            <v>562.65278000000001</v>
          </cell>
        </row>
        <row r="6434">
          <cell r="A6434" t="str">
            <v>950125132064</v>
          </cell>
          <cell r="B6434">
            <v>95012513</v>
          </cell>
          <cell r="C6434">
            <v>2064</v>
          </cell>
          <cell r="D6434">
            <v>336.51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336.51</v>
          </cell>
        </row>
        <row r="6435">
          <cell r="A6435" t="str">
            <v>950125142064</v>
          </cell>
          <cell r="B6435">
            <v>95012514</v>
          </cell>
          <cell r="C6435">
            <v>2064</v>
          </cell>
          <cell r="D6435">
            <v>312.75833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312.75833</v>
          </cell>
        </row>
        <row r="6436">
          <cell r="A6436" t="str">
            <v>950125152064</v>
          </cell>
          <cell r="B6436">
            <v>95012515</v>
          </cell>
          <cell r="C6436">
            <v>2064</v>
          </cell>
          <cell r="D6436">
            <v>35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35</v>
          </cell>
        </row>
        <row r="6437">
          <cell r="A6437" t="str">
            <v>950130022064</v>
          </cell>
          <cell r="B6437">
            <v>95013002</v>
          </cell>
          <cell r="C6437">
            <v>2064</v>
          </cell>
          <cell r="D6437">
            <v>1404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1404</v>
          </cell>
        </row>
        <row r="6438">
          <cell r="A6438" t="str">
            <v>950130036022</v>
          </cell>
          <cell r="B6438">
            <v>95013003</v>
          </cell>
          <cell r="C6438">
            <v>6022</v>
          </cell>
          <cell r="D6438">
            <v>53.13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53.13</v>
          </cell>
        </row>
        <row r="6439">
          <cell r="A6439" t="str">
            <v>950130046022</v>
          </cell>
          <cell r="B6439">
            <v>95013004</v>
          </cell>
          <cell r="C6439">
            <v>6022</v>
          </cell>
          <cell r="D6439">
            <v>6.4289500000000004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6.4289500000000004</v>
          </cell>
        </row>
        <row r="6440">
          <cell r="A6440" t="str">
            <v>950130056022</v>
          </cell>
          <cell r="B6440">
            <v>95013005</v>
          </cell>
          <cell r="C6440">
            <v>6022</v>
          </cell>
          <cell r="D6440">
            <v>535.51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535.51</v>
          </cell>
        </row>
        <row r="6441">
          <cell r="A6441" t="str">
            <v>950130066023</v>
          </cell>
          <cell r="B6441">
            <v>95013006</v>
          </cell>
          <cell r="C6441">
            <v>6023</v>
          </cell>
          <cell r="D6441">
            <v>48.352339999999998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48.352339999999998</v>
          </cell>
        </row>
        <row r="6442">
          <cell r="A6442" t="str">
            <v>950130076023</v>
          </cell>
          <cell r="B6442">
            <v>95013007</v>
          </cell>
          <cell r="C6442">
            <v>6023</v>
          </cell>
          <cell r="D6442">
            <v>27.58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27.58</v>
          </cell>
        </row>
        <row r="6443">
          <cell r="A6443" t="str">
            <v>950130086023</v>
          </cell>
          <cell r="B6443">
            <v>95013008</v>
          </cell>
          <cell r="C6443">
            <v>6023</v>
          </cell>
          <cell r="D6443">
            <v>567.8175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567.8175</v>
          </cell>
        </row>
        <row r="6444">
          <cell r="A6444" t="str">
            <v>950130116023</v>
          </cell>
          <cell r="B6444">
            <v>95013011</v>
          </cell>
          <cell r="C6444">
            <v>6023</v>
          </cell>
          <cell r="D6444">
            <v>1154.81333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1154.81333</v>
          </cell>
        </row>
        <row r="6445">
          <cell r="A6445" t="str">
            <v>950130136023</v>
          </cell>
          <cell r="B6445">
            <v>95013013</v>
          </cell>
          <cell r="C6445">
            <v>6023</v>
          </cell>
          <cell r="D6445">
            <v>124.804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124.804</v>
          </cell>
        </row>
        <row r="6446">
          <cell r="A6446" t="str">
            <v>950130156023</v>
          </cell>
          <cell r="B6446">
            <v>95013015</v>
          </cell>
          <cell r="C6446">
            <v>6023</v>
          </cell>
          <cell r="D6446">
            <v>128.36125000000001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128.36125000000001</v>
          </cell>
        </row>
        <row r="6447">
          <cell r="A6447" t="str">
            <v>950130176023</v>
          </cell>
          <cell r="B6447">
            <v>95013017</v>
          </cell>
          <cell r="C6447">
            <v>6023</v>
          </cell>
          <cell r="D6447">
            <v>125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125</v>
          </cell>
        </row>
        <row r="6448">
          <cell r="A6448" t="str">
            <v>950130186023</v>
          </cell>
          <cell r="B6448">
            <v>95013018</v>
          </cell>
          <cell r="C6448">
            <v>6023</v>
          </cell>
          <cell r="D6448">
            <v>53.236669999999997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53.236669999999997</v>
          </cell>
        </row>
        <row r="6449">
          <cell r="A6449" t="str">
            <v>950130246023</v>
          </cell>
          <cell r="B6449">
            <v>95013024</v>
          </cell>
          <cell r="C6449">
            <v>6023</v>
          </cell>
          <cell r="D6449">
            <v>6.5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6.5</v>
          </cell>
        </row>
        <row r="6450">
          <cell r="A6450" t="str">
            <v>950130326023</v>
          </cell>
          <cell r="B6450">
            <v>95013032</v>
          </cell>
          <cell r="C6450">
            <v>6023</v>
          </cell>
          <cell r="D6450">
            <v>16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16</v>
          </cell>
        </row>
        <row r="6451">
          <cell r="A6451" t="str">
            <v>950130336023</v>
          </cell>
          <cell r="B6451">
            <v>95013033</v>
          </cell>
          <cell r="C6451">
            <v>6023</v>
          </cell>
          <cell r="D6451">
            <v>36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36</v>
          </cell>
        </row>
        <row r="6452">
          <cell r="A6452" t="str">
            <v>950130346023</v>
          </cell>
          <cell r="B6452">
            <v>95013034</v>
          </cell>
          <cell r="C6452">
            <v>6023</v>
          </cell>
          <cell r="D6452">
            <v>42.5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42.5</v>
          </cell>
        </row>
        <row r="6453">
          <cell r="A6453" t="str">
            <v>950329412060</v>
          </cell>
          <cell r="B6453">
            <v>95032941</v>
          </cell>
          <cell r="C6453">
            <v>2060</v>
          </cell>
          <cell r="D6453">
            <v>3.24288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3.24288</v>
          </cell>
        </row>
        <row r="6454">
          <cell r="A6454" t="str">
            <v>950329552060</v>
          </cell>
          <cell r="B6454">
            <v>95032955</v>
          </cell>
          <cell r="C6454">
            <v>2060</v>
          </cell>
          <cell r="D6454">
            <v>1.11111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1.11111</v>
          </cell>
        </row>
        <row r="6455">
          <cell r="A6455" t="str">
            <v>950329556024</v>
          </cell>
          <cell r="B6455">
            <v>95032955</v>
          </cell>
          <cell r="C6455">
            <v>6024</v>
          </cell>
          <cell r="D6455">
            <v>0.80349999999999999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0.80349999999999999</v>
          </cell>
        </row>
        <row r="6456">
          <cell r="A6456" t="str">
            <v>950329571040</v>
          </cell>
          <cell r="B6456">
            <v>95032957</v>
          </cell>
          <cell r="C6456">
            <v>1040</v>
          </cell>
          <cell r="D6456">
            <v>764.66358000000002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764.66358000000002</v>
          </cell>
        </row>
        <row r="6457">
          <cell r="A6457" t="str">
            <v>950329574010</v>
          </cell>
          <cell r="B6457">
            <v>95032957</v>
          </cell>
          <cell r="C6457">
            <v>4010</v>
          </cell>
          <cell r="D6457">
            <v>740.72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740.72</v>
          </cell>
        </row>
        <row r="6458">
          <cell r="A6458" t="str">
            <v>950329642060</v>
          </cell>
          <cell r="B6458">
            <v>95032964</v>
          </cell>
          <cell r="C6458">
            <v>2060</v>
          </cell>
          <cell r="D6458">
            <v>13.30728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13.30728</v>
          </cell>
        </row>
        <row r="6459">
          <cell r="A6459" t="str">
            <v>950329642062</v>
          </cell>
          <cell r="B6459">
            <v>95032964</v>
          </cell>
          <cell r="C6459">
            <v>2062</v>
          </cell>
          <cell r="D6459">
            <v>6.4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6.4</v>
          </cell>
        </row>
        <row r="6460">
          <cell r="A6460" t="str">
            <v>950329642064</v>
          </cell>
          <cell r="B6460">
            <v>95032964</v>
          </cell>
          <cell r="C6460">
            <v>2064</v>
          </cell>
          <cell r="D6460">
            <v>19.224049999999998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19.224049999999998</v>
          </cell>
        </row>
        <row r="6461">
          <cell r="A6461" t="str">
            <v>950329646024</v>
          </cell>
          <cell r="B6461">
            <v>95032964</v>
          </cell>
          <cell r="C6461">
            <v>6024</v>
          </cell>
          <cell r="D6461">
            <v>10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10</v>
          </cell>
        </row>
        <row r="6462">
          <cell r="A6462" t="str">
            <v>950329662061</v>
          </cell>
          <cell r="B6462">
            <v>95032966</v>
          </cell>
          <cell r="C6462">
            <v>2061</v>
          </cell>
          <cell r="D6462">
            <v>239.86121</v>
          </cell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>
            <v>239.86121</v>
          </cell>
        </row>
        <row r="6463">
          <cell r="A6463" t="str">
            <v>950329662062</v>
          </cell>
          <cell r="B6463">
            <v>95032966</v>
          </cell>
          <cell r="C6463">
            <v>2062</v>
          </cell>
          <cell r="D6463">
            <v>306.58499999999998</v>
          </cell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>
            <v>306.58499999999998</v>
          </cell>
        </row>
        <row r="6464">
          <cell r="A6464" t="str">
            <v>950329991040</v>
          </cell>
          <cell r="B6464">
            <v>95032999</v>
          </cell>
          <cell r="C6464">
            <v>1040</v>
          </cell>
          <cell r="D6464">
            <v>60.106000000000002</v>
          </cell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>
            <v>60.106000000000002</v>
          </cell>
        </row>
        <row r="6465">
          <cell r="A6465" t="str">
            <v>950330131040</v>
          </cell>
          <cell r="B6465">
            <v>95033013</v>
          </cell>
          <cell r="C6465">
            <v>1040</v>
          </cell>
          <cell r="D6465">
            <v>996.29677000000004</v>
          </cell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>
            <v>996.29677000000004</v>
          </cell>
        </row>
        <row r="6466">
          <cell r="A6466" t="str">
            <v>950330134010</v>
          </cell>
          <cell r="B6466">
            <v>95033013</v>
          </cell>
          <cell r="C6466">
            <v>4010</v>
          </cell>
          <cell r="D6466">
            <v>996.3</v>
          </cell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>
            <v>996.3</v>
          </cell>
        </row>
        <row r="6467">
          <cell r="A6467" t="str">
            <v>950330141040</v>
          </cell>
          <cell r="B6467">
            <v>95033014</v>
          </cell>
          <cell r="C6467">
            <v>1040</v>
          </cell>
          <cell r="D6467">
            <v>82.775000000000006</v>
          </cell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>
            <v>82.775000000000006</v>
          </cell>
        </row>
        <row r="6468">
          <cell r="A6468" t="str">
            <v>950330231040</v>
          </cell>
          <cell r="B6468">
            <v>95033023</v>
          </cell>
          <cell r="C6468">
            <v>1040</v>
          </cell>
          <cell r="D6468">
            <v>6.8452299999999999</v>
          </cell>
          <cell r="E6468">
            <v>0</v>
          </cell>
          <cell r="F6468">
            <v>0</v>
          </cell>
          <cell r="G6468">
            <v>0</v>
          </cell>
          <cell r="H6468">
            <v>0</v>
          </cell>
          <cell r="I6468">
            <v>6.8452299999999999</v>
          </cell>
        </row>
        <row r="6469">
          <cell r="A6469" t="str">
            <v>950330272061</v>
          </cell>
          <cell r="B6469">
            <v>95033027</v>
          </cell>
          <cell r="C6469">
            <v>2061</v>
          </cell>
          <cell r="D6469">
            <v>594</v>
          </cell>
          <cell r="E6469">
            <v>0</v>
          </cell>
          <cell r="F6469">
            <v>0</v>
          </cell>
          <cell r="G6469">
            <v>0</v>
          </cell>
          <cell r="H6469">
            <v>0</v>
          </cell>
          <cell r="I6469">
            <v>594</v>
          </cell>
        </row>
        <row r="6470">
          <cell r="A6470" t="str">
            <v>950330302061</v>
          </cell>
          <cell r="B6470">
            <v>95033030</v>
          </cell>
          <cell r="C6470">
            <v>2061</v>
          </cell>
          <cell r="D6470">
            <v>6.2443900000000001</v>
          </cell>
          <cell r="E6470">
            <v>0</v>
          </cell>
          <cell r="F6470">
            <v>0</v>
          </cell>
          <cell r="G6470">
            <v>0</v>
          </cell>
          <cell r="H6470">
            <v>0</v>
          </cell>
          <cell r="I6470">
            <v>6.2443900000000001</v>
          </cell>
        </row>
        <row r="6471">
          <cell r="A6471" t="str">
            <v>950330302062</v>
          </cell>
          <cell r="B6471">
            <v>95033030</v>
          </cell>
          <cell r="C6471">
            <v>2062</v>
          </cell>
          <cell r="D6471">
            <v>20.81</v>
          </cell>
          <cell r="E6471">
            <v>0</v>
          </cell>
          <cell r="F6471">
            <v>0</v>
          </cell>
          <cell r="G6471">
            <v>0</v>
          </cell>
          <cell r="H6471">
            <v>0</v>
          </cell>
          <cell r="I6471">
            <v>20.81</v>
          </cell>
        </row>
        <row r="6472">
          <cell r="A6472" t="str">
            <v>950330302064</v>
          </cell>
          <cell r="B6472">
            <v>95033030</v>
          </cell>
          <cell r="C6472">
            <v>2064</v>
          </cell>
          <cell r="D6472">
            <v>2.77</v>
          </cell>
          <cell r="E6472">
            <v>0</v>
          </cell>
          <cell r="F6472">
            <v>0</v>
          </cell>
          <cell r="G6472">
            <v>0</v>
          </cell>
          <cell r="H6472">
            <v>0</v>
          </cell>
          <cell r="I6472">
            <v>2.77</v>
          </cell>
        </row>
        <row r="6473">
          <cell r="A6473" t="str">
            <v>950330541040</v>
          </cell>
          <cell r="B6473">
            <v>95033054</v>
          </cell>
          <cell r="C6473">
            <v>1040</v>
          </cell>
          <cell r="D6473">
            <v>54.48395</v>
          </cell>
          <cell r="E6473">
            <v>0</v>
          </cell>
          <cell r="F6473">
            <v>0</v>
          </cell>
          <cell r="G6473">
            <v>0</v>
          </cell>
          <cell r="H6473">
            <v>0</v>
          </cell>
          <cell r="I6473">
            <v>54.48395</v>
          </cell>
        </row>
        <row r="6474">
          <cell r="A6474" t="str">
            <v>950330544010</v>
          </cell>
          <cell r="B6474">
            <v>95033054</v>
          </cell>
          <cell r="C6474">
            <v>4010</v>
          </cell>
          <cell r="D6474">
            <v>54.483750000000001</v>
          </cell>
          <cell r="E6474">
            <v>0</v>
          </cell>
          <cell r="F6474">
            <v>0</v>
          </cell>
          <cell r="G6474">
            <v>0</v>
          </cell>
          <cell r="H6474">
            <v>0</v>
          </cell>
          <cell r="I6474">
            <v>54.483750000000001</v>
          </cell>
        </row>
        <row r="6475">
          <cell r="A6475" t="str">
            <v>950330552060</v>
          </cell>
          <cell r="B6475">
            <v>95033055</v>
          </cell>
          <cell r="C6475">
            <v>2060</v>
          </cell>
          <cell r="D6475">
            <v>5</v>
          </cell>
          <cell r="E6475">
            <v>0</v>
          </cell>
          <cell r="F6475">
            <v>0</v>
          </cell>
          <cell r="G6475">
            <v>0</v>
          </cell>
          <cell r="H6475">
            <v>0</v>
          </cell>
          <cell r="I6475">
            <v>5</v>
          </cell>
        </row>
        <row r="6476">
          <cell r="A6476" t="str">
            <v>950330552061</v>
          </cell>
          <cell r="B6476">
            <v>95033055</v>
          </cell>
          <cell r="C6476">
            <v>2061</v>
          </cell>
          <cell r="D6476">
            <v>15.67037</v>
          </cell>
          <cell r="E6476">
            <v>0</v>
          </cell>
          <cell r="F6476">
            <v>0</v>
          </cell>
          <cell r="G6476">
            <v>0</v>
          </cell>
          <cell r="H6476">
            <v>0</v>
          </cell>
          <cell r="I6476">
            <v>15.67037</v>
          </cell>
        </row>
        <row r="6477">
          <cell r="A6477" t="str">
            <v>950330552062</v>
          </cell>
          <cell r="B6477">
            <v>95033055</v>
          </cell>
          <cell r="C6477">
            <v>2062</v>
          </cell>
          <cell r="D6477">
            <v>9.06</v>
          </cell>
          <cell r="E6477">
            <v>0</v>
          </cell>
          <cell r="F6477">
            <v>0</v>
          </cell>
          <cell r="G6477">
            <v>0</v>
          </cell>
          <cell r="H6477">
            <v>0</v>
          </cell>
          <cell r="I6477">
            <v>9.06</v>
          </cell>
        </row>
        <row r="6478">
          <cell r="A6478" t="str">
            <v>950330562061</v>
          </cell>
          <cell r="B6478">
            <v>95033056</v>
          </cell>
          <cell r="C6478">
            <v>2061</v>
          </cell>
          <cell r="D6478">
            <v>279</v>
          </cell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279</v>
          </cell>
        </row>
        <row r="6479">
          <cell r="A6479" t="str">
            <v>950330562064</v>
          </cell>
          <cell r="B6479">
            <v>95033056</v>
          </cell>
          <cell r="C6479">
            <v>2064</v>
          </cell>
          <cell r="D6479">
            <v>190</v>
          </cell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190</v>
          </cell>
        </row>
        <row r="6480">
          <cell r="A6480" t="str">
            <v>950330582061</v>
          </cell>
          <cell r="B6480">
            <v>95033058</v>
          </cell>
          <cell r="C6480">
            <v>2061</v>
          </cell>
          <cell r="D6480">
            <v>210.31576999999999</v>
          </cell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210.31576999999999</v>
          </cell>
        </row>
        <row r="6481">
          <cell r="A6481" t="str">
            <v>950330632061</v>
          </cell>
          <cell r="B6481">
            <v>95033063</v>
          </cell>
          <cell r="C6481">
            <v>2061</v>
          </cell>
          <cell r="D6481">
            <v>19.248000000000001</v>
          </cell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19.248000000000001</v>
          </cell>
        </row>
        <row r="6482">
          <cell r="A6482" t="str">
            <v>950330652061</v>
          </cell>
          <cell r="B6482">
            <v>95033065</v>
          </cell>
          <cell r="C6482">
            <v>2061</v>
          </cell>
          <cell r="D6482">
            <v>0.61</v>
          </cell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0.61</v>
          </cell>
        </row>
        <row r="6483">
          <cell r="A6483" t="str">
            <v>950330842061</v>
          </cell>
          <cell r="B6483">
            <v>95033084</v>
          </cell>
          <cell r="C6483">
            <v>2061</v>
          </cell>
          <cell r="D6483">
            <v>20.21</v>
          </cell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20.21</v>
          </cell>
        </row>
        <row r="6484">
          <cell r="A6484" t="str">
            <v>950330852062</v>
          </cell>
          <cell r="B6484">
            <v>95033085</v>
          </cell>
          <cell r="C6484">
            <v>2062</v>
          </cell>
          <cell r="D6484">
            <v>30.9</v>
          </cell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30.9</v>
          </cell>
        </row>
        <row r="6485">
          <cell r="A6485" t="str">
            <v>950331032061</v>
          </cell>
          <cell r="B6485">
            <v>95033103</v>
          </cell>
          <cell r="C6485">
            <v>2061</v>
          </cell>
          <cell r="D6485">
            <v>274.74299999999999</v>
          </cell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274.74299999999999</v>
          </cell>
        </row>
        <row r="6486">
          <cell r="A6486" t="str">
            <v>950331032062</v>
          </cell>
          <cell r="B6486">
            <v>95033103</v>
          </cell>
          <cell r="C6486">
            <v>2062</v>
          </cell>
          <cell r="D6486">
            <v>242.89332999999999</v>
          </cell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242.89332999999999</v>
          </cell>
        </row>
        <row r="6487">
          <cell r="A6487" t="str">
            <v>950331042061</v>
          </cell>
          <cell r="B6487">
            <v>95033104</v>
          </cell>
          <cell r="C6487">
            <v>2061</v>
          </cell>
          <cell r="D6487">
            <v>15.655419999999999</v>
          </cell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15.655419999999999</v>
          </cell>
        </row>
        <row r="6488">
          <cell r="A6488" t="str">
            <v>950331042064</v>
          </cell>
          <cell r="B6488">
            <v>95033104</v>
          </cell>
          <cell r="C6488">
            <v>2064</v>
          </cell>
          <cell r="D6488">
            <v>17.28</v>
          </cell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17.28</v>
          </cell>
        </row>
        <row r="6489">
          <cell r="A6489" t="str">
            <v>950331052060</v>
          </cell>
          <cell r="B6489">
            <v>95033105</v>
          </cell>
          <cell r="C6489">
            <v>2060</v>
          </cell>
          <cell r="D6489">
            <v>32.916029999999999</v>
          </cell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32.916029999999999</v>
          </cell>
        </row>
        <row r="6490">
          <cell r="A6490" t="str">
            <v>950331052064</v>
          </cell>
          <cell r="B6490">
            <v>95033105</v>
          </cell>
          <cell r="C6490">
            <v>2064</v>
          </cell>
          <cell r="D6490">
            <v>27.22</v>
          </cell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27.22</v>
          </cell>
        </row>
        <row r="6491">
          <cell r="A6491" t="str">
            <v>950331056024</v>
          </cell>
          <cell r="B6491">
            <v>95033105</v>
          </cell>
          <cell r="C6491">
            <v>6024</v>
          </cell>
          <cell r="D6491">
            <v>26.7</v>
          </cell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26.7</v>
          </cell>
        </row>
        <row r="6492">
          <cell r="A6492" t="str">
            <v>950331112061</v>
          </cell>
          <cell r="B6492">
            <v>95033111</v>
          </cell>
          <cell r="C6492">
            <v>2061</v>
          </cell>
          <cell r="D6492">
            <v>14.094720000000001</v>
          </cell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14.094720000000001</v>
          </cell>
        </row>
        <row r="6493">
          <cell r="A6493" t="str">
            <v>950331122061</v>
          </cell>
          <cell r="B6493">
            <v>95033112</v>
          </cell>
          <cell r="C6493">
            <v>2061</v>
          </cell>
          <cell r="D6493">
            <v>11.44838</v>
          </cell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11.44838</v>
          </cell>
        </row>
        <row r="6494">
          <cell r="A6494" t="str">
            <v>950331232061</v>
          </cell>
          <cell r="B6494">
            <v>95033123</v>
          </cell>
          <cell r="C6494">
            <v>2061</v>
          </cell>
          <cell r="D6494">
            <v>8.0332399999999993</v>
          </cell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8.0332399999999993</v>
          </cell>
        </row>
        <row r="6495">
          <cell r="A6495" t="str">
            <v>950331381040</v>
          </cell>
          <cell r="B6495">
            <v>95033138</v>
          </cell>
          <cell r="C6495">
            <v>1040</v>
          </cell>
          <cell r="D6495">
            <v>81.175560000000004</v>
          </cell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81.175560000000004</v>
          </cell>
        </row>
        <row r="6496">
          <cell r="A6496" t="str">
            <v>950331401040</v>
          </cell>
          <cell r="B6496">
            <v>95033140</v>
          </cell>
          <cell r="C6496">
            <v>1040</v>
          </cell>
          <cell r="D6496">
            <v>98.53</v>
          </cell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98.53</v>
          </cell>
        </row>
        <row r="6497">
          <cell r="A6497" t="str">
            <v>950331422061</v>
          </cell>
          <cell r="B6497">
            <v>95033142</v>
          </cell>
          <cell r="C6497">
            <v>2061</v>
          </cell>
          <cell r="D6497">
            <v>9.1341400000000004</v>
          </cell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9.1341400000000004</v>
          </cell>
        </row>
        <row r="6498">
          <cell r="A6498" t="str">
            <v>950331422062</v>
          </cell>
          <cell r="B6498">
            <v>95033142</v>
          </cell>
          <cell r="C6498">
            <v>2062</v>
          </cell>
          <cell r="D6498">
            <v>13.075089999999999</v>
          </cell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13.075089999999999</v>
          </cell>
        </row>
        <row r="6499">
          <cell r="A6499" t="str">
            <v>950331441040</v>
          </cell>
          <cell r="B6499">
            <v>95033144</v>
          </cell>
          <cell r="C6499">
            <v>1040</v>
          </cell>
          <cell r="D6499">
            <v>8.98</v>
          </cell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8.98</v>
          </cell>
        </row>
        <row r="6500">
          <cell r="A6500" t="str">
            <v>950331442061</v>
          </cell>
          <cell r="B6500">
            <v>95033144</v>
          </cell>
          <cell r="C6500">
            <v>2061</v>
          </cell>
          <cell r="D6500">
            <v>8.6183099999999992</v>
          </cell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8.6183099999999992</v>
          </cell>
        </row>
        <row r="6501">
          <cell r="A6501" t="str">
            <v>950331442062</v>
          </cell>
          <cell r="B6501">
            <v>95033144</v>
          </cell>
          <cell r="C6501">
            <v>2062</v>
          </cell>
          <cell r="D6501">
            <v>5.0333300000000003</v>
          </cell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5.0333300000000003</v>
          </cell>
        </row>
        <row r="6502">
          <cell r="A6502" t="str">
            <v>950331442064</v>
          </cell>
          <cell r="B6502">
            <v>95033144</v>
          </cell>
          <cell r="C6502">
            <v>2064</v>
          </cell>
          <cell r="D6502">
            <v>13.142860000000001</v>
          </cell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13.142860000000001</v>
          </cell>
        </row>
        <row r="6503">
          <cell r="A6503" t="str">
            <v>950331521040</v>
          </cell>
          <cell r="B6503">
            <v>95033152</v>
          </cell>
          <cell r="C6503">
            <v>1040</v>
          </cell>
          <cell r="D6503">
            <v>1185.98</v>
          </cell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1185.98</v>
          </cell>
        </row>
        <row r="6504">
          <cell r="A6504" t="str">
            <v>950331601040</v>
          </cell>
          <cell r="B6504">
            <v>95033160</v>
          </cell>
          <cell r="C6504">
            <v>1040</v>
          </cell>
          <cell r="D6504">
            <v>2071.2800000000002</v>
          </cell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2071.2800000000002</v>
          </cell>
        </row>
        <row r="6505">
          <cell r="A6505" t="str">
            <v>950331682061</v>
          </cell>
          <cell r="B6505">
            <v>95033168</v>
          </cell>
          <cell r="C6505">
            <v>2061</v>
          </cell>
          <cell r="D6505">
            <v>0.19636000000000001</v>
          </cell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0.19636000000000001</v>
          </cell>
        </row>
        <row r="6506">
          <cell r="A6506" t="str">
            <v>950331682062</v>
          </cell>
          <cell r="B6506">
            <v>95033168</v>
          </cell>
          <cell r="C6506">
            <v>2062</v>
          </cell>
          <cell r="D6506">
            <v>0.35</v>
          </cell>
          <cell r="E6506">
            <v>0</v>
          </cell>
          <cell r="F6506">
            <v>0</v>
          </cell>
          <cell r="G6506">
            <v>0</v>
          </cell>
          <cell r="H6506">
            <v>0</v>
          </cell>
          <cell r="I6506">
            <v>0.35</v>
          </cell>
        </row>
        <row r="6507">
          <cell r="A6507" t="str">
            <v>950331682064</v>
          </cell>
          <cell r="B6507">
            <v>95033168</v>
          </cell>
          <cell r="C6507">
            <v>2064</v>
          </cell>
          <cell r="D6507">
            <v>0.11</v>
          </cell>
          <cell r="E6507">
            <v>0</v>
          </cell>
          <cell r="F6507">
            <v>0</v>
          </cell>
          <cell r="G6507">
            <v>0</v>
          </cell>
          <cell r="H6507">
            <v>0</v>
          </cell>
          <cell r="I6507">
            <v>0.11</v>
          </cell>
        </row>
        <row r="6508">
          <cell r="A6508" t="str">
            <v>950331692061</v>
          </cell>
          <cell r="B6508">
            <v>95033169</v>
          </cell>
          <cell r="C6508">
            <v>2061</v>
          </cell>
          <cell r="D6508">
            <v>0.25791999999999998</v>
          </cell>
          <cell r="E6508">
            <v>0</v>
          </cell>
          <cell r="F6508">
            <v>0</v>
          </cell>
          <cell r="G6508">
            <v>0</v>
          </cell>
          <cell r="H6508">
            <v>0</v>
          </cell>
          <cell r="I6508">
            <v>0.25791999999999998</v>
          </cell>
        </row>
        <row r="6509">
          <cell r="A6509" t="str">
            <v>950331692062</v>
          </cell>
          <cell r="B6509">
            <v>95033169</v>
          </cell>
          <cell r="C6509">
            <v>2062</v>
          </cell>
          <cell r="D6509">
            <v>0.4</v>
          </cell>
          <cell r="E6509">
            <v>0</v>
          </cell>
          <cell r="F6509">
            <v>0</v>
          </cell>
          <cell r="G6509">
            <v>0</v>
          </cell>
          <cell r="H6509">
            <v>0</v>
          </cell>
          <cell r="I6509">
            <v>0.4</v>
          </cell>
        </row>
        <row r="6510">
          <cell r="A6510" t="str">
            <v>950331692064</v>
          </cell>
          <cell r="B6510">
            <v>95033169</v>
          </cell>
          <cell r="C6510">
            <v>2064</v>
          </cell>
          <cell r="D6510">
            <v>0.14000000000000001</v>
          </cell>
          <cell r="E6510">
            <v>0</v>
          </cell>
          <cell r="F6510">
            <v>0</v>
          </cell>
          <cell r="G6510">
            <v>0</v>
          </cell>
          <cell r="H6510">
            <v>0</v>
          </cell>
          <cell r="I6510">
            <v>0.14000000000000001</v>
          </cell>
        </row>
        <row r="6511">
          <cell r="A6511" t="str">
            <v>950331702061</v>
          </cell>
          <cell r="B6511">
            <v>95033170</v>
          </cell>
          <cell r="C6511">
            <v>2061</v>
          </cell>
          <cell r="D6511">
            <v>0.47099000000000002</v>
          </cell>
          <cell r="E6511">
            <v>0</v>
          </cell>
          <cell r="F6511">
            <v>0</v>
          </cell>
          <cell r="G6511">
            <v>0</v>
          </cell>
          <cell r="H6511">
            <v>0</v>
          </cell>
          <cell r="I6511">
            <v>0.47099000000000002</v>
          </cell>
        </row>
        <row r="6512">
          <cell r="A6512" t="str">
            <v>950331702064</v>
          </cell>
          <cell r="B6512">
            <v>95033170</v>
          </cell>
          <cell r="C6512">
            <v>2064</v>
          </cell>
          <cell r="D6512">
            <v>0.25161</v>
          </cell>
          <cell r="E6512">
            <v>0</v>
          </cell>
          <cell r="F6512">
            <v>0</v>
          </cell>
          <cell r="G6512">
            <v>0</v>
          </cell>
          <cell r="H6512">
            <v>0</v>
          </cell>
          <cell r="I6512">
            <v>0.25161</v>
          </cell>
        </row>
        <row r="6513">
          <cell r="A6513" t="str">
            <v>950331712061</v>
          </cell>
          <cell r="B6513">
            <v>95033171</v>
          </cell>
          <cell r="C6513">
            <v>2061</v>
          </cell>
          <cell r="D6513">
            <v>1.40985</v>
          </cell>
          <cell r="E6513">
            <v>0</v>
          </cell>
          <cell r="F6513">
            <v>0</v>
          </cell>
          <cell r="G6513">
            <v>0</v>
          </cell>
          <cell r="H6513">
            <v>0</v>
          </cell>
          <cell r="I6513">
            <v>1.40985</v>
          </cell>
        </row>
        <row r="6514">
          <cell r="A6514" t="str">
            <v>950331712064</v>
          </cell>
          <cell r="B6514">
            <v>95033171</v>
          </cell>
          <cell r="C6514">
            <v>2064</v>
          </cell>
          <cell r="D6514">
            <v>1.1000000000000001</v>
          </cell>
          <cell r="E6514">
            <v>0</v>
          </cell>
          <cell r="F6514">
            <v>0</v>
          </cell>
          <cell r="G6514">
            <v>0</v>
          </cell>
          <cell r="H6514">
            <v>0</v>
          </cell>
          <cell r="I6514">
            <v>1.1000000000000001</v>
          </cell>
        </row>
        <row r="6515">
          <cell r="A6515" t="str">
            <v>950332042060</v>
          </cell>
          <cell r="B6515">
            <v>95033204</v>
          </cell>
          <cell r="C6515">
            <v>2060</v>
          </cell>
          <cell r="D6515">
            <v>21.510269999999998</v>
          </cell>
          <cell r="E6515">
            <v>0</v>
          </cell>
          <cell r="F6515">
            <v>0</v>
          </cell>
          <cell r="G6515">
            <v>0</v>
          </cell>
          <cell r="H6515">
            <v>0</v>
          </cell>
          <cell r="I6515">
            <v>21.510269999999998</v>
          </cell>
        </row>
        <row r="6516">
          <cell r="A6516" t="str">
            <v>950332062061</v>
          </cell>
          <cell r="B6516">
            <v>95033206</v>
          </cell>
          <cell r="C6516">
            <v>2061</v>
          </cell>
          <cell r="D6516">
            <v>62.5</v>
          </cell>
          <cell r="E6516">
            <v>0</v>
          </cell>
          <cell r="F6516">
            <v>0</v>
          </cell>
          <cell r="G6516">
            <v>0</v>
          </cell>
          <cell r="H6516">
            <v>0</v>
          </cell>
          <cell r="I6516">
            <v>62.5</v>
          </cell>
        </row>
        <row r="6517">
          <cell r="A6517" t="str">
            <v>950332122060</v>
          </cell>
          <cell r="B6517">
            <v>95033212</v>
          </cell>
          <cell r="C6517">
            <v>2060</v>
          </cell>
          <cell r="D6517">
            <v>0.19988</v>
          </cell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>
            <v>0.19988</v>
          </cell>
        </row>
        <row r="6518">
          <cell r="A6518" t="str">
            <v>950332122062</v>
          </cell>
          <cell r="B6518">
            <v>95033212</v>
          </cell>
          <cell r="C6518">
            <v>2062</v>
          </cell>
          <cell r="D6518">
            <v>11.93</v>
          </cell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>
            <v>11.93</v>
          </cell>
        </row>
        <row r="6519">
          <cell r="A6519" t="str">
            <v>950332272061</v>
          </cell>
          <cell r="B6519">
            <v>95033227</v>
          </cell>
          <cell r="C6519">
            <v>2061</v>
          </cell>
          <cell r="D6519">
            <v>1.68</v>
          </cell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>
            <v>1.68</v>
          </cell>
        </row>
        <row r="6520">
          <cell r="A6520" t="str">
            <v>950332282061</v>
          </cell>
          <cell r="B6520">
            <v>95033228</v>
          </cell>
          <cell r="C6520">
            <v>2061</v>
          </cell>
          <cell r="D6520">
            <v>47.226669999999999</v>
          </cell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>
            <v>47.226669999999999</v>
          </cell>
        </row>
        <row r="6521">
          <cell r="A6521" t="str">
            <v>950332301040</v>
          </cell>
          <cell r="B6521">
            <v>95033230</v>
          </cell>
          <cell r="C6521">
            <v>1040</v>
          </cell>
          <cell r="D6521">
            <v>1495</v>
          </cell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>
            <v>1495</v>
          </cell>
        </row>
        <row r="6522">
          <cell r="A6522" t="str">
            <v>950332302060</v>
          </cell>
          <cell r="B6522">
            <v>95033230</v>
          </cell>
          <cell r="C6522">
            <v>2060</v>
          </cell>
          <cell r="D6522">
            <v>669.38</v>
          </cell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>
            <v>669.38</v>
          </cell>
        </row>
        <row r="6523">
          <cell r="A6523" t="str">
            <v>950332302061</v>
          </cell>
          <cell r="B6523">
            <v>95033230</v>
          </cell>
          <cell r="C6523">
            <v>2061</v>
          </cell>
          <cell r="D6523">
            <v>1.6775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1.6775</v>
          </cell>
        </row>
        <row r="6524">
          <cell r="A6524" t="str">
            <v>950332302062</v>
          </cell>
          <cell r="B6524">
            <v>95033230</v>
          </cell>
          <cell r="C6524">
            <v>2062</v>
          </cell>
          <cell r="D6524">
            <v>1.68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1.68</v>
          </cell>
        </row>
        <row r="6525">
          <cell r="A6525" t="str">
            <v>950332312060</v>
          </cell>
          <cell r="B6525">
            <v>95033231</v>
          </cell>
          <cell r="C6525">
            <v>2060</v>
          </cell>
          <cell r="D6525">
            <v>389.315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389.315</v>
          </cell>
        </row>
        <row r="6526">
          <cell r="A6526" t="str">
            <v>950332312061</v>
          </cell>
          <cell r="B6526">
            <v>95033231</v>
          </cell>
          <cell r="C6526">
            <v>2061</v>
          </cell>
          <cell r="D6526">
            <v>1.6775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1.6775</v>
          </cell>
        </row>
        <row r="6527">
          <cell r="A6527" t="str">
            <v>950332322061</v>
          </cell>
          <cell r="B6527">
            <v>95033232</v>
          </cell>
          <cell r="C6527">
            <v>2061</v>
          </cell>
          <cell r="D6527">
            <v>1.6779999999999999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1.6779999999999999</v>
          </cell>
        </row>
        <row r="6528">
          <cell r="A6528" t="str">
            <v>950332322062</v>
          </cell>
          <cell r="B6528">
            <v>95033232</v>
          </cell>
          <cell r="C6528">
            <v>2062</v>
          </cell>
          <cell r="D6528">
            <v>1.68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1.68</v>
          </cell>
        </row>
        <row r="6529">
          <cell r="A6529" t="str">
            <v>950332332061</v>
          </cell>
          <cell r="B6529">
            <v>95033233</v>
          </cell>
          <cell r="C6529">
            <v>2061</v>
          </cell>
          <cell r="D6529">
            <v>1.68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1.68</v>
          </cell>
        </row>
        <row r="6530">
          <cell r="A6530" t="str">
            <v>950332352061</v>
          </cell>
          <cell r="B6530">
            <v>95033235</v>
          </cell>
          <cell r="C6530">
            <v>2061</v>
          </cell>
          <cell r="D6530">
            <v>1.6779999999999999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1.6779999999999999</v>
          </cell>
        </row>
        <row r="6531">
          <cell r="A6531" t="str">
            <v>950332362061</v>
          </cell>
          <cell r="B6531">
            <v>95033236</v>
          </cell>
          <cell r="C6531">
            <v>2061</v>
          </cell>
          <cell r="D6531">
            <v>1.68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1.68</v>
          </cell>
        </row>
        <row r="6532">
          <cell r="A6532" t="str">
            <v>950332512061</v>
          </cell>
          <cell r="B6532">
            <v>95033251</v>
          </cell>
          <cell r="C6532">
            <v>2061</v>
          </cell>
          <cell r="D6532">
            <v>585.86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585.86</v>
          </cell>
        </row>
        <row r="6533">
          <cell r="A6533" t="str">
            <v>950332542061</v>
          </cell>
          <cell r="B6533">
            <v>95033254</v>
          </cell>
          <cell r="C6533">
            <v>2061</v>
          </cell>
          <cell r="D6533">
            <v>389.86133000000001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389.86133000000001</v>
          </cell>
        </row>
        <row r="6534">
          <cell r="A6534" t="str">
            <v>950332592060</v>
          </cell>
          <cell r="B6534">
            <v>95033259</v>
          </cell>
          <cell r="C6534">
            <v>2060</v>
          </cell>
          <cell r="D6534">
            <v>105.55556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105.55556</v>
          </cell>
        </row>
        <row r="6535">
          <cell r="A6535" t="str">
            <v>950332602060</v>
          </cell>
          <cell r="B6535">
            <v>95033260</v>
          </cell>
          <cell r="C6535">
            <v>2060</v>
          </cell>
          <cell r="D6535">
            <v>110.92592999999999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110.92592999999999</v>
          </cell>
        </row>
        <row r="6536">
          <cell r="A6536" t="str">
            <v>950332612060</v>
          </cell>
          <cell r="B6536">
            <v>95033261</v>
          </cell>
          <cell r="C6536">
            <v>2060</v>
          </cell>
          <cell r="D6536">
            <v>120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120</v>
          </cell>
        </row>
        <row r="6537">
          <cell r="A6537" t="str">
            <v>950332622060</v>
          </cell>
          <cell r="B6537">
            <v>95033262</v>
          </cell>
          <cell r="C6537">
            <v>2060</v>
          </cell>
          <cell r="D6537">
            <v>120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120</v>
          </cell>
        </row>
        <row r="6538">
          <cell r="A6538" t="str">
            <v>950332722061</v>
          </cell>
          <cell r="B6538">
            <v>95033272</v>
          </cell>
          <cell r="C6538">
            <v>2061</v>
          </cell>
          <cell r="D6538">
            <v>612.66750000000002</v>
          </cell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612.66750000000002</v>
          </cell>
        </row>
        <row r="6539">
          <cell r="A6539" t="str">
            <v>950332732061</v>
          </cell>
          <cell r="B6539">
            <v>95033273</v>
          </cell>
          <cell r="C6539">
            <v>2061</v>
          </cell>
          <cell r="D6539">
            <v>231.4</v>
          </cell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231.4</v>
          </cell>
        </row>
        <row r="6540">
          <cell r="A6540" t="str">
            <v>950332732062</v>
          </cell>
          <cell r="B6540">
            <v>95033273</v>
          </cell>
          <cell r="C6540">
            <v>2062</v>
          </cell>
          <cell r="D6540">
            <v>245.71429000000001</v>
          </cell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245.71429000000001</v>
          </cell>
        </row>
        <row r="6541">
          <cell r="A6541" t="str">
            <v>950332761040</v>
          </cell>
          <cell r="B6541">
            <v>95033276</v>
          </cell>
          <cell r="C6541">
            <v>1040</v>
          </cell>
          <cell r="D6541">
            <v>27</v>
          </cell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27</v>
          </cell>
        </row>
        <row r="6542">
          <cell r="A6542" t="str">
            <v>950332764010</v>
          </cell>
          <cell r="B6542">
            <v>95033276</v>
          </cell>
          <cell r="C6542">
            <v>4010</v>
          </cell>
          <cell r="D6542">
            <v>27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27</v>
          </cell>
        </row>
        <row r="6543">
          <cell r="A6543" t="str">
            <v>950332772061</v>
          </cell>
          <cell r="B6543">
            <v>95033277</v>
          </cell>
          <cell r="C6543">
            <v>2061</v>
          </cell>
          <cell r="D6543">
            <v>1.54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1.54</v>
          </cell>
        </row>
        <row r="6544">
          <cell r="A6544" t="str">
            <v>950332802060</v>
          </cell>
          <cell r="B6544">
            <v>95033280</v>
          </cell>
          <cell r="C6544">
            <v>2060</v>
          </cell>
          <cell r="D6544">
            <v>48.666670000000003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48.666670000000003</v>
          </cell>
        </row>
        <row r="6545">
          <cell r="A6545" t="str">
            <v>950332802064</v>
          </cell>
          <cell r="B6545">
            <v>95033280</v>
          </cell>
          <cell r="C6545">
            <v>2064</v>
          </cell>
          <cell r="D6545">
            <v>50.44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50.44</v>
          </cell>
        </row>
        <row r="6546">
          <cell r="A6546" t="str">
            <v>950332811040</v>
          </cell>
          <cell r="B6546">
            <v>95033281</v>
          </cell>
          <cell r="C6546">
            <v>1040</v>
          </cell>
          <cell r="D6546">
            <v>2.4152300000000002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2.4152300000000002</v>
          </cell>
        </row>
        <row r="6547">
          <cell r="A6547" t="str">
            <v>950332812061</v>
          </cell>
          <cell r="B6547">
            <v>95033281</v>
          </cell>
          <cell r="C6547">
            <v>2061</v>
          </cell>
          <cell r="D6547">
            <v>3.9886900000000001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3.9886900000000001</v>
          </cell>
        </row>
        <row r="6548">
          <cell r="A6548" t="str">
            <v>950332812062</v>
          </cell>
          <cell r="B6548">
            <v>95033281</v>
          </cell>
          <cell r="C6548">
            <v>2062</v>
          </cell>
          <cell r="D6548">
            <v>2.4289299999999998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2.4289299999999998</v>
          </cell>
        </row>
        <row r="6549">
          <cell r="A6549" t="str">
            <v>950332814010</v>
          </cell>
          <cell r="B6549">
            <v>95033281</v>
          </cell>
          <cell r="C6549">
            <v>4010</v>
          </cell>
          <cell r="D6549">
            <v>2.39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2.39</v>
          </cell>
        </row>
        <row r="6550">
          <cell r="A6550" t="str">
            <v>950332821040</v>
          </cell>
          <cell r="B6550">
            <v>95033282</v>
          </cell>
          <cell r="C6550">
            <v>1040</v>
          </cell>
          <cell r="D6550">
            <v>66.041970000000006</v>
          </cell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>
            <v>66.041970000000006</v>
          </cell>
        </row>
        <row r="6551">
          <cell r="A6551" t="str">
            <v>950332822060</v>
          </cell>
          <cell r="B6551">
            <v>95033282</v>
          </cell>
          <cell r="C6551">
            <v>2060</v>
          </cell>
          <cell r="D6551">
            <v>0.34688000000000002</v>
          </cell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>
            <v>0.34688000000000002</v>
          </cell>
        </row>
        <row r="6552">
          <cell r="A6552" t="str">
            <v>950332822062</v>
          </cell>
          <cell r="B6552">
            <v>95033282</v>
          </cell>
          <cell r="C6552">
            <v>2062</v>
          </cell>
          <cell r="D6552">
            <v>25.87818</v>
          </cell>
          <cell r="E6552">
            <v>0</v>
          </cell>
          <cell r="F6552">
            <v>0</v>
          </cell>
          <cell r="G6552">
            <v>0</v>
          </cell>
          <cell r="H6552">
            <v>0</v>
          </cell>
          <cell r="I6552">
            <v>25.87818</v>
          </cell>
        </row>
        <row r="6553">
          <cell r="A6553" t="str">
            <v>950332824010</v>
          </cell>
          <cell r="B6553">
            <v>95033282</v>
          </cell>
          <cell r="C6553">
            <v>4010</v>
          </cell>
          <cell r="D6553">
            <v>15.603999999999999</v>
          </cell>
          <cell r="E6553">
            <v>0</v>
          </cell>
          <cell r="F6553">
            <v>0</v>
          </cell>
          <cell r="G6553">
            <v>0</v>
          </cell>
          <cell r="H6553">
            <v>0</v>
          </cell>
          <cell r="I6553">
            <v>15.603999999999999</v>
          </cell>
        </row>
        <row r="6554">
          <cell r="A6554" t="str">
            <v>950332862061</v>
          </cell>
          <cell r="B6554">
            <v>95033286</v>
          </cell>
          <cell r="C6554">
            <v>2061</v>
          </cell>
          <cell r="D6554">
            <v>2.5067499999999998</v>
          </cell>
          <cell r="E6554">
            <v>0</v>
          </cell>
          <cell r="F6554">
            <v>0</v>
          </cell>
          <cell r="G6554">
            <v>0</v>
          </cell>
          <cell r="H6554">
            <v>0</v>
          </cell>
          <cell r="I6554">
            <v>2.5067499999999998</v>
          </cell>
        </row>
        <row r="6555">
          <cell r="A6555" t="str">
            <v>950332862062</v>
          </cell>
          <cell r="B6555">
            <v>95033286</v>
          </cell>
          <cell r="C6555">
            <v>2062</v>
          </cell>
          <cell r="D6555">
            <v>11.55</v>
          </cell>
          <cell r="E6555">
            <v>0</v>
          </cell>
          <cell r="F6555">
            <v>0</v>
          </cell>
          <cell r="G6555">
            <v>0</v>
          </cell>
          <cell r="H6555">
            <v>0</v>
          </cell>
          <cell r="I6555">
            <v>11.55</v>
          </cell>
        </row>
        <row r="6556">
          <cell r="A6556" t="str">
            <v>950332872064</v>
          </cell>
          <cell r="B6556">
            <v>95033287</v>
          </cell>
          <cell r="C6556">
            <v>2064</v>
          </cell>
          <cell r="D6556">
            <v>0.71</v>
          </cell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>
            <v>0.71</v>
          </cell>
        </row>
        <row r="6557">
          <cell r="A6557" t="str">
            <v>950332882060</v>
          </cell>
          <cell r="B6557">
            <v>95033288</v>
          </cell>
          <cell r="C6557">
            <v>2060</v>
          </cell>
          <cell r="D6557">
            <v>5.9</v>
          </cell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>
            <v>5.9</v>
          </cell>
        </row>
        <row r="6558">
          <cell r="A6558" t="str">
            <v>950332882061</v>
          </cell>
          <cell r="B6558">
            <v>95033288</v>
          </cell>
          <cell r="C6558">
            <v>2061</v>
          </cell>
          <cell r="D6558">
            <v>6.95</v>
          </cell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>
            <v>6.95</v>
          </cell>
        </row>
        <row r="6559">
          <cell r="A6559" t="str">
            <v>950332882062</v>
          </cell>
          <cell r="B6559">
            <v>95033288</v>
          </cell>
          <cell r="C6559">
            <v>2062</v>
          </cell>
          <cell r="D6559">
            <v>7.9249999999999998</v>
          </cell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>
            <v>7.9249999999999998</v>
          </cell>
        </row>
        <row r="6560">
          <cell r="A6560" t="str">
            <v>950332982061</v>
          </cell>
          <cell r="B6560">
            <v>95033298</v>
          </cell>
          <cell r="C6560">
            <v>2061</v>
          </cell>
          <cell r="D6560">
            <v>740</v>
          </cell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>
            <v>740</v>
          </cell>
        </row>
        <row r="6561">
          <cell r="A6561" t="str">
            <v>950333021040</v>
          </cell>
          <cell r="B6561">
            <v>95033302</v>
          </cell>
          <cell r="C6561">
            <v>1040</v>
          </cell>
          <cell r="D6561">
            <v>11.59624</v>
          </cell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>
            <v>11.59624</v>
          </cell>
        </row>
        <row r="6562">
          <cell r="A6562" t="str">
            <v>950333022060</v>
          </cell>
          <cell r="B6562">
            <v>95033302</v>
          </cell>
          <cell r="C6562">
            <v>2060</v>
          </cell>
          <cell r="D6562">
            <v>8.3727300000000007</v>
          </cell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>
            <v>8.3727300000000007</v>
          </cell>
        </row>
        <row r="6563">
          <cell r="A6563" t="str">
            <v>950333032061</v>
          </cell>
          <cell r="B6563">
            <v>95033303</v>
          </cell>
          <cell r="C6563">
            <v>2061</v>
          </cell>
          <cell r="D6563">
            <v>671.95</v>
          </cell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>
            <v>671.95</v>
          </cell>
        </row>
        <row r="6564">
          <cell r="A6564" t="str">
            <v>950333111040</v>
          </cell>
          <cell r="B6564">
            <v>95033311</v>
          </cell>
          <cell r="C6564">
            <v>1040</v>
          </cell>
          <cell r="D6564">
            <v>477.1875</v>
          </cell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>
            <v>477.1875</v>
          </cell>
        </row>
        <row r="6565">
          <cell r="A6565" t="str">
            <v>950333112062</v>
          </cell>
          <cell r="B6565">
            <v>95033311</v>
          </cell>
          <cell r="C6565">
            <v>2062</v>
          </cell>
          <cell r="D6565">
            <v>33.5</v>
          </cell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>
            <v>33.5</v>
          </cell>
        </row>
        <row r="6566">
          <cell r="A6566" t="str">
            <v>950333114010</v>
          </cell>
          <cell r="B6566">
            <v>95033311</v>
          </cell>
          <cell r="C6566">
            <v>4010</v>
          </cell>
          <cell r="D6566">
            <v>477.19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477.19</v>
          </cell>
        </row>
        <row r="6567">
          <cell r="A6567" t="str">
            <v>950333232060</v>
          </cell>
          <cell r="B6567">
            <v>95033323</v>
          </cell>
          <cell r="C6567">
            <v>2060</v>
          </cell>
          <cell r="D6567">
            <v>2.2238099999999998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2.2238099999999998</v>
          </cell>
        </row>
        <row r="6568">
          <cell r="A6568" t="str">
            <v>950333242060</v>
          </cell>
          <cell r="B6568">
            <v>95033324</v>
          </cell>
          <cell r="C6568">
            <v>2060</v>
          </cell>
          <cell r="D6568">
            <v>2.4011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2.4011</v>
          </cell>
        </row>
        <row r="6569">
          <cell r="A6569" t="str">
            <v>950333242061</v>
          </cell>
          <cell r="B6569">
            <v>95033324</v>
          </cell>
          <cell r="C6569">
            <v>2061</v>
          </cell>
          <cell r="D6569">
            <v>2.5440800000000001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2.5440800000000001</v>
          </cell>
        </row>
        <row r="6570">
          <cell r="A6570" t="str">
            <v>950333242064</v>
          </cell>
          <cell r="B6570">
            <v>95033324</v>
          </cell>
          <cell r="C6570">
            <v>2064</v>
          </cell>
          <cell r="D6570">
            <v>3.9048400000000001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3.9048400000000001</v>
          </cell>
        </row>
        <row r="6571">
          <cell r="A6571" t="str">
            <v>950333251040</v>
          </cell>
          <cell r="B6571">
            <v>95033325</v>
          </cell>
          <cell r="C6571">
            <v>1040</v>
          </cell>
          <cell r="D6571">
            <v>436.875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436.875</v>
          </cell>
        </row>
        <row r="6572">
          <cell r="A6572" t="str">
            <v>950333252062</v>
          </cell>
          <cell r="B6572">
            <v>95033325</v>
          </cell>
          <cell r="C6572">
            <v>2062</v>
          </cell>
          <cell r="D6572">
            <v>502.45499999999998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502.45499999999998</v>
          </cell>
        </row>
        <row r="6573">
          <cell r="A6573" t="str">
            <v>950333271040</v>
          </cell>
          <cell r="B6573">
            <v>95033327</v>
          </cell>
          <cell r="C6573">
            <v>1040</v>
          </cell>
          <cell r="D6573">
            <v>13.55072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13.55072</v>
          </cell>
        </row>
        <row r="6574">
          <cell r="A6574" t="str">
            <v>950333274010</v>
          </cell>
          <cell r="B6574">
            <v>95033327</v>
          </cell>
          <cell r="C6574">
            <v>4010</v>
          </cell>
          <cell r="D6574">
            <v>13.550829999999999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13.550829999999999</v>
          </cell>
        </row>
        <row r="6575">
          <cell r="A6575" t="str">
            <v>950333281040</v>
          </cell>
          <cell r="B6575">
            <v>95033328</v>
          </cell>
          <cell r="C6575">
            <v>1040</v>
          </cell>
          <cell r="D6575">
            <v>21.8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21.8</v>
          </cell>
        </row>
        <row r="6576">
          <cell r="A6576" t="str">
            <v>950333284010</v>
          </cell>
          <cell r="B6576">
            <v>95033328</v>
          </cell>
          <cell r="C6576">
            <v>4010</v>
          </cell>
          <cell r="D6576">
            <v>14.31</v>
          </cell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14.31</v>
          </cell>
        </row>
        <row r="6577">
          <cell r="A6577" t="str">
            <v>950333291040</v>
          </cell>
          <cell r="B6577">
            <v>95033329</v>
          </cell>
          <cell r="C6577">
            <v>1040</v>
          </cell>
          <cell r="D6577">
            <v>11.48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11.48</v>
          </cell>
        </row>
        <row r="6578">
          <cell r="A6578" t="str">
            <v>950333341040</v>
          </cell>
          <cell r="B6578">
            <v>95033334</v>
          </cell>
          <cell r="C6578">
            <v>1040</v>
          </cell>
          <cell r="D6578">
            <v>41.390279999999997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41.390279999999997</v>
          </cell>
        </row>
        <row r="6579">
          <cell r="A6579" t="str">
            <v>950333342060</v>
          </cell>
          <cell r="B6579">
            <v>95033334</v>
          </cell>
          <cell r="C6579">
            <v>2060</v>
          </cell>
          <cell r="D6579">
            <v>158.30556000000001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158.30556000000001</v>
          </cell>
        </row>
        <row r="6580">
          <cell r="A6580" t="str">
            <v>950333344010</v>
          </cell>
          <cell r="B6580">
            <v>95033334</v>
          </cell>
          <cell r="C6580">
            <v>4010</v>
          </cell>
          <cell r="D6580">
            <v>41.39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41.39</v>
          </cell>
        </row>
        <row r="6581">
          <cell r="A6581" t="str">
            <v>950333351040</v>
          </cell>
          <cell r="B6581">
            <v>95033335</v>
          </cell>
          <cell r="C6581">
            <v>1040</v>
          </cell>
          <cell r="D6581">
            <v>17.454550000000001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17.454550000000001</v>
          </cell>
        </row>
        <row r="6582">
          <cell r="A6582" t="str">
            <v>950333372061</v>
          </cell>
          <cell r="B6582">
            <v>95033337</v>
          </cell>
          <cell r="C6582">
            <v>2061</v>
          </cell>
          <cell r="D6582">
            <v>158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158</v>
          </cell>
        </row>
        <row r="6583">
          <cell r="A6583" t="str">
            <v>950333392061</v>
          </cell>
          <cell r="B6583">
            <v>95033339</v>
          </cell>
          <cell r="C6583">
            <v>2061</v>
          </cell>
          <cell r="D6583">
            <v>903.44</v>
          </cell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903.44</v>
          </cell>
        </row>
        <row r="6584">
          <cell r="A6584" t="str">
            <v>950333542061</v>
          </cell>
          <cell r="B6584">
            <v>95033354</v>
          </cell>
          <cell r="C6584">
            <v>2061</v>
          </cell>
          <cell r="D6584">
            <v>1625.47489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1625.47489</v>
          </cell>
        </row>
        <row r="6585">
          <cell r="A6585" t="str">
            <v>950333631040</v>
          </cell>
          <cell r="B6585">
            <v>95033363</v>
          </cell>
          <cell r="C6585">
            <v>1040</v>
          </cell>
          <cell r="D6585">
            <v>0.51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0.51</v>
          </cell>
        </row>
        <row r="6586">
          <cell r="A6586" t="str">
            <v>950333634010</v>
          </cell>
          <cell r="B6586">
            <v>95033363</v>
          </cell>
          <cell r="C6586">
            <v>4010</v>
          </cell>
          <cell r="D6586">
            <v>0.51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0.51</v>
          </cell>
        </row>
        <row r="6587">
          <cell r="A6587" t="str">
            <v>950333652061</v>
          </cell>
          <cell r="B6587">
            <v>95033365</v>
          </cell>
          <cell r="C6587">
            <v>2061</v>
          </cell>
          <cell r="D6587">
            <v>644.92999999999995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644.92999999999995</v>
          </cell>
        </row>
        <row r="6588">
          <cell r="A6588" t="str">
            <v>950333762061</v>
          </cell>
          <cell r="B6588">
            <v>95033376</v>
          </cell>
          <cell r="C6588">
            <v>2061</v>
          </cell>
          <cell r="D6588">
            <v>46.805599999999998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46.805599999999998</v>
          </cell>
        </row>
        <row r="6589">
          <cell r="A6589" t="str">
            <v>950333762064</v>
          </cell>
          <cell r="B6589">
            <v>95033376</v>
          </cell>
          <cell r="C6589">
            <v>2064</v>
          </cell>
          <cell r="D6589">
            <v>33.51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33.51</v>
          </cell>
        </row>
        <row r="6590">
          <cell r="A6590" t="str">
            <v>950333852061</v>
          </cell>
          <cell r="B6590">
            <v>95033385</v>
          </cell>
          <cell r="C6590">
            <v>2061</v>
          </cell>
          <cell r="D6590">
            <v>256.05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256.05</v>
          </cell>
        </row>
        <row r="6591">
          <cell r="A6591" t="str">
            <v>950333882061</v>
          </cell>
          <cell r="B6591">
            <v>95033388</v>
          </cell>
          <cell r="C6591">
            <v>2061</v>
          </cell>
          <cell r="D6591">
            <v>10.99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10.99</v>
          </cell>
        </row>
        <row r="6592">
          <cell r="A6592" t="str">
            <v>950333902061</v>
          </cell>
          <cell r="B6592">
            <v>95033390</v>
          </cell>
          <cell r="C6592">
            <v>2061</v>
          </cell>
          <cell r="D6592">
            <v>48.145499999999998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48.145499999999998</v>
          </cell>
        </row>
        <row r="6593">
          <cell r="A6593" t="str">
            <v>950333911040</v>
          </cell>
          <cell r="B6593">
            <v>95033391</v>
          </cell>
          <cell r="C6593">
            <v>1040</v>
          </cell>
          <cell r="D6593">
            <v>47.090910000000001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47.090910000000001</v>
          </cell>
        </row>
        <row r="6594">
          <cell r="A6594" t="str">
            <v>950333914010</v>
          </cell>
          <cell r="B6594">
            <v>95033391</v>
          </cell>
          <cell r="C6594">
            <v>4010</v>
          </cell>
          <cell r="D6594">
            <v>38</v>
          </cell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>
            <v>38</v>
          </cell>
        </row>
        <row r="6595">
          <cell r="A6595" t="str">
            <v>950333921040</v>
          </cell>
          <cell r="B6595">
            <v>95033392</v>
          </cell>
          <cell r="C6595">
            <v>1040</v>
          </cell>
          <cell r="D6595">
            <v>3.7</v>
          </cell>
          <cell r="E6595">
            <v>0</v>
          </cell>
          <cell r="F6595">
            <v>0</v>
          </cell>
          <cell r="G6595">
            <v>0</v>
          </cell>
          <cell r="H6595">
            <v>0</v>
          </cell>
          <cell r="I6595">
            <v>3.7</v>
          </cell>
        </row>
        <row r="6596">
          <cell r="A6596" t="str">
            <v>950333924010</v>
          </cell>
          <cell r="B6596">
            <v>95033392</v>
          </cell>
          <cell r="C6596">
            <v>4010</v>
          </cell>
          <cell r="D6596">
            <v>3.7</v>
          </cell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>
            <v>3.7</v>
          </cell>
        </row>
        <row r="6597">
          <cell r="A6597" t="str">
            <v>950333931040</v>
          </cell>
          <cell r="B6597">
            <v>95033393</v>
          </cell>
          <cell r="C6597">
            <v>1040</v>
          </cell>
          <cell r="D6597">
            <v>54.794629999999998</v>
          </cell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>
            <v>54.794629999999998</v>
          </cell>
        </row>
        <row r="6598">
          <cell r="A6598" t="str">
            <v>950333934010</v>
          </cell>
          <cell r="B6598">
            <v>95033393</v>
          </cell>
          <cell r="C6598">
            <v>4010</v>
          </cell>
          <cell r="D6598">
            <v>54.795000000000002</v>
          </cell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>
            <v>54.795000000000002</v>
          </cell>
        </row>
        <row r="6599">
          <cell r="A6599" t="str">
            <v>950333942061</v>
          </cell>
          <cell r="B6599">
            <v>95033394</v>
          </cell>
          <cell r="C6599">
            <v>2061</v>
          </cell>
          <cell r="D6599">
            <v>1.6766700000000001</v>
          </cell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>
            <v>1.6766700000000001</v>
          </cell>
        </row>
        <row r="6600">
          <cell r="A6600" t="str">
            <v>950333962061</v>
          </cell>
          <cell r="B6600">
            <v>95033396</v>
          </cell>
          <cell r="C6600">
            <v>2061</v>
          </cell>
          <cell r="D6600">
            <v>17.62</v>
          </cell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>
            <v>17.62</v>
          </cell>
        </row>
        <row r="6601">
          <cell r="A6601" t="str">
            <v>950334022061</v>
          </cell>
          <cell r="B6601">
            <v>95033402</v>
          </cell>
          <cell r="C6601">
            <v>2061</v>
          </cell>
          <cell r="D6601">
            <v>498.29065000000003</v>
          </cell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>
            <v>498.29065000000003</v>
          </cell>
        </row>
        <row r="6602">
          <cell r="A6602" t="str">
            <v>950334112061</v>
          </cell>
          <cell r="B6602">
            <v>95033411</v>
          </cell>
          <cell r="C6602">
            <v>2061</v>
          </cell>
          <cell r="D6602">
            <v>460</v>
          </cell>
          <cell r="E6602">
            <v>0</v>
          </cell>
          <cell r="F6602">
            <v>0</v>
          </cell>
          <cell r="G6602">
            <v>0</v>
          </cell>
          <cell r="H6602">
            <v>0</v>
          </cell>
          <cell r="I6602">
            <v>460</v>
          </cell>
        </row>
        <row r="6603">
          <cell r="A6603" t="str">
            <v>950334201040</v>
          </cell>
          <cell r="B6603">
            <v>95033420</v>
          </cell>
          <cell r="C6603">
            <v>1040</v>
          </cell>
          <cell r="D6603">
            <v>21.966670000000001</v>
          </cell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>
            <v>21.966670000000001</v>
          </cell>
        </row>
        <row r="6604">
          <cell r="A6604" t="str">
            <v>950334202061</v>
          </cell>
          <cell r="B6604">
            <v>95033420</v>
          </cell>
          <cell r="C6604">
            <v>2061</v>
          </cell>
          <cell r="D6604">
            <v>212.88</v>
          </cell>
          <cell r="E6604">
            <v>0</v>
          </cell>
          <cell r="F6604">
            <v>0</v>
          </cell>
          <cell r="G6604">
            <v>0</v>
          </cell>
          <cell r="H6604">
            <v>0</v>
          </cell>
          <cell r="I6604">
            <v>212.88</v>
          </cell>
        </row>
        <row r="6605">
          <cell r="A6605" t="str">
            <v>950334261040</v>
          </cell>
          <cell r="B6605">
            <v>95033426</v>
          </cell>
          <cell r="C6605">
            <v>1040</v>
          </cell>
          <cell r="D6605">
            <v>17.8</v>
          </cell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>
            <v>17.8</v>
          </cell>
        </row>
        <row r="6606">
          <cell r="A6606" t="str">
            <v>950334264010</v>
          </cell>
          <cell r="B6606">
            <v>95033426</v>
          </cell>
          <cell r="C6606">
            <v>4010</v>
          </cell>
          <cell r="D6606">
            <v>17.8</v>
          </cell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>
            <v>17.8</v>
          </cell>
        </row>
        <row r="6607">
          <cell r="A6607" t="str">
            <v>950334311040</v>
          </cell>
          <cell r="B6607">
            <v>95033431</v>
          </cell>
          <cell r="C6607">
            <v>1040</v>
          </cell>
          <cell r="D6607">
            <v>96.818179999999998</v>
          </cell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>
            <v>96.818179999999998</v>
          </cell>
        </row>
        <row r="6608">
          <cell r="A6608" t="str">
            <v>950334312061</v>
          </cell>
          <cell r="B6608">
            <v>95033431</v>
          </cell>
          <cell r="C6608">
            <v>2061</v>
          </cell>
          <cell r="D6608">
            <v>800.64499999999998</v>
          </cell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>
            <v>800.64499999999998</v>
          </cell>
        </row>
        <row r="6609">
          <cell r="A6609" t="str">
            <v>950334322060</v>
          </cell>
          <cell r="B6609">
            <v>95033432</v>
          </cell>
          <cell r="C6609">
            <v>2060</v>
          </cell>
          <cell r="D6609">
            <v>35.27778</v>
          </cell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>
            <v>35.27778</v>
          </cell>
        </row>
        <row r="6610">
          <cell r="A6610" t="str">
            <v>950334332060</v>
          </cell>
          <cell r="B6610">
            <v>95033433</v>
          </cell>
          <cell r="C6610">
            <v>2060</v>
          </cell>
          <cell r="D6610">
            <v>18.571429999999999</v>
          </cell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>
            <v>18.571429999999999</v>
          </cell>
        </row>
        <row r="6611">
          <cell r="A6611" t="str">
            <v>950334502061</v>
          </cell>
          <cell r="B6611">
            <v>95033450</v>
          </cell>
          <cell r="C6611">
            <v>2061</v>
          </cell>
          <cell r="D6611">
            <v>145.90799999999999</v>
          </cell>
          <cell r="E6611">
            <v>0</v>
          </cell>
          <cell r="F6611">
            <v>0</v>
          </cell>
          <cell r="G6611">
            <v>0</v>
          </cell>
          <cell r="H6611">
            <v>0</v>
          </cell>
          <cell r="I6611">
            <v>145.90799999999999</v>
          </cell>
        </row>
        <row r="6612">
          <cell r="A6612" t="str">
            <v>950334621040</v>
          </cell>
          <cell r="B6612">
            <v>95033462</v>
          </cell>
          <cell r="C6612">
            <v>1040</v>
          </cell>
          <cell r="D6612">
            <v>92.07</v>
          </cell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>
            <v>92.07</v>
          </cell>
        </row>
        <row r="6613">
          <cell r="A6613" t="str">
            <v>950334642061</v>
          </cell>
          <cell r="B6613">
            <v>95033464</v>
          </cell>
          <cell r="C6613">
            <v>2061</v>
          </cell>
          <cell r="D6613">
            <v>43.050550000000001</v>
          </cell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>
            <v>43.050550000000001</v>
          </cell>
        </row>
        <row r="6614">
          <cell r="A6614" t="str">
            <v>950334691040</v>
          </cell>
          <cell r="B6614">
            <v>95033469</v>
          </cell>
          <cell r="C6614">
            <v>1040</v>
          </cell>
          <cell r="D6614">
            <v>3.2488000000000001</v>
          </cell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>
            <v>3.2488000000000001</v>
          </cell>
        </row>
        <row r="6615">
          <cell r="A6615" t="str">
            <v>950334692060</v>
          </cell>
          <cell r="B6615">
            <v>95033469</v>
          </cell>
          <cell r="C6615">
            <v>2060</v>
          </cell>
          <cell r="D6615">
            <v>3.3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3.3</v>
          </cell>
        </row>
        <row r="6616">
          <cell r="A6616" t="str">
            <v>950334712061</v>
          </cell>
          <cell r="B6616">
            <v>95033471</v>
          </cell>
          <cell r="C6616">
            <v>2061</v>
          </cell>
          <cell r="D6616">
            <v>376.2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376.2</v>
          </cell>
        </row>
        <row r="6617">
          <cell r="A6617" t="str">
            <v>950334722062</v>
          </cell>
          <cell r="B6617">
            <v>95033472</v>
          </cell>
          <cell r="C6617">
            <v>2062</v>
          </cell>
          <cell r="D6617">
            <v>458.8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458.8</v>
          </cell>
        </row>
        <row r="6618">
          <cell r="A6618" t="str">
            <v>950334742060</v>
          </cell>
          <cell r="B6618">
            <v>95033474</v>
          </cell>
          <cell r="C6618">
            <v>2060</v>
          </cell>
          <cell r="D6618">
            <v>0.18423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0.18423</v>
          </cell>
        </row>
        <row r="6619">
          <cell r="A6619" t="str">
            <v>950334742061</v>
          </cell>
          <cell r="B6619">
            <v>95033474</v>
          </cell>
          <cell r="C6619">
            <v>2061</v>
          </cell>
          <cell r="D6619">
            <v>0.33718999999999999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0.33718999999999999</v>
          </cell>
        </row>
        <row r="6620">
          <cell r="A6620" t="str">
            <v>950334742062</v>
          </cell>
          <cell r="B6620">
            <v>95033474</v>
          </cell>
          <cell r="C6620">
            <v>2062</v>
          </cell>
          <cell r="D6620">
            <v>10.208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10.208</v>
          </cell>
        </row>
        <row r="6621">
          <cell r="A6621" t="str">
            <v>950334742064</v>
          </cell>
          <cell r="B6621">
            <v>95033474</v>
          </cell>
          <cell r="C6621">
            <v>2064</v>
          </cell>
          <cell r="D6621">
            <v>0.27739999999999998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0.27739999999999998</v>
          </cell>
        </row>
        <row r="6622">
          <cell r="A6622" t="str">
            <v>950334791040</v>
          </cell>
          <cell r="B6622">
            <v>95033479</v>
          </cell>
          <cell r="C6622">
            <v>1040</v>
          </cell>
          <cell r="D6622">
            <v>12.89545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12.89545</v>
          </cell>
        </row>
        <row r="6623">
          <cell r="A6623" t="str">
            <v>950334792061</v>
          </cell>
          <cell r="B6623">
            <v>95033479</v>
          </cell>
          <cell r="C6623">
            <v>2061</v>
          </cell>
          <cell r="D6623">
            <v>30.156669999999998</v>
          </cell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30.156669999999998</v>
          </cell>
        </row>
        <row r="6624">
          <cell r="A6624" t="str">
            <v>950334792062</v>
          </cell>
          <cell r="B6624">
            <v>95033479</v>
          </cell>
          <cell r="C6624">
            <v>2062</v>
          </cell>
          <cell r="D6624">
            <v>30.15625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30.15625</v>
          </cell>
        </row>
        <row r="6625">
          <cell r="A6625" t="str">
            <v>950334851040</v>
          </cell>
          <cell r="B6625">
            <v>95033485</v>
          </cell>
          <cell r="C6625">
            <v>1040</v>
          </cell>
          <cell r="D6625">
            <v>5.2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5.2</v>
          </cell>
        </row>
        <row r="6626">
          <cell r="A6626" t="str">
            <v>950334852061</v>
          </cell>
          <cell r="B6626">
            <v>95033485</v>
          </cell>
          <cell r="C6626">
            <v>2061</v>
          </cell>
          <cell r="D6626">
            <v>10.984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10.984</v>
          </cell>
        </row>
        <row r="6627">
          <cell r="A6627" t="str">
            <v>950334852062</v>
          </cell>
          <cell r="B6627">
            <v>95033485</v>
          </cell>
          <cell r="C6627">
            <v>2062</v>
          </cell>
          <cell r="D6627">
            <v>4.66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4.66</v>
          </cell>
        </row>
        <row r="6628">
          <cell r="A6628" t="str">
            <v>950334861040</v>
          </cell>
          <cell r="B6628">
            <v>95033486</v>
          </cell>
          <cell r="C6628">
            <v>1040</v>
          </cell>
          <cell r="D6628">
            <v>3.5666699999999998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3.5666699999999998</v>
          </cell>
        </row>
        <row r="6629">
          <cell r="A6629" t="str">
            <v>950334932061</v>
          </cell>
          <cell r="B6629">
            <v>95033493</v>
          </cell>
          <cell r="C6629">
            <v>2061</v>
          </cell>
          <cell r="D6629">
            <v>1.6766700000000001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1.6766700000000001</v>
          </cell>
        </row>
        <row r="6630">
          <cell r="A6630" t="str">
            <v>950334962061</v>
          </cell>
          <cell r="B6630">
            <v>95033496</v>
          </cell>
          <cell r="C6630">
            <v>2061</v>
          </cell>
          <cell r="D6630">
            <v>160.66399999999999</v>
          </cell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160.66399999999999</v>
          </cell>
        </row>
        <row r="6631">
          <cell r="A6631" t="str">
            <v>950334982061</v>
          </cell>
          <cell r="B6631">
            <v>95033498</v>
          </cell>
          <cell r="C6631">
            <v>2061</v>
          </cell>
          <cell r="D6631">
            <v>120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120</v>
          </cell>
        </row>
        <row r="6632">
          <cell r="A6632" t="str">
            <v>950335101040</v>
          </cell>
          <cell r="B6632">
            <v>95033510</v>
          </cell>
          <cell r="C6632">
            <v>1040</v>
          </cell>
          <cell r="D6632">
            <v>21.817499999999999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21.817499999999999</v>
          </cell>
        </row>
        <row r="6633">
          <cell r="A6633" t="str">
            <v>950335142061</v>
          </cell>
          <cell r="B6633">
            <v>95033514</v>
          </cell>
          <cell r="C6633">
            <v>2061</v>
          </cell>
          <cell r="D6633">
            <v>1.68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1.68</v>
          </cell>
        </row>
        <row r="6634">
          <cell r="A6634" t="str">
            <v>950335212061</v>
          </cell>
          <cell r="B6634">
            <v>95033521</v>
          </cell>
          <cell r="C6634">
            <v>2061</v>
          </cell>
          <cell r="D6634">
            <v>140.23832999999999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140.23832999999999</v>
          </cell>
        </row>
        <row r="6635">
          <cell r="A6635" t="str">
            <v>950335221040</v>
          </cell>
          <cell r="B6635">
            <v>95033522</v>
          </cell>
          <cell r="C6635">
            <v>1040</v>
          </cell>
          <cell r="D6635">
            <v>259.55667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259.55667</v>
          </cell>
        </row>
        <row r="6636">
          <cell r="A6636" t="str">
            <v>950335222061</v>
          </cell>
          <cell r="B6636">
            <v>95033522</v>
          </cell>
          <cell r="C6636">
            <v>2061</v>
          </cell>
          <cell r="D6636">
            <v>1.68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1.68</v>
          </cell>
        </row>
        <row r="6637">
          <cell r="A6637" t="str">
            <v>950335232061</v>
          </cell>
          <cell r="B6637">
            <v>95033523</v>
          </cell>
          <cell r="C6637">
            <v>2061</v>
          </cell>
          <cell r="D6637">
            <v>1.68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1.68</v>
          </cell>
        </row>
        <row r="6638">
          <cell r="A6638" t="str">
            <v>950335311040</v>
          </cell>
          <cell r="B6638">
            <v>95033531</v>
          </cell>
          <cell r="C6638">
            <v>1040</v>
          </cell>
          <cell r="D6638">
            <v>5.2796700000000003</v>
          </cell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>
            <v>5.2796700000000003</v>
          </cell>
        </row>
        <row r="6639">
          <cell r="A6639" t="str">
            <v>950335312061</v>
          </cell>
          <cell r="B6639">
            <v>95033531</v>
          </cell>
          <cell r="C6639">
            <v>2061</v>
          </cell>
          <cell r="D6639">
            <v>62.699190000000002</v>
          </cell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>
            <v>62.699190000000002</v>
          </cell>
        </row>
        <row r="6640">
          <cell r="A6640" t="str">
            <v>950335314010</v>
          </cell>
          <cell r="B6640">
            <v>95033531</v>
          </cell>
          <cell r="C6640">
            <v>4010</v>
          </cell>
          <cell r="D6640">
            <v>5.05</v>
          </cell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>
            <v>5.05</v>
          </cell>
        </row>
        <row r="6641">
          <cell r="A6641" t="str">
            <v>950335321040</v>
          </cell>
          <cell r="B6641">
            <v>95033532</v>
          </cell>
          <cell r="C6641">
            <v>1040</v>
          </cell>
          <cell r="D6641">
            <v>78.977850000000004</v>
          </cell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>
            <v>78.977850000000004</v>
          </cell>
        </row>
        <row r="6642">
          <cell r="A6642" t="str">
            <v>950335322060</v>
          </cell>
          <cell r="B6642">
            <v>95033532</v>
          </cell>
          <cell r="C6642">
            <v>2060</v>
          </cell>
          <cell r="D6642">
            <v>0.63</v>
          </cell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>
            <v>0.63</v>
          </cell>
        </row>
        <row r="6643">
          <cell r="A6643" t="str">
            <v>950335322061</v>
          </cell>
          <cell r="B6643">
            <v>95033532</v>
          </cell>
          <cell r="C6643">
            <v>2061</v>
          </cell>
          <cell r="D6643">
            <v>0.64237999999999995</v>
          </cell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>
            <v>0.64237999999999995</v>
          </cell>
        </row>
        <row r="6644">
          <cell r="A6644" t="str">
            <v>950335322062</v>
          </cell>
          <cell r="B6644">
            <v>95033532</v>
          </cell>
          <cell r="C6644">
            <v>2062</v>
          </cell>
          <cell r="D6644">
            <v>45.763170000000002</v>
          </cell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>
            <v>45.763170000000002</v>
          </cell>
        </row>
        <row r="6645">
          <cell r="A6645" t="str">
            <v>950335322064</v>
          </cell>
          <cell r="B6645">
            <v>95033532</v>
          </cell>
          <cell r="C6645">
            <v>2064</v>
          </cell>
          <cell r="D6645">
            <v>65.150000000000006</v>
          </cell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>
            <v>65.150000000000006</v>
          </cell>
        </row>
        <row r="6646">
          <cell r="A6646" t="str">
            <v>950335324010</v>
          </cell>
          <cell r="B6646">
            <v>95033532</v>
          </cell>
          <cell r="C6646">
            <v>4010</v>
          </cell>
          <cell r="D6646">
            <v>51.22</v>
          </cell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>
            <v>51.22</v>
          </cell>
        </row>
        <row r="6647">
          <cell r="A6647" t="str">
            <v>950335442061</v>
          </cell>
          <cell r="B6647">
            <v>95033544</v>
          </cell>
          <cell r="C6647">
            <v>2061</v>
          </cell>
          <cell r="D6647">
            <v>19.279630000000001</v>
          </cell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>
            <v>19.279630000000001</v>
          </cell>
        </row>
        <row r="6648">
          <cell r="A6648" t="str">
            <v>950335501040</v>
          </cell>
          <cell r="B6648">
            <v>95033550</v>
          </cell>
          <cell r="C6648">
            <v>1040</v>
          </cell>
          <cell r="D6648">
            <v>427.04361</v>
          </cell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>
            <v>427.04361</v>
          </cell>
        </row>
        <row r="6649">
          <cell r="A6649" t="str">
            <v>950335504010</v>
          </cell>
          <cell r="B6649">
            <v>95033550</v>
          </cell>
          <cell r="C6649">
            <v>4010</v>
          </cell>
          <cell r="D6649">
            <v>498.91</v>
          </cell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>
            <v>498.91</v>
          </cell>
        </row>
        <row r="6650">
          <cell r="A6650" t="str">
            <v>950335511040</v>
          </cell>
          <cell r="B6650">
            <v>95033551</v>
          </cell>
          <cell r="C6650">
            <v>1040</v>
          </cell>
          <cell r="D6650">
            <v>79.8</v>
          </cell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>
            <v>79.8</v>
          </cell>
        </row>
        <row r="6651">
          <cell r="A6651" t="str">
            <v>950335552061</v>
          </cell>
          <cell r="B6651">
            <v>95033555</v>
          </cell>
          <cell r="C6651">
            <v>2061</v>
          </cell>
          <cell r="D6651">
            <v>1093.7</v>
          </cell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>
            <v>1093.7</v>
          </cell>
        </row>
        <row r="6652">
          <cell r="A6652" t="str">
            <v>950335552062</v>
          </cell>
          <cell r="B6652">
            <v>95033555</v>
          </cell>
          <cell r="C6652">
            <v>2062</v>
          </cell>
          <cell r="D6652">
            <v>1093.71</v>
          </cell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>
            <v>1093.71</v>
          </cell>
        </row>
        <row r="6653">
          <cell r="A6653" t="str">
            <v>950335552064</v>
          </cell>
          <cell r="B6653">
            <v>95033555</v>
          </cell>
          <cell r="C6653">
            <v>2064</v>
          </cell>
          <cell r="D6653">
            <v>688.76414</v>
          </cell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>
            <v>688.76414</v>
          </cell>
        </row>
        <row r="6654">
          <cell r="A6654" t="str">
            <v>950335582061</v>
          </cell>
          <cell r="B6654">
            <v>95033558</v>
          </cell>
          <cell r="C6654">
            <v>2061</v>
          </cell>
          <cell r="D6654">
            <v>2.6860599999999999</v>
          </cell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>
            <v>2.6860599999999999</v>
          </cell>
        </row>
        <row r="6655">
          <cell r="A6655" t="str">
            <v>950335582062</v>
          </cell>
          <cell r="B6655">
            <v>95033558</v>
          </cell>
          <cell r="C6655">
            <v>2062</v>
          </cell>
          <cell r="D6655">
            <v>4.4996900000000002</v>
          </cell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>
            <v>4.4996900000000002</v>
          </cell>
        </row>
        <row r="6656">
          <cell r="A6656" t="str">
            <v>950335586023</v>
          </cell>
          <cell r="B6656">
            <v>95033558</v>
          </cell>
          <cell r="C6656">
            <v>6023</v>
          </cell>
          <cell r="D6656">
            <v>5.1983899999999998</v>
          </cell>
          <cell r="E6656">
            <v>0</v>
          </cell>
          <cell r="F6656">
            <v>0</v>
          </cell>
          <cell r="G6656">
            <v>0</v>
          </cell>
          <cell r="H6656">
            <v>0</v>
          </cell>
          <cell r="I6656">
            <v>5.1983899999999998</v>
          </cell>
        </row>
        <row r="6657">
          <cell r="A6657" t="str">
            <v>950335601040</v>
          </cell>
          <cell r="B6657">
            <v>95033560</v>
          </cell>
          <cell r="C6657">
            <v>1040</v>
          </cell>
          <cell r="D6657">
            <v>12.85</v>
          </cell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>
            <v>12.85</v>
          </cell>
        </row>
        <row r="6658">
          <cell r="A6658" t="str">
            <v>950335611040</v>
          </cell>
          <cell r="B6658">
            <v>95033561</v>
          </cell>
          <cell r="C6658">
            <v>1040</v>
          </cell>
          <cell r="D6658">
            <v>114.0838</v>
          </cell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>
            <v>114.0838</v>
          </cell>
        </row>
        <row r="6659">
          <cell r="A6659" t="str">
            <v>950335621040</v>
          </cell>
          <cell r="B6659">
            <v>95033562</v>
          </cell>
          <cell r="C6659">
            <v>1040</v>
          </cell>
          <cell r="D6659">
            <v>75.067949999999996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75.067949999999996</v>
          </cell>
        </row>
        <row r="6660">
          <cell r="A6660" t="str">
            <v>950335622061</v>
          </cell>
          <cell r="B6660">
            <v>95033562</v>
          </cell>
          <cell r="C6660">
            <v>2061</v>
          </cell>
          <cell r="D6660">
            <v>284.95818000000003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284.95818000000003</v>
          </cell>
        </row>
        <row r="6661">
          <cell r="A6661" t="str">
            <v>950335631040</v>
          </cell>
          <cell r="B6661">
            <v>95033563</v>
          </cell>
          <cell r="C6661">
            <v>1040</v>
          </cell>
          <cell r="D6661">
            <v>59.971110000000003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59.971110000000003</v>
          </cell>
        </row>
        <row r="6662">
          <cell r="A6662" t="str">
            <v>950335641040</v>
          </cell>
          <cell r="B6662">
            <v>95033564</v>
          </cell>
          <cell r="C6662">
            <v>1040</v>
          </cell>
          <cell r="D6662">
            <v>71.834540000000004</v>
          </cell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71.834540000000004</v>
          </cell>
        </row>
        <row r="6663">
          <cell r="A6663" t="str">
            <v>950335642061</v>
          </cell>
          <cell r="B6663">
            <v>95033564</v>
          </cell>
          <cell r="C6663">
            <v>2061</v>
          </cell>
          <cell r="D6663">
            <v>1.6779999999999999</v>
          </cell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1.6779999999999999</v>
          </cell>
        </row>
        <row r="6664">
          <cell r="A6664" t="str">
            <v>950335651040</v>
          </cell>
          <cell r="B6664">
            <v>95033565</v>
          </cell>
          <cell r="C6664">
            <v>1040</v>
          </cell>
          <cell r="D6664">
            <v>24.893329999999999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24.893329999999999</v>
          </cell>
        </row>
        <row r="6665">
          <cell r="A6665" t="str">
            <v>950335652061</v>
          </cell>
          <cell r="B6665">
            <v>95033565</v>
          </cell>
          <cell r="C6665">
            <v>2061</v>
          </cell>
          <cell r="D6665">
            <v>1.6775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1.6775</v>
          </cell>
        </row>
        <row r="6666">
          <cell r="A6666" t="str">
            <v>950335661040</v>
          </cell>
          <cell r="B6666">
            <v>95033566</v>
          </cell>
          <cell r="C6666">
            <v>1040</v>
          </cell>
          <cell r="D6666">
            <v>44.28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44.28</v>
          </cell>
        </row>
        <row r="6667">
          <cell r="A6667" t="str">
            <v>950335681040</v>
          </cell>
          <cell r="B6667">
            <v>95033568</v>
          </cell>
          <cell r="C6667">
            <v>1040</v>
          </cell>
          <cell r="D6667">
            <v>25.486249999999998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25.486249999999998</v>
          </cell>
        </row>
        <row r="6668">
          <cell r="A6668" t="str">
            <v>950335691040</v>
          </cell>
          <cell r="B6668">
            <v>95033569</v>
          </cell>
          <cell r="C6668">
            <v>1040</v>
          </cell>
          <cell r="D6668">
            <v>17.634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17.634</v>
          </cell>
        </row>
        <row r="6669">
          <cell r="A6669" t="str">
            <v>950335692061</v>
          </cell>
          <cell r="B6669">
            <v>95033569</v>
          </cell>
          <cell r="C6669">
            <v>2061</v>
          </cell>
          <cell r="D6669">
            <v>1.6775</v>
          </cell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1.6775</v>
          </cell>
        </row>
        <row r="6670">
          <cell r="A6670" t="str">
            <v>950335842061</v>
          </cell>
          <cell r="B6670">
            <v>95033584</v>
          </cell>
          <cell r="C6670">
            <v>2061</v>
          </cell>
          <cell r="D6670">
            <v>568.69500000000005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568.69500000000005</v>
          </cell>
        </row>
        <row r="6671">
          <cell r="A6671" t="str">
            <v>950335852061</v>
          </cell>
          <cell r="B6671">
            <v>95033585</v>
          </cell>
          <cell r="C6671">
            <v>2061</v>
          </cell>
          <cell r="D6671">
            <v>2441.7399999999998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2441.7399999999998</v>
          </cell>
        </row>
        <row r="6672">
          <cell r="A6672" t="str">
            <v>950335961040</v>
          </cell>
          <cell r="B6672">
            <v>95033596</v>
          </cell>
          <cell r="C6672">
            <v>1040</v>
          </cell>
          <cell r="D6672">
            <v>45.699469999999998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45.699469999999998</v>
          </cell>
        </row>
        <row r="6673">
          <cell r="A6673" t="str">
            <v>950335962061</v>
          </cell>
          <cell r="B6673">
            <v>95033596</v>
          </cell>
          <cell r="C6673">
            <v>2061</v>
          </cell>
          <cell r="D6673">
            <v>30.38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30.38</v>
          </cell>
        </row>
        <row r="6674">
          <cell r="A6674" t="str">
            <v>950335964010</v>
          </cell>
          <cell r="B6674">
            <v>95033596</v>
          </cell>
          <cell r="C6674">
            <v>4010</v>
          </cell>
          <cell r="D6674">
            <v>45.699289999999998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45.699289999999998</v>
          </cell>
        </row>
        <row r="6675">
          <cell r="A6675" t="str">
            <v>950335982061</v>
          </cell>
          <cell r="B6675">
            <v>95033598</v>
          </cell>
          <cell r="C6675">
            <v>2061</v>
          </cell>
          <cell r="D6675">
            <v>49.016370000000002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49.016370000000002</v>
          </cell>
        </row>
        <row r="6676">
          <cell r="A6676" t="str">
            <v>950336002061</v>
          </cell>
          <cell r="B6676">
            <v>95033600</v>
          </cell>
          <cell r="C6676">
            <v>2061</v>
          </cell>
          <cell r="D6676">
            <v>1727.1433300000001</v>
          </cell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1727.1433300000001</v>
          </cell>
        </row>
        <row r="6677">
          <cell r="A6677" t="str">
            <v>950336012061</v>
          </cell>
          <cell r="B6677">
            <v>95033601</v>
          </cell>
          <cell r="C6677">
            <v>2061</v>
          </cell>
          <cell r="D6677">
            <v>13.6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13.6</v>
          </cell>
        </row>
        <row r="6678">
          <cell r="A6678" t="str">
            <v>950336032061</v>
          </cell>
          <cell r="B6678">
            <v>95033603</v>
          </cell>
          <cell r="C6678">
            <v>2061</v>
          </cell>
          <cell r="D6678">
            <v>140.554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140.554</v>
          </cell>
        </row>
        <row r="6679">
          <cell r="A6679" t="str">
            <v>950336061040</v>
          </cell>
          <cell r="B6679">
            <v>95033606</v>
          </cell>
          <cell r="C6679">
            <v>1040</v>
          </cell>
          <cell r="D6679">
            <v>89.7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89.7</v>
          </cell>
        </row>
        <row r="6680">
          <cell r="A6680" t="str">
            <v>950336071040</v>
          </cell>
          <cell r="B6680">
            <v>95033607</v>
          </cell>
          <cell r="C6680">
            <v>1040</v>
          </cell>
          <cell r="D6680">
            <v>13.2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13.2</v>
          </cell>
        </row>
        <row r="6681">
          <cell r="A6681" t="str">
            <v>950336082060</v>
          </cell>
          <cell r="B6681">
            <v>95033608</v>
          </cell>
          <cell r="C6681">
            <v>2060</v>
          </cell>
          <cell r="D6681">
            <v>4.1815100000000003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4.1815100000000003</v>
          </cell>
        </row>
        <row r="6682">
          <cell r="A6682" t="str">
            <v>950336082064</v>
          </cell>
          <cell r="B6682">
            <v>95033608</v>
          </cell>
          <cell r="C6682">
            <v>2064</v>
          </cell>
          <cell r="D6682">
            <v>7.0714300000000003</v>
          </cell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>
            <v>7.0714300000000003</v>
          </cell>
        </row>
        <row r="6683">
          <cell r="A6683" t="str">
            <v>950336086024</v>
          </cell>
          <cell r="B6683">
            <v>95033608</v>
          </cell>
          <cell r="C6683">
            <v>6024</v>
          </cell>
          <cell r="D6683">
            <v>3.5</v>
          </cell>
          <cell r="E6683">
            <v>0</v>
          </cell>
          <cell r="F6683">
            <v>0</v>
          </cell>
          <cell r="G6683">
            <v>0</v>
          </cell>
          <cell r="H6683">
            <v>0</v>
          </cell>
          <cell r="I6683">
            <v>3.5</v>
          </cell>
        </row>
        <row r="6684">
          <cell r="A6684" t="str">
            <v>950336092061</v>
          </cell>
          <cell r="B6684">
            <v>95033609</v>
          </cell>
          <cell r="C6684">
            <v>2061</v>
          </cell>
          <cell r="D6684">
            <v>480</v>
          </cell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>
            <v>480</v>
          </cell>
        </row>
        <row r="6685">
          <cell r="A6685" t="str">
            <v>950336092062</v>
          </cell>
          <cell r="B6685">
            <v>95033609</v>
          </cell>
          <cell r="C6685">
            <v>2062</v>
          </cell>
          <cell r="D6685">
            <v>448</v>
          </cell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>
            <v>448</v>
          </cell>
        </row>
        <row r="6686">
          <cell r="A6686" t="str">
            <v>950336092064</v>
          </cell>
          <cell r="B6686">
            <v>95033609</v>
          </cell>
          <cell r="C6686">
            <v>2064</v>
          </cell>
          <cell r="D6686">
            <v>336.66667000000001</v>
          </cell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>
            <v>336.66667000000001</v>
          </cell>
        </row>
        <row r="6687">
          <cell r="A6687" t="str">
            <v>950336101040</v>
          </cell>
          <cell r="B6687">
            <v>95033610</v>
          </cell>
          <cell r="C6687">
            <v>1040</v>
          </cell>
          <cell r="D6687">
            <v>14.45</v>
          </cell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>
            <v>14.45</v>
          </cell>
        </row>
        <row r="6688">
          <cell r="A6688" t="str">
            <v>950336102060</v>
          </cell>
          <cell r="B6688">
            <v>95033610</v>
          </cell>
          <cell r="C6688">
            <v>2060</v>
          </cell>
          <cell r="D6688">
            <v>7.5878500000000004</v>
          </cell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>
            <v>7.5878500000000004</v>
          </cell>
        </row>
        <row r="6689">
          <cell r="A6689" t="str">
            <v>950336102061</v>
          </cell>
          <cell r="B6689">
            <v>95033610</v>
          </cell>
          <cell r="C6689">
            <v>2061</v>
          </cell>
          <cell r="D6689">
            <v>8.77</v>
          </cell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>
            <v>8.77</v>
          </cell>
        </row>
        <row r="6690">
          <cell r="A6690" t="str">
            <v>950336102062</v>
          </cell>
          <cell r="B6690">
            <v>95033610</v>
          </cell>
          <cell r="C6690">
            <v>2062</v>
          </cell>
          <cell r="D6690">
            <v>9.5</v>
          </cell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>
            <v>9.5</v>
          </cell>
        </row>
        <row r="6691">
          <cell r="A6691" t="str">
            <v>950336102064</v>
          </cell>
          <cell r="B6691">
            <v>95033610</v>
          </cell>
          <cell r="C6691">
            <v>2064</v>
          </cell>
          <cell r="D6691">
            <v>7.8332100000000002</v>
          </cell>
          <cell r="E6691">
            <v>0</v>
          </cell>
          <cell r="F6691">
            <v>0</v>
          </cell>
          <cell r="G6691">
            <v>0</v>
          </cell>
          <cell r="H6691">
            <v>0</v>
          </cell>
          <cell r="I6691">
            <v>7.8332100000000002</v>
          </cell>
        </row>
        <row r="6692">
          <cell r="A6692" t="str">
            <v>950336104010</v>
          </cell>
          <cell r="B6692">
            <v>95033610</v>
          </cell>
          <cell r="C6692">
            <v>4010</v>
          </cell>
          <cell r="D6692">
            <v>14.45</v>
          </cell>
          <cell r="E6692">
            <v>0</v>
          </cell>
          <cell r="F6692">
            <v>0</v>
          </cell>
          <cell r="G6692">
            <v>0</v>
          </cell>
          <cell r="H6692">
            <v>0</v>
          </cell>
          <cell r="I6692">
            <v>14.45</v>
          </cell>
        </row>
        <row r="6693">
          <cell r="A6693" t="str">
            <v>950336111040</v>
          </cell>
          <cell r="B6693">
            <v>95033611</v>
          </cell>
          <cell r="C6693">
            <v>1040</v>
          </cell>
          <cell r="D6693">
            <v>27.65615</v>
          </cell>
          <cell r="E6693">
            <v>0</v>
          </cell>
          <cell r="F6693">
            <v>0</v>
          </cell>
          <cell r="G6693">
            <v>0</v>
          </cell>
          <cell r="H6693">
            <v>0</v>
          </cell>
          <cell r="I6693">
            <v>27.65615</v>
          </cell>
        </row>
        <row r="6694">
          <cell r="A6694" t="str">
            <v>950336112060</v>
          </cell>
          <cell r="B6694">
            <v>95033611</v>
          </cell>
          <cell r="C6694">
            <v>2060</v>
          </cell>
          <cell r="D6694">
            <v>49.033700000000003</v>
          </cell>
          <cell r="E6694">
            <v>0</v>
          </cell>
          <cell r="F6694">
            <v>0</v>
          </cell>
          <cell r="G6694">
            <v>0</v>
          </cell>
          <cell r="H6694">
            <v>0</v>
          </cell>
          <cell r="I6694">
            <v>49.033700000000003</v>
          </cell>
        </row>
        <row r="6695">
          <cell r="A6695" t="str">
            <v>950336112061</v>
          </cell>
          <cell r="B6695">
            <v>95033611</v>
          </cell>
          <cell r="C6695">
            <v>2061</v>
          </cell>
          <cell r="D6695">
            <v>93.222309999999993</v>
          </cell>
          <cell r="E6695">
            <v>0</v>
          </cell>
          <cell r="F6695">
            <v>0</v>
          </cell>
          <cell r="G6695">
            <v>0</v>
          </cell>
          <cell r="H6695">
            <v>0</v>
          </cell>
          <cell r="I6695">
            <v>93.222309999999993</v>
          </cell>
        </row>
        <row r="6696">
          <cell r="A6696" t="str">
            <v>950336112062</v>
          </cell>
          <cell r="B6696">
            <v>95033611</v>
          </cell>
          <cell r="C6696">
            <v>2062</v>
          </cell>
          <cell r="D6696">
            <v>98.903000000000006</v>
          </cell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>
            <v>98.903000000000006</v>
          </cell>
        </row>
        <row r="6697">
          <cell r="A6697" t="str">
            <v>950336112064</v>
          </cell>
          <cell r="B6697">
            <v>95033611</v>
          </cell>
          <cell r="C6697">
            <v>2064</v>
          </cell>
          <cell r="D6697">
            <v>67.923479999999998</v>
          </cell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>
            <v>67.923479999999998</v>
          </cell>
        </row>
        <row r="6698">
          <cell r="A6698" t="str">
            <v>950336114010</v>
          </cell>
          <cell r="B6698">
            <v>95033611</v>
          </cell>
          <cell r="C6698">
            <v>4010</v>
          </cell>
          <cell r="D6698">
            <v>27.656669999999998</v>
          </cell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>
            <v>27.656669999999998</v>
          </cell>
        </row>
        <row r="6699">
          <cell r="A6699" t="str">
            <v>950336122060</v>
          </cell>
          <cell r="B6699">
            <v>95033612</v>
          </cell>
          <cell r="C6699">
            <v>2060</v>
          </cell>
          <cell r="D6699">
            <v>23.142130000000002</v>
          </cell>
          <cell r="E6699">
            <v>0</v>
          </cell>
          <cell r="F6699">
            <v>0</v>
          </cell>
          <cell r="G6699">
            <v>0</v>
          </cell>
          <cell r="H6699">
            <v>0</v>
          </cell>
          <cell r="I6699">
            <v>23.142130000000002</v>
          </cell>
        </row>
        <row r="6700">
          <cell r="A6700" t="str">
            <v>950336122061</v>
          </cell>
          <cell r="B6700">
            <v>95033612</v>
          </cell>
          <cell r="C6700">
            <v>2061</v>
          </cell>
          <cell r="D6700">
            <v>18.296500000000002</v>
          </cell>
          <cell r="E6700">
            <v>0</v>
          </cell>
          <cell r="F6700">
            <v>0</v>
          </cell>
          <cell r="G6700">
            <v>0</v>
          </cell>
          <cell r="H6700">
            <v>0</v>
          </cell>
          <cell r="I6700">
            <v>18.296500000000002</v>
          </cell>
        </row>
        <row r="6701">
          <cell r="A6701" t="str">
            <v>950336122062</v>
          </cell>
          <cell r="B6701">
            <v>95033612</v>
          </cell>
          <cell r="C6701">
            <v>2062</v>
          </cell>
          <cell r="D6701">
            <v>24.908000000000001</v>
          </cell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>
            <v>24.908000000000001</v>
          </cell>
        </row>
        <row r="6702">
          <cell r="A6702" t="str">
            <v>950336122064</v>
          </cell>
          <cell r="B6702">
            <v>95033612</v>
          </cell>
          <cell r="C6702">
            <v>2064</v>
          </cell>
          <cell r="D6702">
            <v>30.073329999999999</v>
          </cell>
          <cell r="E6702">
            <v>0</v>
          </cell>
          <cell r="F6702">
            <v>0</v>
          </cell>
          <cell r="G6702">
            <v>0</v>
          </cell>
          <cell r="H6702">
            <v>0</v>
          </cell>
          <cell r="I6702">
            <v>30.073329999999999</v>
          </cell>
        </row>
        <row r="6703">
          <cell r="A6703" t="str">
            <v>950336126024</v>
          </cell>
          <cell r="B6703">
            <v>95033612</v>
          </cell>
          <cell r="C6703">
            <v>6024</v>
          </cell>
          <cell r="D6703">
            <v>27.397500000000001</v>
          </cell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>
            <v>27.397500000000001</v>
          </cell>
        </row>
        <row r="6704">
          <cell r="A6704" t="str">
            <v>950336132061</v>
          </cell>
          <cell r="B6704">
            <v>95033613</v>
          </cell>
          <cell r="C6704">
            <v>2061</v>
          </cell>
          <cell r="D6704">
            <v>155.66499999999999</v>
          </cell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>
            <v>155.66499999999999</v>
          </cell>
        </row>
        <row r="6705">
          <cell r="A6705" t="str">
            <v>950336212061</v>
          </cell>
          <cell r="B6705">
            <v>95033621</v>
          </cell>
          <cell r="C6705">
            <v>2061</v>
          </cell>
          <cell r="D6705">
            <v>3100</v>
          </cell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3100</v>
          </cell>
        </row>
        <row r="6706">
          <cell r="A6706" t="str">
            <v>950336222061</v>
          </cell>
          <cell r="B6706">
            <v>95033622</v>
          </cell>
          <cell r="C6706">
            <v>2061</v>
          </cell>
          <cell r="D6706">
            <v>824.81500000000005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824.81500000000005</v>
          </cell>
        </row>
        <row r="6707">
          <cell r="A6707" t="str">
            <v>950336272061</v>
          </cell>
          <cell r="B6707">
            <v>95033627</v>
          </cell>
          <cell r="C6707">
            <v>2061</v>
          </cell>
          <cell r="D6707">
            <v>1225.375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1225.375</v>
          </cell>
        </row>
        <row r="6708">
          <cell r="A6708" t="str">
            <v>950336301040</v>
          </cell>
          <cell r="B6708">
            <v>95033630</v>
          </cell>
          <cell r="C6708">
            <v>1040</v>
          </cell>
          <cell r="D6708">
            <v>623.12108000000001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623.12108000000001</v>
          </cell>
        </row>
        <row r="6709">
          <cell r="A6709" t="str">
            <v>950336472061</v>
          </cell>
          <cell r="B6709">
            <v>95033647</v>
          </cell>
          <cell r="C6709">
            <v>2061</v>
          </cell>
          <cell r="D6709">
            <v>712.82667000000004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712.82667000000004</v>
          </cell>
        </row>
        <row r="6710">
          <cell r="A6710" t="str">
            <v>950336481040</v>
          </cell>
          <cell r="B6710">
            <v>95033648</v>
          </cell>
          <cell r="C6710">
            <v>1040</v>
          </cell>
          <cell r="D6710">
            <v>633.38499999999999</v>
          </cell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633.38499999999999</v>
          </cell>
        </row>
        <row r="6711">
          <cell r="A6711" t="str">
            <v>950336482061</v>
          </cell>
          <cell r="B6711">
            <v>95033648</v>
          </cell>
          <cell r="C6711">
            <v>2061</v>
          </cell>
          <cell r="D6711">
            <v>33.06861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33.06861</v>
          </cell>
        </row>
        <row r="6712">
          <cell r="A6712" t="str">
            <v>950336484010</v>
          </cell>
          <cell r="B6712">
            <v>95033648</v>
          </cell>
          <cell r="C6712">
            <v>4010</v>
          </cell>
          <cell r="D6712">
            <v>320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320</v>
          </cell>
        </row>
        <row r="6713">
          <cell r="A6713" t="str">
            <v>950336582060</v>
          </cell>
          <cell r="B6713">
            <v>95033658</v>
          </cell>
          <cell r="C6713">
            <v>2060</v>
          </cell>
          <cell r="D6713">
            <v>10.5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10.5</v>
          </cell>
        </row>
        <row r="6714">
          <cell r="A6714" t="str">
            <v>950336621040</v>
          </cell>
          <cell r="B6714">
            <v>95033662</v>
          </cell>
          <cell r="C6714">
            <v>1040</v>
          </cell>
          <cell r="D6714">
            <v>65.208749999999995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65.208749999999995</v>
          </cell>
        </row>
        <row r="6715">
          <cell r="A6715" t="str">
            <v>950336881040</v>
          </cell>
          <cell r="B6715">
            <v>95033688</v>
          </cell>
          <cell r="C6715">
            <v>1040</v>
          </cell>
          <cell r="D6715">
            <v>6.4066700000000001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6.4066700000000001</v>
          </cell>
        </row>
        <row r="6716">
          <cell r="A6716" t="str">
            <v>950337042061</v>
          </cell>
          <cell r="B6716">
            <v>95033704</v>
          </cell>
          <cell r="C6716">
            <v>2061</v>
          </cell>
          <cell r="D6716">
            <v>13.7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13.7</v>
          </cell>
        </row>
        <row r="6717">
          <cell r="A6717" t="str">
            <v>950337232060</v>
          </cell>
          <cell r="B6717">
            <v>95033723</v>
          </cell>
          <cell r="C6717">
            <v>2060</v>
          </cell>
          <cell r="D6717">
            <v>119.90723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119.90723</v>
          </cell>
        </row>
        <row r="6718">
          <cell r="A6718" t="str">
            <v>950337232064</v>
          </cell>
          <cell r="B6718">
            <v>95033723</v>
          </cell>
          <cell r="C6718">
            <v>2064</v>
          </cell>
          <cell r="D6718">
            <v>89.919899999999998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89.919899999999998</v>
          </cell>
        </row>
        <row r="6719">
          <cell r="A6719" t="str">
            <v>950337236024</v>
          </cell>
          <cell r="B6719">
            <v>95033723</v>
          </cell>
          <cell r="C6719">
            <v>6024</v>
          </cell>
          <cell r="D6719">
            <v>146.07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146.07</v>
          </cell>
        </row>
        <row r="6720">
          <cell r="A6720" t="str">
            <v>950337252060</v>
          </cell>
          <cell r="B6720">
            <v>95033725</v>
          </cell>
          <cell r="C6720">
            <v>2060</v>
          </cell>
          <cell r="D6720">
            <v>5.5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5.5</v>
          </cell>
        </row>
        <row r="6721">
          <cell r="A6721" t="str">
            <v>950337261040</v>
          </cell>
          <cell r="B6721">
            <v>95033726</v>
          </cell>
          <cell r="C6721">
            <v>1040</v>
          </cell>
          <cell r="D6721">
            <v>760.98500000000001</v>
          </cell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760.98500000000001</v>
          </cell>
        </row>
        <row r="6722">
          <cell r="A6722" t="str">
            <v>950337292060</v>
          </cell>
          <cell r="B6722">
            <v>95033729</v>
          </cell>
          <cell r="C6722">
            <v>2060</v>
          </cell>
          <cell r="D6722">
            <v>1951.8566699999999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1951.8566699999999</v>
          </cell>
        </row>
        <row r="6723">
          <cell r="A6723" t="str">
            <v>950337292064</v>
          </cell>
          <cell r="B6723">
            <v>95033729</v>
          </cell>
          <cell r="C6723">
            <v>2064</v>
          </cell>
          <cell r="D6723">
            <v>1476.46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1476.46</v>
          </cell>
        </row>
        <row r="6724">
          <cell r="A6724" t="str">
            <v>950337296024</v>
          </cell>
          <cell r="B6724">
            <v>95033729</v>
          </cell>
          <cell r="C6724">
            <v>6024</v>
          </cell>
          <cell r="D6724">
            <v>1943.04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1943.04</v>
          </cell>
        </row>
        <row r="6725">
          <cell r="A6725" t="str">
            <v>950337301040</v>
          </cell>
          <cell r="B6725">
            <v>95033730</v>
          </cell>
          <cell r="C6725">
            <v>1040</v>
          </cell>
          <cell r="D6725">
            <v>22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22</v>
          </cell>
        </row>
        <row r="6726">
          <cell r="A6726" t="str">
            <v>950337302061</v>
          </cell>
          <cell r="B6726">
            <v>95033730</v>
          </cell>
          <cell r="C6726">
            <v>2061</v>
          </cell>
          <cell r="D6726">
            <v>18.88954</v>
          </cell>
          <cell r="E6726">
            <v>0</v>
          </cell>
          <cell r="F6726">
            <v>0</v>
          </cell>
          <cell r="G6726">
            <v>0</v>
          </cell>
          <cell r="H6726">
            <v>0</v>
          </cell>
          <cell r="I6726">
            <v>18.88954</v>
          </cell>
        </row>
        <row r="6727">
          <cell r="A6727" t="str">
            <v>950337304010</v>
          </cell>
          <cell r="B6727">
            <v>95033730</v>
          </cell>
          <cell r="C6727">
            <v>4010</v>
          </cell>
          <cell r="D6727">
            <v>9.6300000000000008</v>
          </cell>
          <cell r="E6727">
            <v>0</v>
          </cell>
          <cell r="F6727">
            <v>0</v>
          </cell>
          <cell r="G6727">
            <v>0</v>
          </cell>
          <cell r="H6727">
            <v>0</v>
          </cell>
          <cell r="I6727">
            <v>9.6300000000000008</v>
          </cell>
        </row>
        <row r="6728">
          <cell r="A6728" t="str">
            <v>950337311040</v>
          </cell>
          <cell r="B6728">
            <v>95033731</v>
          </cell>
          <cell r="C6728">
            <v>1040</v>
          </cell>
          <cell r="D6728">
            <v>24.65</v>
          </cell>
          <cell r="E6728">
            <v>0</v>
          </cell>
          <cell r="F6728">
            <v>0</v>
          </cell>
          <cell r="G6728">
            <v>0</v>
          </cell>
          <cell r="H6728">
            <v>0</v>
          </cell>
          <cell r="I6728">
            <v>24.65</v>
          </cell>
        </row>
        <row r="6729">
          <cell r="A6729" t="str">
            <v>950337314010</v>
          </cell>
          <cell r="B6729">
            <v>95033731</v>
          </cell>
          <cell r="C6729">
            <v>4010</v>
          </cell>
          <cell r="D6729">
            <v>20.962859999999999</v>
          </cell>
          <cell r="E6729">
            <v>0</v>
          </cell>
          <cell r="F6729">
            <v>0</v>
          </cell>
          <cell r="G6729">
            <v>0</v>
          </cell>
          <cell r="H6729">
            <v>0</v>
          </cell>
          <cell r="I6729">
            <v>20.962859999999999</v>
          </cell>
        </row>
        <row r="6730">
          <cell r="A6730" t="str">
            <v>950337321040</v>
          </cell>
          <cell r="B6730">
            <v>95033732</v>
          </cell>
          <cell r="C6730">
            <v>1040</v>
          </cell>
          <cell r="D6730">
            <v>3070.4979400000002</v>
          </cell>
          <cell r="E6730">
            <v>0</v>
          </cell>
          <cell r="F6730">
            <v>0</v>
          </cell>
          <cell r="G6730">
            <v>0</v>
          </cell>
          <cell r="H6730">
            <v>0</v>
          </cell>
          <cell r="I6730">
            <v>3070.4979400000002</v>
          </cell>
        </row>
        <row r="6731">
          <cell r="A6731" t="str">
            <v>950337322061</v>
          </cell>
          <cell r="B6731">
            <v>95033732</v>
          </cell>
          <cell r="C6731">
            <v>2061</v>
          </cell>
          <cell r="D6731">
            <v>1523.72</v>
          </cell>
          <cell r="E6731">
            <v>0</v>
          </cell>
          <cell r="F6731">
            <v>0</v>
          </cell>
          <cell r="G6731">
            <v>0</v>
          </cell>
          <cell r="H6731">
            <v>0</v>
          </cell>
          <cell r="I6731">
            <v>1523.72</v>
          </cell>
        </row>
        <row r="6732">
          <cell r="A6732" t="str">
            <v>950337324010</v>
          </cell>
          <cell r="B6732">
            <v>95033732</v>
          </cell>
          <cell r="C6732">
            <v>4010</v>
          </cell>
          <cell r="D6732">
            <v>2778.56</v>
          </cell>
          <cell r="E6732">
            <v>0</v>
          </cell>
          <cell r="F6732">
            <v>0</v>
          </cell>
          <cell r="G6732">
            <v>0</v>
          </cell>
          <cell r="H6732">
            <v>0</v>
          </cell>
          <cell r="I6732">
            <v>2778.56</v>
          </cell>
        </row>
        <row r="6733">
          <cell r="A6733" t="str">
            <v>950337331040</v>
          </cell>
          <cell r="B6733">
            <v>95033733</v>
          </cell>
          <cell r="C6733">
            <v>1040</v>
          </cell>
          <cell r="D6733">
            <v>3030.9506200000001</v>
          </cell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>
            <v>3030.9506200000001</v>
          </cell>
        </row>
        <row r="6734">
          <cell r="A6734" t="str">
            <v>950337332061</v>
          </cell>
          <cell r="B6734">
            <v>95033733</v>
          </cell>
          <cell r="C6734">
            <v>2061</v>
          </cell>
          <cell r="D6734">
            <v>1461.24</v>
          </cell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>
            <v>1461.24</v>
          </cell>
        </row>
        <row r="6735">
          <cell r="A6735" t="str">
            <v>950337334010</v>
          </cell>
          <cell r="B6735">
            <v>95033733</v>
          </cell>
          <cell r="C6735">
            <v>4010</v>
          </cell>
          <cell r="D6735">
            <v>2753.78</v>
          </cell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>
            <v>2753.78</v>
          </cell>
        </row>
        <row r="6736">
          <cell r="A6736" t="str">
            <v>950337342061</v>
          </cell>
          <cell r="B6736">
            <v>95033734</v>
          </cell>
          <cell r="C6736">
            <v>2061</v>
          </cell>
          <cell r="D6736">
            <v>71.527159999999995</v>
          </cell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>
            <v>71.527159999999995</v>
          </cell>
        </row>
        <row r="6737">
          <cell r="A6737" t="str">
            <v>950337342062</v>
          </cell>
          <cell r="B6737">
            <v>95033734</v>
          </cell>
          <cell r="C6737">
            <v>2062</v>
          </cell>
          <cell r="D6737">
            <v>6.66</v>
          </cell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>
            <v>6.66</v>
          </cell>
        </row>
        <row r="6738">
          <cell r="A6738" t="str">
            <v>950337352061</v>
          </cell>
          <cell r="B6738">
            <v>95033735</v>
          </cell>
          <cell r="C6738">
            <v>2061</v>
          </cell>
          <cell r="D6738">
            <v>31.627369999999999</v>
          </cell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>
            <v>31.627369999999999</v>
          </cell>
        </row>
        <row r="6739">
          <cell r="A6739" t="str">
            <v>950337362060</v>
          </cell>
          <cell r="B6739">
            <v>95033736</v>
          </cell>
          <cell r="C6739">
            <v>2060</v>
          </cell>
          <cell r="D6739">
            <v>2738.94</v>
          </cell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>
            <v>2738.94</v>
          </cell>
        </row>
        <row r="6740">
          <cell r="A6740" t="str">
            <v>950337371040</v>
          </cell>
          <cell r="B6740">
            <v>95033737</v>
          </cell>
          <cell r="C6740">
            <v>1040</v>
          </cell>
          <cell r="D6740">
            <v>23.5</v>
          </cell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>
            <v>23.5</v>
          </cell>
        </row>
        <row r="6741">
          <cell r="A6741" t="str">
            <v>950337374010</v>
          </cell>
          <cell r="B6741">
            <v>95033737</v>
          </cell>
          <cell r="C6741">
            <v>4010</v>
          </cell>
          <cell r="D6741">
            <v>13.891999999999999</v>
          </cell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>
            <v>13.891999999999999</v>
          </cell>
        </row>
        <row r="6742">
          <cell r="A6742" t="str">
            <v>950337382060</v>
          </cell>
          <cell r="B6742">
            <v>95033738</v>
          </cell>
          <cell r="C6742">
            <v>2060</v>
          </cell>
          <cell r="D6742">
            <v>133.98848000000001</v>
          </cell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>
            <v>133.98848000000001</v>
          </cell>
        </row>
        <row r="6743">
          <cell r="A6743" t="str">
            <v>950337382061</v>
          </cell>
          <cell r="B6743">
            <v>95033738</v>
          </cell>
          <cell r="C6743">
            <v>2061</v>
          </cell>
          <cell r="D6743">
            <v>19.003060000000001</v>
          </cell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>
            <v>19.003060000000001</v>
          </cell>
        </row>
        <row r="6744">
          <cell r="A6744" t="str">
            <v>950337422060</v>
          </cell>
          <cell r="B6744">
            <v>95033742</v>
          </cell>
          <cell r="C6744">
            <v>2060</v>
          </cell>
          <cell r="D6744">
            <v>137.27000000000001</v>
          </cell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>
            <v>137.27000000000001</v>
          </cell>
        </row>
        <row r="6745">
          <cell r="A6745" t="str">
            <v>950337432060</v>
          </cell>
          <cell r="B6745">
            <v>95033743</v>
          </cell>
          <cell r="C6745">
            <v>2060</v>
          </cell>
          <cell r="D6745">
            <v>38.6374</v>
          </cell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>
            <v>38.6374</v>
          </cell>
        </row>
        <row r="6746">
          <cell r="A6746" t="str">
            <v>950337432064</v>
          </cell>
          <cell r="B6746">
            <v>95033743</v>
          </cell>
          <cell r="C6746">
            <v>2064</v>
          </cell>
          <cell r="D6746">
            <v>50.314549999999997</v>
          </cell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>
            <v>50.314549999999997</v>
          </cell>
        </row>
        <row r="6747">
          <cell r="A6747" t="str">
            <v>950337462060</v>
          </cell>
          <cell r="B6747">
            <v>95033746</v>
          </cell>
          <cell r="C6747">
            <v>2060</v>
          </cell>
          <cell r="D6747">
            <v>452.61428999999998</v>
          </cell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>
            <v>452.61428999999998</v>
          </cell>
        </row>
        <row r="6748">
          <cell r="A6748" t="str">
            <v>950337472060</v>
          </cell>
          <cell r="B6748">
            <v>95033747</v>
          </cell>
          <cell r="C6748">
            <v>2060</v>
          </cell>
          <cell r="D6748">
            <v>1417.15</v>
          </cell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>
            <v>1417.15</v>
          </cell>
        </row>
        <row r="6749">
          <cell r="A6749" t="str">
            <v>950337472061</v>
          </cell>
          <cell r="B6749">
            <v>95033747</v>
          </cell>
          <cell r="C6749">
            <v>2061</v>
          </cell>
          <cell r="D6749">
            <v>291.60000000000002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291.60000000000002</v>
          </cell>
        </row>
        <row r="6750">
          <cell r="A6750" t="str">
            <v>950337482060</v>
          </cell>
          <cell r="B6750">
            <v>95033748</v>
          </cell>
          <cell r="C6750">
            <v>2060</v>
          </cell>
          <cell r="D6750">
            <v>3.95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3.95</v>
          </cell>
        </row>
        <row r="6751">
          <cell r="A6751" t="str">
            <v>950337502060</v>
          </cell>
          <cell r="B6751">
            <v>95033750</v>
          </cell>
          <cell r="C6751">
            <v>2060</v>
          </cell>
          <cell r="D6751">
            <v>6593.9587499999998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6593.9587499999998</v>
          </cell>
        </row>
        <row r="6752">
          <cell r="A6752" t="str">
            <v>950337502064</v>
          </cell>
          <cell r="B6752">
            <v>95033750</v>
          </cell>
          <cell r="C6752">
            <v>2064</v>
          </cell>
          <cell r="D6752">
            <v>4071.58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4071.58</v>
          </cell>
        </row>
        <row r="6753">
          <cell r="A6753" t="str">
            <v>950337512060</v>
          </cell>
          <cell r="B6753">
            <v>95033751</v>
          </cell>
          <cell r="C6753">
            <v>2060</v>
          </cell>
          <cell r="D6753">
            <v>847.83149000000003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847.83149000000003</v>
          </cell>
        </row>
        <row r="6754">
          <cell r="A6754" t="str">
            <v>950337512064</v>
          </cell>
          <cell r="B6754">
            <v>95033751</v>
          </cell>
          <cell r="C6754">
            <v>2064</v>
          </cell>
          <cell r="D6754">
            <v>356.62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356.62</v>
          </cell>
        </row>
        <row r="6755">
          <cell r="A6755" t="str">
            <v>950337522060</v>
          </cell>
          <cell r="B6755">
            <v>95033752</v>
          </cell>
          <cell r="C6755">
            <v>2060</v>
          </cell>
          <cell r="D6755">
            <v>893.28707999999995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893.28707999999995</v>
          </cell>
        </row>
        <row r="6756">
          <cell r="A6756" t="str">
            <v>950337522064</v>
          </cell>
          <cell r="B6756">
            <v>95033752</v>
          </cell>
          <cell r="C6756">
            <v>2064</v>
          </cell>
          <cell r="D6756">
            <v>268.39999999999998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268.39999999999998</v>
          </cell>
        </row>
        <row r="6757">
          <cell r="A6757" t="str">
            <v>950337562060</v>
          </cell>
          <cell r="B6757">
            <v>95033756</v>
          </cell>
          <cell r="C6757">
            <v>2060</v>
          </cell>
          <cell r="D6757">
            <v>40.51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40.51</v>
          </cell>
        </row>
        <row r="6758">
          <cell r="A6758" t="str">
            <v>950337572060</v>
          </cell>
          <cell r="B6758">
            <v>95033757</v>
          </cell>
          <cell r="C6758">
            <v>2060</v>
          </cell>
          <cell r="D6758">
            <v>24.96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24.96</v>
          </cell>
        </row>
        <row r="6759">
          <cell r="A6759" t="str">
            <v>950337582060</v>
          </cell>
          <cell r="B6759">
            <v>95033758</v>
          </cell>
          <cell r="C6759">
            <v>2060</v>
          </cell>
          <cell r="D6759">
            <v>384.44499999999999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384.44499999999999</v>
          </cell>
        </row>
        <row r="6760">
          <cell r="A6760" t="str">
            <v>950337592060</v>
          </cell>
          <cell r="B6760">
            <v>95033759</v>
          </cell>
          <cell r="C6760">
            <v>2060</v>
          </cell>
          <cell r="D6760">
            <v>721.07556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721.07556</v>
          </cell>
        </row>
        <row r="6761">
          <cell r="A6761" t="str">
            <v>950337602060</v>
          </cell>
          <cell r="B6761">
            <v>95033760</v>
          </cell>
          <cell r="C6761">
            <v>2060</v>
          </cell>
          <cell r="D6761">
            <v>1183.1333299999999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1183.1333299999999</v>
          </cell>
        </row>
        <row r="6762">
          <cell r="A6762" t="str">
            <v>950337602064</v>
          </cell>
          <cell r="B6762">
            <v>95033760</v>
          </cell>
          <cell r="C6762">
            <v>2064</v>
          </cell>
          <cell r="D6762">
            <v>2175.3200000000002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2175.3200000000002</v>
          </cell>
        </row>
        <row r="6763">
          <cell r="A6763" t="str">
            <v>950337612060</v>
          </cell>
          <cell r="B6763">
            <v>95033761</v>
          </cell>
          <cell r="C6763">
            <v>2060</v>
          </cell>
          <cell r="D6763">
            <v>2322.09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2322.09</v>
          </cell>
        </row>
        <row r="6764">
          <cell r="A6764" t="str">
            <v>950337622060</v>
          </cell>
          <cell r="B6764">
            <v>95033762</v>
          </cell>
          <cell r="C6764">
            <v>2060</v>
          </cell>
          <cell r="D6764">
            <v>1072.31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1072.31</v>
          </cell>
        </row>
        <row r="6765">
          <cell r="A6765" t="str">
            <v>950337622064</v>
          </cell>
          <cell r="B6765">
            <v>95033762</v>
          </cell>
          <cell r="C6765">
            <v>2064</v>
          </cell>
          <cell r="D6765">
            <v>739.93499999999995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739.93499999999995</v>
          </cell>
        </row>
        <row r="6766">
          <cell r="A6766" t="str">
            <v>950337632060</v>
          </cell>
          <cell r="B6766">
            <v>95033763</v>
          </cell>
          <cell r="C6766">
            <v>2060</v>
          </cell>
          <cell r="D6766">
            <v>6572.0749999999998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6572.0749999999998</v>
          </cell>
        </row>
        <row r="6767">
          <cell r="A6767" t="str">
            <v>950337642060</v>
          </cell>
          <cell r="B6767">
            <v>95033764</v>
          </cell>
          <cell r="C6767">
            <v>2060</v>
          </cell>
          <cell r="D6767">
            <v>1505.4649999999999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1505.4649999999999</v>
          </cell>
        </row>
        <row r="6768">
          <cell r="A6768" t="str">
            <v>950337652060</v>
          </cell>
          <cell r="B6768">
            <v>95033765</v>
          </cell>
          <cell r="C6768">
            <v>2060</v>
          </cell>
          <cell r="D6768">
            <v>1644.79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1644.79</v>
          </cell>
        </row>
        <row r="6769">
          <cell r="A6769" t="str">
            <v>950337662060</v>
          </cell>
          <cell r="B6769">
            <v>95033766</v>
          </cell>
          <cell r="C6769">
            <v>2060</v>
          </cell>
          <cell r="D6769">
            <v>8925.14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8925.14</v>
          </cell>
        </row>
        <row r="6770">
          <cell r="A6770" t="str">
            <v>950337672060</v>
          </cell>
          <cell r="B6770">
            <v>95033767</v>
          </cell>
          <cell r="C6770">
            <v>2060</v>
          </cell>
          <cell r="D6770">
            <v>1150.5450000000001</v>
          </cell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>
            <v>1150.5450000000001</v>
          </cell>
        </row>
        <row r="6771">
          <cell r="A6771" t="str">
            <v>950337672061</v>
          </cell>
          <cell r="B6771">
            <v>95033767</v>
          </cell>
          <cell r="C6771">
            <v>2061</v>
          </cell>
          <cell r="D6771">
            <v>1185.6300000000001</v>
          </cell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>
            <v>1185.6300000000001</v>
          </cell>
        </row>
        <row r="6772">
          <cell r="A6772" t="str">
            <v>950337682060</v>
          </cell>
          <cell r="B6772">
            <v>95033768</v>
          </cell>
          <cell r="C6772">
            <v>2060</v>
          </cell>
          <cell r="D6772">
            <v>652.20000000000005</v>
          </cell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>
            <v>652.20000000000005</v>
          </cell>
        </row>
        <row r="6773">
          <cell r="A6773" t="str">
            <v>950337682064</v>
          </cell>
          <cell r="B6773">
            <v>95033768</v>
          </cell>
          <cell r="C6773">
            <v>2064</v>
          </cell>
          <cell r="D6773">
            <v>624.32667000000004</v>
          </cell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>
            <v>624.32667000000004</v>
          </cell>
        </row>
        <row r="6774">
          <cell r="A6774" t="str">
            <v>950337692060</v>
          </cell>
          <cell r="B6774">
            <v>95033769</v>
          </cell>
          <cell r="C6774">
            <v>2060</v>
          </cell>
          <cell r="D6774">
            <v>313.32666999999998</v>
          </cell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>
            <v>313.32666999999998</v>
          </cell>
        </row>
        <row r="6775">
          <cell r="A6775" t="str">
            <v>950337702060</v>
          </cell>
          <cell r="B6775">
            <v>95033770</v>
          </cell>
          <cell r="C6775">
            <v>2060</v>
          </cell>
          <cell r="D6775">
            <v>102</v>
          </cell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>
            <v>102</v>
          </cell>
        </row>
        <row r="6776">
          <cell r="A6776" t="str">
            <v>950337712060</v>
          </cell>
          <cell r="B6776">
            <v>95033771</v>
          </cell>
          <cell r="C6776">
            <v>2060</v>
          </cell>
          <cell r="D6776">
            <v>16.5</v>
          </cell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>
            <v>16.5</v>
          </cell>
        </row>
        <row r="6777">
          <cell r="A6777" t="str">
            <v>950337722060</v>
          </cell>
          <cell r="B6777">
            <v>95033772</v>
          </cell>
          <cell r="C6777">
            <v>2060</v>
          </cell>
          <cell r="D6777">
            <v>24.9</v>
          </cell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>
            <v>24.9</v>
          </cell>
        </row>
        <row r="6778">
          <cell r="A6778" t="str">
            <v>950337732060</v>
          </cell>
          <cell r="B6778">
            <v>95033773</v>
          </cell>
          <cell r="C6778">
            <v>2060</v>
          </cell>
          <cell r="D6778">
            <v>158.99</v>
          </cell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>
            <v>158.99</v>
          </cell>
        </row>
        <row r="6779">
          <cell r="A6779" t="str">
            <v>950337741040</v>
          </cell>
          <cell r="B6779">
            <v>95033774</v>
          </cell>
          <cell r="C6779">
            <v>1040</v>
          </cell>
          <cell r="D6779">
            <v>220.02</v>
          </cell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>
            <v>220.02</v>
          </cell>
        </row>
        <row r="6780">
          <cell r="A6780" t="str">
            <v>950337742060</v>
          </cell>
          <cell r="B6780">
            <v>95033774</v>
          </cell>
          <cell r="C6780">
            <v>2060</v>
          </cell>
          <cell r="D6780">
            <v>244.86</v>
          </cell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>
            <v>244.86</v>
          </cell>
        </row>
        <row r="6781">
          <cell r="A6781" t="str">
            <v>950337744010</v>
          </cell>
          <cell r="B6781">
            <v>95033774</v>
          </cell>
          <cell r="C6781">
            <v>4010</v>
          </cell>
          <cell r="D6781">
            <v>220.02</v>
          </cell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>
            <v>220.02</v>
          </cell>
        </row>
        <row r="6782">
          <cell r="A6782" t="str">
            <v>950337752060</v>
          </cell>
          <cell r="B6782">
            <v>95033775</v>
          </cell>
          <cell r="C6782">
            <v>2060</v>
          </cell>
          <cell r="D6782">
            <v>52</v>
          </cell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>
            <v>52</v>
          </cell>
        </row>
        <row r="6783">
          <cell r="A6783" t="str">
            <v>950337762060</v>
          </cell>
          <cell r="B6783">
            <v>95033776</v>
          </cell>
          <cell r="C6783">
            <v>2060</v>
          </cell>
          <cell r="D6783">
            <v>135.14895000000001</v>
          </cell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>
            <v>135.14895000000001</v>
          </cell>
        </row>
        <row r="6784">
          <cell r="A6784" t="str">
            <v>950337762061</v>
          </cell>
          <cell r="B6784">
            <v>95033776</v>
          </cell>
          <cell r="C6784">
            <v>2061</v>
          </cell>
          <cell r="D6784">
            <v>205.05372</v>
          </cell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>
            <v>205.05372</v>
          </cell>
        </row>
        <row r="6785">
          <cell r="A6785" t="str">
            <v>950337762064</v>
          </cell>
          <cell r="B6785">
            <v>95033776</v>
          </cell>
          <cell r="C6785">
            <v>2064</v>
          </cell>
          <cell r="D6785">
            <v>146.68915999999999</v>
          </cell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>
            <v>146.68915999999999</v>
          </cell>
        </row>
        <row r="6786">
          <cell r="A6786" t="str">
            <v>950337772060</v>
          </cell>
          <cell r="B6786">
            <v>95033777</v>
          </cell>
          <cell r="C6786">
            <v>2060</v>
          </cell>
          <cell r="D6786">
            <v>14.88</v>
          </cell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>
            <v>14.88</v>
          </cell>
        </row>
        <row r="6787">
          <cell r="A6787" t="str">
            <v>950337772064</v>
          </cell>
          <cell r="B6787">
            <v>95033777</v>
          </cell>
          <cell r="C6787">
            <v>2064</v>
          </cell>
          <cell r="D6787">
            <v>15.21363</v>
          </cell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>
            <v>15.21363</v>
          </cell>
        </row>
        <row r="6788">
          <cell r="A6788" t="str">
            <v>950337782060</v>
          </cell>
          <cell r="B6788">
            <v>95033778</v>
          </cell>
          <cell r="C6788">
            <v>2060</v>
          </cell>
          <cell r="D6788">
            <v>143.83332999999999</v>
          </cell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>
            <v>143.83332999999999</v>
          </cell>
        </row>
        <row r="6789">
          <cell r="A6789" t="str">
            <v>950337782061</v>
          </cell>
          <cell r="B6789">
            <v>95033778</v>
          </cell>
          <cell r="C6789">
            <v>2061</v>
          </cell>
          <cell r="D6789">
            <v>172.60603</v>
          </cell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>
            <v>172.60603</v>
          </cell>
        </row>
        <row r="6790">
          <cell r="A6790" t="str">
            <v>950337792060</v>
          </cell>
          <cell r="B6790">
            <v>95033779</v>
          </cell>
          <cell r="C6790">
            <v>2060</v>
          </cell>
          <cell r="D6790">
            <v>84.177139999999994</v>
          </cell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>
            <v>84.177139999999994</v>
          </cell>
        </row>
        <row r="6791">
          <cell r="A6791" t="str">
            <v>950337792064</v>
          </cell>
          <cell r="B6791">
            <v>95033779</v>
          </cell>
          <cell r="C6791">
            <v>2064</v>
          </cell>
          <cell r="D6791">
            <v>78.293000000000006</v>
          </cell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>
            <v>78.293000000000006</v>
          </cell>
        </row>
        <row r="6792">
          <cell r="A6792" t="str">
            <v>950337821040</v>
          </cell>
          <cell r="B6792">
            <v>95033782</v>
          </cell>
          <cell r="C6792">
            <v>1040</v>
          </cell>
          <cell r="D6792">
            <v>61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61</v>
          </cell>
        </row>
        <row r="6793">
          <cell r="A6793" t="str">
            <v>950337822061</v>
          </cell>
          <cell r="B6793">
            <v>95033782</v>
          </cell>
          <cell r="C6793">
            <v>2061</v>
          </cell>
          <cell r="D6793">
            <v>16.962499999999999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16.962499999999999</v>
          </cell>
        </row>
        <row r="6794">
          <cell r="A6794" t="str">
            <v>950337822062</v>
          </cell>
          <cell r="B6794">
            <v>95033782</v>
          </cell>
          <cell r="C6794">
            <v>2062</v>
          </cell>
          <cell r="D6794">
            <v>75.14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75.14</v>
          </cell>
        </row>
        <row r="6795">
          <cell r="A6795" t="str">
            <v>950337824010</v>
          </cell>
          <cell r="B6795">
            <v>95033782</v>
          </cell>
          <cell r="C6795">
            <v>4010</v>
          </cell>
          <cell r="D6795">
            <v>61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61</v>
          </cell>
        </row>
        <row r="6796">
          <cell r="A6796" t="str">
            <v>950337832061</v>
          </cell>
          <cell r="B6796">
            <v>95033783</v>
          </cell>
          <cell r="C6796">
            <v>2061</v>
          </cell>
          <cell r="D6796">
            <v>2.7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2.7</v>
          </cell>
        </row>
        <row r="6797">
          <cell r="A6797" t="str">
            <v>950337842061</v>
          </cell>
          <cell r="B6797">
            <v>95033784</v>
          </cell>
          <cell r="C6797">
            <v>2061</v>
          </cell>
          <cell r="D6797">
            <v>3.1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3.1</v>
          </cell>
        </row>
        <row r="6798">
          <cell r="A6798" t="str">
            <v>950337871040</v>
          </cell>
          <cell r="B6798">
            <v>95033787</v>
          </cell>
          <cell r="C6798">
            <v>1040</v>
          </cell>
          <cell r="D6798">
            <v>17.72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17.72</v>
          </cell>
        </row>
        <row r="6799">
          <cell r="A6799" t="str">
            <v>950337872061</v>
          </cell>
          <cell r="B6799">
            <v>95033787</v>
          </cell>
          <cell r="C6799">
            <v>2061</v>
          </cell>
          <cell r="D6799">
            <v>20.591819999999998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20.591819999999998</v>
          </cell>
        </row>
        <row r="6800">
          <cell r="A6800" t="str">
            <v>950337874010</v>
          </cell>
          <cell r="B6800">
            <v>95033787</v>
          </cell>
          <cell r="C6800">
            <v>4010</v>
          </cell>
          <cell r="D6800">
            <v>17.72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17.72</v>
          </cell>
        </row>
        <row r="6801">
          <cell r="A6801" t="str">
            <v>950337911040</v>
          </cell>
          <cell r="B6801">
            <v>95033791</v>
          </cell>
          <cell r="C6801">
            <v>1040</v>
          </cell>
          <cell r="D6801">
            <v>15.5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15.5</v>
          </cell>
        </row>
        <row r="6802">
          <cell r="A6802" t="str">
            <v>950337912061</v>
          </cell>
          <cell r="B6802">
            <v>95033791</v>
          </cell>
          <cell r="C6802">
            <v>2061</v>
          </cell>
          <cell r="D6802">
            <v>4.8761000000000001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4.8761000000000001</v>
          </cell>
        </row>
        <row r="6803">
          <cell r="A6803" t="str">
            <v>950337914010</v>
          </cell>
          <cell r="B6803">
            <v>95033791</v>
          </cell>
          <cell r="C6803">
            <v>4010</v>
          </cell>
          <cell r="D6803">
            <v>15.5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15.5</v>
          </cell>
        </row>
        <row r="6804">
          <cell r="A6804" t="str">
            <v>950337922061</v>
          </cell>
          <cell r="B6804">
            <v>95033792</v>
          </cell>
          <cell r="C6804">
            <v>2061</v>
          </cell>
          <cell r="D6804">
            <v>11.059049999999999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11.059049999999999</v>
          </cell>
        </row>
        <row r="6805">
          <cell r="A6805" t="str">
            <v>950337922062</v>
          </cell>
          <cell r="B6805">
            <v>95033792</v>
          </cell>
          <cell r="C6805">
            <v>2062</v>
          </cell>
          <cell r="D6805">
            <v>3.81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3.81</v>
          </cell>
        </row>
        <row r="6806">
          <cell r="A6806" t="str">
            <v>950337932064</v>
          </cell>
          <cell r="B6806">
            <v>95033793</v>
          </cell>
          <cell r="C6806">
            <v>2064</v>
          </cell>
          <cell r="D6806">
            <v>9.18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9.18</v>
          </cell>
        </row>
        <row r="6807">
          <cell r="A6807" t="str">
            <v>950337941040</v>
          </cell>
          <cell r="B6807">
            <v>95033794</v>
          </cell>
          <cell r="C6807">
            <v>1040</v>
          </cell>
          <cell r="D6807">
            <v>10.64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10.64</v>
          </cell>
        </row>
        <row r="6808">
          <cell r="A6808" t="str">
            <v>950337942061</v>
          </cell>
          <cell r="B6808">
            <v>95033794</v>
          </cell>
          <cell r="C6808">
            <v>2061</v>
          </cell>
          <cell r="D6808">
            <v>5.38889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5.38889</v>
          </cell>
        </row>
        <row r="6809">
          <cell r="A6809" t="str">
            <v>950337942062</v>
          </cell>
          <cell r="B6809">
            <v>95033794</v>
          </cell>
          <cell r="C6809">
            <v>2062</v>
          </cell>
          <cell r="D6809">
            <v>6.3</v>
          </cell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6.3</v>
          </cell>
        </row>
        <row r="6810">
          <cell r="A6810" t="str">
            <v>950337944010</v>
          </cell>
          <cell r="B6810">
            <v>95033794</v>
          </cell>
          <cell r="C6810">
            <v>4010</v>
          </cell>
          <cell r="D6810">
            <v>10.64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10.64</v>
          </cell>
        </row>
        <row r="6811">
          <cell r="A6811" t="str">
            <v>950337952061</v>
          </cell>
          <cell r="B6811">
            <v>95033795</v>
          </cell>
          <cell r="C6811">
            <v>2061</v>
          </cell>
          <cell r="D6811">
            <v>11.70749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11.70749</v>
          </cell>
        </row>
        <row r="6812">
          <cell r="A6812" t="str">
            <v>950337962061</v>
          </cell>
          <cell r="B6812">
            <v>95033796</v>
          </cell>
          <cell r="C6812">
            <v>2061</v>
          </cell>
          <cell r="D6812">
            <v>35.398350000000001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35.398350000000001</v>
          </cell>
        </row>
        <row r="6813">
          <cell r="A6813" t="str">
            <v>950337972061</v>
          </cell>
          <cell r="B6813">
            <v>95033797</v>
          </cell>
          <cell r="C6813">
            <v>2061</v>
          </cell>
          <cell r="D6813">
            <v>36.254559999999998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36.254559999999998</v>
          </cell>
        </row>
        <row r="6814">
          <cell r="A6814" t="str">
            <v>950337982062</v>
          </cell>
          <cell r="B6814">
            <v>95033798</v>
          </cell>
          <cell r="C6814">
            <v>2062</v>
          </cell>
          <cell r="D6814">
            <v>2.95</v>
          </cell>
          <cell r="E6814">
            <v>0</v>
          </cell>
          <cell r="F6814">
            <v>0</v>
          </cell>
          <cell r="G6814">
            <v>0</v>
          </cell>
          <cell r="H6814">
            <v>0</v>
          </cell>
          <cell r="I6814">
            <v>2.95</v>
          </cell>
        </row>
        <row r="6815">
          <cell r="A6815" t="str">
            <v>950338002061</v>
          </cell>
          <cell r="B6815">
            <v>95033800</v>
          </cell>
          <cell r="C6815">
            <v>2061</v>
          </cell>
          <cell r="D6815">
            <v>6.7777399999999997</v>
          </cell>
          <cell r="E6815">
            <v>0</v>
          </cell>
          <cell r="F6815">
            <v>0</v>
          </cell>
          <cell r="G6815">
            <v>0</v>
          </cell>
          <cell r="H6815">
            <v>0</v>
          </cell>
          <cell r="I6815">
            <v>6.7777399999999997</v>
          </cell>
        </row>
        <row r="6816">
          <cell r="A6816" t="str">
            <v>950338032061</v>
          </cell>
          <cell r="B6816">
            <v>95033803</v>
          </cell>
          <cell r="C6816">
            <v>2061</v>
          </cell>
          <cell r="D6816">
            <v>8.0171799999999998</v>
          </cell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>
            <v>8.0171799999999998</v>
          </cell>
        </row>
        <row r="6817">
          <cell r="A6817" t="str">
            <v>950338101040</v>
          </cell>
          <cell r="B6817">
            <v>95033810</v>
          </cell>
          <cell r="C6817">
            <v>1040</v>
          </cell>
          <cell r="D6817">
            <v>11.54</v>
          </cell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>
            <v>11.54</v>
          </cell>
        </row>
        <row r="6818">
          <cell r="A6818" t="str">
            <v>950338102061</v>
          </cell>
          <cell r="B6818">
            <v>95033810</v>
          </cell>
          <cell r="C6818">
            <v>2061</v>
          </cell>
          <cell r="D6818">
            <v>5.5697299999999998</v>
          </cell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>
            <v>5.5697299999999998</v>
          </cell>
        </row>
        <row r="6819">
          <cell r="A6819" t="str">
            <v>950338112060</v>
          </cell>
          <cell r="B6819">
            <v>95033811</v>
          </cell>
          <cell r="C6819">
            <v>2060</v>
          </cell>
          <cell r="D6819">
            <v>5.3453999999999997</v>
          </cell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>
            <v>5.3453999999999997</v>
          </cell>
        </row>
        <row r="6820">
          <cell r="A6820" t="str">
            <v>950338112061</v>
          </cell>
          <cell r="B6820">
            <v>95033811</v>
          </cell>
          <cell r="C6820">
            <v>2061</v>
          </cell>
          <cell r="D6820">
            <v>5.4096599999999997</v>
          </cell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>
            <v>5.4096599999999997</v>
          </cell>
        </row>
        <row r="6821">
          <cell r="A6821" t="str">
            <v>950338112064</v>
          </cell>
          <cell r="B6821">
            <v>95033811</v>
          </cell>
          <cell r="C6821">
            <v>2064</v>
          </cell>
          <cell r="D6821">
            <v>20.014900000000001</v>
          </cell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>
            <v>20.014900000000001</v>
          </cell>
        </row>
        <row r="6822">
          <cell r="A6822" t="str">
            <v>950338122061</v>
          </cell>
          <cell r="B6822">
            <v>95033812</v>
          </cell>
          <cell r="C6822">
            <v>2061</v>
          </cell>
          <cell r="D6822">
            <v>3.7769200000000001</v>
          </cell>
          <cell r="E6822">
            <v>0</v>
          </cell>
          <cell r="F6822">
            <v>0</v>
          </cell>
          <cell r="G6822">
            <v>0</v>
          </cell>
          <cell r="H6822">
            <v>0</v>
          </cell>
          <cell r="I6822">
            <v>3.7769200000000001</v>
          </cell>
        </row>
        <row r="6823">
          <cell r="A6823" t="str">
            <v>950338152061</v>
          </cell>
          <cell r="B6823">
            <v>95033815</v>
          </cell>
          <cell r="C6823">
            <v>2061</v>
          </cell>
          <cell r="D6823">
            <v>4.9000000000000004</v>
          </cell>
          <cell r="E6823">
            <v>0</v>
          </cell>
          <cell r="F6823">
            <v>0</v>
          </cell>
          <cell r="G6823">
            <v>0</v>
          </cell>
          <cell r="H6823">
            <v>0</v>
          </cell>
          <cell r="I6823">
            <v>4.9000000000000004</v>
          </cell>
        </row>
        <row r="6824">
          <cell r="A6824" t="str">
            <v>950338152064</v>
          </cell>
          <cell r="B6824">
            <v>95033815</v>
          </cell>
          <cell r="C6824">
            <v>2064</v>
          </cell>
          <cell r="D6824">
            <v>10.8</v>
          </cell>
          <cell r="E6824">
            <v>0</v>
          </cell>
          <cell r="F6824">
            <v>0</v>
          </cell>
          <cell r="G6824">
            <v>0</v>
          </cell>
          <cell r="H6824">
            <v>0</v>
          </cell>
          <cell r="I6824">
            <v>10.8</v>
          </cell>
        </row>
        <row r="6825">
          <cell r="A6825" t="str">
            <v>950338162061</v>
          </cell>
          <cell r="B6825">
            <v>95033816</v>
          </cell>
          <cell r="C6825">
            <v>2061</v>
          </cell>
          <cell r="D6825">
            <v>5.3875000000000002</v>
          </cell>
          <cell r="E6825">
            <v>0</v>
          </cell>
          <cell r="F6825">
            <v>0</v>
          </cell>
          <cell r="G6825">
            <v>0</v>
          </cell>
          <cell r="H6825">
            <v>0</v>
          </cell>
          <cell r="I6825">
            <v>5.3875000000000002</v>
          </cell>
        </row>
        <row r="6826">
          <cell r="A6826" t="str">
            <v>950338172061</v>
          </cell>
          <cell r="B6826">
            <v>95033817</v>
          </cell>
          <cell r="C6826">
            <v>2061</v>
          </cell>
          <cell r="D6826">
            <v>6.85</v>
          </cell>
          <cell r="E6826">
            <v>0</v>
          </cell>
          <cell r="F6826">
            <v>0</v>
          </cell>
          <cell r="G6826">
            <v>0</v>
          </cell>
          <cell r="H6826">
            <v>0</v>
          </cell>
          <cell r="I6826">
            <v>6.85</v>
          </cell>
        </row>
        <row r="6827">
          <cell r="A6827" t="str">
            <v>950338192060</v>
          </cell>
          <cell r="B6827">
            <v>95033819</v>
          </cell>
          <cell r="C6827">
            <v>2060</v>
          </cell>
          <cell r="D6827">
            <v>111.425</v>
          </cell>
          <cell r="E6827">
            <v>0</v>
          </cell>
          <cell r="F6827">
            <v>0</v>
          </cell>
          <cell r="G6827">
            <v>0</v>
          </cell>
          <cell r="H6827">
            <v>0</v>
          </cell>
          <cell r="I6827">
            <v>111.425</v>
          </cell>
        </row>
        <row r="6828">
          <cell r="A6828" t="str">
            <v>950338201040</v>
          </cell>
          <cell r="B6828">
            <v>95033820</v>
          </cell>
          <cell r="C6828">
            <v>1040</v>
          </cell>
          <cell r="D6828">
            <v>105.65613999999999</v>
          </cell>
          <cell r="E6828">
            <v>0</v>
          </cell>
          <cell r="F6828">
            <v>0</v>
          </cell>
          <cell r="G6828">
            <v>0</v>
          </cell>
          <cell r="H6828">
            <v>0</v>
          </cell>
          <cell r="I6828">
            <v>105.65613999999999</v>
          </cell>
        </row>
        <row r="6829">
          <cell r="A6829" t="str">
            <v>950338202060</v>
          </cell>
          <cell r="B6829">
            <v>95033820</v>
          </cell>
          <cell r="C6829">
            <v>2060</v>
          </cell>
          <cell r="D6829">
            <v>135.80000000000001</v>
          </cell>
          <cell r="E6829">
            <v>0</v>
          </cell>
          <cell r="F6829">
            <v>0</v>
          </cell>
          <cell r="G6829">
            <v>0</v>
          </cell>
          <cell r="H6829">
            <v>0</v>
          </cell>
          <cell r="I6829">
            <v>135.80000000000001</v>
          </cell>
        </row>
        <row r="6830">
          <cell r="A6830" t="str">
            <v>950338204010</v>
          </cell>
          <cell r="B6830">
            <v>95033820</v>
          </cell>
          <cell r="C6830">
            <v>4010</v>
          </cell>
          <cell r="D6830">
            <v>105.655</v>
          </cell>
          <cell r="E6830">
            <v>0</v>
          </cell>
          <cell r="F6830">
            <v>0</v>
          </cell>
          <cell r="G6830">
            <v>0</v>
          </cell>
          <cell r="H6830">
            <v>0</v>
          </cell>
          <cell r="I6830">
            <v>105.655</v>
          </cell>
        </row>
        <row r="6831">
          <cell r="A6831" t="str">
            <v>950338212060</v>
          </cell>
          <cell r="B6831">
            <v>95033821</v>
          </cell>
          <cell r="C6831">
            <v>2060</v>
          </cell>
          <cell r="D6831">
            <v>317.06443999999999</v>
          </cell>
          <cell r="E6831">
            <v>0</v>
          </cell>
          <cell r="F6831">
            <v>0</v>
          </cell>
          <cell r="G6831">
            <v>0</v>
          </cell>
          <cell r="H6831">
            <v>0</v>
          </cell>
          <cell r="I6831">
            <v>317.06443999999999</v>
          </cell>
        </row>
        <row r="6832">
          <cell r="A6832" t="str">
            <v>950338222060</v>
          </cell>
          <cell r="B6832">
            <v>95033822</v>
          </cell>
          <cell r="C6832">
            <v>2060</v>
          </cell>
          <cell r="D6832">
            <v>278.70648</v>
          </cell>
          <cell r="E6832">
            <v>0</v>
          </cell>
          <cell r="F6832">
            <v>0</v>
          </cell>
          <cell r="G6832">
            <v>0</v>
          </cell>
          <cell r="H6832">
            <v>0</v>
          </cell>
          <cell r="I6832">
            <v>278.70648</v>
          </cell>
        </row>
        <row r="6833">
          <cell r="A6833" t="str">
            <v>950338232060</v>
          </cell>
          <cell r="B6833">
            <v>95033823</v>
          </cell>
          <cell r="C6833">
            <v>2060</v>
          </cell>
          <cell r="D6833">
            <v>299.57499999999999</v>
          </cell>
          <cell r="E6833">
            <v>0</v>
          </cell>
          <cell r="F6833">
            <v>0</v>
          </cell>
          <cell r="G6833">
            <v>0</v>
          </cell>
          <cell r="H6833">
            <v>0</v>
          </cell>
          <cell r="I6833">
            <v>299.57499999999999</v>
          </cell>
        </row>
        <row r="6834">
          <cell r="A6834" t="str">
            <v>950338242060</v>
          </cell>
          <cell r="B6834">
            <v>95033824</v>
          </cell>
          <cell r="C6834">
            <v>2060</v>
          </cell>
          <cell r="D6834">
            <v>15</v>
          </cell>
          <cell r="E6834">
            <v>0</v>
          </cell>
          <cell r="F6834">
            <v>0</v>
          </cell>
          <cell r="G6834">
            <v>0</v>
          </cell>
          <cell r="H6834">
            <v>0</v>
          </cell>
          <cell r="I6834">
            <v>15</v>
          </cell>
        </row>
        <row r="6835">
          <cell r="A6835" t="str">
            <v>950338251040</v>
          </cell>
          <cell r="B6835">
            <v>95033825</v>
          </cell>
          <cell r="C6835">
            <v>1040</v>
          </cell>
          <cell r="D6835">
            <v>18.971229999999998</v>
          </cell>
          <cell r="E6835">
            <v>0</v>
          </cell>
          <cell r="F6835">
            <v>0</v>
          </cell>
          <cell r="G6835">
            <v>0</v>
          </cell>
          <cell r="H6835">
            <v>0</v>
          </cell>
          <cell r="I6835">
            <v>18.971229999999998</v>
          </cell>
        </row>
        <row r="6836">
          <cell r="A6836" t="str">
            <v>950338252060</v>
          </cell>
          <cell r="B6836">
            <v>95033825</v>
          </cell>
          <cell r="C6836">
            <v>2060</v>
          </cell>
          <cell r="D6836">
            <v>3.2410100000000002</v>
          </cell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3.2410100000000002</v>
          </cell>
        </row>
        <row r="6837">
          <cell r="A6837" t="str">
            <v>950338252064</v>
          </cell>
          <cell r="B6837">
            <v>95033825</v>
          </cell>
          <cell r="C6837">
            <v>2064</v>
          </cell>
          <cell r="D6837">
            <v>4.5039100000000003</v>
          </cell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4.5039100000000003</v>
          </cell>
        </row>
        <row r="6838">
          <cell r="A6838" t="str">
            <v>950338254010</v>
          </cell>
          <cell r="B6838">
            <v>95033825</v>
          </cell>
          <cell r="C6838">
            <v>4010</v>
          </cell>
          <cell r="D6838">
            <v>17.78</v>
          </cell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17.78</v>
          </cell>
        </row>
        <row r="6839">
          <cell r="A6839" t="str">
            <v>950338256024</v>
          </cell>
          <cell r="B6839">
            <v>95033825</v>
          </cell>
          <cell r="C6839">
            <v>6024</v>
          </cell>
          <cell r="D6839">
            <v>3.09</v>
          </cell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3.09</v>
          </cell>
        </row>
        <row r="6840">
          <cell r="A6840" t="str">
            <v>950338262060</v>
          </cell>
          <cell r="B6840">
            <v>95033826</v>
          </cell>
          <cell r="C6840">
            <v>2060</v>
          </cell>
          <cell r="D6840">
            <v>27.3</v>
          </cell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27.3</v>
          </cell>
        </row>
        <row r="6841">
          <cell r="A6841" t="str">
            <v>950338262061</v>
          </cell>
          <cell r="B6841">
            <v>95033826</v>
          </cell>
          <cell r="C6841">
            <v>2061</v>
          </cell>
          <cell r="D6841">
            <v>17.899999999999999</v>
          </cell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17.899999999999999</v>
          </cell>
        </row>
        <row r="6842">
          <cell r="A6842" t="str">
            <v>950338262064</v>
          </cell>
          <cell r="B6842">
            <v>95033826</v>
          </cell>
          <cell r="C6842">
            <v>2064</v>
          </cell>
          <cell r="D6842">
            <v>14.02</v>
          </cell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14.02</v>
          </cell>
        </row>
        <row r="6843">
          <cell r="A6843" t="str">
            <v>950338266024</v>
          </cell>
          <cell r="B6843">
            <v>95033826</v>
          </cell>
          <cell r="C6843">
            <v>6024</v>
          </cell>
          <cell r="D6843">
            <v>26.5</v>
          </cell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26.5</v>
          </cell>
        </row>
        <row r="6844">
          <cell r="A6844" t="str">
            <v>950338272060</v>
          </cell>
          <cell r="B6844">
            <v>95033827</v>
          </cell>
          <cell r="C6844">
            <v>2060</v>
          </cell>
          <cell r="D6844">
            <v>1233.5050000000001</v>
          </cell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1233.5050000000001</v>
          </cell>
        </row>
        <row r="6845">
          <cell r="A6845" t="str">
            <v>950338272064</v>
          </cell>
          <cell r="B6845">
            <v>95033827</v>
          </cell>
          <cell r="C6845">
            <v>2064</v>
          </cell>
          <cell r="D6845">
            <v>937.27</v>
          </cell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937.27</v>
          </cell>
        </row>
        <row r="6846">
          <cell r="A6846" t="str">
            <v>950338282060</v>
          </cell>
          <cell r="B6846">
            <v>95033828</v>
          </cell>
          <cell r="C6846">
            <v>2060</v>
          </cell>
          <cell r="D6846">
            <v>21.183309999999999</v>
          </cell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21.183309999999999</v>
          </cell>
        </row>
        <row r="6847">
          <cell r="A6847" t="str">
            <v>950338292060</v>
          </cell>
          <cell r="B6847">
            <v>95033829</v>
          </cell>
          <cell r="C6847">
            <v>2060</v>
          </cell>
          <cell r="D6847">
            <v>290.745</v>
          </cell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290.745</v>
          </cell>
        </row>
        <row r="6848">
          <cell r="A6848" t="str">
            <v>950338292064</v>
          </cell>
          <cell r="B6848">
            <v>95033829</v>
          </cell>
          <cell r="C6848">
            <v>2064</v>
          </cell>
          <cell r="D6848">
            <v>190.785</v>
          </cell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190.785</v>
          </cell>
        </row>
        <row r="6849">
          <cell r="A6849" t="str">
            <v>950338302060</v>
          </cell>
          <cell r="B6849">
            <v>95033830</v>
          </cell>
          <cell r="C6849">
            <v>2060</v>
          </cell>
          <cell r="D6849">
            <v>49.5075</v>
          </cell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49.5075</v>
          </cell>
        </row>
        <row r="6850">
          <cell r="A6850" t="str">
            <v>950338302061</v>
          </cell>
          <cell r="B6850">
            <v>95033830</v>
          </cell>
          <cell r="C6850">
            <v>2061</v>
          </cell>
          <cell r="D6850">
            <v>38.970829999999999</v>
          </cell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38.970829999999999</v>
          </cell>
        </row>
        <row r="6851">
          <cell r="A6851" t="str">
            <v>950338302064</v>
          </cell>
          <cell r="B6851">
            <v>95033830</v>
          </cell>
          <cell r="C6851">
            <v>2064</v>
          </cell>
          <cell r="D6851">
            <v>34.15</v>
          </cell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34.15</v>
          </cell>
        </row>
        <row r="6852">
          <cell r="A6852" t="str">
            <v>950338312060</v>
          </cell>
          <cell r="B6852">
            <v>95033831</v>
          </cell>
          <cell r="C6852">
            <v>2060</v>
          </cell>
          <cell r="D6852">
            <v>144.96</v>
          </cell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144.96</v>
          </cell>
        </row>
        <row r="6853">
          <cell r="A6853" t="str">
            <v>950338312064</v>
          </cell>
          <cell r="B6853">
            <v>95033831</v>
          </cell>
          <cell r="C6853">
            <v>2064</v>
          </cell>
          <cell r="D6853">
            <v>166.11</v>
          </cell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166.11</v>
          </cell>
        </row>
        <row r="6854">
          <cell r="A6854" t="str">
            <v>950338322060</v>
          </cell>
          <cell r="B6854">
            <v>95033832</v>
          </cell>
          <cell r="C6854">
            <v>2060</v>
          </cell>
          <cell r="D6854">
            <v>43.586150000000004</v>
          </cell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43.586150000000004</v>
          </cell>
        </row>
        <row r="6855">
          <cell r="A6855" t="str">
            <v>950338332060</v>
          </cell>
          <cell r="B6855">
            <v>95033833</v>
          </cell>
          <cell r="C6855">
            <v>2060</v>
          </cell>
          <cell r="D6855">
            <v>4360.68</v>
          </cell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4360.68</v>
          </cell>
        </row>
        <row r="6856">
          <cell r="A6856" t="str">
            <v>950338342060</v>
          </cell>
          <cell r="B6856">
            <v>95033834</v>
          </cell>
          <cell r="C6856">
            <v>2060</v>
          </cell>
          <cell r="D6856">
            <v>240.16</v>
          </cell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240.16</v>
          </cell>
        </row>
        <row r="6857">
          <cell r="A6857" t="str">
            <v>950338352060</v>
          </cell>
          <cell r="B6857">
            <v>95033835</v>
          </cell>
          <cell r="C6857">
            <v>2060</v>
          </cell>
          <cell r="D6857">
            <v>2809.92</v>
          </cell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2809.92</v>
          </cell>
        </row>
        <row r="6858">
          <cell r="A6858" t="str">
            <v>950338362060</v>
          </cell>
          <cell r="B6858">
            <v>95033836</v>
          </cell>
          <cell r="C6858">
            <v>2060</v>
          </cell>
          <cell r="D6858">
            <v>200</v>
          </cell>
          <cell r="E6858">
            <v>0</v>
          </cell>
          <cell r="F6858">
            <v>0</v>
          </cell>
          <cell r="G6858">
            <v>0</v>
          </cell>
          <cell r="H6858">
            <v>0</v>
          </cell>
          <cell r="I6858">
            <v>200</v>
          </cell>
        </row>
        <row r="6859">
          <cell r="A6859" t="str">
            <v>950338372060</v>
          </cell>
          <cell r="B6859">
            <v>95033837</v>
          </cell>
          <cell r="C6859">
            <v>2060</v>
          </cell>
          <cell r="D6859">
            <v>1575</v>
          </cell>
          <cell r="E6859">
            <v>0</v>
          </cell>
          <cell r="F6859">
            <v>0</v>
          </cell>
          <cell r="G6859">
            <v>0</v>
          </cell>
          <cell r="H6859">
            <v>0</v>
          </cell>
          <cell r="I6859">
            <v>1575</v>
          </cell>
        </row>
        <row r="6860">
          <cell r="A6860" t="str">
            <v>950338382060</v>
          </cell>
          <cell r="B6860">
            <v>95033838</v>
          </cell>
          <cell r="C6860">
            <v>2060</v>
          </cell>
          <cell r="D6860">
            <v>893.25</v>
          </cell>
          <cell r="E6860">
            <v>0</v>
          </cell>
          <cell r="F6860">
            <v>0</v>
          </cell>
          <cell r="G6860">
            <v>0</v>
          </cell>
          <cell r="H6860">
            <v>0</v>
          </cell>
          <cell r="I6860">
            <v>893.25</v>
          </cell>
        </row>
        <row r="6861">
          <cell r="A6861" t="str">
            <v>950338392060</v>
          </cell>
          <cell r="B6861">
            <v>95033839</v>
          </cell>
          <cell r="C6861">
            <v>2060</v>
          </cell>
          <cell r="D6861">
            <v>468.06</v>
          </cell>
          <cell r="E6861">
            <v>0</v>
          </cell>
          <cell r="F6861">
            <v>0</v>
          </cell>
          <cell r="G6861">
            <v>0</v>
          </cell>
          <cell r="H6861">
            <v>0</v>
          </cell>
          <cell r="I6861">
            <v>468.06</v>
          </cell>
        </row>
        <row r="6862">
          <cell r="A6862" t="str">
            <v>950338402060</v>
          </cell>
          <cell r="B6862">
            <v>95033840</v>
          </cell>
          <cell r="C6862">
            <v>2060</v>
          </cell>
          <cell r="D6862">
            <v>872.82</v>
          </cell>
          <cell r="E6862">
            <v>0</v>
          </cell>
          <cell r="F6862">
            <v>0</v>
          </cell>
          <cell r="G6862">
            <v>0</v>
          </cell>
          <cell r="H6862">
            <v>0</v>
          </cell>
          <cell r="I6862">
            <v>872.82</v>
          </cell>
        </row>
        <row r="6863">
          <cell r="A6863" t="str">
            <v>950338412060</v>
          </cell>
          <cell r="B6863">
            <v>95033841</v>
          </cell>
          <cell r="C6863">
            <v>2060</v>
          </cell>
          <cell r="D6863">
            <v>3830.2</v>
          </cell>
          <cell r="E6863">
            <v>0</v>
          </cell>
          <cell r="F6863">
            <v>0</v>
          </cell>
          <cell r="G6863">
            <v>0</v>
          </cell>
          <cell r="H6863">
            <v>0</v>
          </cell>
          <cell r="I6863">
            <v>3830.2</v>
          </cell>
        </row>
        <row r="6864">
          <cell r="A6864" t="str">
            <v>950338422060</v>
          </cell>
          <cell r="B6864">
            <v>95033842</v>
          </cell>
          <cell r="C6864">
            <v>2060</v>
          </cell>
          <cell r="D6864">
            <v>203.68600000000001</v>
          </cell>
          <cell r="E6864">
            <v>0</v>
          </cell>
          <cell r="F6864">
            <v>0</v>
          </cell>
          <cell r="G6864">
            <v>0</v>
          </cell>
          <cell r="H6864">
            <v>0</v>
          </cell>
          <cell r="I6864">
            <v>203.68600000000001</v>
          </cell>
        </row>
        <row r="6865">
          <cell r="A6865" t="str">
            <v>950338432060</v>
          </cell>
          <cell r="B6865">
            <v>95033843</v>
          </cell>
          <cell r="C6865">
            <v>2060</v>
          </cell>
          <cell r="D6865">
            <v>426.8</v>
          </cell>
          <cell r="E6865">
            <v>0</v>
          </cell>
          <cell r="F6865">
            <v>0</v>
          </cell>
          <cell r="G6865">
            <v>0</v>
          </cell>
          <cell r="H6865">
            <v>0</v>
          </cell>
          <cell r="I6865">
            <v>426.8</v>
          </cell>
        </row>
        <row r="6866">
          <cell r="A6866" t="str">
            <v>950338442060</v>
          </cell>
          <cell r="B6866">
            <v>95033844</v>
          </cell>
          <cell r="C6866">
            <v>2060</v>
          </cell>
          <cell r="D6866">
            <v>542.04999999999995</v>
          </cell>
          <cell r="E6866">
            <v>0</v>
          </cell>
          <cell r="F6866">
            <v>0</v>
          </cell>
          <cell r="G6866">
            <v>0</v>
          </cell>
          <cell r="H6866">
            <v>0</v>
          </cell>
          <cell r="I6866">
            <v>542.04999999999995</v>
          </cell>
        </row>
        <row r="6867">
          <cell r="A6867" t="str">
            <v>950338452060</v>
          </cell>
          <cell r="B6867">
            <v>95033845</v>
          </cell>
          <cell r="C6867">
            <v>2060</v>
          </cell>
          <cell r="D6867">
            <v>2159.8612499999999</v>
          </cell>
          <cell r="E6867">
            <v>0</v>
          </cell>
          <cell r="F6867">
            <v>0</v>
          </cell>
          <cell r="G6867">
            <v>0</v>
          </cell>
          <cell r="H6867">
            <v>0</v>
          </cell>
          <cell r="I6867">
            <v>2159.8612499999999</v>
          </cell>
        </row>
        <row r="6868">
          <cell r="A6868" t="str">
            <v>950338462060</v>
          </cell>
          <cell r="B6868">
            <v>95033846</v>
          </cell>
          <cell r="C6868">
            <v>2060</v>
          </cell>
          <cell r="D6868">
            <v>2421.7399999999998</v>
          </cell>
          <cell r="E6868">
            <v>0</v>
          </cell>
          <cell r="F6868">
            <v>0</v>
          </cell>
          <cell r="G6868">
            <v>0</v>
          </cell>
          <cell r="H6868">
            <v>0</v>
          </cell>
          <cell r="I6868">
            <v>2421.7399999999998</v>
          </cell>
        </row>
        <row r="6869">
          <cell r="A6869" t="str">
            <v>950338472060</v>
          </cell>
          <cell r="B6869">
            <v>95033847</v>
          </cell>
          <cell r="C6869">
            <v>2060</v>
          </cell>
          <cell r="D6869">
            <v>872.23</v>
          </cell>
          <cell r="E6869">
            <v>0</v>
          </cell>
          <cell r="F6869">
            <v>0</v>
          </cell>
          <cell r="G6869">
            <v>0</v>
          </cell>
          <cell r="H6869">
            <v>0</v>
          </cell>
          <cell r="I6869">
            <v>872.23</v>
          </cell>
        </row>
        <row r="6870">
          <cell r="A6870" t="str">
            <v>950338482060</v>
          </cell>
          <cell r="B6870">
            <v>95033848</v>
          </cell>
          <cell r="C6870">
            <v>2060</v>
          </cell>
          <cell r="D6870">
            <v>5374.28</v>
          </cell>
          <cell r="E6870">
            <v>0</v>
          </cell>
          <cell r="F6870">
            <v>0</v>
          </cell>
          <cell r="G6870">
            <v>0</v>
          </cell>
          <cell r="H6870">
            <v>0</v>
          </cell>
          <cell r="I6870">
            <v>5374.28</v>
          </cell>
        </row>
        <row r="6871">
          <cell r="A6871" t="str">
            <v>950338486024</v>
          </cell>
          <cell r="B6871">
            <v>95033848</v>
          </cell>
          <cell r="C6871">
            <v>6024</v>
          </cell>
          <cell r="D6871">
            <v>3026.5</v>
          </cell>
          <cell r="E6871">
            <v>0</v>
          </cell>
          <cell r="F6871">
            <v>0</v>
          </cell>
          <cell r="G6871">
            <v>0</v>
          </cell>
          <cell r="H6871">
            <v>0</v>
          </cell>
          <cell r="I6871">
            <v>3026.5</v>
          </cell>
        </row>
        <row r="6872">
          <cell r="A6872" t="str">
            <v>950338492060</v>
          </cell>
          <cell r="B6872">
            <v>95033849</v>
          </cell>
          <cell r="C6872">
            <v>2060</v>
          </cell>
          <cell r="D6872">
            <v>279.58999999999997</v>
          </cell>
          <cell r="E6872">
            <v>0</v>
          </cell>
          <cell r="F6872">
            <v>0</v>
          </cell>
          <cell r="G6872">
            <v>0</v>
          </cell>
          <cell r="H6872">
            <v>0</v>
          </cell>
          <cell r="I6872">
            <v>279.58999999999997</v>
          </cell>
        </row>
        <row r="6873">
          <cell r="A6873" t="str">
            <v>950338502060</v>
          </cell>
          <cell r="B6873">
            <v>95033850</v>
          </cell>
          <cell r="C6873">
            <v>2060</v>
          </cell>
          <cell r="D6873">
            <v>394.18</v>
          </cell>
          <cell r="E6873">
            <v>0</v>
          </cell>
          <cell r="F6873">
            <v>0</v>
          </cell>
          <cell r="G6873">
            <v>0</v>
          </cell>
          <cell r="H6873">
            <v>0</v>
          </cell>
          <cell r="I6873">
            <v>394.18</v>
          </cell>
        </row>
        <row r="6874">
          <cell r="A6874" t="str">
            <v>950338512060</v>
          </cell>
          <cell r="B6874">
            <v>95033851</v>
          </cell>
          <cell r="C6874">
            <v>2060</v>
          </cell>
          <cell r="D6874">
            <v>870.07</v>
          </cell>
          <cell r="E6874">
            <v>0</v>
          </cell>
          <cell r="F6874">
            <v>0</v>
          </cell>
          <cell r="G6874">
            <v>0</v>
          </cell>
          <cell r="H6874">
            <v>0</v>
          </cell>
          <cell r="I6874">
            <v>870.07</v>
          </cell>
        </row>
        <row r="6875">
          <cell r="A6875" t="str">
            <v>950338531040</v>
          </cell>
          <cell r="B6875">
            <v>95033853</v>
          </cell>
          <cell r="C6875">
            <v>1040</v>
          </cell>
          <cell r="D6875">
            <v>4.41</v>
          </cell>
          <cell r="E6875">
            <v>0</v>
          </cell>
          <cell r="F6875">
            <v>0</v>
          </cell>
          <cell r="G6875">
            <v>0</v>
          </cell>
          <cell r="H6875">
            <v>0</v>
          </cell>
          <cell r="I6875">
            <v>4.41</v>
          </cell>
        </row>
        <row r="6876">
          <cell r="A6876" t="str">
            <v>950338532061</v>
          </cell>
          <cell r="B6876">
            <v>95033853</v>
          </cell>
          <cell r="C6876">
            <v>2061</v>
          </cell>
          <cell r="D6876">
            <v>6.4772400000000001</v>
          </cell>
          <cell r="E6876">
            <v>0</v>
          </cell>
          <cell r="F6876">
            <v>0</v>
          </cell>
          <cell r="G6876">
            <v>0</v>
          </cell>
          <cell r="H6876">
            <v>0</v>
          </cell>
          <cell r="I6876">
            <v>6.4772400000000001</v>
          </cell>
        </row>
        <row r="6877">
          <cell r="A6877" t="str">
            <v>950338532062</v>
          </cell>
          <cell r="B6877">
            <v>95033853</v>
          </cell>
          <cell r="C6877">
            <v>2062</v>
          </cell>
          <cell r="D6877">
            <v>5.6045499999999997</v>
          </cell>
          <cell r="E6877">
            <v>0</v>
          </cell>
          <cell r="F6877">
            <v>0</v>
          </cell>
          <cell r="G6877">
            <v>0</v>
          </cell>
          <cell r="H6877">
            <v>0</v>
          </cell>
          <cell r="I6877">
            <v>5.6045499999999997</v>
          </cell>
        </row>
        <row r="6878">
          <cell r="A6878" t="str">
            <v>950338542062</v>
          </cell>
          <cell r="B6878">
            <v>95033854</v>
          </cell>
          <cell r="C6878">
            <v>2062</v>
          </cell>
          <cell r="D6878">
            <v>39.100529999999999</v>
          </cell>
          <cell r="E6878">
            <v>0</v>
          </cell>
          <cell r="F6878">
            <v>0</v>
          </cell>
          <cell r="G6878">
            <v>0</v>
          </cell>
          <cell r="H6878">
            <v>0</v>
          </cell>
          <cell r="I6878">
            <v>39.100529999999999</v>
          </cell>
        </row>
        <row r="6879">
          <cell r="A6879" t="str">
            <v>950338562061</v>
          </cell>
          <cell r="B6879">
            <v>95033856</v>
          </cell>
          <cell r="C6879">
            <v>2061</v>
          </cell>
          <cell r="D6879">
            <v>29.893609999999999</v>
          </cell>
          <cell r="E6879">
            <v>0</v>
          </cell>
          <cell r="F6879">
            <v>0</v>
          </cell>
          <cell r="G6879">
            <v>0</v>
          </cell>
          <cell r="H6879">
            <v>0</v>
          </cell>
          <cell r="I6879">
            <v>29.893609999999999</v>
          </cell>
        </row>
        <row r="6880">
          <cell r="A6880" t="str">
            <v>950338562062</v>
          </cell>
          <cell r="B6880">
            <v>95033856</v>
          </cell>
          <cell r="C6880">
            <v>2062</v>
          </cell>
          <cell r="D6880">
            <v>33.349049999999998</v>
          </cell>
          <cell r="E6880">
            <v>0</v>
          </cell>
          <cell r="F6880">
            <v>0</v>
          </cell>
          <cell r="G6880">
            <v>0</v>
          </cell>
          <cell r="H6880">
            <v>0</v>
          </cell>
          <cell r="I6880">
            <v>33.349049999999998</v>
          </cell>
        </row>
        <row r="6881">
          <cell r="A6881" t="str">
            <v>950338582060</v>
          </cell>
          <cell r="B6881">
            <v>95033858</v>
          </cell>
          <cell r="C6881">
            <v>2060</v>
          </cell>
          <cell r="D6881">
            <v>7.1883100000000004</v>
          </cell>
          <cell r="E6881">
            <v>0</v>
          </cell>
          <cell r="F6881">
            <v>0</v>
          </cell>
          <cell r="G6881">
            <v>0</v>
          </cell>
          <cell r="H6881">
            <v>0</v>
          </cell>
          <cell r="I6881">
            <v>7.1883100000000004</v>
          </cell>
        </row>
        <row r="6882">
          <cell r="A6882" t="str">
            <v>950338592061</v>
          </cell>
          <cell r="B6882">
            <v>95033859</v>
          </cell>
          <cell r="C6882">
            <v>2061</v>
          </cell>
          <cell r="D6882">
            <v>7.1582999999999997</v>
          </cell>
          <cell r="E6882">
            <v>0</v>
          </cell>
          <cell r="F6882">
            <v>0</v>
          </cell>
          <cell r="G6882">
            <v>0</v>
          </cell>
          <cell r="H6882">
            <v>0</v>
          </cell>
          <cell r="I6882">
            <v>7.1582999999999997</v>
          </cell>
        </row>
        <row r="6883">
          <cell r="A6883" t="str">
            <v>950338592062</v>
          </cell>
          <cell r="B6883">
            <v>95033859</v>
          </cell>
          <cell r="C6883">
            <v>2062</v>
          </cell>
          <cell r="D6883">
            <v>7.66</v>
          </cell>
          <cell r="E6883">
            <v>0</v>
          </cell>
          <cell r="F6883">
            <v>0</v>
          </cell>
          <cell r="G6883">
            <v>0</v>
          </cell>
          <cell r="H6883">
            <v>0</v>
          </cell>
          <cell r="I6883">
            <v>7.66</v>
          </cell>
        </row>
        <row r="6884">
          <cell r="A6884" t="str">
            <v>950338602061</v>
          </cell>
          <cell r="B6884">
            <v>95033860</v>
          </cell>
          <cell r="C6884">
            <v>2061</v>
          </cell>
          <cell r="D6884">
            <v>7.6799799999999996</v>
          </cell>
          <cell r="E6884">
            <v>0</v>
          </cell>
          <cell r="F6884">
            <v>0</v>
          </cell>
          <cell r="G6884">
            <v>0</v>
          </cell>
          <cell r="H6884">
            <v>0</v>
          </cell>
          <cell r="I6884">
            <v>7.6799799999999996</v>
          </cell>
        </row>
        <row r="6885">
          <cell r="A6885" t="str">
            <v>950338602062</v>
          </cell>
          <cell r="B6885">
            <v>95033860</v>
          </cell>
          <cell r="C6885">
            <v>2062</v>
          </cell>
          <cell r="D6885">
            <v>7.63</v>
          </cell>
          <cell r="E6885">
            <v>0</v>
          </cell>
          <cell r="F6885">
            <v>0</v>
          </cell>
          <cell r="G6885">
            <v>0</v>
          </cell>
          <cell r="H6885">
            <v>0</v>
          </cell>
          <cell r="I6885">
            <v>7.63</v>
          </cell>
        </row>
        <row r="6886">
          <cell r="A6886" t="str">
            <v>950338612061</v>
          </cell>
          <cell r="B6886">
            <v>95033861</v>
          </cell>
          <cell r="C6886">
            <v>2061</v>
          </cell>
          <cell r="D6886">
            <v>7.7963100000000001</v>
          </cell>
          <cell r="E6886">
            <v>0</v>
          </cell>
          <cell r="F6886">
            <v>0</v>
          </cell>
          <cell r="G6886">
            <v>0</v>
          </cell>
          <cell r="H6886">
            <v>0</v>
          </cell>
          <cell r="I6886">
            <v>7.7963100000000001</v>
          </cell>
        </row>
        <row r="6887">
          <cell r="A6887" t="str">
            <v>950338612062</v>
          </cell>
          <cell r="B6887">
            <v>95033861</v>
          </cell>
          <cell r="C6887">
            <v>2062</v>
          </cell>
          <cell r="D6887">
            <v>7.66</v>
          </cell>
          <cell r="E6887">
            <v>0</v>
          </cell>
          <cell r="F6887">
            <v>0</v>
          </cell>
          <cell r="G6887">
            <v>0</v>
          </cell>
          <cell r="H6887">
            <v>0</v>
          </cell>
          <cell r="I6887">
            <v>7.66</v>
          </cell>
        </row>
        <row r="6888">
          <cell r="A6888" t="str">
            <v>950338622060</v>
          </cell>
          <cell r="B6888">
            <v>95033862</v>
          </cell>
          <cell r="C6888">
            <v>2060</v>
          </cell>
          <cell r="D6888">
            <v>7.14</v>
          </cell>
          <cell r="E6888">
            <v>0</v>
          </cell>
          <cell r="F6888">
            <v>0</v>
          </cell>
          <cell r="G6888">
            <v>0</v>
          </cell>
          <cell r="H6888">
            <v>0</v>
          </cell>
          <cell r="I6888">
            <v>7.14</v>
          </cell>
        </row>
        <row r="6889">
          <cell r="A6889" t="str">
            <v>950338622061</v>
          </cell>
          <cell r="B6889">
            <v>95033862</v>
          </cell>
          <cell r="C6889">
            <v>2061</v>
          </cell>
          <cell r="D6889">
            <v>7.6928099999999997</v>
          </cell>
          <cell r="E6889">
            <v>0</v>
          </cell>
          <cell r="F6889">
            <v>0</v>
          </cell>
          <cell r="G6889">
            <v>0</v>
          </cell>
          <cell r="H6889">
            <v>0</v>
          </cell>
          <cell r="I6889">
            <v>7.6928099999999997</v>
          </cell>
        </row>
        <row r="6890">
          <cell r="A6890" t="str">
            <v>950338622062</v>
          </cell>
          <cell r="B6890">
            <v>95033862</v>
          </cell>
          <cell r="C6890">
            <v>2062</v>
          </cell>
          <cell r="D6890">
            <v>7.63</v>
          </cell>
          <cell r="E6890">
            <v>0</v>
          </cell>
          <cell r="F6890">
            <v>0</v>
          </cell>
          <cell r="G6890">
            <v>0</v>
          </cell>
          <cell r="H6890">
            <v>0</v>
          </cell>
          <cell r="I6890">
            <v>7.63</v>
          </cell>
        </row>
        <row r="6891">
          <cell r="A6891" t="str">
            <v>950338642061</v>
          </cell>
          <cell r="B6891">
            <v>95033864</v>
          </cell>
          <cell r="C6891">
            <v>2061</v>
          </cell>
          <cell r="D6891">
            <v>610</v>
          </cell>
          <cell r="E6891">
            <v>0</v>
          </cell>
          <cell r="F6891">
            <v>0</v>
          </cell>
          <cell r="G6891">
            <v>0</v>
          </cell>
          <cell r="H6891">
            <v>0</v>
          </cell>
          <cell r="I6891">
            <v>610</v>
          </cell>
        </row>
        <row r="6892">
          <cell r="A6892" t="str">
            <v>950338671040</v>
          </cell>
          <cell r="B6892">
            <v>95033867</v>
          </cell>
          <cell r="C6892">
            <v>1040</v>
          </cell>
          <cell r="D6892">
            <v>588.39</v>
          </cell>
          <cell r="E6892">
            <v>0</v>
          </cell>
          <cell r="F6892">
            <v>0</v>
          </cell>
          <cell r="G6892">
            <v>0</v>
          </cell>
          <cell r="H6892">
            <v>0</v>
          </cell>
          <cell r="I6892">
            <v>588.39</v>
          </cell>
        </row>
        <row r="6893">
          <cell r="A6893" t="str">
            <v>950338672061</v>
          </cell>
          <cell r="B6893">
            <v>95033867</v>
          </cell>
          <cell r="C6893">
            <v>2061</v>
          </cell>
          <cell r="D6893">
            <v>290.97750000000002</v>
          </cell>
          <cell r="E6893">
            <v>0</v>
          </cell>
          <cell r="F6893">
            <v>0</v>
          </cell>
          <cell r="G6893">
            <v>0</v>
          </cell>
          <cell r="H6893">
            <v>0</v>
          </cell>
          <cell r="I6893">
            <v>290.97750000000002</v>
          </cell>
        </row>
        <row r="6894">
          <cell r="A6894" t="str">
            <v>950338741040</v>
          </cell>
          <cell r="B6894">
            <v>95033874</v>
          </cell>
          <cell r="C6894">
            <v>1040</v>
          </cell>
          <cell r="D6894">
            <v>277.66642999999999</v>
          </cell>
          <cell r="E6894">
            <v>0</v>
          </cell>
          <cell r="F6894">
            <v>0</v>
          </cell>
          <cell r="G6894">
            <v>0</v>
          </cell>
          <cell r="H6894">
            <v>0</v>
          </cell>
          <cell r="I6894">
            <v>277.66642999999999</v>
          </cell>
        </row>
        <row r="6895">
          <cell r="A6895" t="str">
            <v>950338831040</v>
          </cell>
          <cell r="B6895">
            <v>95033883</v>
          </cell>
          <cell r="C6895">
            <v>1040</v>
          </cell>
          <cell r="D6895">
            <v>65.488789999999995</v>
          </cell>
          <cell r="E6895">
            <v>0</v>
          </cell>
          <cell r="F6895">
            <v>0</v>
          </cell>
          <cell r="G6895">
            <v>0</v>
          </cell>
          <cell r="H6895">
            <v>0</v>
          </cell>
          <cell r="I6895">
            <v>65.488789999999995</v>
          </cell>
        </row>
        <row r="6896">
          <cell r="A6896" t="str">
            <v>950338872060</v>
          </cell>
          <cell r="B6896">
            <v>95033887</v>
          </cell>
          <cell r="C6896">
            <v>2060</v>
          </cell>
          <cell r="D6896">
            <v>171.14855</v>
          </cell>
          <cell r="E6896">
            <v>0</v>
          </cell>
          <cell r="F6896">
            <v>0</v>
          </cell>
          <cell r="G6896">
            <v>0</v>
          </cell>
          <cell r="H6896">
            <v>0</v>
          </cell>
          <cell r="I6896">
            <v>171.14855</v>
          </cell>
        </row>
        <row r="6897">
          <cell r="A6897" t="str">
            <v>950338882061</v>
          </cell>
          <cell r="B6897">
            <v>95033888</v>
          </cell>
          <cell r="C6897">
            <v>2061</v>
          </cell>
          <cell r="D6897">
            <v>78.36909</v>
          </cell>
          <cell r="E6897">
            <v>0</v>
          </cell>
          <cell r="F6897">
            <v>0</v>
          </cell>
          <cell r="G6897">
            <v>0</v>
          </cell>
          <cell r="H6897">
            <v>0</v>
          </cell>
          <cell r="I6897">
            <v>78.36909</v>
          </cell>
        </row>
        <row r="6898">
          <cell r="A6898" t="str">
            <v>950338902060</v>
          </cell>
          <cell r="B6898">
            <v>95033890</v>
          </cell>
          <cell r="C6898">
            <v>2060</v>
          </cell>
          <cell r="D6898">
            <v>3556.86222</v>
          </cell>
          <cell r="E6898">
            <v>0</v>
          </cell>
          <cell r="F6898">
            <v>0</v>
          </cell>
          <cell r="G6898">
            <v>0</v>
          </cell>
          <cell r="H6898">
            <v>0</v>
          </cell>
          <cell r="I6898">
            <v>3556.86222</v>
          </cell>
        </row>
        <row r="6899">
          <cell r="A6899" t="str">
            <v>950338912060</v>
          </cell>
          <cell r="B6899">
            <v>95033891</v>
          </cell>
          <cell r="C6899">
            <v>2060</v>
          </cell>
          <cell r="D6899">
            <v>271.52276999999998</v>
          </cell>
          <cell r="E6899">
            <v>0</v>
          </cell>
          <cell r="F6899">
            <v>0</v>
          </cell>
          <cell r="G6899">
            <v>0</v>
          </cell>
          <cell r="H6899">
            <v>0</v>
          </cell>
          <cell r="I6899">
            <v>271.52276999999998</v>
          </cell>
        </row>
        <row r="6900">
          <cell r="A6900" t="str">
            <v>950338922060</v>
          </cell>
          <cell r="B6900">
            <v>95033892</v>
          </cell>
          <cell r="C6900">
            <v>2060</v>
          </cell>
          <cell r="D6900">
            <v>221.416</v>
          </cell>
          <cell r="E6900">
            <v>0</v>
          </cell>
          <cell r="F6900">
            <v>0</v>
          </cell>
          <cell r="G6900">
            <v>0</v>
          </cell>
          <cell r="H6900">
            <v>0</v>
          </cell>
          <cell r="I6900">
            <v>221.416</v>
          </cell>
        </row>
        <row r="6901">
          <cell r="A6901" t="str">
            <v>950338932060</v>
          </cell>
          <cell r="B6901">
            <v>95033893</v>
          </cell>
          <cell r="C6901">
            <v>2060</v>
          </cell>
          <cell r="D6901">
            <v>9992.6200000000008</v>
          </cell>
          <cell r="E6901">
            <v>0</v>
          </cell>
          <cell r="F6901">
            <v>0</v>
          </cell>
          <cell r="G6901">
            <v>0</v>
          </cell>
          <cell r="H6901">
            <v>0</v>
          </cell>
          <cell r="I6901">
            <v>9992.6200000000008</v>
          </cell>
        </row>
        <row r="6902">
          <cell r="A6902" t="str">
            <v>950338932064</v>
          </cell>
          <cell r="B6902">
            <v>95033893</v>
          </cell>
          <cell r="C6902">
            <v>2064</v>
          </cell>
          <cell r="D6902">
            <v>12034.23</v>
          </cell>
          <cell r="E6902">
            <v>0</v>
          </cell>
          <cell r="F6902">
            <v>0</v>
          </cell>
          <cell r="G6902">
            <v>0</v>
          </cell>
          <cell r="H6902">
            <v>0</v>
          </cell>
          <cell r="I6902">
            <v>12034.23</v>
          </cell>
        </row>
        <row r="6903">
          <cell r="A6903" t="str">
            <v>950338942060</v>
          </cell>
          <cell r="B6903">
            <v>95033894</v>
          </cell>
          <cell r="C6903">
            <v>2060</v>
          </cell>
          <cell r="D6903">
            <v>3261.04</v>
          </cell>
          <cell r="E6903">
            <v>0</v>
          </cell>
          <cell r="F6903">
            <v>0</v>
          </cell>
          <cell r="G6903">
            <v>0</v>
          </cell>
          <cell r="H6903">
            <v>0</v>
          </cell>
          <cell r="I6903">
            <v>3261.04</v>
          </cell>
        </row>
        <row r="6904">
          <cell r="A6904" t="str">
            <v>950338952060</v>
          </cell>
          <cell r="B6904">
            <v>95033895</v>
          </cell>
          <cell r="C6904">
            <v>2060</v>
          </cell>
          <cell r="D6904">
            <v>850.29665999999997</v>
          </cell>
          <cell r="E6904">
            <v>0</v>
          </cell>
          <cell r="F6904">
            <v>0</v>
          </cell>
          <cell r="G6904">
            <v>0</v>
          </cell>
          <cell r="H6904">
            <v>0</v>
          </cell>
          <cell r="I6904">
            <v>850.29665999999997</v>
          </cell>
        </row>
        <row r="6905">
          <cell r="A6905" t="str">
            <v>950338962060</v>
          </cell>
          <cell r="B6905">
            <v>95033896</v>
          </cell>
          <cell r="C6905">
            <v>2060</v>
          </cell>
          <cell r="D6905">
            <v>1685.61</v>
          </cell>
          <cell r="E6905">
            <v>0</v>
          </cell>
          <cell r="F6905">
            <v>0</v>
          </cell>
          <cell r="G6905">
            <v>0</v>
          </cell>
          <cell r="H6905">
            <v>0</v>
          </cell>
          <cell r="I6905">
            <v>1685.61</v>
          </cell>
        </row>
        <row r="6906">
          <cell r="A6906" t="str">
            <v>950338972060</v>
          </cell>
          <cell r="B6906">
            <v>95033897</v>
          </cell>
          <cell r="C6906">
            <v>2060</v>
          </cell>
          <cell r="D6906">
            <v>380.83636000000001</v>
          </cell>
          <cell r="E6906">
            <v>0</v>
          </cell>
          <cell r="F6906">
            <v>0</v>
          </cell>
          <cell r="G6906">
            <v>0</v>
          </cell>
          <cell r="H6906">
            <v>0</v>
          </cell>
          <cell r="I6906">
            <v>380.83636000000001</v>
          </cell>
        </row>
        <row r="6907">
          <cell r="A6907" t="str">
            <v>950338982060</v>
          </cell>
          <cell r="B6907">
            <v>95033898</v>
          </cell>
          <cell r="C6907">
            <v>2060</v>
          </cell>
          <cell r="D6907">
            <v>236.815</v>
          </cell>
          <cell r="E6907">
            <v>0</v>
          </cell>
          <cell r="F6907">
            <v>0</v>
          </cell>
          <cell r="G6907">
            <v>0</v>
          </cell>
          <cell r="H6907">
            <v>0</v>
          </cell>
          <cell r="I6907">
            <v>236.815</v>
          </cell>
        </row>
        <row r="6908">
          <cell r="A6908" t="str">
            <v>950338992060</v>
          </cell>
          <cell r="B6908">
            <v>95033899</v>
          </cell>
          <cell r="C6908">
            <v>2060</v>
          </cell>
          <cell r="D6908">
            <v>494</v>
          </cell>
          <cell r="E6908">
            <v>0</v>
          </cell>
          <cell r="F6908">
            <v>0</v>
          </cell>
          <cell r="G6908">
            <v>0</v>
          </cell>
          <cell r="H6908">
            <v>0</v>
          </cell>
          <cell r="I6908">
            <v>494</v>
          </cell>
        </row>
        <row r="6909">
          <cell r="A6909" t="str">
            <v>950339002060</v>
          </cell>
          <cell r="B6909">
            <v>95033900</v>
          </cell>
          <cell r="C6909">
            <v>2060</v>
          </cell>
          <cell r="D6909">
            <v>2356.1799999999998</v>
          </cell>
          <cell r="E6909">
            <v>0</v>
          </cell>
          <cell r="F6909">
            <v>0</v>
          </cell>
          <cell r="G6909">
            <v>0</v>
          </cell>
          <cell r="H6909">
            <v>0</v>
          </cell>
          <cell r="I6909">
            <v>2356.1799999999998</v>
          </cell>
        </row>
        <row r="6910">
          <cell r="A6910" t="str">
            <v>950339042061</v>
          </cell>
          <cell r="B6910">
            <v>95033904</v>
          </cell>
          <cell r="C6910">
            <v>2061</v>
          </cell>
          <cell r="D6910">
            <v>104.9675</v>
          </cell>
          <cell r="E6910">
            <v>0</v>
          </cell>
          <cell r="F6910">
            <v>0</v>
          </cell>
          <cell r="G6910">
            <v>0</v>
          </cell>
          <cell r="H6910">
            <v>0</v>
          </cell>
          <cell r="I6910">
            <v>104.9675</v>
          </cell>
        </row>
        <row r="6911">
          <cell r="A6911" t="str">
            <v>950339102061</v>
          </cell>
          <cell r="B6911">
            <v>95033910</v>
          </cell>
          <cell r="C6911">
            <v>2061</v>
          </cell>
          <cell r="D6911">
            <v>666.95</v>
          </cell>
          <cell r="E6911">
            <v>0</v>
          </cell>
          <cell r="F6911">
            <v>0</v>
          </cell>
          <cell r="G6911">
            <v>0</v>
          </cell>
          <cell r="H6911">
            <v>0</v>
          </cell>
          <cell r="I6911">
            <v>666.95</v>
          </cell>
        </row>
        <row r="6912">
          <cell r="A6912" t="str">
            <v>950339102062</v>
          </cell>
          <cell r="B6912">
            <v>95033910</v>
          </cell>
          <cell r="C6912">
            <v>2062</v>
          </cell>
          <cell r="D6912">
            <v>521.03332999999998</v>
          </cell>
          <cell r="E6912">
            <v>0</v>
          </cell>
          <cell r="F6912">
            <v>0</v>
          </cell>
          <cell r="G6912">
            <v>0</v>
          </cell>
          <cell r="H6912">
            <v>0</v>
          </cell>
          <cell r="I6912">
            <v>521.03332999999998</v>
          </cell>
        </row>
        <row r="6913">
          <cell r="A6913" t="str">
            <v>950339141040</v>
          </cell>
          <cell r="B6913">
            <v>95033914</v>
          </cell>
          <cell r="C6913">
            <v>1040</v>
          </cell>
          <cell r="D6913">
            <v>370</v>
          </cell>
          <cell r="E6913">
            <v>0</v>
          </cell>
          <cell r="F6913">
            <v>0</v>
          </cell>
          <cell r="G6913">
            <v>0</v>
          </cell>
          <cell r="H6913">
            <v>0</v>
          </cell>
          <cell r="I6913">
            <v>370</v>
          </cell>
        </row>
        <row r="6914">
          <cell r="A6914" t="str">
            <v>950339142061</v>
          </cell>
          <cell r="B6914">
            <v>95033914</v>
          </cell>
          <cell r="C6914">
            <v>2061</v>
          </cell>
          <cell r="D6914">
            <v>1088.79</v>
          </cell>
          <cell r="E6914">
            <v>0</v>
          </cell>
          <cell r="F6914">
            <v>0</v>
          </cell>
          <cell r="G6914">
            <v>0</v>
          </cell>
          <cell r="H6914">
            <v>0</v>
          </cell>
          <cell r="I6914">
            <v>1088.79</v>
          </cell>
        </row>
        <row r="6915">
          <cell r="A6915" t="str">
            <v>950339222061</v>
          </cell>
          <cell r="B6915">
            <v>95033922</v>
          </cell>
          <cell r="C6915">
            <v>2061</v>
          </cell>
          <cell r="D6915">
            <v>13.44214</v>
          </cell>
          <cell r="E6915">
            <v>0</v>
          </cell>
          <cell r="F6915">
            <v>0</v>
          </cell>
          <cell r="G6915">
            <v>0</v>
          </cell>
          <cell r="H6915">
            <v>0</v>
          </cell>
          <cell r="I6915">
            <v>13.44214</v>
          </cell>
        </row>
        <row r="6916">
          <cell r="A6916" t="str">
            <v>950339232061</v>
          </cell>
          <cell r="B6916">
            <v>95033923</v>
          </cell>
          <cell r="C6916">
            <v>2061</v>
          </cell>
          <cell r="D6916">
            <v>10.302709999999999</v>
          </cell>
          <cell r="E6916">
            <v>0</v>
          </cell>
          <cell r="F6916">
            <v>0</v>
          </cell>
          <cell r="G6916">
            <v>0</v>
          </cell>
          <cell r="H6916">
            <v>0</v>
          </cell>
          <cell r="I6916">
            <v>10.302709999999999</v>
          </cell>
        </row>
        <row r="6917">
          <cell r="A6917" t="str">
            <v>950339242061</v>
          </cell>
          <cell r="B6917">
            <v>95033924</v>
          </cell>
          <cell r="C6917">
            <v>2061</v>
          </cell>
          <cell r="D6917">
            <v>16.987369999999999</v>
          </cell>
          <cell r="E6917">
            <v>0</v>
          </cell>
          <cell r="F6917">
            <v>0</v>
          </cell>
          <cell r="G6917">
            <v>0</v>
          </cell>
          <cell r="H6917">
            <v>0</v>
          </cell>
          <cell r="I6917">
            <v>16.987369999999999</v>
          </cell>
        </row>
        <row r="6918">
          <cell r="A6918" t="str">
            <v>950339322061</v>
          </cell>
          <cell r="B6918">
            <v>95033932</v>
          </cell>
          <cell r="C6918">
            <v>2061</v>
          </cell>
          <cell r="D6918">
            <v>186.29</v>
          </cell>
          <cell r="E6918">
            <v>0</v>
          </cell>
          <cell r="F6918">
            <v>0</v>
          </cell>
          <cell r="G6918">
            <v>0</v>
          </cell>
          <cell r="H6918">
            <v>0</v>
          </cell>
          <cell r="I6918">
            <v>186.29</v>
          </cell>
        </row>
        <row r="6919">
          <cell r="A6919" t="str">
            <v>950339392061</v>
          </cell>
          <cell r="B6919">
            <v>95033939</v>
          </cell>
          <cell r="C6919">
            <v>2061</v>
          </cell>
          <cell r="D6919">
            <v>321.5</v>
          </cell>
          <cell r="E6919">
            <v>0</v>
          </cell>
          <cell r="F6919">
            <v>0</v>
          </cell>
          <cell r="G6919">
            <v>0</v>
          </cell>
          <cell r="H6919">
            <v>0</v>
          </cell>
          <cell r="I6919">
            <v>321.5</v>
          </cell>
        </row>
        <row r="6920">
          <cell r="A6920" t="str">
            <v>950339431040</v>
          </cell>
          <cell r="B6920">
            <v>95033943</v>
          </cell>
          <cell r="C6920">
            <v>1040</v>
          </cell>
          <cell r="D6920">
            <v>5.6</v>
          </cell>
          <cell r="E6920">
            <v>0</v>
          </cell>
          <cell r="F6920">
            <v>0</v>
          </cell>
          <cell r="G6920">
            <v>0</v>
          </cell>
          <cell r="H6920">
            <v>0</v>
          </cell>
          <cell r="I6920">
            <v>5.6</v>
          </cell>
        </row>
        <row r="6921">
          <cell r="A6921" t="str">
            <v>950339441040</v>
          </cell>
          <cell r="B6921">
            <v>95033944</v>
          </cell>
          <cell r="C6921">
            <v>1040</v>
          </cell>
          <cell r="D6921">
            <v>493.72264000000001</v>
          </cell>
          <cell r="E6921">
            <v>0</v>
          </cell>
          <cell r="F6921">
            <v>0</v>
          </cell>
          <cell r="G6921">
            <v>0</v>
          </cell>
          <cell r="H6921">
            <v>0</v>
          </cell>
          <cell r="I6921">
            <v>493.72264000000001</v>
          </cell>
        </row>
        <row r="6922">
          <cell r="A6922" t="str">
            <v>950339451040</v>
          </cell>
          <cell r="B6922">
            <v>95033945</v>
          </cell>
          <cell r="C6922">
            <v>1040</v>
          </cell>
          <cell r="D6922">
            <v>100.19638999999999</v>
          </cell>
          <cell r="E6922">
            <v>0</v>
          </cell>
          <cell r="F6922">
            <v>0</v>
          </cell>
          <cell r="G6922">
            <v>0</v>
          </cell>
          <cell r="H6922">
            <v>0</v>
          </cell>
          <cell r="I6922">
            <v>100.19638999999999</v>
          </cell>
        </row>
        <row r="6923">
          <cell r="A6923" t="str">
            <v>950339461040</v>
          </cell>
          <cell r="B6923">
            <v>95033946</v>
          </cell>
          <cell r="C6923">
            <v>1040</v>
          </cell>
          <cell r="D6923">
            <v>935.93375000000003</v>
          </cell>
          <cell r="E6923">
            <v>0</v>
          </cell>
          <cell r="F6923">
            <v>0</v>
          </cell>
          <cell r="G6923">
            <v>0</v>
          </cell>
          <cell r="H6923">
            <v>0</v>
          </cell>
          <cell r="I6923">
            <v>935.93375000000003</v>
          </cell>
        </row>
        <row r="6924">
          <cell r="A6924" t="str">
            <v>950339464010</v>
          </cell>
          <cell r="B6924">
            <v>95033946</v>
          </cell>
          <cell r="C6924">
            <v>4010</v>
          </cell>
          <cell r="D6924">
            <v>935.93499999999995</v>
          </cell>
          <cell r="E6924">
            <v>0</v>
          </cell>
          <cell r="F6924">
            <v>0</v>
          </cell>
          <cell r="G6924">
            <v>0</v>
          </cell>
          <cell r="H6924">
            <v>0</v>
          </cell>
          <cell r="I6924">
            <v>935.93499999999995</v>
          </cell>
        </row>
        <row r="6925">
          <cell r="A6925" t="str">
            <v>950339482061</v>
          </cell>
          <cell r="B6925">
            <v>95033948</v>
          </cell>
          <cell r="C6925">
            <v>2061</v>
          </cell>
          <cell r="D6925">
            <v>5.71326</v>
          </cell>
          <cell r="E6925">
            <v>0</v>
          </cell>
          <cell r="F6925">
            <v>0</v>
          </cell>
          <cell r="G6925">
            <v>0</v>
          </cell>
          <cell r="H6925">
            <v>0</v>
          </cell>
          <cell r="I6925">
            <v>5.71326</v>
          </cell>
        </row>
        <row r="6926">
          <cell r="A6926" t="str">
            <v>950339482064</v>
          </cell>
          <cell r="B6926">
            <v>95033948</v>
          </cell>
          <cell r="C6926">
            <v>2064</v>
          </cell>
          <cell r="D6926">
            <v>2.5094099999999999</v>
          </cell>
          <cell r="E6926">
            <v>0</v>
          </cell>
          <cell r="F6926">
            <v>0</v>
          </cell>
          <cell r="G6926">
            <v>0</v>
          </cell>
          <cell r="H6926">
            <v>0</v>
          </cell>
          <cell r="I6926">
            <v>2.5094099999999999</v>
          </cell>
        </row>
        <row r="6927">
          <cell r="A6927" t="str">
            <v>950339501040</v>
          </cell>
          <cell r="B6927">
            <v>95033950</v>
          </cell>
          <cell r="C6927">
            <v>1040</v>
          </cell>
          <cell r="D6927">
            <v>10.322950000000001</v>
          </cell>
          <cell r="E6927">
            <v>0</v>
          </cell>
          <cell r="F6927">
            <v>0</v>
          </cell>
          <cell r="G6927">
            <v>0</v>
          </cell>
          <cell r="H6927">
            <v>0</v>
          </cell>
          <cell r="I6927">
            <v>10.322950000000001</v>
          </cell>
        </row>
        <row r="6928">
          <cell r="A6928" t="str">
            <v>950339504010</v>
          </cell>
          <cell r="B6928">
            <v>95033950</v>
          </cell>
          <cell r="C6928">
            <v>4010</v>
          </cell>
          <cell r="D6928">
            <v>10.323</v>
          </cell>
          <cell r="E6928">
            <v>0</v>
          </cell>
          <cell r="F6928">
            <v>0</v>
          </cell>
          <cell r="G6928">
            <v>0</v>
          </cell>
          <cell r="H6928">
            <v>0</v>
          </cell>
          <cell r="I6928">
            <v>10.323</v>
          </cell>
        </row>
        <row r="6929">
          <cell r="A6929" t="str">
            <v>950339531040</v>
          </cell>
          <cell r="B6929">
            <v>95033953</v>
          </cell>
          <cell r="C6929">
            <v>1040</v>
          </cell>
          <cell r="D6929">
            <v>470</v>
          </cell>
          <cell r="E6929">
            <v>0</v>
          </cell>
          <cell r="F6929">
            <v>0</v>
          </cell>
          <cell r="G6929">
            <v>0</v>
          </cell>
          <cell r="H6929">
            <v>0</v>
          </cell>
          <cell r="I6929">
            <v>470</v>
          </cell>
        </row>
        <row r="6930">
          <cell r="A6930" t="str">
            <v>950339552061</v>
          </cell>
          <cell r="B6930">
            <v>95033955</v>
          </cell>
          <cell r="C6930">
            <v>2061</v>
          </cell>
          <cell r="D6930">
            <v>5.7155800000000001</v>
          </cell>
          <cell r="E6930">
            <v>0</v>
          </cell>
          <cell r="F6930">
            <v>0</v>
          </cell>
          <cell r="G6930">
            <v>0</v>
          </cell>
          <cell r="H6930">
            <v>0</v>
          </cell>
          <cell r="I6930">
            <v>5.7155800000000001</v>
          </cell>
        </row>
        <row r="6931">
          <cell r="A6931" t="str">
            <v>950339582061</v>
          </cell>
          <cell r="B6931">
            <v>95033958</v>
          </cell>
          <cell r="C6931">
            <v>2061</v>
          </cell>
          <cell r="D6931">
            <v>1.6779999999999999</v>
          </cell>
          <cell r="E6931">
            <v>0</v>
          </cell>
          <cell r="F6931">
            <v>0</v>
          </cell>
          <cell r="G6931">
            <v>0</v>
          </cell>
          <cell r="H6931">
            <v>0</v>
          </cell>
          <cell r="I6931">
            <v>1.6779999999999999</v>
          </cell>
        </row>
        <row r="6932">
          <cell r="A6932" t="str">
            <v>950339602060</v>
          </cell>
          <cell r="B6932">
            <v>95033960</v>
          </cell>
          <cell r="C6932">
            <v>2060</v>
          </cell>
          <cell r="D6932">
            <v>4.3488600000000002</v>
          </cell>
          <cell r="E6932">
            <v>0</v>
          </cell>
          <cell r="F6932">
            <v>0</v>
          </cell>
          <cell r="G6932">
            <v>0</v>
          </cell>
          <cell r="H6932">
            <v>0</v>
          </cell>
          <cell r="I6932">
            <v>4.3488600000000002</v>
          </cell>
        </row>
        <row r="6933">
          <cell r="A6933" t="str">
            <v>950339602061</v>
          </cell>
          <cell r="B6933">
            <v>95033960</v>
          </cell>
          <cell r="C6933">
            <v>2061</v>
          </cell>
          <cell r="D6933">
            <v>3.95</v>
          </cell>
          <cell r="E6933">
            <v>0</v>
          </cell>
          <cell r="F6933">
            <v>0</v>
          </cell>
          <cell r="G6933">
            <v>0</v>
          </cell>
          <cell r="H6933">
            <v>0</v>
          </cell>
          <cell r="I6933">
            <v>3.95</v>
          </cell>
        </row>
        <row r="6934">
          <cell r="A6934" t="str">
            <v>950339602062</v>
          </cell>
          <cell r="B6934">
            <v>95033960</v>
          </cell>
          <cell r="C6934">
            <v>2062</v>
          </cell>
          <cell r="D6934">
            <v>5</v>
          </cell>
          <cell r="E6934">
            <v>0</v>
          </cell>
          <cell r="F6934">
            <v>0</v>
          </cell>
          <cell r="G6934">
            <v>0</v>
          </cell>
          <cell r="H6934">
            <v>0</v>
          </cell>
          <cell r="I6934">
            <v>5</v>
          </cell>
        </row>
        <row r="6935">
          <cell r="A6935" t="str">
            <v>950339602064</v>
          </cell>
          <cell r="B6935">
            <v>95033960</v>
          </cell>
          <cell r="C6935">
            <v>2064</v>
          </cell>
          <cell r="D6935">
            <v>5.3265200000000004</v>
          </cell>
          <cell r="E6935">
            <v>0</v>
          </cell>
          <cell r="F6935">
            <v>0</v>
          </cell>
          <cell r="G6935">
            <v>0</v>
          </cell>
          <cell r="H6935">
            <v>0</v>
          </cell>
          <cell r="I6935">
            <v>5.3265200000000004</v>
          </cell>
        </row>
        <row r="6936">
          <cell r="A6936" t="str">
            <v>950339606024</v>
          </cell>
          <cell r="B6936">
            <v>95033960</v>
          </cell>
          <cell r="C6936">
            <v>6024</v>
          </cell>
          <cell r="D6936">
            <v>3.7</v>
          </cell>
          <cell r="E6936">
            <v>0</v>
          </cell>
          <cell r="F6936">
            <v>0</v>
          </cell>
          <cell r="G6936">
            <v>0</v>
          </cell>
          <cell r="H6936">
            <v>0</v>
          </cell>
          <cell r="I6936">
            <v>3.7</v>
          </cell>
        </row>
        <row r="6937">
          <cell r="A6937" t="str">
            <v>950339612060</v>
          </cell>
          <cell r="B6937">
            <v>95033961</v>
          </cell>
          <cell r="C6937">
            <v>2060</v>
          </cell>
          <cell r="D6937">
            <v>51.39</v>
          </cell>
          <cell r="E6937">
            <v>0</v>
          </cell>
          <cell r="F6937">
            <v>0</v>
          </cell>
          <cell r="G6937">
            <v>0</v>
          </cell>
          <cell r="H6937">
            <v>0</v>
          </cell>
          <cell r="I6937">
            <v>51.39</v>
          </cell>
        </row>
        <row r="6938">
          <cell r="A6938" t="str">
            <v>950339622060</v>
          </cell>
          <cell r="B6938">
            <v>95033962</v>
          </cell>
          <cell r="C6938">
            <v>2060</v>
          </cell>
          <cell r="D6938">
            <v>34.5</v>
          </cell>
          <cell r="E6938">
            <v>0</v>
          </cell>
          <cell r="F6938">
            <v>0</v>
          </cell>
          <cell r="G6938">
            <v>0</v>
          </cell>
          <cell r="H6938">
            <v>0</v>
          </cell>
          <cell r="I6938">
            <v>34.5</v>
          </cell>
        </row>
        <row r="6939">
          <cell r="A6939" t="str">
            <v>950339632060</v>
          </cell>
          <cell r="B6939">
            <v>95033963</v>
          </cell>
          <cell r="C6939">
            <v>2060</v>
          </cell>
          <cell r="D6939">
            <v>186.53</v>
          </cell>
          <cell r="E6939">
            <v>0</v>
          </cell>
          <cell r="F6939">
            <v>0</v>
          </cell>
          <cell r="G6939">
            <v>0</v>
          </cell>
          <cell r="H6939">
            <v>0</v>
          </cell>
          <cell r="I6939">
            <v>186.53</v>
          </cell>
        </row>
        <row r="6940">
          <cell r="A6940" t="str">
            <v>950339642060</v>
          </cell>
          <cell r="B6940">
            <v>95033964</v>
          </cell>
          <cell r="C6940">
            <v>2060</v>
          </cell>
          <cell r="D6940">
            <v>118.96</v>
          </cell>
          <cell r="E6940">
            <v>0</v>
          </cell>
          <cell r="F6940">
            <v>0</v>
          </cell>
          <cell r="G6940">
            <v>0</v>
          </cell>
          <cell r="H6940">
            <v>0</v>
          </cell>
          <cell r="I6940">
            <v>118.96</v>
          </cell>
        </row>
        <row r="6941">
          <cell r="A6941" t="str">
            <v>950339652060</v>
          </cell>
          <cell r="B6941">
            <v>95033965</v>
          </cell>
          <cell r="C6941">
            <v>2060</v>
          </cell>
          <cell r="D6941">
            <v>4.09</v>
          </cell>
          <cell r="E6941">
            <v>0</v>
          </cell>
          <cell r="F6941">
            <v>0</v>
          </cell>
          <cell r="G6941">
            <v>0</v>
          </cell>
          <cell r="H6941">
            <v>0</v>
          </cell>
          <cell r="I6941">
            <v>4.09</v>
          </cell>
        </row>
        <row r="6942">
          <cell r="A6942" t="str">
            <v>950339662060</v>
          </cell>
          <cell r="B6942">
            <v>95033966</v>
          </cell>
          <cell r="C6942">
            <v>2060</v>
          </cell>
          <cell r="D6942">
            <v>7.3</v>
          </cell>
          <cell r="E6942">
            <v>0</v>
          </cell>
          <cell r="F6942">
            <v>0</v>
          </cell>
          <cell r="G6942">
            <v>0</v>
          </cell>
          <cell r="H6942">
            <v>0</v>
          </cell>
          <cell r="I6942">
            <v>7.3</v>
          </cell>
        </row>
        <row r="6943">
          <cell r="A6943" t="str">
            <v>950339702060</v>
          </cell>
          <cell r="B6943">
            <v>95033970</v>
          </cell>
          <cell r="C6943">
            <v>2060</v>
          </cell>
          <cell r="D6943">
            <v>4597.01</v>
          </cell>
          <cell r="E6943">
            <v>0</v>
          </cell>
          <cell r="F6943">
            <v>0</v>
          </cell>
          <cell r="G6943">
            <v>0</v>
          </cell>
          <cell r="H6943">
            <v>0</v>
          </cell>
          <cell r="I6943">
            <v>4597.01</v>
          </cell>
        </row>
        <row r="6944">
          <cell r="A6944" t="str">
            <v>950339721040</v>
          </cell>
          <cell r="B6944">
            <v>95033972</v>
          </cell>
          <cell r="C6944">
            <v>1040</v>
          </cell>
          <cell r="D6944">
            <v>16.540890000000001</v>
          </cell>
          <cell r="E6944">
            <v>0</v>
          </cell>
          <cell r="F6944">
            <v>0</v>
          </cell>
          <cell r="G6944">
            <v>0</v>
          </cell>
          <cell r="H6944">
            <v>0</v>
          </cell>
          <cell r="I6944">
            <v>16.540890000000001</v>
          </cell>
        </row>
        <row r="6945">
          <cell r="A6945" t="str">
            <v>950339722060</v>
          </cell>
          <cell r="B6945">
            <v>95033972</v>
          </cell>
          <cell r="C6945">
            <v>2060</v>
          </cell>
          <cell r="D6945">
            <v>16.911200000000001</v>
          </cell>
          <cell r="E6945">
            <v>0</v>
          </cell>
          <cell r="F6945">
            <v>0</v>
          </cell>
          <cell r="G6945">
            <v>0</v>
          </cell>
          <cell r="H6945">
            <v>0</v>
          </cell>
          <cell r="I6945">
            <v>16.911200000000001</v>
          </cell>
        </row>
        <row r="6946">
          <cell r="A6946" t="str">
            <v>950339722062</v>
          </cell>
          <cell r="B6946">
            <v>95033972</v>
          </cell>
          <cell r="C6946">
            <v>2062</v>
          </cell>
          <cell r="D6946">
            <v>50</v>
          </cell>
          <cell r="E6946">
            <v>0</v>
          </cell>
          <cell r="F6946">
            <v>0</v>
          </cell>
          <cell r="G6946">
            <v>0</v>
          </cell>
          <cell r="H6946">
            <v>0</v>
          </cell>
          <cell r="I6946">
            <v>50</v>
          </cell>
        </row>
        <row r="6947">
          <cell r="A6947" t="str">
            <v>950339762060</v>
          </cell>
          <cell r="B6947">
            <v>95033976</v>
          </cell>
          <cell r="C6947">
            <v>2060</v>
          </cell>
          <cell r="D6947">
            <v>13</v>
          </cell>
          <cell r="E6947">
            <v>0</v>
          </cell>
          <cell r="F6947">
            <v>0</v>
          </cell>
          <cell r="G6947">
            <v>0</v>
          </cell>
          <cell r="H6947">
            <v>0</v>
          </cell>
          <cell r="I6947">
            <v>13</v>
          </cell>
        </row>
        <row r="6948">
          <cell r="A6948" t="str">
            <v>950339802060</v>
          </cell>
          <cell r="B6948">
            <v>95033980</v>
          </cell>
          <cell r="C6948">
            <v>2060</v>
          </cell>
          <cell r="D6948">
            <v>253.44</v>
          </cell>
          <cell r="E6948">
            <v>0</v>
          </cell>
          <cell r="F6948">
            <v>0</v>
          </cell>
          <cell r="G6948">
            <v>0</v>
          </cell>
          <cell r="H6948">
            <v>0</v>
          </cell>
          <cell r="I6948">
            <v>253.44</v>
          </cell>
        </row>
        <row r="6949">
          <cell r="A6949" t="str">
            <v>950339821040</v>
          </cell>
          <cell r="B6949">
            <v>95033982</v>
          </cell>
          <cell r="C6949">
            <v>1040</v>
          </cell>
          <cell r="D6949">
            <v>349.36129</v>
          </cell>
          <cell r="E6949">
            <v>0</v>
          </cell>
          <cell r="F6949">
            <v>0</v>
          </cell>
          <cell r="G6949">
            <v>0</v>
          </cell>
          <cell r="H6949">
            <v>0</v>
          </cell>
          <cell r="I6949">
            <v>349.36129</v>
          </cell>
        </row>
        <row r="6950">
          <cell r="A6950" t="str">
            <v>950339842060</v>
          </cell>
          <cell r="B6950">
            <v>95033984</v>
          </cell>
          <cell r="C6950">
            <v>2060</v>
          </cell>
          <cell r="D6950">
            <v>3999.09</v>
          </cell>
          <cell r="E6950">
            <v>0</v>
          </cell>
          <cell r="F6950">
            <v>0</v>
          </cell>
          <cell r="G6950">
            <v>0</v>
          </cell>
          <cell r="H6950">
            <v>0</v>
          </cell>
          <cell r="I6950">
            <v>3999.09</v>
          </cell>
        </row>
        <row r="6951">
          <cell r="A6951" t="str">
            <v>950339862060</v>
          </cell>
          <cell r="B6951">
            <v>95033986</v>
          </cell>
          <cell r="C6951">
            <v>2060</v>
          </cell>
          <cell r="D6951">
            <v>2928.65</v>
          </cell>
          <cell r="E6951">
            <v>0</v>
          </cell>
          <cell r="F6951">
            <v>0</v>
          </cell>
          <cell r="G6951">
            <v>0</v>
          </cell>
          <cell r="H6951">
            <v>0</v>
          </cell>
          <cell r="I6951">
            <v>2928.65</v>
          </cell>
        </row>
        <row r="6952">
          <cell r="A6952" t="str">
            <v>950339872060</v>
          </cell>
          <cell r="B6952">
            <v>95033987</v>
          </cell>
          <cell r="C6952">
            <v>2060</v>
          </cell>
          <cell r="D6952">
            <v>2711.76</v>
          </cell>
          <cell r="E6952">
            <v>0</v>
          </cell>
          <cell r="F6952">
            <v>0</v>
          </cell>
          <cell r="G6952">
            <v>0</v>
          </cell>
          <cell r="H6952">
            <v>0</v>
          </cell>
          <cell r="I6952">
            <v>2711.76</v>
          </cell>
        </row>
        <row r="6953">
          <cell r="A6953" t="str">
            <v>950339882060</v>
          </cell>
          <cell r="B6953">
            <v>95033988</v>
          </cell>
          <cell r="C6953">
            <v>2060</v>
          </cell>
          <cell r="D6953">
            <v>137.54</v>
          </cell>
          <cell r="E6953">
            <v>0</v>
          </cell>
          <cell r="F6953">
            <v>0</v>
          </cell>
          <cell r="G6953">
            <v>0</v>
          </cell>
          <cell r="H6953">
            <v>0</v>
          </cell>
          <cell r="I6953">
            <v>137.54</v>
          </cell>
        </row>
        <row r="6954">
          <cell r="A6954" t="str">
            <v>950339912061</v>
          </cell>
          <cell r="B6954">
            <v>95033991</v>
          </cell>
          <cell r="C6954">
            <v>2061</v>
          </cell>
          <cell r="D6954">
            <v>19.693709999999999</v>
          </cell>
          <cell r="E6954">
            <v>0</v>
          </cell>
          <cell r="F6954">
            <v>0</v>
          </cell>
          <cell r="G6954">
            <v>0</v>
          </cell>
          <cell r="H6954">
            <v>0</v>
          </cell>
          <cell r="I6954">
            <v>19.693709999999999</v>
          </cell>
        </row>
        <row r="6955">
          <cell r="A6955" t="str">
            <v>950339922060</v>
          </cell>
          <cell r="B6955">
            <v>95033992</v>
          </cell>
          <cell r="C6955">
            <v>2060</v>
          </cell>
          <cell r="D6955">
            <v>412</v>
          </cell>
          <cell r="E6955">
            <v>0</v>
          </cell>
          <cell r="F6955">
            <v>0</v>
          </cell>
          <cell r="G6955">
            <v>0</v>
          </cell>
          <cell r="H6955">
            <v>0</v>
          </cell>
          <cell r="I6955">
            <v>412</v>
          </cell>
        </row>
        <row r="6956">
          <cell r="A6956" t="str">
            <v>950339981040</v>
          </cell>
          <cell r="B6956">
            <v>95033998</v>
          </cell>
          <cell r="C6956">
            <v>1040</v>
          </cell>
          <cell r="D6956">
            <v>1.2</v>
          </cell>
          <cell r="E6956">
            <v>0</v>
          </cell>
          <cell r="F6956">
            <v>0</v>
          </cell>
          <cell r="G6956">
            <v>0</v>
          </cell>
          <cell r="H6956">
            <v>0</v>
          </cell>
          <cell r="I6956">
            <v>1.2</v>
          </cell>
        </row>
        <row r="6957">
          <cell r="A6957" t="str">
            <v>950339982061</v>
          </cell>
          <cell r="B6957">
            <v>95033998</v>
          </cell>
          <cell r="C6957">
            <v>2061</v>
          </cell>
          <cell r="D6957">
            <v>0.5</v>
          </cell>
          <cell r="E6957">
            <v>0</v>
          </cell>
          <cell r="F6957">
            <v>0</v>
          </cell>
          <cell r="G6957">
            <v>0</v>
          </cell>
          <cell r="H6957">
            <v>0</v>
          </cell>
          <cell r="I6957">
            <v>0.5</v>
          </cell>
        </row>
        <row r="6958">
          <cell r="A6958" t="str">
            <v>950340052061</v>
          </cell>
          <cell r="B6958">
            <v>95034005</v>
          </cell>
          <cell r="C6958">
            <v>2061</v>
          </cell>
          <cell r="D6958">
            <v>0.30146000000000001</v>
          </cell>
          <cell r="E6958">
            <v>0</v>
          </cell>
          <cell r="F6958">
            <v>0</v>
          </cell>
          <cell r="G6958">
            <v>0</v>
          </cell>
          <cell r="H6958">
            <v>0</v>
          </cell>
          <cell r="I6958">
            <v>0.30146000000000001</v>
          </cell>
        </row>
        <row r="6959">
          <cell r="A6959" t="str">
            <v>950340062061</v>
          </cell>
          <cell r="B6959">
            <v>95034006</v>
          </cell>
          <cell r="C6959">
            <v>2061</v>
          </cell>
          <cell r="D6959">
            <v>0.7</v>
          </cell>
          <cell r="E6959">
            <v>0</v>
          </cell>
          <cell r="F6959">
            <v>0</v>
          </cell>
          <cell r="G6959">
            <v>0</v>
          </cell>
          <cell r="H6959">
            <v>0</v>
          </cell>
          <cell r="I6959">
            <v>0.7</v>
          </cell>
        </row>
        <row r="6960">
          <cell r="A6960" t="str">
            <v>950340072061</v>
          </cell>
          <cell r="B6960">
            <v>95034007</v>
          </cell>
          <cell r="C6960">
            <v>2061</v>
          </cell>
          <cell r="D6960">
            <v>1.5</v>
          </cell>
          <cell r="E6960">
            <v>0</v>
          </cell>
          <cell r="F6960">
            <v>0</v>
          </cell>
          <cell r="G6960">
            <v>0</v>
          </cell>
          <cell r="H6960">
            <v>0</v>
          </cell>
          <cell r="I6960">
            <v>1.5</v>
          </cell>
        </row>
        <row r="6961">
          <cell r="A6961" t="str">
            <v>950340092064</v>
          </cell>
          <cell r="B6961">
            <v>95034009</v>
          </cell>
          <cell r="C6961">
            <v>2064</v>
          </cell>
          <cell r="D6961">
            <v>2.0179999999999998</v>
          </cell>
          <cell r="E6961">
            <v>0</v>
          </cell>
          <cell r="F6961">
            <v>0</v>
          </cell>
          <cell r="G6961">
            <v>0</v>
          </cell>
          <cell r="H6961">
            <v>0</v>
          </cell>
          <cell r="I6961">
            <v>2.0179999999999998</v>
          </cell>
        </row>
        <row r="6962">
          <cell r="A6962" t="str">
            <v>950340101040</v>
          </cell>
          <cell r="B6962">
            <v>95034010</v>
          </cell>
          <cell r="C6962">
            <v>1040</v>
          </cell>
          <cell r="D6962">
            <v>3.4666700000000001</v>
          </cell>
          <cell r="E6962">
            <v>0</v>
          </cell>
          <cell r="F6962">
            <v>0</v>
          </cell>
          <cell r="G6962">
            <v>0</v>
          </cell>
          <cell r="H6962">
            <v>0</v>
          </cell>
          <cell r="I6962">
            <v>3.4666700000000001</v>
          </cell>
        </row>
        <row r="6963">
          <cell r="A6963" t="str">
            <v>950340102061</v>
          </cell>
          <cell r="B6963">
            <v>95034010</v>
          </cell>
          <cell r="C6963">
            <v>2061</v>
          </cell>
          <cell r="D6963">
            <v>4.99925</v>
          </cell>
          <cell r="E6963">
            <v>0</v>
          </cell>
          <cell r="F6963">
            <v>0</v>
          </cell>
          <cell r="G6963">
            <v>0</v>
          </cell>
          <cell r="H6963">
            <v>0</v>
          </cell>
          <cell r="I6963">
            <v>4.99925</v>
          </cell>
        </row>
        <row r="6964">
          <cell r="A6964" t="str">
            <v>950340102062</v>
          </cell>
          <cell r="B6964">
            <v>95034010</v>
          </cell>
          <cell r="C6964">
            <v>2062</v>
          </cell>
          <cell r="D6964">
            <v>3.8018100000000001</v>
          </cell>
          <cell r="E6964">
            <v>0</v>
          </cell>
          <cell r="F6964">
            <v>0</v>
          </cell>
          <cell r="G6964">
            <v>0</v>
          </cell>
          <cell r="H6964">
            <v>0</v>
          </cell>
          <cell r="I6964">
            <v>3.8018100000000001</v>
          </cell>
        </row>
        <row r="6965">
          <cell r="A6965" t="str">
            <v>950340104010</v>
          </cell>
          <cell r="B6965">
            <v>95034010</v>
          </cell>
          <cell r="C6965">
            <v>4010</v>
          </cell>
          <cell r="D6965">
            <v>3.4666700000000001</v>
          </cell>
          <cell r="E6965">
            <v>0</v>
          </cell>
          <cell r="F6965">
            <v>0</v>
          </cell>
          <cell r="G6965">
            <v>0</v>
          </cell>
          <cell r="H6965">
            <v>0</v>
          </cell>
          <cell r="I6965">
            <v>3.4666700000000001</v>
          </cell>
        </row>
        <row r="6966">
          <cell r="A6966" t="str">
            <v>950340111040</v>
          </cell>
          <cell r="B6966">
            <v>95034011</v>
          </cell>
          <cell r="C6966">
            <v>1040</v>
          </cell>
          <cell r="D6966">
            <v>8.1</v>
          </cell>
          <cell r="E6966">
            <v>0</v>
          </cell>
          <cell r="F6966">
            <v>0</v>
          </cell>
          <cell r="G6966">
            <v>0</v>
          </cell>
          <cell r="H6966">
            <v>0</v>
          </cell>
          <cell r="I6966">
            <v>8.1</v>
          </cell>
        </row>
        <row r="6967">
          <cell r="A6967" t="str">
            <v>950340112061</v>
          </cell>
          <cell r="B6967">
            <v>95034011</v>
          </cell>
          <cell r="C6967">
            <v>2061</v>
          </cell>
          <cell r="D6967">
            <v>4</v>
          </cell>
          <cell r="E6967">
            <v>0</v>
          </cell>
          <cell r="F6967">
            <v>0</v>
          </cell>
          <cell r="G6967">
            <v>0</v>
          </cell>
          <cell r="H6967">
            <v>0</v>
          </cell>
          <cell r="I6967">
            <v>4</v>
          </cell>
        </row>
        <row r="6968">
          <cell r="A6968" t="str">
            <v>950340112062</v>
          </cell>
          <cell r="B6968">
            <v>95034011</v>
          </cell>
          <cell r="C6968">
            <v>2062</v>
          </cell>
          <cell r="D6968">
            <v>7</v>
          </cell>
          <cell r="E6968">
            <v>0</v>
          </cell>
          <cell r="F6968">
            <v>0</v>
          </cell>
          <cell r="G6968">
            <v>0</v>
          </cell>
          <cell r="H6968">
            <v>0</v>
          </cell>
          <cell r="I6968">
            <v>7</v>
          </cell>
        </row>
        <row r="6969">
          <cell r="A6969" t="str">
            <v>950340112064</v>
          </cell>
          <cell r="B6969">
            <v>95034011</v>
          </cell>
          <cell r="C6969">
            <v>2064</v>
          </cell>
          <cell r="D6969">
            <v>5.69</v>
          </cell>
          <cell r="E6969">
            <v>0</v>
          </cell>
          <cell r="F6969">
            <v>0</v>
          </cell>
          <cell r="G6969">
            <v>0</v>
          </cell>
          <cell r="H6969">
            <v>0</v>
          </cell>
          <cell r="I6969">
            <v>5.69</v>
          </cell>
        </row>
        <row r="6970">
          <cell r="A6970" t="str">
            <v>950340142060</v>
          </cell>
          <cell r="B6970">
            <v>95034014</v>
          </cell>
          <cell r="C6970">
            <v>2060</v>
          </cell>
          <cell r="D6970">
            <v>17.785540000000001</v>
          </cell>
          <cell r="E6970">
            <v>0</v>
          </cell>
          <cell r="F6970">
            <v>0</v>
          </cell>
          <cell r="G6970">
            <v>0</v>
          </cell>
          <cell r="H6970">
            <v>0</v>
          </cell>
          <cell r="I6970">
            <v>17.785540000000001</v>
          </cell>
        </row>
        <row r="6971">
          <cell r="A6971" t="str">
            <v>950340142064</v>
          </cell>
          <cell r="B6971">
            <v>95034014</v>
          </cell>
          <cell r="C6971">
            <v>2064</v>
          </cell>
          <cell r="D6971">
            <v>16.479659999999999</v>
          </cell>
          <cell r="E6971">
            <v>0</v>
          </cell>
          <cell r="F6971">
            <v>0</v>
          </cell>
          <cell r="G6971">
            <v>0</v>
          </cell>
          <cell r="H6971">
            <v>0</v>
          </cell>
          <cell r="I6971">
            <v>16.479659999999999</v>
          </cell>
        </row>
        <row r="6972">
          <cell r="A6972" t="str">
            <v>950340152060</v>
          </cell>
          <cell r="B6972">
            <v>95034015</v>
          </cell>
          <cell r="C6972">
            <v>2060</v>
          </cell>
          <cell r="D6972">
            <v>15.620839999999999</v>
          </cell>
          <cell r="E6972">
            <v>0</v>
          </cell>
          <cell r="F6972">
            <v>0</v>
          </cell>
          <cell r="G6972">
            <v>0</v>
          </cell>
          <cell r="H6972">
            <v>0</v>
          </cell>
          <cell r="I6972">
            <v>15.620839999999999</v>
          </cell>
        </row>
        <row r="6973">
          <cell r="A6973" t="str">
            <v>950340152064</v>
          </cell>
          <cell r="B6973">
            <v>95034015</v>
          </cell>
          <cell r="C6973">
            <v>2064</v>
          </cell>
          <cell r="D6973">
            <v>13.561349999999999</v>
          </cell>
          <cell r="E6973">
            <v>0</v>
          </cell>
          <cell r="F6973">
            <v>0</v>
          </cell>
          <cell r="G6973">
            <v>0</v>
          </cell>
          <cell r="H6973">
            <v>0</v>
          </cell>
          <cell r="I6973">
            <v>13.561349999999999</v>
          </cell>
        </row>
        <row r="6974">
          <cell r="A6974" t="str">
            <v>950340156024</v>
          </cell>
          <cell r="B6974">
            <v>95034015</v>
          </cell>
          <cell r="C6974">
            <v>6024</v>
          </cell>
          <cell r="D6974">
            <v>12.821999999999999</v>
          </cell>
          <cell r="E6974">
            <v>0</v>
          </cell>
          <cell r="F6974">
            <v>0</v>
          </cell>
          <cell r="G6974">
            <v>0</v>
          </cell>
          <cell r="H6974">
            <v>0</v>
          </cell>
          <cell r="I6974">
            <v>12.821999999999999</v>
          </cell>
        </row>
        <row r="6975">
          <cell r="A6975" t="str">
            <v>950340211040</v>
          </cell>
          <cell r="B6975">
            <v>95034021</v>
          </cell>
          <cell r="C6975">
            <v>1040</v>
          </cell>
          <cell r="D6975">
            <v>9.7666699999999995</v>
          </cell>
          <cell r="E6975">
            <v>0</v>
          </cell>
          <cell r="F6975">
            <v>0</v>
          </cell>
          <cell r="G6975">
            <v>0</v>
          </cell>
          <cell r="H6975">
            <v>0</v>
          </cell>
          <cell r="I6975">
            <v>9.7666699999999995</v>
          </cell>
        </row>
        <row r="6976">
          <cell r="A6976" t="str">
            <v>950340212060</v>
          </cell>
          <cell r="B6976">
            <v>95034021</v>
          </cell>
          <cell r="C6976">
            <v>2060</v>
          </cell>
          <cell r="D6976">
            <v>9.0673999999999992</v>
          </cell>
          <cell r="E6976">
            <v>0</v>
          </cell>
          <cell r="F6976">
            <v>0</v>
          </cell>
          <cell r="G6976">
            <v>0</v>
          </cell>
          <cell r="H6976">
            <v>0</v>
          </cell>
          <cell r="I6976">
            <v>9.0673999999999992</v>
          </cell>
        </row>
        <row r="6977">
          <cell r="A6977" t="str">
            <v>950340212061</v>
          </cell>
          <cell r="B6977">
            <v>95034021</v>
          </cell>
          <cell r="C6977">
            <v>2061</v>
          </cell>
          <cell r="D6977">
            <v>16.065999999999999</v>
          </cell>
          <cell r="E6977">
            <v>0</v>
          </cell>
          <cell r="F6977">
            <v>0</v>
          </cell>
          <cell r="G6977">
            <v>0</v>
          </cell>
          <cell r="H6977">
            <v>0</v>
          </cell>
          <cell r="I6977">
            <v>16.065999999999999</v>
          </cell>
        </row>
        <row r="6978">
          <cell r="A6978" t="str">
            <v>950340212062</v>
          </cell>
          <cell r="B6978">
            <v>95034021</v>
          </cell>
          <cell r="C6978">
            <v>2062</v>
          </cell>
          <cell r="D6978">
            <v>14</v>
          </cell>
          <cell r="E6978">
            <v>0</v>
          </cell>
          <cell r="F6978">
            <v>0</v>
          </cell>
          <cell r="G6978">
            <v>0</v>
          </cell>
          <cell r="H6978">
            <v>0</v>
          </cell>
          <cell r="I6978">
            <v>14</v>
          </cell>
        </row>
        <row r="6979">
          <cell r="A6979" t="str">
            <v>950340214010</v>
          </cell>
          <cell r="B6979">
            <v>95034021</v>
          </cell>
          <cell r="C6979">
            <v>4010</v>
          </cell>
          <cell r="D6979">
            <v>9.61</v>
          </cell>
          <cell r="E6979">
            <v>0</v>
          </cell>
          <cell r="F6979">
            <v>0</v>
          </cell>
          <cell r="G6979">
            <v>0</v>
          </cell>
          <cell r="H6979">
            <v>0</v>
          </cell>
          <cell r="I6979">
            <v>9.61</v>
          </cell>
        </row>
        <row r="6980">
          <cell r="A6980" t="str">
            <v>950340271040</v>
          </cell>
          <cell r="B6980">
            <v>95034027</v>
          </cell>
          <cell r="C6980">
            <v>1040</v>
          </cell>
          <cell r="D6980">
            <v>297.13</v>
          </cell>
          <cell r="E6980">
            <v>0</v>
          </cell>
          <cell r="F6980">
            <v>0</v>
          </cell>
          <cell r="G6980">
            <v>0</v>
          </cell>
          <cell r="H6980">
            <v>0</v>
          </cell>
          <cell r="I6980">
            <v>297.13</v>
          </cell>
        </row>
        <row r="6981">
          <cell r="A6981" t="str">
            <v>950340321040</v>
          </cell>
          <cell r="B6981">
            <v>95034032</v>
          </cell>
          <cell r="C6981">
            <v>1040</v>
          </cell>
          <cell r="D6981">
            <v>753.85249999999996</v>
          </cell>
          <cell r="E6981">
            <v>0</v>
          </cell>
          <cell r="F6981">
            <v>0</v>
          </cell>
          <cell r="G6981">
            <v>0</v>
          </cell>
          <cell r="H6981">
            <v>0</v>
          </cell>
          <cell r="I6981">
            <v>753.85249999999996</v>
          </cell>
        </row>
        <row r="6982">
          <cell r="A6982" t="str">
            <v>950340381040</v>
          </cell>
          <cell r="B6982">
            <v>95034038</v>
          </cell>
          <cell r="C6982">
            <v>1040</v>
          </cell>
          <cell r="D6982">
            <v>254.67375000000001</v>
          </cell>
          <cell r="E6982">
            <v>0</v>
          </cell>
          <cell r="F6982">
            <v>0</v>
          </cell>
          <cell r="G6982">
            <v>0</v>
          </cell>
          <cell r="H6982">
            <v>0</v>
          </cell>
          <cell r="I6982">
            <v>254.67375000000001</v>
          </cell>
        </row>
        <row r="6983">
          <cell r="A6983" t="str">
            <v>950340432060</v>
          </cell>
          <cell r="B6983">
            <v>95034043</v>
          </cell>
          <cell r="C6983">
            <v>2060</v>
          </cell>
          <cell r="D6983">
            <v>0.98292999999999997</v>
          </cell>
          <cell r="E6983">
            <v>0</v>
          </cell>
          <cell r="F6983">
            <v>0</v>
          </cell>
          <cell r="G6983">
            <v>0</v>
          </cell>
          <cell r="H6983">
            <v>0</v>
          </cell>
          <cell r="I6983">
            <v>0.98292999999999997</v>
          </cell>
        </row>
        <row r="6984">
          <cell r="A6984" t="str">
            <v>950340442061</v>
          </cell>
          <cell r="B6984">
            <v>95034044</v>
          </cell>
          <cell r="C6984">
            <v>2061</v>
          </cell>
          <cell r="D6984">
            <v>8.77</v>
          </cell>
          <cell r="E6984">
            <v>0</v>
          </cell>
          <cell r="F6984">
            <v>0</v>
          </cell>
          <cell r="G6984">
            <v>0</v>
          </cell>
          <cell r="H6984">
            <v>0</v>
          </cell>
          <cell r="I6984">
            <v>8.77</v>
          </cell>
        </row>
        <row r="6985">
          <cell r="A6985" t="str">
            <v>950340482061</v>
          </cell>
          <cell r="B6985">
            <v>95034048</v>
          </cell>
          <cell r="C6985">
            <v>2061</v>
          </cell>
          <cell r="D6985">
            <v>240.99625</v>
          </cell>
          <cell r="E6985">
            <v>0</v>
          </cell>
          <cell r="F6985">
            <v>0</v>
          </cell>
          <cell r="G6985">
            <v>0</v>
          </cell>
          <cell r="H6985">
            <v>0</v>
          </cell>
          <cell r="I6985">
            <v>240.99625</v>
          </cell>
        </row>
        <row r="6986">
          <cell r="A6986" t="str">
            <v>950340492061</v>
          </cell>
          <cell r="B6986">
            <v>95034049</v>
          </cell>
          <cell r="C6986">
            <v>2061</v>
          </cell>
          <cell r="D6986">
            <v>273</v>
          </cell>
          <cell r="E6986">
            <v>0</v>
          </cell>
          <cell r="F6986">
            <v>0</v>
          </cell>
          <cell r="G6986">
            <v>0</v>
          </cell>
          <cell r="H6986">
            <v>0</v>
          </cell>
          <cell r="I6986">
            <v>273</v>
          </cell>
        </row>
        <row r="6987">
          <cell r="A6987" t="str">
            <v>950340502061</v>
          </cell>
          <cell r="B6987">
            <v>95034050</v>
          </cell>
          <cell r="C6987">
            <v>2061</v>
          </cell>
          <cell r="D6987">
            <v>10.39625</v>
          </cell>
          <cell r="E6987">
            <v>0</v>
          </cell>
          <cell r="F6987">
            <v>0</v>
          </cell>
          <cell r="G6987">
            <v>0</v>
          </cell>
          <cell r="H6987">
            <v>0</v>
          </cell>
          <cell r="I6987">
            <v>10.39625</v>
          </cell>
        </row>
        <row r="6988">
          <cell r="A6988" t="str">
            <v>950340512061</v>
          </cell>
          <cell r="B6988">
            <v>95034051</v>
          </cell>
          <cell r="C6988">
            <v>2061</v>
          </cell>
          <cell r="D6988">
            <v>41.924329999999998</v>
          </cell>
          <cell r="E6988">
            <v>0</v>
          </cell>
          <cell r="F6988">
            <v>0</v>
          </cell>
          <cell r="G6988">
            <v>0</v>
          </cell>
          <cell r="H6988">
            <v>0</v>
          </cell>
          <cell r="I6988">
            <v>41.924329999999998</v>
          </cell>
        </row>
        <row r="6989">
          <cell r="A6989" t="str">
            <v>950340522061</v>
          </cell>
          <cell r="B6989">
            <v>95034052</v>
          </cell>
          <cell r="C6989">
            <v>2061</v>
          </cell>
          <cell r="D6989">
            <v>274.46800000000002</v>
          </cell>
          <cell r="E6989">
            <v>0</v>
          </cell>
          <cell r="F6989">
            <v>0</v>
          </cell>
          <cell r="G6989">
            <v>0</v>
          </cell>
          <cell r="H6989">
            <v>0</v>
          </cell>
          <cell r="I6989">
            <v>274.46800000000002</v>
          </cell>
        </row>
        <row r="6990">
          <cell r="A6990" t="str">
            <v>950340532061</v>
          </cell>
          <cell r="B6990">
            <v>95034053</v>
          </cell>
          <cell r="C6990">
            <v>2061</v>
          </cell>
          <cell r="D6990">
            <v>93.971249999999998</v>
          </cell>
          <cell r="E6990">
            <v>0</v>
          </cell>
          <cell r="F6990">
            <v>0</v>
          </cell>
          <cell r="G6990">
            <v>0</v>
          </cell>
          <cell r="H6990">
            <v>0</v>
          </cell>
          <cell r="I6990">
            <v>93.971249999999998</v>
          </cell>
        </row>
        <row r="6991">
          <cell r="A6991" t="str">
            <v>950340551040</v>
          </cell>
          <cell r="B6991">
            <v>95034055</v>
          </cell>
          <cell r="C6991">
            <v>1040</v>
          </cell>
          <cell r="D6991">
            <v>64.045559999999995</v>
          </cell>
          <cell r="E6991">
            <v>0</v>
          </cell>
          <cell r="F6991">
            <v>0</v>
          </cell>
          <cell r="G6991">
            <v>0</v>
          </cell>
          <cell r="H6991">
            <v>0</v>
          </cell>
          <cell r="I6991">
            <v>64.045559999999995</v>
          </cell>
        </row>
        <row r="6992">
          <cell r="A6992" t="str">
            <v>950340561040</v>
          </cell>
          <cell r="B6992">
            <v>95034056</v>
          </cell>
          <cell r="C6992">
            <v>1040</v>
          </cell>
          <cell r="D6992">
            <v>59.025640000000003</v>
          </cell>
          <cell r="E6992">
            <v>0</v>
          </cell>
          <cell r="F6992">
            <v>0</v>
          </cell>
          <cell r="G6992">
            <v>0</v>
          </cell>
          <cell r="H6992">
            <v>0</v>
          </cell>
          <cell r="I6992">
            <v>59.025640000000003</v>
          </cell>
        </row>
        <row r="6993">
          <cell r="A6993" t="str">
            <v>950340602064</v>
          </cell>
          <cell r="B6993">
            <v>95034060</v>
          </cell>
          <cell r="C6993">
            <v>2064</v>
          </cell>
          <cell r="D6993">
            <v>6.0833300000000001</v>
          </cell>
          <cell r="E6993">
            <v>0</v>
          </cell>
          <cell r="F6993">
            <v>0</v>
          </cell>
          <cell r="G6993">
            <v>0</v>
          </cell>
          <cell r="H6993">
            <v>0</v>
          </cell>
          <cell r="I6993">
            <v>6.0833300000000001</v>
          </cell>
        </row>
        <row r="6994">
          <cell r="A6994" t="str">
            <v>950340632061</v>
          </cell>
          <cell r="B6994">
            <v>95034063</v>
          </cell>
          <cell r="C6994">
            <v>2061</v>
          </cell>
          <cell r="D6994">
            <v>510</v>
          </cell>
          <cell r="E6994">
            <v>0</v>
          </cell>
          <cell r="F6994">
            <v>0</v>
          </cell>
          <cell r="G6994">
            <v>0</v>
          </cell>
          <cell r="H6994">
            <v>0</v>
          </cell>
          <cell r="I6994">
            <v>510</v>
          </cell>
        </row>
        <row r="6995">
          <cell r="A6995" t="str">
            <v>950340692061</v>
          </cell>
          <cell r="B6995">
            <v>95034069</v>
          </cell>
          <cell r="C6995">
            <v>2061</v>
          </cell>
          <cell r="D6995">
            <v>7</v>
          </cell>
          <cell r="E6995">
            <v>0</v>
          </cell>
          <cell r="F6995">
            <v>0</v>
          </cell>
          <cell r="G6995">
            <v>0</v>
          </cell>
          <cell r="H6995">
            <v>0</v>
          </cell>
          <cell r="I6995">
            <v>7</v>
          </cell>
        </row>
        <row r="6996">
          <cell r="A6996" t="str">
            <v>950340701040</v>
          </cell>
          <cell r="B6996">
            <v>95034070</v>
          </cell>
          <cell r="C6996">
            <v>1040</v>
          </cell>
          <cell r="D6996">
            <v>47.6</v>
          </cell>
          <cell r="E6996">
            <v>0</v>
          </cell>
          <cell r="F6996">
            <v>0</v>
          </cell>
          <cell r="G6996">
            <v>0</v>
          </cell>
          <cell r="H6996">
            <v>0</v>
          </cell>
          <cell r="I6996">
            <v>47.6</v>
          </cell>
        </row>
        <row r="6997">
          <cell r="A6997" t="str">
            <v>950340711040</v>
          </cell>
          <cell r="B6997">
            <v>95034071</v>
          </cell>
          <cell r="C6997">
            <v>1040</v>
          </cell>
          <cell r="D6997">
            <v>14.933999999999999</v>
          </cell>
          <cell r="E6997">
            <v>0</v>
          </cell>
          <cell r="F6997">
            <v>0</v>
          </cell>
          <cell r="G6997">
            <v>0</v>
          </cell>
          <cell r="H6997">
            <v>0</v>
          </cell>
          <cell r="I6997">
            <v>14.933999999999999</v>
          </cell>
        </row>
        <row r="6998">
          <cell r="A6998" t="str">
            <v>950340742061</v>
          </cell>
          <cell r="B6998">
            <v>95034074</v>
          </cell>
          <cell r="C6998">
            <v>2061</v>
          </cell>
          <cell r="D6998">
            <v>3.4244400000000002</v>
          </cell>
          <cell r="E6998">
            <v>0</v>
          </cell>
          <cell r="F6998">
            <v>0</v>
          </cell>
          <cell r="G6998">
            <v>0</v>
          </cell>
          <cell r="H6998">
            <v>0</v>
          </cell>
          <cell r="I6998">
            <v>3.4244400000000002</v>
          </cell>
        </row>
        <row r="6999">
          <cell r="A6999" t="str">
            <v>950340742062</v>
          </cell>
          <cell r="B6999">
            <v>95034074</v>
          </cell>
          <cell r="C6999">
            <v>2062</v>
          </cell>
          <cell r="D6999">
            <v>2.0189400000000002</v>
          </cell>
          <cell r="E6999">
            <v>0</v>
          </cell>
          <cell r="F6999">
            <v>0</v>
          </cell>
          <cell r="G6999">
            <v>0</v>
          </cell>
          <cell r="H6999">
            <v>0</v>
          </cell>
          <cell r="I6999">
            <v>2.0189400000000002</v>
          </cell>
        </row>
        <row r="7000">
          <cell r="A7000" t="str">
            <v>950340762060</v>
          </cell>
          <cell r="B7000">
            <v>95034076</v>
          </cell>
          <cell r="C7000">
            <v>2060</v>
          </cell>
          <cell r="D7000">
            <v>37.456980000000001</v>
          </cell>
          <cell r="E7000">
            <v>0</v>
          </cell>
          <cell r="F7000">
            <v>0</v>
          </cell>
          <cell r="G7000">
            <v>0</v>
          </cell>
          <cell r="H7000">
            <v>0</v>
          </cell>
          <cell r="I7000">
            <v>37.456980000000001</v>
          </cell>
        </row>
        <row r="7001">
          <cell r="A7001" t="str">
            <v>950340772060</v>
          </cell>
          <cell r="B7001">
            <v>95034077</v>
          </cell>
          <cell r="C7001">
            <v>2060</v>
          </cell>
          <cell r="D7001">
            <v>12.09455</v>
          </cell>
          <cell r="E7001">
            <v>0</v>
          </cell>
          <cell r="F7001">
            <v>0</v>
          </cell>
          <cell r="G7001">
            <v>0</v>
          </cell>
          <cell r="H7001">
            <v>0</v>
          </cell>
          <cell r="I7001">
            <v>12.09455</v>
          </cell>
        </row>
        <row r="7002">
          <cell r="A7002" t="str">
            <v>950340772062</v>
          </cell>
          <cell r="B7002">
            <v>95034077</v>
          </cell>
          <cell r="C7002">
            <v>2062</v>
          </cell>
          <cell r="D7002">
            <v>19.409569999999999</v>
          </cell>
          <cell r="E7002">
            <v>0</v>
          </cell>
          <cell r="F7002">
            <v>0</v>
          </cell>
          <cell r="G7002">
            <v>0</v>
          </cell>
          <cell r="H7002">
            <v>0</v>
          </cell>
          <cell r="I7002">
            <v>19.409569999999999</v>
          </cell>
        </row>
        <row r="7003">
          <cell r="A7003" t="str">
            <v>950340772064</v>
          </cell>
          <cell r="B7003">
            <v>95034077</v>
          </cell>
          <cell r="C7003">
            <v>2064</v>
          </cell>
          <cell r="D7003">
            <v>13.167999999999999</v>
          </cell>
          <cell r="E7003">
            <v>0</v>
          </cell>
          <cell r="F7003">
            <v>0</v>
          </cell>
          <cell r="G7003">
            <v>0</v>
          </cell>
          <cell r="H7003">
            <v>0</v>
          </cell>
          <cell r="I7003">
            <v>13.167999999999999</v>
          </cell>
        </row>
        <row r="7004">
          <cell r="A7004" t="str">
            <v>950340781040</v>
          </cell>
          <cell r="B7004">
            <v>95034078</v>
          </cell>
          <cell r="C7004">
            <v>1040</v>
          </cell>
          <cell r="D7004">
            <v>499.40199999999999</v>
          </cell>
          <cell r="E7004">
            <v>0</v>
          </cell>
          <cell r="F7004">
            <v>0</v>
          </cell>
          <cell r="G7004">
            <v>0</v>
          </cell>
          <cell r="H7004">
            <v>0</v>
          </cell>
          <cell r="I7004">
            <v>499.40199999999999</v>
          </cell>
        </row>
        <row r="7005">
          <cell r="A7005" t="str">
            <v>950340784010</v>
          </cell>
          <cell r="B7005">
            <v>95034078</v>
          </cell>
          <cell r="C7005">
            <v>4010</v>
          </cell>
          <cell r="D7005">
            <v>499.41</v>
          </cell>
          <cell r="E7005">
            <v>0</v>
          </cell>
          <cell r="F7005">
            <v>0</v>
          </cell>
          <cell r="G7005">
            <v>0</v>
          </cell>
          <cell r="H7005">
            <v>0</v>
          </cell>
          <cell r="I7005">
            <v>499.41</v>
          </cell>
        </row>
        <row r="7006">
          <cell r="A7006" t="str">
            <v>950340792060</v>
          </cell>
          <cell r="B7006">
            <v>95034079</v>
          </cell>
          <cell r="C7006">
            <v>2060</v>
          </cell>
          <cell r="D7006">
            <v>615.11</v>
          </cell>
          <cell r="E7006">
            <v>0</v>
          </cell>
          <cell r="F7006">
            <v>0</v>
          </cell>
          <cell r="G7006">
            <v>0</v>
          </cell>
          <cell r="H7006">
            <v>0</v>
          </cell>
          <cell r="I7006">
            <v>615.11</v>
          </cell>
        </row>
        <row r="7007">
          <cell r="A7007" t="str">
            <v>950340801040</v>
          </cell>
          <cell r="B7007">
            <v>95034080</v>
          </cell>
          <cell r="C7007">
            <v>1040</v>
          </cell>
          <cell r="D7007">
            <v>18.92944</v>
          </cell>
          <cell r="E7007">
            <v>0</v>
          </cell>
          <cell r="F7007">
            <v>0</v>
          </cell>
          <cell r="G7007">
            <v>0</v>
          </cell>
          <cell r="H7007">
            <v>0</v>
          </cell>
          <cell r="I7007">
            <v>18.92944</v>
          </cell>
        </row>
        <row r="7008">
          <cell r="A7008" t="str">
            <v>950340802061</v>
          </cell>
          <cell r="B7008">
            <v>95034080</v>
          </cell>
          <cell r="C7008">
            <v>2061</v>
          </cell>
          <cell r="D7008">
            <v>10.3963</v>
          </cell>
          <cell r="E7008">
            <v>0</v>
          </cell>
          <cell r="F7008">
            <v>0</v>
          </cell>
          <cell r="G7008">
            <v>0</v>
          </cell>
          <cell r="H7008">
            <v>0</v>
          </cell>
          <cell r="I7008">
            <v>10.3963</v>
          </cell>
        </row>
        <row r="7009">
          <cell r="A7009" t="str">
            <v>950340802062</v>
          </cell>
          <cell r="B7009">
            <v>95034080</v>
          </cell>
          <cell r="C7009">
            <v>2062</v>
          </cell>
          <cell r="D7009">
            <v>18.850000000000001</v>
          </cell>
          <cell r="E7009">
            <v>0</v>
          </cell>
          <cell r="F7009">
            <v>0</v>
          </cell>
          <cell r="G7009">
            <v>0</v>
          </cell>
          <cell r="H7009">
            <v>0</v>
          </cell>
          <cell r="I7009">
            <v>18.850000000000001</v>
          </cell>
        </row>
        <row r="7010">
          <cell r="A7010" t="str">
            <v>950340804010</v>
          </cell>
          <cell r="B7010">
            <v>95034080</v>
          </cell>
          <cell r="C7010">
            <v>4010</v>
          </cell>
          <cell r="D7010">
            <v>15.936</v>
          </cell>
          <cell r="E7010">
            <v>0</v>
          </cell>
          <cell r="F7010">
            <v>0</v>
          </cell>
          <cell r="G7010">
            <v>0</v>
          </cell>
          <cell r="H7010">
            <v>0</v>
          </cell>
          <cell r="I7010">
            <v>15.936</v>
          </cell>
        </row>
        <row r="7011">
          <cell r="A7011" t="str">
            <v>950340811040</v>
          </cell>
          <cell r="B7011">
            <v>95034081</v>
          </cell>
          <cell r="C7011">
            <v>1040</v>
          </cell>
          <cell r="D7011">
            <v>86.2</v>
          </cell>
          <cell r="E7011">
            <v>0</v>
          </cell>
          <cell r="F7011">
            <v>0</v>
          </cell>
          <cell r="G7011">
            <v>0</v>
          </cell>
          <cell r="H7011">
            <v>0</v>
          </cell>
          <cell r="I7011">
            <v>86.2</v>
          </cell>
        </row>
        <row r="7012">
          <cell r="A7012" t="str">
            <v>950340812061</v>
          </cell>
          <cell r="B7012">
            <v>95034081</v>
          </cell>
          <cell r="C7012">
            <v>2061</v>
          </cell>
          <cell r="D7012">
            <v>22.61</v>
          </cell>
          <cell r="E7012">
            <v>0</v>
          </cell>
          <cell r="F7012">
            <v>0</v>
          </cell>
          <cell r="G7012">
            <v>0</v>
          </cell>
          <cell r="H7012">
            <v>0</v>
          </cell>
          <cell r="I7012">
            <v>22.61</v>
          </cell>
        </row>
        <row r="7013">
          <cell r="A7013" t="str">
            <v>950340832060</v>
          </cell>
          <cell r="B7013">
            <v>95034083</v>
          </cell>
          <cell r="C7013">
            <v>2060</v>
          </cell>
          <cell r="D7013">
            <v>134.04</v>
          </cell>
          <cell r="E7013">
            <v>0</v>
          </cell>
          <cell r="F7013">
            <v>0</v>
          </cell>
          <cell r="G7013">
            <v>0</v>
          </cell>
          <cell r="H7013">
            <v>0</v>
          </cell>
          <cell r="I7013">
            <v>134.04</v>
          </cell>
        </row>
        <row r="7014">
          <cell r="A7014" t="str">
            <v>950340982060</v>
          </cell>
          <cell r="B7014">
            <v>95034098</v>
          </cell>
          <cell r="C7014">
            <v>2060</v>
          </cell>
          <cell r="D7014">
            <v>7.0333300000000003</v>
          </cell>
          <cell r="E7014">
            <v>0</v>
          </cell>
          <cell r="F7014">
            <v>0</v>
          </cell>
          <cell r="G7014">
            <v>0</v>
          </cell>
          <cell r="H7014">
            <v>0</v>
          </cell>
          <cell r="I7014">
            <v>7.0333300000000003</v>
          </cell>
        </row>
        <row r="7015">
          <cell r="A7015" t="str">
            <v>950340992060</v>
          </cell>
          <cell r="B7015">
            <v>95034099</v>
          </cell>
          <cell r="C7015">
            <v>2060</v>
          </cell>
          <cell r="D7015">
            <v>20</v>
          </cell>
          <cell r="E7015">
            <v>0</v>
          </cell>
          <cell r="F7015">
            <v>0</v>
          </cell>
          <cell r="G7015">
            <v>0</v>
          </cell>
          <cell r="H7015">
            <v>0</v>
          </cell>
          <cell r="I7015">
            <v>20</v>
          </cell>
        </row>
        <row r="7016">
          <cell r="A7016" t="str">
            <v>950341002060</v>
          </cell>
          <cell r="B7016">
            <v>95034100</v>
          </cell>
          <cell r="C7016">
            <v>2060</v>
          </cell>
          <cell r="D7016">
            <v>36.950000000000003</v>
          </cell>
          <cell r="E7016">
            <v>0</v>
          </cell>
          <cell r="F7016">
            <v>0</v>
          </cell>
          <cell r="G7016">
            <v>0</v>
          </cell>
          <cell r="H7016">
            <v>0</v>
          </cell>
          <cell r="I7016">
            <v>36.950000000000003</v>
          </cell>
        </row>
        <row r="7017">
          <cell r="A7017" t="str">
            <v>950341012060</v>
          </cell>
          <cell r="B7017">
            <v>95034101</v>
          </cell>
          <cell r="C7017">
            <v>2060</v>
          </cell>
          <cell r="D7017">
            <v>1.59975</v>
          </cell>
          <cell r="E7017">
            <v>0</v>
          </cell>
          <cell r="F7017">
            <v>0</v>
          </cell>
          <cell r="G7017">
            <v>0</v>
          </cell>
          <cell r="H7017">
            <v>0</v>
          </cell>
          <cell r="I7017">
            <v>1.59975</v>
          </cell>
        </row>
        <row r="7018">
          <cell r="A7018" t="str">
            <v>950341012064</v>
          </cell>
          <cell r="B7018">
            <v>95034101</v>
          </cell>
          <cell r="C7018">
            <v>2064</v>
          </cell>
          <cell r="D7018">
            <v>42</v>
          </cell>
          <cell r="E7018">
            <v>0</v>
          </cell>
          <cell r="F7018">
            <v>0</v>
          </cell>
          <cell r="G7018">
            <v>0</v>
          </cell>
          <cell r="H7018">
            <v>0</v>
          </cell>
          <cell r="I7018">
            <v>42</v>
          </cell>
        </row>
        <row r="7019">
          <cell r="A7019" t="str">
            <v>950341024010</v>
          </cell>
          <cell r="B7019">
            <v>95034102</v>
          </cell>
          <cell r="C7019">
            <v>4010</v>
          </cell>
          <cell r="D7019">
            <v>23.878329999999998</v>
          </cell>
          <cell r="E7019">
            <v>0</v>
          </cell>
          <cell r="F7019">
            <v>0</v>
          </cell>
          <cell r="G7019">
            <v>0</v>
          </cell>
          <cell r="H7019">
            <v>0</v>
          </cell>
          <cell r="I7019">
            <v>23.878329999999998</v>
          </cell>
        </row>
        <row r="7020">
          <cell r="A7020" t="str">
            <v>950341034010</v>
          </cell>
          <cell r="B7020">
            <v>95034103</v>
          </cell>
          <cell r="C7020">
            <v>4010</v>
          </cell>
          <cell r="D7020">
            <v>23.600709999999999</v>
          </cell>
          <cell r="E7020">
            <v>0</v>
          </cell>
          <cell r="F7020">
            <v>0</v>
          </cell>
          <cell r="G7020">
            <v>0</v>
          </cell>
          <cell r="H7020">
            <v>0</v>
          </cell>
          <cell r="I7020">
            <v>23.600709999999999</v>
          </cell>
        </row>
        <row r="7021">
          <cell r="A7021" t="str">
            <v>950341044010</v>
          </cell>
          <cell r="B7021">
            <v>95034104</v>
          </cell>
          <cell r="C7021">
            <v>4010</v>
          </cell>
          <cell r="D7021">
            <v>22.783550000000002</v>
          </cell>
          <cell r="E7021">
            <v>0</v>
          </cell>
          <cell r="F7021">
            <v>0</v>
          </cell>
          <cell r="G7021">
            <v>0</v>
          </cell>
          <cell r="H7021">
            <v>0</v>
          </cell>
          <cell r="I7021">
            <v>22.783550000000002</v>
          </cell>
        </row>
        <row r="7022">
          <cell r="A7022" t="str">
            <v>950341064010</v>
          </cell>
          <cell r="B7022">
            <v>95034106</v>
          </cell>
          <cell r="C7022">
            <v>4010</v>
          </cell>
          <cell r="D7022">
            <v>27</v>
          </cell>
          <cell r="E7022">
            <v>0</v>
          </cell>
          <cell r="F7022">
            <v>0</v>
          </cell>
          <cell r="G7022">
            <v>0</v>
          </cell>
          <cell r="H7022">
            <v>0</v>
          </cell>
          <cell r="I7022">
            <v>27</v>
          </cell>
        </row>
        <row r="7023">
          <cell r="A7023" t="str">
            <v>950341074010</v>
          </cell>
          <cell r="B7023">
            <v>95034107</v>
          </cell>
          <cell r="C7023">
            <v>4010</v>
          </cell>
          <cell r="D7023">
            <v>26.732399999999998</v>
          </cell>
          <cell r="E7023">
            <v>0</v>
          </cell>
          <cell r="F7023">
            <v>0</v>
          </cell>
          <cell r="G7023">
            <v>0</v>
          </cell>
          <cell r="H7023">
            <v>0</v>
          </cell>
          <cell r="I7023">
            <v>26.732399999999998</v>
          </cell>
        </row>
        <row r="7024">
          <cell r="A7024" t="str">
            <v>950341084010</v>
          </cell>
          <cell r="B7024">
            <v>95034108</v>
          </cell>
          <cell r="C7024">
            <v>4010</v>
          </cell>
          <cell r="D7024">
            <v>26.7272</v>
          </cell>
          <cell r="E7024">
            <v>0</v>
          </cell>
          <cell r="F7024">
            <v>0</v>
          </cell>
          <cell r="G7024">
            <v>0</v>
          </cell>
          <cell r="H7024">
            <v>0</v>
          </cell>
          <cell r="I7024">
            <v>26.7272</v>
          </cell>
        </row>
        <row r="7025">
          <cell r="A7025" t="str">
            <v>950341122064</v>
          </cell>
          <cell r="B7025">
            <v>95034112</v>
          </cell>
          <cell r="C7025">
            <v>2064</v>
          </cell>
          <cell r="D7025">
            <v>1067.9000000000001</v>
          </cell>
          <cell r="E7025">
            <v>0</v>
          </cell>
          <cell r="F7025">
            <v>0</v>
          </cell>
          <cell r="G7025">
            <v>0</v>
          </cell>
          <cell r="H7025">
            <v>0</v>
          </cell>
          <cell r="I7025">
            <v>1067.9000000000001</v>
          </cell>
        </row>
        <row r="7026">
          <cell r="A7026" t="str">
            <v>950341232060</v>
          </cell>
          <cell r="B7026">
            <v>95034123</v>
          </cell>
          <cell r="C7026">
            <v>2060</v>
          </cell>
          <cell r="D7026">
            <v>362.98885999999999</v>
          </cell>
          <cell r="E7026">
            <v>0</v>
          </cell>
          <cell r="F7026">
            <v>0</v>
          </cell>
          <cell r="G7026">
            <v>0</v>
          </cell>
          <cell r="H7026">
            <v>0</v>
          </cell>
          <cell r="I7026">
            <v>362.98885999999999</v>
          </cell>
        </row>
        <row r="7027">
          <cell r="A7027" t="str">
            <v>950341236024</v>
          </cell>
          <cell r="B7027">
            <v>95034123</v>
          </cell>
          <cell r="C7027">
            <v>6024</v>
          </cell>
          <cell r="D7027">
            <v>296.73667</v>
          </cell>
          <cell r="E7027">
            <v>0</v>
          </cell>
          <cell r="F7027">
            <v>0</v>
          </cell>
          <cell r="G7027">
            <v>0</v>
          </cell>
          <cell r="H7027">
            <v>0</v>
          </cell>
          <cell r="I7027">
            <v>296.73667</v>
          </cell>
        </row>
        <row r="7028">
          <cell r="A7028" t="str">
            <v>950341242060</v>
          </cell>
          <cell r="B7028">
            <v>95034124</v>
          </cell>
          <cell r="C7028">
            <v>2060</v>
          </cell>
          <cell r="D7028">
            <v>24.198989999999998</v>
          </cell>
          <cell r="E7028">
            <v>0</v>
          </cell>
          <cell r="F7028">
            <v>0</v>
          </cell>
          <cell r="G7028">
            <v>0</v>
          </cell>
          <cell r="H7028">
            <v>0</v>
          </cell>
          <cell r="I7028">
            <v>24.198989999999998</v>
          </cell>
        </row>
        <row r="7029">
          <cell r="A7029" t="str">
            <v>950341242062</v>
          </cell>
          <cell r="B7029">
            <v>95034124</v>
          </cell>
          <cell r="C7029">
            <v>2062</v>
          </cell>
          <cell r="D7029">
            <v>18.63926</v>
          </cell>
          <cell r="E7029">
            <v>0</v>
          </cell>
          <cell r="F7029">
            <v>0</v>
          </cell>
          <cell r="G7029">
            <v>0</v>
          </cell>
          <cell r="H7029">
            <v>0</v>
          </cell>
          <cell r="I7029">
            <v>18.63926</v>
          </cell>
        </row>
        <row r="7030">
          <cell r="A7030" t="str">
            <v>950341381040</v>
          </cell>
          <cell r="B7030">
            <v>95034138</v>
          </cell>
          <cell r="C7030">
            <v>1040</v>
          </cell>
          <cell r="D7030">
            <v>26.407</v>
          </cell>
          <cell r="E7030">
            <v>0</v>
          </cell>
          <cell r="F7030">
            <v>0</v>
          </cell>
          <cell r="G7030">
            <v>0</v>
          </cell>
          <cell r="H7030">
            <v>0</v>
          </cell>
          <cell r="I7030">
            <v>26.407</v>
          </cell>
        </row>
        <row r="7031">
          <cell r="A7031" t="str">
            <v>950341434010</v>
          </cell>
          <cell r="B7031">
            <v>95034143</v>
          </cell>
          <cell r="C7031">
            <v>4010</v>
          </cell>
          <cell r="D7031">
            <v>0.16128999999999999</v>
          </cell>
          <cell r="E7031">
            <v>0</v>
          </cell>
          <cell r="F7031">
            <v>0</v>
          </cell>
          <cell r="G7031">
            <v>0</v>
          </cell>
          <cell r="H7031">
            <v>0</v>
          </cell>
          <cell r="I7031">
            <v>0.16128999999999999</v>
          </cell>
        </row>
        <row r="7032">
          <cell r="A7032" t="str">
            <v>950341442060</v>
          </cell>
          <cell r="B7032">
            <v>95034144</v>
          </cell>
          <cell r="C7032">
            <v>2060</v>
          </cell>
          <cell r="D7032">
            <v>61.653179999999999</v>
          </cell>
          <cell r="E7032">
            <v>0</v>
          </cell>
          <cell r="F7032">
            <v>0</v>
          </cell>
          <cell r="G7032">
            <v>0</v>
          </cell>
          <cell r="H7032">
            <v>0</v>
          </cell>
          <cell r="I7032">
            <v>61.653179999999999</v>
          </cell>
        </row>
        <row r="7033">
          <cell r="A7033" t="str">
            <v>950341446024</v>
          </cell>
          <cell r="B7033">
            <v>95034144</v>
          </cell>
          <cell r="C7033">
            <v>6024</v>
          </cell>
          <cell r="D7033">
            <v>49.67</v>
          </cell>
          <cell r="E7033">
            <v>0</v>
          </cell>
          <cell r="F7033">
            <v>0</v>
          </cell>
          <cell r="G7033">
            <v>0</v>
          </cell>
          <cell r="H7033">
            <v>0</v>
          </cell>
          <cell r="I7033">
            <v>49.67</v>
          </cell>
        </row>
        <row r="7034">
          <cell r="A7034" t="str">
            <v>950341451040</v>
          </cell>
          <cell r="B7034">
            <v>95034145</v>
          </cell>
          <cell r="C7034">
            <v>1040</v>
          </cell>
          <cell r="D7034">
            <v>69.900000000000006</v>
          </cell>
          <cell r="E7034">
            <v>0</v>
          </cell>
          <cell r="F7034">
            <v>0</v>
          </cell>
          <cell r="G7034">
            <v>0</v>
          </cell>
          <cell r="H7034">
            <v>0</v>
          </cell>
          <cell r="I7034">
            <v>69.900000000000006</v>
          </cell>
        </row>
        <row r="7035">
          <cell r="A7035" t="str">
            <v>950341452064</v>
          </cell>
          <cell r="B7035">
            <v>95034145</v>
          </cell>
          <cell r="C7035">
            <v>2064</v>
          </cell>
          <cell r="D7035">
            <v>35</v>
          </cell>
          <cell r="E7035">
            <v>0</v>
          </cell>
          <cell r="F7035">
            <v>0</v>
          </cell>
          <cell r="G7035">
            <v>0</v>
          </cell>
          <cell r="H7035">
            <v>0</v>
          </cell>
          <cell r="I7035">
            <v>35</v>
          </cell>
        </row>
        <row r="7036">
          <cell r="A7036" t="str">
            <v>950341454010</v>
          </cell>
          <cell r="B7036">
            <v>95034145</v>
          </cell>
          <cell r="C7036">
            <v>4010</v>
          </cell>
          <cell r="D7036">
            <v>65.25</v>
          </cell>
          <cell r="E7036">
            <v>0</v>
          </cell>
          <cell r="F7036">
            <v>0</v>
          </cell>
          <cell r="G7036">
            <v>0</v>
          </cell>
          <cell r="H7036">
            <v>0</v>
          </cell>
          <cell r="I7036">
            <v>65.25</v>
          </cell>
        </row>
        <row r="7037">
          <cell r="A7037" t="str">
            <v>950341472060</v>
          </cell>
          <cell r="B7037">
            <v>95034147</v>
          </cell>
          <cell r="C7037">
            <v>2060</v>
          </cell>
          <cell r="D7037">
            <v>6.0739999999999998</v>
          </cell>
          <cell r="E7037">
            <v>0</v>
          </cell>
          <cell r="F7037">
            <v>0</v>
          </cell>
          <cell r="G7037">
            <v>0</v>
          </cell>
          <cell r="H7037">
            <v>0</v>
          </cell>
          <cell r="I7037">
            <v>6.0739999999999998</v>
          </cell>
        </row>
        <row r="7038">
          <cell r="A7038" t="str">
            <v>950341482060</v>
          </cell>
          <cell r="B7038">
            <v>95034148</v>
          </cell>
          <cell r="C7038">
            <v>2060</v>
          </cell>
          <cell r="D7038">
            <v>934.39049999999997</v>
          </cell>
          <cell r="E7038">
            <v>0</v>
          </cell>
          <cell r="F7038">
            <v>0</v>
          </cell>
          <cell r="G7038">
            <v>0</v>
          </cell>
          <cell r="H7038">
            <v>0</v>
          </cell>
          <cell r="I7038">
            <v>934.39049999999997</v>
          </cell>
        </row>
        <row r="7039">
          <cell r="A7039" t="str">
            <v>950341511040</v>
          </cell>
          <cell r="B7039">
            <v>95034151</v>
          </cell>
          <cell r="C7039">
            <v>1040</v>
          </cell>
          <cell r="D7039">
            <v>3.65</v>
          </cell>
          <cell r="E7039">
            <v>0</v>
          </cell>
          <cell r="F7039">
            <v>0</v>
          </cell>
          <cell r="G7039">
            <v>0</v>
          </cell>
          <cell r="H7039">
            <v>0</v>
          </cell>
          <cell r="I7039">
            <v>3.65</v>
          </cell>
        </row>
        <row r="7040">
          <cell r="A7040" t="str">
            <v>950341512061</v>
          </cell>
          <cell r="B7040">
            <v>95034151</v>
          </cell>
          <cell r="C7040">
            <v>2061</v>
          </cell>
          <cell r="D7040">
            <v>4.34</v>
          </cell>
          <cell r="E7040">
            <v>0</v>
          </cell>
          <cell r="F7040">
            <v>0</v>
          </cell>
          <cell r="G7040">
            <v>0</v>
          </cell>
          <cell r="H7040">
            <v>0</v>
          </cell>
          <cell r="I7040">
            <v>4.34</v>
          </cell>
        </row>
        <row r="7041">
          <cell r="A7041" t="str">
            <v>950341514010</v>
          </cell>
          <cell r="B7041">
            <v>95034151</v>
          </cell>
          <cell r="C7041">
            <v>4010</v>
          </cell>
          <cell r="D7041">
            <v>3.65</v>
          </cell>
          <cell r="E7041">
            <v>0</v>
          </cell>
          <cell r="F7041">
            <v>0</v>
          </cell>
          <cell r="G7041">
            <v>0</v>
          </cell>
          <cell r="H7041">
            <v>0</v>
          </cell>
          <cell r="I7041">
            <v>3.65</v>
          </cell>
        </row>
        <row r="7042">
          <cell r="A7042" t="str">
            <v>950341521040</v>
          </cell>
          <cell r="B7042">
            <v>95034152</v>
          </cell>
          <cell r="C7042">
            <v>1040</v>
          </cell>
          <cell r="D7042">
            <v>395.42027000000002</v>
          </cell>
          <cell r="E7042">
            <v>0</v>
          </cell>
          <cell r="F7042">
            <v>0</v>
          </cell>
          <cell r="G7042">
            <v>0</v>
          </cell>
          <cell r="H7042">
            <v>0</v>
          </cell>
          <cell r="I7042">
            <v>395.42027000000002</v>
          </cell>
        </row>
        <row r="7043">
          <cell r="A7043" t="str">
            <v>950341531040</v>
          </cell>
          <cell r="B7043">
            <v>95034153</v>
          </cell>
          <cell r="C7043">
            <v>1040</v>
          </cell>
          <cell r="D7043">
            <v>77.171319999999994</v>
          </cell>
          <cell r="E7043">
            <v>0</v>
          </cell>
          <cell r="F7043">
            <v>0</v>
          </cell>
          <cell r="G7043">
            <v>0</v>
          </cell>
          <cell r="H7043">
            <v>0</v>
          </cell>
          <cell r="I7043">
            <v>77.171319999999994</v>
          </cell>
        </row>
        <row r="7044">
          <cell r="A7044" t="str">
            <v>950341541040</v>
          </cell>
          <cell r="B7044">
            <v>95034154</v>
          </cell>
          <cell r="C7044">
            <v>1040</v>
          </cell>
          <cell r="D7044">
            <v>1326.4680599999999</v>
          </cell>
          <cell r="E7044">
            <v>0</v>
          </cell>
          <cell r="F7044">
            <v>0</v>
          </cell>
          <cell r="G7044">
            <v>0</v>
          </cell>
          <cell r="H7044">
            <v>0</v>
          </cell>
          <cell r="I7044">
            <v>1326.4680599999999</v>
          </cell>
        </row>
        <row r="7045">
          <cell r="A7045" t="str">
            <v>950341552061</v>
          </cell>
          <cell r="B7045">
            <v>95034155</v>
          </cell>
          <cell r="C7045">
            <v>2061</v>
          </cell>
          <cell r="D7045">
            <v>33.472000000000001</v>
          </cell>
          <cell r="E7045">
            <v>0</v>
          </cell>
          <cell r="F7045">
            <v>0</v>
          </cell>
          <cell r="G7045">
            <v>0</v>
          </cell>
          <cell r="H7045">
            <v>0</v>
          </cell>
          <cell r="I7045">
            <v>33.472000000000001</v>
          </cell>
        </row>
        <row r="7046">
          <cell r="A7046" t="str">
            <v>950341562061</v>
          </cell>
          <cell r="B7046">
            <v>95034156</v>
          </cell>
          <cell r="C7046">
            <v>2061</v>
          </cell>
          <cell r="D7046">
            <v>41.425400000000003</v>
          </cell>
          <cell r="E7046">
            <v>0</v>
          </cell>
          <cell r="F7046">
            <v>0</v>
          </cell>
          <cell r="G7046">
            <v>0</v>
          </cell>
          <cell r="H7046">
            <v>0</v>
          </cell>
          <cell r="I7046">
            <v>41.425400000000003</v>
          </cell>
        </row>
        <row r="7047">
          <cell r="A7047" t="str">
            <v>950341562062</v>
          </cell>
          <cell r="B7047">
            <v>95034156</v>
          </cell>
          <cell r="C7047">
            <v>2062</v>
          </cell>
          <cell r="D7047">
            <v>73.5</v>
          </cell>
          <cell r="E7047">
            <v>0</v>
          </cell>
          <cell r="F7047">
            <v>0</v>
          </cell>
          <cell r="G7047">
            <v>0</v>
          </cell>
          <cell r="H7047">
            <v>0</v>
          </cell>
          <cell r="I7047">
            <v>73.5</v>
          </cell>
        </row>
        <row r="7048">
          <cell r="A7048" t="str">
            <v>950341581040</v>
          </cell>
          <cell r="B7048">
            <v>95034158</v>
          </cell>
          <cell r="C7048">
            <v>1040</v>
          </cell>
          <cell r="D7048">
            <v>106.72008</v>
          </cell>
          <cell r="E7048">
            <v>0</v>
          </cell>
          <cell r="F7048">
            <v>0</v>
          </cell>
          <cell r="G7048">
            <v>0</v>
          </cell>
          <cell r="H7048">
            <v>0</v>
          </cell>
          <cell r="I7048">
            <v>106.72008</v>
          </cell>
        </row>
        <row r="7049">
          <cell r="A7049" t="str">
            <v>950341611040</v>
          </cell>
          <cell r="B7049">
            <v>95034161</v>
          </cell>
          <cell r="C7049">
            <v>1040</v>
          </cell>
          <cell r="D7049">
            <v>58.473210000000002</v>
          </cell>
          <cell r="E7049">
            <v>0</v>
          </cell>
          <cell r="F7049">
            <v>0</v>
          </cell>
          <cell r="G7049">
            <v>0</v>
          </cell>
          <cell r="H7049">
            <v>0</v>
          </cell>
          <cell r="I7049">
            <v>58.473210000000002</v>
          </cell>
        </row>
        <row r="7050">
          <cell r="A7050" t="str">
            <v>950341621040</v>
          </cell>
          <cell r="B7050">
            <v>95034162</v>
          </cell>
          <cell r="C7050">
            <v>1040</v>
          </cell>
          <cell r="D7050">
            <v>95.916669999999996</v>
          </cell>
          <cell r="E7050">
            <v>0</v>
          </cell>
          <cell r="F7050">
            <v>0</v>
          </cell>
          <cell r="G7050">
            <v>0</v>
          </cell>
          <cell r="H7050">
            <v>0</v>
          </cell>
          <cell r="I7050">
            <v>95.916669999999996</v>
          </cell>
        </row>
        <row r="7051">
          <cell r="A7051" t="str">
            <v>950341642060</v>
          </cell>
          <cell r="B7051">
            <v>95034164</v>
          </cell>
          <cell r="C7051">
            <v>2060</v>
          </cell>
          <cell r="D7051">
            <v>14.942220000000001</v>
          </cell>
          <cell r="E7051">
            <v>0</v>
          </cell>
          <cell r="F7051">
            <v>0</v>
          </cell>
          <cell r="G7051">
            <v>0</v>
          </cell>
          <cell r="H7051">
            <v>0</v>
          </cell>
          <cell r="I7051">
            <v>14.942220000000001</v>
          </cell>
        </row>
        <row r="7052">
          <cell r="A7052" t="str">
            <v>950341652060</v>
          </cell>
          <cell r="B7052">
            <v>95034165</v>
          </cell>
          <cell r="C7052">
            <v>2060</v>
          </cell>
          <cell r="D7052">
            <v>31.1</v>
          </cell>
          <cell r="E7052">
            <v>0</v>
          </cell>
          <cell r="F7052">
            <v>0</v>
          </cell>
          <cell r="G7052">
            <v>0</v>
          </cell>
          <cell r="H7052">
            <v>0</v>
          </cell>
          <cell r="I7052">
            <v>31.1</v>
          </cell>
        </row>
        <row r="7053">
          <cell r="A7053" t="str">
            <v>950341662060</v>
          </cell>
          <cell r="B7053">
            <v>95034166</v>
          </cell>
          <cell r="C7053">
            <v>2060</v>
          </cell>
          <cell r="D7053">
            <v>137.30000000000001</v>
          </cell>
          <cell r="E7053">
            <v>0</v>
          </cell>
          <cell r="F7053">
            <v>0</v>
          </cell>
          <cell r="G7053">
            <v>0</v>
          </cell>
          <cell r="H7053">
            <v>0</v>
          </cell>
          <cell r="I7053">
            <v>137.30000000000001</v>
          </cell>
        </row>
        <row r="7054">
          <cell r="A7054" t="str">
            <v>950341671040</v>
          </cell>
          <cell r="B7054">
            <v>95034167</v>
          </cell>
          <cell r="C7054">
            <v>1040</v>
          </cell>
          <cell r="D7054">
            <v>12.474320000000001</v>
          </cell>
          <cell r="E7054">
            <v>0</v>
          </cell>
          <cell r="F7054">
            <v>0</v>
          </cell>
          <cell r="G7054">
            <v>0</v>
          </cell>
          <cell r="H7054">
            <v>0</v>
          </cell>
          <cell r="I7054">
            <v>12.474320000000001</v>
          </cell>
        </row>
        <row r="7055">
          <cell r="A7055" t="str">
            <v>950341672061</v>
          </cell>
          <cell r="B7055">
            <v>95034167</v>
          </cell>
          <cell r="C7055">
            <v>2061</v>
          </cell>
          <cell r="D7055">
            <v>42.442120000000003</v>
          </cell>
          <cell r="E7055">
            <v>0</v>
          </cell>
          <cell r="F7055">
            <v>0</v>
          </cell>
          <cell r="G7055">
            <v>0</v>
          </cell>
          <cell r="H7055">
            <v>0</v>
          </cell>
          <cell r="I7055">
            <v>42.442120000000003</v>
          </cell>
        </row>
        <row r="7056">
          <cell r="A7056" t="str">
            <v>950341674010</v>
          </cell>
          <cell r="B7056">
            <v>95034167</v>
          </cell>
          <cell r="C7056">
            <v>4010</v>
          </cell>
          <cell r="D7056">
            <v>10.324999999999999</v>
          </cell>
          <cell r="E7056">
            <v>0</v>
          </cell>
          <cell r="F7056">
            <v>0</v>
          </cell>
          <cell r="G7056">
            <v>0</v>
          </cell>
          <cell r="H7056">
            <v>0</v>
          </cell>
          <cell r="I7056">
            <v>10.324999999999999</v>
          </cell>
        </row>
        <row r="7057">
          <cell r="A7057" t="str">
            <v>950341681040</v>
          </cell>
          <cell r="B7057">
            <v>95034168</v>
          </cell>
          <cell r="C7057">
            <v>1040</v>
          </cell>
          <cell r="D7057">
            <v>12.189399999999999</v>
          </cell>
          <cell r="E7057">
            <v>0</v>
          </cell>
          <cell r="F7057">
            <v>0</v>
          </cell>
          <cell r="G7057">
            <v>0</v>
          </cell>
          <cell r="H7057">
            <v>0</v>
          </cell>
          <cell r="I7057">
            <v>12.189399999999999</v>
          </cell>
        </row>
        <row r="7058">
          <cell r="A7058" t="str">
            <v>950341684010</v>
          </cell>
          <cell r="B7058">
            <v>95034168</v>
          </cell>
          <cell r="C7058">
            <v>4010</v>
          </cell>
          <cell r="D7058">
            <v>7.5</v>
          </cell>
          <cell r="E7058">
            <v>0</v>
          </cell>
          <cell r="F7058">
            <v>0</v>
          </cell>
          <cell r="G7058">
            <v>0</v>
          </cell>
          <cell r="H7058">
            <v>0</v>
          </cell>
          <cell r="I7058">
            <v>7.5</v>
          </cell>
        </row>
        <row r="7059">
          <cell r="A7059" t="str">
            <v>950341691040</v>
          </cell>
          <cell r="B7059">
            <v>95034169</v>
          </cell>
          <cell r="C7059">
            <v>1040</v>
          </cell>
          <cell r="D7059">
            <v>24.808499999999999</v>
          </cell>
          <cell r="E7059">
            <v>0</v>
          </cell>
          <cell r="F7059">
            <v>0</v>
          </cell>
          <cell r="G7059">
            <v>0</v>
          </cell>
          <cell r="H7059">
            <v>0</v>
          </cell>
          <cell r="I7059">
            <v>24.808499999999999</v>
          </cell>
        </row>
        <row r="7060">
          <cell r="A7060" t="str">
            <v>950341694010</v>
          </cell>
          <cell r="B7060">
            <v>95034169</v>
          </cell>
          <cell r="C7060">
            <v>4010</v>
          </cell>
          <cell r="D7060">
            <v>20.837499999999999</v>
          </cell>
          <cell r="E7060">
            <v>0</v>
          </cell>
          <cell r="F7060">
            <v>0</v>
          </cell>
          <cell r="G7060">
            <v>0</v>
          </cell>
          <cell r="H7060">
            <v>0</v>
          </cell>
          <cell r="I7060">
            <v>20.837499999999999</v>
          </cell>
        </row>
        <row r="7061">
          <cell r="A7061" t="str">
            <v>950341701040</v>
          </cell>
          <cell r="B7061">
            <v>95034170</v>
          </cell>
          <cell r="C7061">
            <v>1040</v>
          </cell>
          <cell r="D7061">
            <v>25.512720000000002</v>
          </cell>
          <cell r="E7061">
            <v>0</v>
          </cell>
          <cell r="F7061">
            <v>0</v>
          </cell>
          <cell r="G7061">
            <v>0</v>
          </cell>
          <cell r="H7061">
            <v>0</v>
          </cell>
          <cell r="I7061">
            <v>25.512720000000002</v>
          </cell>
        </row>
        <row r="7062">
          <cell r="A7062" t="str">
            <v>950341704010</v>
          </cell>
          <cell r="B7062">
            <v>95034170</v>
          </cell>
          <cell r="C7062">
            <v>4010</v>
          </cell>
          <cell r="D7062">
            <v>17.09619</v>
          </cell>
          <cell r="E7062">
            <v>0</v>
          </cell>
          <cell r="F7062">
            <v>0</v>
          </cell>
          <cell r="G7062">
            <v>0</v>
          </cell>
          <cell r="H7062">
            <v>0</v>
          </cell>
          <cell r="I7062">
            <v>17.09619</v>
          </cell>
        </row>
        <row r="7063">
          <cell r="A7063" t="str">
            <v>950341712060</v>
          </cell>
          <cell r="B7063">
            <v>95034171</v>
          </cell>
          <cell r="C7063">
            <v>2060</v>
          </cell>
          <cell r="D7063">
            <v>189</v>
          </cell>
          <cell r="E7063">
            <v>0</v>
          </cell>
          <cell r="F7063">
            <v>0</v>
          </cell>
          <cell r="G7063">
            <v>0</v>
          </cell>
          <cell r="H7063">
            <v>0</v>
          </cell>
          <cell r="I7063">
            <v>189</v>
          </cell>
        </row>
        <row r="7064">
          <cell r="A7064" t="str">
            <v>950341721040</v>
          </cell>
          <cell r="B7064">
            <v>95034172</v>
          </cell>
          <cell r="C7064">
            <v>1040</v>
          </cell>
          <cell r="D7064">
            <v>272.17644000000001</v>
          </cell>
          <cell r="E7064">
            <v>0</v>
          </cell>
          <cell r="F7064">
            <v>0</v>
          </cell>
          <cell r="G7064">
            <v>0</v>
          </cell>
          <cell r="H7064">
            <v>0</v>
          </cell>
          <cell r="I7064">
            <v>272.17644000000001</v>
          </cell>
        </row>
        <row r="7065">
          <cell r="A7065" t="str">
            <v>950341731040</v>
          </cell>
          <cell r="B7065">
            <v>95034173</v>
          </cell>
          <cell r="C7065">
            <v>1040</v>
          </cell>
          <cell r="D7065">
            <v>881.24666999999999</v>
          </cell>
          <cell r="E7065">
            <v>0</v>
          </cell>
          <cell r="F7065">
            <v>0</v>
          </cell>
          <cell r="G7065">
            <v>0</v>
          </cell>
          <cell r="H7065">
            <v>0</v>
          </cell>
          <cell r="I7065">
            <v>881.24666999999999</v>
          </cell>
        </row>
        <row r="7066">
          <cell r="A7066" t="str">
            <v>950341741040</v>
          </cell>
          <cell r="B7066">
            <v>95034174</v>
          </cell>
          <cell r="C7066">
            <v>1040</v>
          </cell>
          <cell r="D7066">
            <v>1150</v>
          </cell>
          <cell r="E7066">
            <v>0</v>
          </cell>
          <cell r="F7066">
            <v>0</v>
          </cell>
          <cell r="G7066">
            <v>0</v>
          </cell>
          <cell r="H7066">
            <v>0</v>
          </cell>
          <cell r="I7066">
            <v>1150</v>
          </cell>
        </row>
        <row r="7067">
          <cell r="A7067" t="str">
            <v>950341751040</v>
          </cell>
          <cell r="B7067">
            <v>95034175</v>
          </cell>
          <cell r="C7067">
            <v>1040</v>
          </cell>
          <cell r="D7067">
            <v>954.73749999999995</v>
          </cell>
          <cell r="E7067">
            <v>0</v>
          </cell>
          <cell r="F7067">
            <v>0</v>
          </cell>
          <cell r="G7067">
            <v>0</v>
          </cell>
          <cell r="H7067">
            <v>0</v>
          </cell>
          <cell r="I7067">
            <v>954.73749999999995</v>
          </cell>
        </row>
        <row r="7068">
          <cell r="A7068" t="str">
            <v>950341761040</v>
          </cell>
          <cell r="B7068">
            <v>95034176</v>
          </cell>
          <cell r="C7068">
            <v>1040</v>
          </cell>
          <cell r="D7068">
            <v>560</v>
          </cell>
          <cell r="E7068">
            <v>0</v>
          </cell>
          <cell r="F7068">
            <v>0</v>
          </cell>
          <cell r="G7068">
            <v>0</v>
          </cell>
          <cell r="H7068">
            <v>0</v>
          </cell>
          <cell r="I7068">
            <v>560</v>
          </cell>
        </row>
        <row r="7069">
          <cell r="A7069" t="str">
            <v>950341771040</v>
          </cell>
          <cell r="B7069">
            <v>95034177</v>
          </cell>
          <cell r="C7069">
            <v>1040</v>
          </cell>
          <cell r="D7069">
            <v>545</v>
          </cell>
          <cell r="E7069">
            <v>0</v>
          </cell>
          <cell r="F7069">
            <v>0</v>
          </cell>
          <cell r="G7069">
            <v>0</v>
          </cell>
          <cell r="H7069">
            <v>0</v>
          </cell>
          <cell r="I7069">
            <v>545</v>
          </cell>
        </row>
        <row r="7070">
          <cell r="A7070" t="str">
            <v>950341781040</v>
          </cell>
          <cell r="B7070">
            <v>95034178</v>
          </cell>
          <cell r="C7070">
            <v>1040</v>
          </cell>
          <cell r="D7070">
            <v>271</v>
          </cell>
          <cell r="E7070">
            <v>0</v>
          </cell>
          <cell r="F7070">
            <v>0</v>
          </cell>
          <cell r="G7070">
            <v>0</v>
          </cell>
          <cell r="H7070">
            <v>0</v>
          </cell>
          <cell r="I7070">
            <v>271</v>
          </cell>
        </row>
        <row r="7071">
          <cell r="A7071" t="str">
            <v>950341791040</v>
          </cell>
          <cell r="B7071">
            <v>95034179</v>
          </cell>
          <cell r="C7071">
            <v>1040</v>
          </cell>
          <cell r="D7071">
            <v>969.83399999999995</v>
          </cell>
          <cell r="E7071">
            <v>0</v>
          </cell>
          <cell r="F7071">
            <v>0</v>
          </cell>
          <cell r="G7071">
            <v>0</v>
          </cell>
          <cell r="H7071">
            <v>0</v>
          </cell>
          <cell r="I7071">
            <v>969.83399999999995</v>
          </cell>
        </row>
        <row r="7072">
          <cell r="A7072" t="str">
            <v>950341801040</v>
          </cell>
          <cell r="B7072">
            <v>95034180</v>
          </cell>
          <cell r="C7072">
            <v>1040</v>
          </cell>
          <cell r="D7072">
            <v>1235</v>
          </cell>
          <cell r="E7072">
            <v>0</v>
          </cell>
          <cell r="F7072">
            <v>0</v>
          </cell>
          <cell r="G7072">
            <v>0</v>
          </cell>
          <cell r="H7072">
            <v>0</v>
          </cell>
          <cell r="I7072">
            <v>1235</v>
          </cell>
        </row>
        <row r="7073">
          <cell r="A7073" t="str">
            <v>950341811040</v>
          </cell>
          <cell r="B7073">
            <v>95034181</v>
          </cell>
          <cell r="C7073">
            <v>1040</v>
          </cell>
          <cell r="D7073">
            <v>184.3</v>
          </cell>
          <cell r="E7073">
            <v>0</v>
          </cell>
          <cell r="F7073">
            <v>0</v>
          </cell>
          <cell r="G7073">
            <v>0</v>
          </cell>
          <cell r="H7073">
            <v>0</v>
          </cell>
          <cell r="I7073">
            <v>184.3</v>
          </cell>
        </row>
        <row r="7074">
          <cell r="A7074" t="str">
            <v>950341821040</v>
          </cell>
          <cell r="B7074">
            <v>95034182</v>
          </cell>
          <cell r="C7074">
            <v>1040</v>
          </cell>
          <cell r="D7074">
            <v>186</v>
          </cell>
          <cell r="E7074">
            <v>0</v>
          </cell>
          <cell r="F7074">
            <v>0</v>
          </cell>
          <cell r="G7074">
            <v>0</v>
          </cell>
          <cell r="H7074">
            <v>0</v>
          </cell>
          <cell r="I7074">
            <v>186</v>
          </cell>
        </row>
        <row r="7075">
          <cell r="A7075" t="str">
            <v>950341831040</v>
          </cell>
          <cell r="B7075">
            <v>95034183</v>
          </cell>
          <cell r="C7075">
            <v>1040</v>
          </cell>
          <cell r="D7075">
            <v>346.67399999999998</v>
          </cell>
          <cell r="E7075">
            <v>0</v>
          </cell>
          <cell r="F7075">
            <v>0</v>
          </cell>
          <cell r="G7075">
            <v>0</v>
          </cell>
          <cell r="H7075">
            <v>0</v>
          </cell>
          <cell r="I7075">
            <v>346.67399999999998</v>
          </cell>
        </row>
        <row r="7076">
          <cell r="A7076" t="str">
            <v>950341841040</v>
          </cell>
          <cell r="B7076">
            <v>95034184</v>
          </cell>
          <cell r="C7076">
            <v>1040</v>
          </cell>
          <cell r="D7076">
            <v>484.94600000000003</v>
          </cell>
          <cell r="E7076">
            <v>0</v>
          </cell>
          <cell r="F7076">
            <v>0</v>
          </cell>
          <cell r="G7076">
            <v>0</v>
          </cell>
          <cell r="H7076">
            <v>0</v>
          </cell>
          <cell r="I7076">
            <v>484.94600000000003</v>
          </cell>
        </row>
        <row r="7077">
          <cell r="A7077" t="str">
            <v>950341851040</v>
          </cell>
          <cell r="B7077">
            <v>95034185</v>
          </cell>
          <cell r="C7077">
            <v>1040</v>
          </cell>
          <cell r="D7077">
            <v>248</v>
          </cell>
          <cell r="E7077">
            <v>0</v>
          </cell>
          <cell r="F7077">
            <v>0</v>
          </cell>
          <cell r="G7077">
            <v>0</v>
          </cell>
          <cell r="H7077">
            <v>0</v>
          </cell>
          <cell r="I7077">
            <v>248</v>
          </cell>
        </row>
        <row r="7078">
          <cell r="A7078" t="str">
            <v>950341861040</v>
          </cell>
          <cell r="B7078">
            <v>95034186</v>
          </cell>
          <cell r="C7078">
            <v>1040</v>
          </cell>
          <cell r="D7078">
            <v>241</v>
          </cell>
          <cell r="E7078">
            <v>0</v>
          </cell>
          <cell r="F7078">
            <v>0</v>
          </cell>
          <cell r="G7078">
            <v>0</v>
          </cell>
          <cell r="H7078">
            <v>0</v>
          </cell>
          <cell r="I7078">
            <v>241</v>
          </cell>
        </row>
        <row r="7079">
          <cell r="A7079" t="str">
            <v>950341871040</v>
          </cell>
          <cell r="B7079">
            <v>95034187</v>
          </cell>
          <cell r="C7079">
            <v>1040</v>
          </cell>
          <cell r="D7079">
            <v>986.23</v>
          </cell>
          <cell r="E7079">
            <v>0</v>
          </cell>
          <cell r="F7079">
            <v>0</v>
          </cell>
          <cell r="G7079">
            <v>0</v>
          </cell>
          <cell r="H7079">
            <v>0</v>
          </cell>
          <cell r="I7079">
            <v>986.23</v>
          </cell>
        </row>
        <row r="7080">
          <cell r="A7080" t="str">
            <v>950341881040</v>
          </cell>
          <cell r="B7080">
            <v>95034188</v>
          </cell>
          <cell r="C7080">
            <v>1040</v>
          </cell>
          <cell r="D7080">
            <v>410.55</v>
          </cell>
          <cell r="E7080">
            <v>0</v>
          </cell>
          <cell r="F7080">
            <v>0</v>
          </cell>
          <cell r="G7080">
            <v>0</v>
          </cell>
          <cell r="H7080">
            <v>0</v>
          </cell>
          <cell r="I7080">
            <v>410.55</v>
          </cell>
        </row>
        <row r="7081">
          <cell r="A7081" t="str">
            <v>950341882061</v>
          </cell>
          <cell r="B7081">
            <v>95034188</v>
          </cell>
          <cell r="C7081">
            <v>2061</v>
          </cell>
          <cell r="D7081">
            <v>227.35683</v>
          </cell>
          <cell r="E7081">
            <v>0</v>
          </cell>
          <cell r="F7081">
            <v>0</v>
          </cell>
          <cell r="G7081">
            <v>0</v>
          </cell>
          <cell r="H7081">
            <v>0</v>
          </cell>
          <cell r="I7081">
            <v>227.35683</v>
          </cell>
        </row>
        <row r="7082">
          <cell r="A7082" t="str">
            <v>950341891040</v>
          </cell>
          <cell r="B7082">
            <v>95034189</v>
          </cell>
          <cell r="C7082">
            <v>1040</v>
          </cell>
          <cell r="D7082">
            <v>96.765519999999995</v>
          </cell>
          <cell r="E7082">
            <v>0</v>
          </cell>
          <cell r="F7082">
            <v>0</v>
          </cell>
          <cell r="G7082">
            <v>0</v>
          </cell>
          <cell r="H7082">
            <v>0</v>
          </cell>
          <cell r="I7082">
            <v>96.765519999999995</v>
          </cell>
        </row>
        <row r="7083">
          <cell r="A7083" t="str">
            <v>950341901040</v>
          </cell>
          <cell r="B7083">
            <v>95034190</v>
          </cell>
          <cell r="C7083">
            <v>1040</v>
          </cell>
          <cell r="D7083">
            <v>147.26965000000001</v>
          </cell>
          <cell r="E7083">
            <v>0</v>
          </cell>
          <cell r="F7083">
            <v>0</v>
          </cell>
          <cell r="G7083">
            <v>0</v>
          </cell>
          <cell r="H7083">
            <v>0</v>
          </cell>
          <cell r="I7083">
            <v>147.26965000000001</v>
          </cell>
        </row>
        <row r="7084">
          <cell r="A7084" t="str">
            <v>950341904010</v>
          </cell>
          <cell r="B7084">
            <v>95034190</v>
          </cell>
          <cell r="C7084">
            <v>4010</v>
          </cell>
          <cell r="D7084">
            <v>147.27000000000001</v>
          </cell>
          <cell r="E7084">
            <v>0</v>
          </cell>
          <cell r="F7084">
            <v>0</v>
          </cell>
          <cell r="G7084">
            <v>0</v>
          </cell>
          <cell r="H7084">
            <v>0</v>
          </cell>
          <cell r="I7084">
            <v>147.27000000000001</v>
          </cell>
        </row>
        <row r="7085">
          <cell r="A7085" t="str">
            <v>950341911040</v>
          </cell>
          <cell r="B7085">
            <v>95034191</v>
          </cell>
          <cell r="C7085">
            <v>1040</v>
          </cell>
          <cell r="D7085">
            <v>123.65716999999999</v>
          </cell>
          <cell r="E7085">
            <v>0</v>
          </cell>
          <cell r="F7085">
            <v>0</v>
          </cell>
          <cell r="G7085">
            <v>0</v>
          </cell>
          <cell r="H7085">
            <v>0</v>
          </cell>
          <cell r="I7085">
            <v>123.65716999999999</v>
          </cell>
        </row>
        <row r="7086">
          <cell r="A7086" t="str">
            <v>950341921040</v>
          </cell>
          <cell r="B7086">
            <v>95034192</v>
          </cell>
          <cell r="C7086">
            <v>1040</v>
          </cell>
          <cell r="D7086">
            <v>186.40687</v>
          </cell>
          <cell r="E7086">
            <v>0</v>
          </cell>
          <cell r="F7086">
            <v>0</v>
          </cell>
          <cell r="G7086">
            <v>0</v>
          </cell>
          <cell r="H7086">
            <v>0</v>
          </cell>
          <cell r="I7086">
            <v>186.40687</v>
          </cell>
        </row>
        <row r="7087">
          <cell r="A7087" t="str">
            <v>950341924010</v>
          </cell>
          <cell r="B7087">
            <v>95034192</v>
          </cell>
          <cell r="C7087">
            <v>4010</v>
          </cell>
          <cell r="D7087">
            <v>175.25</v>
          </cell>
          <cell r="E7087">
            <v>0</v>
          </cell>
          <cell r="F7087">
            <v>0</v>
          </cell>
          <cell r="G7087">
            <v>0</v>
          </cell>
          <cell r="H7087">
            <v>0</v>
          </cell>
          <cell r="I7087">
            <v>175.25</v>
          </cell>
        </row>
        <row r="7088">
          <cell r="A7088" t="str">
            <v>950341931040</v>
          </cell>
          <cell r="B7088">
            <v>95034193</v>
          </cell>
          <cell r="C7088">
            <v>1040</v>
          </cell>
          <cell r="D7088">
            <v>290.57190000000003</v>
          </cell>
          <cell r="E7088">
            <v>0</v>
          </cell>
          <cell r="F7088">
            <v>0</v>
          </cell>
          <cell r="G7088">
            <v>0</v>
          </cell>
          <cell r="H7088">
            <v>0</v>
          </cell>
          <cell r="I7088">
            <v>290.57190000000003</v>
          </cell>
        </row>
        <row r="7089">
          <cell r="A7089" t="str">
            <v>950341934010</v>
          </cell>
          <cell r="B7089">
            <v>95034193</v>
          </cell>
          <cell r="C7089">
            <v>4010</v>
          </cell>
          <cell r="D7089">
            <v>285.90499999999997</v>
          </cell>
          <cell r="E7089">
            <v>0</v>
          </cell>
          <cell r="F7089">
            <v>0</v>
          </cell>
          <cell r="G7089">
            <v>0</v>
          </cell>
          <cell r="H7089">
            <v>0</v>
          </cell>
          <cell r="I7089">
            <v>285.90499999999997</v>
          </cell>
        </row>
        <row r="7090">
          <cell r="A7090" t="str">
            <v>950341942060</v>
          </cell>
          <cell r="B7090">
            <v>95034194</v>
          </cell>
          <cell r="C7090">
            <v>2060</v>
          </cell>
          <cell r="D7090">
            <v>10.5</v>
          </cell>
          <cell r="E7090">
            <v>0</v>
          </cell>
          <cell r="F7090">
            <v>0</v>
          </cell>
          <cell r="G7090">
            <v>0</v>
          </cell>
          <cell r="H7090">
            <v>0</v>
          </cell>
          <cell r="I7090">
            <v>10.5</v>
          </cell>
        </row>
        <row r="7091">
          <cell r="A7091" t="str">
            <v>950341952060</v>
          </cell>
          <cell r="B7091">
            <v>95034195</v>
          </cell>
          <cell r="C7091">
            <v>2060</v>
          </cell>
          <cell r="D7091">
            <v>4.0999999999999996</v>
          </cell>
          <cell r="E7091">
            <v>0</v>
          </cell>
          <cell r="F7091">
            <v>0</v>
          </cell>
          <cell r="G7091">
            <v>0</v>
          </cell>
          <cell r="H7091">
            <v>0</v>
          </cell>
          <cell r="I7091">
            <v>4.0999999999999996</v>
          </cell>
        </row>
        <row r="7092">
          <cell r="A7092" t="str">
            <v>950341962060</v>
          </cell>
          <cell r="B7092">
            <v>95034196</v>
          </cell>
          <cell r="C7092">
            <v>2060</v>
          </cell>
          <cell r="D7092">
            <v>15.85</v>
          </cell>
          <cell r="E7092">
            <v>0</v>
          </cell>
          <cell r="F7092">
            <v>0</v>
          </cell>
          <cell r="G7092">
            <v>0</v>
          </cell>
          <cell r="H7092">
            <v>0</v>
          </cell>
          <cell r="I7092">
            <v>15.85</v>
          </cell>
        </row>
        <row r="7093">
          <cell r="A7093" t="str">
            <v>950341972061</v>
          </cell>
          <cell r="B7093">
            <v>95034197</v>
          </cell>
          <cell r="C7093">
            <v>2061</v>
          </cell>
          <cell r="D7093">
            <v>4.5</v>
          </cell>
          <cell r="E7093">
            <v>0</v>
          </cell>
          <cell r="F7093">
            <v>0</v>
          </cell>
          <cell r="G7093">
            <v>0</v>
          </cell>
          <cell r="H7093">
            <v>0</v>
          </cell>
          <cell r="I7093">
            <v>4.5</v>
          </cell>
        </row>
        <row r="7094">
          <cell r="A7094" t="str">
            <v>950341972062</v>
          </cell>
          <cell r="B7094">
            <v>95034197</v>
          </cell>
          <cell r="C7094">
            <v>2062</v>
          </cell>
          <cell r="D7094">
            <v>4.5</v>
          </cell>
          <cell r="E7094">
            <v>0</v>
          </cell>
          <cell r="F7094">
            <v>0</v>
          </cell>
          <cell r="G7094">
            <v>0</v>
          </cell>
          <cell r="H7094">
            <v>0</v>
          </cell>
          <cell r="I7094">
            <v>4.5</v>
          </cell>
        </row>
        <row r="7095">
          <cell r="A7095" t="str">
            <v>950341981040</v>
          </cell>
          <cell r="B7095">
            <v>95034198</v>
          </cell>
          <cell r="C7095">
            <v>1040</v>
          </cell>
          <cell r="D7095">
            <v>224</v>
          </cell>
          <cell r="E7095">
            <v>0</v>
          </cell>
          <cell r="F7095">
            <v>0</v>
          </cell>
          <cell r="G7095">
            <v>0</v>
          </cell>
          <cell r="H7095">
            <v>0</v>
          </cell>
          <cell r="I7095">
            <v>224</v>
          </cell>
        </row>
        <row r="7096">
          <cell r="A7096" t="str">
            <v>950341991040</v>
          </cell>
          <cell r="B7096">
            <v>95034199</v>
          </cell>
          <cell r="C7096">
            <v>1040</v>
          </cell>
          <cell r="D7096">
            <v>500</v>
          </cell>
          <cell r="E7096">
            <v>0</v>
          </cell>
          <cell r="F7096">
            <v>0</v>
          </cell>
          <cell r="G7096">
            <v>0</v>
          </cell>
          <cell r="H7096">
            <v>0</v>
          </cell>
          <cell r="I7096">
            <v>500</v>
          </cell>
        </row>
        <row r="7097">
          <cell r="A7097" t="str">
            <v>950342002060</v>
          </cell>
          <cell r="B7097">
            <v>95034200</v>
          </cell>
          <cell r="C7097">
            <v>2060</v>
          </cell>
          <cell r="D7097">
            <v>11.14306</v>
          </cell>
          <cell r="E7097">
            <v>0</v>
          </cell>
          <cell r="F7097">
            <v>0</v>
          </cell>
          <cell r="G7097">
            <v>0</v>
          </cell>
          <cell r="H7097">
            <v>0</v>
          </cell>
          <cell r="I7097">
            <v>11.14306</v>
          </cell>
        </row>
        <row r="7098">
          <cell r="A7098" t="str">
            <v>950342002061</v>
          </cell>
          <cell r="B7098">
            <v>95034200</v>
          </cell>
          <cell r="C7098">
            <v>2061</v>
          </cell>
          <cell r="D7098">
            <v>170</v>
          </cell>
          <cell r="E7098">
            <v>0</v>
          </cell>
          <cell r="F7098">
            <v>0</v>
          </cell>
          <cell r="G7098">
            <v>0</v>
          </cell>
          <cell r="H7098">
            <v>0</v>
          </cell>
          <cell r="I7098">
            <v>170</v>
          </cell>
        </row>
        <row r="7099">
          <cell r="A7099" t="str">
            <v>950342006024</v>
          </cell>
          <cell r="B7099">
            <v>95034200</v>
          </cell>
          <cell r="C7099">
            <v>6024</v>
          </cell>
          <cell r="D7099">
            <v>10.57667</v>
          </cell>
          <cell r="E7099">
            <v>0</v>
          </cell>
          <cell r="F7099">
            <v>0</v>
          </cell>
          <cell r="G7099">
            <v>0</v>
          </cell>
          <cell r="H7099">
            <v>0</v>
          </cell>
          <cell r="I7099">
            <v>10.57667</v>
          </cell>
        </row>
        <row r="7100">
          <cell r="A7100" t="str">
            <v>950342012061</v>
          </cell>
          <cell r="B7100">
            <v>95034201</v>
          </cell>
          <cell r="C7100">
            <v>2061</v>
          </cell>
          <cell r="D7100">
            <v>22.92145</v>
          </cell>
          <cell r="E7100">
            <v>0</v>
          </cell>
          <cell r="F7100">
            <v>0</v>
          </cell>
          <cell r="G7100">
            <v>0</v>
          </cell>
          <cell r="H7100">
            <v>0</v>
          </cell>
          <cell r="I7100">
            <v>22.92145</v>
          </cell>
        </row>
        <row r="7101">
          <cell r="A7101" t="str">
            <v>950342051040</v>
          </cell>
          <cell r="B7101">
            <v>95034205</v>
          </cell>
          <cell r="C7101">
            <v>1040</v>
          </cell>
          <cell r="D7101">
            <v>0.1</v>
          </cell>
          <cell r="E7101">
            <v>0</v>
          </cell>
          <cell r="F7101">
            <v>0</v>
          </cell>
          <cell r="G7101">
            <v>0</v>
          </cell>
          <cell r="H7101">
            <v>0</v>
          </cell>
          <cell r="I7101">
            <v>0.1</v>
          </cell>
        </row>
        <row r="7102">
          <cell r="A7102" t="str">
            <v>950342052064</v>
          </cell>
          <cell r="B7102">
            <v>95034205</v>
          </cell>
          <cell r="C7102">
            <v>2064</v>
          </cell>
          <cell r="D7102">
            <v>0.23369000000000001</v>
          </cell>
          <cell r="E7102">
            <v>0</v>
          </cell>
          <cell r="F7102">
            <v>0</v>
          </cell>
          <cell r="G7102">
            <v>0</v>
          </cell>
          <cell r="H7102">
            <v>0</v>
          </cell>
          <cell r="I7102">
            <v>0.23369000000000001</v>
          </cell>
        </row>
        <row r="7103">
          <cell r="A7103" t="str">
            <v>950342054010</v>
          </cell>
          <cell r="B7103">
            <v>95034205</v>
          </cell>
          <cell r="C7103">
            <v>4010</v>
          </cell>
          <cell r="D7103">
            <v>0.1</v>
          </cell>
          <cell r="E7103">
            <v>0</v>
          </cell>
          <cell r="F7103">
            <v>0</v>
          </cell>
          <cell r="G7103">
            <v>0</v>
          </cell>
          <cell r="H7103">
            <v>0</v>
          </cell>
          <cell r="I7103">
            <v>0.1</v>
          </cell>
        </row>
        <row r="7104">
          <cell r="A7104" t="str">
            <v>950342061040</v>
          </cell>
          <cell r="B7104">
            <v>95034206</v>
          </cell>
          <cell r="C7104">
            <v>1040</v>
          </cell>
          <cell r="D7104">
            <v>0.15</v>
          </cell>
          <cell r="E7104">
            <v>0</v>
          </cell>
          <cell r="F7104">
            <v>0</v>
          </cell>
          <cell r="G7104">
            <v>0</v>
          </cell>
          <cell r="H7104">
            <v>0</v>
          </cell>
          <cell r="I7104">
            <v>0.15</v>
          </cell>
        </row>
        <row r="7105">
          <cell r="A7105" t="str">
            <v>950342062061</v>
          </cell>
          <cell r="B7105">
            <v>95034206</v>
          </cell>
          <cell r="C7105">
            <v>2061</v>
          </cell>
          <cell r="D7105">
            <v>0.78549999999999998</v>
          </cell>
          <cell r="E7105">
            <v>0</v>
          </cell>
          <cell r="F7105">
            <v>0</v>
          </cell>
          <cell r="G7105">
            <v>0</v>
          </cell>
          <cell r="H7105">
            <v>0</v>
          </cell>
          <cell r="I7105">
            <v>0.78549999999999998</v>
          </cell>
        </row>
        <row r="7106">
          <cell r="A7106" t="str">
            <v>950342062064</v>
          </cell>
          <cell r="B7106">
            <v>95034206</v>
          </cell>
          <cell r="C7106">
            <v>2064</v>
          </cell>
          <cell r="D7106">
            <v>0.16700000000000001</v>
          </cell>
          <cell r="E7106">
            <v>0</v>
          </cell>
          <cell r="F7106">
            <v>0</v>
          </cell>
          <cell r="G7106">
            <v>0</v>
          </cell>
          <cell r="H7106">
            <v>0</v>
          </cell>
          <cell r="I7106">
            <v>0.16700000000000001</v>
          </cell>
        </row>
        <row r="7107">
          <cell r="A7107" t="str">
            <v>950342102061</v>
          </cell>
          <cell r="B7107">
            <v>95034210</v>
          </cell>
          <cell r="C7107">
            <v>2061</v>
          </cell>
          <cell r="D7107">
            <v>28.969200000000001</v>
          </cell>
          <cell r="E7107">
            <v>0</v>
          </cell>
          <cell r="F7107">
            <v>0</v>
          </cell>
          <cell r="G7107">
            <v>0</v>
          </cell>
          <cell r="H7107">
            <v>0</v>
          </cell>
          <cell r="I7107">
            <v>28.969200000000001</v>
          </cell>
        </row>
        <row r="7108">
          <cell r="A7108" t="str">
            <v>950342152060</v>
          </cell>
          <cell r="B7108">
            <v>95034215</v>
          </cell>
          <cell r="C7108">
            <v>2060</v>
          </cell>
          <cell r="D7108">
            <v>33.657859999999999</v>
          </cell>
          <cell r="E7108">
            <v>0</v>
          </cell>
          <cell r="F7108">
            <v>0</v>
          </cell>
          <cell r="G7108">
            <v>0</v>
          </cell>
          <cell r="H7108">
            <v>0</v>
          </cell>
          <cell r="I7108">
            <v>33.657859999999999</v>
          </cell>
        </row>
        <row r="7109">
          <cell r="A7109" t="str">
            <v>950342172060</v>
          </cell>
          <cell r="B7109">
            <v>95034217</v>
          </cell>
          <cell r="C7109">
            <v>2060</v>
          </cell>
          <cell r="D7109">
            <v>34.012500000000003</v>
          </cell>
          <cell r="E7109">
            <v>0</v>
          </cell>
          <cell r="F7109">
            <v>0</v>
          </cell>
          <cell r="G7109">
            <v>0</v>
          </cell>
          <cell r="H7109">
            <v>0</v>
          </cell>
          <cell r="I7109">
            <v>34.012500000000003</v>
          </cell>
        </row>
        <row r="7110">
          <cell r="A7110" t="str">
            <v>950342191040</v>
          </cell>
          <cell r="B7110">
            <v>95034219</v>
          </cell>
          <cell r="C7110">
            <v>1040</v>
          </cell>
          <cell r="D7110">
            <v>7.7700300000000002</v>
          </cell>
          <cell r="E7110">
            <v>0</v>
          </cell>
          <cell r="F7110">
            <v>0</v>
          </cell>
          <cell r="G7110">
            <v>0</v>
          </cell>
          <cell r="H7110">
            <v>0</v>
          </cell>
          <cell r="I7110">
            <v>7.7700300000000002</v>
          </cell>
        </row>
        <row r="7111">
          <cell r="A7111" t="str">
            <v>950342192060</v>
          </cell>
          <cell r="B7111">
            <v>95034219</v>
          </cell>
          <cell r="C7111">
            <v>2060</v>
          </cell>
          <cell r="D7111">
            <v>5.8857400000000002</v>
          </cell>
          <cell r="E7111">
            <v>0</v>
          </cell>
          <cell r="F7111">
            <v>0</v>
          </cell>
          <cell r="G7111">
            <v>0</v>
          </cell>
          <cell r="H7111">
            <v>0</v>
          </cell>
          <cell r="I7111">
            <v>5.8857400000000002</v>
          </cell>
        </row>
        <row r="7112">
          <cell r="A7112" t="str">
            <v>950342192061</v>
          </cell>
          <cell r="B7112">
            <v>95034219</v>
          </cell>
          <cell r="C7112">
            <v>2061</v>
          </cell>
          <cell r="D7112">
            <v>5.3</v>
          </cell>
          <cell r="E7112">
            <v>0</v>
          </cell>
          <cell r="F7112">
            <v>0</v>
          </cell>
          <cell r="G7112">
            <v>0</v>
          </cell>
          <cell r="H7112">
            <v>0</v>
          </cell>
          <cell r="I7112">
            <v>5.3</v>
          </cell>
        </row>
        <row r="7113">
          <cell r="A7113" t="str">
            <v>950342192064</v>
          </cell>
          <cell r="B7113">
            <v>95034219</v>
          </cell>
          <cell r="C7113">
            <v>2064</v>
          </cell>
          <cell r="D7113">
            <v>5.21875</v>
          </cell>
          <cell r="E7113">
            <v>0</v>
          </cell>
          <cell r="F7113">
            <v>0</v>
          </cell>
          <cell r="G7113">
            <v>0</v>
          </cell>
          <cell r="H7113">
            <v>0</v>
          </cell>
          <cell r="I7113">
            <v>5.21875</v>
          </cell>
        </row>
        <row r="7114">
          <cell r="A7114" t="str">
            <v>950342194010</v>
          </cell>
          <cell r="B7114">
            <v>95034219</v>
          </cell>
          <cell r="C7114">
            <v>4010</v>
          </cell>
          <cell r="D7114">
            <v>4.5199999999999996</v>
          </cell>
          <cell r="E7114">
            <v>0</v>
          </cell>
          <cell r="F7114">
            <v>0</v>
          </cell>
          <cell r="G7114">
            <v>0</v>
          </cell>
          <cell r="H7114">
            <v>0</v>
          </cell>
          <cell r="I7114">
            <v>4.5199999999999996</v>
          </cell>
        </row>
        <row r="7115">
          <cell r="A7115" t="str">
            <v>950342196024</v>
          </cell>
          <cell r="B7115">
            <v>95034219</v>
          </cell>
          <cell r="C7115">
            <v>6024</v>
          </cell>
          <cell r="D7115">
            <v>5.8849999999999998</v>
          </cell>
          <cell r="E7115">
            <v>0</v>
          </cell>
          <cell r="F7115">
            <v>0</v>
          </cell>
          <cell r="G7115">
            <v>0</v>
          </cell>
          <cell r="H7115">
            <v>0</v>
          </cell>
          <cell r="I7115">
            <v>5.8849999999999998</v>
          </cell>
        </row>
        <row r="7116">
          <cell r="A7116" t="str">
            <v>950342221040</v>
          </cell>
          <cell r="B7116">
            <v>95034222</v>
          </cell>
          <cell r="C7116">
            <v>1040</v>
          </cell>
          <cell r="D7116">
            <v>202.5</v>
          </cell>
          <cell r="E7116">
            <v>0</v>
          </cell>
          <cell r="F7116">
            <v>0</v>
          </cell>
          <cell r="G7116">
            <v>0</v>
          </cell>
          <cell r="H7116">
            <v>0</v>
          </cell>
          <cell r="I7116">
            <v>202.5</v>
          </cell>
        </row>
        <row r="7117">
          <cell r="A7117" t="str">
            <v>950342241040</v>
          </cell>
          <cell r="B7117">
            <v>95034224</v>
          </cell>
          <cell r="C7117">
            <v>1040</v>
          </cell>
          <cell r="D7117">
            <v>1364.91444</v>
          </cell>
          <cell r="E7117">
            <v>0</v>
          </cell>
          <cell r="F7117">
            <v>0</v>
          </cell>
          <cell r="G7117">
            <v>0</v>
          </cell>
          <cell r="H7117">
            <v>0</v>
          </cell>
          <cell r="I7117">
            <v>1364.91444</v>
          </cell>
        </row>
        <row r="7118">
          <cell r="A7118" t="str">
            <v>950342244010</v>
          </cell>
          <cell r="B7118">
            <v>95034224</v>
          </cell>
          <cell r="C7118">
            <v>4010</v>
          </cell>
          <cell r="D7118">
            <v>1364.91</v>
          </cell>
          <cell r="E7118">
            <v>0</v>
          </cell>
          <cell r="F7118">
            <v>0</v>
          </cell>
          <cell r="G7118">
            <v>0</v>
          </cell>
          <cell r="H7118">
            <v>0</v>
          </cell>
          <cell r="I7118">
            <v>1364.91</v>
          </cell>
        </row>
        <row r="7119">
          <cell r="A7119" t="str">
            <v>950342261040</v>
          </cell>
          <cell r="B7119">
            <v>95034226</v>
          </cell>
          <cell r="C7119">
            <v>1040</v>
          </cell>
          <cell r="D7119">
            <v>108.77974</v>
          </cell>
          <cell r="E7119">
            <v>0</v>
          </cell>
          <cell r="F7119">
            <v>0</v>
          </cell>
          <cell r="G7119">
            <v>0</v>
          </cell>
          <cell r="H7119">
            <v>0</v>
          </cell>
          <cell r="I7119">
            <v>108.77974</v>
          </cell>
        </row>
        <row r="7120">
          <cell r="A7120" t="str">
            <v>950342271040</v>
          </cell>
          <cell r="B7120">
            <v>95034227</v>
          </cell>
          <cell r="C7120">
            <v>1040</v>
          </cell>
          <cell r="D7120">
            <v>72.286389999999997</v>
          </cell>
          <cell r="E7120">
            <v>0</v>
          </cell>
          <cell r="F7120">
            <v>0</v>
          </cell>
          <cell r="G7120">
            <v>0</v>
          </cell>
          <cell r="H7120">
            <v>0</v>
          </cell>
          <cell r="I7120">
            <v>72.286389999999997</v>
          </cell>
        </row>
        <row r="7121">
          <cell r="A7121" t="str">
            <v>950342281040</v>
          </cell>
          <cell r="B7121">
            <v>95034228</v>
          </cell>
          <cell r="C7121">
            <v>1040</v>
          </cell>
          <cell r="D7121">
            <v>399.77415999999999</v>
          </cell>
          <cell r="E7121">
            <v>0</v>
          </cell>
          <cell r="F7121">
            <v>0</v>
          </cell>
          <cell r="G7121">
            <v>0</v>
          </cell>
          <cell r="H7121">
            <v>0</v>
          </cell>
          <cell r="I7121">
            <v>399.77415999999999</v>
          </cell>
        </row>
        <row r="7122">
          <cell r="A7122" t="str">
            <v>950342292061</v>
          </cell>
          <cell r="B7122">
            <v>95034229</v>
          </cell>
          <cell r="C7122">
            <v>2061</v>
          </cell>
          <cell r="D7122">
            <v>387.12333000000001</v>
          </cell>
          <cell r="E7122">
            <v>0</v>
          </cell>
          <cell r="F7122">
            <v>0</v>
          </cell>
          <cell r="G7122">
            <v>0</v>
          </cell>
          <cell r="H7122">
            <v>0</v>
          </cell>
          <cell r="I7122">
            <v>387.12333000000001</v>
          </cell>
        </row>
        <row r="7123">
          <cell r="A7123" t="str">
            <v>950342302060</v>
          </cell>
          <cell r="B7123">
            <v>95034230</v>
          </cell>
          <cell r="C7123">
            <v>2060</v>
          </cell>
          <cell r="D7123">
            <v>4.5525500000000001</v>
          </cell>
          <cell r="E7123">
            <v>0</v>
          </cell>
          <cell r="F7123">
            <v>0</v>
          </cell>
          <cell r="G7123">
            <v>0</v>
          </cell>
          <cell r="H7123">
            <v>0</v>
          </cell>
          <cell r="I7123">
            <v>4.5525500000000001</v>
          </cell>
        </row>
        <row r="7124">
          <cell r="A7124" t="str">
            <v>950342312060</v>
          </cell>
          <cell r="B7124">
            <v>95034231</v>
          </cell>
          <cell r="C7124">
            <v>2060</v>
          </cell>
          <cell r="D7124">
            <v>1161.4349999999999</v>
          </cell>
          <cell r="E7124">
            <v>0</v>
          </cell>
          <cell r="F7124">
            <v>0</v>
          </cell>
          <cell r="G7124">
            <v>0</v>
          </cell>
          <cell r="H7124">
            <v>0</v>
          </cell>
          <cell r="I7124">
            <v>1161.4349999999999</v>
          </cell>
        </row>
        <row r="7125">
          <cell r="A7125" t="str">
            <v>950342341040</v>
          </cell>
          <cell r="B7125">
            <v>95034234</v>
          </cell>
          <cell r="C7125">
            <v>1040</v>
          </cell>
          <cell r="D7125">
            <v>536.59739999999999</v>
          </cell>
          <cell r="E7125">
            <v>0</v>
          </cell>
          <cell r="F7125">
            <v>0</v>
          </cell>
          <cell r="G7125">
            <v>0</v>
          </cell>
          <cell r="H7125">
            <v>0</v>
          </cell>
          <cell r="I7125">
            <v>536.59739999999999</v>
          </cell>
        </row>
        <row r="7126">
          <cell r="A7126" t="str">
            <v>950342361040</v>
          </cell>
          <cell r="B7126">
            <v>95034236</v>
          </cell>
          <cell r="C7126">
            <v>1040</v>
          </cell>
          <cell r="D7126">
            <v>86.227850000000004</v>
          </cell>
          <cell r="E7126">
            <v>0</v>
          </cell>
          <cell r="F7126">
            <v>0</v>
          </cell>
          <cell r="G7126">
            <v>0</v>
          </cell>
          <cell r="H7126">
            <v>0</v>
          </cell>
          <cell r="I7126">
            <v>86.227850000000004</v>
          </cell>
        </row>
        <row r="7127">
          <cell r="A7127" t="str">
            <v>950342362060</v>
          </cell>
          <cell r="B7127">
            <v>95034236</v>
          </cell>
          <cell r="C7127">
            <v>2060</v>
          </cell>
          <cell r="D7127">
            <v>79.900000000000006</v>
          </cell>
          <cell r="E7127">
            <v>0</v>
          </cell>
          <cell r="F7127">
            <v>0</v>
          </cell>
          <cell r="G7127">
            <v>0</v>
          </cell>
          <cell r="H7127">
            <v>0</v>
          </cell>
          <cell r="I7127">
            <v>79.900000000000006</v>
          </cell>
        </row>
        <row r="7128">
          <cell r="A7128" t="str">
            <v>950342371040</v>
          </cell>
          <cell r="B7128">
            <v>95034237</v>
          </cell>
          <cell r="C7128">
            <v>1040</v>
          </cell>
          <cell r="D7128">
            <v>52.7864</v>
          </cell>
          <cell r="E7128">
            <v>0</v>
          </cell>
          <cell r="F7128">
            <v>0</v>
          </cell>
          <cell r="G7128">
            <v>0</v>
          </cell>
          <cell r="H7128">
            <v>0</v>
          </cell>
          <cell r="I7128">
            <v>52.7864</v>
          </cell>
        </row>
        <row r="7129">
          <cell r="A7129" t="str">
            <v>950342372061</v>
          </cell>
          <cell r="B7129">
            <v>95034237</v>
          </cell>
          <cell r="C7129">
            <v>2061</v>
          </cell>
          <cell r="D7129">
            <v>46.634900000000002</v>
          </cell>
          <cell r="E7129">
            <v>0</v>
          </cell>
          <cell r="F7129">
            <v>0</v>
          </cell>
          <cell r="G7129">
            <v>0</v>
          </cell>
          <cell r="H7129">
            <v>0</v>
          </cell>
          <cell r="I7129">
            <v>46.634900000000002</v>
          </cell>
        </row>
        <row r="7130">
          <cell r="A7130" t="str">
            <v>950342372062</v>
          </cell>
          <cell r="B7130">
            <v>95034237</v>
          </cell>
          <cell r="C7130">
            <v>2062</v>
          </cell>
          <cell r="D7130">
            <v>47</v>
          </cell>
          <cell r="E7130">
            <v>0</v>
          </cell>
          <cell r="F7130">
            <v>0</v>
          </cell>
          <cell r="G7130">
            <v>0</v>
          </cell>
          <cell r="H7130">
            <v>0</v>
          </cell>
          <cell r="I7130">
            <v>47</v>
          </cell>
        </row>
        <row r="7131">
          <cell r="A7131" t="str">
            <v>950342374010</v>
          </cell>
          <cell r="B7131">
            <v>95034237</v>
          </cell>
          <cell r="C7131">
            <v>4010</v>
          </cell>
          <cell r="D7131">
            <v>40.1</v>
          </cell>
          <cell r="E7131">
            <v>0</v>
          </cell>
          <cell r="F7131">
            <v>0</v>
          </cell>
          <cell r="G7131">
            <v>0</v>
          </cell>
          <cell r="H7131">
            <v>0</v>
          </cell>
          <cell r="I7131">
            <v>40.1</v>
          </cell>
        </row>
        <row r="7132">
          <cell r="A7132" t="str">
            <v>950342376022</v>
          </cell>
          <cell r="B7132">
            <v>95034237</v>
          </cell>
          <cell r="C7132">
            <v>6022</v>
          </cell>
          <cell r="D7132">
            <v>548.12333000000001</v>
          </cell>
          <cell r="E7132">
            <v>0</v>
          </cell>
          <cell r="F7132">
            <v>0</v>
          </cell>
          <cell r="G7132">
            <v>0</v>
          </cell>
          <cell r="H7132">
            <v>0</v>
          </cell>
          <cell r="I7132">
            <v>548.12333000000001</v>
          </cell>
        </row>
        <row r="7133">
          <cell r="A7133" t="str">
            <v>950342382060</v>
          </cell>
          <cell r="B7133">
            <v>95034238</v>
          </cell>
          <cell r="C7133">
            <v>2060</v>
          </cell>
          <cell r="D7133">
            <v>28.66255</v>
          </cell>
          <cell r="E7133">
            <v>0</v>
          </cell>
          <cell r="F7133">
            <v>0</v>
          </cell>
          <cell r="G7133">
            <v>0</v>
          </cell>
          <cell r="H7133">
            <v>0</v>
          </cell>
          <cell r="I7133">
            <v>28.66255</v>
          </cell>
        </row>
        <row r="7134">
          <cell r="A7134" t="str">
            <v>950342382061</v>
          </cell>
          <cell r="B7134">
            <v>95034238</v>
          </cell>
          <cell r="C7134">
            <v>2061</v>
          </cell>
          <cell r="D7134">
            <v>237.33</v>
          </cell>
          <cell r="E7134">
            <v>0</v>
          </cell>
          <cell r="F7134">
            <v>0</v>
          </cell>
          <cell r="G7134">
            <v>0</v>
          </cell>
          <cell r="H7134">
            <v>0</v>
          </cell>
          <cell r="I7134">
            <v>237.33</v>
          </cell>
        </row>
        <row r="7135">
          <cell r="A7135" t="str">
            <v>950342386024</v>
          </cell>
          <cell r="B7135">
            <v>95034238</v>
          </cell>
          <cell r="C7135">
            <v>6024</v>
          </cell>
          <cell r="D7135">
            <v>21.976669999999999</v>
          </cell>
          <cell r="E7135">
            <v>0</v>
          </cell>
          <cell r="F7135">
            <v>0</v>
          </cell>
          <cell r="G7135">
            <v>0</v>
          </cell>
          <cell r="H7135">
            <v>0</v>
          </cell>
          <cell r="I7135">
            <v>21.976669999999999</v>
          </cell>
        </row>
        <row r="7136">
          <cell r="A7136" t="str">
            <v>950342391040</v>
          </cell>
          <cell r="B7136">
            <v>95034239</v>
          </cell>
          <cell r="C7136">
            <v>1040</v>
          </cell>
          <cell r="D7136">
            <v>177.55</v>
          </cell>
          <cell r="E7136">
            <v>0</v>
          </cell>
          <cell r="F7136">
            <v>0</v>
          </cell>
          <cell r="G7136">
            <v>0</v>
          </cell>
          <cell r="H7136">
            <v>0</v>
          </cell>
          <cell r="I7136">
            <v>177.55</v>
          </cell>
        </row>
        <row r="7137">
          <cell r="A7137" t="str">
            <v>950342401040</v>
          </cell>
          <cell r="B7137">
            <v>95034240</v>
          </cell>
          <cell r="C7137">
            <v>1040</v>
          </cell>
          <cell r="D7137">
            <v>159.88624999999999</v>
          </cell>
          <cell r="E7137">
            <v>0</v>
          </cell>
          <cell r="F7137">
            <v>0</v>
          </cell>
          <cell r="G7137">
            <v>0</v>
          </cell>
          <cell r="H7137">
            <v>0</v>
          </cell>
          <cell r="I7137">
            <v>159.88624999999999</v>
          </cell>
        </row>
        <row r="7138">
          <cell r="A7138" t="str">
            <v>950342411040</v>
          </cell>
          <cell r="B7138">
            <v>95034241</v>
          </cell>
          <cell r="C7138">
            <v>1040</v>
          </cell>
          <cell r="D7138">
            <v>75.654030000000006</v>
          </cell>
          <cell r="E7138">
            <v>0</v>
          </cell>
          <cell r="F7138">
            <v>0</v>
          </cell>
          <cell r="G7138">
            <v>0</v>
          </cell>
          <cell r="H7138">
            <v>0</v>
          </cell>
          <cell r="I7138">
            <v>75.654030000000006</v>
          </cell>
        </row>
        <row r="7139">
          <cell r="A7139" t="str">
            <v>950342421040</v>
          </cell>
          <cell r="B7139">
            <v>95034242</v>
          </cell>
          <cell r="C7139">
            <v>1040</v>
          </cell>
          <cell r="D7139">
            <v>1186.0775000000001</v>
          </cell>
          <cell r="E7139">
            <v>0</v>
          </cell>
          <cell r="F7139">
            <v>0</v>
          </cell>
          <cell r="G7139">
            <v>0</v>
          </cell>
          <cell r="H7139">
            <v>0</v>
          </cell>
          <cell r="I7139">
            <v>1186.0775000000001</v>
          </cell>
        </row>
        <row r="7140">
          <cell r="A7140" t="str">
            <v>950342431040</v>
          </cell>
          <cell r="B7140">
            <v>95034243</v>
          </cell>
          <cell r="C7140">
            <v>1040</v>
          </cell>
          <cell r="D7140">
            <v>695.41066999999998</v>
          </cell>
          <cell r="E7140">
            <v>0</v>
          </cell>
          <cell r="F7140">
            <v>0</v>
          </cell>
          <cell r="G7140">
            <v>0</v>
          </cell>
          <cell r="H7140">
            <v>0</v>
          </cell>
          <cell r="I7140">
            <v>695.41066999999998</v>
          </cell>
        </row>
        <row r="7141">
          <cell r="A7141" t="str">
            <v>950342441040</v>
          </cell>
          <cell r="B7141">
            <v>95034244</v>
          </cell>
          <cell r="C7141">
            <v>1040</v>
          </cell>
          <cell r="D7141">
            <v>80.518900000000002</v>
          </cell>
          <cell r="E7141">
            <v>0</v>
          </cell>
          <cell r="F7141">
            <v>0</v>
          </cell>
          <cell r="G7141">
            <v>0</v>
          </cell>
          <cell r="H7141">
            <v>0</v>
          </cell>
          <cell r="I7141">
            <v>80.518900000000002</v>
          </cell>
        </row>
        <row r="7142">
          <cell r="A7142" t="str">
            <v>950342461040</v>
          </cell>
          <cell r="B7142">
            <v>95034246</v>
          </cell>
          <cell r="C7142">
            <v>1040</v>
          </cell>
          <cell r="D7142">
            <v>449.13</v>
          </cell>
          <cell r="E7142">
            <v>0</v>
          </cell>
          <cell r="F7142">
            <v>0</v>
          </cell>
          <cell r="G7142">
            <v>0</v>
          </cell>
          <cell r="H7142">
            <v>0</v>
          </cell>
          <cell r="I7142">
            <v>449.13</v>
          </cell>
        </row>
        <row r="7143">
          <cell r="A7143" t="str">
            <v>950342471040</v>
          </cell>
          <cell r="B7143">
            <v>95034247</v>
          </cell>
          <cell r="C7143">
            <v>1040</v>
          </cell>
          <cell r="D7143">
            <v>283</v>
          </cell>
          <cell r="E7143">
            <v>0</v>
          </cell>
          <cell r="F7143">
            <v>0</v>
          </cell>
          <cell r="G7143">
            <v>0</v>
          </cell>
          <cell r="H7143">
            <v>0</v>
          </cell>
          <cell r="I7143">
            <v>283</v>
          </cell>
        </row>
        <row r="7144">
          <cell r="A7144" t="str">
            <v>950342491040</v>
          </cell>
          <cell r="B7144">
            <v>95034249</v>
          </cell>
          <cell r="C7144">
            <v>1040</v>
          </cell>
          <cell r="D7144">
            <v>114.405</v>
          </cell>
          <cell r="E7144">
            <v>0</v>
          </cell>
          <cell r="F7144">
            <v>0</v>
          </cell>
          <cell r="G7144">
            <v>0</v>
          </cell>
          <cell r="H7144">
            <v>0</v>
          </cell>
          <cell r="I7144">
            <v>114.405</v>
          </cell>
        </row>
        <row r="7145">
          <cell r="A7145" t="str">
            <v>950342494010</v>
          </cell>
          <cell r="B7145">
            <v>95034249</v>
          </cell>
          <cell r="C7145">
            <v>4010</v>
          </cell>
          <cell r="D7145">
            <v>109.62</v>
          </cell>
          <cell r="E7145">
            <v>0</v>
          </cell>
          <cell r="F7145">
            <v>0</v>
          </cell>
          <cell r="G7145">
            <v>0</v>
          </cell>
          <cell r="H7145">
            <v>0</v>
          </cell>
          <cell r="I7145">
            <v>109.62</v>
          </cell>
        </row>
        <row r="7146">
          <cell r="A7146" t="str">
            <v>950342501040</v>
          </cell>
          <cell r="B7146">
            <v>95034250</v>
          </cell>
          <cell r="C7146">
            <v>1040</v>
          </cell>
          <cell r="D7146">
            <v>136.5</v>
          </cell>
          <cell r="E7146">
            <v>0</v>
          </cell>
          <cell r="F7146">
            <v>0</v>
          </cell>
          <cell r="G7146">
            <v>0</v>
          </cell>
          <cell r="H7146">
            <v>0</v>
          </cell>
          <cell r="I7146">
            <v>136.5</v>
          </cell>
        </row>
        <row r="7147">
          <cell r="A7147" t="str">
            <v>950342504010</v>
          </cell>
          <cell r="B7147">
            <v>95034250</v>
          </cell>
          <cell r="C7147">
            <v>4010</v>
          </cell>
          <cell r="D7147">
            <v>116</v>
          </cell>
          <cell r="E7147">
            <v>0</v>
          </cell>
          <cell r="F7147">
            <v>0</v>
          </cell>
          <cell r="G7147">
            <v>0</v>
          </cell>
          <cell r="H7147">
            <v>0</v>
          </cell>
          <cell r="I7147">
            <v>116</v>
          </cell>
        </row>
        <row r="7148">
          <cell r="A7148" t="str">
            <v>950342511040</v>
          </cell>
          <cell r="B7148">
            <v>95034251</v>
          </cell>
          <cell r="C7148">
            <v>1040</v>
          </cell>
          <cell r="D7148">
            <v>105.55638</v>
          </cell>
          <cell r="E7148">
            <v>0</v>
          </cell>
          <cell r="F7148">
            <v>0</v>
          </cell>
          <cell r="G7148">
            <v>0</v>
          </cell>
          <cell r="H7148">
            <v>0</v>
          </cell>
          <cell r="I7148">
            <v>105.55638</v>
          </cell>
        </row>
        <row r="7149">
          <cell r="A7149" t="str">
            <v>950342514010</v>
          </cell>
          <cell r="B7149">
            <v>95034251</v>
          </cell>
          <cell r="C7149">
            <v>4010</v>
          </cell>
          <cell r="D7149">
            <v>105.56</v>
          </cell>
          <cell r="E7149">
            <v>0</v>
          </cell>
          <cell r="F7149">
            <v>0</v>
          </cell>
          <cell r="G7149">
            <v>0</v>
          </cell>
          <cell r="H7149">
            <v>0</v>
          </cell>
          <cell r="I7149">
            <v>105.56</v>
          </cell>
        </row>
        <row r="7150">
          <cell r="A7150" t="str">
            <v>950342521040</v>
          </cell>
          <cell r="B7150">
            <v>95034252</v>
          </cell>
          <cell r="C7150">
            <v>1040</v>
          </cell>
          <cell r="D7150">
            <v>136</v>
          </cell>
          <cell r="E7150">
            <v>0</v>
          </cell>
          <cell r="F7150">
            <v>0</v>
          </cell>
          <cell r="G7150">
            <v>0</v>
          </cell>
          <cell r="H7150">
            <v>0</v>
          </cell>
          <cell r="I7150">
            <v>136</v>
          </cell>
        </row>
        <row r="7151">
          <cell r="A7151" t="str">
            <v>950342524010</v>
          </cell>
          <cell r="B7151">
            <v>95034252</v>
          </cell>
          <cell r="C7151">
            <v>4010</v>
          </cell>
          <cell r="D7151">
            <v>106</v>
          </cell>
          <cell r="E7151">
            <v>0</v>
          </cell>
          <cell r="F7151">
            <v>0</v>
          </cell>
          <cell r="G7151">
            <v>0</v>
          </cell>
          <cell r="H7151">
            <v>0</v>
          </cell>
          <cell r="I7151">
            <v>106</v>
          </cell>
        </row>
        <row r="7152">
          <cell r="A7152" t="str">
            <v>950342531040</v>
          </cell>
          <cell r="B7152">
            <v>95034253</v>
          </cell>
          <cell r="C7152">
            <v>1040</v>
          </cell>
          <cell r="D7152">
            <v>82.683449999999993</v>
          </cell>
          <cell r="E7152">
            <v>0</v>
          </cell>
          <cell r="F7152">
            <v>0</v>
          </cell>
          <cell r="G7152">
            <v>0</v>
          </cell>
          <cell r="H7152">
            <v>0</v>
          </cell>
          <cell r="I7152">
            <v>82.683449999999993</v>
          </cell>
        </row>
        <row r="7153">
          <cell r="A7153" t="str">
            <v>950342534010</v>
          </cell>
          <cell r="B7153">
            <v>95034253</v>
          </cell>
          <cell r="C7153">
            <v>4010</v>
          </cell>
          <cell r="D7153">
            <v>82.68</v>
          </cell>
          <cell r="E7153">
            <v>0</v>
          </cell>
          <cell r="F7153">
            <v>0</v>
          </cell>
          <cell r="G7153">
            <v>0</v>
          </cell>
          <cell r="H7153">
            <v>0</v>
          </cell>
          <cell r="I7153">
            <v>82.68</v>
          </cell>
        </row>
        <row r="7154">
          <cell r="A7154" t="str">
            <v>950342541040</v>
          </cell>
          <cell r="B7154">
            <v>95034254</v>
          </cell>
          <cell r="C7154">
            <v>1040</v>
          </cell>
          <cell r="D7154">
            <v>4.6913900000000002</v>
          </cell>
          <cell r="E7154">
            <v>0</v>
          </cell>
          <cell r="F7154">
            <v>0</v>
          </cell>
          <cell r="G7154">
            <v>0</v>
          </cell>
          <cell r="H7154">
            <v>0</v>
          </cell>
          <cell r="I7154">
            <v>4.6913900000000002</v>
          </cell>
        </row>
        <row r="7155">
          <cell r="A7155" t="str">
            <v>950342544010</v>
          </cell>
          <cell r="B7155">
            <v>95034254</v>
          </cell>
          <cell r="C7155">
            <v>4010</v>
          </cell>
          <cell r="D7155">
            <v>4.6900000000000004</v>
          </cell>
          <cell r="E7155">
            <v>0</v>
          </cell>
          <cell r="F7155">
            <v>0</v>
          </cell>
          <cell r="G7155">
            <v>0</v>
          </cell>
          <cell r="H7155">
            <v>0</v>
          </cell>
          <cell r="I7155">
            <v>4.6900000000000004</v>
          </cell>
        </row>
        <row r="7156">
          <cell r="A7156" t="str">
            <v>950342552061</v>
          </cell>
          <cell r="B7156">
            <v>95034255</v>
          </cell>
          <cell r="C7156">
            <v>2061</v>
          </cell>
          <cell r="D7156">
            <v>61.117750000000001</v>
          </cell>
          <cell r="E7156">
            <v>0</v>
          </cell>
          <cell r="F7156">
            <v>0</v>
          </cell>
          <cell r="G7156">
            <v>0</v>
          </cell>
          <cell r="H7156">
            <v>0</v>
          </cell>
          <cell r="I7156">
            <v>61.117750000000001</v>
          </cell>
        </row>
        <row r="7157">
          <cell r="A7157" t="str">
            <v>950342552062</v>
          </cell>
          <cell r="B7157">
            <v>95034255</v>
          </cell>
          <cell r="C7157">
            <v>2062</v>
          </cell>
          <cell r="D7157">
            <v>39.170969999999997</v>
          </cell>
          <cell r="E7157">
            <v>0</v>
          </cell>
          <cell r="F7157">
            <v>0</v>
          </cell>
          <cell r="G7157">
            <v>0</v>
          </cell>
          <cell r="H7157">
            <v>0</v>
          </cell>
          <cell r="I7157">
            <v>39.170969999999997</v>
          </cell>
        </row>
        <row r="7158">
          <cell r="A7158" t="str">
            <v>950342552064</v>
          </cell>
          <cell r="B7158">
            <v>95034255</v>
          </cell>
          <cell r="C7158">
            <v>2064</v>
          </cell>
          <cell r="D7158">
            <v>31.8673</v>
          </cell>
          <cell r="E7158">
            <v>0</v>
          </cell>
          <cell r="F7158">
            <v>0</v>
          </cell>
          <cell r="G7158">
            <v>0</v>
          </cell>
          <cell r="H7158">
            <v>0</v>
          </cell>
          <cell r="I7158">
            <v>31.8673</v>
          </cell>
        </row>
        <row r="7159">
          <cell r="A7159" t="str">
            <v>950342562060</v>
          </cell>
          <cell r="B7159">
            <v>95034256</v>
          </cell>
          <cell r="C7159">
            <v>2060</v>
          </cell>
          <cell r="D7159">
            <v>3.94231</v>
          </cell>
          <cell r="E7159">
            <v>0</v>
          </cell>
          <cell r="F7159">
            <v>0</v>
          </cell>
          <cell r="G7159">
            <v>0</v>
          </cell>
          <cell r="H7159">
            <v>0</v>
          </cell>
          <cell r="I7159">
            <v>3.94231</v>
          </cell>
        </row>
        <row r="7160">
          <cell r="A7160" t="str">
            <v>950342571040</v>
          </cell>
          <cell r="B7160">
            <v>95034257</v>
          </cell>
          <cell r="C7160">
            <v>1040</v>
          </cell>
          <cell r="D7160">
            <v>2386.6423100000002</v>
          </cell>
          <cell r="E7160">
            <v>0</v>
          </cell>
          <cell r="F7160">
            <v>0</v>
          </cell>
          <cell r="G7160">
            <v>0</v>
          </cell>
          <cell r="H7160">
            <v>0</v>
          </cell>
          <cell r="I7160">
            <v>2386.6423100000002</v>
          </cell>
        </row>
        <row r="7161">
          <cell r="A7161" t="str">
            <v>950342581040</v>
          </cell>
          <cell r="B7161">
            <v>95034258</v>
          </cell>
          <cell r="C7161">
            <v>1040</v>
          </cell>
          <cell r="D7161">
            <v>274.91597000000002</v>
          </cell>
          <cell r="E7161">
            <v>0</v>
          </cell>
          <cell r="F7161">
            <v>0</v>
          </cell>
          <cell r="G7161">
            <v>0</v>
          </cell>
          <cell r="H7161">
            <v>0</v>
          </cell>
          <cell r="I7161">
            <v>274.91597000000002</v>
          </cell>
        </row>
        <row r="7162">
          <cell r="A7162" t="str">
            <v>950342584010</v>
          </cell>
          <cell r="B7162">
            <v>95034258</v>
          </cell>
          <cell r="C7162">
            <v>4010</v>
          </cell>
          <cell r="D7162">
            <v>240.95</v>
          </cell>
          <cell r="E7162">
            <v>0</v>
          </cell>
          <cell r="F7162">
            <v>0</v>
          </cell>
          <cell r="G7162">
            <v>0</v>
          </cell>
          <cell r="H7162">
            <v>0</v>
          </cell>
          <cell r="I7162">
            <v>240.95</v>
          </cell>
        </row>
        <row r="7163">
          <cell r="A7163" t="str">
            <v>950342591040</v>
          </cell>
          <cell r="B7163">
            <v>95034259</v>
          </cell>
          <cell r="C7163">
            <v>1040</v>
          </cell>
          <cell r="D7163">
            <v>1878.8175900000001</v>
          </cell>
          <cell r="E7163">
            <v>0</v>
          </cell>
          <cell r="F7163">
            <v>0</v>
          </cell>
          <cell r="G7163">
            <v>0</v>
          </cell>
          <cell r="H7163">
            <v>0</v>
          </cell>
          <cell r="I7163">
            <v>1878.8175900000001</v>
          </cell>
        </row>
        <row r="7164">
          <cell r="A7164" t="str">
            <v>950342592060</v>
          </cell>
          <cell r="B7164">
            <v>95034259</v>
          </cell>
          <cell r="C7164">
            <v>2060</v>
          </cell>
          <cell r="D7164">
            <v>1283.93</v>
          </cell>
          <cell r="E7164">
            <v>0</v>
          </cell>
          <cell r="F7164">
            <v>0</v>
          </cell>
          <cell r="G7164">
            <v>0</v>
          </cell>
          <cell r="H7164">
            <v>0</v>
          </cell>
          <cell r="I7164">
            <v>1283.93</v>
          </cell>
        </row>
        <row r="7165">
          <cell r="A7165" t="str">
            <v>950342601040</v>
          </cell>
          <cell r="B7165">
            <v>95034260</v>
          </cell>
          <cell r="C7165">
            <v>1040</v>
          </cell>
          <cell r="D7165">
            <v>166.43620000000001</v>
          </cell>
          <cell r="E7165">
            <v>0</v>
          </cell>
          <cell r="F7165">
            <v>0</v>
          </cell>
          <cell r="G7165">
            <v>0</v>
          </cell>
          <cell r="H7165">
            <v>0</v>
          </cell>
          <cell r="I7165">
            <v>166.43620000000001</v>
          </cell>
        </row>
        <row r="7166">
          <cell r="A7166" t="str">
            <v>950342611040</v>
          </cell>
          <cell r="B7166">
            <v>95034261</v>
          </cell>
          <cell r="C7166">
            <v>1040</v>
          </cell>
          <cell r="D7166">
            <v>1154.3333299999999</v>
          </cell>
          <cell r="E7166">
            <v>0</v>
          </cell>
          <cell r="F7166">
            <v>0</v>
          </cell>
          <cell r="G7166">
            <v>0</v>
          </cell>
          <cell r="H7166">
            <v>0</v>
          </cell>
          <cell r="I7166">
            <v>1154.3333299999999</v>
          </cell>
        </row>
        <row r="7167">
          <cell r="A7167" t="str">
            <v>950342622060</v>
          </cell>
          <cell r="B7167">
            <v>95034262</v>
          </cell>
          <cell r="C7167">
            <v>2060</v>
          </cell>
          <cell r="D7167">
            <v>131.76249999999999</v>
          </cell>
          <cell r="E7167">
            <v>0</v>
          </cell>
          <cell r="F7167">
            <v>0</v>
          </cell>
          <cell r="G7167">
            <v>0</v>
          </cell>
          <cell r="H7167">
            <v>0</v>
          </cell>
          <cell r="I7167">
            <v>131.76249999999999</v>
          </cell>
        </row>
        <row r="7168">
          <cell r="A7168" t="str">
            <v>950342622061</v>
          </cell>
          <cell r="B7168">
            <v>95034262</v>
          </cell>
          <cell r="C7168">
            <v>2061</v>
          </cell>
          <cell r="D7168">
            <v>175.06455</v>
          </cell>
          <cell r="E7168">
            <v>0</v>
          </cell>
          <cell r="F7168">
            <v>0</v>
          </cell>
          <cell r="G7168">
            <v>0</v>
          </cell>
          <cell r="H7168">
            <v>0</v>
          </cell>
          <cell r="I7168">
            <v>175.06455</v>
          </cell>
        </row>
        <row r="7169">
          <cell r="A7169" t="str">
            <v>950342632060</v>
          </cell>
          <cell r="B7169">
            <v>95034263</v>
          </cell>
          <cell r="C7169">
            <v>2060</v>
          </cell>
          <cell r="D7169">
            <v>136.22200000000001</v>
          </cell>
          <cell r="E7169">
            <v>0</v>
          </cell>
          <cell r="F7169">
            <v>0</v>
          </cell>
          <cell r="G7169">
            <v>0</v>
          </cell>
          <cell r="H7169">
            <v>0</v>
          </cell>
          <cell r="I7169">
            <v>136.22200000000001</v>
          </cell>
        </row>
        <row r="7170">
          <cell r="A7170" t="str">
            <v>950342632061</v>
          </cell>
          <cell r="B7170">
            <v>95034263</v>
          </cell>
          <cell r="C7170">
            <v>2061</v>
          </cell>
          <cell r="D7170">
            <v>149.33332999999999</v>
          </cell>
          <cell r="E7170">
            <v>0</v>
          </cell>
          <cell r="F7170">
            <v>0</v>
          </cell>
          <cell r="G7170">
            <v>0</v>
          </cell>
          <cell r="H7170">
            <v>0</v>
          </cell>
          <cell r="I7170">
            <v>149.33332999999999</v>
          </cell>
        </row>
        <row r="7171">
          <cell r="A7171" t="str">
            <v>950342642060</v>
          </cell>
          <cell r="B7171">
            <v>95034264</v>
          </cell>
          <cell r="C7171">
            <v>2060</v>
          </cell>
          <cell r="D7171">
            <v>122.47792</v>
          </cell>
          <cell r="E7171">
            <v>0</v>
          </cell>
          <cell r="F7171">
            <v>0</v>
          </cell>
          <cell r="G7171">
            <v>0</v>
          </cell>
          <cell r="H7171">
            <v>0</v>
          </cell>
          <cell r="I7171">
            <v>122.47792</v>
          </cell>
        </row>
        <row r="7172">
          <cell r="A7172" t="str">
            <v>950342642061</v>
          </cell>
          <cell r="B7172">
            <v>95034264</v>
          </cell>
          <cell r="C7172">
            <v>2061</v>
          </cell>
          <cell r="D7172">
            <v>145</v>
          </cell>
          <cell r="E7172">
            <v>0</v>
          </cell>
          <cell r="F7172">
            <v>0</v>
          </cell>
          <cell r="G7172">
            <v>0</v>
          </cell>
          <cell r="H7172">
            <v>0</v>
          </cell>
          <cell r="I7172">
            <v>145</v>
          </cell>
        </row>
        <row r="7173">
          <cell r="A7173" t="str">
            <v>950342652060</v>
          </cell>
          <cell r="B7173">
            <v>95034265</v>
          </cell>
          <cell r="C7173">
            <v>2060</v>
          </cell>
          <cell r="D7173">
            <v>121.43013000000001</v>
          </cell>
          <cell r="E7173">
            <v>0</v>
          </cell>
          <cell r="F7173">
            <v>0</v>
          </cell>
          <cell r="G7173">
            <v>0</v>
          </cell>
          <cell r="H7173">
            <v>0</v>
          </cell>
          <cell r="I7173">
            <v>121.43013000000001</v>
          </cell>
        </row>
        <row r="7174">
          <cell r="A7174" t="str">
            <v>950342652061</v>
          </cell>
          <cell r="B7174">
            <v>95034265</v>
          </cell>
          <cell r="C7174">
            <v>2061</v>
          </cell>
          <cell r="D7174">
            <v>129</v>
          </cell>
          <cell r="E7174">
            <v>0</v>
          </cell>
          <cell r="F7174">
            <v>0</v>
          </cell>
          <cell r="G7174">
            <v>0</v>
          </cell>
          <cell r="H7174">
            <v>0</v>
          </cell>
          <cell r="I7174">
            <v>129</v>
          </cell>
        </row>
        <row r="7175">
          <cell r="A7175" t="str">
            <v>950342661040</v>
          </cell>
          <cell r="B7175">
            <v>95034266</v>
          </cell>
          <cell r="C7175">
            <v>1040</v>
          </cell>
          <cell r="D7175">
            <v>546.05999999999995</v>
          </cell>
          <cell r="E7175">
            <v>0</v>
          </cell>
          <cell r="F7175">
            <v>0</v>
          </cell>
          <cell r="G7175">
            <v>0</v>
          </cell>
          <cell r="H7175">
            <v>0</v>
          </cell>
          <cell r="I7175">
            <v>546.05999999999995</v>
          </cell>
        </row>
        <row r="7176">
          <cell r="A7176" t="str">
            <v>950342671040</v>
          </cell>
          <cell r="B7176">
            <v>95034267</v>
          </cell>
          <cell r="C7176">
            <v>1040</v>
          </cell>
          <cell r="D7176">
            <v>1270</v>
          </cell>
          <cell r="E7176">
            <v>0</v>
          </cell>
          <cell r="F7176">
            <v>0</v>
          </cell>
          <cell r="G7176">
            <v>0</v>
          </cell>
          <cell r="H7176">
            <v>0</v>
          </cell>
          <cell r="I7176">
            <v>1270</v>
          </cell>
        </row>
        <row r="7177">
          <cell r="A7177" t="str">
            <v>950342681040</v>
          </cell>
          <cell r="B7177">
            <v>95034268</v>
          </cell>
          <cell r="C7177">
            <v>1040</v>
          </cell>
          <cell r="D7177">
            <v>637.18803000000003</v>
          </cell>
          <cell r="E7177">
            <v>0</v>
          </cell>
          <cell r="F7177">
            <v>0</v>
          </cell>
          <cell r="G7177">
            <v>0</v>
          </cell>
          <cell r="H7177">
            <v>0</v>
          </cell>
          <cell r="I7177">
            <v>637.18803000000003</v>
          </cell>
        </row>
        <row r="7178">
          <cell r="A7178" t="str">
            <v>950342692061</v>
          </cell>
          <cell r="B7178">
            <v>95034269</v>
          </cell>
          <cell r="C7178">
            <v>2061</v>
          </cell>
          <cell r="D7178">
            <v>343</v>
          </cell>
          <cell r="E7178">
            <v>0</v>
          </cell>
          <cell r="F7178">
            <v>0</v>
          </cell>
          <cell r="G7178">
            <v>0</v>
          </cell>
          <cell r="H7178">
            <v>0</v>
          </cell>
          <cell r="I7178">
            <v>343</v>
          </cell>
        </row>
        <row r="7179">
          <cell r="A7179" t="str">
            <v>950342692062</v>
          </cell>
          <cell r="B7179">
            <v>95034269</v>
          </cell>
          <cell r="C7179">
            <v>2062</v>
          </cell>
          <cell r="D7179">
            <v>220</v>
          </cell>
          <cell r="E7179">
            <v>0</v>
          </cell>
          <cell r="F7179">
            <v>0</v>
          </cell>
          <cell r="G7179">
            <v>0</v>
          </cell>
          <cell r="H7179">
            <v>0</v>
          </cell>
          <cell r="I7179">
            <v>220</v>
          </cell>
        </row>
        <row r="7180">
          <cell r="A7180" t="str">
            <v>950342781040</v>
          </cell>
          <cell r="B7180">
            <v>95034278</v>
          </cell>
          <cell r="C7180">
            <v>1040</v>
          </cell>
          <cell r="D7180">
            <v>111.38684000000001</v>
          </cell>
          <cell r="E7180">
            <v>0</v>
          </cell>
          <cell r="F7180">
            <v>0</v>
          </cell>
          <cell r="G7180">
            <v>0</v>
          </cell>
          <cell r="H7180">
            <v>0</v>
          </cell>
          <cell r="I7180">
            <v>111.38684000000001</v>
          </cell>
        </row>
        <row r="7181">
          <cell r="A7181" t="str">
            <v>950342784010</v>
          </cell>
          <cell r="B7181">
            <v>95034278</v>
          </cell>
          <cell r="C7181">
            <v>4010</v>
          </cell>
          <cell r="D7181">
            <v>111.39</v>
          </cell>
          <cell r="E7181">
            <v>0</v>
          </cell>
          <cell r="F7181">
            <v>0</v>
          </cell>
          <cell r="G7181">
            <v>0</v>
          </cell>
          <cell r="H7181">
            <v>0</v>
          </cell>
          <cell r="I7181">
            <v>111.39</v>
          </cell>
        </row>
        <row r="7182">
          <cell r="A7182" t="str">
            <v>950342791040</v>
          </cell>
          <cell r="B7182">
            <v>95034279</v>
          </cell>
          <cell r="C7182">
            <v>1040</v>
          </cell>
          <cell r="D7182">
            <v>81.25282</v>
          </cell>
          <cell r="E7182">
            <v>0</v>
          </cell>
          <cell r="F7182">
            <v>0</v>
          </cell>
          <cell r="G7182">
            <v>0</v>
          </cell>
          <cell r="H7182">
            <v>0</v>
          </cell>
          <cell r="I7182">
            <v>81.25282</v>
          </cell>
        </row>
        <row r="7183">
          <cell r="A7183" t="str">
            <v>950342801040</v>
          </cell>
          <cell r="B7183">
            <v>95034280</v>
          </cell>
          <cell r="C7183">
            <v>1040</v>
          </cell>
          <cell r="D7183">
            <v>359.77253999999999</v>
          </cell>
          <cell r="E7183">
            <v>0</v>
          </cell>
          <cell r="F7183">
            <v>0</v>
          </cell>
          <cell r="G7183">
            <v>0</v>
          </cell>
          <cell r="H7183">
            <v>0</v>
          </cell>
          <cell r="I7183">
            <v>359.77253999999999</v>
          </cell>
        </row>
        <row r="7184">
          <cell r="A7184" t="str">
            <v>950342802061</v>
          </cell>
          <cell r="B7184">
            <v>95034280</v>
          </cell>
          <cell r="C7184">
            <v>2061</v>
          </cell>
          <cell r="D7184">
            <v>98.6</v>
          </cell>
          <cell r="E7184">
            <v>0</v>
          </cell>
          <cell r="F7184">
            <v>0</v>
          </cell>
          <cell r="G7184">
            <v>0</v>
          </cell>
          <cell r="H7184">
            <v>0</v>
          </cell>
          <cell r="I7184">
            <v>98.6</v>
          </cell>
        </row>
        <row r="7185">
          <cell r="A7185" t="str">
            <v>950342821040</v>
          </cell>
          <cell r="B7185">
            <v>95034282</v>
          </cell>
          <cell r="C7185">
            <v>1040</v>
          </cell>
          <cell r="D7185">
            <v>2898.27583</v>
          </cell>
          <cell r="E7185">
            <v>0</v>
          </cell>
          <cell r="F7185">
            <v>0</v>
          </cell>
          <cell r="G7185">
            <v>0</v>
          </cell>
          <cell r="H7185">
            <v>0</v>
          </cell>
          <cell r="I7185">
            <v>2898.27583</v>
          </cell>
        </row>
        <row r="7186">
          <cell r="A7186" t="str">
            <v>950342831040</v>
          </cell>
          <cell r="B7186">
            <v>95034283</v>
          </cell>
          <cell r="C7186">
            <v>1040</v>
          </cell>
          <cell r="D7186">
            <v>1719.69</v>
          </cell>
          <cell r="E7186">
            <v>0</v>
          </cell>
          <cell r="F7186">
            <v>0</v>
          </cell>
          <cell r="G7186">
            <v>0</v>
          </cell>
          <cell r="H7186">
            <v>0</v>
          </cell>
          <cell r="I7186">
            <v>1719.69</v>
          </cell>
        </row>
        <row r="7187">
          <cell r="A7187" t="str">
            <v>950342851040</v>
          </cell>
          <cell r="B7187">
            <v>95034285</v>
          </cell>
          <cell r="C7187">
            <v>1040</v>
          </cell>
          <cell r="D7187">
            <v>158.91</v>
          </cell>
          <cell r="E7187">
            <v>0</v>
          </cell>
          <cell r="F7187">
            <v>0</v>
          </cell>
          <cell r="G7187">
            <v>0</v>
          </cell>
          <cell r="H7187">
            <v>0</v>
          </cell>
          <cell r="I7187">
            <v>158.91</v>
          </cell>
        </row>
        <row r="7188">
          <cell r="A7188" t="str">
            <v>950342881040</v>
          </cell>
          <cell r="B7188">
            <v>95034288</v>
          </cell>
          <cell r="C7188">
            <v>1040</v>
          </cell>
          <cell r="D7188">
            <v>1465.66</v>
          </cell>
          <cell r="E7188">
            <v>0</v>
          </cell>
          <cell r="F7188">
            <v>0</v>
          </cell>
          <cell r="G7188">
            <v>0</v>
          </cell>
          <cell r="H7188">
            <v>0</v>
          </cell>
          <cell r="I7188">
            <v>1465.66</v>
          </cell>
        </row>
        <row r="7189">
          <cell r="A7189" t="str">
            <v>950342891040</v>
          </cell>
          <cell r="B7189">
            <v>95034289</v>
          </cell>
          <cell r="C7189">
            <v>1040</v>
          </cell>
          <cell r="D7189">
            <v>615.07375000000002</v>
          </cell>
          <cell r="E7189">
            <v>0</v>
          </cell>
          <cell r="F7189">
            <v>0</v>
          </cell>
          <cell r="G7189">
            <v>0</v>
          </cell>
          <cell r="H7189">
            <v>0</v>
          </cell>
          <cell r="I7189">
            <v>615.07375000000002</v>
          </cell>
        </row>
        <row r="7190">
          <cell r="A7190" t="str">
            <v>950342901040</v>
          </cell>
          <cell r="B7190">
            <v>95034290</v>
          </cell>
          <cell r="C7190">
            <v>1040</v>
          </cell>
          <cell r="D7190">
            <v>795.09294999999997</v>
          </cell>
          <cell r="E7190">
            <v>0</v>
          </cell>
          <cell r="F7190">
            <v>0</v>
          </cell>
          <cell r="G7190">
            <v>0</v>
          </cell>
          <cell r="H7190">
            <v>0</v>
          </cell>
          <cell r="I7190">
            <v>795.09294999999997</v>
          </cell>
        </row>
        <row r="7191">
          <cell r="A7191" t="str">
            <v>950343002061</v>
          </cell>
          <cell r="B7191">
            <v>95034300</v>
          </cell>
          <cell r="C7191">
            <v>2061</v>
          </cell>
          <cell r="D7191">
            <v>308</v>
          </cell>
          <cell r="E7191">
            <v>0</v>
          </cell>
          <cell r="F7191">
            <v>0</v>
          </cell>
          <cell r="G7191">
            <v>0</v>
          </cell>
          <cell r="H7191">
            <v>0</v>
          </cell>
          <cell r="I7191">
            <v>308</v>
          </cell>
        </row>
        <row r="7192">
          <cell r="A7192" t="str">
            <v>950343011040</v>
          </cell>
          <cell r="B7192">
            <v>95034301</v>
          </cell>
          <cell r="C7192">
            <v>1040</v>
          </cell>
          <cell r="D7192">
            <v>957.71</v>
          </cell>
          <cell r="E7192">
            <v>0</v>
          </cell>
          <cell r="F7192">
            <v>0</v>
          </cell>
          <cell r="G7192">
            <v>0</v>
          </cell>
          <cell r="H7192">
            <v>0</v>
          </cell>
          <cell r="I7192">
            <v>957.71</v>
          </cell>
        </row>
        <row r="7193">
          <cell r="A7193" t="str">
            <v>950343021040</v>
          </cell>
          <cell r="B7193">
            <v>95034302</v>
          </cell>
          <cell r="C7193">
            <v>1040</v>
          </cell>
          <cell r="D7193">
            <v>693.005</v>
          </cell>
          <cell r="E7193">
            <v>0</v>
          </cell>
          <cell r="F7193">
            <v>0</v>
          </cell>
          <cell r="G7193">
            <v>0</v>
          </cell>
          <cell r="H7193">
            <v>0</v>
          </cell>
          <cell r="I7193">
            <v>693.005</v>
          </cell>
        </row>
        <row r="7194">
          <cell r="A7194" t="str">
            <v>950343031040</v>
          </cell>
          <cell r="B7194">
            <v>95034303</v>
          </cell>
          <cell r="C7194">
            <v>1040</v>
          </cell>
          <cell r="D7194">
            <v>820</v>
          </cell>
          <cell r="E7194">
            <v>0</v>
          </cell>
          <cell r="F7194">
            <v>0</v>
          </cell>
          <cell r="G7194">
            <v>0</v>
          </cell>
          <cell r="H7194">
            <v>0</v>
          </cell>
          <cell r="I7194">
            <v>820</v>
          </cell>
        </row>
        <row r="7195">
          <cell r="A7195" t="str">
            <v>950343032061</v>
          </cell>
          <cell r="B7195">
            <v>95034303</v>
          </cell>
          <cell r="C7195">
            <v>2061</v>
          </cell>
          <cell r="D7195">
            <v>1.6779999999999999</v>
          </cell>
          <cell r="E7195">
            <v>0</v>
          </cell>
          <cell r="F7195">
            <v>0</v>
          </cell>
          <cell r="G7195">
            <v>0</v>
          </cell>
          <cell r="H7195">
            <v>0</v>
          </cell>
          <cell r="I7195">
            <v>1.6779999999999999</v>
          </cell>
        </row>
        <row r="7196">
          <cell r="A7196" t="str">
            <v>950343051040</v>
          </cell>
          <cell r="B7196">
            <v>95034305</v>
          </cell>
          <cell r="C7196">
            <v>1040</v>
          </cell>
          <cell r="D7196">
            <v>10.46</v>
          </cell>
          <cell r="E7196">
            <v>0</v>
          </cell>
          <cell r="F7196">
            <v>0</v>
          </cell>
          <cell r="G7196">
            <v>0</v>
          </cell>
          <cell r="H7196">
            <v>0</v>
          </cell>
          <cell r="I7196">
            <v>10.46</v>
          </cell>
        </row>
        <row r="7197">
          <cell r="A7197" t="str">
            <v>950343052060</v>
          </cell>
          <cell r="B7197">
            <v>95034305</v>
          </cell>
          <cell r="C7197">
            <v>2060</v>
          </cell>
          <cell r="D7197">
            <v>11.046670000000001</v>
          </cell>
          <cell r="E7197">
            <v>0</v>
          </cell>
          <cell r="F7197">
            <v>0</v>
          </cell>
          <cell r="G7197">
            <v>0</v>
          </cell>
          <cell r="H7197">
            <v>0</v>
          </cell>
          <cell r="I7197">
            <v>11.046670000000001</v>
          </cell>
        </row>
        <row r="7198">
          <cell r="A7198" t="str">
            <v>950343052064</v>
          </cell>
          <cell r="B7198">
            <v>95034305</v>
          </cell>
          <cell r="C7198">
            <v>2064</v>
          </cell>
          <cell r="D7198">
            <v>10.78</v>
          </cell>
          <cell r="E7198">
            <v>0</v>
          </cell>
          <cell r="F7198">
            <v>0</v>
          </cell>
          <cell r="G7198">
            <v>0</v>
          </cell>
          <cell r="H7198">
            <v>0</v>
          </cell>
          <cell r="I7198">
            <v>10.78</v>
          </cell>
        </row>
        <row r="7199">
          <cell r="A7199" t="str">
            <v>950343054010</v>
          </cell>
          <cell r="B7199">
            <v>95034305</v>
          </cell>
          <cell r="C7199">
            <v>4010</v>
          </cell>
          <cell r="D7199">
            <v>10.46</v>
          </cell>
          <cell r="E7199">
            <v>0</v>
          </cell>
          <cell r="F7199">
            <v>0</v>
          </cell>
          <cell r="G7199">
            <v>0</v>
          </cell>
          <cell r="H7199">
            <v>0</v>
          </cell>
          <cell r="I7199">
            <v>10.46</v>
          </cell>
        </row>
        <row r="7200">
          <cell r="A7200" t="str">
            <v>950343056024</v>
          </cell>
          <cell r="B7200">
            <v>95034305</v>
          </cell>
          <cell r="C7200">
            <v>6024</v>
          </cell>
          <cell r="D7200">
            <v>10.27</v>
          </cell>
          <cell r="E7200">
            <v>0</v>
          </cell>
          <cell r="F7200">
            <v>0</v>
          </cell>
          <cell r="G7200">
            <v>0</v>
          </cell>
          <cell r="H7200">
            <v>0</v>
          </cell>
          <cell r="I7200">
            <v>10.27</v>
          </cell>
        </row>
        <row r="7201">
          <cell r="A7201" t="str">
            <v>950343082060</v>
          </cell>
          <cell r="B7201">
            <v>95034308</v>
          </cell>
          <cell r="C7201">
            <v>2060</v>
          </cell>
          <cell r="D7201">
            <v>552</v>
          </cell>
          <cell r="E7201">
            <v>0</v>
          </cell>
          <cell r="F7201">
            <v>0</v>
          </cell>
          <cell r="G7201">
            <v>0</v>
          </cell>
          <cell r="H7201">
            <v>0</v>
          </cell>
          <cell r="I7201">
            <v>552</v>
          </cell>
        </row>
        <row r="7202">
          <cell r="A7202" t="str">
            <v>950343082064</v>
          </cell>
          <cell r="B7202">
            <v>95034308</v>
          </cell>
          <cell r="C7202">
            <v>2064</v>
          </cell>
          <cell r="D7202">
            <v>639.09</v>
          </cell>
          <cell r="E7202">
            <v>0</v>
          </cell>
          <cell r="F7202">
            <v>0</v>
          </cell>
          <cell r="G7202">
            <v>0</v>
          </cell>
          <cell r="H7202">
            <v>0</v>
          </cell>
          <cell r="I7202">
            <v>639.09</v>
          </cell>
        </row>
        <row r="7203">
          <cell r="A7203" t="str">
            <v>950343092060</v>
          </cell>
          <cell r="B7203">
            <v>95034309</v>
          </cell>
          <cell r="C7203">
            <v>2060</v>
          </cell>
          <cell r="D7203">
            <v>716.73</v>
          </cell>
          <cell r="E7203">
            <v>0</v>
          </cell>
          <cell r="F7203">
            <v>0</v>
          </cell>
          <cell r="G7203">
            <v>0</v>
          </cell>
          <cell r="H7203">
            <v>0</v>
          </cell>
          <cell r="I7203">
            <v>716.73</v>
          </cell>
        </row>
        <row r="7204">
          <cell r="A7204" t="str">
            <v>950343102060</v>
          </cell>
          <cell r="B7204">
            <v>95034310</v>
          </cell>
          <cell r="C7204">
            <v>2060</v>
          </cell>
          <cell r="D7204">
            <v>63.97</v>
          </cell>
          <cell r="E7204">
            <v>0</v>
          </cell>
          <cell r="F7204">
            <v>0</v>
          </cell>
          <cell r="G7204">
            <v>0</v>
          </cell>
          <cell r="H7204">
            <v>0</v>
          </cell>
          <cell r="I7204">
            <v>63.97</v>
          </cell>
        </row>
        <row r="7205">
          <cell r="A7205" t="str">
            <v>950343111040</v>
          </cell>
          <cell r="B7205">
            <v>95034311</v>
          </cell>
          <cell r="C7205">
            <v>1040</v>
          </cell>
          <cell r="D7205">
            <v>83.406670000000005</v>
          </cell>
          <cell r="E7205">
            <v>0</v>
          </cell>
          <cell r="F7205">
            <v>0</v>
          </cell>
          <cell r="G7205">
            <v>0</v>
          </cell>
          <cell r="H7205">
            <v>0</v>
          </cell>
          <cell r="I7205">
            <v>83.406670000000005</v>
          </cell>
        </row>
        <row r="7206">
          <cell r="A7206" t="str">
            <v>950343121040</v>
          </cell>
          <cell r="B7206">
            <v>95034312</v>
          </cell>
          <cell r="C7206">
            <v>1040</v>
          </cell>
          <cell r="D7206">
            <v>229.02</v>
          </cell>
          <cell r="E7206">
            <v>0</v>
          </cell>
          <cell r="F7206">
            <v>0</v>
          </cell>
          <cell r="G7206">
            <v>0</v>
          </cell>
          <cell r="H7206">
            <v>0</v>
          </cell>
          <cell r="I7206">
            <v>229.02</v>
          </cell>
        </row>
        <row r="7207">
          <cell r="A7207" t="str">
            <v>950343124010</v>
          </cell>
          <cell r="B7207">
            <v>95034312</v>
          </cell>
          <cell r="C7207">
            <v>4010</v>
          </cell>
          <cell r="D7207">
            <v>229.02</v>
          </cell>
          <cell r="E7207">
            <v>0</v>
          </cell>
          <cell r="F7207">
            <v>0</v>
          </cell>
          <cell r="G7207">
            <v>0</v>
          </cell>
          <cell r="H7207">
            <v>0</v>
          </cell>
          <cell r="I7207">
            <v>229.02</v>
          </cell>
        </row>
        <row r="7208">
          <cell r="A7208" t="str">
            <v>950343132060</v>
          </cell>
          <cell r="B7208">
            <v>95034313</v>
          </cell>
          <cell r="C7208">
            <v>2060</v>
          </cell>
          <cell r="D7208">
            <v>270</v>
          </cell>
          <cell r="E7208">
            <v>0</v>
          </cell>
          <cell r="F7208">
            <v>0</v>
          </cell>
          <cell r="G7208">
            <v>0</v>
          </cell>
          <cell r="H7208">
            <v>0</v>
          </cell>
          <cell r="I7208">
            <v>270</v>
          </cell>
        </row>
        <row r="7209">
          <cell r="A7209" t="str">
            <v>950343141040</v>
          </cell>
          <cell r="B7209">
            <v>95034314</v>
          </cell>
          <cell r="C7209">
            <v>1040</v>
          </cell>
          <cell r="D7209">
            <v>94.072599999999994</v>
          </cell>
          <cell r="E7209">
            <v>0</v>
          </cell>
          <cell r="F7209">
            <v>0</v>
          </cell>
          <cell r="G7209">
            <v>0</v>
          </cell>
          <cell r="H7209">
            <v>0</v>
          </cell>
          <cell r="I7209">
            <v>94.072599999999994</v>
          </cell>
        </row>
        <row r="7210">
          <cell r="A7210" t="str">
            <v>950343161040</v>
          </cell>
          <cell r="B7210">
            <v>95034316</v>
          </cell>
          <cell r="C7210">
            <v>1040</v>
          </cell>
          <cell r="D7210">
            <v>1017.3831300000001</v>
          </cell>
          <cell r="E7210">
            <v>0</v>
          </cell>
          <cell r="F7210">
            <v>0</v>
          </cell>
          <cell r="G7210">
            <v>0</v>
          </cell>
          <cell r="H7210">
            <v>0</v>
          </cell>
          <cell r="I7210">
            <v>1017.3831300000001</v>
          </cell>
        </row>
        <row r="7211">
          <cell r="A7211" t="str">
            <v>950343181040</v>
          </cell>
          <cell r="B7211">
            <v>95034318</v>
          </cell>
          <cell r="C7211">
            <v>1040</v>
          </cell>
          <cell r="D7211">
            <v>845.01499999999999</v>
          </cell>
          <cell r="E7211">
            <v>0</v>
          </cell>
          <cell r="F7211">
            <v>0</v>
          </cell>
          <cell r="G7211">
            <v>0</v>
          </cell>
          <cell r="H7211">
            <v>0</v>
          </cell>
          <cell r="I7211">
            <v>845.01499999999999</v>
          </cell>
        </row>
        <row r="7212">
          <cell r="A7212" t="str">
            <v>950343191040</v>
          </cell>
          <cell r="B7212">
            <v>95034319</v>
          </cell>
          <cell r="C7212">
            <v>1040</v>
          </cell>
          <cell r="D7212">
            <v>1115.97</v>
          </cell>
          <cell r="E7212">
            <v>0</v>
          </cell>
          <cell r="F7212">
            <v>0</v>
          </cell>
          <cell r="G7212">
            <v>0</v>
          </cell>
          <cell r="H7212">
            <v>0</v>
          </cell>
          <cell r="I7212">
            <v>1115.97</v>
          </cell>
        </row>
        <row r="7213">
          <cell r="A7213" t="str">
            <v>950343201040</v>
          </cell>
          <cell r="B7213">
            <v>95034320</v>
          </cell>
          <cell r="C7213">
            <v>1040</v>
          </cell>
          <cell r="D7213">
            <v>829.87</v>
          </cell>
          <cell r="E7213">
            <v>0</v>
          </cell>
          <cell r="F7213">
            <v>0</v>
          </cell>
          <cell r="G7213">
            <v>0</v>
          </cell>
          <cell r="H7213">
            <v>0</v>
          </cell>
          <cell r="I7213">
            <v>829.87</v>
          </cell>
        </row>
        <row r="7214">
          <cell r="A7214" t="str">
            <v>950343211040</v>
          </cell>
          <cell r="B7214">
            <v>95034321</v>
          </cell>
          <cell r="C7214">
            <v>1040</v>
          </cell>
          <cell r="D7214">
            <v>841.42</v>
          </cell>
          <cell r="E7214">
            <v>0</v>
          </cell>
          <cell r="F7214">
            <v>0</v>
          </cell>
          <cell r="G7214">
            <v>0</v>
          </cell>
          <cell r="H7214">
            <v>0</v>
          </cell>
          <cell r="I7214">
            <v>841.42</v>
          </cell>
        </row>
        <row r="7215">
          <cell r="A7215" t="str">
            <v>950343221040</v>
          </cell>
          <cell r="B7215">
            <v>95034322</v>
          </cell>
          <cell r="C7215">
            <v>1040</v>
          </cell>
          <cell r="D7215">
            <v>1413.6</v>
          </cell>
          <cell r="E7215">
            <v>0</v>
          </cell>
          <cell r="F7215">
            <v>0</v>
          </cell>
          <cell r="G7215">
            <v>0</v>
          </cell>
          <cell r="H7215">
            <v>0</v>
          </cell>
          <cell r="I7215">
            <v>1413.6</v>
          </cell>
        </row>
        <row r="7216">
          <cell r="A7216" t="str">
            <v>950343242061</v>
          </cell>
          <cell r="B7216">
            <v>95034324</v>
          </cell>
          <cell r="C7216">
            <v>2061</v>
          </cell>
          <cell r="D7216">
            <v>46.895000000000003</v>
          </cell>
          <cell r="E7216">
            <v>0</v>
          </cell>
          <cell r="F7216">
            <v>0</v>
          </cell>
          <cell r="G7216">
            <v>0</v>
          </cell>
          <cell r="H7216">
            <v>0</v>
          </cell>
          <cell r="I7216">
            <v>46.895000000000003</v>
          </cell>
        </row>
        <row r="7217">
          <cell r="A7217" t="str">
            <v>950343242064</v>
          </cell>
          <cell r="B7217">
            <v>95034324</v>
          </cell>
          <cell r="C7217">
            <v>2064</v>
          </cell>
          <cell r="D7217">
            <v>45.93</v>
          </cell>
          <cell r="E7217">
            <v>0</v>
          </cell>
          <cell r="F7217">
            <v>0</v>
          </cell>
          <cell r="G7217">
            <v>0</v>
          </cell>
          <cell r="H7217">
            <v>0</v>
          </cell>
          <cell r="I7217">
            <v>45.93</v>
          </cell>
        </row>
        <row r="7218">
          <cell r="A7218" t="str">
            <v>950343252061</v>
          </cell>
          <cell r="B7218">
            <v>95034325</v>
          </cell>
          <cell r="C7218">
            <v>2061</v>
          </cell>
          <cell r="D7218">
            <v>76.715000000000003</v>
          </cell>
          <cell r="E7218">
            <v>0</v>
          </cell>
          <cell r="F7218">
            <v>0</v>
          </cell>
          <cell r="G7218">
            <v>0</v>
          </cell>
          <cell r="H7218">
            <v>0</v>
          </cell>
          <cell r="I7218">
            <v>76.715000000000003</v>
          </cell>
        </row>
        <row r="7219">
          <cell r="A7219" t="str">
            <v>950343262060</v>
          </cell>
          <cell r="B7219">
            <v>95034326</v>
          </cell>
          <cell r="C7219">
            <v>2060</v>
          </cell>
          <cell r="D7219">
            <v>28.7925</v>
          </cell>
          <cell r="E7219">
            <v>0</v>
          </cell>
          <cell r="F7219">
            <v>0</v>
          </cell>
          <cell r="G7219">
            <v>0</v>
          </cell>
          <cell r="H7219">
            <v>0</v>
          </cell>
          <cell r="I7219">
            <v>28.7925</v>
          </cell>
        </row>
        <row r="7220">
          <cell r="A7220" t="str">
            <v>950343262061</v>
          </cell>
          <cell r="B7220">
            <v>95034326</v>
          </cell>
          <cell r="C7220">
            <v>2061</v>
          </cell>
          <cell r="D7220">
            <v>15</v>
          </cell>
          <cell r="E7220">
            <v>0</v>
          </cell>
          <cell r="F7220">
            <v>0</v>
          </cell>
          <cell r="G7220">
            <v>0</v>
          </cell>
          <cell r="H7220">
            <v>0</v>
          </cell>
          <cell r="I7220">
            <v>15</v>
          </cell>
        </row>
        <row r="7221">
          <cell r="A7221" t="str">
            <v>950343262064</v>
          </cell>
          <cell r="B7221">
            <v>95034326</v>
          </cell>
          <cell r="C7221">
            <v>2064</v>
          </cell>
          <cell r="D7221">
            <v>108.58462</v>
          </cell>
          <cell r="E7221">
            <v>0</v>
          </cell>
          <cell r="F7221">
            <v>0</v>
          </cell>
          <cell r="G7221">
            <v>0</v>
          </cell>
          <cell r="H7221">
            <v>0</v>
          </cell>
          <cell r="I7221">
            <v>108.58462</v>
          </cell>
        </row>
        <row r="7222">
          <cell r="A7222" t="str">
            <v>950343282061</v>
          </cell>
          <cell r="B7222">
            <v>95034328</v>
          </cell>
          <cell r="C7222">
            <v>2061</v>
          </cell>
          <cell r="D7222">
            <v>187.5</v>
          </cell>
          <cell r="E7222">
            <v>0</v>
          </cell>
          <cell r="F7222">
            <v>0</v>
          </cell>
          <cell r="G7222">
            <v>0</v>
          </cell>
          <cell r="H7222">
            <v>0</v>
          </cell>
          <cell r="I7222">
            <v>187.5</v>
          </cell>
        </row>
        <row r="7223">
          <cell r="A7223" t="str">
            <v>950343291040</v>
          </cell>
          <cell r="B7223">
            <v>95034329</v>
          </cell>
          <cell r="C7223">
            <v>1040</v>
          </cell>
          <cell r="D7223">
            <v>820.48500000000001</v>
          </cell>
          <cell r="E7223">
            <v>0</v>
          </cell>
          <cell r="F7223">
            <v>0</v>
          </cell>
          <cell r="G7223">
            <v>0</v>
          </cell>
          <cell r="H7223">
            <v>0</v>
          </cell>
          <cell r="I7223">
            <v>820.48500000000001</v>
          </cell>
        </row>
        <row r="7224">
          <cell r="A7224" t="str">
            <v>950343301040</v>
          </cell>
          <cell r="B7224">
            <v>95034330</v>
          </cell>
          <cell r="C7224">
            <v>1040</v>
          </cell>
          <cell r="D7224">
            <v>224.52680000000001</v>
          </cell>
          <cell r="E7224">
            <v>0</v>
          </cell>
          <cell r="F7224">
            <v>0</v>
          </cell>
          <cell r="G7224">
            <v>0</v>
          </cell>
          <cell r="H7224">
            <v>0</v>
          </cell>
          <cell r="I7224">
            <v>224.52680000000001</v>
          </cell>
        </row>
        <row r="7225">
          <cell r="A7225" t="str">
            <v>950343311040</v>
          </cell>
          <cell r="B7225">
            <v>95034331</v>
          </cell>
          <cell r="C7225">
            <v>1040</v>
          </cell>
          <cell r="D7225">
            <v>139.68167</v>
          </cell>
          <cell r="E7225">
            <v>0</v>
          </cell>
          <cell r="F7225">
            <v>0</v>
          </cell>
          <cell r="G7225">
            <v>0</v>
          </cell>
          <cell r="H7225">
            <v>0</v>
          </cell>
          <cell r="I7225">
            <v>139.68167</v>
          </cell>
        </row>
        <row r="7226">
          <cell r="A7226" t="str">
            <v>950343321040</v>
          </cell>
          <cell r="B7226">
            <v>95034332</v>
          </cell>
          <cell r="C7226">
            <v>1040</v>
          </cell>
          <cell r="D7226">
            <v>110.452</v>
          </cell>
          <cell r="E7226">
            <v>0</v>
          </cell>
          <cell r="F7226">
            <v>0</v>
          </cell>
          <cell r="G7226">
            <v>0</v>
          </cell>
          <cell r="H7226">
            <v>0</v>
          </cell>
          <cell r="I7226">
            <v>110.452</v>
          </cell>
        </row>
        <row r="7227">
          <cell r="A7227" t="str">
            <v>950343322064</v>
          </cell>
          <cell r="B7227">
            <v>95034332</v>
          </cell>
          <cell r="C7227">
            <v>2064</v>
          </cell>
          <cell r="D7227">
            <v>390.85</v>
          </cell>
          <cell r="E7227">
            <v>0</v>
          </cell>
          <cell r="F7227">
            <v>0</v>
          </cell>
          <cell r="G7227">
            <v>0</v>
          </cell>
          <cell r="H7227">
            <v>0</v>
          </cell>
          <cell r="I7227">
            <v>390.85</v>
          </cell>
        </row>
        <row r="7228">
          <cell r="A7228" t="str">
            <v>950343324010</v>
          </cell>
          <cell r="B7228">
            <v>95034332</v>
          </cell>
          <cell r="C7228">
            <v>4010</v>
          </cell>
          <cell r="D7228">
            <v>110.45332999999999</v>
          </cell>
          <cell r="E7228">
            <v>0</v>
          </cell>
          <cell r="F7228">
            <v>0</v>
          </cell>
          <cell r="G7228">
            <v>0</v>
          </cell>
          <cell r="H7228">
            <v>0</v>
          </cell>
          <cell r="I7228">
            <v>110.45332999999999</v>
          </cell>
        </row>
        <row r="7229">
          <cell r="A7229" t="str">
            <v>950343331040</v>
          </cell>
          <cell r="B7229">
            <v>95034333</v>
          </cell>
          <cell r="C7229">
            <v>1040</v>
          </cell>
          <cell r="D7229">
            <v>365.66586999999998</v>
          </cell>
          <cell r="E7229">
            <v>0</v>
          </cell>
          <cell r="F7229">
            <v>0</v>
          </cell>
          <cell r="G7229">
            <v>0</v>
          </cell>
          <cell r="H7229">
            <v>0</v>
          </cell>
          <cell r="I7229">
            <v>365.66586999999998</v>
          </cell>
        </row>
        <row r="7230">
          <cell r="A7230" t="str">
            <v>950343342060</v>
          </cell>
          <cell r="B7230">
            <v>95034334</v>
          </cell>
          <cell r="C7230">
            <v>2060</v>
          </cell>
          <cell r="D7230">
            <v>307.65667000000002</v>
          </cell>
          <cell r="E7230">
            <v>0</v>
          </cell>
          <cell r="F7230">
            <v>0</v>
          </cell>
          <cell r="G7230">
            <v>0</v>
          </cell>
          <cell r="H7230">
            <v>0</v>
          </cell>
          <cell r="I7230">
            <v>307.65667000000002</v>
          </cell>
        </row>
        <row r="7231">
          <cell r="A7231" t="str">
            <v>950343342064</v>
          </cell>
          <cell r="B7231">
            <v>95034334</v>
          </cell>
          <cell r="C7231">
            <v>2064</v>
          </cell>
          <cell r="D7231">
            <v>207.94</v>
          </cell>
          <cell r="E7231">
            <v>0</v>
          </cell>
          <cell r="F7231">
            <v>0</v>
          </cell>
          <cell r="G7231">
            <v>0</v>
          </cell>
          <cell r="H7231">
            <v>0</v>
          </cell>
          <cell r="I7231">
            <v>207.94</v>
          </cell>
        </row>
        <row r="7232">
          <cell r="A7232" t="str">
            <v>950343352060</v>
          </cell>
          <cell r="B7232">
            <v>95034335</v>
          </cell>
          <cell r="C7232">
            <v>2060</v>
          </cell>
          <cell r="D7232">
            <v>42.25</v>
          </cell>
          <cell r="E7232">
            <v>0</v>
          </cell>
          <cell r="F7232">
            <v>0</v>
          </cell>
          <cell r="G7232">
            <v>0</v>
          </cell>
          <cell r="H7232">
            <v>0</v>
          </cell>
          <cell r="I7232">
            <v>42.25</v>
          </cell>
        </row>
        <row r="7233">
          <cell r="A7233" t="str">
            <v>950343356024</v>
          </cell>
          <cell r="B7233">
            <v>95034335</v>
          </cell>
          <cell r="C7233">
            <v>6024</v>
          </cell>
          <cell r="D7233">
            <v>42.25</v>
          </cell>
          <cell r="E7233">
            <v>0</v>
          </cell>
          <cell r="F7233">
            <v>0</v>
          </cell>
          <cell r="G7233">
            <v>0</v>
          </cell>
          <cell r="H7233">
            <v>0</v>
          </cell>
          <cell r="I7233">
            <v>42.25</v>
          </cell>
        </row>
        <row r="7234">
          <cell r="A7234" t="str">
            <v>950343371040</v>
          </cell>
          <cell r="B7234">
            <v>95034337</v>
          </cell>
          <cell r="C7234">
            <v>1040</v>
          </cell>
          <cell r="D7234">
            <v>294.93666000000002</v>
          </cell>
          <cell r="E7234">
            <v>0</v>
          </cell>
          <cell r="F7234">
            <v>0</v>
          </cell>
          <cell r="G7234">
            <v>0</v>
          </cell>
          <cell r="H7234">
            <v>0</v>
          </cell>
          <cell r="I7234">
            <v>294.93666000000002</v>
          </cell>
        </row>
        <row r="7235">
          <cell r="A7235" t="str">
            <v>950343381040</v>
          </cell>
          <cell r="B7235">
            <v>95034338</v>
          </cell>
          <cell r="C7235">
            <v>1040</v>
          </cell>
          <cell r="D7235">
            <v>61.405000000000001</v>
          </cell>
          <cell r="E7235">
            <v>0</v>
          </cell>
          <cell r="F7235">
            <v>0</v>
          </cell>
          <cell r="G7235">
            <v>0</v>
          </cell>
          <cell r="H7235">
            <v>0</v>
          </cell>
          <cell r="I7235">
            <v>61.405000000000001</v>
          </cell>
        </row>
        <row r="7236">
          <cell r="A7236" t="str">
            <v>950343384010</v>
          </cell>
          <cell r="B7236">
            <v>95034338</v>
          </cell>
          <cell r="C7236">
            <v>4010</v>
          </cell>
          <cell r="D7236">
            <v>61.405000000000001</v>
          </cell>
          <cell r="E7236">
            <v>0</v>
          </cell>
          <cell r="F7236">
            <v>0</v>
          </cell>
          <cell r="G7236">
            <v>0</v>
          </cell>
          <cell r="H7236">
            <v>0</v>
          </cell>
          <cell r="I7236">
            <v>61.405000000000001</v>
          </cell>
        </row>
        <row r="7237">
          <cell r="A7237" t="str">
            <v>950343391040</v>
          </cell>
          <cell r="B7237">
            <v>95034339</v>
          </cell>
          <cell r="C7237">
            <v>1040</v>
          </cell>
          <cell r="D7237">
            <v>198.9</v>
          </cell>
          <cell r="E7237">
            <v>0</v>
          </cell>
          <cell r="F7237">
            <v>0</v>
          </cell>
          <cell r="G7237">
            <v>0</v>
          </cell>
          <cell r="H7237">
            <v>0</v>
          </cell>
          <cell r="I7237">
            <v>198.9</v>
          </cell>
        </row>
        <row r="7238">
          <cell r="A7238" t="str">
            <v>950343401040</v>
          </cell>
          <cell r="B7238">
            <v>95034340</v>
          </cell>
          <cell r="C7238">
            <v>1040</v>
          </cell>
          <cell r="D7238">
            <v>799</v>
          </cell>
          <cell r="E7238">
            <v>0</v>
          </cell>
          <cell r="F7238">
            <v>0</v>
          </cell>
          <cell r="G7238">
            <v>0</v>
          </cell>
          <cell r="H7238">
            <v>0</v>
          </cell>
          <cell r="I7238">
            <v>799</v>
          </cell>
        </row>
        <row r="7239">
          <cell r="A7239" t="str">
            <v>950343411040</v>
          </cell>
          <cell r="B7239">
            <v>95034341</v>
          </cell>
          <cell r="C7239">
            <v>1040</v>
          </cell>
          <cell r="D7239">
            <v>1143.93667</v>
          </cell>
          <cell r="E7239">
            <v>0</v>
          </cell>
          <cell r="F7239">
            <v>0</v>
          </cell>
          <cell r="G7239">
            <v>0</v>
          </cell>
          <cell r="H7239">
            <v>0</v>
          </cell>
          <cell r="I7239">
            <v>1143.93667</v>
          </cell>
        </row>
        <row r="7240">
          <cell r="A7240" t="str">
            <v>950343421040</v>
          </cell>
          <cell r="B7240">
            <v>95034342</v>
          </cell>
          <cell r="C7240">
            <v>1040</v>
          </cell>
          <cell r="D7240">
            <v>602.28332999999998</v>
          </cell>
          <cell r="E7240">
            <v>0</v>
          </cell>
          <cell r="F7240">
            <v>0</v>
          </cell>
          <cell r="G7240">
            <v>0</v>
          </cell>
          <cell r="H7240">
            <v>0</v>
          </cell>
          <cell r="I7240">
            <v>602.28332999999998</v>
          </cell>
        </row>
        <row r="7241">
          <cell r="A7241" t="str">
            <v>950343424010</v>
          </cell>
          <cell r="B7241">
            <v>95034342</v>
          </cell>
          <cell r="C7241">
            <v>4010</v>
          </cell>
          <cell r="D7241">
            <v>602.28</v>
          </cell>
          <cell r="E7241">
            <v>0</v>
          </cell>
          <cell r="F7241">
            <v>0</v>
          </cell>
          <cell r="G7241">
            <v>0</v>
          </cell>
          <cell r="H7241">
            <v>0</v>
          </cell>
          <cell r="I7241">
            <v>602.28</v>
          </cell>
        </row>
        <row r="7242">
          <cell r="A7242" t="str">
            <v>950343431040</v>
          </cell>
          <cell r="B7242">
            <v>95034343</v>
          </cell>
          <cell r="C7242">
            <v>1040</v>
          </cell>
          <cell r="D7242">
            <v>89.72833</v>
          </cell>
          <cell r="E7242">
            <v>0</v>
          </cell>
          <cell r="F7242">
            <v>0</v>
          </cell>
          <cell r="G7242">
            <v>0</v>
          </cell>
          <cell r="H7242">
            <v>0</v>
          </cell>
          <cell r="I7242">
            <v>89.72833</v>
          </cell>
        </row>
        <row r="7243">
          <cell r="A7243" t="str">
            <v>950343441040</v>
          </cell>
          <cell r="B7243">
            <v>95034344</v>
          </cell>
          <cell r="C7243">
            <v>1040</v>
          </cell>
          <cell r="D7243">
            <v>3.7266699999999999</v>
          </cell>
          <cell r="E7243">
            <v>0</v>
          </cell>
          <cell r="F7243">
            <v>0</v>
          </cell>
          <cell r="G7243">
            <v>0</v>
          </cell>
          <cell r="H7243">
            <v>0</v>
          </cell>
          <cell r="I7243">
            <v>3.7266699999999999</v>
          </cell>
        </row>
        <row r="7244">
          <cell r="A7244" t="str">
            <v>950343451040</v>
          </cell>
          <cell r="B7244">
            <v>95034345</v>
          </cell>
          <cell r="C7244">
            <v>1040</v>
          </cell>
          <cell r="D7244">
            <v>3.67333</v>
          </cell>
          <cell r="E7244">
            <v>0</v>
          </cell>
          <cell r="F7244">
            <v>0</v>
          </cell>
          <cell r="G7244">
            <v>0</v>
          </cell>
          <cell r="H7244">
            <v>0</v>
          </cell>
          <cell r="I7244">
            <v>3.67333</v>
          </cell>
        </row>
        <row r="7245">
          <cell r="A7245" t="str">
            <v>950343461040</v>
          </cell>
          <cell r="B7245">
            <v>95034346</v>
          </cell>
          <cell r="C7245">
            <v>1040</v>
          </cell>
          <cell r="D7245">
            <v>1.6</v>
          </cell>
          <cell r="E7245">
            <v>0</v>
          </cell>
          <cell r="F7245">
            <v>0</v>
          </cell>
          <cell r="G7245">
            <v>0</v>
          </cell>
          <cell r="H7245">
            <v>0</v>
          </cell>
          <cell r="I7245">
            <v>1.6</v>
          </cell>
        </row>
        <row r="7246">
          <cell r="A7246" t="str">
            <v>950343471040</v>
          </cell>
          <cell r="B7246">
            <v>95034347</v>
          </cell>
          <cell r="C7246">
            <v>1040</v>
          </cell>
          <cell r="D7246">
            <v>1.6</v>
          </cell>
          <cell r="E7246">
            <v>0</v>
          </cell>
          <cell r="F7246">
            <v>0</v>
          </cell>
          <cell r="G7246">
            <v>0</v>
          </cell>
          <cell r="H7246">
            <v>0</v>
          </cell>
          <cell r="I7246">
            <v>1.6</v>
          </cell>
        </row>
        <row r="7247">
          <cell r="A7247" t="str">
            <v>950343481040</v>
          </cell>
          <cell r="B7247">
            <v>95034348</v>
          </cell>
          <cell r="C7247">
            <v>1040</v>
          </cell>
          <cell r="D7247">
            <v>5.3</v>
          </cell>
          <cell r="E7247">
            <v>0</v>
          </cell>
          <cell r="F7247">
            <v>0</v>
          </cell>
          <cell r="G7247">
            <v>0</v>
          </cell>
          <cell r="H7247">
            <v>0</v>
          </cell>
          <cell r="I7247">
            <v>5.3</v>
          </cell>
        </row>
        <row r="7248">
          <cell r="A7248" t="str">
            <v>950343491040</v>
          </cell>
          <cell r="B7248">
            <v>95034349</v>
          </cell>
          <cell r="C7248">
            <v>1040</v>
          </cell>
          <cell r="D7248">
            <v>4.99</v>
          </cell>
          <cell r="E7248">
            <v>0</v>
          </cell>
          <cell r="F7248">
            <v>0</v>
          </cell>
          <cell r="G7248">
            <v>0</v>
          </cell>
          <cell r="H7248">
            <v>0</v>
          </cell>
          <cell r="I7248">
            <v>4.99</v>
          </cell>
        </row>
        <row r="7249">
          <cell r="A7249" t="str">
            <v>950343501040</v>
          </cell>
          <cell r="B7249">
            <v>95034350</v>
          </cell>
          <cell r="C7249">
            <v>1040</v>
          </cell>
          <cell r="D7249">
            <v>210.41818000000001</v>
          </cell>
          <cell r="E7249">
            <v>0</v>
          </cell>
          <cell r="F7249">
            <v>0</v>
          </cell>
          <cell r="G7249">
            <v>0</v>
          </cell>
          <cell r="H7249">
            <v>0</v>
          </cell>
          <cell r="I7249">
            <v>210.41818000000001</v>
          </cell>
        </row>
        <row r="7250">
          <cell r="A7250" t="str">
            <v>950343531040</v>
          </cell>
          <cell r="B7250">
            <v>95034353</v>
          </cell>
          <cell r="C7250">
            <v>1040</v>
          </cell>
          <cell r="D7250">
            <v>46.998750000000001</v>
          </cell>
          <cell r="E7250">
            <v>0</v>
          </cell>
          <cell r="F7250">
            <v>0</v>
          </cell>
          <cell r="G7250">
            <v>0</v>
          </cell>
          <cell r="H7250">
            <v>0</v>
          </cell>
          <cell r="I7250">
            <v>46.998750000000001</v>
          </cell>
        </row>
        <row r="7251">
          <cell r="A7251" t="str">
            <v>950343541040</v>
          </cell>
          <cell r="B7251">
            <v>95034354</v>
          </cell>
          <cell r="C7251">
            <v>1040</v>
          </cell>
          <cell r="D7251">
            <v>8.9499999999999993</v>
          </cell>
          <cell r="E7251">
            <v>0</v>
          </cell>
          <cell r="F7251">
            <v>0</v>
          </cell>
          <cell r="G7251">
            <v>0</v>
          </cell>
          <cell r="H7251">
            <v>0</v>
          </cell>
          <cell r="I7251">
            <v>8.9499999999999993</v>
          </cell>
        </row>
        <row r="7252">
          <cell r="A7252" t="str">
            <v>950343551040</v>
          </cell>
          <cell r="B7252">
            <v>95034355</v>
          </cell>
          <cell r="C7252">
            <v>1040</v>
          </cell>
          <cell r="D7252">
            <v>189.065</v>
          </cell>
          <cell r="E7252">
            <v>0</v>
          </cell>
          <cell r="F7252">
            <v>0</v>
          </cell>
          <cell r="G7252">
            <v>0</v>
          </cell>
          <cell r="H7252">
            <v>0</v>
          </cell>
          <cell r="I7252">
            <v>189.065</v>
          </cell>
        </row>
        <row r="7253">
          <cell r="A7253" t="str">
            <v>950343571040</v>
          </cell>
          <cell r="B7253">
            <v>95034357</v>
          </cell>
          <cell r="C7253">
            <v>1040</v>
          </cell>
          <cell r="D7253">
            <v>982.20466999999996</v>
          </cell>
          <cell r="E7253">
            <v>0</v>
          </cell>
          <cell r="F7253">
            <v>0</v>
          </cell>
          <cell r="G7253">
            <v>0</v>
          </cell>
          <cell r="H7253">
            <v>0</v>
          </cell>
          <cell r="I7253">
            <v>982.20466999999996</v>
          </cell>
        </row>
        <row r="7254">
          <cell r="A7254" t="str">
            <v>950343574010</v>
          </cell>
          <cell r="B7254">
            <v>95034357</v>
          </cell>
          <cell r="C7254">
            <v>4010</v>
          </cell>
          <cell r="D7254">
            <v>982.2</v>
          </cell>
          <cell r="E7254">
            <v>0</v>
          </cell>
          <cell r="F7254">
            <v>0</v>
          </cell>
          <cell r="G7254">
            <v>0</v>
          </cell>
          <cell r="H7254">
            <v>0</v>
          </cell>
          <cell r="I7254">
            <v>982.2</v>
          </cell>
        </row>
        <row r="7255">
          <cell r="A7255" t="str">
            <v>950343581040</v>
          </cell>
          <cell r="B7255">
            <v>95034358</v>
          </cell>
          <cell r="C7255">
            <v>1040</v>
          </cell>
          <cell r="D7255">
            <v>74.297319999999999</v>
          </cell>
          <cell r="E7255">
            <v>0</v>
          </cell>
          <cell r="F7255">
            <v>0</v>
          </cell>
          <cell r="G7255">
            <v>0</v>
          </cell>
          <cell r="H7255">
            <v>0</v>
          </cell>
          <cell r="I7255">
            <v>74.297319999999999</v>
          </cell>
        </row>
        <row r="7256">
          <cell r="A7256" t="str">
            <v>950343592060</v>
          </cell>
          <cell r="B7256">
            <v>95034359</v>
          </cell>
          <cell r="C7256">
            <v>2060</v>
          </cell>
          <cell r="D7256">
            <v>315.69513999999998</v>
          </cell>
          <cell r="E7256">
            <v>0</v>
          </cell>
          <cell r="F7256">
            <v>0</v>
          </cell>
          <cell r="G7256">
            <v>0</v>
          </cell>
          <cell r="H7256">
            <v>0</v>
          </cell>
          <cell r="I7256">
            <v>315.69513999999998</v>
          </cell>
        </row>
        <row r="7257">
          <cell r="A7257" t="str">
            <v>950343596024</v>
          </cell>
          <cell r="B7257">
            <v>95034359</v>
          </cell>
          <cell r="C7257">
            <v>6024</v>
          </cell>
          <cell r="D7257">
            <v>220.15</v>
          </cell>
          <cell r="E7257">
            <v>0</v>
          </cell>
          <cell r="F7257">
            <v>0</v>
          </cell>
          <cell r="G7257">
            <v>0</v>
          </cell>
          <cell r="H7257">
            <v>0</v>
          </cell>
          <cell r="I7257">
            <v>220.15</v>
          </cell>
        </row>
        <row r="7258">
          <cell r="A7258" t="str">
            <v>950343611040</v>
          </cell>
          <cell r="B7258">
            <v>95034361</v>
          </cell>
          <cell r="C7258">
            <v>1040</v>
          </cell>
          <cell r="D7258">
            <v>324.43369000000001</v>
          </cell>
          <cell r="E7258">
            <v>0</v>
          </cell>
          <cell r="F7258">
            <v>0</v>
          </cell>
          <cell r="G7258">
            <v>0</v>
          </cell>
          <cell r="H7258">
            <v>0</v>
          </cell>
          <cell r="I7258">
            <v>324.43369000000001</v>
          </cell>
        </row>
        <row r="7259">
          <cell r="A7259" t="str">
            <v>950343621040</v>
          </cell>
          <cell r="B7259">
            <v>95034362</v>
          </cell>
          <cell r="C7259">
            <v>1040</v>
          </cell>
          <cell r="D7259">
            <v>119.59619000000001</v>
          </cell>
          <cell r="E7259">
            <v>0</v>
          </cell>
          <cell r="F7259">
            <v>0</v>
          </cell>
          <cell r="G7259">
            <v>0</v>
          </cell>
          <cell r="H7259">
            <v>0</v>
          </cell>
          <cell r="I7259">
            <v>119.59619000000001</v>
          </cell>
        </row>
        <row r="7260">
          <cell r="A7260" t="str">
            <v>950343632061</v>
          </cell>
          <cell r="B7260">
            <v>95034363</v>
          </cell>
          <cell r="C7260">
            <v>2061</v>
          </cell>
          <cell r="D7260">
            <v>84.940259999999995</v>
          </cell>
          <cell r="E7260">
            <v>0</v>
          </cell>
          <cell r="F7260">
            <v>0</v>
          </cell>
          <cell r="G7260">
            <v>0</v>
          </cell>
          <cell r="H7260">
            <v>0</v>
          </cell>
          <cell r="I7260">
            <v>84.940259999999995</v>
          </cell>
        </row>
        <row r="7261">
          <cell r="A7261" t="str">
            <v>950343641040</v>
          </cell>
          <cell r="B7261">
            <v>95034364</v>
          </cell>
          <cell r="C7261">
            <v>1040</v>
          </cell>
          <cell r="D7261">
            <v>836.31514000000004</v>
          </cell>
          <cell r="E7261">
            <v>0</v>
          </cell>
          <cell r="F7261">
            <v>0</v>
          </cell>
          <cell r="G7261">
            <v>0</v>
          </cell>
          <cell r="H7261">
            <v>0</v>
          </cell>
          <cell r="I7261">
            <v>836.31514000000004</v>
          </cell>
        </row>
        <row r="7262">
          <cell r="A7262" t="str">
            <v>950343661040</v>
          </cell>
          <cell r="B7262">
            <v>95034366</v>
          </cell>
          <cell r="C7262">
            <v>1040</v>
          </cell>
          <cell r="D7262">
            <v>55.25385</v>
          </cell>
          <cell r="E7262">
            <v>0</v>
          </cell>
          <cell r="F7262">
            <v>0</v>
          </cell>
          <cell r="G7262">
            <v>0</v>
          </cell>
          <cell r="H7262">
            <v>0</v>
          </cell>
          <cell r="I7262">
            <v>55.25385</v>
          </cell>
        </row>
        <row r="7263">
          <cell r="A7263" t="str">
            <v>950343671040</v>
          </cell>
          <cell r="B7263">
            <v>95034367</v>
          </cell>
          <cell r="C7263">
            <v>1040</v>
          </cell>
          <cell r="D7263">
            <v>245.15</v>
          </cell>
          <cell r="E7263">
            <v>0</v>
          </cell>
          <cell r="F7263">
            <v>0</v>
          </cell>
          <cell r="G7263">
            <v>0</v>
          </cell>
          <cell r="H7263">
            <v>0</v>
          </cell>
          <cell r="I7263">
            <v>245.15</v>
          </cell>
        </row>
        <row r="7264">
          <cell r="A7264" t="str">
            <v>950343681040</v>
          </cell>
          <cell r="B7264">
            <v>95034368</v>
          </cell>
          <cell r="C7264">
            <v>1040</v>
          </cell>
          <cell r="D7264">
            <v>298.02999999999997</v>
          </cell>
          <cell r="E7264">
            <v>0</v>
          </cell>
          <cell r="F7264">
            <v>0</v>
          </cell>
          <cell r="G7264">
            <v>0</v>
          </cell>
          <cell r="H7264">
            <v>0</v>
          </cell>
          <cell r="I7264">
            <v>298.02999999999997</v>
          </cell>
        </row>
        <row r="7265">
          <cell r="A7265" t="str">
            <v>950343692061</v>
          </cell>
          <cell r="B7265">
            <v>95034369</v>
          </cell>
          <cell r="C7265">
            <v>2061</v>
          </cell>
          <cell r="D7265">
            <v>4.4099399999999997</v>
          </cell>
          <cell r="E7265">
            <v>0</v>
          </cell>
          <cell r="F7265">
            <v>0</v>
          </cell>
          <cell r="G7265">
            <v>0</v>
          </cell>
          <cell r="H7265">
            <v>0</v>
          </cell>
          <cell r="I7265">
            <v>4.4099399999999997</v>
          </cell>
        </row>
        <row r="7266">
          <cell r="A7266" t="str">
            <v>950343692062</v>
          </cell>
          <cell r="B7266">
            <v>95034369</v>
          </cell>
          <cell r="C7266">
            <v>2062</v>
          </cell>
          <cell r="D7266">
            <v>2.8065000000000002</v>
          </cell>
          <cell r="E7266">
            <v>0</v>
          </cell>
          <cell r="F7266">
            <v>0</v>
          </cell>
          <cell r="G7266">
            <v>0</v>
          </cell>
          <cell r="H7266">
            <v>0</v>
          </cell>
          <cell r="I7266">
            <v>2.8065000000000002</v>
          </cell>
        </row>
        <row r="7267">
          <cell r="A7267" t="str">
            <v>950343702061</v>
          </cell>
          <cell r="B7267">
            <v>95034370</v>
          </cell>
          <cell r="C7267">
            <v>2061</v>
          </cell>
          <cell r="D7267">
            <v>637.87450000000001</v>
          </cell>
          <cell r="E7267">
            <v>0</v>
          </cell>
          <cell r="F7267">
            <v>0</v>
          </cell>
          <cell r="G7267">
            <v>0</v>
          </cell>
          <cell r="H7267">
            <v>0</v>
          </cell>
          <cell r="I7267">
            <v>637.87450000000001</v>
          </cell>
        </row>
        <row r="7268">
          <cell r="A7268" t="str">
            <v>950343714010</v>
          </cell>
          <cell r="B7268">
            <v>95034371</v>
          </cell>
          <cell r="C7268">
            <v>4010</v>
          </cell>
          <cell r="D7268">
            <v>36.200000000000003</v>
          </cell>
          <cell r="E7268">
            <v>0</v>
          </cell>
          <cell r="F7268">
            <v>0</v>
          </cell>
          <cell r="G7268">
            <v>0</v>
          </cell>
          <cell r="H7268">
            <v>0</v>
          </cell>
          <cell r="I7268">
            <v>36.200000000000003</v>
          </cell>
        </row>
        <row r="7269">
          <cell r="A7269" t="str">
            <v>950343724010</v>
          </cell>
          <cell r="B7269">
            <v>95034372</v>
          </cell>
          <cell r="C7269">
            <v>4010</v>
          </cell>
          <cell r="D7269">
            <v>26.73</v>
          </cell>
          <cell r="E7269">
            <v>0</v>
          </cell>
          <cell r="F7269">
            <v>0</v>
          </cell>
          <cell r="G7269">
            <v>0</v>
          </cell>
          <cell r="H7269">
            <v>0</v>
          </cell>
          <cell r="I7269">
            <v>26.73</v>
          </cell>
        </row>
        <row r="7270">
          <cell r="A7270" t="str">
            <v>950343734010</v>
          </cell>
          <cell r="B7270">
            <v>95034373</v>
          </cell>
          <cell r="C7270">
            <v>4010</v>
          </cell>
          <cell r="D7270">
            <v>26.73</v>
          </cell>
          <cell r="E7270">
            <v>0</v>
          </cell>
          <cell r="F7270">
            <v>0</v>
          </cell>
          <cell r="G7270">
            <v>0</v>
          </cell>
          <cell r="H7270">
            <v>0</v>
          </cell>
          <cell r="I7270">
            <v>26.73</v>
          </cell>
        </row>
        <row r="7271">
          <cell r="A7271" t="str">
            <v>950343744010</v>
          </cell>
          <cell r="B7271">
            <v>95034374</v>
          </cell>
          <cell r="C7271">
            <v>4010</v>
          </cell>
          <cell r="D7271">
            <v>26.73</v>
          </cell>
          <cell r="E7271">
            <v>0</v>
          </cell>
          <cell r="F7271">
            <v>0</v>
          </cell>
          <cell r="G7271">
            <v>0</v>
          </cell>
          <cell r="H7271">
            <v>0</v>
          </cell>
          <cell r="I7271">
            <v>26.73</v>
          </cell>
        </row>
        <row r="7272">
          <cell r="A7272" t="str">
            <v>950343751040</v>
          </cell>
          <cell r="B7272">
            <v>95034375</v>
          </cell>
          <cell r="C7272">
            <v>1040</v>
          </cell>
          <cell r="D7272">
            <v>23.76</v>
          </cell>
          <cell r="E7272">
            <v>0</v>
          </cell>
          <cell r="F7272">
            <v>0</v>
          </cell>
          <cell r="G7272">
            <v>0</v>
          </cell>
          <cell r="H7272">
            <v>0</v>
          </cell>
          <cell r="I7272">
            <v>23.76</v>
          </cell>
        </row>
        <row r="7273">
          <cell r="A7273" t="str">
            <v>950343761040</v>
          </cell>
          <cell r="B7273">
            <v>95034376</v>
          </cell>
          <cell r="C7273">
            <v>1040</v>
          </cell>
          <cell r="D7273">
            <v>23.76</v>
          </cell>
          <cell r="E7273">
            <v>0</v>
          </cell>
          <cell r="F7273">
            <v>0</v>
          </cell>
          <cell r="G7273">
            <v>0</v>
          </cell>
          <cell r="H7273">
            <v>0</v>
          </cell>
          <cell r="I7273">
            <v>23.76</v>
          </cell>
        </row>
        <row r="7274">
          <cell r="A7274" t="str">
            <v>950343764010</v>
          </cell>
          <cell r="B7274">
            <v>95034376</v>
          </cell>
          <cell r="C7274">
            <v>4010</v>
          </cell>
          <cell r="D7274">
            <v>23.76</v>
          </cell>
          <cell r="E7274">
            <v>0</v>
          </cell>
          <cell r="F7274">
            <v>0</v>
          </cell>
          <cell r="G7274">
            <v>0</v>
          </cell>
          <cell r="H7274">
            <v>0</v>
          </cell>
          <cell r="I7274">
            <v>23.76</v>
          </cell>
        </row>
        <row r="7275">
          <cell r="A7275" t="str">
            <v>950343771040</v>
          </cell>
          <cell r="B7275">
            <v>95034377</v>
          </cell>
          <cell r="C7275">
            <v>1040</v>
          </cell>
          <cell r="D7275">
            <v>23.76</v>
          </cell>
          <cell r="E7275">
            <v>0</v>
          </cell>
          <cell r="F7275">
            <v>0</v>
          </cell>
          <cell r="G7275">
            <v>0</v>
          </cell>
          <cell r="H7275">
            <v>0</v>
          </cell>
          <cell r="I7275">
            <v>23.76</v>
          </cell>
        </row>
        <row r="7276">
          <cell r="A7276" t="str">
            <v>950343781040</v>
          </cell>
          <cell r="B7276">
            <v>95034378</v>
          </cell>
          <cell r="C7276">
            <v>1040</v>
          </cell>
          <cell r="D7276">
            <v>23.76</v>
          </cell>
          <cell r="E7276">
            <v>0</v>
          </cell>
          <cell r="F7276">
            <v>0</v>
          </cell>
          <cell r="G7276">
            <v>0</v>
          </cell>
          <cell r="H7276">
            <v>0</v>
          </cell>
          <cell r="I7276">
            <v>23.76</v>
          </cell>
        </row>
        <row r="7277">
          <cell r="A7277" t="str">
            <v>950343791040</v>
          </cell>
          <cell r="B7277">
            <v>95034379</v>
          </cell>
          <cell r="C7277">
            <v>1040</v>
          </cell>
          <cell r="D7277">
            <v>86.205410000000001</v>
          </cell>
          <cell r="E7277">
            <v>0</v>
          </cell>
          <cell r="F7277">
            <v>0</v>
          </cell>
          <cell r="G7277">
            <v>0</v>
          </cell>
          <cell r="H7277">
            <v>0</v>
          </cell>
          <cell r="I7277">
            <v>86.205410000000001</v>
          </cell>
        </row>
        <row r="7278">
          <cell r="A7278" t="str">
            <v>950343792061</v>
          </cell>
          <cell r="B7278">
            <v>95034379</v>
          </cell>
          <cell r="C7278">
            <v>2061</v>
          </cell>
          <cell r="D7278">
            <v>137.80000000000001</v>
          </cell>
          <cell r="E7278">
            <v>0</v>
          </cell>
          <cell r="F7278">
            <v>0</v>
          </cell>
          <cell r="G7278">
            <v>0</v>
          </cell>
          <cell r="H7278">
            <v>0</v>
          </cell>
          <cell r="I7278">
            <v>137.80000000000001</v>
          </cell>
        </row>
        <row r="7279">
          <cell r="A7279" t="str">
            <v>950343794010</v>
          </cell>
          <cell r="B7279">
            <v>95034379</v>
          </cell>
          <cell r="C7279">
            <v>4010</v>
          </cell>
          <cell r="D7279">
            <v>86.21</v>
          </cell>
          <cell r="E7279">
            <v>0</v>
          </cell>
          <cell r="F7279">
            <v>0</v>
          </cell>
          <cell r="G7279">
            <v>0</v>
          </cell>
          <cell r="H7279">
            <v>0</v>
          </cell>
          <cell r="I7279">
            <v>86.21</v>
          </cell>
        </row>
        <row r="7280">
          <cell r="A7280" t="str">
            <v>950343801040</v>
          </cell>
          <cell r="B7280">
            <v>95034380</v>
          </cell>
          <cell r="C7280">
            <v>1040</v>
          </cell>
          <cell r="D7280">
            <v>77.546599999999998</v>
          </cell>
          <cell r="E7280">
            <v>0</v>
          </cell>
          <cell r="F7280">
            <v>0</v>
          </cell>
          <cell r="G7280">
            <v>0</v>
          </cell>
          <cell r="H7280">
            <v>0</v>
          </cell>
          <cell r="I7280">
            <v>77.546599999999998</v>
          </cell>
        </row>
        <row r="7281">
          <cell r="A7281" t="str">
            <v>950343802061</v>
          </cell>
          <cell r="B7281">
            <v>95034380</v>
          </cell>
          <cell r="C7281">
            <v>2061</v>
          </cell>
          <cell r="D7281">
            <v>49.3</v>
          </cell>
          <cell r="E7281">
            <v>0</v>
          </cell>
          <cell r="F7281">
            <v>0</v>
          </cell>
          <cell r="G7281">
            <v>0</v>
          </cell>
          <cell r="H7281">
            <v>0</v>
          </cell>
          <cell r="I7281">
            <v>49.3</v>
          </cell>
        </row>
        <row r="7282">
          <cell r="A7282" t="str">
            <v>950343811040</v>
          </cell>
          <cell r="B7282">
            <v>95034381</v>
          </cell>
          <cell r="C7282">
            <v>1040</v>
          </cell>
          <cell r="D7282">
            <v>96.670360000000002</v>
          </cell>
          <cell r="E7282">
            <v>0</v>
          </cell>
          <cell r="F7282">
            <v>0</v>
          </cell>
          <cell r="G7282">
            <v>0</v>
          </cell>
          <cell r="H7282">
            <v>0</v>
          </cell>
          <cell r="I7282">
            <v>96.670360000000002</v>
          </cell>
        </row>
        <row r="7283">
          <cell r="A7283" t="str">
            <v>950343814010</v>
          </cell>
          <cell r="B7283">
            <v>95034381</v>
          </cell>
          <cell r="C7283">
            <v>4010</v>
          </cell>
          <cell r="D7283">
            <v>76.63</v>
          </cell>
          <cell r="E7283">
            <v>0</v>
          </cell>
          <cell r="F7283">
            <v>0</v>
          </cell>
          <cell r="G7283">
            <v>0</v>
          </cell>
          <cell r="H7283">
            <v>0</v>
          </cell>
          <cell r="I7283">
            <v>76.63</v>
          </cell>
        </row>
        <row r="7284">
          <cell r="A7284" t="str">
            <v>950343821040</v>
          </cell>
          <cell r="B7284">
            <v>95034382</v>
          </cell>
          <cell r="C7284">
            <v>1040</v>
          </cell>
          <cell r="D7284">
            <v>95.031850000000006</v>
          </cell>
          <cell r="E7284">
            <v>0</v>
          </cell>
          <cell r="F7284">
            <v>0</v>
          </cell>
          <cell r="G7284">
            <v>0</v>
          </cell>
          <cell r="H7284">
            <v>0</v>
          </cell>
          <cell r="I7284">
            <v>95.031850000000006</v>
          </cell>
        </row>
        <row r="7285">
          <cell r="A7285" t="str">
            <v>950343824010</v>
          </cell>
          <cell r="B7285">
            <v>95034382</v>
          </cell>
          <cell r="C7285">
            <v>4010</v>
          </cell>
          <cell r="D7285">
            <v>95.031999999999996</v>
          </cell>
          <cell r="E7285">
            <v>0</v>
          </cell>
          <cell r="F7285">
            <v>0</v>
          </cell>
          <cell r="G7285">
            <v>0</v>
          </cell>
          <cell r="H7285">
            <v>0</v>
          </cell>
          <cell r="I7285">
            <v>95.031999999999996</v>
          </cell>
        </row>
        <row r="7286">
          <cell r="A7286" t="str">
            <v>950343831040</v>
          </cell>
          <cell r="B7286">
            <v>95034383</v>
          </cell>
          <cell r="C7286">
            <v>1040</v>
          </cell>
          <cell r="D7286">
            <v>97.514380000000003</v>
          </cell>
          <cell r="E7286">
            <v>0</v>
          </cell>
          <cell r="F7286">
            <v>0</v>
          </cell>
          <cell r="G7286">
            <v>0</v>
          </cell>
          <cell r="H7286">
            <v>0</v>
          </cell>
          <cell r="I7286">
            <v>97.514380000000003</v>
          </cell>
        </row>
        <row r="7287">
          <cell r="A7287" t="str">
            <v>950343834010</v>
          </cell>
          <cell r="B7287">
            <v>95034383</v>
          </cell>
          <cell r="C7287">
            <v>4010</v>
          </cell>
          <cell r="D7287">
            <v>91.51</v>
          </cell>
          <cell r="E7287">
            <v>0</v>
          </cell>
          <cell r="F7287">
            <v>0</v>
          </cell>
          <cell r="G7287">
            <v>0</v>
          </cell>
          <cell r="H7287">
            <v>0</v>
          </cell>
          <cell r="I7287">
            <v>91.51</v>
          </cell>
        </row>
        <row r="7288">
          <cell r="A7288" t="str">
            <v>950343841040</v>
          </cell>
          <cell r="B7288">
            <v>95034384</v>
          </cell>
          <cell r="C7288">
            <v>1040</v>
          </cell>
          <cell r="D7288">
            <v>100.73</v>
          </cell>
          <cell r="E7288">
            <v>0</v>
          </cell>
          <cell r="F7288">
            <v>0</v>
          </cell>
          <cell r="G7288">
            <v>0</v>
          </cell>
          <cell r="H7288">
            <v>0</v>
          </cell>
          <cell r="I7288">
            <v>100.73</v>
          </cell>
        </row>
        <row r="7289">
          <cell r="A7289" t="str">
            <v>950343844010</v>
          </cell>
          <cell r="B7289">
            <v>95034384</v>
          </cell>
          <cell r="C7289">
            <v>4010</v>
          </cell>
          <cell r="D7289">
            <v>98.894999999999996</v>
          </cell>
          <cell r="E7289">
            <v>0</v>
          </cell>
          <cell r="F7289">
            <v>0</v>
          </cell>
          <cell r="G7289">
            <v>0</v>
          </cell>
          <cell r="H7289">
            <v>0</v>
          </cell>
          <cell r="I7289">
            <v>98.894999999999996</v>
          </cell>
        </row>
        <row r="7290">
          <cell r="A7290" t="str">
            <v>950343851040</v>
          </cell>
          <cell r="B7290">
            <v>95034385</v>
          </cell>
          <cell r="C7290">
            <v>1040</v>
          </cell>
          <cell r="D7290">
            <v>100.04188000000001</v>
          </cell>
          <cell r="E7290">
            <v>0</v>
          </cell>
          <cell r="F7290">
            <v>0</v>
          </cell>
          <cell r="G7290">
            <v>0</v>
          </cell>
          <cell r="H7290">
            <v>0</v>
          </cell>
          <cell r="I7290">
            <v>100.04188000000001</v>
          </cell>
        </row>
        <row r="7291">
          <cell r="A7291" t="str">
            <v>950343854010</v>
          </cell>
          <cell r="B7291">
            <v>95034385</v>
          </cell>
          <cell r="C7291">
            <v>4010</v>
          </cell>
          <cell r="D7291">
            <v>100.04</v>
          </cell>
          <cell r="E7291">
            <v>0</v>
          </cell>
          <cell r="F7291">
            <v>0</v>
          </cell>
          <cell r="G7291">
            <v>0</v>
          </cell>
          <cell r="H7291">
            <v>0</v>
          </cell>
          <cell r="I7291">
            <v>100.04</v>
          </cell>
        </row>
        <row r="7292">
          <cell r="A7292" t="str">
            <v>950343861040</v>
          </cell>
          <cell r="B7292">
            <v>95034386</v>
          </cell>
          <cell r="C7292">
            <v>1040</v>
          </cell>
          <cell r="D7292">
            <v>95.567660000000004</v>
          </cell>
          <cell r="E7292">
            <v>0</v>
          </cell>
          <cell r="F7292">
            <v>0</v>
          </cell>
          <cell r="G7292">
            <v>0</v>
          </cell>
          <cell r="H7292">
            <v>0</v>
          </cell>
          <cell r="I7292">
            <v>95.567660000000004</v>
          </cell>
        </row>
        <row r="7293">
          <cell r="A7293" t="str">
            <v>950343864010</v>
          </cell>
          <cell r="B7293">
            <v>95034386</v>
          </cell>
          <cell r="C7293">
            <v>4010</v>
          </cell>
          <cell r="D7293">
            <v>95.566670000000002</v>
          </cell>
          <cell r="E7293">
            <v>0</v>
          </cell>
          <cell r="F7293">
            <v>0</v>
          </cell>
          <cell r="G7293">
            <v>0</v>
          </cell>
          <cell r="H7293">
            <v>0</v>
          </cell>
          <cell r="I7293">
            <v>95.566670000000002</v>
          </cell>
        </row>
        <row r="7294">
          <cell r="A7294" t="str">
            <v>950343871040</v>
          </cell>
          <cell r="B7294">
            <v>95034387</v>
          </cell>
          <cell r="C7294">
            <v>1040</v>
          </cell>
          <cell r="D7294">
            <v>96.587710000000001</v>
          </cell>
          <cell r="E7294">
            <v>0</v>
          </cell>
          <cell r="F7294">
            <v>0</v>
          </cell>
          <cell r="G7294">
            <v>0</v>
          </cell>
          <cell r="H7294">
            <v>0</v>
          </cell>
          <cell r="I7294">
            <v>96.587710000000001</v>
          </cell>
        </row>
        <row r="7295">
          <cell r="A7295" t="str">
            <v>950343872061</v>
          </cell>
          <cell r="B7295">
            <v>95034387</v>
          </cell>
          <cell r="C7295">
            <v>2061</v>
          </cell>
          <cell r="D7295">
            <v>59.5</v>
          </cell>
          <cell r="E7295">
            <v>0</v>
          </cell>
          <cell r="F7295">
            <v>0</v>
          </cell>
          <cell r="G7295">
            <v>0</v>
          </cell>
          <cell r="H7295">
            <v>0</v>
          </cell>
          <cell r="I7295">
            <v>59.5</v>
          </cell>
        </row>
        <row r="7296">
          <cell r="A7296" t="str">
            <v>950343874010</v>
          </cell>
          <cell r="B7296">
            <v>95034387</v>
          </cell>
          <cell r="C7296">
            <v>4010</v>
          </cell>
          <cell r="D7296">
            <v>90.38</v>
          </cell>
          <cell r="E7296">
            <v>0</v>
          </cell>
          <cell r="F7296">
            <v>0</v>
          </cell>
          <cell r="G7296">
            <v>0</v>
          </cell>
          <cell r="H7296">
            <v>0</v>
          </cell>
          <cell r="I7296">
            <v>90.38</v>
          </cell>
        </row>
        <row r="7297">
          <cell r="A7297" t="str">
            <v>950343881040</v>
          </cell>
          <cell r="B7297">
            <v>95034388</v>
          </cell>
          <cell r="C7297">
            <v>1040</v>
          </cell>
          <cell r="D7297">
            <v>99.144999999999996</v>
          </cell>
          <cell r="E7297">
            <v>0</v>
          </cell>
          <cell r="F7297">
            <v>0</v>
          </cell>
          <cell r="G7297">
            <v>0</v>
          </cell>
          <cell r="H7297">
            <v>0</v>
          </cell>
          <cell r="I7297">
            <v>99.144999999999996</v>
          </cell>
        </row>
        <row r="7298">
          <cell r="A7298" t="str">
            <v>950343884010</v>
          </cell>
          <cell r="B7298">
            <v>95034388</v>
          </cell>
          <cell r="C7298">
            <v>4010</v>
          </cell>
          <cell r="D7298">
            <v>76.72</v>
          </cell>
          <cell r="E7298">
            <v>0</v>
          </cell>
          <cell r="F7298">
            <v>0</v>
          </cell>
          <cell r="G7298">
            <v>0</v>
          </cell>
          <cell r="H7298">
            <v>0</v>
          </cell>
          <cell r="I7298">
            <v>76.72</v>
          </cell>
        </row>
        <row r="7299">
          <cell r="A7299" t="str">
            <v>950343891040</v>
          </cell>
          <cell r="B7299">
            <v>95034389</v>
          </cell>
          <cell r="C7299">
            <v>1040</v>
          </cell>
          <cell r="D7299">
            <v>98.9</v>
          </cell>
          <cell r="E7299">
            <v>0</v>
          </cell>
          <cell r="F7299">
            <v>0</v>
          </cell>
          <cell r="G7299">
            <v>0</v>
          </cell>
          <cell r="H7299">
            <v>0</v>
          </cell>
          <cell r="I7299">
            <v>98.9</v>
          </cell>
        </row>
        <row r="7300">
          <cell r="A7300" t="str">
            <v>950343901040</v>
          </cell>
          <cell r="B7300">
            <v>95034390</v>
          </cell>
          <cell r="C7300">
            <v>1040</v>
          </cell>
          <cell r="D7300">
            <v>99.012200000000007</v>
          </cell>
          <cell r="E7300">
            <v>0</v>
          </cell>
          <cell r="F7300">
            <v>0</v>
          </cell>
          <cell r="G7300">
            <v>0</v>
          </cell>
          <cell r="H7300">
            <v>0</v>
          </cell>
          <cell r="I7300">
            <v>99.012200000000007</v>
          </cell>
        </row>
        <row r="7301">
          <cell r="A7301" t="str">
            <v>950343902064</v>
          </cell>
          <cell r="B7301">
            <v>95034390</v>
          </cell>
          <cell r="C7301">
            <v>2064</v>
          </cell>
          <cell r="D7301">
            <v>54.09</v>
          </cell>
          <cell r="E7301">
            <v>0</v>
          </cell>
          <cell r="F7301">
            <v>0</v>
          </cell>
          <cell r="G7301">
            <v>0</v>
          </cell>
          <cell r="H7301">
            <v>0</v>
          </cell>
          <cell r="I7301">
            <v>54.09</v>
          </cell>
        </row>
        <row r="7302">
          <cell r="A7302" t="str">
            <v>950343904010</v>
          </cell>
          <cell r="B7302">
            <v>95034390</v>
          </cell>
          <cell r="C7302">
            <v>4010</v>
          </cell>
          <cell r="D7302">
            <v>91.877499999999998</v>
          </cell>
          <cell r="E7302">
            <v>0</v>
          </cell>
          <cell r="F7302">
            <v>0</v>
          </cell>
          <cell r="G7302">
            <v>0</v>
          </cell>
          <cell r="H7302">
            <v>0</v>
          </cell>
          <cell r="I7302">
            <v>91.877499999999998</v>
          </cell>
        </row>
        <row r="7303">
          <cell r="A7303" t="str">
            <v>950343911040</v>
          </cell>
          <cell r="B7303">
            <v>95034391</v>
          </cell>
          <cell r="C7303">
            <v>1040</v>
          </cell>
          <cell r="D7303">
            <v>93.19</v>
          </cell>
          <cell r="E7303">
            <v>0</v>
          </cell>
          <cell r="F7303">
            <v>0</v>
          </cell>
          <cell r="G7303">
            <v>0</v>
          </cell>
          <cell r="H7303">
            <v>0</v>
          </cell>
          <cell r="I7303">
            <v>93.19</v>
          </cell>
        </row>
        <row r="7304">
          <cell r="A7304" t="str">
            <v>950343912064</v>
          </cell>
          <cell r="B7304">
            <v>95034391</v>
          </cell>
          <cell r="C7304">
            <v>2064</v>
          </cell>
          <cell r="D7304">
            <v>121.07</v>
          </cell>
          <cell r="E7304">
            <v>0</v>
          </cell>
          <cell r="F7304">
            <v>0</v>
          </cell>
          <cell r="G7304">
            <v>0</v>
          </cell>
          <cell r="H7304">
            <v>0</v>
          </cell>
          <cell r="I7304">
            <v>121.07</v>
          </cell>
        </row>
        <row r="7305">
          <cell r="A7305" t="str">
            <v>950343921040</v>
          </cell>
          <cell r="B7305">
            <v>95034392</v>
          </cell>
          <cell r="C7305">
            <v>1040</v>
          </cell>
          <cell r="D7305">
            <v>55.488889999999998</v>
          </cell>
          <cell r="E7305">
            <v>0</v>
          </cell>
          <cell r="F7305">
            <v>0</v>
          </cell>
          <cell r="G7305">
            <v>0</v>
          </cell>
          <cell r="H7305">
            <v>0</v>
          </cell>
          <cell r="I7305">
            <v>55.488889999999998</v>
          </cell>
        </row>
        <row r="7306">
          <cell r="A7306" t="str">
            <v>950343922064</v>
          </cell>
          <cell r="B7306">
            <v>95034392</v>
          </cell>
          <cell r="C7306">
            <v>2064</v>
          </cell>
          <cell r="D7306">
            <v>79.11</v>
          </cell>
          <cell r="E7306">
            <v>0</v>
          </cell>
          <cell r="F7306">
            <v>0</v>
          </cell>
          <cell r="G7306">
            <v>0</v>
          </cell>
          <cell r="H7306">
            <v>0</v>
          </cell>
          <cell r="I7306">
            <v>79.11</v>
          </cell>
        </row>
        <row r="7307">
          <cell r="A7307" t="str">
            <v>950343931040</v>
          </cell>
          <cell r="B7307">
            <v>95034393</v>
          </cell>
          <cell r="C7307">
            <v>1040</v>
          </cell>
          <cell r="D7307">
            <v>93.19</v>
          </cell>
          <cell r="E7307">
            <v>0</v>
          </cell>
          <cell r="F7307">
            <v>0</v>
          </cell>
          <cell r="G7307">
            <v>0</v>
          </cell>
          <cell r="H7307">
            <v>0</v>
          </cell>
          <cell r="I7307">
            <v>93.19</v>
          </cell>
        </row>
        <row r="7308">
          <cell r="A7308" t="str">
            <v>950343934010</v>
          </cell>
          <cell r="B7308">
            <v>95034393</v>
          </cell>
          <cell r="C7308">
            <v>4010</v>
          </cell>
          <cell r="D7308">
            <v>61.89</v>
          </cell>
          <cell r="E7308">
            <v>0</v>
          </cell>
          <cell r="F7308">
            <v>0</v>
          </cell>
          <cell r="G7308">
            <v>0</v>
          </cell>
          <cell r="H7308">
            <v>0</v>
          </cell>
          <cell r="I7308">
            <v>61.89</v>
          </cell>
        </row>
        <row r="7309">
          <cell r="A7309" t="str">
            <v>950343942064</v>
          </cell>
          <cell r="B7309">
            <v>95034394</v>
          </cell>
          <cell r="C7309">
            <v>2064</v>
          </cell>
          <cell r="D7309">
            <v>245.23</v>
          </cell>
          <cell r="E7309">
            <v>0</v>
          </cell>
          <cell r="F7309">
            <v>0</v>
          </cell>
          <cell r="G7309">
            <v>0</v>
          </cell>
          <cell r="H7309">
            <v>0</v>
          </cell>
          <cell r="I7309">
            <v>245.23</v>
          </cell>
        </row>
        <row r="7310">
          <cell r="A7310" t="str">
            <v>950343961040</v>
          </cell>
          <cell r="B7310">
            <v>95034396</v>
          </cell>
          <cell r="C7310">
            <v>1040</v>
          </cell>
          <cell r="D7310">
            <v>22.953150000000001</v>
          </cell>
          <cell r="E7310">
            <v>0</v>
          </cell>
          <cell r="F7310">
            <v>0</v>
          </cell>
          <cell r="G7310">
            <v>0</v>
          </cell>
          <cell r="H7310">
            <v>0</v>
          </cell>
          <cell r="I7310">
            <v>22.953150000000001</v>
          </cell>
        </row>
        <row r="7311">
          <cell r="A7311" t="str">
            <v>950343962060</v>
          </cell>
          <cell r="B7311">
            <v>95034396</v>
          </cell>
          <cell r="C7311">
            <v>2060</v>
          </cell>
          <cell r="D7311">
            <v>6.0569300000000004</v>
          </cell>
          <cell r="E7311">
            <v>0</v>
          </cell>
          <cell r="F7311">
            <v>0</v>
          </cell>
          <cell r="G7311">
            <v>0</v>
          </cell>
          <cell r="H7311">
            <v>0</v>
          </cell>
          <cell r="I7311">
            <v>6.0569300000000004</v>
          </cell>
        </row>
        <row r="7312">
          <cell r="A7312" t="str">
            <v>950343962064</v>
          </cell>
          <cell r="B7312">
            <v>95034396</v>
          </cell>
          <cell r="C7312">
            <v>2064</v>
          </cell>
          <cell r="D7312">
            <v>19.391259999999999</v>
          </cell>
          <cell r="E7312">
            <v>0</v>
          </cell>
          <cell r="F7312">
            <v>0</v>
          </cell>
          <cell r="G7312">
            <v>0</v>
          </cell>
          <cell r="H7312">
            <v>0</v>
          </cell>
          <cell r="I7312">
            <v>19.391259999999999</v>
          </cell>
        </row>
        <row r="7313">
          <cell r="A7313" t="str">
            <v>950343964010</v>
          </cell>
          <cell r="B7313">
            <v>95034396</v>
          </cell>
          <cell r="C7313">
            <v>4010</v>
          </cell>
          <cell r="D7313">
            <v>18</v>
          </cell>
          <cell r="E7313">
            <v>0</v>
          </cell>
          <cell r="F7313">
            <v>0</v>
          </cell>
          <cell r="G7313">
            <v>0</v>
          </cell>
          <cell r="H7313">
            <v>0</v>
          </cell>
          <cell r="I7313">
            <v>18</v>
          </cell>
        </row>
        <row r="7314">
          <cell r="A7314" t="str">
            <v>950343971040</v>
          </cell>
          <cell r="B7314">
            <v>95034397</v>
          </cell>
          <cell r="C7314">
            <v>1040</v>
          </cell>
          <cell r="D7314">
            <v>5.5</v>
          </cell>
          <cell r="E7314">
            <v>0</v>
          </cell>
          <cell r="F7314">
            <v>0</v>
          </cell>
          <cell r="G7314">
            <v>0</v>
          </cell>
          <cell r="H7314">
            <v>0</v>
          </cell>
          <cell r="I7314">
            <v>5.5</v>
          </cell>
        </row>
        <row r="7315">
          <cell r="A7315" t="str">
            <v>950343981040</v>
          </cell>
          <cell r="B7315">
            <v>95034398</v>
          </cell>
          <cell r="C7315">
            <v>1040</v>
          </cell>
          <cell r="D7315">
            <v>5.5</v>
          </cell>
          <cell r="E7315">
            <v>0</v>
          </cell>
          <cell r="F7315">
            <v>0</v>
          </cell>
          <cell r="G7315">
            <v>0</v>
          </cell>
          <cell r="H7315">
            <v>0</v>
          </cell>
          <cell r="I7315">
            <v>5.5</v>
          </cell>
        </row>
        <row r="7316">
          <cell r="A7316" t="str">
            <v>950343991040</v>
          </cell>
          <cell r="B7316">
            <v>95034399</v>
          </cell>
          <cell r="C7316">
            <v>1040</v>
          </cell>
          <cell r="D7316">
            <v>5.5</v>
          </cell>
          <cell r="E7316">
            <v>0</v>
          </cell>
          <cell r="F7316">
            <v>0</v>
          </cell>
          <cell r="G7316">
            <v>0</v>
          </cell>
          <cell r="H7316">
            <v>0</v>
          </cell>
          <cell r="I7316">
            <v>5.5</v>
          </cell>
        </row>
        <row r="7317">
          <cell r="A7317" t="str">
            <v>950344001040</v>
          </cell>
          <cell r="B7317">
            <v>95034400</v>
          </cell>
          <cell r="C7317">
            <v>1040</v>
          </cell>
          <cell r="D7317">
            <v>5.5</v>
          </cell>
          <cell r="E7317">
            <v>0</v>
          </cell>
          <cell r="F7317">
            <v>0</v>
          </cell>
          <cell r="G7317">
            <v>0</v>
          </cell>
          <cell r="H7317">
            <v>0</v>
          </cell>
          <cell r="I7317">
            <v>5.5</v>
          </cell>
        </row>
        <row r="7318">
          <cell r="A7318" t="str">
            <v>950344011040</v>
          </cell>
          <cell r="B7318">
            <v>95034401</v>
          </cell>
          <cell r="C7318">
            <v>1040</v>
          </cell>
          <cell r="D7318">
            <v>5.5</v>
          </cell>
          <cell r="E7318">
            <v>0</v>
          </cell>
          <cell r="F7318">
            <v>0</v>
          </cell>
          <cell r="G7318">
            <v>0</v>
          </cell>
          <cell r="H7318">
            <v>0</v>
          </cell>
          <cell r="I7318">
            <v>5.5</v>
          </cell>
        </row>
        <row r="7319">
          <cell r="A7319" t="str">
            <v>950344021040</v>
          </cell>
          <cell r="B7319">
            <v>95034402</v>
          </cell>
          <cell r="C7319">
            <v>1040</v>
          </cell>
          <cell r="D7319">
            <v>5.5</v>
          </cell>
          <cell r="E7319">
            <v>0</v>
          </cell>
          <cell r="F7319">
            <v>0</v>
          </cell>
          <cell r="G7319">
            <v>0</v>
          </cell>
          <cell r="H7319">
            <v>0</v>
          </cell>
          <cell r="I7319">
            <v>5.5</v>
          </cell>
        </row>
        <row r="7320">
          <cell r="A7320" t="str">
            <v>950344031040</v>
          </cell>
          <cell r="B7320">
            <v>95034403</v>
          </cell>
          <cell r="C7320">
            <v>1040</v>
          </cell>
          <cell r="D7320">
            <v>5.5</v>
          </cell>
          <cell r="E7320">
            <v>0</v>
          </cell>
          <cell r="F7320">
            <v>0</v>
          </cell>
          <cell r="G7320">
            <v>0</v>
          </cell>
          <cell r="H7320">
            <v>0</v>
          </cell>
          <cell r="I7320">
            <v>5.5</v>
          </cell>
        </row>
        <row r="7321">
          <cell r="A7321" t="str">
            <v>950344062060</v>
          </cell>
          <cell r="B7321">
            <v>95034406</v>
          </cell>
          <cell r="C7321">
            <v>2060</v>
          </cell>
          <cell r="D7321">
            <v>1267.55</v>
          </cell>
          <cell r="E7321">
            <v>0</v>
          </cell>
          <cell r="F7321">
            <v>0</v>
          </cell>
          <cell r="G7321">
            <v>0</v>
          </cell>
          <cell r="H7321">
            <v>0</v>
          </cell>
          <cell r="I7321">
            <v>1267.55</v>
          </cell>
        </row>
        <row r="7322">
          <cell r="A7322" t="str">
            <v>950344072060</v>
          </cell>
          <cell r="B7322">
            <v>95034407</v>
          </cell>
          <cell r="C7322">
            <v>2060</v>
          </cell>
          <cell r="D7322">
            <v>335</v>
          </cell>
          <cell r="E7322">
            <v>0</v>
          </cell>
          <cell r="F7322">
            <v>0</v>
          </cell>
          <cell r="G7322">
            <v>0</v>
          </cell>
          <cell r="H7322">
            <v>0</v>
          </cell>
          <cell r="I7322">
            <v>335</v>
          </cell>
        </row>
        <row r="7323">
          <cell r="A7323" t="str">
            <v>950344082060</v>
          </cell>
          <cell r="B7323">
            <v>95034408</v>
          </cell>
          <cell r="C7323">
            <v>2060</v>
          </cell>
          <cell r="D7323">
            <v>441.375</v>
          </cell>
          <cell r="E7323">
            <v>0</v>
          </cell>
          <cell r="F7323">
            <v>0</v>
          </cell>
          <cell r="G7323">
            <v>0</v>
          </cell>
          <cell r="H7323">
            <v>0</v>
          </cell>
          <cell r="I7323">
            <v>441.375</v>
          </cell>
        </row>
        <row r="7324">
          <cell r="A7324" t="str">
            <v>950344092060</v>
          </cell>
          <cell r="B7324">
            <v>95034409</v>
          </cell>
          <cell r="C7324">
            <v>2060</v>
          </cell>
          <cell r="D7324">
            <v>53</v>
          </cell>
          <cell r="E7324">
            <v>0</v>
          </cell>
          <cell r="F7324">
            <v>0</v>
          </cell>
          <cell r="G7324">
            <v>0</v>
          </cell>
          <cell r="H7324">
            <v>0</v>
          </cell>
          <cell r="I7324">
            <v>53</v>
          </cell>
        </row>
        <row r="7325">
          <cell r="A7325" t="str">
            <v>950344102060</v>
          </cell>
          <cell r="B7325">
            <v>95034410</v>
          </cell>
          <cell r="C7325">
            <v>2060</v>
          </cell>
          <cell r="D7325">
            <v>418</v>
          </cell>
          <cell r="E7325">
            <v>0</v>
          </cell>
          <cell r="F7325">
            <v>0</v>
          </cell>
          <cell r="G7325">
            <v>0</v>
          </cell>
          <cell r="H7325">
            <v>0</v>
          </cell>
          <cell r="I7325">
            <v>418</v>
          </cell>
        </row>
        <row r="7326">
          <cell r="A7326" t="str">
            <v>950344112060</v>
          </cell>
          <cell r="B7326">
            <v>95034411</v>
          </cell>
          <cell r="C7326">
            <v>2060</v>
          </cell>
          <cell r="D7326">
            <v>1961</v>
          </cell>
          <cell r="E7326">
            <v>0</v>
          </cell>
          <cell r="F7326">
            <v>0</v>
          </cell>
          <cell r="G7326">
            <v>0</v>
          </cell>
          <cell r="H7326">
            <v>0</v>
          </cell>
          <cell r="I7326">
            <v>1961</v>
          </cell>
        </row>
        <row r="7327">
          <cell r="A7327" t="str">
            <v>950344122060</v>
          </cell>
          <cell r="B7327">
            <v>95034412</v>
          </cell>
          <cell r="C7327">
            <v>2060</v>
          </cell>
          <cell r="D7327">
            <v>95.4</v>
          </cell>
          <cell r="E7327">
            <v>0</v>
          </cell>
          <cell r="F7327">
            <v>0</v>
          </cell>
          <cell r="G7327">
            <v>0</v>
          </cell>
          <cell r="H7327">
            <v>0</v>
          </cell>
          <cell r="I7327">
            <v>95.4</v>
          </cell>
        </row>
        <row r="7328">
          <cell r="A7328" t="str">
            <v>950344132060</v>
          </cell>
          <cell r="B7328">
            <v>95034413</v>
          </cell>
          <cell r="C7328">
            <v>2060</v>
          </cell>
          <cell r="D7328">
            <v>193</v>
          </cell>
          <cell r="E7328">
            <v>0</v>
          </cell>
          <cell r="F7328">
            <v>0</v>
          </cell>
          <cell r="G7328">
            <v>0</v>
          </cell>
          <cell r="H7328">
            <v>0</v>
          </cell>
          <cell r="I7328">
            <v>193</v>
          </cell>
        </row>
        <row r="7329">
          <cell r="A7329" t="str">
            <v>950344142060</v>
          </cell>
          <cell r="B7329">
            <v>95034414</v>
          </cell>
          <cell r="C7329">
            <v>2060</v>
          </cell>
          <cell r="D7329">
            <v>12</v>
          </cell>
          <cell r="E7329">
            <v>0</v>
          </cell>
          <cell r="F7329">
            <v>0</v>
          </cell>
          <cell r="G7329">
            <v>0</v>
          </cell>
          <cell r="H7329">
            <v>0</v>
          </cell>
          <cell r="I7329">
            <v>12</v>
          </cell>
        </row>
        <row r="7330">
          <cell r="A7330" t="str">
            <v>950344142061</v>
          </cell>
          <cell r="B7330">
            <v>95034414</v>
          </cell>
          <cell r="C7330">
            <v>2061</v>
          </cell>
          <cell r="D7330">
            <v>2.4357099999999998</v>
          </cell>
          <cell r="E7330">
            <v>0</v>
          </cell>
          <cell r="F7330">
            <v>0</v>
          </cell>
          <cell r="G7330">
            <v>0</v>
          </cell>
          <cell r="H7330">
            <v>0</v>
          </cell>
          <cell r="I7330">
            <v>2.4357099999999998</v>
          </cell>
        </row>
        <row r="7331">
          <cell r="A7331" t="str">
            <v>950344142064</v>
          </cell>
          <cell r="B7331">
            <v>95034414</v>
          </cell>
          <cell r="C7331">
            <v>2064</v>
          </cell>
          <cell r="D7331">
            <v>9.81</v>
          </cell>
          <cell r="E7331">
            <v>0</v>
          </cell>
          <cell r="F7331">
            <v>0</v>
          </cell>
          <cell r="G7331">
            <v>0</v>
          </cell>
          <cell r="H7331">
            <v>0</v>
          </cell>
          <cell r="I7331">
            <v>9.81</v>
          </cell>
        </row>
        <row r="7332">
          <cell r="A7332" t="str">
            <v>950344152060</v>
          </cell>
          <cell r="B7332">
            <v>95034415</v>
          </cell>
          <cell r="C7332">
            <v>2060</v>
          </cell>
          <cell r="D7332">
            <v>360.77499999999998</v>
          </cell>
          <cell r="E7332">
            <v>0</v>
          </cell>
          <cell r="F7332">
            <v>0</v>
          </cell>
          <cell r="G7332">
            <v>0</v>
          </cell>
          <cell r="H7332">
            <v>0</v>
          </cell>
          <cell r="I7332">
            <v>360.77499999999998</v>
          </cell>
        </row>
        <row r="7333">
          <cell r="A7333" t="str">
            <v>950344161040</v>
          </cell>
          <cell r="B7333">
            <v>95034416</v>
          </cell>
          <cell r="C7333">
            <v>1040</v>
          </cell>
          <cell r="D7333">
            <v>95.667500000000004</v>
          </cell>
          <cell r="E7333">
            <v>0</v>
          </cell>
          <cell r="F7333">
            <v>0</v>
          </cell>
          <cell r="G7333">
            <v>0</v>
          </cell>
          <cell r="H7333">
            <v>0</v>
          </cell>
          <cell r="I7333">
            <v>95.667500000000004</v>
          </cell>
        </row>
        <row r="7334">
          <cell r="A7334" t="str">
            <v>950344172060</v>
          </cell>
          <cell r="B7334">
            <v>95034417</v>
          </cell>
          <cell r="C7334">
            <v>2060</v>
          </cell>
          <cell r="D7334">
            <v>1599.81</v>
          </cell>
          <cell r="E7334">
            <v>0</v>
          </cell>
          <cell r="F7334">
            <v>0</v>
          </cell>
          <cell r="G7334">
            <v>0</v>
          </cell>
          <cell r="H7334">
            <v>0</v>
          </cell>
          <cell r="I7334">
            <v>1599.81</v>
          </cell>
        </row>
        <row r="7335">
          <cell r="A7335" t="str">
            <v>950344172064</v>
          </cell>
          <cell r="B7335">
            <v>95034417</v>
          </cell>
          <cell r="C7335">
            <v>2064</v>
          </cell>
          <cell r="D7335">
            <v>865.42</v>
          </cell>
          <cell r="E7335">
            <v>0</v>
          </cell>
          <cell r="F7335">
            <v>0</v>
          </cell>
          <cell r="G7335">
            <v>0</v>
          </cell>
          <cell r="H7335">
            <v>0</v>
          </cell>
          <cell r="I7335">
            <v>865.42</v>
          </cell>
        </row>
        <row r="7336">
          <cell r="A7336" t="str">
            <v>950344176024</v>
          </cell>
          <cell r="B7336">
            <v>95034417</v>
          </cell>
          <cell r="C7336">
            <v>6024</v>
          </cell>
          <cell r="D7336">
            <v>1368.77</v>
          </cell>
          <cell r="E7336">
            <v>0</v>
          </cell>
          <cell r="F7336">
            <v>0</v>
          </cell>
          <cell r="G7336">
            <v>0</v>
          </cell>
          <cell r="H7336">
            <v>0</v>
          </cell>
          <cell r="I7336">
            <v>1368.77</v>
          </cell>
        </row>
        <row r="7337">
          <cell r="A7337" t="str">
            <v>950344182060</v>
          </cell>
          <cell r="B7337">
            <v>95034418</v>
          </cell>
          <cell r="C7337">
            <v>2060</v>
          </cell>
          <cell r="D7337">
            <v>1706.37</v>
          </cell>
          <cell r="E7337">
            <v>0</v>
          </cell>
          <cell r="F7337">
            <v>0</v>
          </cell>
          <cell r="G7337">
            <v>0</v>
          </cell>
          <cell r="H7337">
            <v>0</v>
          </cell>
          <cell r="I7337">
            <v>1706.37</v>
          </cell>
        </row>
        <row r="7338">
          <cell r="A7338" t="str">
            <v>950344182064</v>
          </cell>
          <cell r="B7338">
            <v>95034418</v>
          </cell>
          <cell r="C7338">
            <v>2064</v>
          </cell>
          <cell r="D7338">
            <v>957.14</v>
          </cell>
          <cell r="E7338">
            <v>0</v>
          </cell>
          <cell r="F7338">
            <v>0</v>
          </cell>
          <cell r="G7338">
            <v>0</v>
          </cell>
          <cell r="H7338">
            <v>0</v>
          </cell>
          <cell r="I7338">
            <v>957.14</v>
          </cell>
        </row>
        <row r="7339">
          <cell r="A7339" t="str">
            <v>950344186024</v>
          </cell>
          <cell r="B7339">
            <v>95034418</v>
          </cell>
          <cell r="C7339">
            <v>6024</v>
          </cell>
          <cell r="D7339">
            <v>1421.98</v>
          </cell>
          <cell r="E7339">
            <v>0</v>
          </cell>
          <cell r="F7339">
            <v>0</v>
          </cell>
          <cell r="G7339">
            <v>0</v>
          </cell>
          <cell r="H7339">
            <v>0</v>
          </cell>
          <cell r="I7339">
            <v>1421.98</v>
          </cell>
        </row>
        <row r="7340">
          <cell r="A7340" t="str">
            <v>950344192060</v>
          </cell>
          <cell r="B7340">
            <v>95034419</v>
          </cell>
          <cell r="C7340">
            <v>2060</v>
          </cell>
          <cell r="D7340">
            <v>150.79583</v>
          </cell>
          <cell r="E7340">
            <v>0</v>
          </cell>
          <cell r="F7340">
            <v>0</v>
          </cell>
          <cell r="G7340">
            <v>0</v>
          </cell>
          <cell r="H7340">
            <v>0</v>
          </cell>
          <cell r="I7340">
            <v>150.79583</v>
          </cell>
        </row>
        <row r="7341">
          <cell r="A7341" t="str">
            <v>950344192061</v>
          </cell>
          <cell r="B7341">
            <v>95034419</v>
          </cell>
          <cell r="C7341">
            <v>2061</v>
          </cell>
          <cell r="D7341">
            <v>167.78</v>
          </cell>
          <cell r="E7341">
            <v>0</v>
          </cell>
          <cell r="F7341">
            <v>0</v>
          </cell>
          <cell r="G7341">
            <v>0</v>
          </cell>
          <cell r="H7341">
            <v>0</v>
          </cell>
          <cell r="I7341">
            <v>167.78</v>
          </cell>
        </row>
        <row r="7342">
          <cell r="A7342" t="str">
            <v>950344196024</v>
          </cell>
          <cell r="B7342">
            <v>95034419</v>
          </cell>
          <cell r="C7342">
            <v>6024</v>
          </cell>
          <cell r="D7342">
            <v>144.33000000000001</v>
          </cell>
          <cell r="E7342">
            <v>0</v>
          </cell>
          <cell r="F7342">
            <v>0</v>
          </cell>
          <cell r="G7342">
            <v>0</v>
          </cell>
          <cell r="H7342">
            <v>0</v>
          </cell>
          <cell r="I7342">
            <v>144.33000000000001</v>
          </cell>
        </row>
        <row r="7343">
          <cell r="A7343" t="str">
            <v>950344222061</v>
          </cell>
          <cell r="B7343">
            <v>95034422</v>
          </cell>
          <cell r="C7343">
            <v>2061</v>
          </cell>
          <cell r="D7343">
            <v>1356.14</v>
          </cell>
          <cell r="E7343">
            <v>0</v>
          </cell>
          <cell r="F7343">
            <v>0</v>
          </cell>
          <cell r="G7343">
            <v>0</v>
          </cell>
          <cell r="H7343">
            <v>0</v>
          </cell>
          <cell r="I7343">
            <v>1356.14</v>
          </cell>
        </row>
        <row r="7344">
          <cell r="A7344" t="str">
            <v>950344252061</v>
          </cell>
          <cell r="B7344">
            <v>95034425</v>
          </cell>
          <cell r="C7344">
            <v>2061</v>
          </cell>
          <cell r="D7344">
            <v>117.55</v>
          </cell>
          <cell r="E7344">
            <v>0</v>
          </cell>
          <cell r="F7344">
            <v>0</v>
          </cell>
          <cell r="G7344">
            <v>0</v>
          </cell>
          <cell r="H7344">
            <v>0</v>
          </cell>
          <cell r="I7344">
            <v>117.55</v>
          </cell>
        </row>
        <row r="7345">
          <cell r="A7345" t="str">
            <v>950344272061</v>
          </cell>
          <cell r="B7345">
            <v>95034427</v>
          </cell>
          <cell r="C7345">
            <v>2061</v>
          </cell>
          <cell r="D7345">
            <v>50</v>
          </cell>
          <cell r="E7345">
            <v>0</v>
          </cell>
          <cell r="F7345">
            <v>0</v>
          </cell>
          <cell r="G7345">
            <v>0</v>
          </cell>
          <cell r="H7345">
            <v>0</v>
          </cell>
          <cell r="I7345">
            <v>50</v>
          </cell>
        </row>
        <row r="7346">
          <cell r="A7346" t="str">
            <v>950344282060</v>
          </cell>
          <cell r="B7346">
            <v>95034428</v>
          </cell>
          <cell r="C7346">
            <v>2060</v>
          </cell>
          <cell r="D7346">
            <v>461.7</v>
          </cell>
          <cell r="E7346">
            <v>0</v>
          </cell>
          <cell r="F7346">
            <v>0</v>
          </cell>
          <cell r="G7346">
            <v>0</v>
          </cell>
          <cell r="H7346">
            <v>0</v>
          </cell>
          <cell r="I7346">
            <v>461.7</v>
          </cell>
        </row>
        <row r="7347">
          <cell r="A7347" t="str">
            <v>950344311040</v>
          </cell>
          <cell r="B7347">
            <v>95034431</v>
          </cell>
          <cell r="C7347">
            <v>1040</v>
          </cell>
          <cell r="D7347">
            <v>87.548320000000004</v>
          </cell>
          <cell r="E7347">
            <v>0</v>
          </cell>
          <cell r="F7347">
            <v>0</v>
          </cell>
          <cell r="G7347">
            <v>0</v>
          </cell>
          <cell r="H7347">
            <v>0</v>
          </cell>
          <cell r="I7347">
            <v>87.548320000000004</v>
          </cell>
        </row>
        <row r="7348">
          <cell r="A7348" t="str">
            <v>950344312060</v>
          </cell>
          <cell r="B7348">
            <v>95034431</v>
          </cell>
          <cell r="C7348">
            <v>2060</v>
          </cell>
          <cell r="D7348">
            <v>36.729999999999997</v>
          </cell>
          <cell r="E7348">
            <v>0</v>
          </cell>
          <cell r="F7348">
            <v>0</v>
          </cell>
          <cell r="G7348">
            <v>0</v>
          </cell>
          <cell r="H7348">
            <v>0</v>
          </cell>
          <cell r="I7348">
            <v>36.729999999999997</v>
          </cell>
        </row>
        <row r="7349">
          <cell r="A7349" t="str">
            <v>950344312061</v>
          </cell>
          <cell r="B7349">
            <v>95034431</v>
          </cell>
          <cell r="C7349">
            <v>2061</v>
          </cell>
          <cell r="D7349">
            <v>14.35</v>
          </cell>
          <cell r="E7349">
            <v>0</v>
          </cell>
          <cell r="F7349">
            <v>0</v>
          </cell>
          <cell r="G7349">
            <v>0</v>
          </cell>
          <cell r="H7349">
            <v>0</v>
          </cell>
          <cell r="I7349">
            <v>14.35</v>
          </cell>
        </row>
        <row r="7350">
          <cell r="A7350" t="str">
            <v>950344312064</v>
          </cell>
          <cell r="B7350">
            <v>95034431</v>
          </cell>
          <cell r="C7350">
            <v>2064</v>
          </cell>
          <cell r="D7350">
            <v>56.751869999999997</v>
          </cell>
          <cell r="E7350">
            <v>0</v>
          </cell>
          <cell r="F7350">
            <v>0</v>
          </cell>
          <cell r="G7350">
            <v>0</v>
          </cell>
          <cell r="H7350">
            <v>0</v>
          </cell>
          <cell r="I7350">
            <v>56.751869999999997</v>
          </cell>
        </row>
        <row r="7351">
          <cell r="A7351" t="str">
            <v>950344314010</v>
          </cell>
          <cell r="B7351">
            <v>95034431</v>
          </cell>
          <cell r="C7351">
            <v>4010</v>
          </cell>
          <cell r="D7351">
            <v>84.185000000000002</v>
          </cell>
          <cell r="E7351">
            <v>0</v>
          </cell>
          <cell r="F7351">
            <v>0</v>
          </cell>
          <cell r="G7351">
            <v>0</v>
          </cell>
          <cell r="H7351">
            <v>0</v>
          </cell>
          <cell r="I7351">
            <v>84.185000000000002</v>
          </cell>
        </row>
        <row r="7352">
          <cell r="A7352" t="str">
            <v>950344321040</v>
          </cell>
          <cell r="B7352">
            <v>95034432</v>
          </cell>
          <cell r="C7352">
            <v>1040</v>
          </cell>
          <cell r="D7352">
            <v>1323.4375</v>
          </cell>
          <cell r="E7352">
            <v>0</v>
          </cell>
          <cell r="F7352">
            <v>0</v>
          </cell>
          <cell r="G7352">
            <v>0</v>
          </cell>
          <cell r="H7352">
            <v>0</v>
          </cell>
          <cell r="I7352">
            <v>1323.4375</v>
          </cell>
        </row>
        <row r="7353">
          <cell r="A7353" t="str">
            <v>950344324010</v>
          </cell>
          <cell r="B7353">
            <v>95034432</v>
          </cell>
          <cell r="C7353">
            <v>4010</v>
          </cell>
          <cell r="D7353">
            <v>1183.75</v>
          </cell>
          <cell r="E7353">
            <v>0</v>
          </cell>
          <cell r="F7353">
            <v>0</v>
          </cell>
          <cell r="G7353">
            <v>0</v>
          </cell>
          <cell r="H7353">
            <v>0</v>
          </cell>
          <cell r="I7353">
            <v>1183.75</v>
          </cell>
        </row>
        <row r="7354">
          <cell r="A7354" t="str">
            <v>950344352060</v>
          </cell>
          <cell r="B7354">
            <v>95034435</v>
          </cell>
          <cell r="C7354">
            <v>2060</v>
          </cell>
          <cell r="D7354">
            <v>223.08</v>
          </cell>
          <cell r="E7354">
            <v>0</v>
          </cell>
          <cell r="F7354">
            <v>0</v>
          </cell>
          <cell r="G7354">
            <v>0</v>
          </cell>
          <cell r="H7354">
            <v>0</v>
          </cell>
          <cell r="I7354">
            <v>223.08</v>
          </cell>
        </row>
        <row r="7355">
          <cell r="A7355" t="str">
            <v>950344352064</v>
          </cell>
          <cell r="B7355">
            <v>95034435</v>
          </cell>
          <cell r="C7355">
            <v>2064</v>
          </cell>
          <cell r="D7355">
            <v>409.54500000000002</v>
          </cell>
          <cell r="E7355">
            <v>0</v>
          </cell>
          <cell r="F7355">
            <v>0</v>
          </cell>
          <cell r="G7355">
            <v>0</v>
          </cell>
          <cell r="H7355">
            <v>0</v>
          </cell>
          <cell r="I7355">
            <v>409.54500000000002</v>
          </cell>
        </row>
        <row r="7356">
          <cell r="A7356" t="str">
            <v>950344361040</v>
          </cell>
          <cell r="B7356">
            <v>95034436</v>
          </cell>
          <cell r="C7356">
            <v>1040</v>
          </cell>
          <cell r="D7356">
            <v>0.17</v>
          </cell>
          <cell r="E7356">
            <v>0</v>
          </cell>
          <cell r="F7356">
            <v>0</v>
          </cell>
          <cell r="G7356">
            <v>0</v>
          </cell>
          <cell r="H7356">
            <v>0</v>
          </cell>
          <cell r="I7356">
            <v>0.17</v>
          </cell>
        </row>
        <row r="7357">
          <cell r="A7357" t="str">
            <v>950344371040</v>
          </cell>
          <cell r="B7357">
            <v>95034437</v>
          </cell>
          <cell r="C7357">
            <v>1040</v>
          </cell>
          <cell r="D7357">
            <v>350</v>
          </cell>
          <cell r="E7357">
            <v>0</v>
          </cell>
          <cell r="F7357">
            <v>0</v>
          </cell>
          <cell r="G7357">
            <v>0</v>
          </cell>
          <cell r="H7357">
            <v>0</v>
          </cell>
          <cell r="I7357">
            <v>350</v>
          </cell>
        </row>
        <row r="7358">
          <cell r="A7358" t="str">
            <v>950344391040</v>
          </cell>
          <cell r="B7358">
            <v>95034439</v>
          </cell>
          <cell r="C7358">
            <v>1040</v>
          </cell>
          <cell r="D7358">
            <v>83.230890000000002</v>
          </cell>
          <cell r="E7358">
            <v>0</v>
          </cell>
          <cell r="F7358">
            <v>0</v>
          </cell>
          <cell r="G7358">
            <v>0</v>
          </cell>
          <cell r="H7358">
            <v>0</v>
          </cell>
          <cell r="I7358">
            <v>83.230890000000002</v>
          </cell>
        </row>
        <row r="7359">
          <cell r="A7359" t="str">
            <v>950344394010</v>
          </cell>
          <cell r="B7359">
            <v>95034439</v>
          </cell>
          <cell r="C7359">
            <v>4010</v>
          </cell>
          <cell r="D7359">
            <v>83.23</v>
          </cell>
          <cell r="E7359">
            <v>0</v>
          </cell>
          <cell r="F7359">
            <v>0</v>
          </cell>
          <cell r="G7359">
            <v>0</v>
          </cell>
          <cell r="H7359">
            <v>0</v>
          </cell>
          <cell r="I7359">
            <v>83.23</v>
          </cell>
        </row>
        <row r="7360">
          <cell r="A7360" t="str">
            <v>950344411040</v>
          </cell>
          <cell r="B7360">
            <v>95034441</v>
          </cell>
          <cell r="C7360">
            <v>1040</v>
          </cell>
          <cell r="D7360">
            <v>168.96666999999999</v>
          </cell>
          <cell r="E7360">
            <v>0</v>
          </cell>
          <cell r="F7360">
            <v>0</v>
          </cell>
          <cell r="G7360">
            <v>0</v>
          </cell>
          <cell r="H7360">
            <v>0</v>
          </cell>
          <cell r="I7360">
            <v>168.96666999999999</v>
          </cell>
        </row>
        <row r="7361">
          <cell r="A7361" t="str">
            <v>950344412060</v>
          </cell>
          <cell r="B7361">
            <v>95034441</v>
          </cell>
          <cell r="C7361">
            <v>2060</v>
          </cell>
          <cell r="D7361">
            <v>98.9</v>
          </cell>
          <cell r="E7361">
            <v>0</v>
          </cell>
          <cell r="F7361">
            <v>0</v>
          </cell>
          <cell r="G7361">
            <v>0</v>
          </cell>
          <cell r="H7361">
            <v>0</v>
          </cell>
          <cell r="I7361">
            <v>98.9</v>
          </cell>
        </row>
        <row r="7362">
          <cell r="A7362" t="str">
            <v>950344412061</v>
          </cell>
          <cell r="B7362">
            <v>95034441</v>
          </cell>
          <cell r="C7362">
            <v>2061</v>
          </cell>
          <cell r="D7362">
            <v>139.5</v>
          </cell>
          <cell r="E7362">
            <v>0</v>
          </cell>
          <cell r="F7362">
            <v>0</v>
          </cell>
          <cell r="G7362">
            <v>0</v>
          </cell>
          <cell r="H7362">
            <v>0</v>
          </cell>
          <cell r="I7362">
            <v>139.5</v>
          </cell>
        </row>
        <row r="7363">
          <cell r="A7363" t="str">
            <v>950344412064</v>
          </cell>
          <cell r="B7363">
            <v>95034441</v>
          </cell>
          <cell r="C7363">
            <v>2064</v>
          </cell>
          <cell r="D7363">
            <v>134.77000000000001</v>
          </cell>
          <cell r="E7363">
            <v>0</v>
          </cell>
          <cell r="F7363">
            <v>0</v>
          </cell>
          <cell r="G7363">
            <v>0</v>
          </cell>
          <cell r="H7363">
            <v>0</v>
          </cell>
          <cell r="I7363">
            <v>134.77000000000001</v>
          </cell>
        </row>
        <row r="7364">
          <cell r="A7364" t="str">
            <v>950344421040</v>
          </cell>
          <cell r="B7364">
            <v>95034442</v>
          </cell>
          <cell r="C7364">
            <v>1040</v>
          </cell>
          <cell r="D7364">
            <v>9.3888099999999994</v>
          </cell>
          <cell r="E7364">
            <v>0</v>
          </cell>
          <cell r="F7364">
            <v>0</v>
          </cell>
          <cell r="G7364">
            <v>0</v>
          </cell>
          <cell r="H7364">
            <v>0</v>
          </cell>
          <cell r="I7364">
            <v>9.3888099999999994</v>
          </cell>
        </row>
        <row r="7365">
          <cell r="A7365" t="str">
            <v>950344424010</v>
          </cell>
          <cell r="B7365">
            <v>95034442</v>
          </cell>
          <cell r="C7365">
            <v>4010</v>
          </cell>
          <cell r="D7365">
            <v>9.3889999999999993</v>
          </cell>
          <cell r="E7365">
            <v>0</v>
          </cell>
          <cell r="F7365">
            <v>0</v>
          </cell>
          <cell r="G7365">
            <v>0</v>
          </cell>
          <cell r="H7365">
            <v>0</v>
          </cell>
          <cell r="I7365">
            <v>9.3889999999999993</v>
          </cell>
        </row>
        <row r="7366">
          <cell r="A7366" t="str">
            <v>950344431040</v>
          </cell>
          <cell r="B7366">
            <v>95034443</v>
          </cell>
          <cell r="C7366">
            <v>1040</v>
          </cell>
          <cell r="D7366">
            <v>5.49</v>
          </cell>
          <cell r="E7366">
            <v>0</v>
          </cell>
          <cell r="F7366">
            <v>0</v>
          </cell>
          <cell r="G7366">
            <v>0</v>
          </cell>
          <cell r="H7366">
            <v>0</v>
          </cell>
          <cell r="I7366">
            <v>5.49</v>
          </cell>
        </row>
        <row r="7367">
          <cell r="A7367" t="str">
            <v>950344434010</v>
          </cell>
          <cell r="B7367">
            <v>95034443</v>
          </cell>
          <cell r="C7367">
            <v>4010</v>
          </cell>
          <cell r="D7367">
            <v>5.49</v>
          </cell>
          <cell r="E7367">
            <v>0</v>
          </cell>
          <cell r="F7367">
            <v>0</v>
          </cell>
          <cell r="G7367">
            <v>0</v>
          </cell>
          <cell r="H7367">
            <v>0</v>
          </cell>
          <cell r="I7367">
            <v>5.49</v>
          </cell>
        </row>
        <row r="7368">
          <cell r="A7368" t="str">
            <v>950344441040</v>
          </cell>
          <cell r="B7368">
            <v>95034444</v>
          </cell>
          <cell r="C7368">
            <v>1040</v>
          </cell>
          <cell r="D7368">
            <v>16.53143</v>
          </cell>
          <cell r="E7368">
            <v>0</v>
          </cell>
          <cell r="F7368">
            <v>0</v>
          </cell>
          <cell r="G7368">
            <v>0</v>
          </cell>
          <cell r="H7368">
            <v>0</v>
          </cell>
          <cell r="I7368">
            <v>16.53143</v>
          </cell>
        </row>
        <row r="7369">
          <cell r="A7369" t="str">
            <v>950344442062</v>
          </cell>
          <cell r="B7369">
            <v>95034444</v>
          </cell>
          <cell r="C7369">
            <v>2062</v>
          </cell>
          <cell r="D7369">
            <v>32.880000000000003</v>
          </cell>
          <cell r="E7369">
            <v>0</v>
          </cell>
          <cell r="F7369">
            <v>0</v>
          </cell>
          <cell r="G7369">
            <v>0</v>
          </cell>
          <cell r="H7369">
            <v>0</v>
          </cell>
          <cell r="I7369">
            <v>32.880000000000003</v>
          </cell>
        </row>
        <row r="7370">
          <cell r="A7370" t="str">
            <v>950344444010</v>
          </cell>
          <cell r="B7370">
            <v>95034444</v>
          </cell>
          <cell r="C7370">
            <v>4010</v>
          </cell>
          <cell r="D7370">
            <v>16.53</v>
          </cell>
          <cell r="E7370">
            <v>0</v>
          </cell>
          <cell r="F7370">
            <v>0</v>
          </cell>
          <cell r="G7370">
            <v>0</v>
          </cell>
          <cell r="H7370">
            <v>0</v>
          </cell>
          <cell r="I7370">
            <v>16.53</v>
          </cell>
        </row>
        <row r="7371">
          <cell r="A7371" t="str">
            <v>950344451040</v>
          </cell>
          <cell r="B7371">
            <v>95034445</v>
          </cell>
          <cell r="C7371">
            <v>1040</v>
          </cell>
          <cell r="D7371">
            <v>34.4</v>
          </cell>
          <cell r="E7371">
            <v>0</v>
          </cell>
          <cell r="F7371">
            <v>0</v>
          </cell>
          <cell r="G7371">
            <v>0</v>
          </cell>
          <cell r="H7371">
            <v>0</v>
          </cell>
          <cell r="I7371">
            <v>34.4</v>
          </cell>
        </row>
        <row r="7372">
          <cell r="A7372" t="str">
            <v>950344454010</v>
          </cell>
          <cell r="B7372">
            <v>95034445</v>
          </cell>
          <cell r="C7372">
            <v>4010</v>
          </cell>
          <cell r="D7372">
            <v>31.85</v>
          </cell>
          <cell r="E7372">
            <v>0</v>
          </cell>
          <cell r="F7372">
            <v>0</v>
          </cell>
          <cell r="G7372">
            <v>0</v>
          </cell>
          <cell r="H7372">
            <v>0</v>
          </cell>
          <cell r="I7372">
            <v>31.85</v>
          </cell>
        </row>
        <row r="7373">
          <cell r="A7373" t="str">
            <v>950344471040</v>
          </cell>
          <cell r="B7373">
            <v>95034447</v>
          </cell>
          <cell r="C7373">
            <v>1040</v>
          </cell>
          <cell r="D7373">
            <v>47.9</v>
          </cell>
          <cell r="E7373">
            <v>0</v>
          </cell>
          <cell r="F7373">
            <v>0</v>
          </cell>
          <cell r="G7373">
            <v>0</v>
          </cell>
          <cell r="H7373">
            <v>0</v>
          </cell>
          <cell r="I7373">
            <v>47.9</v>
          </cell>
        </row>
        <row r="7374">
          <cell r="A7374" t="str">
            <v>950344472061</v>
          </cell>
          <cell r="B7374">
            <v>95034447</v>
          </cell>
          <cell r="C7374">
            <v>2061</v>
          </cell>
          <cell r="D7374">
            <v>0.79990000000000006</v>
          </cell>
          <cell r="E7374">
            <v>0</v>
          </cell>
          <cell r="F7374">
            <v>0</v>
          </cell>
          <cell r="G7374">
            <v>0</v>
          </cell>
          <cell r="H7374">
            <v>0</v>
          </cell>
          <cell r="I7374">
            <v>0.79990000000000006</v>
          </cell>
        </row>
        <row r="7375">
          <cell r="A7375" t="str">
            <v>950344472062</v>
          </cell>
          <cell r="B7375">
            <v>95034447</v>
          </cell>
          <cell r="C7375">
            <v>2062</v>
          </cell>
          <cell r="D7375">
            <v>0.79990000000000006</v>
          </cell>
          <cell r="E7375">
            <v>0</v>
          </cell>
          <cell r="F7375">
            <v>0</v>
          </cell>
          <cell r="G7375">
            <v>0</v>
          </cell>
          <cell r="H7375">
            <v>0</v>
          </cell>
          <cell r="I7375">
            <v>0.79990000000000006</v>
          </cell>
        </row>
        <row r="7376">
          <cell r="A7376" t="str">
            <v>950344472064</v>
          </cell>
          <cell r="B7376">
            <v>95034447</v>
          </cell>
          <cell r="C7376">
            <v>2064</v>
          </cell>
          <cell r="D7376">
            <v>120</v>
          </cell>
          <cell r="E7376">
            <v>0</v>
          </cell>
          <cell r="F7376">
            <v>0</v>
          </cell>
          <cell r="G7376">
            <v>0</v>
          </cell>
          <cell r="H7376">
            <v>0</v>
          </cell>
          <cell r="I7376">
            <v>120</v>
          </cell>
        </row>
        <row r="7377">
          <cell r="A7377" t="str">
            <v>950344474010</v>
          </cell>
          <cell r="B7377">
            <v>95034447</v>
          </cell>
          <cell r="C7377">
            <v>4010</v>
          </cell>
          <cell r="D7377">
            <v>0.62429000000000001</v>
          </cell>
          <cell r="E7377">
            <v>0</v>
          </cell>
          <cell r="F7377">
            <v>0</v>
          </cell>
          <cell r="G7377">
            <v>0</v>
          </cell>
          <cell r="H7377">
            <v>0</v>
          </cell>
          <cell r="I7377">
            <v>0.62429000000000001</v>
          </cell>
        </row>
        <row r="7378">
          <cell r="A7378" t="str">
            <v>950344494010</v>
          </cell>
          <cell r="B7378">
            <v>95034449</v>
          </cell>
          <cell r="C7378">
            <v>4010</v>
          </cell>
          <cell r="D7378">
            <v>45</v>
          </cell>
          <cell r="E7378">
            <v>0</v>
          </cell>
          <cell r="F7378">
            <v>0</v>
          </cell>
          <cell r="G7378">
            <v>0</v>
          </cell>
          <cell r="H7378">
            <v>0</v>
          </cell>
          <cell r="I7378">
            <v>45</v>
          </cell>
        </row>
        <row r="7379">
          <cell r="A7379" t="str">
            <v>950344496022</v>
          </cell>
          <cell r="B7379">
            <v>95034449</v>
          </cell>
          <cell r="C7379">
            <v>6022</v>
          </cell>
          <cell r="D7379">
            <v>52.15</v>
          </cell>
          <cell r="E7379">
            <v>0</v>
          </cell>
          <cell r="F7379">
            <v>0</v>
          </cell>
          <cell r="G7379">
            <v>0</v>
          </cell>
          <cell r="H7379">
            <v>0</v>
          </cell>
          <cell r="I7379">
            <v>52.15</v>
          </cell>
        </row>
        <row r="7380">
          <cell r="A7380" t="str">
            <v>950344504010</v>
          </cell>
          <cell r="B7380">
            <v>95034450</v>
          </cell>
          <cell r="C7380">
            <v>4010</v>
          </cell>
          <cell r="D7380">
            <v>45</v>
          </cell>
          <cell r="E7380">
            <v>0</v>
          </cell>
          <cell r="F7380">
            <v>0</v>
          </cell>
          <cell r="G7380">
            <v>0</v>
          </cell>
          <cell r="H7380">
            <v>0</v>
          </cell>
          <cell r="I7380">
            <v>45</v>
          </cell>
        </row>
        <row r="7381">
          <cell r="A7381" t="str">
            <v>950344506022</v>
          </cell>
          <cell r="B7381">
            <v>95034450</v>
          </cell>
          <cell r="C7381">
            <v>6022</v>
          </cell>
          <cell r="D7381">
            <v>54.75</v>
          </cell>
          <cell r="E7381">
            <v>0</v>
          </cell>
          <cell r="F7381">
            <v>0</v>
          </cell>
          <cell r="G7381">
            <v>0</v>
          </cell>
          <cell r="H7381">
            <v>0</v>
          </cell>
          <cell r="I7381">
            <v>54.75</v>
          </cell>
        </row>
        <row r="7382">
          <cell r="A7382" t="str">
            <v>950344512060</v>
          </cell>
          <cell r="B7382">
            <v>95034451</v>
          </cell>
          <cell r="C7382">
            <v>2060</v>
          </cell>
          <cell r="D7382">
            <v>155.99413999999999</v>
          </cell>
          <cell r="E7382">
            <v>0</v>
          </cell>
          <cell r="F7382">
            <v>0</v>
          </cell>
          <cell r="G7382">
            <v>0</v>
          </cell>
          <cell r="H7382">
            <v>0</v>
          </cell>
          <cell r="I7382">
            <v>155.99413999999999</v>
          </cell>
        </row>
        <row r="7383">
          <cell r="A7383" t="str">
            <v>950344512064</v>
          </cell>
          <cell r="B7383">
            <v>95034451</v>
          </cell>
          <cell r="C7383">
            <v>2064</v>
          </cell>
          <cell r="D7383">
            <v>169</v>
          </cell>
          <cell r="E7383">
            <v>0</v>
          </cell>
          <cell r="F7383">
            <v>0</v>
          </cell>
          <cell r="G7383">
            <v>0</v>
          </cell>
          <cell r="H7383">
            <v>0</v>
          </cell>
          <cell r="I7383">
            <v>169</v>
          </cell>
        </row>
        <row r="7384">
          <cell r="A7384" t="str">
            <v>950344516024</v>
          </cell>
          <cell r="B7384">
            <v>95034451</v>
          </cell>
          <cell r="C7384">
            <v>6024</v>
          </cell>
          <cell r="D7384">
            <v>135</v>
          </cell>
          <cell r="E7384">
            <v>0</v>
          </cell>
          <cell r="F7384">
            <v>0</v>
          </cell>
          <cell r="G7384">
            <v>0</v>
          </cell>
          <cell r="H7384">
            <v>0</v>
          </cell>
          <cell r="I7384">
            <v>135</v>
          </cell>
        </row>
        <row r="7385">
          <cell r="A7385" t="str">
            <v>950344531040</v>
          </cell>
          <cell r="B7385">
            <v>95034453</v>
          </cell>
          <cell r="C7385">
            <v>1040</v>
          </cell>
          <cell r="D7385">
            <v>244.25</v>
          </cell>
          <cell r="E7385">
            <v>0</v>
          </cell>
          <cell r="F7385">
            <v>0</v>
          </cell>
          <cell r="G7385">
            <v>0</v>
          </cell>
          <cell r="H7385">
            <v>0</v>
          </cell>
          <cell r="I7385">
            <v>244.25</v>
          </cell>
        </row>
        <row r="7386">
          <cell r="A7386" t="str">
            <v>950344541040</v>
          </cell>
          <cell r="B7386">
            <v>95034454</v>
          </cell>
          <cell r="C7386">
            <v>1040</v>
          </cell>
          <cell r="D7386">
            <v>1267.98</v>
          </cell>
          <cell r="E7386">
            <v>0</v>
          </cell>
          <cell r="F7386">
            <v>0</v>
          </cell>
          <cell r="G7386">
            <v>0</v>
          </cell>
          <cell r="H7386">
            <v>0</v>
          </cell>
          <cell r="I7386">
            <v>1267.98</v>
          </cell>
        </row>
        <row r="7387">
          <cell r="A7387" t="str">
            <v>950344551040</v>
          </cell>
          <cell r="B7387">
            <v>95034455</v>
          </cell>
          <cell r="C7387">
            <v>1040</v>
          </cell>
          <cell r="D7387">
            <v>352.89631000000003</v>
          </cell>
          <cell r="E7387">
            <v>0</v>
          </cell>
          <cell r="F7387">
            <v>0</v>
          </cell>
          <cell r="G7387">
            <v>0</v>
          </cell>
          <cell r="H7387">
            <v>0</v>
          </cell>
          <cell r="I7387">
            <v>352.89631000000003</v>
          </cell>
        </row>
        <row r="7388">
          <cell r="A7388" t="str">
            <v>950344554010</v>
          </cell>
          <cell r="B7388">
            <v>95034455</v>
          </cell>
          <cell r="C7388">
            <v>4010</v>
          </cell>
          <cell r="D7388">
            <v>352.89</v>
          </cell>
          <cell r="E7388">
            <v>0</v>
          </cell>
          <cell r="F7388">
            <v>0</v>
          </cell>
          <cell r="G7388">
            <v>0</v>
          </cell>
          <cell r="H7388">
            <v>0</v>
          </cell>
          <cell r="I7388">
            <v>352.89</v>
          </cell>
        </row>
        <row r="7389">
          <cell r="A7389" t="str">
            <v>950344561040</v>
          </cell>
          <cell r="B7389">
            <v>95034456</v>
          </cell>
          <cell r="C7389">
            <v>1040</v>
          </cell>
          <cell r="D7389">
            <v>1292.5</v>
          </cell>
          <cell r="E7389">
            <v>0</v>
          </cell>
          <cell r="F7389">
            <v>0</v>
          </cell>
          <cell r="G7389">
            <v>0</v>
          </cell>
          <cell r="H7389">
            <v>0</v>
          </cell>
          <cell r="I7389">
            <v>1292.5</v>
          </cell>
        </row>
        <row r="7390">
          <cell r="A7390" t="str">
            <v>950344571040</v>
          </cell>
          <cell r="B7390">
            <v>95034457</v>
          </cell>
          <cell r="C7390">
            <v>1040</v>
          </cell>
          <cell r="D7390">
            <v>291.33888999999999</v>
          </cell>
          <cell r="E7390">
            <v>0</v>
          </cell>
          <cell r="F7390">
            <v>0</v>
          </cell>
          <cell r="G7390">
            <v>0</v>
          </cell>
          <cell r="H7390">
            <v>0</v>
          </cell>
          <cell r="I7390">
            <v>291.33888999999999</v>
          </cell>
        </row>
        <row r="7391">
          <cell r="A7391" t="str">
            <v>950344581040</v>
          </cell>
          <cell r="B7391">
            <v>95034458</v>
          </cell>
          <cell r="C7391">
            <v>1040</v>
          </cell>
          <cell r="D7391">
            <v>58.2</v>
          </cell>
          <cell r="E7391">
            <v>0</v>
          </cell>
          <cell r="F7391">
            <v>0</v>
          </cell>
          <cell r="G7391">
            <v>0</v>
          </cell>
          <cell r="H7391">
            <v>0</v>
          </cell>
          <cell r="I7391">
            <v>58.2</v>
          </cell>
        </row>
        <row r="7392">
          <cell r="A7392" t="str">
            <v>950344582061</v>
          </cell>
          <cell r="B7392">
            <v>95034458</v>
          </cell>
          <cell r="C7392">
            <v>2061</v>
          </cell>
          <cell r="D7392">
            <v>14.98851</v>
          </cell>
          <cell r="E7392">
            <v>0</v>
          </cell>
          <cell r="F7392">
            <v>0</v>
          </cell>
          <cell r="G7392">
            <v>0</v>
          </cell>
          <cell r="H7392">
            <v>0</v>
          </cell>
          <cell r="I7392">
            <v>14.98851</v>
          </cell>
        </row>
        <row r="7393">
          <cell r="A7393" t="str">
            <v>950344591040</v>
          </cell>
          <cell r="B7393">
            <v>95034459</v>
          </cell>
          <cell r="C7393">
            <v>1040</v>
          </cell>
          <cell r="D7393">
            <v>2163.58</v>
          </cell>
          <cell r="E7393">
            <v>0</v>
          </cell>
          <cell r="F7393">
            <v>0</v>
          </cell>
          <cell r="G7393">
            <v>0</v>
          </cell>
          <cell r="H7393">
            <v>0</v>
          </cell>
          <cell r="I7393">
            <v>2163.58</v>
          </cell>
        </row>
        <row r="7394">
          <cell r="A7394" t="str">
            <v>950344612061</v>
          </cell>
          <cell r="B7394">
            <v>95034461</v>
          </cell>
          <cell r="C7394">
            <v>2061</v>
          </cell>
          <cell r="D7394">
            <v>1638.2180000000001</v>
          </cell>
          <cell r="E7394">
            <v>0</v>
          </cell>
          <cell r="F7394">
            <v>0</v>
          </cell>
          <cell r="G7394">
            <v>0</v>
          </cell>
          <cell r="H7394">
            <v>0</v>
          </cell>
          <cell r="I7394">
            <v>1638.2180000000001</v>
          </cell>
        </row>
        <row r="7395">
          <cell r="A7395" t="str">
            <v>950344612064</v>
          </cell>
          <cell r="B7395">
            <v>95034461</v>
          </cell>
          <cell r="C7395">
            <v>2064</v>
          </cell>
          <cell r="D7395">
            <v>1743.8975</v>
          </cell>
          <cell r="E7395">
            <v>0</v>
          </cell>
          <cell r="F7395">
            <v>0</v>
          </cell>
          <cell r="G7395">
            <v>0</v>
          </cell>
          <cell r="H7395">
            <v>0</v>
          </cell>
          <cell r="I7395">
            <v>1743.8975</v>
          </cell>
        </row>
        <row r="7396">
          <cell r="A7396" t="str">
            <v>950344652061</v>
          </cell>
          <cell r="B7396">
            <v>95034465</v>
          </cell>
          <cell r="C7396">
            <v>2061</v>
          </cell>
          <cell r="D7396">
            <v>21.69</v>
          </cell>
          <cell r="E7396">
            <v>0</v>
          </cell>
          <cell r="F7396">
            <v>0</v>
          </cell>
          <cell r="G7396">
            <v>0</v>
          </cell>
          <cell r="H7396">
            <v>0</v>
          </cell>
          <cell r="I7396">
            <v>21.69</v>
          </cell>
        </row>
        <row r="7397">
          <cell r="A7397" t="str">
            <v>950344831040</v>
          </cell>
          <cell r="B7397">
            <v>95034483</v>
          </cell>
          <cell r="C7397">
            <v>1040</v>
          </cell>
          <cell r="D7397">
            <v>4.806</v>
          </cell>
          <cell r="E7397">
            <v>0</v>
          </cell>
          <cell r="F7397">
            <v>0</v>
          </cell>
          <cell r="G7397">
            <v>0</v>
          </cell>
          <cell r="H7397">
            <v>0</v>
          </cell>
          <cell r="I7397">
            <v>4.806</v>
          </cell>
        </row>
        <row r="7398">
          <cell r="A7398" t="str">
            <v>950344841040</v>
          </cell>
          <cell r="B7398">
            <v>95034484</v>
          </cell>
          <cell r="C7398">
            <v>1040</v>
          </cell>
          <cell r="D7398">
            <v>5.4850000000000003</v>
          </cell>
          <cell r="E7398">
            <v>0</v>
          </cell>
          <cell r="F7398">
            <v>0</v>
          </cell>
          <cell r="G7398">
            <v>0</v>
          </cell>
          <cell r="H7398">
            <v>0</v>
          </cell>
          <cell r="I7398">
            <v>5.4850000000000003</v>
          </cell>
        </row>
        <row r="7399">
          <cell r="A7399" t="str">
            <v>950344851040</v>
          </cell>
          <cell r="B7399">
            <v>95034485</v>
          </cell>
          <cell r="C7399">
            <v>1040</v>
          </cell>
          <cell r="D7399">
            <v>7.25</v>
          </cell>
          <cell r="E7399">
            <v>0</v>
          </cell>
          <cell r="F7399">
            <v>0</v>
          </cell>
          <cell r="G7399">
            <v>0</v>
          </cell>
          <cell r="H7399">
            <v>0</v>
          </cell>
          <cell r="I7399">
            <v>7.25</v>
          </cell>
        </row>
        <row r="7400">
          <cell r="A7400" t="str">
            <v>950344861040</v>
          </cell>
          <cell r="B7400">
            <v>95034486</v>
          </cell>
          <cell r="C7400">
            <v>1040</v>
          </cell>
          <cell r="D7400">
            <v>10.45833</v>
          </cell>
          <cell r="E7400">
            <v>0</v>
          </cell>
          <cell r="F7400">
            <v>0</v>
          </cell>
          <cell r="G7400">
            <v>0</v>
          </cell>
          <cell r="H7400">
            <v>0</v>
          </cell>
          <cell r="I7400">
            <v>10.45833</v>
          </cell>
        </row>
        <row r="7401">
          <cell r="A7401" t="str">
            <v>950344921040</v>
          </cell>
          <cell r="B7401">
            <v>95034492</v>
          </cell>
          <cell r="C7401">
            <v>1040</v>
          </cell>
          <cell r="D7401">
            <v>26.5975</v>
          </cell>
          <cell r="E7401">
            <v>0</v>
          </cell>
          <cell r="F7401">
            <v>0</v>
          </cell>
          <cell r="G7401">
            <v>0</v>
          </cell>
          <cell r="H7401">
            <v>0</v>
          </cell>
          <cell r="I7401">
            <v>26.5975</v>
          </cell>
        </row>
        <row r="7402">
          <cell r="A7402" t="str">
            <v>950344961040</v>
          </cell>
          <cell r="B7402">
            <v>95034496</v>
          </cell>
          <cell r="C7402">
            <v>1040</v>
          </cell>
          <cell r="D7402">
            <v>12.36857</v>
          </cell>
          <cell r="E7402">
            <v>0</v>
          </cell>
          <cell r="F7402">
            <v>0</v>
          </cell>
          <cell r="G7402">
            <v>0</v>
          </cell>
          <cell r="H7402">
            <v>0</v>
          </cell>
          <cell r="I7402">
            <v>12.36857</v>
          </cell>
        </row>
        <row r="7403">
          <cell r="A7403" t="str">
            <v>950344971040</v>
          </cell>
          <cell r="B7403">
            <v>95034497</v>
          </cell>
          <cell r="C7403">
            <v>1040</v>
          </cell>
          <cell r="D7403">
            <v>7.7461500000000001</v>
          </cell>
          <cell r="E7403">
            <v>0</v>
          </cell>
          <cell r="F7403">
            <v>0</v>
          </cell>
          <cell r="G7403">
            <v>0</v>
          </cell>
          <cell r="H7403">
            <v>0</v>
          </cell>
          <cell r="I7403">
            <v>7.7461500000000001</v>
          </cell>
        </row>
        <row r="7404">
          <cell r="A7404" t="str">
            <v>950344981040</v>
          </cell>
          <cell r="B7404">
            <v>95034498</v>
          </cell>
          <cell r="C7404">
            <v>1040</v>
          </cell>
          <cell r="D7404">
            <v>14.805709999999999</v>
          </cell>
          <cell r="E7404">
            <v>0</v>
          </cell>
          <cell r="F7404">
            <v>0</v>
          </cell>
          <cell r="G7404">
            <v>0</v>
          </cell>
          <cell r="H7404">
            <v>0</v>
          </cell>
          <cell r="I7404">
            <v>14.805709999999999</v>
          </cell>
        </row>
        <row r="7405">
          <cell r="A7405" t="str">
            <v>950344991040</v>
          </cell>
          <cell r="B7405">
            <v>95034499</v>
          </cell>
          <cell r="C7405">
            <v>1040</v>
          </cell>
          <cell r="D7405">
            <v>8.0642899999999997</v>
          </cell>
          <cell r="E7405">
            <v>0</v>
          </cell>
          <cell r="F7405">
            <v>0</v>
          </cell>
          <cell r="G7405">
            <v>0</v>
          </cell>
          <cell r="H7405">
            <v>0</v>
          </cell>
          <cell r="I7405">
            <v>8.0642899999999997</v>
          </cell>
        </row>
        <row r="7406">
          <cell r="A7406" t="str">
            <v>950345001040</v>
          </cell>
          <cell r="B7406">
            <v>95034500</v>
          </cell>
          <cell r="C7406">
            <v>1040</v>
          </cell>
          <cell r="D7406">
            <v>11.434290000000001</v>
          </cell>
          <cell r="E7406">
            <v>0</v>
          </cell>
          <cell r="F7406">
            <v>0</v>
          </cell>
          <cell r="G7406">
            <v>0</v>
          </cell>
          <cell r="H7406">
            <v>0</v>
          </cell>
          <cell r="I7406">
            <v>11.434290000000001</v>
          </cell>
        </row>
        <row r="7407">
          <cell r="A7407" t="str">
            <v>950345011040</v>
          </cell>
          <cell r="B7407">
            <v>95034501</v>
          </cell>
          <cell r="C7407">
            <v>1040</v>
          </cell>
          <cell r="D7407">
            <v>11.235709999999999</v>
          </cell>
          <cell r="E7407">
            <v>0</v>
          </cell>
          <cell r="F7407">
            <v>0</v>
          </cell>
          <cell r="G7407">
            <v>0</v>
          </cell>
          <cell r="H7407">
            <v>0</v>
          </cell>
          <cell r="I7407">
            <v>11.235709999999999</v>
          </cell>
        </row>
        <row r="7408">
          <cell r="A7408" t="str">
            <v>950345014010</v>
          </cell>
          <cell r="B7408">
            <v>95034501</v>
          </cell>
          <cell r="C7408">
            <v>4010</v>
          </cell>
          <cell r="D7408">
            <v>11.23667</v>
          </cell>
          <cell r="E7408">
            <v>0</v>
          </cell>
          <cell r="F7408">
            <v>0</v>
          </cell>
          <cell r="G7408">
            <v>0</v>
          </cell>
          <cell r="H7408">
            <v>0</v>
          </cell>
          <cell r="I7408">
            <v>11.23667</v>
          </cell>
        </row>
        <row r="7409">
          <cell r="A7409" t="str">
            <v>950345021040</v>
          </cell>
          <cell r="B7409">
            <v>95034502</v>
          </cell>
          <cell r="C7409">
            <v>1040</v>
          </cell>
          <cell r="D7409">
            <v>19.3</v>
          </cell>
          <cell r="E7409">
            <v>0</v>
          </cell>
          <cell r="F7409">
            <v>0</v>
          </cell>
          <cell r="G7409">
            <v>0</v>
          </cell>
          <cell r="H7409">
            <v>0</v>
          </cell>
          <cell r="I7409">
            <v>19.3</v>
          </cell>
        </row>
        <row r="7410">
          <cell r="A7410" t="str">
            <v>950345041040</v>
          </cell>
          <cell r="B7410">
            <v>95034504</v>
          </cell>
          <cell r="C7410">
            <v>1040</v>
          </cell>
          <cell r="D7410">
            <v>13.303330000000001</v>
          </cell>
          <cell r="E7410">
            <v>0</v>
          </cell>
          <cell r="F7410">
            <v>0</v>
          </cell>
          <cell r="G7410">
            <v>0</v>
          </cell>
          <cell r="H7410">
            <v>0</v>
          </cell>
          <cell r="I7410">
            <v>13.303330000000001</v>
          </cell>
        </row>
        <row r="7411">
          <cell r="A7411" t="str">
            <v>950345061040</v>
          </cell>
          <cell r="B7411">
            <v>95034506</v>
          </cell>
          <cell r="C7411">
            <v>1040</v>
          </cell>
          <cell r="D7411">
            <v>23.425000000000001</v>
          </cell>
          <cell r="E7411">
            <v>0</v>
          </cell>
          <cell r="F7411">
            <v>0</v>
          </cell>
          <cell r="G7411">
            <v>0</v>
          </cell>
          <cell r="H7411">
            <v>0</v>
          </cell>
          <cell r="I7411">
            <v>23.425000000000001</v>
          </cell>
        </row>
        <row r="7412">
          <cell r="A7412" t="str">
            <v>950345081040</v>
          </cell>
          <cell r="B7412">
            <v>95034508</v>
          </cell>
          <cell r="C7412">
            <v>1040</v>
          </cell>
          <cell r="D7412">
            <v>58.445</v>
          </cell>
          <cell r="E7412">
            <v>0</v>
          </cell>
          <cell r="F7412">
            <v>0</v>
          </cell>
          <cell r="G7412">
            <v>0</v>
          </cell>
          <cell r="H7412">
            <v>0</v>
          </cell>
          <cell r="I7412">
            <v>58.445</v>
          </cell>
        </row>
        <row r="7413">
          <cell r="A7413" t="str">
            <v>950345091040</v>
          </cell>
          <cell r="B7413">
            <v>95034509</v>
          </cell>
          <cell r="C7413">
            <v>1040</v>
          </cell>
          <cell r="D7413">
            <v>63.134999999999998</v>
          </cell>
          <cell r="E7413">
            <v>0</v>
          </cell>
          <cell r="F7413">
            <v>0</v>
          </cell>
          <cell r="G7413">
            <v>0</v>
          </cell>
          <cell r="H7413">
            <v>0</v>
          </cell>
          <cell r="I7413">
            <v>63.134999999999998</v>
          </cell>
        </row>
        <row r="7414">
          <cell r="A7414" t="str">
            <v>950345182060</v>
          </cell>
          <cell r="B7414">
            <v>95034518</v>
          </cell>
          <cell r="C7414">
            <v>2060</v>
          </cell>
          <cell r="D7414">
            <v>15.71945</v>
          </cell>
          <cell r="E7414">
            <v>0</v>
          </cell>
          <cell r="F7414">
            <v>0</v>
          </cell>
          <cell r="G7414">
            <v>0</v>
          </cell>
          <cell r="H7414">
            <v>0</v>
          </cell>
          <cell r="I7414">
            <v>15.71945</v>
          </cell>
        </row>
        <row r="7415">
          <cell r="A7415" t="str">
            <v>950345192060</v>
          </cell>
          <cell r="B7415">
            <v>95034519</v>
          </cell>
          <cell r="C7415">
            <v>2060</v>
          </cell>
          <cell r="D7415">
            <v>8.8000000000000007</v>
          </cell>
          <cell r="E7415">
            <v>0</v>
          </cell>
          <cell r="F7415">
            <v>0</v>
          </cell>
          <cell r="G7415">
            <v>0</v>
          </cell>
          <cell r="H7415">
            <v>0</v>
          </cell>
          <cell r="I7415">
            <v>8.8000000000000007</v>
          </cell>
        </row>
        <row r="7416">
          <cell r="A7416" t="str">
            <v>950345202060</v>
          </cell>
          <cell r="B7416">
            <v>95034520</v>
          </cell>
          <cell r="C7416">
            <v>2060</v>
          </cell>
          <cell r="D7416">
            <v>121.58</v>
          </cell>
          <cell r="E7416">
            <v>0</v>
          </cell>
          <cell r="F7416">
            <v>0</v>
          </cell>
          <cell r="G7416">
            <v>0</v>
          </cell>
          <cell r="H7416">
            <v>0</v>
          </cell>
          <cell r="I7416">
            <v>121.58</v>
          </cell>
        </row>
        <row r="7417">
          <cell r="A7417" t="str">
            <v>950345212060</v>
          </cell>
          <cell r="B7417">
            <v>95034521</v>
          </cell>
          <cell r="C7417">
            <v>2060</v>
          </cell>
          <cell r="D7417">
            <v>132.82</v>
          </cell>
          <cell r="E7417">
            <v>0</v>
          </cell>
          <cell r="F7417">
            <v>0</v>
          </cell>
          <cell r="G7417">
            <v>0</v>
          </cell>
          <cell r="H7417">
            <v>0</v>
          </cell>
          <cell r="I7417">
            <v>132.82</v>
          </cell>
        </row>
        <row r="7418">
          <cell r="A7418" t="str">
            <v>950345342060</v>
          </cell>
          <cell r="B7418">
            <v>95034534</v>
          </cell>
          <cell r="C7418">
            <v>2060</v>
          </cell>
          <cell r="D7418">
            <v>21.43571</v>
          </cell>
          <cell r="E7418">
            <v>0</v>
          </cell>
          <cell r="F7418">
            <v>0</v>
          </cell>
          <cell r="G7418">
            <v>0</v>
          </cell>
          <cell r="H7418">
            <v>0</v>
          </cell>
          <cell r="I7418">
            <v>21.43571</v>
          </cell>
        </row>
        <row r="7419">
          <cell r="A7419" t="str">
            <v>950345351040</v>
          </cell>
          <cell r="B7419">
            <v>95034535</v>
          </cell>
          <cell r="C7419">
            <v>1040</v>
          </cell>
          <cell r="D7419">
            <v>24.5</v>
          </cell>
          <cell r="E7419">
            <v>0</v>
          </cell>
          <cell r="F7419">
            <v>0</v>
          </cell>
          <cell r="G7419">
            <v>0</v>
          </cell>
          <cell r="H7419">
            <v>0</v>
          </cell>
          <cell r="I7419">
            <v>24.5</v>
          </cell>
        </row>
        <row r="7420">
          <cell r="A7420" t="str">
            <v>950345352060</v>
          </cell>
          <cell r="B7420">
            <v>95034535</v>
          </cell>
          <cell r="C7420">
            <v>2060</v>
          </cell>
          <cell r="D7420">
            <v>19.899999999999999</v>
          </cell>
          <cell r="E7420">
            <v>0</v>
          </cell>
          <cell r="F7420">
            <v>0</v>
          </cell>
          <cell r="G7420">
            <v>0</v>
          </cell>
          <cell r="H7420">
            <v>0</v>
          </cell>
          <cell r="I7420">
            <v>19.899999999999999</v>
          </cell>
        </row>
        <row r="7421">
          <cell r="A7421" t="str">
            <v>950345352061</v>
          </cell>
          <cell r="B7421">
            <v>95034535</v>
          </cell>
          <cell r="C7421">
            <v>2061</v>
          </cell>
          <cell r="D7421">
            <v>12.65</v>
          </cell>
          <cell r="E7421">
            <v>0</v>
          </cell>
          <cell r="F7421">
            <v>0</v>
          </cell>
          <cell r="G7421">
            <v>0</v>
          </cell>
          <cell r="H7421">
            <v>0</v>
          </cell>
          <cell r="I7421">
            <v>12.65</v>
          </cell>
        </row>
        <row r="7422">
          <cell r="A7422" t="str">
            <v>950345352064</v>
          </cell>
          <cell r="B7422">
            <v>95034535</v>
          </cell>
          <cell r="C7422">
            <v>2064</v>
          </cell>
          <cell r="D7422">
            <v>16.807690000000001</v>
          </cell>
          <cell r="E7422">
            <v>0</v>
          </cell>
          <cell r="F7422">
            <v>0</v>
          </cell>
          <cell r="G7422">
            <v>0</v>
          </cell>
          <cell r="H7422">
            <v>0</v>
          </cell>
          <cell r="I7422">
            <v>16.807690000000001</v>
          </cell>
        </row>
        <row r="7423">
          <cell r="A7423" t="str">
            <v>950345361040</v>
          </cell>
          <cell r="B7423">
            <v>95034536</v>
          </cell>
          <cell r="C7423">
            <v>1040</v>
          </cell>
          <cell r="D7423">
            <v>86.556250000000006</v>
          </cell>
          <cell r="E7423">
            <v>0</v>
          </cell>
          <cell r="F7423">
            <v>0</v>
          </cell>
          <cell r="G7423">
            <v>0</v>
          </cell>
          <cell r="H7423">
            <v>0</v>
          </cell>
          <cell r="I7423">
            <v>86.556250000000006</v>
          </cell>
        </row>
        <row r="7424">
          <cell r="A7424" t="str">
            <v>950345362060</v>
          </cell>
          <cell r="B7424">
            <v>95034536</v>
          </cell>
          <cell r="C7424">
            <v>2060</v>
          </cell>
          <cell r="D7424">
            <v>75.37</v>
          </cell>
          <cell r="E7424">
            <v>0</v>
          </cell>
          <cell r="F7424">
            <v>0</v>
          </cell>
          <cell r="G7424">
            <v>0</v>
          </cell>
          <cell r="H7424">
            <v>0</v>
          </cell>
          <cell r="I7424">
            <v>75.37</v>
          </cell>
        </row>
        <row r="7425">
          <cell r="A7425" t="str">
            <v>950345374010</v>
          </cell>
          <cell r="B7425">
            <v>95034537</v>
          </cell>
          <cell r="C7425">
            <v>4010</v>
          </cell>
          <cell r="D7425">
            <v>30</v>
          </cell>
          <cell r="E7425">
            <v>0</v>
          </cell>
          <cell r="F7425">
            <v>0</v>
          </cell>
          <cell r="G7425">
            <v>0</v>
          </cell>
          <cell r="H7425">
            <v>0</v>
          </cell>
          <cell r="I7425">
            <v>30</v>
          </cell>
        </row>
        <row r="7426">
          <cell r="A7426" t="str">
            <v>950345384010</v>
          </cell>
          <cell r="B7426">
            <v>95034538</v>
          </cell>
          <cell r="C7426">
            <v>4010</v>
          </cell>
          <cell r="D7426">
            <v>30</v>
          </cell>
          <cell r="E7426">
            <v>0</v>
          </cell>
          <cell r="F7426">
            <v>0</v>
          </cell>
          <cell r="G7426">
            <v>0</v>
          </cell>
          <cell r="H7426">
            <v>0</v>
          </cell>
          <cell r="I7426">
            <v>30</v>
          </cell>
        </row>
        <row r="7427">
          <cell r="A7427" t="str">
            <v>950345394010</v>
          </cell>
          <cell r="B7427">
            <v>95034539</v>
          </cell>
          <cell r="C7427">
            <v>4010</v>
          </cell>
          <cell r="D7427">
            <v>30</v>
          </cell>
          <cell r="E7427">
            <v>0</v>
          </cell>
          <cell r="F7427">
            <v>0</v>
          </cell>
          <cell r="G7427">
            <v>0</v>
          </cell>
          <cell r="H7427">
            <v>0</v>
          </cell>
          <cell r="I7427">
            <v>30</v>
          </cell>
        </row>
        <row r="7428">
          <cell r="A7428" t="str">
            <v>950345404010</v>
          </cell>
          <cell r="B7428">
            <v>95034540</v>
          </cell>
          <cell r="C7428">
            <v>4010</v>
          </cell>
          <cell r="D7428">
            <v>28.22222</v>
          </cell>
          <cell r="E7428">
            <v>0</v>
          </cell>
          <cell r="F7428">
            <v>0</v>
          </cell>
          <cell r="G7428">
            <v>0</v>
          </cell>
          <cell r="H7428">
            <v>0</v>
          </cell>
          <cell r="I7428">
            <v>28.22222</v>
          </cell>
        </row>
        <row r="7429">
          <cell r="A7429" t="str">
            <v>950345414010</v>
          </cell>
          <cell r="B7429">
            <v>95034541</v>
          </cell>
          <cell r="C7429">
            <v>4010</v>
          </cell>
          <cell r="D7429">
            <v>28.22222</v>
          </cell>
          <cell r="E7429">
            <v>0</v>
          </cell>
          <cell r="F7429">
            <v>0</v>
          </cell>
          <cell r="G7429">
            <v>0</v>
          </cell>
          <cell r="H7429">
            <v>0</v>
          </cell>
          <cell r="I7429">
            <v>28.22222</v>
          </cell>
        </row>
        <row r="7430">
          <cell r="A7430" t="str">
            <v>950345424010</v>
          </cell>
          <cell r="B7430">
            <v>95034542</v>
          </cell>
          <cell r="C7430">
            <v>4010</v>
          </cell>
          <cell r="D7430">
            <v>28.22222</v>
          </cell>
          <cell r="E7430">
            <v>0</v>
          </cell>
          <cell r="F7430">
            <v>0</v>
          </cell>
          <cell r="G7430">
            <v>0</v>
          </cell>
          <cell r="H7430">
            <v>0</v>
          </cell>
          <cell r="I7430">
            <v>28.22222</v>
          </cell>
        </row>
        <row r="7431">
          <cell r="A7431" t="str">
            <v>950345434010</v>
          </cell>
          <cell r="B7431">
            <v>95034543</v>
          </cell>
          <cell r="C7431">
            <v>4010</v>
          </cell>
          <cell r="D7431">
            <v>30</v>
          </cell>
          <cell r="E7431">
            <v>0</v>
          </cell>
          <cell r="F7431">
            <v>0</v>
          </cell>
          <cell r="G7431">
            <v>0</v>
          </cell>
          <cell r="H7431">
            <v>0</v>
          </cell>
          <cell r="I7431">
            <v>30</v>
          </cell>
        </row>
        <row r="7432">
          <cell r="A7432" t="str">
            <v>950345444010</v>
          </cell>
          <cell r="B7432">
            <v>95034544</v>
          </cell>
          <cell r="C7432">
            <v>4010</v>
          </cell>
          <cell r="D7432">
            <v>30</v>
          </cell>
          <cell r="E7432">
            <v>0</v>
          </cell>
          <cell r="F7432">
            <v>0</v>
          </cell>
          <cell r="G7432">
            <v>0</v>
          </cell>
          <cell r="H7432">
            <v>0</v>
          </cell>
          <cell r="I7432">
            <v>30</v>
          </cell>
        </row>
        <row r="7433">
          <cell r="A7433" t="str">
            <v>950345454010</v>
          </cell>
          <cell r="B7433">
            <v>95034545</v>
          </cell>
          <cell r="C7433">
            <v>4010</v>
          </cell>
          <cell r="D7433">
            <v>30</v>
          </cell>
          <cell r="E7433">
            <v>0</v>
          </cell>
          <cell r="F7433">
            <v>0</v>
          </cell>
          <cell r="G7433">
            <v>0</v>
          </cell>
          <cell r="H7433">
            <v>0</v>
          </cell>
          <cell r="I7433">
            <v>30</v>
          </cell>
        </row>
        <row r="7434">
          <cell r="A7434" t="str">
            <v>950345464010</v>
          </cell>
          <cell r="B7434">
            <v>95034546</v>
          </cell>
          <cell r="C7434">
            <v>4010</v>
          </cell>
          <cell r="D7434">
            <v>30</v>
          </cell>
          <cell r="E7434">
            <v>0</v>
          </cell>
          <cell r="F7434">
            <v>0</v>
          </cell>
          <cell r="G7434">
            <v>0</v>
          </cell>
          <cell r="H7434">
            <v>0</v>
          </cell>
          <cell r="I7434">
            <v>30</v>
          </cell>
        </row>
        <row r="7435">
          <cell r="A7435" t="str">
            <v>950345474010</v>
          </cell>
          <cell r="B7435">
            <v>95034547</v>
          </cell>
          <cell r="C7435">
            <v>4010</v>
          </cell>
          <cell r="D7435">
            <v>30</v>
          </cell>
          <cell r="E7435">
            <v>0</v>
          </cell>
          <cell r="F7435">
            <v>0</v>
          </cell>
          <cell r="G7435">
            <v>0</v>
          </cell>
          <cell r="H7435">
            <v>0</v>
          </cell>
          <cell r="I7435">
            <v>30</v>
          </cell>
        </row>
        <row r="7436">
          <cell r="A7436" t="str">
            <v>950345484010</v>
          </cell>
          <cell r="B7436">
            <v>95034548</v>
          </cell>
          <cell r="C7436">
            <v>4010</v>
          </cell>
          <cell r="D7436">
            <v>30</v>
          </cell>
          <cell r="E7436">
            <v>0</v>
          </cell>
          <cell r="F7436">
            <v>0</v>
          </cell>
          <cell r="G7436">
            <v>0</v>
          </cell>
          <cell r="H7436">
            <v>0</v>
          </cell>
          <cell r="I7436">
            <v>30</v>
          </cell>
        </row>
        <row r="7437">
          <cell r="A7437" t="str">
            <v>950345494010</v>
          </cell>
          <cell r="B7437">
            <v>95034549</v>
          </cell>
          <cell r="C7437">
            <v>4010</v>
          </cell>
          <cell r="D7437">
            <v>30</v>
          </cell>
          <cell r="E7437">
            <v>0</v>
          </cell>
          <cell r="F7437">
            <v>0</v>
          </cell>
          <cell r="G7437">
            <v>0</v>
          </cell>
          <cell r="H7437">
            <v>0</v>
          </cell>
          <cell r="I7437">
            <v>30</v>
          </cell>
        </row>
        <row r="7438">
          <cell r="A7438" t="str">
            <v>950345504010</v>
          </cell>
          <cell r="B7438">
            <v>95034550</v>
          </cell>
          <cell r="C7438">
            <v>4010</v>
          </cell>
          <cell r="D7438">
            <v>30</v>
          </cell>
          <cell r="E7438">
            <v>0</v>
          </cell>
          <cell r="F7438">
            <v>0</v>
          </cell>
          <cell r="G7438">
            <v>0</v>
          </cell>
          <cell r="H7438">
            <v>0</v>
          </cell>
          <cell r="I7438">
            <v>30</v>
          </cell>
        </row>
        <row r="7439">
          <cell r="A7439" t="str">
            <v>950345514010</v>
          </cell>
          <cell r="B7439">
            <v>95034551</v>
          </cell>
          <cell r="C7439">
            <v>4010</v>
          </cell>
          <cell r="D7439">
            <v>30</v>
          </cell>
          <cell r="E7439">
            <v>0</v>
          </cell>
          <cell r="F7439">
            <v>0</v>
          </cell>
          <cell r="G7439">
            <v>0</v>
          </cell>
          <cell r="H7439">
            <v>0</v>
          </cell>
          <cell r="I7439">
            <v>30</v>
          </cell>
        </row>
        <row r="7440">
          <cell r="A7440" t="str">
            <v>950345522060</v>
          </cell>
          <cell r="B7440">
            <v>95034552</v>
          </cell>
          <cell r="C7440">
            <v>2060</v>
          </cell>
          <cell r="D7440">
            <v>35.588189999999997</v>
          </cell>
          <cell r="E7440">
            <v>0</v>
          </cell>
          <cell r="F7440">
            <v>0</v>
          </cell>
          <cell r="G7440">
            <v>0</v>
          </cell>
          <cell r="H7440">
            <v>0</v>
          </cell>
          <cell r="I7440">
            <v>35.588189999999997</v>
          </cell>
        </row>
        <row r="7441">
          <cell r="A7441" t="str">
            <v>950345526024</v>
          </cell>
          <cell r="B7441">
            <v>95034552</v>
          </cell>
          <cell r="C7441">
            <v>6024</v>
          </cell>
          <cell r="D7441">
            <v>51.505000000000003</v>
          </cell>
          <cell r="E7441">
            <v>0</v>
          </cell>
          <cell r="F7441">
            <v>0</v>
          </cell>
          <cell r="G7441">
            <v>0</v>
          </cell>
          <cell r="H7441">
            <v>0</v>
          </cell>
          <cell r="I7441">
            <v>51.505000000000003</v>
          </cell>
        </row>
        <row r="7442">
          <cell r="A7442" t="str">
            <v>950345532060</v>
          </cell>
          <cell r="B7442">
            <v>95034553</v>
          </cell>
          <cell r="C7442">
            <v>2060</v>
          </cell>
          <cell r="D7442">
            <v>8.6700700000000008</v>
          </cell>
          <cell r="E7442">
            <v>0</v>
          </cell>
          <cell r="F7442">
            <v>0</v>
          </cell>
          <cell r="G7442">
            <v>0</v>
          </cell>
          <cell r="H7442">
            <v>0</v>
          </cell>
          <cell r="I7442">
            <v>8.6700700000000008</v>
          </cell>
        </row>
        <row r="7443">
          <cell r="A7443" t="str">
            <v>950345532061</v>
          </cell>
          <cell r="B7443">
            <v>95034553</v>
          </cell>
          <cell r="C7443">
            <v>2061</v>
          </cell>
          <cell r="D7443">
            <v>11.704000000000001</v>
          </cell>
          <cell r="E7443">
            <v>0</v>
          </cell>
          <cell r="F7443">
            <v>0</v>
          </cell>
          <cell r="G7443">
            <v>0</v>
          </cell>
          <cell r="H7443">
            <v>0</v>
          </cell>
          <cell r="I7443">
            <v>11.704000000000001</v>
          </cell>
        </row>
        <row r="7444">
          <cell r="A7444" t="str">
            <v>950345536024</v>
          </cell>
          <cell r="B7444">
            <v>95034553</v>
          </cell>
          <cell r="C7444">
            <v>6024</v>
          </cell>
          <cell r="D7444">
            <v>11.02</v>
          </cell>
          <cell r="E7444">
            <v>0</v>
          </cell>
          <cell r="F7444">
            <v>0</v>
          </cell>
          <cell r="G7444">
            <v>0</v>
          </cell>
          <cell r="H7444">
            <v>0</v>
          </cell>
          <cell r="I7444">
            <v>11.02</v>
          </cell>
        </row>
        <row r="7445">
          <cell r="A7445" t="str">
            <v>950345611040</v>
          </cell>
          <cell r="B7445">
            <v>95034561</v>
          </cell>
          <cell r="C7445">
            <v>1040</v>
          </cell>
          <cell r="D7445">
            <v>0.43</v>
          </cell>
          <cell r="E7445">
            <v>0</v>
          </cell>
          <cell r="F7445">
            <v>0</v>
          </cell>
          <cell r="G7445">
            <v>0</v>
          </cell>
          <cell r="H7445">
            <v>0</v>
          </cell>
          <cell r="I7445">
            <v>0.43</v>
          </cell>
        </row>
        <row r="7446">
          <cell r="A7446" t="str">
            <v>950345614010</v>
          </cell>
          <cell r="B7446">
            <v>95034561</v>
          </cell>
          <cell r="C7446">
            <v>4010</v>
          </cell>
          <cell r="D7446">
            <v>0.43</v>
          </cell>
          <cell r="E7446">
            <v>0</v>
          </cell>
          <cell r="F7446">
            <v>0</v>
          </cell>
          <cell r="G7446">
            <v>0</v>
          </cell>
          <cell r="H7446">
            <v>0</v>
          </cell>
          <cell r="I7446">
            <v>0.43</v>
          </cell>
        </row>
        <row r="7447">
          <cell r="A7447" t="str">
            <v>950345621040</v>
          </cell>
          <cell r="B7447">
            <v>95034562</v>
          </cell>
          <cell r="C7447">
            <v>1040</v>
          </cell>
          <cell r="D7447">
            <v>93.62</v>
          </cell>
          <cell r="E7447">
            <v>0</v>
          </cell>
          <cell r="F7447">
            <v>0</v>
          </cell>
          <cell r="G7447">
            <v>0</v>
          </cell>
          <cell r="H7447">
            <v>0</v>
          </cell>
          <cell r="I7447">
            <v>93.62</v>
          </cell>
        </row>
        <row r="7448">
          <cell r="A7448" t="str">
            <v>950345632060</v>
          </cell>
          <cell r="B7448">
            <v>95034563</v>
          </cell>
          <cell r="C7448">
            <v>2060</v>
          </cell>
          <cell r="D7448">
            <v>373.51</v>
          </cell>
          <cell r="E7448">
            <v>0</v>
          </cell>
          <cell r="F7448">
            <v>0</v>
          </cell>
          <cell r="G7448">
            <v>0</v>
          </cell>
          <cell r="H7448">
            <v>0</v>
          </cell>
          <cell r="I7448">
            <v>373.51</v>
          </cell>
        </row>
        <row r="7449">
          <cell r="A7449" t="str">
            <v>950345642060</v>
          </cell>
          <cell r="B7449">
            <v>95034564</v>
          </cell>
          <cell r="C7449">
            <v>2060</v>
          </cell>
          <cell r="D7449">
            <v>17.715</v>
          </cell>
          <cell r="E7449">
            <v>0</v>
          </cell>
          <cell r="F7449">
            <v>0</v>
          </cell>
          <cell r="G7449">
            <v>0</v>
          </cell>
          <cell r="H7449">
            <v>0</v>
          </cell>
          <cell r="I7449">
            <v>17.715</v>
          </cell>
        </row>
        <row r="7450">
          <cell r="A7450" t="str">
            <v>950345651040</v>
          </cell>
          <cell r="B7450">
            <v>95034565</v>
          </cell>
          <cell r="C7450">
            <v>1040</v>
          </cell>
          <cell r="D7450">
            <v>21</v>
          </cell>
          <cell r="E7450">
            <v>0</v>
          </cell>
          <cell r="F7450">
            <v>0</v>
          </cell>
          <cell r="G7450">
            <v>0</v>
          </cell>
          <cell r="H7450">
            <v>0</v>
          </cell>
          <cell r="I7450">
            <v>21</v>
          </cell>
        </row>
        <row r="7451">
          <cell r="A7451" t="str">
            <v>950345662060</v>
          </cell>
          <cell r="B7451">
            <v>95034566</v>
          </cell>
          <cell r="C7451">
            <v>2060</v>
          </cell>
          <cell r="D7451">
            <v>251.02</v>
          </cell>
          <cell r="E7451">
            <v>0</v>
          </cell>
          <cell r="F7451">
            <v>0</v>
          </cell>
          <cell r="G7451">
            <v>0</v>
          </cell>
          <cell r="H7451">
            <v>0</v>
          </cell>
          <cell r="I7451">
            <v>251.02</v>
          </cell>
        </row>
        <row r="7452">
          <cell r="A7452" t="str">
            <v>950345712061</v>
          </cell>
          <cell r="B7452">
            <v>95034571</v>
          </cell>
          <cell r="C7452">
            <v>2061</v>
          </cell>
          <cell r="D7452">
            <v>849.03499999999997</v>
          </cell>
          <cell r="E7452">
            <v>0</v>
          </cell>
          <cell r="F7452">
            <v>0</v>
          </cell>
          <cell r="G7452">
            <v>0</v>
          </cell>
          <cell r="H7452">
            <v>0</v>
          </cell>
          <cell r="I7452">
            <v>849.03499999999997</v>
          </cell>
        </row>
        <row r="7453">
          <cell r="A7453" t="str">
            <v>950345762061</v>
          </cell>
          <cell r="B7453">
            <v>95034576</v>
          </cell>
          <cell r="C7453">
            <v>2061</v>
          </cell>
          <cell r="D7453">
            <v>594.52499999999998</v>
          </cell>
          <cell r="E7453">
            <v>0</v>
          </cell>
          <cell r="F7453">
            <v>0</v>
          </cell>
          <cell r="G7453">
            <v>0</v>
          </cell>
          <cell r="H7453">
            <v>0</v>
          </cell>
          <cell r="I7453">
            <v>594.52499999999998</v>
          </cell>
        </row>
        <row r="7454">
          <cell r="A7454" t="str">
            <v>950345802060</v>
          </cell>
          <cell r="B7454">
            <v>95034580</v>
          </cell>
          <cell r="C7454">
            <v>2060</v>
          </cell>
          <cell r="D7454">
            <v>506.06</v>
          </cell>
          <cell r="E7454">
            <v>0</v>
          </cell>
          <cell r="F7454">
            <v>0</v>
          </cell>
          <cell r="G7454">
            <v>0</v>
          </cell>
          <cell r="H7454">
            <v>0</v>
          </cell>
          <cell r="I7454">
            <v>506.06</v>
          </cell>
        </row>
        <row r="7455">
          <cell r="A7455" t="str">
            <v>950345802061</v>
          </cell>
          <cell r="B7455">
            <v>95034580</v>
          </cell>
          <cell r="C7455">
            <v>2061</v>
          </cell>
          <cell r="D7455">
            <v>948.11733000000004</v>
          </cell>
          <cell r="E7455">
            <v>0</v>
          </cell>
          <cell r="F7455">
            <v>0</v>
          </cell>
          <cell r="G7455">
            <v>0</v>
          </cell>
          <cell r="H7455">
            <v>0</v>
          </cell>
          <cell r="I7455">
            <v>948.11733000000004</v>
          </cell>
        </row>
        <row r="7456">
          <cell r="A7456" t="str">
            <v>950345802064</v>
          </cell>
          <cell r="B7456">
            <v>95034580</v>
          </cell>
          <cell r="C7456">
            <v>2064</v>
          </cell>
          <cell r="D7456">
            <v>804.59167000000002</v>
          </cell>
          <cell r="E7456">
            <v>0</v>
          </cell>
          <cell r="F7456">
            <v>0</v>
          </cell>
          <cell r="G7456">
            <v>0</v>
          </cell>
          <cell r="H7456">
            <v>0</v>
          </cell>
          <cell r="I7456">
            <v>804.59167000000002</v>
          </cell>
        </row>
        <row r="7457">
          <cell r="A7457" t="str">
            <v>950345822061</v>
          </cell>
          <cell r="B7457">
            <v>95034582</v>
          </cell>
          <cell r="C7457">
            <v>2061</v>
          </cell>
          <cell r="D7457">
            <v>122.93832999999999</v>
          </cell>
          <cell r="E7457">
            <v>0</v>
          </cell>
          <cell r="F7457">
            <v>0</v>
          </cell>
          <cell r="G7457">
            <v>0</v>
          </cell>
          <cell r="H7457">
            <v>0</v>
          </cell>
          <cell r="I7457">
            <v>122.93832999999999</v>
          </cell>
        </row>
        <row r="7458">
          <cell r="A7458" t="str">
            <v>950345822064</v>
          </cell>
          <cell r="B7458">
            <v>95034582</v>
          </cell>
          <cell r="C7458">
            <v>2064</v>
          </cell>
          <cell r="D7458">
            <v>77.55</v>
          </cell>
          <cell r="E7458">
            <v>0</v>
          </cell>
          <cell r="F7458">
            <v>0</v>
          </cell>
          <cell r="G7458">
            <v>0</v>
          </cell>
          <cell r="H7458">
            <v>0</v>
          </cell>
          <cell r="I7458">
            <v>77.55</v>
          </cell>
        </row>
        <row r="7459">
          <cell r="A7459" t="str">
            <v>950345842061</v>
          </cell>
          <cell r="B7459">
            <v>95034584</v>
          </cell>
          <cell r="C7459">
            <v>2061</v>
          </cell>
          <cell r="D7459">
            <v>7.5061900000000001</v>
          </cell>
          <cell r="E7459">
            <v>0</v>
          </cell>
          <cell r="F7459">
            <v>0</v>
          </cell>
          <cell r="G7459">
            <v>0</v>
          </cell>
          <cell r="H7459">
            <v>0</v>
          </cell>
          <cell r="I7459">
            <v>7.5061900000000001</v>
          </cell>
        </row>
        <row r="7460">
          <cell r="A7460" t="str">
            <v>950345932060</v>
          </cell>
          <cell r="B7460">
            <v>95034593</v>
          </cell>
          <cell r="C7460">
            <v>2060</v>
          </cell>
          <cell r="D7460">
            <v>9.76</v>
          </cell>
          <cell r="E7460">
            <v>0</v>
          </cell>
          <cell r="F7460">
            <v>0</v>
          </cell>
          <cell r="G7460">
            <v>0</v>
          </cell>
          <cell r="H7460">
            <v>0</v>
          </cell>
          <cell r="I7460">
            <v>9.76</v>
          </cell>
        </row>
        <row r="7461">
          <cell r="A7461" t="str">
            <v>950345992061</v>
          </cell>
          <cell r="B7461">
            <v>95034599</v>
          </cell>
          <cell r="C7461">
            <v>2061</v>
          </cell>
          <cell r="D7461">
            <v>178.07</v>
          </cell>
          <cell r="E7461">
            <v>0</v>
          </cell>
          <cell r="F7461">
            <v>0</v>
          </cell>
          <cell r="G7461">
            <v>0</v>
          </cell>
          <cell r="H7461">
            <v>0</v>
          </cell>
          <cell r="I7461">
            <v>178.07</v>
          </cell>
        </row>
        <row r="7462">
          <cell r="A7462" t="str">
            <v>950346002061</v>
          </cell>
          <cell r="B7462">
            <v>95034600</v>
          </cell>
          <cell r="C7462">
            <v>2061</v>
          </cell>
          <cell r="D7462">
            <v>70.170829999999995</v>
          </cell>
          <cell r="E7462">
            <v>0</v>
          </cell>
          <cell r="F7462">
            <v>0</v>
          </cell>
          <cell r="G7462">
            <v>0</v>
          </cell>
          <cell r="H7462">
            <v>0</v>
          </cell>
          <cell r="I7462">
            <v>70.170829999999995</v>
          </cell>
        </row>
        <row r="7463">
          <cell r="A7463" t="str">
            <v>950346012061</v>
          </cell>
          <cell r="B7463">
            <v>95034601</v>
          </cell>
          <cell r="C7463">
            <v>2061</v>
          </cell>
          <cell r="D7463">
            <v>790</v>
          </cell>
          <cell r="E7463">
            <v>0</v>
          </cell>
          <cell r="F7463">
            <v>0</v>
          </cell>
          <cell r="G7463">
            <v>0</v>
          </cell>
          <cell r="H7463">
            <v>0</v>
          </cell>
          <cell r="I7463">
            <v>790</v>
          </cell>
        </row>
        <row r="7464">
          <cell r="A7464" t="str">
            <v>950346092061</v>
          </cell>
          <cell r="B7464">
            <v>95034609</v>
          </cell>
          <cell r="C7464">
            <v>2061</v>
          </cell>
          <cell r="D7464">
            <v>155.52500000000001</v>
          </cell>
          <cell r="E7464">
            <v>0</v>
          </cell>
          <cell r="F7464">
            <v>0</v>
          </cell>
          <cell r="G7464">
            <v>0</v>
          </cell>
          <cell r="H7464">
            <v>0</v>
          </cell>
          <cell r="I7464">
            <v>155.52500000000001</v>
          </cell>
        </row>
        <row r="7465">
          <cell r="A7465" t="str">
            <v>950346112061</v>
          </cell>
          <cell r="B7465">
            <v>95034611</v>
          </cell>
          <cell r="C7465">
            <v>2061</v>
          </cell>
          <cell r="D7465">
            <v>168.9</v>
          </cell>
          <cell r="E7465">
            <v>0</v>
          </cell>
          <cell r="F7465">
            <v>0</v>
          </cell>
          <cell r="G7465">
            <v>0</v>
          </cell>
          <cell r="H7465">
            <v>0</v>
          </cell>
          <cell r="I7465">
            <v>168.9</v>
          </cell>
        </row>
        <row r="7466">
          <cell r="A7466" t="str">
            <v>950346122061</v>
          </cell>
          <cell r="B7466">
            <v>95034612</v>
          </cell>
          <cell r="C7466">
            <v>2061</v>
          </cell>
          <cell r="D7466">
            <v>22.5</v>
          </cell>
          <cell r="E7466">
            <v>0</v>
          </cell>
          <cell r="F7466">
            <v>0</v>
          </cell>
          <cell r="G7466">
            <v>0</v>
          </cell>
          <cell r="H7466">
            <v>0</v>
          </cell>
          <cell r="I7466">
            <v>22.5</v>
          </cell>
        </row>
        <row r="7467">
          <cell r="A7467" t="str">
            <v>950346132061</v>
          </cell>
          <cell r="B7467">
            <v>95034613</v>
          </cell>
          <cell r="C7467">
            <v>2061</v>
          </cell>
          <cell r="D7467">
            <v>733.7</v>
          </cell>
          <cell r="E7467">
            <v>0</v>
          </cell>
          <cell r="F7467">
            <v>0</v>
          </cell>
          <cell r="G7467">
            <v>0</v>
          </cell>
          <cell r="H7467">
            <v>0</v>
          </cell>
          <cell r="I7467">
            <v>733.7</v>
          </cell>
        </row>
        <row r="7468">
          <cell r="A7468" t="str">
            <v>950346152060</v>
          </cell>
          <cell r="B7468">
            <v>95034615</v>
          </cell>
          <cell r="C7468">
            <v>2060</v>
          </cell>
          <cell r="D7468">
            <v>4.51816</v>
          </cell>
          <cell r="E7468">
            <v>0</v>
          </cell>
          <cell r="F7468">
            <v>0</v>
          </cell>
          <cell r="G7468">
            <v>0</v>
          </cell>
          <cell r="H7468">
            <v>0</v>
          </cell>
          <cell r="I7468">
            <v>4.51816</v>
          </cell>
        </row>
        <row r="7469">
          <cell r="A7469" t="str">
            <v>950346152061</v>
          </cell>
          <cell r="B7469">
            <v>95034615</v>
          </cell>
          <cell r="C7469">
            <v>2061</v>
          </cell>
          <cell r="D7469">
            <v>7.2879800000000001</v>
          </cell>
          <cell r="E7469">
            <v>0</v>
          </cell>
          <cell r="F7469">
            <v>0</v>
          </cell>
          <cell r="G7469">
            <v>0</v>
          </cell>
          <cell r="H7469">
            <v>0</v>
          </cell>
          <cell r="I7469">
            <v>7.2879800000000001</v>
          </cell>
        </row>
        <row r="7470">
          <cell r="A7470" t="str">
            <v>950346221040</v>
          </cell>
          <cell r="B7470">
            <v>95034622</v>
          </cell>
          <cell r="C7470">
            <v>1040</v>
          </cell>
          <cell r="D7470">
            <v>667.42857000000004</v>
          </cell>
          <cell r="E7470">
            <v>0</v>
          </cell>
          <cell r="F7470">
            <v>0</v>
          </cell>
          <cell r="G7470">
            <v>0</v>
          </cell>
          <cell r="H7470">
            <v>0</v>
          </cell>
          <cell r="I7470">
            <v>667.42857000000004</v>
          </cell>
        </row>
        <row r="7471">
          <cell r="A7471" t="str">
            <v>950346231040</v>
          </cell>
          <cell r="B7471">
            <v>95034623</v>
          </cell>
          <cell r="C7471">
            <v>1040</v>
          </cell>
          <cell r="D7471">
            <v>640</v>
          </cell>
          <cell r="E7471">
            <v>0</v>
          </cell>
          <cell r="F7471">
            <v>0</v>
          </cell>
          <cell r="G7471">
            <v>0</v>
          </cell>
          <cell r="H7471">
            <v>0</v>
          </cell>
          <cell r="I7471">
            <v>640</v>
          </cell>
        </row>
        <row r="7472">
          <cell r="A7472" t="str">
            <v>950346252061</v>
          </cell>
          <cell r="B7472">
            <v>95034625</v>
          </cell>
          <cell r="C7472">
            <v>2061</v>
          </cell>
          <cell r="D7472">
            <v>24.514279999999999</v>
          </cell>
          <cell r="E7472">
            <v>0</v>
          </cell>
          <cell r="F7472">
            <v>0</v>
          </cell>
          <cell r="G7472">
            <v>0</v>
          </cell>
          <cell r="H7472">
            <v>0</v>
          </cell>
          <cell r="I7472">
            <v>24.514279999999999</v>
          </cell>
        </row>
        <row r="7473">
          <cell r="A7473" t="str">
            <v>950346261040</v>
          </cell>
          <cell r="B7473">
            <v>95034626</v>
          </cell>
          <cell r="C7473">
            <v>1040</v>
          </cell>
          <cell r="D7473">
            <v>288.774</v>
          </cell>
          <cell r="E7473">
            <v>0</v>
          </cell>
          <cell r="F7473">
            <v>0</v>
          </cell>
          <cell r="G7473">
            <v>0</v>
          </cell>
          <cell r="H7473">
            <v>0</v>
          </cell>
          <cell r="I7473">
            <v>288.774</v>
          </cell>
        </row>
        <row r="7474">
          <cell r="A7474" t="str">
            <v>950346272060</v>
          </cell>
          <cell r="B7474">
            <v>95034627</v>
          </cell>
          <cell r="C7474">
            <v>2060</v>
          </cell>
          <cell r="D7474">
            <v>25.50939</v>
          </cell>
          <cell r="E7474">
            <v>0</v>
          </cell>
          <cell r="F7474">
            <v>0</v>
          </cell>
          <cell r="G7474">
            <v>0</v>
          </cell>
          <cell r="H7474">
            <v>0</v>
          </cell>
          <cell r="I7474">
            <v>25.50939</v>
          </cell>
        </row>
        <row r="7475">
          <cell r="A7475" t="str">
            <v>950346276024</v>
          </cell>
          <cell r="B7475">
            <v>95034627</v>
          </cell>
          <cell r="C7475">
            <v>6024</v>
          </cell>
          <cell r="D7475">
            <v>16.09</v>
          </cell>
          <cell r="E7475">
            <v>0</v>
          </cell>
          <cell r="F7475">
            <v>0</v>
          </cell>
          <cell r="G7475">
            <v>0</v>
          </cell>
          <cell r="H7475">
            <v>0</v>
          </cell>
          <cell r="I7475">
            <v>16.09</v>
          </cell>
        </row>
        <row r="7476">
          <cell r="A7476" t="str">
            <v>950346281040</v>
          </cell>
          <cell r="B7476">
            <v>95034628</v>
          </cell>
          <cell r="C7476">
            <v>1040</v>
          </cell>
          <cell r="D7476">
            <v>262.39177999999998</v>
          </cell>
          <cell r="E7476">
            <v>0</v>
          </cell>
          <cell r="F7476">
            <v>0</v>
          </cell>
          <cell r="G7476">
            <v>0</v>
          </cell>
          <cell r="H7476">
            <v>0</v>
          </cell>
          <cell r="I7476">
            <v>262.39177999999998</v>
          </cell>
        </row>
        <row r="7477">
          <cell r="A7477" t="str">
            <v>950346282061</v>
          </cell>
          <cell r="B7477">
            <v>95034628</v>
          </cell>
          <cell r="C7477">
            <v>2061</v>
          </cell>
          <cell r="D7477">
            <v>226.78765000000001</v>
          </cell>
          <cell r="E7477">
            <v>0</v>
          </cell>
          <cell r="F7477">
            <v>0</v>
          </cell>
          <cell r="G7477">
            <v>0</v>
          </cell>
          <cell r="H7477">
            <v>0</v>
          </cell>
          <cell r="I7477">
            <v>226.78765000000001</v>
          </cell>
        </row>
        <row r="7478">
          <cell r="A7478" t="str">
            <v>950346312061</v>
          </cell>
          <cell r="B7478">
            <v>95034631</v>
          </cell>
          <cell r="C7478">
            <v>2061</v>
          </cell>
          <cell r="D7478">
            <v>1936.0050000000001</v>
          </cell>
          <cell r="E7478">
            <v>0</v>
          </cell>
          <cell r="F7478">
            <v>0</v>
          </cell>
          <cell r="G7478">
            <v>0</v>
          </cell>
          <cell r="H7478">
            <v>0</v>
          </cell>
          <cell r="I7478">
            <v>1936.0050000000001</v>
          </cell>
        </row>
        <row r="7479">
          <cell r="A7479" t="str">
            <v>950346321040</v>
          </cell>
          <cell r="B7479">
            <v>95034632</v>
          </cell>
          <cell r="C7479">
            <v>1040</v>
          </cell>
          <cell r="D7479">
            <v>358.90571</v>
          </cell>
          <cell r="E7479">
            <v>0</v>
          </cell>
          <cell r="F7479">
            <v>0</v>
          </cell>
          <cell r="G7479">
            <v>0</v>
          </cell>
          <cell r="H7479">
            <v>0</v>
          </cell>
          <cell r="I7479">
            <v>358.90571</v>
          </cell>
        </row>
        <row r="7480">
          <cell r="A7480" t="str">
            <v>950346331040</v>
          </cell>
          <cell r="B7480">
            <v>95034633</v>
          </cell>
          <cell r="C7480">
            <v>1040</v>
          </cell>
          <cell r="D7480">
            <v>140</v>
          </cell>
          <cell r="E7480">
            <v>0</v>
          </cell>
          <cell r="F7480">
            <v>0</v>
          </cell>
          <cell r="G7480">
            <v>0</v>
          </cell>
          <cell r="H7480">
            <v>0</v>
          </cell>
          <cell r="I7480">
            <v>140</v>
          </cell>
        </row>
        <row r="7481">
          <cell r="A7481" t="str">
            <v>950346342061</v>
          </cell>
          <cell r="B7481">
            <v>95034634</v>
          </cell>
          <cell r="C7481">
            <v>2061</v>
          </cell>
          <cell r="D7481">
            <v>1383.76358</v>
          </cell>
          <cell r="E7481">
            <v>0</v>
          </cell>
          <cell r="F7481">
            <v>0</v>
          </cell>
          <cell r="G7481">
            <v>0</v>
          </cell>
          <cell r="H7481">
            <v>0</v>
          </cell>
          <cell r="I7481">
            <v>1383.76358</v>
          </cell>
        </row>
        <row r="7482">
          <cell r="A7482" t="str">
            <v>950346342062</v>
          </cell>
          <cell r="B7482">
            <v>95034634</v>
          </cell>
          <cell r="C7482">
            <v>2062</v>
          </cell>
          <cell r="D7482">
            <v>997.13800000000003</v>
          </cell>
          <cell r="E7482">
            <v>0</v>
          </cell>
          <cell r="F7482">
            <v>0</v>
          </cell>
          <cell r="G7482">
            <v>0</v>
          </cell>
          <cell r="H7482">
            <v>0</v>
          </cell>
          <cell r="I7482">
            <v>997.13800000000003</v>
          </cell>
        </row>
        <row r="7483">
          <cell r="A7483" t="str">
            <v>950346352061</v>
          </cell>
          <cell r="B7483">
            <v>95034635</v>
          </cell>
          <cell r="C7483">
            <v>2061</v>
          </cell>
          <cell r="D7483">
            <v>19.678540000000002</v>
          </cell>
          <cell r="E7483">
            <v>0</v>
          </cell>
          <cell r="F7483">
            <v>0</v>
          </cell>
          <cell r="G7483">
            <v>0</v>
          </cell>
          <cell r="H7483">
            <v>0</v>
          </cell>
          <cell r="I7483">
            <v>19.678540000000002</v>
          </cell>
        </row>
        <row r="7484">
          <cell r="A7484" t="str">
            <v>950346362060</v>
          </cell>
          <cell r="B7484">
            <v>95034636</v>
          </cell>
          <cell r="C7484">
            <v>2060</v>
          </cell>
          <cell r="D7484">
            <v>109.78667</v>
          </cell>
          <cell r="E7484">
            <v>0</v>
          </cell>
          <cell r="F7484">
            <v>0</v>
          </cell>
          <cell r="G7484">
            <v>0</v>
          </cell>
          <cell r="H7484">
            <v>0</v>
          </cell>
          <cell r="I7484">
            <v>109.78667</v>
          </cell>
        </row>
        <row r="7485">
          <cell r="A7485" t="str">
            <v>950346371040</v>
          </cell>
          <cell r="B7485">
            <v>95034637</v>
          </cell>
          <cell r="C7485">
            <v>1040</v>
          </cell>
          <cell r="D7485">
            <v>1806</v>
          </cell>
          <cell r="E7485">
            <v>0</v>
          </cell>
          <cell r="F7485">
            <v>0</v>
          </cell>
          <cell r="G7485">
            <v>0</v>
          </cell>
          <cell r="H7485">
            <v>0</v>
          </cell>
          <cell r="I7485">
            <v>1806</v>
          </cell>
        </row>
        <row r="7486">
          <cell r="A7486" t="str">
            <v>950346381040</v>
          </cell>
          <cell r="B7486">
            <v>95034638</v>
          </cell>
          <cell r="C7486">
            <v>1040</v>
          </cell>
          <cell r="D7486">
            <v>4.5</v>
          </cell>
          <cell r="E7486">
            <v>0</v>
          </cell>
          <cell r="F7486">
            <v>0</v>
          </cell>
          <cell r="G7486">
            <v>0</v>
          </cell>
          <cell r="H7486">
            <v>0</v>
          </cell>
          <cell r="I7486">
            <v>4.5</v>
          </cell>
        </row>
        <row r="7487">
          <cell r="A7487" t="str">
            <v>950346391040</v>
          </cell>
          <cell r="B7487">
            <v>95034639</v>
          </cell>
          <cell r="C7487">
            <v>1040</v>
          </cell>
          <cell r="D7487">
            <v>47.15</v>
          </cell>
          <cell r="E7487">
            <v>0</v>
          </cell>
          <cell r="F7487">
            <v>0</v>
          </cell>
          <cell r="G7487">
            <v>0</v>
          </cell>
          <cell r="H7487">
            <v>0</v>
          </cell>
          <cell r="I7487">
            <v>47.15</v>
          </cell>
        </row>
        <row r="7488">
          <cell r="A7488" t="str">
            <v>950346401040</v>
          </cell>
          <cell r="B7488">
            <v>95034640</v>
          </cell>
          <cell r="C7488">
            <v>1040</v>
          </cell>
          <cell r="D7488">
            <v>47.15</v>
          </cell>
          <cell r="E7488">
            <v>0</v>
          </cell>
          <cell r="F7488">
            <v>0</v>
          </cell>
          <cell r="G7488">
            <v>0</v>
          </cell>
          <cell r="H7488">
            <v>0</v>
          </cell>
          <cell r="I7488">
            <v>47.15</v>
          </cell>
        </row>
        <row r="7489">
          <cell r="A7489" t="str">
            <v>950346411040</v>
          </cell>
          <cell r="B7489">
            <v>95034641</v>
          </cell>
          <cell r="C7489">
            <v>1040</v>
          </cell>
          <cell r="D7489">
            <v>157.55000000000001</v>
          </cell>
          <cell r="E7489">
            <v>0</v>
          </cell>
          <cell r="F7489">
            <v>0</v>
          </cell>
          <cell r="G7489">
            <v>0</v>
          </cell>
          <cell r="H7489">
            <v>0</v>
          </cell>
          <cell r="I7489">
            <v>157.55000000000001</v>
          </cell>
        </row>
        <row r="7490">
          <cell r="A7490" t="str">
            <v>950346421040</v>
          </cell>
          <cell r="B7490">
            <v>95034642</v>
          </cell>
          <cell r="C7490">
            <v>1040</v>
          </cell>
          <cell r="D7490">
            <v>487.7</v>
          </cell>
          <cell r="E7490">
            <v>0</v>
          </cell>
          <cell r="F7490">
            <v>0</v>
          </cell>
          <cell r="G7490">
            <v>0</v>
          </cell>
          <cell r="H7490">
            <v>0</v>
          </cell>
          <cell r="I7490">
            <v>487.7</v>
          </cell>
        </row>
        <row r="7491">
          <cell r="A7491" t="str">
            <v>950346432060</v>
          </cell>
          <cell r="B7491">
            <v>95034643</v>
          </cell>
          <cell r="C7491">
            <v>2060</v>
          </cell>
          <cell r="D7491">
            <v>99.163719999999998</v>
          </cell>
          <cell r="E7491">
            <v>0</v>
          </cell>
          <cell r="F7491">
            <v>0</v>
          </cell>
          <cell r="G7491">
            <v>0</v>
          </cell>
          <cell r="H7491">
            <v>0</v>
          </cell>
          <cell r="I7491">
            <v>99.163719999999998</v>
          </cell>
        </row>
        <row r="7492">
          <cell r="A7492" t="str">
            <v>950346432061</v>
          </cell>
          <cell r="B7492">
            <v>95034643</v>
          </cell>
          <cell r="C7492">
            <v>2061</v>
          </cell>
          <cell r="D7492">
            <v>150.5</v>
          </cell>
          <cell r="E7492">
            <v>0</v>
          </cell>
          <cell r="F7492">
            <v>0</v>
          </cell>
          <cell r="G7492">
            <v>0</v>
          </cell>
          <cell r="H7492">
            <v>0</v>
          </cell>
          <cell r="I7492">
            <v>150.5</v>
          </cell>
        </row>
        <row r="7493">
          <cell r="A7493" t="str">
            <v>950346432064</v>
          </cell>
          <cell r="B7493">
            <v>95034643</v>
          </cell>
          <cell r="C7493">
            <v>2064</v>
          </cell>
          <cell r="D7493">
            <v>120.65586</v>
          </cell>
          <cell r="E7493">
            <v>0</v>
          </cell>
          <cell r="F7493">
            <v>0</v>
          </cell>
          <cell r="G7493">
            <v>0</v>
          </cell>
          <cell r="H7493">
            <v>0</v>
          </cell>
          <cell r="I7493">
            <v>120.65586</v>
          </cell>
        </row>
        <row r="7494">
          <cell r="A7494" t="str">
            <v>950346441040</v>
          </cell>
          <cell r="B7494">
            <v>95034644</v>
          </cell>
          <cell r="C7494">
            <v>1040</v>
          </cell>
          <cell r="D7494">
            <v>562.36364000000003</v>
          </cell>
          <cell r="E7494">
            <v>0</v>
          </cell>
          <cell r="F7494">
            <v>0</v>
          </cell>
          <cell r="G7494">
            <v>0</v>
          </cell>
          <cell r="H7494">
            <v>0</v>
          </cell>
          <cell r="I7494">
            <v>562.36364000000003</v>
          </cell>
        </row>
        <row r="7495">
          <cell r="A7495" t="str">
            <v>950346471040</v>
          </cell>
          <cell r="B7495">
            <v>95034647</v>
          </cell>
          <cell r="C7495">
            <v>1040</v>
          </cell>
          <cell r="D7495">
            <v>172.20536000000001</v>
          </cell>
          <cell r="E7495">
            <v>0</v>
          </cell>
          <cell r="F7495">
            <v>0</v>
          </cell>
          <cell r="G7495">
            <v>0</v>
          </cell>
          <cell r="H7495">
            <v>0</v>
          </cell>
          <cell r="I7495">
            <v>172.20536000000001</v>
          </cell>
        </row>
        <row r="7496">
          <cell r="A7496" t="str">
            <v>950346481040</v>
          </cell>
          <cell r="B7496">
            <v>95034648</v>
          </cell>
          <cell r="C7496">
            <v>1040</v>
          </cell>
          <cell r="D7496">
            <v>341.06200000000001</v>
          </cell>
          <cell r="E7496">
            <v>0</v>
          </cell>
          <cell r="F7496">
            <v>0</v>
          </cell>
          <cell r="G7496">
            <v>0</v>
          </cell>
          <cell r="H7496">
            <v>0</v>
          </cell>
          <cell r="I7496">
            <v>341.06200000000001</v>
          </cell>
        </row>
        <row r="7497">
          <cell r="A7497" t="str">
            <v>950346491040</v>
          </cell>
          <cell r="B7497">
            <v>95034649</v>
          </cell>
          <cell r="C7497">
            <v>1040</v>
          </cell>
          <cell r="D7497">
            <v>216.48997</v>
          </cell>
          <cell r="E7497">
            <v>0</v>
          </cell>
          <cell r="F7497">
            <v>0</v>
          </cell>
          <cell r="G7497">
            <v>0</v>
          </cell>
          <cell r="H7497">
            <v>0</v>
          </cell>
          <cell r="I7497">
            <v>216.48997</v>
          </cell>
        </row>
        <row r="7498">
          <cell r="A7498" t="str">
            <v>950346501040</v>
          </cell>
          <cell r="B7498">
            <v>95034650</v>
          </cell>
          <cell r="C7498">
            <v>1040</v>
          </cell>
          <cell r="D7498">
            <v>2692.8720499999999</v>
          </cell>
          <cell r="E7498">
            <v>0</v>
          </cell>
          <cell r="F7498">
            <v>0</v>
          </cell>
          <cell r="G7498">
            <v>0</v>
          </cell>
          <cell r="H7498">
            <v>0</v>
          </cell>
          <cell r="I7498">
            <v>2692.8720499999999</v>
          </cell>
        </row>
        <row r="7499">
          <cell r="A7499" t="str">
            <v>950346512061</v>
          </cell>
          <cell r="B7499">
            <v>95034651</v>
          </cell>
          <cell r="C7499">
            <v>2061</v>
          </cell>
          <cell r="D7499">
            <v>12.853</v>
          </cell>
          <cell r="E7499">
            <v>0</v>
          </cell>
          <cell r="F7499">
            <v>0</v>
          </cell>
          <cell r="G7499">
            <v>0</v>
          </cell>
          <cell r="H7499">
            <v>0</v>
          </cell>
          <cell r="I7499">
            <v>12.853</v>
          </cell>
        </row>
        <row r="7500">
          <cell r="A7500" t="str">
            <v>950346611040</v>
          </cell>
          <cell r="B7500">
            <v>95034661</v>
          </cell>
          <cell r="C7500">
            <v>1040</v>
          </cell>
          <cell r="D7500">
            <v>33.6</v>
          </cell>
          <cell r="E7500">
            <v>0</v>
          </cell>
          <cell r="F7500">
            <v>0</v>
          </cell>
          <cell r="G7500">
            <v>0</v>
          </cell>
          <cell r="H7500">
            <v>0</v>
          </cell>
          <cell r="I7500">
            <v>33.6</v>
          </cell>
        </row>
        <row r="7501">
          <cell r="A7501" t="str">
            <v>950346641040</v>
          </cell>
          <cell r="B7501">
            <v>95034664</v>
          </cell>
          <cell r="C7501">
            <v>1040</v>
          </cell>
          <cell r="D7501">
            <v>61.6</v>
          </cell>
          <cell r="E7501">
            <v>0</v>
          </cell>
          <cell r="F7501">
            <v>0</v>
          </cell>
          <cell r="G7501">
            <v>0</v>
          </cell>
          <cell r="H7501">
            <v>0</v>
          </cell>
          <cell r="I7501">
            <v>61.6</v>
          </cell>
        </row>
        <row r="7502">
          <cell r="A7502" t="str">
            <v>950346644010</v>
          </cell>
          <cell r="B7502">
            <v>95034664</v>
          </cell>
          <cell r="C7502">
            <v>4010</v>
          </cell>
          <cell r="D7502">
            <v>39.799999999999997</v>
          </cell>
          <cell r="E7502">
            <v>0</v>
          </cell>
          <cell r="F7502">
            <v>0</v>
          </cell>
          <cell r="G7502">
            <v>0</v>
          </cell>
          <cell r="H7502">
            <v>0</v>
          </cell>
          <cell r="I7502">
            <v>39.799999999999997</v>
          </cell>
        </row>
        <row r="7503">
          <cell r="A7503" t="str">
            <v>950346651040</v>
          </cell>
          <cell r="B7503">
            <v>95034665</v>
          </cell>
          <cell r="C7503">
            <v>1040</v>
          </cell>
          <cell r="D7503">
            <v>61.6</v>
          </cell>
          <cell r="E7503">
            <v>0</v>
          </cell>
          <cell r="F7503">
            <v>0</v>
          </cell>
          <cell r="G7503">
            <v>0</v>
          </cell>
          <cell r="H7503">
            <v>0</v>
          </cell>
          <cell r="I7503">
            <v>61.6</v>
          </cell>
        </row>
        <row r="7504">
          <cell r="A7504" t="str">
            <v>950346654010</v>
          </cell>
          <cell r="B7504">
            <v>95034665</v>
          </cell>
          <cell r="C7504">
            <v>4010</v>
          </cell>
          <cell r="D7504">
            <v>61.6</v>
          </cell>
          <cell r="E7504">
            <v>0</v>
          </cell>
          <cell r="F7504">
            <v>0</v>
          </cell>
          <cell r="G7504">
            <v>0</v>
          </cell>
          <cell r="H7504">
            <v>0</v>
          </cell>
          <cell r="I7504">
            <v>61.6</v>
          </cell>
        </row>
        <row r="7505">
          <cell r="A7505" t="str">
            <v>950346661040</v>
          </cell>
          <cell r="B7505">
            <v>95034666</v>
          </cell>
          <cell r="C7505">
            <v>1040</v>
          </cell>
          <cell r="D7505">
            <v>61.6</v>
          </cell>
          <cell r="E7505">
            <v>0</v>
          </cell>
          <cell r="F7505">
            <v>0</v>
          </cell>
          <cell r="G7505">
            <v>0</v>
          </cell>
          <cell r="H7505">
            <v>0</v>
          </cell>
          <cell r="I7505">
            <v>61.6</v>
          </cell>
        </row>
        <row r="7506">
          <cell r="A7506" t="str">
            <v>950346664010</v>
          </cell>
          <cell r="B7506">
            <v>95034666</v>
          </cell>
          <cell r="C7506">
            <v>4010</v>
          </cell>
          <cell r="D7506">
            <v>61.6</v>
          </cell>
          <cell r="E7506">
            <v>0</v>
          </cell>
          <cell r="F7506">
            <v>0</v>
          </cell>
          <cell r="G7506">
            <v>0</v>
          </cell>
          <cell r="H7506">
            <v>0</v>
          </cell>
          <cell r="I7506">
            <v>61.6</v>
          </cell>
        </row>
        <row r="7507">
          <cell r="A7507" t="str">
            <v>950346671040</v>
          </cell>
          <cell r="B7507">
            <v>95034667</v>
          </cell>
          <cell r="C7507">
            <v>1040</v>
          </cell>
          <cell r="D7507">
            <v>61.6</v>
          </cell>
          <cell r="E7507">
            <v>0</v>
          </cell>
          <cell r="F7507">
            <v>0</v>
          </cell>
          <cell r="G7507">
            <v>0</v>
          </cell>
          <cell r="H7507">
            <v>0</v>
          </cell>
          <cell r="I7507">
            <v>61.6</v>
          </cell>
        </row>
        <row r="7508">
          <cell r="A7508" t="str">
            <v>950346674010</v>
          </cell>
          <cell r="B7508">
            <v>95034667</v>
          </cell>
          <cell r="C7508">
            <v>4010</v>
          </cell>
          <cell r="D7508">
            <v>39.799999999999997</v>
          </cell>
          <cell r="E7508">
            <v>0</v>
          </cell>
          <cell r="F7508">
            <v>0</v>
          </cell>
          <cell r="G7508">
            <v>0</v>
          </cell>
          <cell r="H7508">
            <v>0</v>
          </cell>
          <cell r="I7508">
            <v>39.799999999999997</v>
          </cell>
        </row>
        <row r="7509">
          <cell r="A7509" t="str">
            <v>950346681040</v>
          </cell>
          <cell r="B7509">
            <v>95034668</v>
          </cell>
          <cell r="C7509">
            <v>1040</v>
          </cell>
          <cell r="D7509">
            <v>41.9</v>
          </cell>
          <cell r="E7509">
            <v>0</v>
          </cell>
          <cell r="F7509">
            <v>0</v>
          </cell>
          <cell r="G7509">
            <v>0</v>
          </cell>
          <cell r="H7509">
            <v>0</v>
          </cell>
          <cell r="I7509">
            <v>41.9</v>
          </cell>
        </row>
        <row r="7510">
          <cell r="A7510" t="str">
            <v>950346684010</v>
          </cell>
          <cell r="B7510">
            <v>95034668</v>
          </cell>
          <cell r="C7510">
            <v>4010</v>
          </cell>
          <cell r="D7510">
            <v>41.9</v>
          </cell>
          <cell r="E7510">
            <v>0</v>
          </cell>
          <cell r="F7510">
            <v>0</v>
          </cell>
          <cell r="G7510">
            <v>0</v>
          </cell>
          <cell r="H7510">
            <v>0</v>
          </cell>
          <cell r="I7510">
            <v>41.9</v>
          </cell>
        </row>
        <row r="7511">
          <cell r="A7511" t="str">
            <v>950346772061</v>
          </cell>
          <cell r="B7511">
            <v>95034677</v>
          </cell>
          <cell r="C7511">
            <v>2061</v>
          </cell>
          <cell r="D7511">
            <v>139.24250000000001</v>
          </cell>
          <cell r="E7511">
            <v>0</v>
          </cell>
          <cell r="F7511">
            <v>0</v>
          </cell>
          <cell r="G7511">
            <v>0</v>
          </cell>
          <cell r="H7511">
            <v>0</v>
          </cell>
          <cell r="I7511">
            <v>139.24250000000001</v>
          </cell>
        </row>
        <row r="7512">
          <cell r="A7512" t="str">
            <v>950346772064</v>
          </cell>
          <cell r="B7512">
            <v>95034677</v>
          </cell>
          <cell r="C7512">
            <v>2064</v>
          </cell>
          <cell r="D7512">
            <v>50.9</v>
          </cell>
          <cell r="E7512">
            <v>0</v>
          </cell>
          <cell r="F7512">
            <v>0</v>
          </cell>
          <cell r="G7512">
            <v>0</v>
          </cell>
          <cell r="H7512">
            <v>0</v>
          </cell>
          <cell r="I7512">
            <v>50.9</v>
          </cell>
        </row>
        <row r="7513">
          <cell r="A7513" t="str">
            <v>950346941040</v>
          </cell>
          <cell r="B7513">
            <v>95034694</v>
          </cell>
          <cell r="C7513">
            <v>1040</v>
          </cell>
          <cell r="D7513">
            <v>17.571429999999999</v>
          </cell>
          <cell r="E7513">
            <v>0</v>
          </cell>
          <cell r="F7513">
            <v>0</v>
          </cell>
          <cell r="G7513">
            <v>0</v>
          </cell>
          <cell r="H7513">
            <v>0</v>
          </cell>
          <cell r="I7513">
            <v>17.571429999999999</v>
          </cell>
        </row>
        <row r="7514">
          <cell r="A7514" t="str">
            <v>950346951040</v>
          </cell>
          <cell r="B7514">
            <v>95034695</v>
          </cell>
          <cell r="C7514">
            <v>1040</v>
          </cell>
          <cell r="D7514">
            <v>17.131080000000001</v>
          </cell>
          <cell r="E7514">
            <v>0</v>
          </cell>
          <cell r="F7514">
            <v>0</v>
          </cell>
          <cell r="G7514">
            <v>0</v>
          </cell>
          <cell r="H7514">
            <v>0</v>
          </cell>
          <cell r="I7514">
            <v>17.131080000000001</v>
          </cell>
        </row>
        <row r="7515">
          <cell r="A7515" t="str">
            <v>950346961040</v>
          </cell>
          <cell r="B7515">
            <v>95034696</v>
          </cell>
          <cell r="C7515">
            <v>1040</v>
          </cell>
          <cell r="D7515">
            <v>17.908529999999999</v>
          </cell>
          <cell r="E7515">
            <v>0</v>
          </cell>
          <cell r="F7515">
            <v>0</v>
          </cell>
          <cell r="G7515">
            <v>0</v>
          </cell>
          <cell r="H7515">
            <v>0</v>
          </cell>
          <cell r="I7515">
            <v>17.908529999999999</v>
          </cell>
        </row>
        <row r="7516">
          <cell r="A7516" t="str">
            <v>950346964010</v>
          </cell>
          <cell r="B7516">
            <v>95034696</v>
          </cell>
          <cell r="C7516">
            <v>4010</v>
          </cell>
          <cell r="D7516">
            <v>17.91</v>
          </cell>
          <cell r="E7516">
            <v>0</v>
          </cell>
          <cell r="F7516">
            <v>0</v>
          </cell>
          <cell r="G7516">
            <v>0</v>
          </cell>
          <cell r="H7516">
            <v>0</v>
          </cell>
          <cell r="I7516">
            <v>17.91</v>
          </cell>
        </row>
        <row r="7517">
          <cell r="A7517" t="str">
            <v>950346971040</v>
          </cell>
          <cell r="B7517">
            <v>95034697</v>
          </cell>
          <cell r="C7517">
            <v>1040</v>
          </cell>
          <cell r="D7517">
            <v>17.412479999999999</v>
          </cell>
          <cell r="E7517">
            <v>0</v>
          </cell>
          <cell r="F7517">
            <v>0</v>
          </cell>
          <cell r="G7517">
            <v>0</v>
          </cell>
          <cell r="H7517">
            <v>0</v>
          </cell>
          <cell r="I7517">
            <v>17.412479999999999</v>
          </cell>
        </row>
        <row r="7518">
          <cell r="A7518" t="str">
            <v>950346974010</v>
          </cell>
          <cell r="B7518">
            <v>95034697</v>
          </cell>
          <cell r="C7518">
            <v>4010</v>
          </cell>
          <cell r="D7518">
            <v>17.411999999999999</v>
          </cell>
          <cell r="E7518">
            <v>0</v>
          </cell>
          <cell r="F7518">
            <v>0</v>
          </cell>
          <cell r="G7518">
            <v>0</v>
          </cell>
          <cell r="H7518">
            <v>0</v>
          </cell>
          <cell r="I7518">
            <v>17.411999999999999</v>
          </cell>
        </row>
        <row r="7519">
          <cell r="A7519" t="str">
            <v>950347014010</v>
          </cell>
          <cell r="B7519">
            <v>95034701</v>
          </cell>
          <cell r="C7519">
            <v>4010</v>
          </cell>
          <cell r="D7519">
            <v>18.3</v>
          </cell>
          <cell r="E7519">
            <v>0</v>
          </cell>
          <cell r="F7519">
            <v>0</v>
          </cell>
          <cell r="G7519">
            <v>0</v>
          </cell>
          <cell r="H7519">
            <v>0</v>
          </cell>
          <cell r="I7519">
            <v>18.3</v>
          </cell>
        </row>
        <row r="7520">
          <cell r="A7520" t="str">
            <v>950347062064</v>
          </cell>
          <cell r="B7520">
            <v>95034706</v>
          </cell>
          <cell r="C7520">
            <v>2064</v>
          </cell>
          <cell r="D7520">
            <v>23</v>
          </cell>
          <cell r="E7520">
            <v>0</v>
          </cell>
          <cell r="F7520">
            <v>0</v>
          </cell>
          <cell r="G7520">
            <v>0</v>
          </cell>
          <cell r="H7520">
            <v>0</v>
          </cell>
          <cell r="I7520">
            <v>23</v>
          </cell>
        </row>
        <row r="7521">
          <cell r="A7521" t="str">
            <v>950347064010</v>
          </cell>
          <cell r="B7521">
            <v>95034706</v>
          </cell>
          <cell r="C7521">
            <v>4010</v>
          </cell>
          <cell r="D7521">
            <v>19</v>
          </cell>
          <cell r="E7521">
            <v>0</v>
          </cell>
          <cell r="F7521">
            <v>0</v>
          </cell>
          <cell r="G7521">
            <v>0</v>
          </cell>
          <cell r="H7521">
            <v>0</v>
          </cell>
          <cell r="I7521">
            <v>19</v>
          </cell>
        </row>
        <row r="7522">
          <cell r="A7522" t="str">
            <v>950347071040</v>
          </cell>
          <cell r="B7522">
            <v>95034707</v>
          </cell>
          <cell r="C7522">
            <v>1040</v>
          </cell>
          <cell r="D7522">
            <v>24.75</v>
          </cell>
          <cell r="E7522">
            <v>0</v>
          </cell>
          <cell r="F7522">
            <v>0</v>
          </cell>
          <cell r="G7522">
            <v>0</v>
          </cell>
          <cell r="H7522">
            <v>0</v>
          </cell>
          <cell r="I7522">
            <v>24.75</v>
          </cell>
        </row>
        <row r="7523">
          <cell r="A7523" t="str">
            <v>950347074010</v>
          </cell>
          <cell r="B7523">
            <v>95034707</v>
          </cell>
          <cell r="C7523">
            <v>4010</v>
          </cell>
          <cell r="D7523">
            <v>19</v>
          </cell>
          <cell r="E7523">
            <v>0</v>
          </cell>
          <cell r="F7523">
            <v>0</v>
          </cell>
          <cell r="G7523">
            <v>0</v>
          </cell>
          <cell r="H7523">
            <v>0</v>
          </cell>
          <cell r="I7523">
            <v>19</v>
          </cell>
        </row>
        <row r="7524">
          <cell r="A7524" t="str">
            <v>950347081040</v>
          </cell>
          <cell r="B7524">
            <v>95034708</v>
          </cell>
          <cell r="C7524">
            <v>1040</v>
          </cell>
          <cell r="D7524">
            <v>24.95</v>
          </cell>
          <cell r="E7524">
            <v>0</v>
          </cell>
          <cell r="F7524">
            <v>0</v>
          </cell>
          <cell r="G7524">
            <v>0</v>
          </cell>
          <cell r="H7524">
            <v>0</v>
          </cell>
          <cell r="I7524">
            <v>24.95</v>
          </cell>
        </row>
        <row r="7525">
          <cell r="A7525" t="str">
            <v>950347084010</v>
          </cell>
          <cell r="B7525">
            <v>95034708</v>
          </cell>
          <cell r="C7525">
            <v>4010</v>
          </cell>
          <cell r="D7525">
            <v>18.649999999999999</v>
          </cell>
          <cell r="E7525">
            <v>0</v>
          </cell>
          <cell r="F7525">
            <v>0</v>
          </cell>
          <cell r="G7525">
            <v>0</v>
          </cell>
          <cell r="H7525">
            <v>0</v>
          </cell>
          <cell r="I7525">
            <v>18.649999999999999</v>
          </cell>
        </row>
        <row r="7526">
          <cell r="A7526" t="str">
            <v>950347091040</v>
          </cell>
          <cell r="B7526">
            <v>95034709</v>
          </cell>
          <cell r="C7526">
            <v>1040</v>
          </cell>
          <cell r="D7526">
            <v>24.75</v>
          </cell>
          <cell r="E7526">
            <v>0</v>
          </cell>
          <cell r="F7526">
            <v>0</v>
          </cell>
          <cell r="G7526">
            <v>0</v>
          </cell>
          <cell r="H7526">
            <v>0</v>
          </cell>
          <cell r="I7526">
            <v>24.75</v>
          </cell>
        </row>
        <row r="7527">
          <cell r="A7527" t="str">
            <v>950347094010</v>
          </cell>
          <cell r="B7527">
            <v>95034709</v>
          </cell>
          <cell r="C7527">
            <v>4010</v>
          </cell>
          <cell r="D7527">
            <v>18.86</v>
          </cell>
          <cell r="E7527">
            <v>0</v>
          </cell>
          <cell r="F7527">
            <v>0</v>
          </cell>
          <cell r="G7527">
            <v>0</v>
          </cell>
          <cell r="H7527">
            <v>0</v>
          </cell>
          <cell r="I7527">
            <v>18.86</v>
          </cell>
        </row>
        <row r="7528">
          <cell r="A7528" t="str">
            <v>950347104010</v>
          </cell>
          <cell r="B7528">
            <v>95034710</v>
          </cell>
          <cell r="C7528">
            <v>4010</v>
          </cell>
          <cell r="D7528">
            <v>19.175000000000001</v>
          </cell>
          <cell r="E7528">
            <v>0</v>
          </cell>
          <cell r="F7528">
            <v>0</v>
          </cell>
          <cell r="G7528">
            <v>0</v>
          </cell>
          <cell r="H7528">
            <v>0</v>
          </cell>
          <cell r="I7528">
            <v>19.175000000000001</v>
          </cell>
        </row>
        <row r="7529">
          <cell r="A7529" t="str">
            <v>950347114010</v>
          </cell>
          <cell r="B7529">
            <v>95034711</v>
          </cell>
          <cell r="C7529">
            <v>4010</v>
          </cell>
          <cell r="D7529">
            <v>19</v>
          </cell>
          <cell r="E7529">
            <v>0</v>
          </cell>
          <cell r="F7529">
            <v>0</v>
          </cell>
          <cell r="G7529">
            <v>0</v>
          </cell>
          <cell r="H7529">
            <v>0</v>
          </cell>
          <cell r="I7529">
            <v>19</v>
          </cell>
        </row>
        <row r="7530">
          <cell r="A7530" t="str">
            <v>950347131040</v>
          </cell>
          <cell r="B7530">
            <v>95034713</v>
          </cell>
          <cell r="C7530">
            <v>1040</v>
          </cell>
          <cell r="D7530">
            <v>33.674140000000001</v>
          </cell>
          <cell r="E7530">
            <v>0</v>
          </cell>
          <cell r="F7530">
            <v>0</v>
          </cell>
          <cell r="G7530">
            <v>0</v>
          </cell>
          <cell r="H7530">
            <v>0</v>
          </cell>
          <cell r="I7530">
            <v>33.674140000000001</v>
          </cell>
        </row>
        <row r="7531">
          <cell r="A7531" t="str">
            <v>950347134010</v>
          </cell>
          <cell r="B7531">
            <v>95034713</v>
          </cell>
          <cell r="C7531">
            <v>4010</v>
          </cell>
          <cell r="D7531">
            <v>33.67333</v>
          </cell>
          <cell r="E7531">
            <v>0</v>
          </cell>
          <cell r="F7531">
            <v>0</v>
          </cell>
          <cell r="G7531">
            <v>0</v>
          </cell>
          <cell r="H7531">
            <v>0</v>
          </cell>
          <cell r="I7531">
            <v>33.67333</v>
          </cell>
        </row>
        <row r="7532">
          <cell r="A7532" t="str">
            <v>950347141040</v>
          </cell>
          <cell r="B7532">
            <v>95034714</v>
          </cell>
          <cell r="C7532">
            <v>1040</v>
          </cell>
          <cell r="D7532">
            <v>34.042859999999997</v>
          </cell>
          <cell r="E7532">
            <v>0</v>
          </cell>
          <cell r="F7532">
            <v>0</v>
          </cell>
          <cell r="G7532">
            <v>0</v>
          </cell>
          <cell r="H7532">
            <v>0</v>
          </cell>
          <cell r="I7532">
            <v>34.042859999999997</v>
          </cell>
        </row>
        <row r="7533">
          <cell r="A7533" t="str">
            <v>950347144010</v>
          </cell>
          <cell r="B7533">
            <v>95034714</v>
          </cell>
          <cell r="C7533">
            <v>4010</v>
          </cell>
          <cell r="D7533">
            <v>32.9</v>
          </cell>
          <cell r="E7533">
            <v>0</v>
          </cell>
          <cell r="F7533">
            <v>0</v>
          </cell>
          <cell r="G7533">
            <v>0</v>
          </cell>
          <cell r="H7533">
            <v>0</v>
          </cell>
          <cell r="I7533">
            <v>32.9</v>
          </cell>
        </row>
        <row r="7534">
          <cell r="A7534" t="str">
            <v>950347151040</v>
          </cell>
          <cell r="B7534">
            <v>95034715</v>
          </cell>
          <cell r="C7534">
            <v>1040</v>
          </cell>
          <cell r="D7534">
            <v>33.54</v>
          </cell>
          <cell r="E7534">
            <v>0</v>
          </cell>
          <cell r="F7534">
            <v>0</v>
          </cell>
          <cell r="G7534">
            <v>0</v>
          </cell>
          <cell r="H7534">
            <v>0</v>
          </cell>
          <cell r="I7534">
            <v>33.54</v>
          </cell>
        </row>
        <row r="7535">
          <cell r="A7535" t="str">
            <v>950347154010</v>
          </cell>
          <cell r="B7535">
            <v>95034715</v>
          </cell>
          <cell r="C7535">
            <v>4010</v>
          </cell>
          <cell r="D7535">
            <v>32.9</v>
          </cell>
          <cell r="E7535">
            <v>0</v>
          </cell>
          <cell r="F7535">
            <v>0</v>
          </cell>
          <cell r="G7535">
            <v>0</v>
          </cell>
          <cell r="H7535">
            <v>0</v>
          </cell>
          <cell r="I7535">
            <v>32.9</v>
          </cell>
        </row>
        <row r="7536">
          <cell r="A7536" t="str">
            <v>950347161040</v>
          </cell>
          <cell r="B7536">
            <v>95034716</v>
          </cell>
          <cell r="C7536">
            <v>1040</v>
          </cell>
          <cell r="D7536">
            <v>34.247369999999997</v>
          </cell>
          <cell r="E7536">
            <v>0</v>
          </cell>
          <cell r="F7536">
            <v>0</v>
          </cell>
          <cell r="G7536">
            <v>0</v>
          </cell>
          <cell r="H7536">
            <v>0</v>
          </cell>
          <cell r="I7536">
            <v>34.247369999999997</v>
          </cell>
        </row>
        <row r="7537">
          <cell r="A7537" t="str">
            <v>950347164010</v>
          </cell>
          <cell r="B7537">
            <v>95034716</v>
          </cell>
          <cell r="C7537">
            <v>4010</v>
          </cell>
          <cell r="D7537">
            <v>34.246670000000002</v>
          </cell>
          <cell r="E7537">
            <v>0</v>
          </cell>
          <cell r="F7537">
            <v>0</v>
          </cell>
          <cell r="G7537">
            <v>0</v>
          </cell>
          <cell r="H7537">
            <v>0</v>
          </cell>
          <cell r="I7537">
            <v>34.246670000000002</v>
          </cell>
        </row>
        <row r="7538">
          <cell r="A7538" t="str">
            <v>950347171040</v>
          </cell>
          <cell r="B7538">
            <v>95034717</v>
          </cell>
          <cell r="C7538">
            <v>1040</v>
          </cell>
          <cell r="D7538">
            <v>32.9</v>
          </cell>
          <cell r="E7538">
            <v>0</v>
          </cell>
          <cell r="F7538">
            <v>0</v>
          </cell>
          <cell r="G7538">
            <v>0</v>
          </cell>
          <cell r="H7538">
            <v>0</v>
          </cell>
          <cell r="I7538">
            <v>32.9</v>
          </cell>
        </row>
        <row r="7539">
          <cell r="A7539" t="str">
            <v>950347174010</v>
          </cell>
          <cell r="B7539">
            <v>95034717</v>
          </cell>
          <cell r="C7539">
            <v>4010</v>
          </cell>
          <cell r="D7539">
            <v>32.9</v>
          </cell>
          <cell r="E7539">
            <v>0</v>
          </cell>
          <cell r="F7539">
            <v>0</v>
          </cell>
          <cell r="G7539">
            <v>0</v>
          </cell>
          <cell r="H7539">
            <v>0</v>
          </cell>
          <cell r="I7539">
            <v>32.9</v>
          </cell>
        </row>
        <row r="7540">
          <cell r="A7540" t="str">
            <v>950347176022</v>
          </cell>
          <cell r="B7540">
            <v>95034717</v>
          </cell>
          <cell r="C7540">
            <v>6022</v>
          </cell>
          <cell r="D7540">
            <v>60.5</v>
          </cell>
          <cell r="E7540">
            <v>0</v>
          </cell>
          <cell r="F7540">
            <v>0</v>
          </cell>
          <cell r="G7540">
            <v>0</v>
          </cell>
          <cell r="H7540">
            <v>0</v>
          </cell>
          <cell r="I7540">
            <v>60.5</v>
          </cell>
        </row>
        <row r="7541">
          <cell r="A7541" t="str">
            <v>950347181040</v>
          </cell>
          <cell r="B7541">
            <v>95034718</v>
          </cell>
          <cell r="C7541">
            <v>1040</v>
          </cell>
          <cell r="D7541">
            <v>34.063639999999999</v>
          </cell>
          <cell r="E7541">
            <v>0</v>
          </cell>
          <cell r="F7541">
            <v>0</v>
          </cell>
          <cell r="G7541">
            <v>0</v>
          </cell>
          <cell r="H7541">
            <v>0</v>
          </cell>
          <cell r="I7541">
            <v>34.063639999999999</v>
          </cell>
        </row>
        <row r="7542">
          <cell r="A7542" t="str">
            <v>950347184010</v>
          </cell>
          <cell r="B7542">
            <v>95034718</v>
          </cell>
          <cell r="C7542">
            <v>4010</v>
          </cell>
          <cell r="D7542">
            <v>34.063330000000001</v>
          </cell>
          <cell r="E7542">
            <v>0</v>
          </cell>
          <cell r="F7542">
            <v>0</v>
          </cell>
          <cell r="G7542">
            <v>0</v>
          </cell>
          <cell r="H7542">
            <v>0</v>
          </cell>
          <cell r="I7542">
            <v>34.063330000000001</v>
          </cell>
        </row>
        <row r="7543">
          <cell r="A7543" t="str">
            <v>950347186022</v>
          </cell>
          <cell r="B7543">
            <v>95034718</v>
          </cell>
          <cell r="C7543">
            <v>6022</v>
          </cell>
          <cell r="D7543">
            <v>60.5</v>
          </cell>
          <cell r="E7543">
            <v>0</v>
          </cell>
          <cell r="F7543">
            <v>0</v>
          </cell>
          <cell r="G7543">
            <v>0</v>
          </cell>
          <cell r="H7543">
            <v>0</v>
          </cell>
          <cell r="I7543">
            <v>60.5</v>
          </cell>
        </row>
        <row r="7544">
          <cell r="A7544" t="str">
            <v>950347191040</v>
          </cell>
          <cell r="B7544">
            <v>95034719</v>
          </cell>
          <cell r="C7544">
            <v>1040</v>
          </cell>
          <cell r="D7544">
            <v>34.5</v>
          </cell>
          <cell r="E7544">
            <v>0</v>
          </cell>
          <cell r="F7544">
            <v>0</v>
          </cell>
          <cell r="G7544">
            <v>0</v>
          </cell>
          <cell r="H7544">
            <v>0</v>
          </cell>
          <cell r="I7544">
            <v>34.5</v>
          </cell>
        </row>
        <row r="7545">
          <cell r="A7545" t="str">
            <v>950347221040</v>
          </cell>
          <cell r="B7545">
            <v>95034722</v>
          </cell>
          <cell r="C7545">
            <v>1040</v>
          </cell>
          <cell r="D7545">
            <v>24.95</v>
          </cell>
          <cell r="E7545">
            <v>0</v>
          </cell>
          <cell r="F7545">
            <v>0</v>
          </cell>
          <cell r="G7545">
            <v>0</v>
          </cell>
          <cell r="H7545">
            <v>0</v>
          </cell>
          <cell r="I7545">
            <v>24.95</v>
          </cell>
        </row>
        <row r="7546">
          <cell r="A7546" t="str">
            <v>950347224010</v>
          </cell>
          <cell r="B7546">
            <v>95034722</v>
          </cell>
          <cell r="C7546">
            <v>4010</v>
          </cell>
          <cell r="D7546">
            <v>19.175000000000001</v>
          </cell>
          <cell r="E7546">
            <v>0</v>
          </cell>
          <cell r="F7546">
            <v>0</v>
          </cell>
          <cell r="G7546">
            <v>0</v>
          </cell>
          <cell r="H7546">
            <v>0</v>
          </cell>
          <cell r="I7546">
            <v>19.175000000000001</v>
          </cell>
        </row>
        <row r="7547">
          <cell r="A7547" t="str">
            <v>950347234010</v>
          </cell>
          <cell r="B7547">
            <v>95034723</v>
          </cell>
          <cell r="C7547">
            <v>4010</v>
          </cell>
          <cell r="D7547">
            <v>19.175000000000001</v>
          </cell>
          <cell r="E7547">
            <v>0</v>
          </cell>
          <cell r="F7547">
            <v>0</v>
          </cell>
          <cell r="G7547">
            <v>0</v>
          </cell>
          <cell r="H7547">
            <v>0</v>
          </cell>
          <cell r="I7547">
            <v>19.175000000000001</v>
          </cell>
        </row>
        <row r="7548">
          <cell r="A7548" t="str">
            <v>950347282061</v>
          </cell>
          <cell r="B7548">
            <v>95034728</v>
          </cell>
          <cell r="C7548">
            <v>2061</v>
          </cell>
          <cell r="D7548">
            <v>231.3</v>
          </cell>
          <cell r="E7548">
            <v>0</v>
          </cell>
          <cell r="F7548">
            <v>0</v>
          </cell>
          <cell r="G7548">
            <v>0</v>
          </cell>
          <cell r="H7548">
            <v>0</v>
          </cell>
          <cell r="I7548">
            <v>231.3</v>
          </cell>
        </row>
        <row r="7549">
          <cell r="A7549" t="str">
            <v>950347292061</v>
          </cell>
          <cell r="B7549">
            <v>95034729</v>
          </cell>
          <cell r="C7549">
            <v>2061</v>
          </cell>
          <cell r="D7549">
            <v>91.8</v>
          </cell>
          <cell r="E7549">
            <v>0</v>
          </cell>
          <cell r="F7549">
            <v>0</v>
          </cell>
          <cell r="G7549">
            <v>0</v>
          </cell>
          <cell r="H7549">
            <v>0</v>
          </cell>
          <cell r="I7549">
            <v>91.8</v>
          </cell>
        </row>
        <row r="7550">
          <cell r="A7550" t="str">
            <v>950347302060</v>
          </cell>
          <cell r="B7550">
            <v>95034730</v>
          </cell>
          <cell r="C7550">
            <v>2060</v>
          </cell>
          <cell r="D7550">
            <v>8.8340399999999999</v>
          </cell>
          <cell r="E7550">
            <v>0</v>
          </cell>
          <cell r="F7550">
            <v>0</v>
          </cell>
          <cell r="G7550">
            <v>0</v>
          </cell>
          <cell r="H7550">
            <v>0</v>
          </cell>
          <cell r="I7550">
            <v>8.8340399999999999</v>
          </cell>
        </row>
        <row r="7551">
          <cell r="A7551" t="str">
            <v>950347302064</v>
          </cell>
          <cell r="B7551">
            <v>95034730</v>
          </cell>
          <cell r="C7551">
            <v>2064</v>
          </cell>
          <cell r="D7551">
            <v>9.01</v>
          </cell>
          <cell r="E7551">
            <v>0</v>
          </cell>
          <cell r="F7551">
            <v>0</v>
          </cell>
          <cell r="G7551">
            <v>0</v>
          </cell>
          <cell r="H7551">
            <v>0</v>
          </cell>
          <cell r="I7551">
            <v>9.01</v>
          </cell>
        </row>
        <row r="7552">
          <cell r="A7552" t="str">
            <v>950347311040</v>
          </cell>
          <cell r="B7552">
            <v>95034731</v>
          </cell>
          <cell r="C7552">
            <v>1040</v>
          </cell>
          <cell r="D7552">
            <v>367.22545000000002</v>
          </cell>
          <cell r="E7552">
            <v>0</v>
          </cell>
          <cell r="F7552">
            <v>0</v>
          </cell>
          <cell r="G7552">
            <v>0</v>
          </cell>
          <cell r="H7552">
            <v>0</v>
          </cell>
          <cell r="I7552">
            <v>367.22545000000002</v>
          </cell>
        </row>
        <row r="7553">
          <cell r="A7553" t="str">
            <v>950347314010</v>
          </cell>
          <cell r="B7553">
            <v>95034731</v>
          </cell>
          <cell r="C7553">
            <v>4010</v>
          </cell>
          <cell r="D7553">
            <v>367.23</v>
          </cell>
          <cell r="E7553">
            <v>0</v>
          </cell>
          <cell r="F7553">
            <v>0</v>
          </cell>
          <cell r="G7553">
            <v>0</v>
          </cell>
          <cell r="H7553">
            <v>0</v>
          </cell>
          <cell r="I7553">
            <v>367.23</v>
          </cell>
        </row>
        <row r="7554">
          <cell r="A7554" t="str">
            <v>950347321040</v>
          </cell>
          <cell r="B7554">
            <v>95034732</v>
          </cell>
          <cell r="C7554">
            <v>1040</v>
          </cell>
          <cell r="D7554">
            <v>7.51</v>
          </cell>
          <cell r="E7554">
            <v>0</v>
          </cell>
          <cell r="F7554">
            <v>0</v>
          </cell>
          <cell r="G7554">
            <v>0</v>
          </cell>
          <cell r="H7554">
            <v>0</v>
          </cell>
          <cell r="I7554">
            <v>7.51</v>
          </cell>
        </row>
        <row r="7555">
          <cell r="A7555" t="str">
            <v>950347324010</v>
          </cell>
          <cell r="B7555">
            <v>95034732</v>
          </cell>
          <cell r="C7555">
            <v>4010</v>
          </cell>
          <cell r="D7555">
            <v>7.51</v>
          </cell>
          <cell r="E7555">
            <v>0</v>
          </cell>
          <cell r="F7555">
            <v>0</v>
          </cell>
          <cell r="G7555">
            <v>0</v>
          </cell>
          <cell r="H7555">
            <v>0</v>
          </cell>
          <cell r="I7555">
            <v>7.51</v>
          </cell>
        </row>
        <row r="7556">
          <cell r="A7556" t="str">
            <v>950347331040</v>
          </cell>
          <cell r="B7556">
            <v>95034733</v>
          </cell>
          <cell r="C7556">
            <v>1040</v>
          </cell>
          <cell r="D7556">
            <v>153.41103000000001</v>
          </cell>
          <cell r="E7556">
            <v>0</v>
          </cell>
          <cell r="F7556">
            <v>0</v>
          </cell>
          <cell r="G7556">
            <v>0</v>
          </cell>
          <cell r="H7556">
            <v>0</v>
          </cell>
          <cell r="I7556">
            <v>153.41103000000001</v>
          </cell>
        </row>
        <row r="7557">
          <cell r="A7557" t="str">
            <v>950347342060</v>
          </cell>
          <cell r="B7557">
            <v>95034734</v>
          </cell>
          <cell r="C7557">
            <v>2060</v>
          </cell>
          <cell r="D7557">
            <v>112.8</v>
          </cell>
          <cell r="E7557">
            <v>0</v>
          </cell>
          <cell r="F7557">
            <v>0</v>
          </cell>
          <cell r="G7557">
            <v>0</v>
          </cell>
          <cell r="H7557">
            <v>0</v>
          </cell>
          <cell r="I7557">
            <v>112.8</v>
          </cell>
        </row>
        <row r="7558">
          <cell r="A7558" t="str">
            <v>950347362061</v>
          </cell>
          <cell r="B7558">
            <v>95034736</v>
          </cell>
          <cell r="C7558">
            <v>2061</v>
          </cell>
          <cell r="D7558">
            <v>64.266000000000005</v>
          </cell>
          <cell r="E7558">
            <v>0</v>
          </cell>
          <cell r="F7558">
            <v>0</v>
          </cell>
          <cell r="G7558">
            <v>0</v>
          </cell>
          <cell r="H7558">
            <v>0</v>
          </cell>
          <cell r="I7558">
            <v>64.266000000000005</v>
          </cell>
        </row>
        <row r="7559">
          <cell r="A7559" t="str">
            <v>950347371040</v>
          </cell>
          <cell r="B7559">
            <v>95034737</v>
          </cell>
          <cell r="C7559">
            <v>1040</v>
          </cell>
          <cell r="D7559">
            <v>211.03299999999999</v>
          </cell>
          <cell r="E7559">
            <v>0</v>
          </cell>
          <cell r="F7559">
            <v>0</v>
          </cell>
          <cell r="G7559">
            <v>0</v>
          </cell>
          <cell r="H7559">
            <v>0</v>
          </cell>
          <cell r="I7559">
            <v>211.03299999999999</v>
          </cell>
        </row>
        <row r="7560">
          <cell r="A7560" t="str">
            <v>950347382061</v>
          </cell>
          <cell r="B7560">
            <v>95034738</v>
          </cell>
          <cell r="C7560">
            <v>2061</v>
          </cell>
          <cell r="D7560">
            <v>327.75</v>
          </cell>
          <cell r="E7560">
            <v>0</v>
          </cell>
          <cell r="F7560">
            <v>0</v>
          </cell>
          <cell r="G7560">
            <v>0</v>
          </cell>
          <cell r="H7560">
            <v>0</v>
          </cell>
          <cell r="I7560">
            <v>327.75</v>
          </cell>
        </row>
        <row r="7561">
          <cell r="A7561" t="str">
            <v>950347392060</v>
          </cell>
          <cell r="B7561">
            <v>95034739</v>
          </cell>
          <cell r="C7561">
            <v>2060</v>
          </cell>
          <cell r="D7561">
            <v>136.565</v>
          </cell>
          <cell r="E7561">
            <v>0</v>
          </cell>
          <cell r="F7561">
            <v>0</v>
          </cell>
          <cell r="G7561">
            <v>0</v>
          </cell>
          <cell r="H7561">
            <v>0</v>
          </cell>
          <cell r="I7561">
            <v>136.565</v>
          </cell>
        </row>
        <row r="7562">
          <cell r="A7562" t="str">
            <v>950347402060</v>
          </cell>
          <cell r="B7562">
            <v>95034740</v>
          </cell>
          <cell r="C7562">
            <v>2060</v>
          </cell>
          <cell r="D7562">
            <v>450.5</v>
          </cell>
          <cell r="E7562">
            <v>0</v>
          </cell>
          <cell r="F7562">
            <v>0</v>
          </cell>
          <cell r="G7562">
            <v>0</v>
          </cell>
          <cell r="H7562">
            <v>0</v>
          </cell>
          <cell r="I7562">
            <v>450.5</v>
          </cell>
        </row>
        <row r="7563">
          <cell r="A7563" t="str">
            <v>950347412061</v>
          </cell>
          <cell r="B7563">
            <v>95034741</v>
          </cell>
          <cell r="C7563">
            <v>2061</v>
          </cell>
          <cell r="D7563">
            <v>162.43167</v>
          </cell>
          <cell r="E7563">
            <v>0</v>
          </cell>
          <cell r="F7563">
            <v>0</v>
          </cell>
          <cell r="G7563">
            <v>0</v>
          </cell>
          <cell r="H7563">
            <v>0</v>
          </cell>
          <cell r="I7563">
            <v>162.43167</v>
          </cell>
        </row>
        <row r="7564">
          <cell r="A7564" t="str">
            <v>950347422061</v>
          </cell>
          <cell r="B7564">
            <v>95034742</v>
          </cell>
          <cell r="C7564">
            <v>2061</v>
          </cell>
          <cell r="D7564">
            <v>374.88249999999999</v>
          </cell>
          <cell r="E7564">
            <v>0</v>
          </cell>
          <cell r="F7564">
            <v>0</v>
          </cell>
          <cell r="G7564">
            <v>0</v>
          </cell>
          <cell r="H7564">
            <v>0</v>
          </cell>
          <cell r="I7564">
            <v>374.88249999999999</v>
          </cell>
        </row>
        <row r="7565">
          <cell r="A7565" t="str">
            <v>950347432061</v>
          </cell>
          <cell r="B7565">
            <v>95034743</v>
          </cell>
          <cell r="C7565">
            <v>2061</v>
          </cell>
          <cell r="D7565">
            <v>602.49</v>
          </cell>
          <cell r="E7565">
            <v>0</v>
          </cell>
          <cell r="F7565">
            <v>0</v>
          </cell>
          <cell r="G7565">
            <v>0</v>
          </cell>
          <cell r="H7565">
            <v>0</v>
          </cell>
          <cell r="I7565">
            <v>602.49</v>
          </cell>
        </row>
        <row r="7566">
          <cell r="A7566" t="str">
            <v>950349572060</v>
          </cell>
          <cell r="B7566">
            <v>95034957</v>
          </cell>
          <cell r="C7566">
            <v>2060</v>
          </cell>
          <cell r="D7566">
            <v>401.76</v>
          </cell>
          <cell r="E7566">
            <v>0</v>
          </cell>
          <cell r="F7566">
            <v>0</v>
          </cell>
          <cell r="G7566">
            <v>0</v>
          </cell>
          <cell r="H7566">
            <v>0</v>
          </cell>
          <cell r="I7566">
            <v>401.76</v>
          </cell>
        </row>
        <row r="7567">
          <cell r="A7567" t="str">
            <v>950349581040</v>
          </cell>
          <cell r="B7567">
            <v>95034958</v>
          </cell>
          <cell r="C7567">
            <v>1040</v>
          </cell>
          <cell r="D7567">
            <v>778.73333000000002</v>
          </cell>
          <cell r="E7567">
            <v>0</v>
          </cell>
          <cell r="F7567">
            <v>0</v>
          </cell>
          <cell r="G7567">
            <v>0</v>
          </cell>
          <cell r="H7567">
            <v>0</v>
          </cell>
          <cell r="I7567">
            <v>778.73333000000002</v>
          </cell>
        </row>
        <row r="7568">
          <cell r="A7568" t="str">
            <v>950349591040</v>
          </cell>
          <cell r="B7568">
            <v>95034959</v>
          </cell>
          <cell r="C7568">
            <v>1040</v>
          </cell>
          <cell r="D7568">
            <v>3.6999200000000001</v>
          </cell>
          <cell r="E7568">
            <v>0</v>
          </cell>
          <cell r="F7568">
            <v>0</v>
          </cell>
          <cell r="G7568">
            <v>0</v>
          </cell>
          <cell r="H7568">
            <v>0</v>
          </cell>
          <cell r="I7568">
            <v>3.6999200000000001</v>
          </cell>
        </row>
        <row r="7569">
          <cell r="A7569" t="str">
            <v>950349594010</v>
          </cell>
          <cell r="B7569">
            <v>95034959</v>
          </cell>
          <cell r="C7569">
            <v>4010</v>
          </cell>
          <cell r="D7569">
            <v>3.7</v>
          </cell>
          <cell r="E7569">
            <v>0</v>
          </cell>
          <cell r="F7569">
            <v>0</v>
          </cell>
          <cell r="G7569">
            <v>0</v>
          </cell>
          <cell r="H7569">
            <v>0</v>
          </cell>
          <cell r="I7569">
            <v>3.7</v>
          </cell>
        </row>
        <row r="7570">
          <cell r="A7570" t="str">
            <v>950349602060</v>
          </cell>
          <cell r="B7570">
            <v>95034960</v>
          </cell>
          <cell r="C7570">
            <v>2060</v>
          </cell>
          <cell r="D7570">
            <v>103.46957999999999</v>
          </cell>
          <cell r="E7570">
            <v>0</v>
          </cell>
          <cell r="F7570">
            <v>0</v>
          </cell>
          <cell r="G7570">
            <v>0</v>
          </cell>
          <cell r="H7570">
            <v>0</v>
          </cell>
          <cell r="I7570">
            <v>103.46957999999999</v>
          </cell>
        </row>
        <row r="7571">
          <cell r="A7571" t="str">
            <v>950349602061</v>
          </cell>
          <cell r="B7571">
            <v>95034960</v>
          </cell>
          <cell r="C7571">
            <v>2061</v>
          </cell>
          <cell r="D7571">
            <v>64.75</v>
          </cell>
          <cell r="E7571">
            <v>0</v>
          </cell>
          <cell r="F7571">
            <v>0</v>
          </cell>
          <cell r="G7571">
            <v>0</v>
          </cell>
          <cell r="H7571">
            <v>0</v>
          </cell>
          <cell r="I7571">
            <v>64.75</v>
          </cell>
        </row>
        <row r="7572">
          <cell r="A7572" t="str">
            <v>950349612060</v>
          </cell>
          <cell r="B7572">
            <v>95034961</v>
          </cell>
          <cell r="C7572">
            <v>2060</v>
          </cell>
          <cell r="D7572">
            <v>791.98</v>
          </cell>
          <cell r="E7572">
            <v>0</v>
          </cell>
          <cell r="F7572">
            <v>0</v>
          </cell>
          <cell r="G7572">
            <v>0</v>
          </cell>
          <cell r="H7572">
            <v>0</v>
          </cell>
          <cell r="I7572">
            <v>791.98</v>
          </cell>
        </row>
        <row r="7573">
          <cell r="A7573" t="str">
            <v>950349632060</v>
          </cell>
          <cell r="B7573">
            <v>95034963</v>
          </cell>
          <cell r="C7573">
            <v>2060</v>
          </cell>
          <cell r="D7573">
            <v>39</v>
          </cell>
          <cell r="E7573">
            <v>0</v>
          </cell>
          <cell r="F7573">
            <v>0</v>
          </cell>
          <cell r="G7573">
            <v>0</v>
          </cell>
          <cell r="H7573">
            <v>0</v>
          </cell>
          <cell r="I7573">
            <v>39</v>
          </cell>
        </row>
        <row r="7574">
          <cell r="A7574" t="str">
            <v>950349632064</v>
          </cell>
          <cell r="B7574">
            <v>95034963</v>
          </cell>
          <cell r="C7574">
            <v>2064</v>
          </cell>
          <cell r="D7574">
            <v>204.6</v>
          </cell>
          <cell r="E7574">
            <v>0</v>
          </cell>
          <cell r="F7574">
            <v>0</v>
          </cell>
          <cell r="G7574">
            <v>0</v>
          </cell>
          <cell r="H7574">
            <v>0</v>
          </cell>
          <cell r="I7574">
            <v>204.6</v>
          </cell>
        </row>
        <row r="7575">
          <cell r="A7575" t="str">
            <v>950349641040</v>
          </cell>
          <cell r="B7575">
            <v>95034964</v>
          </cell>
          <cell r="C7575">
            <v>1040</v>
          </cell>
          <cell r="D7575">
            <v>3974.4333299999998</v>
          </cell>
          <cell r="E7575">
            <v>0</v>
          </cell>
          <cell r="F7575">
            <v>0</v>
          </cell>
          <cell r="G7575">
            <v>0</v>
          </cell>
          <cell r="H7575">
            <v>0</v>
          </cell>
          <cell r="I7575">
            <v>3974.4333299999998</v>
          </cell>
        </row>
        <row r="7576">
          <cell r="A7576" t="str">
            <v>950349651040</v>
          </cell>
          <cell r="B7576">
            <v>95034965</v>
          </cell>
          <cell r="C7576">
            <v>1040</v>
          </cell>
          <cell r="D7576">
            <v>24.991029999999999</v>
          </cell>
          <cell r="E7576">
            <v>0</v>
          </cell>
          <cell r="F7576">
            <v>0</v>
          </cell>
          <cell r="G7576">
            <v>0</v>
          </cell>
          <cell r="H7576">
            <v>0</v>
          </cell>
          <cell r="I7576">
            <v>24.991029999999999</v>
          </cell>
        </row>
        <row r="7577">
          <cell r="A7577" t="str">
            <v>950349661040</v>
          </cell>
          <cell r="B7577">
            <v>95034966</v>
          </cell>
          <cell r="C7577">
            <v>1040</v>
          </cell>
          <cell r="D7577">
            <v>23.504439999999999</v>
          </cell>
          <cell r="E7577">
            <v>0</v>
          </cell>
          <cell r="F7577">
            <v>0</v>
          </cell>
          <cell r="G7577">
            <v>0</v>
          </cell>
          <cell r="H7577">
            <v>0</v>
          </cell>
          <cell r="I7577">
            <v>23.504439999999999</v>
          </cell>
        </row>
        <row r="7578">
          <cell r="A7578" t="str">
            <v>950349671040</v>
          </cell>
          <cell r="B7578">
            <v>95034967</v>
          </cell>
          <cell r="C7578">
            <v>1040</v>
          </cell>
          <cell r="D7578">
            <v>238.05600000000001</v>
          </cell>
          <cell r="E7578">
            <v>0</v>
          </cell>
          <cell r="F7578">
            <v>0</v>
          </cell>
          <cell r="G7578">
            <v>0</v>
          </cell>
          <cell r="H7578">
            <v>0</v>
          </cell>
          <cell r="I7578">
            <v>238.05600000000001</v>
          </cell>
        </row>
        <row r="7579">
          <cell r="A7579" t="str">
            <v>950349681040</v>
          </cell>
          <cell r="B7579">
            <v>95034968</v>
          </cell>
          <cell r="C7579">
            <v>1040</v>
          </cell>
          <cell r="D7579">
            <v>80.439790000000002</v>
          </cell>
          <cell r="E7579">
            <v>0</v>
          </cell>
          <cell r="F7579">
            <v>0</v>
          </cell>
          <cell r="G7579">
            <v>0</v>
          </cell>
          <cell r="H7579">
            <v>0</v>
          </cell>
          <cell r="I7579">
            <v>80.439790000000002</v>
          </cell>
        </row>
        <row r="7580">
          <cell r="A7580" t="str">
            <v>950349684010</v>
          </cell>
          <cell r="B7580">
            <v>95034968</v>
          </cell>
          <cell r="C7580">
            <v>4010</v>
          </cell>
          <cell r="D7580">
            <v>80.44</v>
          </cell>
          <cell r="E7580">
            <v>0</v>
          </cell>
          <cell r="F7580">
            <v>0</v>
          </cell>
          <cell r="G7580">
            <v>0</v>
          </cell>
          <cell r="H7580">
            <v>0</v>
          </cell>
          <cell r="I7580">
            <v>80.44</v>
          </cell>
        </row>
        <row r="7581">
          <cell r="A7581" t="str">
            <v>950349691040</v>
          </cell>
          <cell r="B7581">
            <v>95034969</v>
          </cell>
          <cell r="C7581">
            <v>1040</v>
          </cell>
          <cell r="D7581">
            <v>92.25</v>
          </cell>
          <cell r="E7581">
            <v>0</v>
          </cell>
          <cell r="F7581">
            <v>0</v>
          </cell>
          <cell r="G7581">
            <v>0</v>
          </cell>
          <cell r="H7581">
            <v>0</v>
          </cell>
          <cell r="I7581">
            <v>92.25</v>
          </cell>
        </row>
        <row r="7582">
          <cell r="A7582" t="str">
            <v>950349701040</v>
          </cell>
          <cell r="B7582">
            <v>95034970</v>
          </cell>
          <cell r="C7582">
            <v>1040</v>
          </cell>
          <cell r="D7582">
            <v>55.936669999999999</v>
          </cell>
          <cell r="E7582">
            <v>0</v>
          </cell>
          <cell r="F7582">
            <v>0</v>
          </cell>
          <cell r="G7582">
            <v>0</v>
          </cell>
          <cell r="H7582">
            <v>0</v>
          </cell>
          <cell r="I7582">
            <v>55.936669999999999</v>
          </cell>
        </row>
        <row r="7583">
          <cell r="A7583" t="str">
            <v>950349711040</v>
          </cell>
          <cell r="B7583">
            <v>95034971</v>
          </cell>
          <cell r="C7583">
            <v>1040</v>
          </cell>
          <cell r="D7583">
            <v>354.99354</v>
          </cell>
          <cell r="E7583">
            <v>0</v>
          </cell>
          <cell r="F7583">
            <v>0</v>
          </cell>
          <cell r="G7583">
            <v>0</v>
          </cell>
          <cell r="H7583">
            <v>0</v>
          </cell>
          <cell r="I7583">
            <v>354.99354</v>
          </cell>
        </row>
        <row r="7584">
          <cell r="A7584" t="str">
            <v>950349714010</v>
          </cell>
          <cell r="B7584">
            <v>95034971</v>
          </cell>
          <cell r="C7584">
            <v>4010</v>
          </cell>
          <cell r="D7584">
            <v>355.96499999999997</v>
          </cell>
          <cell r="E7584">
            <v>0</v>
          </cell>
          <cell r="F7584">
            <v>0</v>
          </cell>
          <cell r="G7584">
            <v>0</v>
          </cell>
          <cell r="H7584">
            <v>0</v>
          </cell>
          <cell r="I7584">
            <v>355.96499999999997</v>
          </cell>
        </row>
        <row r="7585">
          <cell r="A7585" t="str">
            <v>950349721040</v>
          </cell>
          <cell r="B7585">
            <v>95034972</v>
          </cell>
          <cell r="C7585">
            <v>1040</v>
          </cell>
          <cell r="D7585">
            <v>1.19116</v>
          </cell>
          <cell r="E7585">
            <v>0</v>
          </cell>
          <cell r="F7585">
            <v>0</v>
          </cell>
          <cell r="G7585">
            <v>0</v>
          </cell>
          <cell r="H7585">
            <v>0</v>
          </cell>
          <cell r="I7585">
            <v>1.19116</v>
          </cell>
        </row>
        <row r="7586">
          <cell r="A7586" t="str">
            <v>950349731040</v>
          </cell>
          <cell r="B7586">
            <v>95034973</v>
          </cell>
          <cell r="C7586">
            <v>1040</v>
          </cell>
          <cell r="D7586">
            <v>1.92</v>
          </cell>
          <cell r="E7586">
            <v>0</v>
          </cell>
          <cell r="F7586">
            <v>0</v>
          </cell>
          <cell r="G7586">
            <v>0</v>
          </cell>
          <cell r="H7586">
            <v>0</v>
          </cell>
          <cell r="I7586">
            <v>1.92</v>
          </cell>
        </row>
        <row r="7587">
          <cell r="A7587" t="str">
            <v>950349734010</v>
          </cell>
          <cell r="B7587">
            <v>95034973</v>
          </cell>
          <cell r="C7587">
            <v>4010</v>
          </cell>
          <cell r="D7587">
            <v>0.7944</v>
          </cell>
          <cell r="E7587">
            <v>0</v>
          </cell>
          <cell r="F7587">
            <v>0</v>
          </cell>
          <cell r="G7587">
            <v>0</v>
          </cell>
          <cell r="H7587">
            <v>0</v>
          </cell>
          <cell r="I7587">
            <v>0.7944</v>
          </cell>
        </row>
        <row r="7588">
          <cell r="A7588" t="str">
            <v>950349741040</v>
          </cell>
          <cell r="B7588">
            <v>95034974</v>
          </cell>
          <cell r="C7588">
            <v>1040</v>
          </cell>
          <cell r="D7588">
            <v>7.5160000000000005E-2</v>
          </cell>
          <cell r="E7588">
            <v>0</v>
          </cell>
          <cell r="F7588">
            <v>0</v>
          </cell>
          <cell r="G7588">
            <v>0</v>
          </cell>
          <cell r="H7588">
            <v>0</v>
          </cell>
          <cell r="I7588">
            <v>7.5160000000000005E-2</v>
          </cell>
        </row>
        <row r="7589">
          <cell r="A7589" t="str">
            <v>950349744010</v>
          </cell>
          <cell r="B7589">
            <v>95034974</v>
          </cell>
          <cell r="C7589">
            <v>4010</v>
          </cell>
          <cell r="D7589">
            <v>7.5160000000000005E-2</v>
          </cell>
          <cell r="E7589">
            <v>0</v>
          </cell>
          <cell r="F7589">
            <v>0</v>
          </cell>
          <cell r="G7589">
            <v>0</v>
          </cell>
          <cell r="H7589">
            <v>0</v>
          </cell>
          <cell r="I7589">
            <v>7.5160000000000005E-2</v>
          </cell>
        </row>
        <row r="7590">
          <cell r="A7590" t="str">
            <v>950349751040</v>
          </cell>
          <cell r="B7590">
            <v>95034975</v>
          </cell>
          <cell r="C7590">
            <v>1040</v>
          </cell>
          <cell r="D7590">
            <v>2.7125699999999999</v>
          </cell>
          <cell r="E7590">
            <v>0</v>
          </cell>
          <cell r="F7590">
            <v>0</v>
          </cell>
          <cell r="G7590">
            <v>0</v>
          </cell>
          <cell r="H7590">
            <v>0</v>
          </cell>
          <cell r="I7590">
            <v>2.7125699999999999</v>
          </cell>
        </row>
        <row r="7591">
          <cell r="A7591" t="str">
            <v>950349791040</v>
          </cell>
          <cell r="B7591">
            <v>95034979</v>
          </cell>
          <cell r="C7591">
            <v>1040</v>
          </cell>
          <cell r="D7591">
            <v>2370.9050000000002</v>
          </cell>
          <cell r="E7591">
            <v>0</v>
          </cell>
          <cell r="F7591">
            <v>0</v>
          </cell>
          <cell r="G7591">
            <v>0</v>
          </cell>
          <cell r="H7591">
            <v>0</v>
          </cell>
          <cell r="I7591">
            <v>2370.9050000000002</v>
          </cell>
        </row>
        <row r="7592">
          <cell r="A7592" t="str">
            <v>950349801040</v>
          </cell>
          <cell r="B7592">
            <v>95034980</v>
          </cell>
          <cell r="C7592">
            <v>1040</v>
          </cell>
          <cell r="D7592">
            <v>735</v>
          </cell>
          <cell r="E7592">
            <v>0</v>
          </cell>
          <cell r="F7592">
            <v>0</v>
          </cell>
          <cell r="G7592">
            <v>0</v>
          </cell>
          <cell r="H7592">
            <v>0</v>
          </cell>
          <cell r="I7592">
            <v>735</v>
          </cell>
        </row>
        <row r="7593">
          <cell r="A7593" t="str">
            <v>950349812061</v>
          </cell>
          <cell r="B7593">
            <v>95034981</v>
          </cell>
          <cell r="C7593">
            <v>2061</v>
          </cell>
          <cell r="D7593">
            <v>1147.23</v>
          </cell>
          <cell r="E7593">
            <v>0</v>
          </cell>
          <cell r="F7593">
            <v>0</v>
          </cell>
          <cell r="G7593">
            <v>0</v>
          </cell>
          <cell r="H7593">
            <v>0</v>
          </cell>
          <cell r="I7593">
            <v>1147.23</v>
          </cell>
        </row>
        <row r="7594">
          <cell r="A7594" t="str">
            <v>950349851040</v>
          </cell>
          <cell r="B7594">
            <v>95034985</v>
          </cell>
          <cell r="C7594">
            <v>1040</v>
          </cell>
          <cell r="D7594">
            <v>1262.47</v>
          </cell>
          <cell r="E7594">
            <v>0</v>
          </cell>
          <cell r="F7594">
            <v>0</v>
          </cell>
          <cell r="G7594">
            <v>0</v>
          </cell>
          <cell r="H7594">
            <v>0</v>
          </cell>
          <cell r="I7594">
            <v>1262.47</v>
          </cell>
        </row>
        <row r="7595">
          <cell r="A7595" t="str">
            <v>950349861040</v>
          </cell>
          <cell r="B7595">
            <v>95034986</v>
          </cell>
          <cell r="C7595">
            <v>1040</v>
          </cell>
          <cell r="D7595">
            <v>665.09667000000002</v>
          </cell>
          <cell r="E7595">
            <v>0</v>
          </cell>
          <cell r="F7595">
            <v>0</v>
          </cell>
          <cell r="G7595">
            <v>0</v>
          </cell>
          <cell r="H7595">
            <v>0</v>
          </cell>
          <cell r="I7595">
            <v>665.09667000000002</v>
          </cell>
        </row>
        <row r="7596">
          <cell r="A7596" t="str">
            <v>950349871040</v>
          </cell>
          <cell r="B7596">
            <v>95034987</v>
          </cell>
          <cell r="C7596">
            <v>1040</v>
          </cell>
          <cell r="D7596">
            <v>24.352830000000001</v>
          </cell>
          <cell r="E7596">
            <v>0</v>
          </cell>
          <cell r="F7596">
            <v>0</v>
          </cell>
          <cell r="G7596">
            <v>0</v>
          </cell>
          <cell r="H7596">
            <v>0</v>
          </cell>
          <cell r="I7596">
            <v>24.352830000000001</v>
          </cell>
        </row>
        <row r="7597">
          <cell r="A7597" t="str">
            <v>950349872061</v>
          </cell>
          <cell r="B7597">
            <v>95034987</v>
          </cell>
          <cell r="C7597">
            <v>2061</v>
          </cell>
          <cell r="D7597">
            <v>20</v>
          </cell>
          <cell r="E7597">
            <v>0</v>
          </cell>
          <cell r="F7597">
            <v>0</v>
          </cell>
          <cell r="G7597">
            <v>0</v>
          </cell>
          <cell r="H7597">
            <v>0</v>
          </cell>
          <cell r="I7597">
            <v>20</v>
          </cell>
        </row>
        <row r="7598">
          <cell r="A7598" t="str">
            <v>950349872064</v>
          </cell>
          <cell r="B7598">
            <v>95034987</v>
          </cell>
          <cell r="C7598">
            <v>2064</v>
          </cell>
          <cell r="D7598">
            <v>3.9</v>
          </cell>
          <cell r="E7598">
            <v>0</v>
          </cell>
          <cell r="F7598">
            <v>0</v>
          </cell>
          <cell r="G7598">
            <v>0</v>
          </cell>
          <cell r="H7598">
            <v>0</v>
          </cell>
          <cell r="I7598">
            <v>3.9</v>
          </cell>
        </row>
        <row r="7599">
          <cell r="A7599" t="str">
            <v>950349881040</v>
          </cell>
          <cell r="B7599">
            <v>95034988</v>
          </cell>
          <cell r="C7599">
            <v>1040</v>
          </cell>
          <cell r="D7599">
            <v>36.454000000000001</v>
          </cell>
          <cell r="E7599">
            <v>0</v>
          </cell>
          <cell r="F7599">
            <v>0</v>
          </cell>
          <cell r="G7599">
            <v>0</v>
          </cell>
          <cell r="H7599">
            <v>0</v>
          </cell>
          <cell r="I7599">
            <v>36.454000000000001</v>
          </cell>
        </row>
        <row r="7600">
          <cell r="A7600" t="str">
            <v>950349891040</v>
          </cell>
          <cell r="B7600">
            <v>95034989</v>
          </cell>
          <cell r="C7600">
            <v>1040</v>
          </cell>
          <cell r="D7600">
            <v>227.75</v>
          </cell>
          <cell r="E7600">
            <v>0</v>
          </cell>
          <cell r="F7600">
            <v>0</v>
          </cell>
          <cell r="G7600">
            <v>0</v>
          </cell>
          <cell r="H7600">
            <v>0</v>
          </cell>
          <cell r="I7600">
            <v>227.75</v>
          </cell>
        </row>
        <row r="7601">
          <cell r="A7601" t="str">
            <v>950349901040</v>
          </cell>
          <cell r="B7601">
            <v>95034990</v>
          </cell>
          <cell r="C7601">
            <v>1040</v>
          </cell>
          <cell r="D7601">
            <v>5.016</v>
          </cell>
          <cell r="E7601">
            <v>0</v>
          </cell>
          <cell r="F7601">
            <v>0</v>
          </cell>
          <cell r="G7601">
            <v>0</v>
          </cell>
          <cell r="H7601">
            <v>0</v>
          </cell>
          <cell r="I7601">
            <v>5.016</v>
          </cell>
        </row>
        <row r="7602">
          <cell r="A7602" t="str">
            <v>950349911040</v>
          </cell>
          <cell r="B7602">
            <v>95034991</v>
          </cell>
          <cell r="C7602">
            <v>1040</v>
          </cell>
          <cell r="D7602">
            <v>7.45</v>
          </cell>
          <cell r="E7602">
            <v>0</v>
          </cell>
          <cell r="F7602">
            <v>0</v>
          </cell>
          <cell r="G7602">
            <v>0</v>
          </cell>
          <cell r="H7602">
            <v>0</v>
          </cell>
          <cell r="I7602">
            <v>7.45</v>
          </cell>
        </row>
        <row r="7603">
          <cell r="A7603" t="str">
            <v>950349931040</v>
          </cell>
          <cell r="B7603">
            <v>95034993</v>
          </cell>
          <cell r="C7603">
            <v>1040</v>
          </cell>
          <cell r="D7603">
            <v>238.24306000000001</v>
          </cell>
          <cell r="E7603">
            <v>0</v>
          </cell>
          <cell r="F7603">
            <v>0</v>
          </cell>
          <cell r="G7603">
            <v>0</v>
          </cell>
          <cell r="H7603">
            <v>0</v>
          </cell>
          <cell r="I7603">
            <v>238.24306000000001</v>
          </cell>
        </row>
        <row r="7604">
          <cell r="A7604" t="str">
            <v>950349941040</v>
          </cell>
          <cell r="B7604">
            <v>95034994</v>
          </cell>
          <cell r="C7604">
            <v>1040</v>
          </cell>
          <cell r="D7604">
            <v>61.79074</v>
          </cell>
          <cell r="E7604">
            <v>0</v>
          </cell>
          <cell r="F7604">
            <v>0</v>
          </cell>
          <cell r="G7604">
            <v>0</v>
          </cell>
          <cell r="H7604">
            <v>0</v>
          </cell>
          <cell r="I7604">
            <v>61.79074</v>
          </cell>
        </row>
        <row r="7605">
          <cell r="A7605" t="str">
            <v>950349951040</v>
          </cell>
          <cell r="B7605">
            <v>95034995</v>
          </cell>
          <cell r="C7605">
            <v>1040</v>
          </cell>
          <cell r="D7605">
            <v>47.030880000000003</v>
          </cell>
          <cell r="E7605">
            <v>0</v>
          </cell>
          <cell r="F7605">
            <v>0</v>
          </cell>
          <cell r="G7605">
            <v>0</v>
          </cell>
          <cell r="H7605">
            <v>0</v>
          </cell>
          <cell r="I7605">
            <v>47.030880000000003</v>
          </cell>
        </row>
        <row r="7606">
          <cell r="A7606" t="str">
            <v>950349971040</v>
          </cell>
          <cell r="B7606">
            <v>95034997</v>
          </cell>
          <cell r="C7606">
            <v>1040</v>
          </cell>
          <cell r="D7606">
            <v>25.2</v>
          </cell>
          <cell r="E7606">
            <v>0</v>
          </cell>
          <cell r="F7606">
            <v>0</v>
          </cell>
          <cell r="G7606">
            <v>0</v>
          </cell>
          <cell r="H7606">
            <v>0</v>
          </cell>
          <cell r="I7606">
            <v>25.2</v>
          </cell>
        </row>
        <row r="7607">
          <cell r="A7607" t="str">
            <v>950349982064</v>
          </cell>
          <cell r="B7607">
            <v>95034998</v>
          </cell>
          <cell r="C7607">
            <v>2064</v>
          </cell>
          <cell r="D7607">
            <v>163.535</v>
          </cell>
          <cell r="E7607">
            <v>0</v>
          </cell>
          <cell r="F7607">
            <v>0</v>
          </cell>
          <cell r="G7607">
            <v>0</v>
          </cell>
          <cell r="H7607">
            <v>0</v>
          </cell>
          <cell r="I7607">
            <v>163.535</v>
          </cell>
        </row>
        <row r="7608">
          <cell r="A7608" t="str">
            <v>950349991040</v>
          </cell>
          <cell r="B7608">
            <v>95034999</v>
          </cell>
          <cell r="C7608">
            <v>1040</v>
          </cell>
          <cell r="D7608">
            <v>228.48</v>
          </cell>
          <cell r="E7608">
            <v>0</v>
          </cell>
          <cell r="F7608">
            <v>0</v>
          </cell>
          <cell r="G7608">
            <v>0</v>
          </cell>
          <cell r="H7608">
            <v>0</v>
          </cell>
          <cell r="I7608">
            <v>228.48</v>
          </cell>
        </row>
        <row r="7609">
          <cell r="A7609" t="str">
            <v>950350001040</v>
          </cell>
          <cell r="B7609">
            <v>95035000</v>
          </cell>
          <cell r="C7609">
            <v>1040</v>
          </cell>
          <cell r="D7609">
            <v>130.68</v>
          </cell>
          <cell r="E7609">
            <v>0</v>
          </cell>
          <cell r="F7609">
            <v>0</v>
          </cell>
          <cell r="G7609">
            <v>0</v>
          </cell>
          <cell r="H7609">
            <v>0</v>
          </cell>
          <cell r="I7609">
            <v>130.68</v>
          </cell>
        </row>
        <row r="7610">
          <cell r="A7610" t="str">
            <v>950350011040</v>
          </cell>
          <cell r="B7610">
            <v>95035001</v>
          </cell>
          <cell r="C7610">
            <v>1040</v>
          </cell>
          <cell r="D7610">
            <v>185.76</v>
          </cell>
          <cell r="E7610">
            <v>0</v>
          </cell>
          <cell r="F7610">
            <v>0</v>
          </cell>
          <cell r="G7610">
            <v>0</v>
          </cell>
          <cell r="H7610">
            <v>0</v>
          </cell>
          <cell r="I7610">
            <v>185.76</v>
          </cell>
        </row>
        <row r="7611">
          <cell r="A7611" t="str">
            <v>950350031040</v>
          </cell>
          <cell r="B7611">
            <v>95035003</v>
          </cell>
          <cell r="C7611">
            <v>1040</v>
          </cell>
          <cell r="D7611">
            <v>227.1</v>
          </cell>
          <cell r="E7611">
            <v>0</v>
          </cell>
          <cell r="F7611">
            <v>0</v>
          </cell>
          <cell r="G7611">
            <v>0</v>
          </cell>
          <cell r="H7611">
            <v>0</v>
          </cell>
          <cell r="I7611">
            <v>227.1</v>
          </cell>
        </row>
        <row r="7612">
          <cell r="A7612" t="str">
            <v>950350042061</v>
          </cell>
          <cell r="B7612">
            <v>95035004</v>
          </cell>
          <cell r="C7612">
            <v>2061</v>
          </cell>
          <cell r="D7612">
            <v>539.98500000000001</v>
          </cell>
          <cell r="E7612">
            <v>0</v>
          </cell>
          <cell r="F7612">
            <v>0</v>
          </cell>
          <cell r="G7612">
            <v>0</v>
          </cell>
          <cell r="H7612">
            <v>0</v>
          </cell>
          <cell r="I7612">
            <v>539.98500000000001</v>
          </cell>
        </row>
        <row r="7613">
          <cell r="A7613" t="str">
            <v>950350061040</v>
          </cell>
          <cell r="B7613">
            <v>95035006</v>
          </cell>
          <cell r="C7613">
            <v>1040</v>
          </cell>
          <cell r="D7613">
            <v>3.5</v>
          </cell>
          <cell r="E7613">
            <v>0</v>
          </cell>
          <cell r="F7613">
            <v>0</v>
          </cell>
          <cell r="G7613">
            <v>0</v>
          </cell>
          <cell r="H7613">
            <v>0</v>
          </cell>
          <cell r="I7613">
            <v>3.5</v>
          </cell>
        </row>
        <row r="7614">
          <cell r="A7614" t="str">
            <v>950350082061</v>
          </cell>
          <cell r="B7614">
            <v>95035008</v>
          </cell>
          <cell r="C7614">
            <v>2061</v>
          </cell>
          <cell r="D7614">
            <v>1.7946599999999999</v>
          </cell>
          <cell r="E7614">
            <v>0</v>
          </cell>
          <cell r="F7614">
            <v>0</v>
          </cell>
          <cell r="G7614">
            <v>0</v>
          </cell>
          <cell r="H7614">
            <v>0</v>
          </cell>
          <cell r="I7614">
            <v>1.7946599999999999</v>
          </cell>
        </row>
        <row r="7615">
          <cell r="A7615" t="str">
            <v>950350082064</v>
          </cell>
          <cell r="B7615">
            <v>95035008</v>
          </cell>
          <cell r="C7615">
            <v>2064</v>
          </cell>
          <cell r="D7615">
            <v>0.8</v>
          </cell>
          <cell r="E7615">
            <v>0</v>
          </cell>
          <cell r="F7615">
            <v>0</v>
          </cell>
          <cell r="G7615">
            <v>0</v>
          </cell>
          <cell r="H7615">
            <v>0</v>
          </cell>
          <cell r="I7615">
            <v>0.8</v>
          </cell>
        </row>
        <row r="7616">
          <cell r="A7616" t="str">
            <v>950350092061</v>
          </cell>
          <cell r="B7616">
            <v>95035009</v>
          </cell>
          <cell r="C7616">
            <v>2061</v>
          </cell>
          <cell r="D7616">
            <v>1.3389</v>
          </cell>
          <cell r="E7616">
            <v>0</v>
          </cell>
          <cell r="F7616">
            <v>0</v>
          </cell>
          <cell r="G7616">
            <v>0</v>
          </cell>
          <cell r="H7616">
            <v>0</v>
          </cell>
          <cell r="I7616">
            <v>1.3389</v>
          </cell>
        </row>
        <row r="7617">
          <cell r="A7617" t="str">
            <v>950350092064</v>
          </cell>
          <cell r="B7617">
            <v>95035009</v>
          </cell>
          <cell r="C7617">
            <v>2064</v>
          </cell>
          <cell r="D7617">
            <v>1.3</v>
          </cell>
          <cell r="E7617">
            <v>0</v>
          </cell>
          <cell r="F7617">
            <v>0</v>
          </cell>
          <cell r="G7617">
            <v>0</v>
          </cell>
          <cell r="H7617">
            <v>0</v>
          </cell>
          <cell r="I7617">
            <v>1.3</v>
          </cell>
        </row>
        <row r="7618">
          <cell r="A7618" t="str">
            <v>950350102061</v>
          </cell>
          <cell r="B7618">
            <v>95035010</v>
          </cell>
          <cell r="C7618">
            <v>2061</v>
          </cell>
          <cell r="D7618">
            <v>1.33891</v>
          </cell>
          <cell r="E7618">
            <v>0</v>
          </cell>
          <cell r="F7618">
            <v>0</v>
          </cell>
          <cell r="G7618">
            <v>0</v>
          </cell>
          <cell r="H7618">
            <v>0</v>
          </cell>
          <cell r="I7618">
            <v>1.33891</v>
          </cell>
        </row>
        <row r="7619">
          <cell r="A7619" t="str">
            <v>950350102064</v>
          </cell>
          <cell r="B7619">
            <v>95035010</v>
          </cell>
          <cell r="C7619">
            <v>2064</v>
          </cell>
          <cell r="D7619">
            <v>0.40475</v>
          </cell>
          <cell r="E7619">
            <v>0</v>
          </cell>
          <cell r="F7619">
            <v>0</v>
          </cell>
          <cell r="G7619">
            <v>0</v>
          </cell>
          <cell r="H7619">
            <v>0</v>
          </cell>
          <cell r="I7619">
            <v>0.40475</v>
          </cell>
        </row>
        <row r="7620">
          <cell r="A7620" t="str">
            <v>950350112061</v>
          </cell>
          <cell r="B7620">
            <v>95035011</v>
          </cell>
          <cell r="C7620">
            <v>2061</v>
          </cell>
          <cell r="D7620">
            <v>1.6066</v>
          </cell>
          <cell r="E7620">
            <v>0</v>
          </cell>
          <cell r="F7620">
            <v>0</v>
          </cell>
          <cell r="G7620">
            <v>0</v>
          </cell>
          <cell r="H7620">
            <v>0</v>
          </cell>
          <cell r="I7620">
            <v>1.6066</v>
          </cell>
        </row>
        <row r="7621">
          <cell r="A7621" t="str">
            <v>950350112064</v>
          </cell>
          <cell r="B7621">
            <v>95035011</v>
          </cell>
          <cell r="C7621">
            <v>2064</v>
          </cell>
          <cell r="D7621">
            <v>0.78259999999999996</v>
          </cell>
          <cell r="E7621">
            <v>0</v>
          </cell>
          <cell r="F7621">
            <v>0</v>
          </cell>
          <cell r="G7621">
            <v>0</v>
          </cell>
          <cell r="H7621">
            <v>0</v>
          </cell>
          <cell r="I7621">
            <v>0.78259999999999996</v>
          </cell>
        </row>
        <row r="7622">
          <cell r="A7622" t="str">
            <v>950350122061</v>
          </cell>
          <cell r="B7622">
            <v>95035012</v>
          </cell>
          <cell r="C7622">
            <v>2061</v>
          </cell>
          <cell r="D7622">
            <v>1.47275</v>
          </cell>
          <cell r="E7622">
            <v>0</v>
          </cell>
          <cell r="F7622">
            <v>0</v>
          </cell>
          <cell r="G7622">
            <v>0</v>
          </cell>
          <cell r="H7622">
            <v>0</v>
          </cell>
          <cell r="I7622">
            <v>1.47275</v>
          </cell>
        </row>
        <row r="7623">
          <cell r="A7623" t="str">
            <v>950350122064</v>
          </cell>
          <cell r="B7623">
            <v>95035012</v>
          </cell>
          <cell r="C7623">
            <v>2064</v>
          </cell>
          <cell r="D7623">
            <v>0.82050000000000001</v>
          </cell>
          <cell r="E7623">
            <v>0</v>
          </cell>
          <cell r="F7623">
            <v>0</v>
          </cell>
          <cell r="G7623">
            <v>0</v>
          </cell>
          <cell r="H7623">
            <v>0</v>
          </cell>
          <cell r="I7623">
            <v>0.82050000000000001</v>
          </cell>
        </row>
        <row r="7624">
          <cell r="A7624" t="str">
            <v>950350132061</v>
          </cell>
          <cell r="B7624">
            <v>95035013</v>
          </cell>
          <cell r="C7624">
            <v>2061</v>
          </cell>
          <cell r="D7624">
            <v>1.8744099999999999</v>
          </cell>
          <cell r="E7624">
            <v>0</v>
          </cell>
          <cell r="F7624">
            <v>0</v>
          </cell>
          <cell r="G7624">
            <v>0</v>
          </cell>
          <cell r="H7624">
            <v>0</v>
          </cell>
          <cell r="I7624">
            <v>1.8744099999999999</v>
          </cell>
        </row>
        <row r="7625">
          <cell r="A7625" t="str">
            <v>950350132064</v>
          </cell>
          <cell r="B7625">
            <v>95035013</v>
          </cell>
          <cell r="C7625">
            <v>2064</v>
          </cell>
          <cell r="D7625">
            <v>0.95840000000000003</v>
          </cell>
          <cell r="E7625">
            <v>0</v>
          </cell>
          <cell r="F7625">
            <v>0</v>
          </cell>
          <cell r="G7625">
            <v>0</v>
          </cell>
          <cell r="H7625">
            <v>0</v>
          </cell>
          <cell r="I7625">
            <v>0.95840000000000003</v>
          </cell>
        </row>
        <row r="7626">
          <cell r="A7626" t="str">
            <v>950350142061</v>
          </cell>
          <cell r="B7626">
            <v>95035014</v>
          </cell>
          <cell r="C7626">
            <v>2061</v>
          </cell>
          <cell r="D7626">
            <v>2.1113</v>
          </cell>
          <cell r="E7626">
            <v>0</v>
          </cell>
          <cell r="F7626">
            <v>0</v>
          </cell>
          <cell r="G7626">
            <v>0</v>
          </cell>
          <cell r="H7626">
            <v>0</v>
          </cell>
          <cell r="I7626">
            <v>2.1113</v>
          </cell>
        </row>
        <row r="7627">
          <cell r="A7627" t="str">
            <v>950350142064</v>
          </cell>
          <cell r="B7627">
            <v>95035014</v>
          </cell>
          <cell r="C7627">
            <v>2064</v>
          </cell>
          <cell r="D7627">
            <v>0.68799999999999994</v>
          </cell>
          <cell r="E7627">
            <v>0</v>
          </cell>
          <cell r="F7627">
            <v>0</v>
          </cell>
          <cell r="G7627">
            <v>0</v>
          </cell>
          <cell r="H7627">
            <v>0</v>
          </cell>
          <cell r="I7627">
            <v>0.68799999999999994</v>
          </cell>
        </row>
        <row r="7628">
          <cell r="A7628" t="str">
            <v>950350152061</v>
          </cell>
          <cell r="B7628">
            <v>95035015</v>
          </cell>
          <cell r="C7628">
            <v>2061</v>
          </cell>
          <cell r="D7628">
            <v>2.0793499999999998</v>
          </cell>
          <cell r="E7628">
            <v>0</v>
          </cell>
          <cell r="F7628">
            <v>0</v>
          </cell>
          <cell r="G7628">
            <v>0</v>
          </cell>
          <cell r="H7628">
            <v>0</v>
          </cell>
          <cell r="I7628">
            <v>2.0793499999999998</v>
          </cell>
        </row>
        <row r="7629">
          <cell r="A7629" t="str">
            <v>950350152064</v>
          </cell>
          <cell r="B7629">
            <v>95035015</v>
          </cell>
          <cell r="C7629">
            <v>2064</v>
          </cell>
          <cell r="D7629">
            <v>2.0499999999999998</v>
          </cell>
          <cell r="E7629">
            <v>0</v>
          </cell>
          <cell r="F7629">
            <v>0</v>
          </cell>
          <cell r="G7629">
            <v>0</v>
          </cell>
          <cell r="H7629">
            <v>0</v>
          </cell>
          <cell r="I7629">
            <v>2.0499999999999998</v>
          </cell>
        </row>
        <row r="7630">
          <cell r="A7630" t="str">
            <v>950350171040</v>
          </cell>
          <cell r="B7630">
            <v>95035017</v>
          </cell>
          <cell r="C7630">
            <v>1040</v>
          </cell>
          <cell r="D7630">
            <v>225.86667</v>
          </cell>
          <cell r="E7630">
            <v>0</v>
          </cell>
          <cell r="F7630">
            <v>0</v>
          </cell>
          <cell r="G7630">
            <v>0</v>
          </cell>
          <cell r="H7630">
            <v>0</v>
          </cell>
          <cell r="I7630">
            <v>225.86667</v>
          </cell>
        </row>
        <row r="7631">
          <cell r="A7631" t="str">
            <v>950350181040</v>
          </cell>
          <cell r="B7631">
            <v>95035018</v>
          </cell>
          <cell r="C7631">
            <v>1040</v>
          </cell>
          <cell r="D7631">
            <v>180.77778000000001</v>
          </cell>
          <cell r="E7631">
            <v>0</v>
          </cell>
          <cell r="F7631">
            <v>0</v>
          </cell>
          <cell r="G7631">
            <v>0</v>
          </cell>
          <cell r="H7631">
            <v>0</v>
          </cell>
          <cell r="I7631">
            <v>180.77778000000001</v>
          </cell>
        </row>
        <row r="7632">
          <cell r="A7632" t="str">
            <v>950350191040</v>
          </cell>
          <cell r="B7632">
            <v>95035019</v>
          </cell>
          <cell r="C7632">
            <v>1040</v>
          </cell>
          <cell r="D7632">
            <v>60.946669999999997</v>
          </cell>
          <cell r="E7632">
            <v>0</v>
          </cell>
          <cell r="F7632">
            <v>0</v>
          </cell>
          <cell r="G7632">
            <v>0</v>
          </cell>
          <cell r="H7632">
            <v>0</v>
          </cell>
          <cell r="I7632">
            <v>60.946669999999997</v>
          </cell>
        </row>
        <row r="7633">
          <cell r="A7633" t="str">
            <v>950350192061</v>
          </cell>
          <cell r="B7633">
            <v>95035019</v>
          </cell>
          <cell r="C7633">
            <v>2061</v>
          </cell>
          <cell r="D7633">
            <v>2.2223299999999999</v>
          </cell>
          <cell r="E7633">
            <v>0</v>
          </cell>
          <cell r="F7633">
            <v>0</v>
          </cell>
          <cell r="G7633">
            <v>0</v>
          </cell>
          <cell r="H7633">
            <v>0</v>
          </cell>
          <cell r="I7633">
            <v>2.2223299999999999</v>
          </cell>
        </row>
        <row r="7634">
          <cell r="A7634" t="str">
            <v>950350192064</v>
          </cell>
          <cell r="B7634">
            <v>95035019</v>
          </cell>
          <cell r="C7634">
            <v>2064</v>
          </cell>
          <cell r="D7634">
            <v>99.966669999999993</v>
          </cell>
          <cell r="E7634">
            <v>0</v>
          </cell>
          <cell r="F7634">
            <v>0</v>
          </cell>
          <cell r="G7634">
            <v>0</v>
          </cell>
          <cell r="H7634">
            <v>0</v>
          </cell>
          <cell r="I7634">
            <v>99.966669999999993</v>
          </cell>
        </row>
        <row r="7635">
          <cell r="A7635" t="str">
            <v>950350211040</v>
          </cell>
          <cell r="B7635">
            <v>95035021</v>
          </cell>
          <cell r="C7635">
            <v>1040</v>
          </cell>
          <cell r="D7635">
            <v>9.9259000000000004</v>
          </cell>
          <cell r="E7635">
            <v>0</v>
          </cell>
          <cell r="F7635">
            <v>0</v>
          </cell>
          <cell r="G7635">
            <v>0</v>
          </cell>
          <cell r="H7635">
            <v>0</v>
          </cell>
          <cell r="I7635">
            <v>9.9259000000000004</v>
          </cell>
        </row>
        <row r="7636">
          <cell r="A7636" t="str">
            <v>950350212060</v>
          </cell>
          <cell r="B7636">
            <v>95035021</v>
          </cell>
          <cell r="C7636">
            <v>2060</v>
          </cell>
          <cell r="D7636">
            <v>6.8023999999999996</v>
          </cell>
          <cell r="E7636">
            <v>0</v>
          </cell>
          <cell r="F7636">
            <v>0</v>
          </cell>
          <cell r="G7636">
            <v>0</v>
          </cell>
          <cell r="H7636">
            <v>0</v>
          </cell>
          <cell r="I7636">
            <v>6.8023999999999996</v>
          </cell>
        </row>
        <row r="7637">
          <cell r="A7637" t="str">
            <v>950350212064</v>
          </cell>
          <cell r="B7637">
            <v>95035021</v>
          </cell>
          <cell r="C7637">
            <v>2064</v>
          </cell>
          <cell r="D7637">
            <v>8.8351799999999994</v>
          </cell>
          <cell r="E7637">
            <v>0</v>
          </cell>
          <cell r="F7637">
            <v>0</v>
          </cell>
          <cell r="G7637">
            <v>0</v>
          </cell>
          <cell r="H7637">
            <v>0</v>
          </cell>
          <cell r="I7637">
            <v>8.8351799999999994</v>
          </cell>
        </row>
        <row r="7638">
          <cell r="A7638" t="str">
            <v>950350214010</v>
          </cell>
          <cell r="B7638">
            <v>95035021</v>
          </cell>
          <cell r="C7638">
            <v>4010</v>
          </cell>
          <cell r="D7638">
            <v>8.43</v>
          </cell>
          <cell r="E7638">
            <v>0</v>
          </cell>
          <cell r="F7638">
            <v>0</v>
          </cell>
          <cell r="G7638">
            <v>0</v>
          </cell>
          <cell r="H7638">
            <v>0</v>
          </cell>
          <cell r="I7638">
            <v>8.43</v>
          </cell>
        </row>
        <row r="7639">
          <cell r="A7639" t="str">
            <v>950350216024</v>
          </cell>
          <cell r="B7639">
            <v>95035021</v>
          </cell>
          <cell r="C7639">
            <v>6024</v>
          </cell>
          <cell r="D7639">
            <v>7.05</v>
          </cell>
          <cell r="E7639">
            <v>0</v>
          </cell>
          <cell r="F7639">
            <v>0</v>
          </cell>
          <cell r="G7639">
            <v>0</v>
          </cell>
          <cell r="H7639">
            <v>0</v>
          </cell>
          <cell r="I7639">
            <v>7.05</v>
          </cell>
        </row>
        <row r="7640">
          <cell r="A7640" t="str">
            <v>950350222061</v>
          </cell>
          <cell r="B7640">
            <v>95035022</v>
          </cell>
          <cell r="C7640">
            <v>2061</v>
          </cell>
          <cell r="D7640">
            <v>172.97237000000001</v>
          </cell>
          <cell r="E7640">
            <v>0</v>
          </cell>
          <cell r="F7640">
            <v>0</v>
          </cell>
          <cell r="G7640">
            <v>0</v>
          </cell>
          <cell r="H7640">
            <v>0</v>
          </cell>
          <cell r="I7640">
            <v>172.97237000000001</v>
          </cell>
        </row>
        <row r="7641">
          <cell r="A7641" t="str">
            <v>950350232061</v>
          </cell>
          <cell r="B7641">
            <v>95035023</v>
          </cell>
          <cell r="C7641">
            <v>2061</v>
          </cell>
          <cell r="D7641">
            <v>244.2775</v>
          </cell>
          <cell r="E7641">
            <v>0</v>
          </cell>
          <cell r="F7641">
            <v>0</v>
          </cell>
          <cell r="G7641">
            <v>0</v>
          </cell>
          <cell r="H7641">
            <v>0</v>
          </cell>
          <cell r="I7641">
            <v>244.2775</v>
          </cell>
        </row>
        <row r="7642">
          <cell r="A7642" t="str">
            <v>950350242061</v>
          </cell>
          <cell r="B7642">
            <v>95035024</v>
          </cell>
          <cell r="C7642">
            <v>2061</v>
          </cell>
          <cell r="D7642">
            <v>474.65499999999997</v>
          </cell>
          <cell r="E7642">
            <v>0</v>
          </cell>
          <cell r="F7642">
            <v>0</v>
          </cell>
          <cell r="G7642">
            <v>0</v>
          </cell>
          <cell r="H7642">
            <v>0</v>
          </cell>
          <cell r="I7642">
            <v>474.65499999999997</v>
          </cell>
        </row>
        <row r="7643">
          <cell r="A7643" t="str">
            <v>950350332060</v>
          </cell>
          <cell r="B7643">
            <v>95035033</v>
          </cell>
          <cell r="C7643">
            <v>2060</v>
          </cell>
          <cell r="D7643">
            <v>35.712000000000003</v>
          </cell>
          <cell r="E7643">
            <v>0</v>
          </cell>
          <cell r="F7643">
            <v>0</v>
          </cell>
          <cell r="G7643">
            <v>0</v>
          </cell>
          <cell r="H7643">
            <v>0</v>
          </cell>
          <cell r="I7643">
            <v>35.712000000000003</v>
          </cell>
        </row>
        <row r="7644">
          <cell r="A7644" t="str">
            <v>950350342060</v>
          </cell>
          <cell r="B7644">
            <v>95035034</v>
          </cell>
          <cell r="C7644">
            <v>2060</v>
          </cell>
          <cell r="D7644">
            <v>96.756</v>
          </cell>
          <cell r="E7644">
            <v>0</v>
          </cell>
          <cell r="F7644">
            <v>0</v>
          </cell>
          <cell r="G7644">
            <v>0</v>
          </cell>
          <cell r="H7644">
            <v>0</v>
          </cell>
          <cell r="I7644">
            <v>96.756</v>
          </cell>
        </row>
        <row r="7645">
          <cell r="A7645" t="str">
            <v>950350352060</v>
          </cell>
          <cell r="B7645">
            <v>95035035</v>
          </cell>
          <cell r="C7645">
            <v>2060</v>
          </cell>
          <cell r="D7645">
            <v>15.683999999999999</v>
          </cell>
          <cell r="E7645">
            <v>0</v>
          </cell>
          <cell r="F7645">
            <v>0</v>
          </cell>
          <cell r="G7645">
            <v>0</v>
          </cell>
          <cell r="H7645">
            <v>0</v>
          </cell>
          <cell r="I7645">
            <v>15.683999999999999</v>
          </cell>
        </row>
        <row r="7646">
          <cell r="A7646" t="str">
            <v>950350362060</v>
          </cell>
          <cell r="B7646">
            <v>95035036</v>
          </cell>
          <cell r="C7646">
            <v>2060</v>
          </cell>
          <cell r="D7646">
            <v>5.7595000000000001</v>
          </cell>
          <cell r="E7646">
            <v>0</v>
          </cell>
          <cell r="F7646">
            <v>0</v>
          </cell>
          <cell r="G7646">
            <v>0</v>
          </cell>
          <cell r="H7646">
            <v>0</v>
          </cell>
          <cell r="I7646">
            <v>5.7595000000000001</v>
          </cell>
        </row>
        <row r="7647">
          <cell r="A7647" t="str">
            <v>950350372060</v>
          </cell>
          <cell r="B7647">
            <v>95035037</v>
          </cell>
          <cell r="C7647">
            <v>2060</v>
          </cell>
          <cell r="D7647">
            <v>7.1749999999999998</v>
          </cell>
          <cell r="E7647">
            <v>0</v>
          </cell>
          <cell r="F7647">
            <v>0</v>
          </cell>
          <cell r="G7647">
            <v>0</v>
          </cell>
          <cell r="H7647">
            <v>0</v>
          </cell>
          <cell r="I7647">
            <v>7.1749999999999998</v>
          </cell>
        </row>
        <row r="7648">
          <cell r="A7648" t="str">
            <v>950350382060</v>
          </cell>
          <cell r="B7648">
            <v>95035038</v>
          </cell>
          <cell r="C7648">
            <v>2060</v>
          </cell>
          <cell r="D7648">
            <v>15.683999999999999</v>
          </cell>
          <cell r="E7648">
            <v>0</v>
          </cell>
          <cell r="F7648">
            <v>0</v>
          </cell>
          <cell r="G7648">
            <v>0</v>
          </cell>
          <cell r="H7648">
            <v>0</v>
          </cell>
          <cell r="I7648">
            <v>15.683999999999999</v>
          </cell>
        </row>
        <row r="7649">
          <cell r="A7649" t="str">
            <v>950350402060</v>
          </cell>
          <cell r="B7649">
            <v>95035040</v>
          </cell>
          <cell r="C7649">
            <v>2060</v>
          </cell>
          <cell r="D7649">
            <v>10.62973</v>
          </cell>
          <cell r="E7649">
            <v>0</v>
          </cell>
          <cell r="F7649">
            <v>0</v>
          </cell>
          <cell r="G7649">
            <v>0</v>
          </cell>
          <cell r="H7649">
            <v>0</v>
          </cell>
          <cell r="I7649">
            <v>10.62973</v>
          </cell>
        </row>
        <row r="7650">
          <cell r="A7650" t="str">
            <v>950350406024</v>
          </cell>
          <cell r="B7650">
            <v>95035040</v>
          </cell>
          <cell r="C7650">
            <v>6024</v>
          </cell>
          <cell r="D7650">
            <v>7.9</v>
          </cell>
          <cell r="E7650">
            <v>0</v>
          </cell>
          <cell r="F7650">
            <v>0</v>
          </cell>
          <cell r="G7650">
            <v>0</v>
          </cell>
          <cell r="H7650">
            <v>0</v>
          </cell>
          <cell r="I7650">
            <v>7.9</v>
          </cell>
        </row>
        <row r="7651">
          <cell r="A7651" t="str">
            <v>950350412060</v>
          </cell>
          <cell r="B7651">
            <v>95035041</v>
          </cell>
          <cell r="C7651">
            <v>2060</v>
          </cell>
          <cell r="D7651">
            <v>4.2384000000000004</v>
          </cell>
          <cell r="E7651">
            <v>0</v>
          </cell>
          <cell r="F7651">
            <v>0</v>
          </cell>
          <cell r="G7651">
            <v>0</v>
          </cell>
          <cell r="H7651">
            <v>0</v>
          </cell>
          <cell r="I7651">
            <v>4.2384000000000004</v>
          </cell>
        </row>
        <row r="7652">
          <cell r="A7652" t="str">
            <v>950350412064</v>
          </cell>
          <cell r="B7652">
            <v>95035041</v>
          </cell>
          <cell r="C7652">
            <v>2064</v>
          </cell>
          <cell r="D7652">
            <v>4.2385700000000002</v>
          </cell>
          <cell r="E7652">
            <v>0</v>
          </cell>
          <cell r="F7652">
            <v>0</v>
          </cell>
          <cell r="G7652">
            <v>0</v>
          </cell>
          <cell r="H7652">
            <v>0</v>
          </cell>
          <cell r="I7652">
            <v>4.2385700000000002</v>
          </cell>
        </row>
        <row r="7653">
          <cell r="A7653" t="str">
            <v>950350422060</v>
          </cell>
          <cell r="B7653">
            <v>95035042</v>
          </cell>
          <cell r="C7653">
            <v>2060</v>
          </cell>
          <cell r="D7653">
            <v>3.1334</v>
          </cell>
          <cell r="E7653">
            <v>0</v>
          </cell>
          <cell r="F7653">
            <v>0</v>
          </cell>
          <cell r="G7653">
            <v>0</v>
          </cell>
          <cell r="H7653">
            <v>0</v>
          </cell>
          <cell r="I7653">
            <v>3.1334</v>
          </cell>
        </row>
        <row r="7654">
          <cell r="A7654" t="str">
            <v>950350422064</v>
          </cell>
          <cell r="B7654">
            <v>95035042</v>
          </cell>
          <cell r="C7654">
            <v>2064</v>
          </cell>
          <cell r="D7654">
            <v>3.1334900000000001</v>
          </cell>
          <cell r="E7654">
            <v>0</v>
          </cell>
          <cell r="F7654">
            <v>0</v>
          </cell>
          <cell r="G7654">
            <v>0</v>
          </cell>
          <cell r="H7654">
            <v>0</v>
          </cell>
          <cell r="I7654">
            <v>3.1334900000000001</v>
          </cell>
        </row>
        <row r="7655">
          <cell r="A7655" t="str">
            <v>950350442061</v>
          </cell>
          <cell r="B7655">
            <v>95035044</v>
          </cell>
          <cell r="C7655">
            <v>2061</v>
          </cell>
          <cell r="D7655">
            <v>2012.7</v>
          </cell>
          <cell r="E7655">
            <v>0</v>
          </cell>
          <cell r="F7655">
            <v>0</v>
          </cell>
          <cell r="G7655">
            <v>0</v>
          </cell>
          <cell r="H7655">
            <v>0</v>
          </cell>
          <cell r="I7655">
            <v>2012.7</v>
          </cell>
        </row>
        <row r="7656">
          <cell r="A7656" t="str">
            <v>950350452061</v>
          </cell>
          <cell r="B7656">
            <v>95035045</v>
          </cell>
          <cell r="C7656">
            <v>2061</v>
          </cell>
          <cell r="D7656">
            <v>1144.58</v>
          </cell>
          <cell r="E7656">
            <v>0</v>
          </cell>
          <cell r="F7656">
            <v>0</v>
          </cell>
          <cell r="G7656">
            <v>0</v>
          </cell>
          <cell r="H7656">
            <v>0</v>
          </cell>
          <cell r="I7656">
            <v>1144.58</v>
          </cell>
        </row>
        <row r="7657">
          <cell r="A7657" t="str">
            <v>950350462061</v>
          </cell>
          <cell r="B7657">
            <v>95035046</v>
          </cell>
          <cell r="C7657">
            <v>2061</v>
          </cell>
          <cell r="D7657">
            <v>1789.3</v>
          </cell>
          <cell r="E7657">
            <v>0</v>
          </cell>
          <cell r="F7657">
            <v>0</v>
          </cell>
          <cell r="G7657">
            <v>0</v>
          </cell>
          <cell r="H7657">
            <v>0</v>
          </cell>
          <cell r="I7657">
            <v>1789.3</v>
          </cell>
        </row>
        <row r="7658">
          <cell r="A7658" t="str">
            <v>950350472061</v>
          </cell>
          <cell r="B7658">
            <v>95035047</v>
          </cell>
          <cell r="C7658">
            <v>2061</v>
          </cell>
          <cell r="D7658">
            <v>1139.48</v>
          </cell>
          <cell r="E7658">
            <v>0</v>
          </cell>
          <cell r="F7658">
            <v>0</v>
          </cell>
          <cell r="G7658">
            <v>0</v>
          </cell>
          <cell r="H7658">
            <v>0</v>
          </cell>
          <cell r="I7658">
            <v>1139.48</v>
          </cell>
        </row>
        <row r="7659">
          <cell r="A7659" t="str">
            <v>950350482061</v>
          </cell>
          <cell r="B7659">
            <v>95035048</v>
          </cell>
          <cell r="C7659">
            <v>2061</v>
          </cell>
          <cell r="D7659">
            <v>777.33</v>
          </cell>
          <cell r="E7659">
            <v>0</v>
          </cell>
          <cell r="F7659">
            <v>0</v>
          </cell>
          <cell r="G7659">
            <v>0</v>
          </cell>
          <cell r="H7659">
            <v>0</v>
          </cell>
          <cell r="I7659">
            <v>777.33</v>
          </cell>
        </row>
        <row r="7660">
          <cell r="A7660" t="str">
            <v>950350492061</v>
          </cell>
          <cell r="B7660">
            <v>95035049</v>
          </cell>
          <cell r="C7660">
            <v>2061</v>
          </cell>
          <cell r="D7660">
            <v>131.6</v>
          </cell>
          <cell r="E7660">
            <v>0</v>
          </cell>
          <cell r="F7660">
            <v>0</v>
          </cell>
          <cell r="G7660">
            <v>0</v>
          </cell>
          <cell r="H7660">
            <v>0</v>
          </cell>
          <cell r="I7660">
            <v>131.6</v>
          </cell>
        </row>
        <row r="7661">
          <cell r="A7661" t="str">
            <v>950350502061</v>
          </cell>
          <cell r="B7661">
            <v>95035050</v>
          </cell>
          <cell r="C7661">
            <v>2061</v>
          </cell>
          <cell r="D7661">
            <v>133.63499999999999</v>
          </cell>
          <cell r="E7661">
            <v>0</v>
          </cell>
          <cell r="F7661">
            <v>0</v>
          </cell>
          <cell r="G7661">
            <v>0</v>
          </cell>
          <cell r="H7661">
            <v>0</v>
          </cell>
          <cell r="I7661">
            <v>133.63499999999999</v>
          </cell>
        </row>
        <row r="7662">
          <cell r="A7662" t="str">
            <v>950350512061</v>
          </cell>
          <cell r="B7662">
            <v>95035051</v>
          </cell>
          <cell r="C7662">
            <v>2061</v>
          </cell>
          <cell r="D7662">
            <v>236.67</v>
          </cell>
          <cell r="E7662">
            <v>0</v>
          </cell>
          <cell r="F7662">
            <v>0</v>
          </cell>
          <cell r="G7662">
            <v>0</v>
          </cell>
          <cell r="H7662">
            <v>0</v>
          </cell>
          <cell r="I7662">
            <v>236.67</v>
          </cell>
        </row>
        <row r="7663">
          <cell r="A7663" t="str">
            <v>950350522060</v>
          </cell>
          <cell r="B7663">
            <v>95035052</v>
          </cell>
          <cell r="C7663">
            <v>2060</v>
          </cell>
          <cell r="D7663">
            <v>0.55000000000000004</v>
          </cell>
          <cell r="E7663">
            <v>0</v>
          </cell>
          <cell r="F7663">
            <v>0</v>
          </cell>
          <cell r="G7663">
            <v>0</v>
          </cell>
          <cell r="H7663">
            <v>0</v>
          </cell>
          <cell r="I7663">
            <v>0.55000000000000004</v>
          </cell>
        </row>
        <row r="7664">
          <cell r="A7664" t="str">
            <v>950350522061</v>
          </cell>
          <cell r="B7664">
            <v>95035052</v>
          </cell>
          <cell r="C7664">
            <v>2061</v>
          </cell>
          <cell r="D7664">
            <v>1.03529</v>
          </cell>
          <cell r="E7664">
            <v>0</v>
          </cell>
          <cell r="F7664">
            <v>0</v>
          </cell>
          <cell r="G7664">
            <v>0</v>
          </cell>
          <cell r="H7664">
            <v>0</v>
          </cell>
          <cell r="I7664">
            <v>1.03529</v>
          </cell>
        </row>
        <row r="7665">
          <cell r="A7665" t="str">
            <v>950350522064</v>
          </cell>
          <cell r="B7665">
            <v>95035052</v>
          </cell>
          <cell r="C7665">
            <v>2064</v>
          </cell>
          <cell r="D7665">
            <v>0.87</v>
          </cell>
          <cell r="E7665">
            <v>0</v>
          </cell>
          <cell r="F7665">
            <v>0</v>
          </cell>
          <cell r="G7665">
            <v>0</v>
          </cell>
          <cell r="H7665">
            <v>0</v>
          </cell>
          <cell r="I7665">
            <v>0.87</v>
          </cell>
        </row>
        <row r="7666">
          <cell r="A7666" t="str">
            <v>950350532061</v>
          </cell>
          <cell r="B7666">
            <v>95035053</v>
          </cell>
          <cell r="C7666">
            <v>2061</v>
          </cell>
          <cell r="D7666">
            <v>81.067499999999995</v>
          </cell>
          <cell r="E7666">
            <v>0</v>
          </cell>
          <cell r="F7666">
            <v>0</v>
          </cell>
          <cell r="G7666">
            <v>0</v>
          </cell>
          <cell r="H7666">
            <v>0</v>
          </cell>
          <cell r="I7666">
            <v>81.067499999999995</v>
          </cell>
        </row>
        <row r="7667">
          <cell r="A7667" t="str">
            <v>950350541040</v>
          </cell>
          <cell r="B7667">
            <v>95035054</v>
          </cell>
          <cell r="C7667">
            <v>1040</v>
          </cell>
          <cell r="D7667">
            <v>168.33833000000001</v>
          </cell>
          <cell r="E7667">
            <v>0</v>
          </cell>
          <cell r="F7667">
            <v>0</v>
          </cell>
          <cell r="G7667">
            <v>0</v>
          </cell>
          <cell r="H7667">
            <v>0</v>
          </cell>
          <cell r="I7667">
            <v>168.33833000000001</v>
          </cell>
        </row>
        <row r="7668">
          <cell r="A7668" t="str">
            <v>950350544010</v>
          </cell>
          <cell r="B7668">
            <v>95035054</v>
          </cell>
          <cell r="C7668">
            <v>4010</v>
          </cell>
          <cell r="D7668">
            <v>168.33750000000001</v>
          </cell>
          <cell r="E7668">
            <v>0</v>
          </cell>
          <cell r="F7668">
            <v>0</v>
          </cell>
          <cell r="G7668">
            <v>0</v>
          </cell>
          <cell r="H7668">
            <v>0</v>
          </cell>
          <cell r="I7668">
            <v>168.33750000000001</v>
          </cell>
        </row>
        <row r="7669">
          <cell r="A7669" t="str">
            <v>950350552061</v>
          </cell>
          <cell r="B7669">
            <v>95035055</v>
          </cell>
          <cell r="C7669">
            <v>2061</v>
          </cell>
          <cell r="D7669">
            <v>123.4</v>
          </cell>
          <cell r="E7669">
            <v>0</v>
          </cell>
          <cell r="F7669">
            <v>0</v>
          </cell>
          <cell r="G7669">
            <v>0</v>
          </cell>
          <cell r="H7669">
            <v>0</v>
          </cell>
          <cell r="I7669">
            <v>123.4</v>
          </cell>
        </row>
        <row r="7670">
          <cell r="A7670" t="str">
            <v>950350562060</v>
          </cell>
          <cell r="B7670">
            <v>95035056</v>
          </cell>
          <cell r="C7670">
            <v>2060</v>
          </cell>
          <cell r="D7670">
            <v>30.173100000000002</v>
          </cell>
          <cell r="E7670">
            <v>0</v>
          </cell>
          <cell r="F7670">
            <v>0</v>
          </cell>
          <cell r="G7670">
            <v>0</v>
          </cell>
          <cell r="H7670">
            <v>0</v>
          </cell>
          <cell r="I7670">
            <v>30.173100000000002</v>
          </cell>
        </row>
        <row r="7671">
          <cell r="A7671" t="str">
            <v>950350562064</v>
          </cell>
          <cell r="B7671">
            <v>95035056</v>
          </cell>
          <cell r="C7671">
            <v>2064</v>
          </cell>
          <cell r="D7671">
            <v>16.792000000000002</v>
          </cell>
          <cell r="E7671">
            <v>0</v>
          </cell>
          <cell r="F7671">
            <v>0</v>
          </cell>
          <cell r="G7671">
            <v>0</v>
          </cell>
          <cell r="H7671">
            <v>0</v>
          </cell>
          <cell r="I7671">
            <v>16.792000000000002</v>
          </cell>
        </row>
        <row r="7672">
          <cell r="A7672" t="str">
            <v>950350572061</v>
          </cell>
          <cell r="B7672">
            <v>95035057</v>
          </cell>
          <cell r="C7672">
            <v>2061</v>
          </cell>
          <cell r="D7672">
            <v>32.5</v>
          </cell>
          <cell r="E7672">
            <v>0</v>
          </cell>
          <cell r="F7672">
            <v>0</v>
          </cell>
          <cell r="G7672">
            <v>0</v>
          </cell>
          <cell r="H7672">
            <v>0</v>
          </cell>
          <cell r="I7672">
            <v>32.5</v>
          </cell>
        </row>
        <row r="7673">
          <cell r="A7673" t="str">
            <v>950350572062</v>
          </cell>
          <cell r="B7673">
            <v>95035057</v>
          </cell>
          <cell r="C7673">
            <v>2062</v>
          </cell>
          <cell r="D7673">
            <v>25.74</v>
          </cell>
          <cell r="E7673">
            <v>0</v>
          </cell>
          <cell r="F7673">
            <v>0</v>
          </cell>
          <cell r="G7673">
            <v>0</v>
          </cell>
          <cell r="H7673">
            <v>0</v>
          </cell>
          <cell r="I7673">
            <v>25.74</v>
          </cell>
        </row>
        <row r="7674">
          <cell r="A7674" t="str">
            <v>950350592062</v>
          </cell>
          <cell r="B7674">
            <v>95035059</v>
          </cell>
          <cell r="C7674">
            <v>2062</v>
          </cell>
          <cell r="D7674">
            <v>20.230640000000001</v>
          </cell>
          <cell r="E7674">
            <v>0</v>
          </cell>
          <cell r="F7674">
            <v>0</v>
          </cell>
          <cell r="G7674">
            <v>0</v>
          </cell>
          <cell r="H7674">
            <v>0</v>
          </cell>
          <cell r="I7674">
            <v>20.230640000000001</v>
          </cell>
        </row>
        <row r="7675">
          <cell r="A7675" t="str">
            <v>950350602062</v>
          </cell>
          <cell r="B7675">
            <v>95035060</v>
          </cell>
          <cell r="C7675">
            <v>2062</v>
          </cell>
          <cell r="D7675">
            <v>28.792999999999999</v>
          </cell>
          <cell r="E7675">
            <v>0</v>
          </cell>
          <cell r="F7675">
            <v>0</v>
          </cell>
          <cell r="G7675">
            <v>0</v>
          </cell>
          <cell r="H7675">
            <v>0</v>
          </cell>
          <cell r="I7675">
            <v>28.792999999999999</v>
          </cell>
        </row>
        <row r="7676">
          <cell r="A7676" t="str">
            <v>950350612062</v>
          </cell>
          <cell r="B7676">
            <v>95035061</v>
          </cell>
          <cell r="C7676">
            <v>2062</v>
          </cell>
          <cell r="D7676">
            <v>785.86</v>
          </cell>
          <cell r="E7676">
            <v>0</v>
          </cell>
          <cell r="F7676">
            <v>0</v>
          </cell>
          <cell r="G7676">
            <v>0</v>
          </cell>
          <cell r="H7676">
            <v>0</v>
          </cell>
          <cell r="I7676">
            <v>785.86</v>
          </cell>
        </row>
        <row r="7677">
          <cell r="A7677" t="str">
            <v>950350622062</v>
          </cell>
          <cell r="B7677">
            <v>95035062</v>
          </cell>
          <cell r="C7677">
            <v>2062</v>
          </cell>
          <cell r="D7677">
            <v>580.15</v>
          </cell>
          <cell r="E7677">
            <v>0</v>
          </cell>
          <cell r="F7677">
            <v>0</v>
          </cell>
          <cell r="G7677">
            <v>0</v>
          </cell>
          <cell r="H7677">
            <v>0</v>
          </cell>
          <cell r="I7677">
            <v>580.15</v>
          </cell>
        </row>
        <row r="7678">
          <cell r="A7678" t="str">
            <v>950350632062</v>
          </cell>
          <cell r="B7678">
            <v>95035063</v>
          </cell>
          <cell r="C7678">
            <v>2062</v>
          </cell>
          <cell r="D7678">
            <v>884.09500000000003</v>
          </cell>
          <cell r="E7678">
            <v>0</v>
          </cell>
          <cell r="F7678">
            <v>0</v>
          </cell>
          <cell r="G7678">
            <v>0</v>
          </cell>
          <cell r="H7678">
            <v>0</v>
          </cell>
          <cell r="I7678">
            <v>884.09500000000003</v>
          </cell>
        </row>
        <row r="7679">
          <cell r="A7679" t="str">
            <v>950350642062</v>
          </cell>
          <cell r="B7679">
            <v>95035064</v>
          </cell>
          <cell r="C7679">
            <v>2062</v>
          </cell>
          <cell r="D7679">
            <v>306.255</v>
          </cell>
          <cell r="E7679">
            <v>0</v>
          </cell>
          <cell r="F7679">
            <v>0</v>
          </cell>
          <cell r="G7679">
            <v>0</v>
          </cell>
          <cell r="H7679">
            <v>0</v>
          </cell>
          <cell r="I7679">
            <v>306.255</v>
          </cell>
        </row>
        <row r="7680">
          <cell r="A7680" t="str">
            <v>950350652062</v>
          </cell>
          <cell r="B7680">
            <v>95035065</v>
          </cell>
          <cell r="C7680">
            <v>2062</v>
          </cell>
          <cell r="D7680">
            <v>468.05</v>
          </cell>
          <cell r="E7680">
            <v>0</v>
          </cell>
          <cell r="F7680">
            <v>0</v>
          </cell>
          <cell r="G7680">
            <v>0</v>
          </cell>
          <cell r="H7680">
            <v>0</v>
          </cell>
          <cell r="I7680">
            <v>468.05</v>
          </cell>
        </row>
        <row r="7681">
          <cell r="A7681" t="str">
            <v>950350662062</v>
          </cell>
          <cell r="B7681">
            <v>95035066</v>
          </cell>
          <cell r="C7681">
            <v>2062</v>
          </cell>
          <cell r="D7681">
            <v>884.09500000000003</v>
          </cell>
          <cell r="E7681">
            <v>0</v>
          </cell>
          <cell r="F7681">
            <v>0</v>
          </cell>
          <cell r="G7681">
            <v>0</v>
          </cell>
          <cell r="H7681">
            <v>0</v>
          </cell>
          <cell r="I7681">
            <v>884.09500000000003</v>
          </cell>
        </row>
        <row r="7682">
          <cell r="A7682" t="str">
            <v>950350672062</v>
          </cell>
          <cell r="B7682">
            <v>95035067</v>
          </cell>
          <cell r="C7682">
            <v>2062</v>
          </cell>
          <cell r="D7682">
            <v>306.2525</v>
          </cell>
          <cell r="E7682">
            <v>0</v>
          </cell>
          <cell r="F7682">
            <v>0</v>
          </cell>
          <cell r="G7682">
            <v>0</v>
          </cell>
          <cell r="H7682">
            <v>0</v>
          </cell>
          <cell r="I7682">
            <v>306.2525</v>
          </cell>
        </row>
        <row r="7683">
          <cell r="A7683" t="str">
            <v>950350682061</v>
          </cell>
          <cell r="B7683">
            <v>95035068</v>
          </cell>
          <cell r="C7683">
            <v>2061</v>
          </cell>
          <cell r="D7683">
            <v>68.900000000000006</v>
          </cell>
          <cell r="E7683">
            <v>0</v>
          </cell>
          <cell r="F7683">
            <v>0</v>
          </cell>
          <cell r="G7683">
            <v>0</v>
          </cell>
          <cell r="H7683">
            <v>0</v>
          </cell>
          <cell r="I7683">
            <v>68.900000000000006</v>
          </cell>
        </row>
        <row r="7684">
          <cell r="A7684" t="str">
            <v>950350692061</v>
          </cell>
          <cell r="B7684">
            <v>95035069</v>
          </cell>
          <cell r="C7684">
            <v>2061</v>
          </cell>
          <cell r="D7684">
            <v>2.5</v>
          </cell>
          <cell r="E7684">
            <v>0</v>
          </cell>
          <cell r="F7684">
            <v>0</v>
          </cell>
          <cell r="G7684">
            <v>0</v>
          </cell>
          <cell r="H7684">
            <v>0</v>
          </cell>
          <cell r="I7684">
            <v>2.5</v>
          </cell>
        </row>
        <row r="7685">
          <cell r="A7685" t="str">
            <v>950350712061</v>
          </cell>
          <cell r="B7685">
            <v>95035071</v>
          </cell>
          <cell r="C7685">
            <v>2061</v>
          </cell>
          <cell r="D7685">
            <v>19.709700000000002</v>
          </cell>
          <cell r="E7685">
            <v>0</v>
          </cell>
          <cell r="F7685">
            <v>0</v>
          </cell>
          <cell r="G7685">
            <v>0</v>
          </cell>
          <cell r="H7685">
            <v>0</v>
          </cell>
          <cell r="I7685">
            <v>19.709700000000002</v>
          </cell>
        </row>
        <row r="7686">
          <cell r="A7686" t="str">
            <v>950350712062</v>
          </cell>
          <cell r="B7686">
            <v>95035071</v>
          </cell>
          <cell r="C7686">
            <v>2062</v>
          </cell>
          <cell r="D7686">
            <v>23.421469999999999</v>
          </cell>
          <cell r="E7686">
            <v>0</v>
          </cell>
          <cell r="F7686">
            <v>0</v>
          </cell>
          <cell r="G7686">
            <v>0</v>
          </cell>
          <cell r="H7686">
            <v>0</v>
          </cell>
          <cell r="I7686">
            <v>23.421469999999999</v>
          </cell>
        </row>
        <row r="7687">
          <cell r="A7687" t="str">
            <v>950350722061</v>
          </cell>
          <cell r="B7687">
            <v>95035072</v>
          </cell>
          <cell r="C7687">
            <v>2061</v>
          </cell>
          <cell r="D7687">
            <v>1.77</v>
          </cell>
          <cell r="E7687">
            <v>0</v>
          </cell>
          <cell r="F7687">
            <v>0</v>
          </cell>
          <cell r="G7687">
            <v>0</v>
          </cell>
          <cell r="H7687">
            <v>0</v>
          </cell>
          <cell r="I7687">
            <v>1.77</v>
          </cell>
        </row>
        <row r="7688">
          <cell r="A7688" t="str">
            <v>950350722062</v>
          </cell>
          <cell r="B7688">
            <v>95035072</v>
          </cell>
          <cell r="C7688">
            <v>2062</v>
          </cell>
          <cell r="D7688">
            <v>2</v>
          </cell>
          <cell r="E7688">
            <v>0</v>
          </cell>
          <cell r="F7688">
            <v>0</v>
          </cell>
          <cell r="G7688">
            <v>0</v>
          </cell>
          <cell r="H7688">
            <v>0</v>
          </cell>
          <cell r="I7688">
            <v>2</v>
          </cell>
        </row>
        <row r="7689">
          <cell r="A7689" t="str">
            <v>950350762062</v>
          </cell>
          <cell r="B7689">
            <v>95035076</v>
          </cell>
          <cell r="C7689">
            <v>2062</v>
          </cell>
          <cell r="D7689">
            <v>24.89</v>
          </cell>
          <cell r="E7689">
            <v>0</v>
          </cell>
          <cell r="F7689">
            <v>0</v>
          </cell>
          <cell r="G7689">
            <v>0</v>
          </cell>
          <cell r="H7689">
            <v>0</v>
          </cell>
          <cell r="I7689">
            <v>24.89</v>
          </cell>
        </row>
        <row r="7690">
          <cell r="A7690" t="str">
            <v>950350772062</v>
          </cell>
          <cell r="B7690">
            <v>95035077</v>
          </cell>
          <cell r="C7690">
            <v>2062</v>
          </cell>
          <cell r="D7690">
            <v>18.5</v>
          </cell>
          <cell r="E7690">
            <v>0</v>
          </cell>
          <cell r="F7690">
            <v>0</v>
          </cell>
          <cell r="G7690">
            <v>0</v>
          </cell>
          <cell r="H7690">
            <v>0</v>
          </cell>
          <cell r="I7690">
            <v>18.5</v>
          </cell>
        </row>
        <row r="7691">
          <cell r="A7691" t="str">
            <v>950350782062</v>
          </cell>
          <cell r="B7691">
            <v>95035078</v>
          </cell>
          <cell r="C7691">
            <v>2062</v>
          </cell>
          <cell r="D7691">
            <v>32.979999999999997</v>
          </cell>
          <cell r="E7691">
            <v>0</v>
          </cell>
          <cell r="F7691">
            <v>0</v>
          </cell>
          <cell r="G7691">
            <v>0</v>
          </cell>
          <cell r="H7691">
            <v>0</v>
          </cell>
          <cell r="I7691">
            <v>32.979999999999997</v>
          </cell>
        </row>
        <row r="7692">
          <cell r="A7692" t="str">
            <v>950350792061</v>
          </cell>
          <cell r="B7692">
            <v>95035079</v>
          </cell>
          <cell r="C7692">
            <v>2061</v>
          </cell>
          <cell r="D7692">
            <v>61.950119999999998</v>
          </cell>
          <cell r="E7692">
            <v>0</v>
          </cell>
          <cell r="F7692">
            <v>0</v>
          </cell>
          <cell r="G7692">
            <v>0</v>
          </cell>
          <cell r="H7692">
            <v>0</v>
          </cell>
          <cell r="I7692">
            <v>61.950119999999998</v>
          </cell>
        </row>
        <row r="7693">
          <cell r="A7693" t="str">
            <v>950350792062</v>
          </cell>
          <cell r="B7693">
            <v>95035079</v>
          </cell>
          <cell r="C7693">
            <v>2062</v>
          </cell>
          <cell r="D7693">
            <v>27.216049999999999</v>
          </cell>
          <cell r="E7693">
            <v>0</v>
          </cell>
          <cell r="F7693">
            <v>0</v>
          </cell>
          <cell r="G7693">
            <v>0</v>
          </cell>
          <cell r="H7693">
            <v>0</v>
          </cell>
          <cell r="I7693">
            <v>27.216049999999999</v>
          </cell>
        </row>
        <row r="7694">
          <cell r="A7694" t="str">
            <v>950350812061</v>
          </cell>
          <cell r="B7694">
            <v>95035081</v>
          </cell>
          <cell r="C7694">
            <v>2061</v>
          </cell>
          <cell r="D7694">
            <v>32.130000000000003</v>
          </cell>
          <cell r="E7694">
            <v>0</v>
          </cell>
          <cell r="F7694">
            <v>0</v>
          </cell>
          <cell r="G7694">
            <v>0</v>
          </cell>
          <cell r="H7694">
            <v>0</v>
          </cell>
          <cell r="I7694">
            <v>32.130000000000003</v>
          </cell>
        </row>
        <row r="7695">
          <cell r="A7695" t="str">
            <v>950350812062</v>
          </cell>
          <cell r="B7695">
            <v>95035081</v>
          </cell>
          <cell r="C7695">
            <v>2062</v>
          </cell>
          <cell r="D7695">
            <v>25.929780000000001</v>
          </cell>
          <cell r="E7695">
            <v>0</v>
          </cell>
          <cell r="F7695">
            <v>0</v>
          </cell>
          <cell r="G7695">
            <v>0</v>
          </cell>
          <cell r="H7695">
            <v>0</v>
          </cell>
          <cell r="I7695">
            <v>25.929780000000001</v>
          </cell>
        </row>
        <row r="7696">
          <cell r="A7696" t="str">
            <v>950350822061</v>
          </cell>
          <cell r="B7696">
            <v>95035082</v>
          </cell>
          <cell r="C7696">
            <v>2061</v>
          </cell>
          <cell r="D7696">
            <v>10.42395</v>
          </cell>
          <cell r="E7696">
            <v>0</v>
          </cell>
          <cell r="F7696">
            <v>0</v>
          </cell>
          <cell r="G7696">
            <v>0</v>
          </cell>
          <cell r="H7696">
            <v>0</v>
          </cell>
          <cell r="I7696">
            <v>10.42395</v>
          </cell>
        </row>
        <row r="7697">
          <cell r="A7697" t="str">
            <v>950350832061</v>
          </cell>
          <cell r="B7697">
            <v>95035083</v>
          </cell>
          <cell r="C7697">
            <v>2061</v>
          </cell>
          <cell r="D7697">
            <v>8.0451800000000002</v>
          </cell>
          <cell r="E7697">
            <v>0</v>
          </cell>
          <cell r="F7697">
            <v>0</v>
          </cell>
          <cell r="G7697">
            <v>0</v>
          </cell>
          <cell r="H7697">
            <v>0</v>
          </cell>
          <cell r="I7697">
            <v>8.0451800000000002</v>
          </cell>
        </row>
        <row r="7698">
          <cell r="A7698" t="str">
            <v>950350842061</v>
          </cell>
          <cell r="B7698">
            <v>95035084</v>
          </cell>
          <cell r="C7698">
            <v>2061</v>
          </cell>
          <cell r="D7698">
            <v>15.60106</v>
          </cell>
          <cell r="E7698">
            <v>0</v>
          </cell>
          <cell r="F7698">
            <v>0</v>
          </cell>
          <cell r="G7698">
            <v>0</v>
          </cell>
          <cell r="H7698">
            <v>0</v>
          </cell>
          <cell r="I7698">
            <v>15.60106</v>
          </cell>
        </row>
        <row r="7699">
          <cell r="A7699" t="str">
            <v>950350846023</v>
          </cell>
          <cell r="B7699">
            <v>95035084</v>
          </cell>
          <cell r="C7699">
            <v>6023</v>
          </cell>
          <cell r="D7699">
            <v>32.618819999999999</v>
          </cell>
          <cell r="E7699">
            <v>0</v>
          </cell>
          <cell r="F7699">
            <v>0</v>
          </cell>
          <cell r="G7699">
            <v>0</v>
          </cell>
          <cell r="H7699">
            <v>0</v>
          </cell>
          <cell r="I7699">
            <v>32.618819999999999</v>
          </cell>
        </row>
        <row r="7700">
          <cell r="A7700" t="str">
            <v>950350872060</v>
          </cell>
          <cell r="B7700">
            <v>95035087</v>
          </cell>
          <cell r="C7700">
            <v>2060</v>
          </cell>
          <cell r="D7700">
            <v>45.022260000000003</v>
          </cell>
          <cell r="E7700">
            <v>0</v>
          </cell>
          <cell r="F7700">
            <v>0</v>
          </cell>
          <cell r="G7700">
            <v>0</v>
          </cell>
          <cell r="H7700">
            <v>0</v>
          </cell>
          <cell r="I7700">
            <v>45.022260000000003</v>
          </cell>
        </row>
        <row r="7701">
          <cell r="A7701" t="str">
            <v>950350872064</v>
          </cell>
          <cell r="B7701">
            <v>95035087</v>
          </cell>
          <cell r="C7701">
            <v>2064</v>
          </cell>
          <cell r="D7701">
            <v>26.86</v>
          </cell>
          <cell r="E7701">
            <v>0</v>
          </cell>
          <cell r="F7701">
            <v>0</v>
          </cell>
          <cell r="G7701">
            <v>0</v>
          </cell>
          <cell r="H7701">
            <v>0</v>
          </cell>
          <cell r="I7701">
            <v>26.86</v>
          </cell>
        </row>
        <row r="7702">
          <cell r="A7702" t="str">
            <v>950350876024</v>
          </cell>
          <cell r="B7702">
            <v>95035087</v>
          </cell>
          <cell r="C7702">
            <v>6024</v>
          </cell>
          <cell r="D7702">
            <v>26.86</v>
          </cell>
          <cell r="E7702">
            <v>0</v>
          </cell>
          <cell r="F7702">
            <v>0</v>
          </cell>
          <cell r="G7702">
            <v>0</v>
          </cell>
          <cell r="H7702">
            <v>0</v>
          </cell>
          <cell r="I7702">
            <v>26.86</v>
          </cell>
        </row>
        <row r="7703">
          <cell r="A7703" t="str">
            <v>950350882060</v>
          </cell>
          <cell r="B7703">
            <v>95035088</v>
          </cell>
          <cell r="C7703">
            <v>2060</v>
          </cell>
          <cell r="D7703">
            <v>165.0095</v>
          </cell>
          <cell r="E7703">
            <v>0</v>
          </cell>
          <cell r="F7703">
            <v>0</v>
          </cell>
          <cell r="G7703">
            <v>0</v>
          </cell>
          <cell r="H7703">
            <v>0</v>
          </cell>
          <cell r="I7703">
            <v>165.0095</v>
          </cell>
        </row>
        <row r="7704">
          <cell r="A7704" t="str">
            <v>950350882061</v>
          </cell>
          <cell r="B7704">
            <v>95035088</v>
          </cell>
          <cell r="C7704">
            <v>2061</v>
          </cell>
          <cell r="D7704">
            <v>38.569580000000002</v>
          </cell>
          <cell r="E7704">
            <v>0</v>
          </cell>
          <cell r="F7704">
            <v>0</v>
          </cell>
          <cell r="G7704">
            <v>0</v>
          </cell>
          <cell r="H7704">
            <v>0</v>
          </cell>
          <cell r="I7704">
            <v>38.569580000000002</v>
          </cell>
        </row>
        <row r="7705">
          <cell r="A7705" t="str">
            <v>950350886024</v>
          </cell>
          <cell r="B7705">
            <v>95035088</v>
          </cell>
          <cell r="C7705">
            <v>6024</v>
          </cell>
          <cell r="D7705">
            <v>184.29</v>
          </cell>
          <cell r="E7705">
            <v>0</v>
          </cell>
          <cell r="F7705">
            <v>0</v>
          </cell>
          <cell r="G7705">
            <v>0</v>
          </cell>
          <cell r="H7705">
            <v>0</v>
          </cell>
          <cell r="I7705">
            <v>184.29</v>
          </cell>
        </row>
        <row r="7706">
          <cell r="A7706" t="str">
            <v>950350892064</v>
          </cell>
          <cell r="B7706">
            <v>95035089</v>
          </cell>
          <cell r="C7706">
            <v>2064</v>
          </cell>
          <cell r="D7706">
            <v>112.1807</v>
          </cell>
          <cell r="E7706">
            <v>0</v>
          </cell>
          <cell r="F7706">
            <v>0</v>
          </cell>
          <cell r="G7706">
            <v>0</v>
          </cell>
          <cell r="H7706">
            <v>0</v>
          </cell>
          <cell r="I7706">
            <v>112.1807</v>
          </cell>
        </row>
        <row r="7707">
          <cell r="A7707" t="str">
            <v>950350952064</v>
          </cell>
          <cell r="B7707">
            <v>95035095</v>
          </cell>
          <cell r="C7707">
            <v>2064</v>
          </cell>
          <cell r="D7707">
            <v>186.33</v>
          </cell>
          <cell r="E7707">
            <v>0</v>
          </cell>
          <cell r="F7707">
            <v>0</v>
          </cell>
          <cell r="G7707">
            <v>0</v>
          </cell>
          <cell r="H7707">
            <v>0</v>
          </cell>
          <cell r="I7707">
            <v>186.33</v>
          </cell>
        </row>
        <row r="7708">
          <cell r="A7708" t="str">
            <v>950350962064</v>
          </cell>
          <cell r="B7708">
            <v>95035096</v>
          </cell>
          <cell r="C7708">
            <v>2064</v>
          </cell>
          <cell r="D7708">
            <v>100.79</v>
          </cell>
          <cell r="E7708">
            <v>0</v>
          </cell>
          <cell r="F7708">
            <v>0</v>
          </cell>
          <cell r="G7708">
            <v>0</v>
          </cell>
          <cell r="H7708">
            <v>0</v>
          </cell>
          <cell r="I7708">
            <v>100.79</v>
          </cell>
        </row>
        <row r="7709">
          <cell r="A7709" t="str">
            <v>950350972064</v>
          </cell>
          <cell r="B7709">
            <v>95035097</v>
          </cell>
          <cell r="C7709">
            <v>2064</v>
          </cell>
          <cell r="D7709">
            <v>165.74</v>
          </cell>
          <cell r="E7709">
            <v>0</v>
          </cell>
          <cell r="F7709">
            <v>0</v>
          </cell>
          <cell r="G7709">
            <v>0</v>
          </cell>
          <cell r="H7709">
            <v>0</v>
          </cell>
          <cell r="I7709">
            <v>165.74</v>
          </cell>
        </row>
        <row r="7710">
          <cell r="A7710" t="str">
            <v>950351002061</v>
          </cell>
          <cell r="B7710">
            <v>95035100</v>
          </cell>
          <cell r="C7710">
            <v>2061</v>
          </cell>
          <cell r="D7710">
            <v>252.26</v>
          </cell>
          <cell r="E7710">
            <v>0</v>
          </cell>
          <cell r="F7710">
            <v>0</v>
          </cell>
          <cell r="G7710">
            <v>0</v>
          </cell>
          <cell r="H7710">
            <v>0</v>
          </cell>
          <cell r="I7710">
            <v>252.26</v>
          </cell>
        </row>
        <row r="7711">
          <cell r="A7711" t="str">
            <v>950351002062</v>
          </cell>
          <cell r="B7711">
            <v>95035100</v>
          </cell>
          <cell r="C7711">
            <v>2062</v>
          </cell>
          <cell r="D7711">
            <v>218.58</v>
          </cell>
          <cell r="E7711">
            <v>0</v>
          </cell>
          <cell r="F7711">
            <v>0</v>
          </cell>
          <cell r="G7711">
            <v>0</v>
          </cell>
          <cell r="H7711">
            <v>0</v>
          </cell>
          <cell r="I7711">
            <v>218.58</v>
          </cell>
        </row>
        <row r="7712">
          <cell r="A7712" t="str">
            <v>950351012064</v>
          </cell>
          <cell r="B7712">
            <v>95035101</v>
          </cell>
          <cell r="C7712">
            <v>2064</v>
          </cell>
          <cell r="D7712">
            <v>115.304</v>
          </cell>
          <cell r="E7712">
            <v>0</v>
          </cell>
          <cell r="F7712">
            <v>0</v>
          </cell>
          <cell r="G7712">
            <v>0</v>
          </cell>
          <cell r="H7712">
            <v>0</v>
          </cell>
          <cell r="I7712">
            <v>115.304</v>
          </cell>
        </row>
        <row r="7713">
          <cell r="A7713" t="str">
            <v>950351022064</v>
          </cell>
          <cell r="B7713">
            <v>95035102</v>
          </cell>
          <cell r="C7713">
            <v>2064</v>
          </cell>
          <cell r="D7713">
            <v>112.235</v>
          </cell>
          <cell r="E7713">
            <v>0</v>
          </cell>
          <cell r="F7713">
            <v>0</v>
          </cell>
          <cell r="G7713">
            <v>0</v>
          </cell>
          <cell r="H7713">
            <v>0</v>
          </cell>
          <cell r="I7713">
            <v>112.235</v>
          </cell>
        </row>
        <row r="7714">
          <cell r="A7714" t="str">
            <v>950351032064</v>
          </cell>
          <cell r="B7714">
            <v>95035103</v>
          </cell>
          <cell r="C7714">
            <v>2064</v>
          </cell>
          <cell r="D7714">
            <v>165.03800000000001</v>
          </cell>
          <cell r="E7714">
            <v>0</v>
          </cell>
          <cell r="F7714">
            <v>0</v>
          </cell>
          <cell r="G7714">
            <v>0</v>
          </cell>
          <cell r="H7714">
            <v>0</v>
          </cell>
          <cell r="I7714">
            <v>165.03800000000001</v>
          </cell>
        </row>
        <row r="7715">
          <cell r="A7715" t="str">
            <v>950351042064</v>
          </cell>
          <cell r="B7715">
            <v>95035104</v>
          </cell>
          <cell r="C7715">
            <v>2064</v>
          </cell>
          <cell r="D7715">
            <v>120.70571</v>
          </cell>
          <cell r="E7715">
            <v>0</v>
          </cell>
          <cell r="F7715">
            <v>0</v>
          </cell>
          <cell r="G7715">
            <v>0</v>
          </cell>
          <cell r="H7715">
            <v>0</v>
          </cell>
          <cell r="I7715">
            <v>120.70571</v>
          </cell>
        </row>
        <row r="7716">
          <cell r="A7716" t="str">
            <v>950351052061</v>
          </cell>
          <cell r="B7716">
            <v>95035105</v>
          </cell>
          <cell r="C7716">
            <v>2061</v>
          </cell>
          <cell r="D7716">
            <v>360.43</v>
          </cell>
          <cell r="E7716">
            <v>0</v>
          </cell>
          <cell r="F7716">
            <v>0</v>
          </cell>
          <cell r="G7716">
            <v>0</v>
          </cell>
          <cell r="H7716">
            <v>0</v>
          </cell>
          <cell r="I7716">
            <v>360.43</v>
          </cell>
        </row>
        <row r="7717">
          <cell r="A7717" t="str">
            <v>950351062061</v>
          </cell>
          <cell r="B7717">
            <v>95035106</v>
          </cell>
          <cell r="C7717">
            <v>2061</v>
          </cell>
          <cell r="D7717">
            <v>480.57</v>
          </cell>
          <cell r="E7717">
            <v>0</v>
          </cell>
          <cell r="F7717">
            <v>0</v>
          </cell>
          <cell r="G7717">
            <v>0</v>
          </cell>
          <cell r="H7717">
            <v>0</v>
          </cell>
          <cell r="I7717">
            <v>480.57</v>
          </cell>
        </row>
        <row r="7718">
          <cell r="A7718" t="str">
            <v>950351122064</v>
          </cell>
          <cell r="B7718">
            <v>95035112</v>
          </cell>
          <cell r="C7718">
            <v>2064</v>
          </cell>
          <cell r="D7718">
            <v>174.84231</v>
          </cell>
          <cell r="E7718">
            <v>0</v>
          </cell>
          <cell r="F7718">
            <v>0</v>
          </cell>
          <cell r="G7718">
            <v>0</v>
          </cell>
          <cell r="H7718">
            <v>0</v>
          </cell>
          <cell r="I7718">
            <v>174.84231</v>
          </cell>
        </row>
        <row r="7719">
          <cell r="A7719" t="str">
            <v>950351142064</v>
          </cell>
          <cell r="B7719">
            <v>95035114</v>
          </cell>
          <cell r="C7719">
            <v>2064</v>
          </cell>
          <cell r="D7719">
            <v>245</v>
          </cell>
          <cell r="E7719">
            <v>0</v>
          </cell>
          <cell r="F7719">
            <v>0</v>
          </cell>
          <cell r="G7719">
            <v>0</v>
          </cell>
          <cell r="H7719">
            <v>0</v>
          </cell>
          <cell r="I7719">
            <v>245</v>
          </cell>
        </row>
        <row r="7720">
          <cell r="A7720" t="str">
            <v>950351152061</v>
          </cell>
          <cell r="B7720">
            <v>95035115</v>
          </cell>
          <cell r="C7720">
            <v>2061</v>
          </cell>
          <cell r="D7720">
            <v>34.756239999999998</v>
          </cell>
          <cell r="E7720">
            <v>0</v>
          </cell>
          <cell r="F7720">
            <v>0</v>
          </cell>
          <cell r="G7720">
            <v>0</v>
          </cell>
          <cell r="H7720">
            <v>0</v>
          </cell>
          <cell r="I7720">
            <v>34.756239999999998</v>
          </cell>
        </row>
        <row r="7721">
          <cell r="A7721" t="str">
            <v>950351152062</v>
          </cell>
          <cell r="B7721">
            <v>95035115</v>
          </cell>
          <cell r="C7721">
            <v>2062</v>
          </cell>
          <cell r="D7721">
            <v>21.33868</v>
          </cell>
          <cell r="E7721">
            <v>0</v>
          </cell>
          <cell r="F7721">
            <v>0</v>
          </cell>
          <cell r="G7721">
            <v>0</v>
          </cell>
          <cell r="H7721">
            <v>0</v>
          </cell>
          <cell r="I7721">
            <v>21.33868</v>
          </cell>
        </row>
        <row r="7722">
          <cell r="A7722" t="str">
            <v>950351162061</v>
          </cell>
          <cell r="B7722">
            <v>95035116</v>
          </cell>
          <cell r="C7722">
            <v>2061</v>
          </cell>
          <cell r="D7722">
            <v>364.5</v>
          </cell>
          <cell r="E7722">
            <v>0</v>
          </cell>
          <cell r="F7722">
            <v>0</v>
          </cell>
          <cell r="G7722">
            <v>0</v>
          </cell>
          <cell r="H7722">
            <v>0</v>
          </cell>
          <cell r="I7722">
            <v>364.5</v>
          </cell>
        </row>
        <row r="7723">
          <cell r="A7723" t="str">
            <v>950351172061</v>
          </cell>
          <cell r="B7723">
            <v>95035117</v>
          </cell>
          <cell r="C7723">
            <v>2061</v>
          </cell>
          <cell r="D7723">
            <v>261.58999999999997</v>
          </cell>
          <cell r="E7723">
            <v>0</v>
          </cell>
          <cell r="F7723">
            <v>0</v>
          </cell>
          <cell r="G7723">
            <v>0</v>
          </cell>
          <cell r="H7723">
            <v>0</v>
          </cell>
          <cell r="I7723">
            <v>261.58999999999997</v>
          </cell>
        </row>
        <row r="7724">
          <cell r="A7724" t="str">
            <v>950351192060</v>
          </cell>
          <cell r="B7724">
            <v>95035119</v>
          </cell>
          <cell r="C7724">
            <v>2060</v>
          </cell>
          <cell r="D7724">
            <v>199.13499999999999</v>
          </cell>
          <cell r="E7724">
            <v>0</v>
          </cell>
          <cell r="F7724">
            <v>0</v>
          </cell>
          <cell r="G7724">
            <v>0</v>
          </cell>
          <cell r="H7724">
            <v>0</v>
          </cell>
          <cell r="I7724">
            <v>199.13499999999999</v>
          </cell>
        </row>
        <row r="7725">
          <cell r="A7725" t="str">
            <v>950351196024</v>
          </cell>
          <cell r="B7725">
            <v>95035119</v>
          </cell>
          <cell r="C7725">
            <v>6024</v>
          </cell>
          <cell r="D7725">
            <v>151.41999999999999</v>
          </cell>
          <cell r="E7725">
            <v>0</v>
          </cell>
          <cell r="F7725">
            <v>0</v>
          </cell>
          <cell r="G7725">
            <v>0</v>
          </cell>
          <cell r="H7725">
            <v>0</v>
          </cell>
          <cell r="I7725">
            <v>151.41999999999999</v>
          </cell>
        </row>
        <row r="7726">
          <cell r="A7726" t="str">
            <v>950351202060</v>
          </cell>
          <cell r="B7726">
            <v>95035120</v>
          </cell>
          <cell r="C7726">
            <v>2060</v>
          </cell>
          <cell r="D7726">
            <v>257.73250000000002</v>
          </cell>
          <cell r="E7726">
            <v>0</v>
          </cell>
          <cell r="F7726">
            <v>0</v>
          </cell>
          <cell r="G7726">
            <v>0</v>
          </cell>
          <cell r="H7726">
            <v>0</v>
          </cell>
          <cell r="I7726">
            <v>257.73250000000002</v>
          </cell>
        </row>
        <row r="7727">
          <cell r="A7727" t="str">
            <v>950351211040</v>
          </cell>
          <cell r="B7727">
            <v>95035121</v>
          </cell>
          <cell r="C7727">
            <v>1040</v>
          </cell>
          <cell r="D7727">
            <v>192.5</v>
          </cell>
          <cell r="E7727">
            <v>0</v>
          </cell>
          <cell r="F7727">
            <v>0</v>
          </cell>
          <cell r="G7727">
            <v>0</v>
          </cell>
          <cell r="H7727">
            <v>0</v>
          </cell>
          <cell r="I7727">
            <v>192.5</v>
          </cell>
        </row>
        <row r="7728">
          <cell r="A7728" t="str">
            <v>950351221040</v>
          </cell>
          <cell r="B7728">
            <v>95035122</v>
          </cell>
          <cell r="C7728">
            <v>1040</v>
          </cell>
          <cell r="D7728">
            <v>132</v>
          </cell>
          <cell r="E7728">
            <v>0</v>
          </cell>
          <cell r="F7728">
            <v>0</v>
          </cell>
          <cell r="G7728">
            <v>0</v>
          </cell>
          <cell r="H7728">
            <v>0</v>
          </cell>
          <cell r="I7728">
            <v>132</v>
          </cell>
        </row>
        <row r="7729">
          <cell r="A7729" t="str">
            <v>950351231040</v>
          </cell>
          <cell r="B7729">
            <v>95035123</v>
          </cell>
          <cell r="C7729">
            <v>1040</v>
          </cell>
          <cell r="D7729">
            <v>63.6</v>
          </cell>
          <cell r="E7729">
            <v>0</v>
          </cell>
          <cell r="F7729">
            <v>0</v>
          </cell>
          <cell r="G7729">
            <v>0</v>
          </cell>
          <cell r="H7729">
            <v>0</v>
          </cell>
          <cell r="I7729">
            <v>63.6</v>
          </cell>
        </row>
        <row r="7730">
          <cell r="A7730" t="str">
            <v>950351241040</v>
          </cell>
          <cell r="B7730">
            <v>95035124</v>
          </cell>
          <cell r="C7730">
            <v>1040</v>
          </cell>
          <cell r="D7730">
            <v>486.66667000000001</v>
          </cell>
          <cell r="E7730">
            <v>0</v>
          </cell>
          <cell r="F7730">
            <v>0</v>
          </cell>
          <cell r="G7730">
            <v>0</v>
          </cell>
          <cell r="H7730">
            <v>0</v>
          </cell>
          <cell r="I7730">
            <v>486.66667000000001</v>
          </cell>
        </row>
        <row r="7731">
          <cell r="A7731" t="str">
            <v>950351251040</v>
          </cell>
          <cell r="B7731">
            <v>95035125</v>
          </cell>
          <cell r="C7731">
            <v>1040</v>
          </cell>
          <cell r="D7731">
            <v>15.974119999999999</v>
          </cell>
          <cell r="E7731">
            <v>0</v>
          </cell>
          <cell r="F7731">
            <v>0</v>
          </cell>
          <cell r="G7731">
            <v>0</v>
          </cell>
          <cell r="H7731">
            <v>0</v>
          </cell>
          <cell r="I7731">
            <v>15.974119999999999</v>
          </cell>
        </row>
        <row r="7732">
          <cell r="A7732" t="str">
            <v>950351254010</v>
          </cell>
          <cell r="B7732">
            <v>95035125</v>
          </cell>
          <cell r="C7732">
            <v>4010</v>
          </cell>
          <cell r="D7732">
            <v>20.010000000000002</v>
          </cell>
          <cell r="E7732">
            <v>0</v>
          </cell>
          <cell r="F7732">
            <v>0</v>
          </cell>
          <cell r="G7732">
            <v>0</v>
          </cell>
          <cell r="H7732">
            <v>0</v>
          </cell>
          <cell r="I7732">
            <v>20.010000000000002</v>
          </cell>
        </row>
        <row r="7733">
          <cell r="A7733" t="str">
            <v>950351261040</v>
          </cell>
          <cell r="B7733">
            <v>95035126</v>
          </cell>
          <cell r="C7733">
            <v>1040</v>
          </cell>
          <cell r="D7733">
            <v>25</v>
          </cell>
          <cell r="E7733">
            <v>0</v>
          </cell>
          <cell r="F7733">
            <v>0</v>
          </cell>
          <cell r="G7733">
            <v>0</v>
          </cell>
          <cell r="H7733">
            <v>0</v>
          </cell>
          <cell r="I7733">
            <v>25</v>
          </cell>
        </row>
        <row r="7734">
          <cell r="A7734" t="str">
            <v>950351262062</v>
          </cell>
          <cell r="B7734">
            <v>95035126</v>
          </cell>
          <cell r="C7734">
            <v>2062</v>
          </cell>
          <cell r="D7734">
            <v>20.45</v>
          </cell>
          <cell r="E7734">
            <v>0</v>
          </cell>
          <cell r="F7734">
            <v>0</v>
          </cell>
          <cell r="G7734">
            <v>0</v>
          </cell>
          <cell r="H7734">
            <v>0</v>
          </cell>
          <cell r="I7734">
            <v>20.45</v>
          </cell>
        </row>
        <row r="7735">
          <cell r="A7735" t="str">
            <v>950351271040</v>
          </cell>
          <cell r="B7735">
            <v>95035127</v>
          </cell>
          <cell r="C7735">
            <v>1040</v>
          </cell>
          <cell r="D7735">
            <v>92.757140000000007</v>
          </cell>
          <cell r="E7735">
            <v>0</v>
          </cell>
          <cell r="F7735">
            <v>0</v>
          </cell>
          <cell r="G7735">
            <v>0</v>
          </cell>
          <cell r="H7735">
            <v>0</v>
          </cell>
          <cell r="I7735">
            <v>92.757140000000007</v>
          </cell>
        </row>
        <row r="7736">
          <cell r="A7736" t="str">
            <v>950351281040</v>
          </cell>
          <cell r="B7736">
            <v>95035128</v>
          </cell>
          <cell r="C7736">
            <v>1040</v>
          </cell>
          <cell r="D7736">
            <v>73.388890000000004</v>
          </cell>
          <cell r="E7736">
            <v>0</v>
          </cell>
          <cell r="F7736">
            <v>0</v>
          </cell>
          <cell r="G7736">
            <v>0</v>
          </cell>
          <cell r="H7736">
            <v>0</v>
          </cell>
          <cell r="I7736">
            <v>73.388890000000004</v>
          </cell>
        </row>
        <row r="7737">
          <cell r="A7737" t="str">
            <v>950351284010</v>
          </cell>
          <cell r="B7737">
            <v>95035128</v>
          </cell>
          <cell r="C7737">
            <v>4010</v>
          </cell>
          <cell r="D7737">
            <v>67</v>
          </cell>
          <cell r="E7737">
            <v>0</v>
          </cell>
          <cell r="F7737">
            <v>0</v>
          </cell>
          <cell r="G7737">
            <v>0</v>
          </cell>
          <cell r="H7737">
            <v>0</v>
          </cell>
          <cell r="I7737">
            <v>67</v>
          </cell>
        </row>
        <row r="7738">
          <cell r="A7738" t="str">
            <v>950351301040</v>
          </cell>
          <cell r="B7738">
            <v>95035130</v>
          </cell>
          <cell r="C7738">
            <v>1040</v>
          </cell>
          <cell r="D7738">
            <v>699.35500000000002</v>
          </cell>
          <cell r="E7738">
            <v>0</v>
          </cell>
          <cell r="F7738">
            <v>0</v>
          </cell>
          <cell r="G7738">
            <v>0</v>
          </cell>
          <cell r="H7738">
            <v>0</v>
          </cell>
          <cell r="I7738">
            <v>699.35500000000002</v>
          </cell>
        </row>
        <row r="7739">
          <cell r="A7739" t="str">
            <v>950351311040</v>
          </cell>
          <cell r="B7739">
            <v>95035131</v>
          </cell>
          <cell r="C7739">
            <v>1040</v>
          </cell>
          <cell r="D7739">
            <v>293.21525000000003</v>
          </cell>
          <cell r="E7739">
            <v>0</v>
          </cell>
          <cell r="F7739">
            <v>0</v>
          </cell>
          <cell r="G7739">
            <v>0</v>
          </cell>
          <cell r="H7739">
            <v>0</v>
          </cell>
          <cell r="I7739">
            <v>293.21525000000003</v>
          </cell>
        </row>
        <row r="7740">
          <cell r="A7740" t="str">
            <v>950351314010</v>
          </cell>
          <cell r="B7740">
            <v>95035131</v>
          </cell>
          <cell r="C7740">
            <v>4010</v>
          </cell>
          <cell r="D7740">
            <v>272.3</v>
          </cell>
          <cell r="E7740">
            <v>0</v>
          </cell>
          <cell r="F7740">
            <v>0</v>
          </cell>
          <cell r="G7740">
            <v>0</v>
          </cell>
          <cell r="H7740">
            <v>0</v>
          </cell>
          <cell r="I7740">
            <v>272.3</v>
          </cell>
        </row>
        <row r="7741">
          <cell r="A7741" t="str">
            <v>950351322060</v>
          </cell>
          <cell r="B7741">
            <v>95035132</v>
          </cell>
          <cell r="C7741">
            <v>2060</v>
          </cell>
          <cell r="D7741">
            <v>779.45</v>
          </cell>
          <cell r="E7741">
            <v>0</v>
          </cell>
          <cell r="F7741">
            <v>0</v>
          </cell>
          <cell r="G7741">
            <v>0</v>
          </cell>
          <cell r="H7741">
            <v>0</v>
          </cell>
          <cell r="I7741">
            <v>779.45</v>
          </cell>
        </row>
        <row r="7742">
          <cell r="A7742" t="str">
            <v>950351332060</v>
          </cell>
          <cell r="B7742">
            <v>95035133</v>
          </cell>
          <cell r="C7742">
            <v>2060</v>
          </cell>
          <cell r="D7742">
            <v>513.46600000000001</v>
          </cell>
          <cell r="E7742">
            <v>0</v>
          </cell>
          <cell r="F7742">
            <v>0</v>
          </cell>
          <cell r="G7742">
            <v>0</v>
          </cell>
          <cell r="H7742">
            <v>0</v>
          </cell>
          <cell r="I7742">
            <v>513.46600000000001</v>
          </cell>
        </row>
        <row r="7743">
          <cell r="A7743" t="str">
            <v>950351332064</v>
          </cell>
          <cell r="B7743">
            <v>95035133</v>
          </cell>
          <cell r="C7743">
            <v>2064</v>
          </cell>
          <cell r="D7743">
            <v>513.46</v>
          </cell>
          <cell r="E7743">
            <v>0</v>
          </cell>
          <cell r="F7743">
            <v>0</v>
          </cell>
          <cell r="G7743">
            <v>0</v>
          </cell>
          <cell r="H7743">
            <v>0</v>
          </cell>
          <cell r="I7743">
            <v>513.46</v>
          </cell>
        </row>
        <row r="7744">
          <cell r="A7744" t="str">
            <v>950351342060</v>
          </cell>
          <cell r="B7744">
            <v>95035134</v>
          </cell>
          <cell r="C7744">
            <v>2060</v>
          </cell>
          <cell r="D7744">
            <v>315.31</v>
          </cell>
          <cell r="E7744">
            <v>0</v>
          </cell>
          <cell r="F7744">
            <v>0</v>
          </cell>
          <cell r="G7744">
            <v>0</v>
          </cell>
          <cell r="H7744">
            <v>0</v>
          </cell>
          <cell r="I7744">
            <v>315.31</v>
          </cell>
        </row>
        <row r="7745">
          <cell r="A7745" t="str">
            <v>950351342061</v>
          </cell>
          <cell r="B7745">
            <v>95035134</v>
          </cell>
          <cell r="C7745">
            <v>2061</v>
          </cell>
          <cell r="D7745">
            <v>231.94</v>
          </cell>
          <cell r="E7745">
            <v>0</v>
          </cell>
          <cell r="F7745">
            <v>0</v>
          </cell>
          <cell r="G7745">
            <v>0</v>
          </cell>
          <cell r="H7745">
            <v>0</v>
          </cell>
          <cell r="I7745">
            <v>231.94</v>
          </cell>
        </row>
        <row r="7746">
          <cell r="A7746" t="str">
            <v>950351352060</v>
          </cell>
          <cell r="B7746">
            <v>95035135</v>
          </cell>
          <cell r="C7746">
            <v>2060</v>
          </cell>
          <cell r="D7746">
            <v>277.39666999999997</v>
          </cell>
          <cell r="E7746">
            <v>0</v>
          </cell>
          <cell r="F7746">
            <v>0</v>
          </cell>
          <cell r="G7746">
            <v>0</v>
          </cell>
          <cell r="H7746">
            <v>0</v>
          </cell>
          <cell r="I7746">
            <v>277.39666999999997</v>
          </cell>
        </row>
        <row r="7747">
          <cell r="A7747" t="str">
            <v>950351372061</v>
          </cell>
          <cell r="B7747">
            <v>95035137</v>
          </cell>
          <cell r="C7747">
            <v>2061</v>
          </cell>
          <cell r="D7747">
            <v>201.63</v>
          </cell>
          <cell r="E7747">
            <v>0</v>
          </cell>
          <cell r="F7747">
            <v>0</v>
          </cell>
          <cell r="G7747">
            <v>0</v>
          </cell>
          <cell r="H7747">
            <v>0</v>
          </cell>
          <cell r="I7747">
            <v>201.63</v>
          </cell>
        </row>
        <row r="7748">
          <cell r="A7748" t="str">
            <v>950351382061</v>
          </cell>
          <cell r="B7748">
            <v>95035138</v>
          </cell>
          <cell r="C7748">
            <v>2061</v>
          </cell>
          <cell r="D7748">
            <v>50</v>
          </cell>
          <cell r="E7748">
            <v>0</v>
          </cell>
          <cell r="F7748">
            <v>0</v>
          </cell>
          <cell r="G7748">
            <v>0</v>
          </cell>
          <cell r="H7748">
            <v>0</v>
          </cell>
          <cell r="I7748">
            <v>50</v>
          </cell>
        </row>
        <row r="7749">
          <cell r="A7749" t="str">
            <v>950351392060</v>
          </cell>
          <cell r="B7749">
            <v>95035139</v>
          </cell>
          <cell r="C7749">
            <v>2060</v>
          </cell>
          <cell r="D7749">
            <v>114</v>
          </cell>
          <cell r="E7749">
            <v>0</v>
          </cell>
          <cell r="F7749">
            <v>0</v>
          </cell>
          <cell r="G7749">
            <v>0</v>
          </cell>
          <cell r="H7749">
            <v>0</v>
          </cell>
          <cell r="I7749">
            <v>114</v>
          </cell>
        </row>
        <row r="7750">
          <cell r="A7750" t="str">
            <v>950351402060</v>
          </cell>
          <cell r="B7750">
            <v>95035140</v>
          </cell>
          <cell r="C7750">
            <v>2060</v>
          </cell>
          <cell r="D7750">
            <v>126.57</v>
          </cell>
          <cell r="E7750">
            <v>0</v>
          </cell>
          <cell r="F7750">
            <v>0</v>
          </cell>
          <cell r="G7750">
            <v>0</v>
          </cell>
          <cell r="H7750">
            <v>0</v>
          </cell>
          <cell r="I7750">
            <v>126.57</v>
          </cell>
        </row>
        <row r="7751">
          <cell r="A7751" t="str">
            <v>950351412060</v>
          </cell>
          <cell r="B7751">
            <v>95035141</v>
          </cell>
          <cell r="C7751">
            <v>2060</v>
          </cell>
          <cell r="D7751">
            <v>1647.6533300000001</v>
          </cell>
          <cell r="E7751">
            <v>0</v>
          </cell>
          <cell r="F7751">
            <v>0</v>
          </cell>
          <cell r="G7751">
            <v>0</v>
          </cell>
          <cell r="H7751">
            <v>0</v>
          </cell>
          <cell r="I7751">
            <v>1647.6533300000001</v>
          </cell>
        </row>
        <row r="7752">
          <cell r="A7752" t="str">
            <v>950351422060</v>
          </cell>
          <cell r="B7752">
            <v>95035142</v>
          </cell>
          <cell r="C7752">
            <v>2060</v>
          </cell>
          <cell r="D7752">
            <v>62.9</v>
          </cell>
          <cell r="E7752">
            <v>0</v>
          </cell>
          <cell r="F7752">
            <v>0</v>
          </cell>
          <cell r="G7752">
            <v>0</v>
          </cell>
          <cell r="H7752">
            <v>0</v>
          </cell>
          <cell r="I7752">
            <v>62.9</v>
          </cell>
        </row>
        <row r="7753">
          <cell r="A7753" t="str">
            <v>950351432060</v>
          </cell>
          <cell r="B7753">
            <v>95035143</v>
          </cell>
          <cell r="C7753">
            <v>2060</v>
          </cell>
          <cell r="D7753">
            <v>78.905000000000001</v>
          </cell>
          <cell r="E7753">
            <v>0</v>
          </cell>
          <cell r="F7753">
            <v>0</v>
          </cell>
          <cell r="G7753">
            <v>0</v>
          </cell>
          <cell r="H7753">
            <v>0</v>
          </cell>
          <cell r="I7753">
            <v>78.905000000000001</v>
          </cell>
        </row>
        <row r="7754">
          <cell r="A7754" t="str">
            <v>950351442060</v>
          </cell>
          <cell r="B7754">
            <v>95035144</v>
          </cell>
          <cell r="C7754">
            <v>2060</v>
          </cell>
          <cell r="D7754">
            <v>87.22</v>
          </cell>
          <cell r="E7754">
            <v>0</v>
          </cell>
          <cell r="F7754">
            <v>0</v>
          </cell>
          <cell r="G7754">
            <v>0</v>
          </cell>
          <cell r="H7754">
            <v>0</v>
          </cell>
          <cell r="I7754">
            <v>87.22</v>
          </cell>
        </row>
        <row r="7755">
          <cell r="A7755" t="str">
            <v>950351446024</v>
          </cell>
          <cell r="B7755">
            <v>95035144</v>
          </cell>
          <cell r="C7755">
            <v>6024</v>
          </cell>
          <cell r="D7755">
            <v>87.22</v>
          </cell>
          <cell r="E7755">
            <v>0</v>
          </cell>
          <cell r="F7755">
            <v>0</v>
          </cell>
          <cell r="G7755">
            <v>0</v>
          </cell>
          <cell r="H7755">
            <v>0</v>
          </cell>
          <cell r="I7755">
            <v>87.22</v>
          </cell>
        </row>
        <row r="7756">
          <cell r="A7756" t="str">
            <v>950351452060</v>
          </cell>
          <cell r="B7756">
            <v>95035145</v>
          </cell>
          <cell r="C7756">
            <v>2060</v>
          </cell>
          <cell r="D7756">
            <v>81.651430000000005</v>
          </cell>
          <cell r="E7756">
            <v>0</v>
          </cell>
          <cell r="F7756">
            <v>0</v>
          </cell>
          <cell r="G7756">
            <v>0</v>
          </cell>
          <cell r="H7756">
            <v>0</v>
          </cell>
          <cell r="I7756">
            <v>81.651430000000005</v>
          </cell>
        </row>
        <row r="7757">
          <cell r="A7757" t="str">
            <v>950351462060</v>
          </cell>
          <cell r="B7757">
            <v>95035146</v>
          </cell>
          <cell r="C7757">
            <v>2060</v>
          </cell>
          <cell r="D7757">
            <v>118.9</v>
          </cell>
          <cell r="E7757">
            <v>0</v>
          </cell>
          <cell r="F7757">
            <v>0</v>
          </cell>
          <cell r="G7757">
            <v>0</v>
          </cell>
          <cell r="H7757">
            <v>0</v>
          </cell>
          <cell r="I7757">
            <v>118.9</v>
          </cell>
        </row>
        <row r="7758">
          <cell r="A7758" t="str">
            <v>950351472060</v>
          </cell>
          <cell r="B7758">
            <v>95035147</v>
          </cell>
          <cell r="C7758">
            <v>2060</v>
          </cell>
          <cell r="D7758">
            <v>139.88</v>
          </cell>
          <cell r="E7758">
            <v>0</v>
          </cell>
          <cell r="F7758">
            <v>0</v>
          </cell>
          <cell r="G7758">
            <v>0</v>
          </cell>
          <cell r="H7758">
            <v>0</v>
          </cell>
          <cell r="I7758">
            <v>139.88</v>
          </cell>
        </row>
        <row r="7759">
          <cell r="A7759" t="str">
            <v>950351482060</v>
          </cell>
          <cell r="B7759">
            <v>95035148</v>
          </cell>
          <cell r="C7759">
            <v>2060</v>
          </cell>
          <cell r="D7759">
            <v>62.88</v>
          </cell>
          <cell r="E7759">
            <v>0</v>
          </cell>
          <cell r="F7759">
            <v>0</v>
          </cell>
          <cell r="G7759">
            <v>0</v>
          </cell>
          <cell r="H7759">
            <v>0</v>
          </cell>
          <cell r="I7759">
            <v>62.88</v>
          </cell>
        </row>
        <row r="7760">
          <cell r="A7760" t="str">
            <v>950351492060</v>
          </cell>
          <cell r="B7760">
            <v>95035149</v>
          </cell>
          <cell r="C7760">
            <v>2060</v>
          </cell>
          <cell r="D7760">
            <v>69.55</v>
          </cell>
          <cell r="E7760">
            <v>0</v>
          </cell>
          <cell r="F7760">
            <v>0</v>
          </cell>
          <cell r="G7760">
            <v>0</v>
          </cell>
          <cell r="H7760">
            <v>0</v>
          </cell>
          <cell r="I7760">
            <v>69.55</v>
          </cell>
        </row>
        <row r="7761">
          <cell r="A7761" t="str">
            <v>950351501040</v>
          </cell>
          <cell r="B7761">
            <v>95035150</v>
          </cell>
          <cell r="C7761">
            <v>1040</v>
          </cell>
          <cell r="D7761">
            <v>115.0485</v>
          </cell>
          <cell r="E7761">
            <v>0</v>
          </cell>
          <cell r="F7761">
            <v>0</v>
          </cell>
          <cell r="G7761">
            <v>0</v>
          </cell>
          <cell r="H7761">
            <v>0</v>
          </cell>
          <cell r="I7761">
            <v>115.0485</v>
          </cell>
        </row>
        <row r="7762">
          <cell r="A7762" t="str">
            <v>950351511040</v>
          </cell>
          <cell r="B7762">
            <v>95035151</v>
          </cell>
          <cell r="C7762">
            <v>1040</v>
          </cell>
          <cell r="D7762">
            <v>46.167200000000001</v>
          </cell>
          <cell r="E7762">
            <v>0</v>
          </cell>
          <cell r="F7762">
            <v>0</v>
          </cell>
          <cell r="G7762">
            <v>0</v>
          </cell>
          <cell r="H7762">
            <v>0</v>
          </cell>
          <cell r="I7762">
            <v>46.167200000000001</v>
          </cell>
        </row>
        <row r="7763">
          <cell r="A7763" t="str">
            <v>950351521040</v>
          </cell>
          <cell r="B7763">
            <v>95035152</v>
          </cell>
          <cell r="C7763">
            <v>1040</v>
          </cell>
          <cell r="D7763">
            <v>469.23</v>
          </cell>
          <cell r="E7763">
            <v>0</v>
          </cell>
          <cell r="F7763">
            <v>0</v>
          </cell>
          <cell r="G7763">
            <v>0</v>
          </cell>
          <cell r="H7763">
            <v>0</v>
          </cell>
          <cell r="I7763">
            <v>469.23</v>
          </cell>
        </row>
        <row r="7764">
          <cell r="A7764" t="str">
            <v>950351524010</v>
          </cell>
          <cell r="B7764">
            <v>95035152</v>
          </cell>
          <cell r="C7764">
            <v>4010</v>
          </cell>
          <cell r="D7764">
            <v>469.23</v>
          </cell>
          <cell r="E7764">
            <v>0</v>
          </cell>
          <cell r="F7764">
            <v>0</v>
          </cell>
          <cell r="G7764">
            <v>0</v>
          </cell>
          <cell r="H7764">
            <v>0</v>
          </cell>
          <cell r="I7764">
            <v>469.23</v>
          </cell>
        </row>
        <row r="7765">
          <cell r="A7765" t="str">
            <v>950351531040</v>
          </cell>
          <cell r="B7765">
            <v>95035153</v>
          </cell>
          <cell r="C7765">
            <v>1040</v>
          </cell>
          <cell r="D7765">
            <v>164.71</v>
          </cell>
          <cell r="E7765">
            <v>0</v>
          </cell>
          <cell r="F7765">
            <v>0</v>
          </cell>
          <cell r="G7765">
            <v>0</v>
          </cell>
          <cell r="H7765">
            <v>0</v>
          </cell>
          <cell r="I7765">
            <v>164.71</v>
          </cell>
        </row>
        <row r="7766">
          <cell r="A7766" t="str">
            <v>950351562062</v>
          </cell>
          <cell r="B7766">
            <v>95035156</v>
          </cell>
          <cell r="C7766">
            <v>2062</v>
          </cell>
          <cell r="D7766">
            <v>12.59741</v>
          </cell>
          <cell r="E7766">
            <v>0</v>
          </cell>
          <cell r="F7766">
            <v>0</v>
          </cell>
          <cell r="G7766">
            <v>0</v>
          </cell>
          <cell r="H7766">
            <v>0</v>
          </cell>
          <cell r="I7766">
            <v>12.59741</v>
          </cell>
        </row>
        <row r="7767">
          <cell r="A7767" t="str">
            <v>950351572064</v>
          </cell>
          <cell r="B7767">
            <v>95035157</v>
          </cell>
          <cell r="C7767">
            <v>2064</v>
          </cell>
          <cell r="D7767">
            <v>35</v>
          </cell>
          <cell r="E7767">
            <v>0</v>
          </cell>
          <cell r="F7767">
            <v>0</v>
          </cell>
          <cell r="G7767">
            <v>0</v>
          </cell>
          <cell r="H7767">
            <v>0</v>
          </cell>
          <cell r="I7767">
            <v>35</v>
          </cell>
        </row>
        <row r="7768">
          <cell r="A7768" t="str">
            <v>950351582064</v>
          </cell>
          <cell r="B7768">
            <v>95035158</v>
          </cell>
          <cell r="C7768">
            <v>2064</v>
          </cell>
          <cell r="D7768">
            <v>35</v>
          </cell>
          <cell r="E7768">
            <v>0</v>
          </cell>
          <cell r="F7768">
            <v>0</v>
          </cell>
          <cell r="G7768">
            <v>0</v>
          </cell>
          <cell r="H7768">
            <v>0</v>
          </cell>
          <cell r="I7768">
            <v>35</v>
          </cell>
        </row>
        <row r="7769">
          <cell r="A7769" t="str">
            <v>950351592064</v>
          </cell>
          <cell r="B7769">
            <v>95035159</v>
          </cell>
          <cell r="C7769">
            <v>2064</v>
          </cell>
          <cell r="D7769">
            <v>35</v>
          </cell>
          <cell r="E7769">
            <v>0</v>
          </cell>
          <cell r="F7769">
            <v>0</v>
          </cell>
          <cell r="G7769">
            <v>0</v>
          </cell>
          <cell r="H7769">
            <v>0</v>
          </cell>
          <cell r="I7769">
            <v>35</v>
          </cell>
        </row>
        <row r="7770">
          <cell r="A7770" t="str">
            <v>950351611040</v>
          </cell>
          <cell r="B7770">
            <v>95035161</v>
          </cell>
          <cell r="C7770">
            <v>1040</v>
          </cell>
          <cell r="D7770">
            <v>63.2</v>
          </cell>
          <cell r="E7770">
            <v>0</v>
          </cell>
          <cell r="F7770">
            <v>0</v>
          </cell>
          <cell r="G7770">
            <v>0</v>
          </cell>
          <cell r="H7770">
            <v>0</v>
          </cell>
          <cell r="I7770">
            <v>63.2</v>
          </cell>
        </row>
        <row r="7771">
          <cell r="A7771" t="str">
            <v>950351621040</v>
          </cell>
          <cell r="B7771">
            <v>95035162</v>
          </cell>
          <cell r="C7771">
            <v>1040</v>
          </cell>
          <cell r="D7771">
            <v>63.2</v>
          </cell>
          <cell r="E7771">
            <v>0</v>
          </cell>
          <cell r="F7771">
            <v>0</v>
          </cell>
          <cell r="G7771">
            <v>0</v>
          </cell>
          <cell r="H7771">
            <v>0</v>
          </cell>
          <cell r="I7771">
            <v>63.2</v>
          </cell>
        </row>
        <row r="7772">
          <cell r="A7772" t="str">
            <v>950351624010</v>
          </cell>
          <cell r="B7772">
            <v>95035162</v>
          </cell>
          <cell r="C7772">
            <v>4010</v>
          </cell>
          <cell r="D7772">
            <v>63.2</v>
          </cell>
          <cell r="E7772">
            <v>0</v>
          </cell>
          <cell r="F7772">
            <v>0</v>
          </cell>
          <cell r="G7772">
            <v>0</v>
          </cell>
          <cell r="H7772">
            <v>0</v>
          </cell>
          <cell r="I7772">
            <v>63.2</v>
          </cell>
        </row>
        <row r="7773">
          <cell r="A7773" t="str">
            <v>950351631040</v>
          </cell>
          <cell r="B7773">
            <v>95035163</v>
          </cell>
          <cell r="C7773">
            <v>1040</v>
          </cell>
          <cell r="D7773">
            <v>63.2</v>
          </cell>
          <cell r="E7773">
            <v>0</v>
          </cell>
          <cell r="F7773">
            <v>0</v>
          </cell>
          <cell r="G7773">
            <v>0</v>
          </cell>
          <cell r="H7773">
            <v>0</v>
          </cell>
          <cell r="I7773">
            <v>63.2</v>
          </cell>
        </row>
        <row r="7774">
          <cell r="A7774" t="str">
            <v>950351651040</v>
          </cell>
          <cell r="B7774">
            <v>95035165</v>
          </cell>
          <cell r="C7774">
            <v>1040</v>
          </cell>
          <cell r="D7774">
            <v>0.35</v>
          </cell>
          <cell r="E7774">
            <v>0</v>
          </cell>
          <cell r="F7774">
            <v>0</v>
          </cell>
          <cell r="G7774">
            <v>0</v>
          </cell>
          <cell r="H7774">
            <v>0</v>
          </cell>
          <cell r="I7774">
            <v>0.35</v>
          </cell>
        </row>
        <row r="7775">
          <cell r="A7775" t="str">
            <v>950351661040</v>
          </cell>
          <cell r="B7775">
            <v>95035166</v>
          </cell>
          <cell r="C7775">
            <v>1040</v>
          </cell>
          <cell r="D7775">
            <v>0.5</v>
          </cell>
          <cell r="E7775">
            <v>0</v>
          </cell>
          <cell r="F7775">
            <v>0</v>
          </cell>
          <cell r="G7775">
            <v>0</v>
          </cell>
          <cell r="H7775">
            <v>0</v>
          </cell>
          <cell r="I7775">
            <v>0.5</v>
          </cell>
        </row>
        <row r="7776">
          <cell r="A7776" t="str">
            <v>950351671040</v>
          </cell>
          <cell r="B7776">
            <v>95035167</v>
          </cell>
          <cell r="C7776">
            <v>1040</v>
          </cell>
          <cell r="D7776">
            <v>0.7</v>
          </cell>
          <cell r="E7776">
            <v>0</v>
          </cell>
          <cell r="F7776">
            <v>0</v>
          </cell>
          <cell r="G7776">
            <v>0</v>
          </cell>
          <cell r="H7776">
            <v>0</v>
          </cell>
          <cell r="I7776">
            <v>0.7</v>
          </cell>
        </row>
        <row r="7777">
          <cell r="A7777" t="str">
            <v>950351681040</v>
          </cell>
          <cell r="B7777">
            <v>95035168</v>
          </cell>
          <cell r="C7777">
            <v>1040</v>
          </cell>
          <cell r="D7777">
            <v>0.85</v>
          </cell>
          <cell r="E7777">
            <v>0</v>
          </cell>
          <cell r="F7777">
            <v>0</v>
          </cell>
          <cell r="G7777">
            <v>0</v>
          </cell>
          <cell r="H7777">
            <v>0</v>
          </cell>
          <cell r="I7777">
            <v>0.85</v>
          </cell>
        </row>
        <row r="7778">
          <cell r="A7778" t="str">
            <v>950351691040</v>
          </cell>
          <cell r="B7778">
            <v>95035169</v>
          </cell>
          <cell r="C7778">
            <v>1040</v>
          </cell>
          <cell r="D7778">
            <v>334.66667000000001</v>
          </cell>
          <cell r="E7778">
            <v>0</v>
          </cell>
          <cell r="F7778">
            <v>0</v>
          </cell>
          <cell r="G7778">
            <v>0</v>
          </cell>
          <cell r="H7778">
            <v>0</v>
          </cell>
          <cell r="I7778">
            <v>334.66667000000001</v>
          </cell>
        </row>
        <row r="7779">
          <cell r="A7779" t="str">
            <v>950351701040</v>
          </cell>
          <cell r="B7779">
            <v>95035170</v>
          </cell>
          <cell r="C7779">
            <v>1040</v>
          </cell>
          <cell r="D7779">
            <v>756.25</v>
          </cell>
          <cell r="E7779">
            <v>0</v>
          </cell>
          <cell r="F7779">
            <v>0</v>
          </cell>
          <cell r="G7779">
            <v>0</v>
          </cell>
          <cell r="H7779">
            <v>0</v>
          </cell>
          <cell r="I7779">
            <v>756.25</v>
          </cell>
        </row>
        <row r="7780">
          <cell r="A7780" t="str">
            <v>950351711040</v>
          </cell>
          <cell r="B7780">
            <v>95035171</v>
          </cell>
          <cell r="C7780">
            <v>1040</v>
          </cell>
          <cell r="D7780">
            <v>1409</v>
          </cell>
          <cell r="E7780">
            <v>0</v>
          </cell>
          <cell r="F7780">
            <v>0</v>
          </cell>
          <cell r="G7780">
            <v>0</v>
          </cell>
          <cell r="H7780">
            <v>0</v>
          </cell>
          <cell r="I7780">
            <v>1409</v>
          </cell>
        </row>
        <row r="7781">
          <cell r="A7781" t="str">
            <v>950351721040</v>
          </cell>
          <cell r="B7781">
            <v>95035172</v>
          </cell>
          <cell r="C7781">
            <v>1040</v>
          </cell>
          <cell r="D7781">
            <v>106.6</v>
          </cell>
          <cell r="E7781">
            <v>0</v>
          </cell>
          <cell r="F7781">
            <v>0</v>
          </cell>
          <cell r="G7781">
            <v>0</v>
          </cell>
          <cell r="H7781">
            <v>0</v>
          </cell>
          <cell r="I7781">
            <v>106.6</v>
          </cell>
        </row>
        <row r="7782">
          <cell r="A7782" t="str">
            <v>950351731040</v>
          </cell>
          <cell r="B7782">
            <v>95035173</v>
          </cell>
          <cell r="C7782">
            <v>1040</v>
          </cell>
          <cell r="D7782">
            <v>93.19</v>
          </cell>
          <cell r="E7782">
            <v>0</v>
          </cell>
          <cell r="F7782">
            <v>0</v>
          </cell>
          <cell r="G7782">
            <v>0</v>
          </cell>
          <cell r="H7782">
            <v>0</v>
          </cell>
          <cell r="I7782">
            <v>93.19</v>
          </cell>
        </row>
        <row r="7783">
          <cell r="A7783" t="str">
            <v>950351734010</v>
          </cell>
          <cell r="B7783">
            <v>95035173</v>
          </cell>
          <cell r="C7783">
            <v>4010</v>
          </cell>
          <cell r="D7783">
            <v>93.19</v>
          </cell>
          <cell r="E7783">
            <v>0</v>
          </cell>
          <cell r="F7783">
            <v>0</v>
          </cell>
          <cell r="G7783">
            <v>0</v>
          </cell>
          <cell r="H7783">
            <v>0</v>
          </cell>
          <cell r="I7783">
            <v>93.19</v>
          </cell>
        </row>
        <row r="7784">
          <cell r="A7784" t="str">
            <v>950351751040</v>
          </cell>
          <cell r="B7784">
            <v>95035175</v>
          </cell>
          <cell r="C7784">
            <v>1040</v>
          </cell>
          <cell r="D7784">
            <v>182.36</v>
          </cell>
          <cell r="E7784">
            <v>0</v>
          </cell>
          <cell r="F7784">
            <v>0</v>
          </cell>
          <cell r="G7784">
            <v>0</v>
          </cell>
          <cell r="H7784">
            <v>0</v>
          </cell>
          <cell r="I7784">
            <v>182.36</v>
          </cell>
        </row>
        <row r="7785">
          <cell r="A7785" t="str">
            <v>950351761040</v>
          </cell>
          <cell r="B7785">
            <v>95035176</v>
          </cell>
          <cell r="C7785">
            <v>1040</v>
          </cell>
          <cell r="D7785">
            <v>101.85</v>
          </cell>
          <cell r="E7785">
            <v>0</v>
          </cell>
          <cell r="F7785">
            <v>0</v>
          </cell>
          <cell r="G7785">
            <v>0</v>
          </cell>
          <cell r="H7785">
            <v>0</v>
          </cell>
          <cell r="I7785">
            <v>101.85</v>
          </cell>
        </row>
        <row r="7786">
          <cell r="A7786" t="str">
            <v>950351771040</v>
          </cell>
          <cell r="B7786">
            <v>95035177</v>
          </cell>
          <cell r="C7786">
            <v>1040</v>
          </cell>
          <cell r="D7786">
            <v>107.67</v>
          </cell>
          <cell r="E7786">
            <v>0</v>
          </cell>
          <cell r="F7786">
            <v>0</v>
          </cell>
          <cell r="G7786">
            <v>0</v>
          </cell>
          <cell r="H7786">
            <v>0</v>
          </cell>
          <cell r="I7786">
            <v>107.67</v>
          </cell>
        </row>
        <row r="7787">
          <cell r="A7787" t="str">
            <v>950351871040</v>
          </cell>
          <cell r="B7787">
            <v>95035187</v>
          </cell>
          <cell r="C7787">
            <v>1040</v>
          </cell>
          <cell r="D7787">
            <v>1859.07</v>
          </cell>
          <cell r="E7787">
            <v>0</v>
          </cell>
          <cell r="F7787">
            <v>0</v>
          </cell>
          <cell r="G7787">
            <v>0</v>
          </cell>
          <cell r="H7787">
            <v>0</v>
          </cell>
          <cell r="I7787">
            <v>1859.07</v>
          </cell>
        </row>
        <row r="7788">
          <cell r="A7788" t="str">
            <v>950600326023</v>
          </cell>
          <cell r="B7788">
            <v>95060032</v>
          </cell>
          <cell r="C7788">
            <v>6023</v>
          </cell>
          <cell r="D7788">
            <v>0.06</v>
          </cell>
          <cell r="E7788">
            <v>0</v>
          </cell>
          <cell r="F7788">
            <v>0</v>
          </cell>
          <cell r="G7788">
            <v>0</v>
          </cell>
          <cell r="H7788">
            <v>0</v>
          </cell>
          <cell r="I7788">
            <v>0.06</v>
          </cell>
        </row>
        <row r="7789">
          <cell r="A7789" t="str">
            <v>950600876022</v>
          </cell>
          <cell r="B7789">
            <v>95060087</v>
          </cell>
          <cell r="C7789">
            <v>6022</v>
          </cell>
          <cell r="D7789">
            <v>4.7</v>
          </cell>
          <cell r="E7789">
            <v>0</v>
          </cell>
          <cell r="F7789">
            <v>0</v>
          </cell>
          <cell r="G7789">
            <v>0</v>
          </cell>
          <cell r="H7789">
            <v>0</v>
          </cell>
          <cell r="I7789">
            <v>4.7</v>
          </cell>
        </row>
        <row r="7790">
          <cell r="A7790" t="str">
            <v>950601496023</v>
          </cell>
          <cell r="B7790">
            <v>95060149</v>
          </cell>
          <cell r="C7790">
            <v>6023</v>
          </cell>
          <cell r="D7790">
            <v>0.13</v>
          </cell>
          <cell r="E7790">
            <v>0</v>
          </cell>
          <cell r="F7790">
            <v>0</v>
          </cell>
          <cell r="G7790">
            <v>0</v>
          </cell>
          <cell r="H7790">
            <v>0</v>
          </cell>
          <cell r="I7790">
            <v>0.13</v>
          </cell>
        </row>
        <row r="7791">
          <cell r="A7791" t="str">
            <v>950602522061</v>
          </cell>
          <cell r="B7791">
            <v>95060252</v>
          </cell>
          <cell r="C7791">
            <v>2061</v>
          </cell>
          <cell r="D7791">
            <v>1.68</v>
          </cell>
          <cell r="E7791">
            <v>0</v>
          </cell>
          <cell r="F7791">
            <v>0</v>
          </cell>
          <cell r="G7791">
            <v>0</v>
          </cell>
          <cell r="H7791">
            <v>0</v>
          </cell>
          <cell r="I7791">
            <v>1.68</v>
          </cell>
        </row>
        <row r="7792">
          <cell r="A7792" t="str">
            <v>950606016023</v>
          </cell>
          <cell r="B7792">
            <v>95060601</v>
          </cell>
          <cell r="C7792">
            <v>6023</v>
          </cell>
          <cell r="D7792">
            <v>1.1850000000000001</v>
          </cell>
          <cell r="E7792">
            <v>0</v>
          </cell>
          <cell r="F7792">
            <v>0</v>
          </cell>
          <cell r="G7792">
            <v>0</v>
          </cell>
          <cell r="H7792">
            <v>0</v>
          </cell>
          <cell r="I7792">
            <v>1.1850000000000001</v>
          </cell>
        </row>
        <row r="7793">
          <cell r="A7793" t="str">
            <v>950609352060</v>
          </cell>
          <cell r="B7793">
            <v>95060935</v>
          </cell>
          <cell r="C7793">
            <v>2060</v>
          </cell>
          <cell r="D7793">
            <v>998.51499999999999</v>
          </cell>
          <cell r="E7793">
            <v>0</v>
          </cell>
          <cell r="F7793">
            <v>0</v>
          </cell>
          <cell r="G7793">
            <v>0</v>
          </cell>
          <cell r="H7793">
            <v>0</v>
          </cell>
          <cell r="I7793">
            <v>998.51499999999999</v>
          </cell>
        </row>
        <row r="7794">
          <cell r="A7794" t="str">
            <v>950609356024</v>
          </cell>
          <cell r="B7794">
            <v>95060935</v>
          </cell>
          <cell r="C7794">
            <v>6024</v>
          </cell>
          <cell r="D7794">
            <v>729.93</v>
          </cell>
          <cell r="E7794">
            <v>0</v>
          </cell>
          <cell r="F7794">
            <v>0</v>
          </cell>
          <cell r="G7794">
            <v>0</v>
          </cell>
          <cell r="H7794">
            <v>0</v>
          </cell>
          <cell r="I7794">
            <v>729.93</v>
          </cell>
        </row>
        <row r="7795">
          <cell r="A7795" t="str">
            <v>950609362060</v>
          </cell>
          <cell r="B7795">
            <v>95060936</v>
          </cell>
          <cell r="C7795">
            <v>2060</v>
          </cell>
          <cell r="D7795">
            <v>253.13333</v>
          </cell>
          <cell r="E7795">
            <v>0</v>
          </cell>
          <cell r="F7795">
            <v>0</v>
          </cell>
          <cell r="G7795">
            <v>0</v>
          </cell>
          <cell r="H7795">
            <v>0</v>
          </cell>
          <cell r="I7795">
            <v>253.13333</v>
          </cell>
        </row>
        <row r="7796">
          <cell r="A7796" t="str">
            <v>950609372060</v>
          </cell>
          <cell r="B7796">
            <v>95060937</v>
          </cell>
          <cell r="C7796">
            <v>2060</v>
          </cell>
          <cell r="D7796">
            <v>791.60928999999999</v>
          </cell>
          <cell r="E7796">
            <v>0</v>
          </cell>
          <cell r="F7796">
            <v>0</v>
          </cell>
          <cell r="G7796">
            <v>0</v>
          </cell>
          <cell r="H7796">
            <v>0</v>
          </cell>
          <cell r="I7796">
            <v>791.60928999999999</v>
          </cell>
        </row>
        <row r="7797">
          <cell r="A7797" t="str">
            <v>950609562061</v>
          </cell>
          <cell r="B7797">
            <v>95060956</v>
          </cell>
          <cell r="C7797">
            <v>2061</v>
          </cell>
          <cell r="D7797">
            <v>321.35000000000002</v>
          </cell>
          <cell r="E7797">
            <v>0</v>
          </cell>
          <cell r="F7797">
            <v>0</v>
          </cell>
          <cell r="G7797">
            <v>0</v>
          </cell>
          <cell r="H7797">
            <v>0</v>
          </cell>
          <cell r="I7797">
            <v>321.35000000000002</v>
          </cell>
        </row>
        <row r="7798">
          <cell r="A7798" t="str">
            <v>950609582061</v>
          </cell>
          <cell r="B7798">
            <v>95060958</v>
          </cell>
          <cell r="C7798">
            <v>2061</v>
          </cell>
          <cell r="D7798">
            <v>691.77750000000003</v>
          </cell>
          <cell r="E7798">
            <v>0</v>
          </cell>
          <cell r="F7798">
            <v>0</v>
          </cell>
          <cell r="G7798">
            <v>0</v>
          </cell>
          <cell r="H7798">
            <v>0</v>
          </cell>
          <cell r="I7798">
            <v>691.77750000000003</v>
          </cell>
        </row>
        <row r="7799">
          <cell r="A7799" t="str">
            <v>950609592061</v>
          </cell>
          <cell r="B7799">
            <v>95060959</v>
          </cell>
          <cell r="C7799">
            <v>2061</v>
          </cell>
          <cell r="D7799">
            <v>563.40003000000002</v>
          </cell>
          <cell r="E7799">
            <v>0</v>
          </cell>
          <cell r="F7799">
            <v>0</v>
          </cell>
          <cell r="G7799">
            <v>0</v>
          </cell>
          <cell r="H7799">
            <v>0</v>
          </cell>
          <cell r="I7799">
            <v>563.40003000000002</v>
          </cell>
        </row>
        <row r="7800">
          <cell r="A7800" t="str">
            <v>950609611040</v>
          </cell>
          <cell r="B7800">
            <v>95060961</v>
          </cell>
          <cell r="C7800">
            <v>1040</v>
          </cell>
          <cell r="D7800">
            <v>46.421729999999997</v>
          </cell>
          <cell r="E7800">
            <v>0</v>
          </cell>
          <cell r="F7800">
            <v>0</v>
          </cell>
          <cell r="G7800">
            <v>0</v>
          </cell>
          <cell r="H7800">
            <v>0</v>
          </cell>
          <cell r="I7800">
            <v>46.421729999999997</v>
          </cell>
        </row>
        <row r="7801">
          <cell r="A7801" t="str">
            <v>950609612060</v>
          </cell>
          <cell r="B7801">
            <v>95060961</v>
          </cell>
          <cell r="C7801">
            <v>2060</v>
          </cell>
          <cell r="D7801">
            <v>39.1875</v>
          </cell>
          <cell r="E7801">
            <v>0</v>
          </cell>
          <cell r="F7801">
            <v>0</v>
          </cell>
          <cell r="G7801">
            <v>0</v>
          </cell>
          <cell r="H7801">
            <v>0</v>
          </cell>
          <cell r="I7801">
            <v>39.1875</v>
          </cell>
        </row>
        <row r="7802">
          <cell r="A7802" t="str">
            <v>950609671040</v>
          </cell>
          <cell r="B7802">
            <v>95060967</v>
          </cell>
          <cell r="C7802">
            <v>1040</v>
          </cell>
          <cell r="D7802">
            <v>920</v>
          </cell>
          <cell r="E7802">
            <v>0</v>
          </cell>
          <cell r="F7802">
            <v>0</v>
          </cell>
          <cell r="G7802">
            <v>0</v>
          </cell>
          <cell r="H7802">
            <v>0</v>
          </cell>
          <cell r="I7802">
            <v>920</v>
          </cell>
        </row>
        <row r="7803">
          <cell r="A7803" t="str">
            <v>950609681040</v>
          </cell>
          <cell r="B7803">
            <v>95060968</v>
          </cell>
          <cell r="C7803">
            <v>1040</v>
          </cell>
          <cell r="D7803">
            <v>406.68911000000003</v>
          </cell>
          <cell r="E7803">
            <v>0</v>
          </cell>
          <cell r="F7803">
            <v>0</v>
          </cell>
          <cell r="G7803">
            <v>0</v>
          </cell>
          <cell r="H7803">
            <v>0</v>
          </cell>
          <cell r="I7803">
            <v>406.68911000000003</v>
          </cell>
        </row>
        <row r="7804">
          <cell r="A7804" t="str">
            <v>950609731040</v>
          </cell>
          <cell r="B7804">
            <v>95060973</v>
          </cell>
          <cell r="C7804">
            <v>1040</v>
          </cell>
          <cell r="D7804">
            <v>1397.93</v>
          </cell>
          <cell r="E7804">
            <v>0</v>
          </cell>
          <cell r="F7804">
            <v>0</v>
          </cell>
          <cell r="G7804">
            <v>0</v>
          </cell>
          <cell r="H7804">
            <v>0</v>
          </cell>
          <cell r="I7804">
            <v>1397.93</v>
          </cell>
        </row>
        <row r="7805">
          <cell r="A7805" t="str">
            <v>950609741040</v>
          </cell>
          <cell r="B7805">
            <v>95060974</v>
          </cell>
          <cell r="C7805">
            <v>1040</v>
          </cell>
          <cell r="D7805">
            <v>594.73667</v>
          </cell>
          <cell r="E7805">
            <v>0</v>
          </cell>
          <cell r="F7805">
            <v>0</v>
          </cell>
          <cell r="G7805">
            <v>0</v>
          </cell>
          <cell r="H7805">
            <v>0</v>
          </cell>
          <cell r="I7805">
            <v>594.73667</v>
          </cell>
        </row>
        <row r="7806">
          <cell r="A7806" t="str">
            <v>950609772060</v>
          </cell>
          <cell r="B7806">
            <v>95060977</v>
          </cell>
          <cell r="C7806">
            <v>2060</v>
          </cell>
          <cell r="D7806">
            <v>17.760000000000002</v>
          </cell>
          <cell r="E7806">
            <v>0</v>
          </cell>
          <cell r="F7806">
            <v>0</v>
          </cell>
          <cell r="G7806">
            <v>0</v>
          </cell>
          <cell r="H7806">
            <v>0</v>
          </cell>
          <cell r="I7806">
            <v>17.760000000000002</v>
          </cell>
        </row>
        <row r="7807">
          <cell r="A7807" t="str">
            <v>950609782060</v>
          </cell>
          <cell r="B7807">
            <v>95060978</v>
          </cell>
          <cell r="C7807">
            <v>2060</v>
          </cell>
          <cell r="D7807">
            <v>86.95</v>
          </cell>
          <cell r="E7807">
            <v>0</v>
          </cell>
          <cell r="F7807">
            <v>0</v>
          </cell>
          <cell r="G7807">
            <v>0</v>
          </cell>
          <cell r="H7807">
            <v>0</v>
          </cell>
          <cell r="I7807">
            <v>86.95</v>
          </cell>
        </row>
        <row r="7808">
          <cell r="A7808" t="str">
            <v>950609792061</v>
          </cell>
          <cell r="B7808">
            <v>95060979</v>
          </cell>
          <cell r="C7808">
            <v>2061</v>
          </cell>
          <cell r="D7808">
            <v>41.76</v>
          </cell>
          <cell r="E7808">
            <v>0</v>
          </cell>
          <cell r="F7808">
            <v>0</v>
          </cell>
          <cell r="G7808">
            <v>0</v>
          </cell>
          <cell r="H7808">
            <v>0</v>
          </cell>
          <cell r="I7808">
            <v>41.76</v>
          </cell>
        </row>
        <row r="7809">
          <cell r="A7809" t="str">
            <v>950609802061</v>
          </cell>
          <cell r="B7809">
            <v>95060980</v>
          </cell>
          <cell r="C7809">
            <v>2061</v>
          </cell>
          <cell r="D7809">
            <v>6.38</v>
          </cell>
          <cell r="E7809">
            <v>0</v>
          </cell>
          <cell r="F7809">
            <v>0</v>
          </cell>
          <cell r="G7809">
            <v>0</v>
          </cell>
          <cell r="H7809">
            <v>0</v>
          </cell>
          <cell r="I7809">
            <v>6.38</v>
          </cell>
        </row>
        <row r="7810">
          <cell r="A7810" t="str">
            <v>950609811040</v>
          </cell>
          <cell r="B7810">
            <v>95060981</v>
          </cell>
          <cell r="C7810">
            <v>1040</v>
          </cell>
          <cell r="D7810">
            <v>29.367059999999999</v>
          </cell>
          <cell r="E7810">
            <v>0</v>
          </cell>
          <cell r="F7810">
            <v>0</v>
          </cell>
          <cell r="G7810">
            <v>0</v>
          </cell>
          <cell r="H7810">
            <v>0</v>
          </cell>
          <cell r="I7810">
            <v>29.367059999999999</v>
          </cell>
        </row>
        <row r="7811">
          <cell r="A7811" t="str">
            <v>950609812060</v>
          </cell>
          <cell r="B7811">
            <v>95060981</v>
          </cell>
          <cell r="C7811">
            <v>2060</v>
          </cell>
          <cell r="D7811">
            <v>10.38</v>
          </cell>
          <cell r="E7811">
            <v>0</v>
          </cell>
          <cell r="F7811">
            <v>0</v>
          </cell>
          <cell r="G7811">
            <v>0</v>
          </cell>
          <cell r="H7811">
            <v>0</v>
          </cell>
          <cell r="I7811">
            <v>10.38</v>
          </cell>
        </row>
        <row r="7812">
          <cell r="A7812" t="str">
            <v>950609812061</v>
          </cell>
          <cell r="B7812">
            <v>95060981</v>
          </cell>
          <cell r="C7812">
            <v>2061</v>
          </cell>
          <cell r="D7812">
            <v>0.41299999999999998</v>
          </cell>
          <cell r="E7812">
            <v>0</v>
          </cell>
          <cell r="F7812">
            <v>0</v>
          </cell>
          <cell r="G7812">
            <v>0</v>
          </cell>
          <cell r="H7812">
            <v>0</v>
          </cell>
          <cell r="I7812">
            <v>0.41299999999999998</v>
          </cell>
        </row>
        <row r="7813">
          <cell r="A7813" t="str">
            <v>950609812062</v>
          </cell>
          <cell r="B7813">
            <v>95060981</v>
          </cell>
          <cell r="C7813">
            <v>2062</v>
          </cell>
          <cell r="D7813">
            <v>0.78961999999999999</v>
          </cell>
          <cell r="E7813">
            <v>0</v>
          </cell>
          <cell r="F7813">
            <v>0</v>
          </cell>
          <cell r="G7813">
            <v>0</v>
          </cell>
          <cell r="H7813">
            <v>0</v>
          </cell>
          <cell r="I7813">
            <v>0.78961999999999999</v>
          </cell>
        </row>
        <row r="7814">
          <cell r="A7814" t="str">
            <v>950609812064</v>
          </cell>
          <cell r="B7814">
            <v>95060981</v>
          </cell>
          <cell r="C7814">
            <v>2064</v>
          </cell>
          <cell r="D7814">
            <v>1.8</v>
          </cell>
          <cell r="E7814">
            <v>0</v>
          </cell>
          <cell r="F7814">
            <v>0</v>
          </cell>
          <cell r="G7814">
            <v>0</v>
          </cell>
          <cell r="H7814">
            <v>0</v>
          </cell>
          <cell r="I7814">
            <v>1.8</v>
          </cell>
        </row>
        <row r="7815">
          <cell r="A7815" t="str">
            <v>950609814010</v>
          </cell>
          <cell r="B7815">
            <v>95060981</v>
          </cell>
          <cell r="C7815">
            <v>4010</v>
          </cell>
          <cell r="D7815">
            <v>29.3675</v>
          </cell>
          <cell r="E7815">
            <v>0</v>
          </cell>
          <cell r="F7815">
            <v>0</v>
          </cell>
          <cell r="G7815">
            <v>0</v>
          </cell>
          <cell r="H7815">
            <v>0</v>
          </cell>
          <cell r="I7815">
            <v>29.3675</v>
          </cell>
        </row>
        <row r="7816">
          <cell r="A7816" t="str">
            <v>950609822060</v>
          </cell>
          <cell r="B7816">
            <v>95060982</v>
          </cell>
          <cell r="C7816">
            <v>2060</v>
          </cell>
          <cell r="D7816">
            <v>166.02500000000001</v>
          </cell>
          <cell r="E7816">
            <v>0</v>
          </cell>
          <cell r="F7816">
            <v>0</v>
          </cell>
          <cell r="G7816">
            <v>0</v>
          </cell>
          <cell r="H7816">
            <v>0</v>
          </cell>
          <cell r="I7816">
            <v>166.02500000000001</v>
          </cell>
        </row>
        <row r="7817">
          <cell r="A7817" t="str">
            <v>950609832060</v>
          </cell>
          <cell r="B7817">
            <v>95060983</v>
          </cell>
          <cell r="C7817">
            <v>2060</v>
          </cell>
          <cell r="D7817">
            <v>0.24</v>
          </cell>
          <cell r="E7817">
            <v>0</v>
          </cell>
          <cell r="F7817">
            <v>0</v>
          </cell>
          <cell r="G7817">
            <v>0</v>
          </cell>
          <cell r="H7817">
            <v>0</v>
          </cell>
          <cell r="I7817">
            <v>0.24</v>
          </cell>
        </row>
        <row r="7818">
          <cell r="A7818" t="str">
            <v>950609841040</v>
          </cell>
          <cell r="B7818">
            <v>95060984</v>
          </cell>
          <cell r="C7818">
            <v>1040</v>
          </cell>
          <cell r="D7818">
            <v>57.658830000000002</v>
          </cell>
          <cell r="E7818">
            <v>0</v>
          </cell>
          <cell r="F7818">
            <v>0</v>
          </cell>
          <cell r="G7818">
            <v>0</v>
          </cell>
          <cell r="H7818">
            <v>0</v>
          </cell>
          <cell r="I7818">
            <v>57.658830000000002</v>
          </cell>
        </row>
        <row r="7819">
          <cell r="A7819" t="str">
            <v>950609844010</v>
          </cell>
          <cell r="B7819">
            <v>95060984</v>
          </cell>
          <cell r="C7819">
            <v>4010</v>
          </cell>
          <cell r="D7819">
            <v>57.658000000000001</v>
          </cell>
          <cell r="E7819">
            <v>0</v>
          </cell>
          <cell r="F7819">
            <v>0</v>
          </cell>
          <cell r="G7819">
            <v>0</v>
          </cell>
          <cell r="H7819">
            <v>0</v>
          </cell>
          <cell r="I7819">
            <v>57.658000000000001</v>
          </cell>
        </row>
        <row r="7820">
          <cell r="A7820" t="str">
            <v>950609861040</v>
          </cell>
          <cell r="B7820">
            <v>95060986</v>
          </cell>
          <cell r="C7820">
            <v>1040</v>
          </cell>
          <cell r="D7820">
            <v>28.193570000000001</v>
          </cell>
          <cell r="E7820">
            <v>0</v>
          </cell>
          <cell r="F7820">
            <v>0</v>
          </cell>
          <cell r="G7820">
            <v>0</v>
          </cell>
          <cell r="H7820">
            <v>0</v>
          </cell>
          <cell r="I7820">
            <v>28.193570000000001</v>
          </cell>
        </row>
        <row r="7821">
          <cell r="A7821" t="str">
            <v>950609864010</v>
          </cell>
          <cell r="B7821">
            <v>95060986</v>
          </cell>
          <cell r="C7821">
            <v>4010</v>
          </cell>
          <cell r="D7821">
            <v>28.19267</v>
          </cell>
          <cell r="E7821">
            <v>0</v>
          </cell>
          <cell r="F7821">
            <v>0</v>
          </cell>
          <cell r="G7821">
            <v>0</v>
          </cell>
          <cell r="H7821">
            <v>0</v>
          </cell>
          <cell r="I7821">
            <v>28.19267</v>
          </cell>
        </row>
        <row r="7822">
          <cell r="A7822" t="str">
            <v>950609871040</v>
          </cell>
          <cell r="B7822">
            <v>95060987</v>
          </cell>
          <cell r="C7822">
            <v>1040</v>
          </cell>
          <cell r="D7822">
            <v>29.663689999999999</v>
          </cell>
          <cell r="E7822">
            <v>0</v>
          </cell>
          <cell r="F7822">
            <v>0</v>
          </cell>
          <cell r="G7822">
            <v>0</v>
          </cell>
          <cell r="H7822">
            <v>0</v>
          </cell>
          <cell r="I7822">
            <v>29.663689999999999</v>
          </cell>
        </row>
        <row r="7823">
          <cell r="A7823" t="str">
            <v>950609874010</v>
          </cell>
          <cell r="B7823">
            <v>95060987</v>
          </cell>
          <cell r="C7823">
            <v>4010</v>
          </cell>
          <cell r="D7823">
            <v>29.662220000000001</v>
          </cell>
          <cell r="E7823">
            <v>0</v>
          </cell>
          <cell r="F7823">
            <v>0</v>
          </cell>
          <cell r="G7823">
            <v>0</v>
          </cell>
          <cell r="H7823">
            <v>0</v>
          </cell>
          <cell r="I7823">
            <v>29.662220000000001</v>
          </cell>
        </row>
        <row r="7824">
          <cell r="A7824" t="str">
            <v>950609892064</v>
          </cell>
          <cell r="B7824">
            <v>95060989</v>
          </cell>
          <cell r="C7824">
            <v>2064</v>
          </cell>
          <cell r="D7824">
            <v>394</v>
          </cell>
          <cell r="E7824">
            <v>0</v>
          </cell>
          <cell r="F7824">
            <v>0</v>
          </cell>
          <cell r="G7824">
            <v>0</v>
          </cell>
          <cell r="H7824">
            <v>0</v>
          </cell>
          <cell r="I7824">
            <v>394</v>
          </cell>
        </row>
        <row r="7825">
          <cell r="A7825" t="str">
            <v>950609902064</v>
          </cell>
          <cell r="B7825">
            <v>95060990</v>
          </cell>
          <cell r="C7825">
            <v>2064</v>
          </cell>
          <cell r="D7825">
            <v>157.5</v>
          </cell>
          <cell r="E7825">
            <v>0</v>
          </cell>
          <cell r="F7825">
            <v>0</v>
          </cell>
          <cell r="G7825">
            <v>0</v>
          </cell>
          <cell r="H7825">
            <v>0</v>
          </cell>
          <cell r="I7825">
            <v>157.5</v>
          </cell>
        </row>
        <row r="7826">
          <cell r="A7826" t="str">
            <v>950609912064</v>
          </cell>
          <cell r="B7826">
            <v>95060991</v>
          </cell>
          <cell r="C7826">
            <v>2064</v>
          </cell>
          <cell r="D7826">
            <v>270.85714000000002</v>
          </cell>
          <cell r="E7826">
            <v>0</v>
          </cell>
          <cell r="F7826">
            <v>0</v>
          </cell>
          <cell r="G7826">
            <v>0</v>
          </cell>
          <cell r="H7826">
            <v>0</v>
          </cell>
          <cell r="I7826">
            <v>270.85714000000002</v>
          </cell>
        </row>
        <row r="7827">
          <cell r="A7827" t="str">
            <v>950609931040</v>
          </cell>
          <cell r="B7827">
            <v>95060993</v>
          </cell>
          <cell r="C7827">
            <v>1040</v>
          </cell>
          <cell r="D7827">
            <v>389.53573</v>
          </cell>
          <cell r="E7827">
            <v>0</v>
          </cell>
          <cell r="F7827">
            <v>0</v>
          </cell>
          <cell r="G7827">
            <v>0</v>
          </cell>
          <cell r="H7827">
            <v>0</v>
          </cell>
          <cell r="I7827">
            <v>389.53573</v>
          </cell>
        </row>
        <row r="7828">
          <cell r="A7828" t="str">
            <v>950609942061</v>
          </cell>
          <cell r="B7828">
            <v>95060994</v>
          </cell>
          <cell r="C7828">
            <v>2061</v>
          </cell>
          <cell r="D7828">
            <v>2221.2083299999999</v>
          </cell>
          <cell r="E7828">
            <v>0</v>
          </cell>
          <cell r="F7828">
            <v>0</v>
          </cell>
          <cell r="G7828">
            <v>0</v>
          </cell>
          <cell r="H7828">
            <v>0</v>
          </cell>
          <cell r="I7828">
            <v>2221.2083299999999</v>
          </cell>
        </row>
        <row r="7829">
          <cell r="A7829" t="str">
            <v>950609952061</v>
          </cell>
          <cell r="B7829">
            <v>95060995</v>
          </cell>
          <cell r="C7829">
            <v>2061</v>
          </cell>
          <cell r="D7829">
            <v>1800</v>
          </cell>
          <cell r="E7829">
            <v>0</v>
          </cell>
          <cell r="F7829">
            <v>0</v>
          </cell>
          <cell r="G7829">
            <v>0</v>
          </cell>
          <cell r="H7829">
            <v>0</v>
          </cell>
          <cell r="I7829">
            <v>1800</v>
          </cell>
        </row>
        <row r="7830">
          <cell r="A7830" t="str">
            <v>950609962060</v>
          </cell>
          <cell r="B7830">
            <v>95060996</v>
          </cell>
          <cell r="C7830">
            <v>2060</v>
          </cell>
          <cell r="D7830">
            <v>189.79920999999999</v>
          </cell>
          <cell r="E7830">
            <v>0</v>
          </cell>
          <cell r="F7830">
            <v>0</v>
          </cell>
          <cell r="G7830">
            <v>0</v>
          </cell>
          <cell r="H7830">
            <v>0</v>
          </cell>
          <cell r="I7830">
            <v>189.79920999999999</v>
          </cell>
        </row>
        <row r="7831">
          <cell r="A7831" t="str">
            <v>950609962061</v>
          </cell>
          <cell r="B7831">
            <v>95060996</v>
          </cell>
          <cell r="C7831">
            <v>2061</v>
          </cell>
          <cell r="D7831">
            <v>615</v>
          </cell>
          <cell r="E7831">
            <v>0</v>
          </cell>
          <cell r="F7831">
            <v>0</v>
          </cell>
          <cell r="G7831">
            <v>0</v>
          </cell>
          <cell r="H7831">
            <v>0</v>
          </cell>
          <cell r="I7831">
            <v>615</v>
          </cell>
        </row>
        <row r="7832">
          <cell r="A7832" t="str">
            <v>950609972060</v>
          </cell>
          <cell r="B7832">
            <v>95060997</v>
          </cell>
          <cell r="C7832">
            <v>2060</v>
          </cell>
          <cell r="D7832">
            <v>150.53108</v>
          </cell>
          <cell r="E7832">
            <v>0</v>
          </cell>
          <cell r="F7832">
            <v>0</v>
          </cell>
          <cell r="G7832">
            <v>0</v>
          </cell>
          <cell r="H7832">
            <v>0</v>
          </cell>
          <cell r="I7832">
            <v>150.53108</v>
          </cell>
        </row>
        <row r="7833">
          <cell r="A7833" t="str">
            <v>950609991040</v>
          </cell>
          <cell r="B7833">
            <v>95060999</v>
          </cell>
          <cell r="C7833">
            <v>1040</v>
          </cell>
          <cell r="D7833">
            <v>377.47721999999999</v>
          </cell>
          <cell r="E7833">
            <v>0</v>
          </cell>
          <cell r="F7833">
            <v>0</v>
          </cell>
          <cell r="G7833">
            <v>0</v>
          </cell>
          <cell r="H7833">
            <v>0</v>
          </cell>
          <cell r="I7833">
            <v>377.47721999999999</v>
          </cell>
        </row>
        <row r="7834">
          <cell r="A7834" t="str">
            <v>950610001040</v>
          </cell>
          <cell r="B7834">
            <v>95061000</v>
          </cell>
          <cell r="C7834">
            <v>1040</v>
          </cell>
          <cell r="D7834">
            <v>1205.43</v>
          </cell>
          <cell r="E7834">
            <v>0</v>
          </cell>
          <cell r="F7834">
            <v>0</v>
          </cell>
          <cell r="G7834">
            <v>0</v>
          </cell>
          <cell r="H7834">
            <v>0</v>
          </cell>
          <cell r="I7834">
            <v>1205.43</v>
          </cell>
        </row>
        <row r="7835">
          <cell r="A7835" t="str">
            <v>950610011040</v>
          </cell>
          <cell r="B7835">
            <v>95061001</v>
          </cell>
          <cell r="C7835">
            <v>1040</v>
          </cell>
          <cell r="D7835">
            <v>2619.5413899999999</v>
          </cell>
          <cell r="E7835">
            <v>0</v>
          </cell>
          <cell r="F7835">
            <v>0</v>
          </cell>
          <cell r="G7835">
            <v>0</v>
          </cell>
          <cell r="H7835">
            <v>0</v>
          </cell>
          <cell r="I7835">
            <v>2619.5413899999999</v>
          </cell>
        </row>
        <row r="7836">
          <cell r="A7836" t="str">
            <v>950610021040</v>
          </cell>
          <cell r="B7836">
            <v>95061002</v>
          </cell>
          <cell r="C7836">
            <v>1040</v>
          </cell>
          <cell r="D7836">
            <v>4447.9637499999999</v>
          </cell>
          <cell r="E7836">
            <v>0</v>
          </cell>
          <cell r="F7836">
            <v>0</v>
          </cell>
          <cell r="G7836">
            <v>0</v>
          </cell>
          <cell r="H7836">
            <v>0</v>
          </cell>
          <cell r="I7836">
            <v>4447.9637499999999</v>
          </cell>
        </row>
        <row r="7837">
          <cell r="A7837" t="str">
            <v>950610031040</v>
          </cell>
          <cell r="B7837">
            <v>95061003</v>
          </cell>
          <cell r="C7837">
            <v>1040</v>
          </cell>
          <cell r="D7837">
            <v>348.48437999999999</v>
          </cell>
          <cell r="E7837">
            <v>0</v>
          </cell>
          <cell r="F7837">
            <v>0</v>
          </cell>
          <cell r="G7837">
            <v>0</v>
          </cell>
          <cell r="H7837">
            <v>0</v>
          </cell>
          <cell r="I7837">
            <v>348.48437999999999</v>
          </cell>
        </row>
        <row r="7838">
          <cell r="A7838" t="str">
            <v>950610041040</v>
          </cell>
          <cell r="B7838">
            <v>95061004</v>
          </cell>
          <cell r="C7838">
            <v>1040</v>
          </cell>
          <cell r="D7838">
            <v>415</v>
          </cell>
          <cell r="E7838">
            <v>0</v>
          </cell>
          <cell r="F7838">
            <v>0</v>
          </cell>
          <cell r="G7838">
            <v>0</v>
          </cell>
          <cell r="H7838">
            <v>0</v>
          </cell>
          <cell r="I7838">
            <v>415</v>
          </cell>
        </row>
        <row r="7839">
          <cell r="A7839" t="str">
            <v>950610051040</v>
          </cell>
          <cell r="B7839">
            <v>95061005</v>
          </cell>
          <cell r="C7839">
            <v>1040</v>
          </cell>
          <cell r="D7839">
            <v>426.19125000000003</v>
          </cell>
          <cell r="E7839">
            <v>0</v>
          </cell>
          <cell r="F7839">
            <v>0</v>
          </cell>
          <cell r="G7839">
            <v>0</v>
          </cell>
          <cell r="H7839">
            <v>0</v>
          </cell>
          <cell r="I7839">
            <v>426.19125000000003</v>
          </cell>
        </row>
        <row r="7840">
          <cell r="A7840" t="str">
            <v>950610061040</v>
          </cell>
          <cell r="B7840">
            <v>95061006</v>
          </cell>
          <cell r="C7840">
            <v>1040</v>
          </cell>
          <cell r="D7840">
            <v>236</v>
          </cell>
          <cell r="E7840">
            <v>0</v>
          </cell>
          <cell r="F7840">
            <v>0</v>
          </cell>
          <cell r="G7840">
            <v>0</v>
          </cell>
          <cell r="H7840">
            <v>0</v>
          </cell>
          <cell r="I7840">
            <v>236</v>
          </cell>
        </row>
        <row r="7841">
          <cell r="A7841" t="str">
            <v>950610071040</v>
          </cell>
          <cell r="B7841">
            <v>95061007</v>
          </cell>
          <cell r="C7841">
            <v>1040</v>
          </cell>
          <cell r="D7841">
            <v>0.27</v>
          </cell>
          <cell r="E7841">
            <v>0</v>
          </cell>
          <cell r="F7841">
            <v>0</v>
          </cell>
          <cell r="G7841">
            <v>0</v>
          </cell>
          <cell r="H7841">
            <v>0</v>
          </cell>
          <cell r="I7841">
            <v>0.27</v>
          </cell>
        </row>
        <row r="7842">
          <cell r="A7842" t="str">
            <v>950610074010</v>
          </cell>
          <cell r="B7842">
            <v>95061007</v>
          </cell>
          <cell r="C7842">
            <v>4010</v>
          </cell>
          <cell r="D7842">
            <v>0.15</v>
          </cell>
          <cell r="E7842">
            <v>0</v>
          </cell>
          <cell r="F7842">
            <v>0</v>
          </cell>
          <cell r="G7842">
            <v>0</v>
          </cell>
          <cell r="H7842">
            <v>0</v>
          </cell>
          <cell r="I7842">
            <v>0.15</v>
          </cell>
        </row>
        <row r="7843">
          <cell r="A7843" t="str">
            <v>950610081040</v>
          </cell>
          <cell r="B7843">
            <v>95061008</v>
          </cell>
          <cell r="C7843">
            <v>1040</v>
          </cell>
          <cell r="D7843">
            <v>0.5</v>
          </cell>
          <cell r="E7843">
            <v>0</v>
          </cell>
          <cell r="F7843">
            <v>0</v>
          </cell>
          <cell r="G7843">
            <v>0</v>
          </cell>
          <cell r="H7843">
            <v>0</v>
          </cell>
          <cell r="I7843">
            <v>0.5</v>
          </cell>
        </row>
        <row r="7844">
          <cell r="A7844" t="str">
            <v>950610084010</v>
          </cell>
          <cell r="B7844">
            <v>95061008</v>
          </cell>
          <cell r="C7844">
            <v>4010</v>
          </cell>
          <cell r="D7844">
            <v>0.5</v>
          </cell>
          <cell r="E7844">
            <v>0</v>
          </cell>
          <cell r="F7844">
            <v>0</v>
          </cell>
          <cell r="G7844">
            <v>0</v>
          </cell>
          <cell r="H7844">
            <v>0</v>
          </cell>
          <cell r="I7844">
            <v>0.5</v>
          </cell>
        </row>
        <row r="7845">
          <cell r="A7845" t="str">
            <v>950610091040</v>
          </cell>
          <cell r="B7845">
            <v>95061009</v>
          </cell>
          <cell r="C7845">
            <v>1040</v>
          </cell>
          <cell r="D7845">
            <v>0.4</v>
          </cell>
          <cell r="E7845">
            <v>0</v>
          </cell>
          <cell r="F7845">
            <v>0</v>
          </cell>
          <cell r="G7845">
            <v>0</v>
          </cell>
          <cell r="H7845">
            <v>0</v>
          </cell>
          <cell r="I7845">
            <v>0.4</v>
          </cell>
        </row>
        <row r="7846">
          <cell r="A7846" t="str">
            <v>950610092061</v>
          </cell>
          <cell r="B7846">
            <v>95061009</v>
          </cell>
          <cell r="C7846">
            <v>2061</v>
          </cell>
          <cell r="D7846">
            <v>1</v>
          </cell>
          <cell r="E7846">
            <v>0</v>
          </cell>
          <cell r="F7846">
            <v>0</v>
          </cell>
          <cell r="G7846">
            <v>0</v>
          </cell>
          <cell r="H7846">
            <v>0</v>
          </cell>
          <cell r="I7846">
            <v>1</v>
          </cell>
        </row>
        <row r="7847">
          <cell r="A7847" t="str">
            <v>950610101040</v>
          </cell>
          <cell r="B7847">
            <v>95061010</v>
          </cell>
          <cell r="C7847">
            <v>1040</v>
          </cell>
          <cell r="D7847">
            <v>0.7</v>
          </cell>
          <cell r="E7847">
            <v>0</v>
          </cell>
          <cell r="F7847">
            <v>0</v>
          </cell>
          <cell r="G7847">
            <v>0</v>
          </cell>
          <cell r="H7847">
            <v>0</v>
          </cell>
          <cell r="I7847">
            <v>0.7</v>
          </cell>
        </row>
        <row r="7848">
          <cell r="A7848" t="str">
            <v>950610111040</v>
          </cell>
          <cell r="B7848">
            <v>95061011</v>
          </cell>
          <cell r="C7848">
            <v>1040</v>
          </cell>
          <cell r="D7848">
            <v>0.85</v>
          </cell>
          <cell r="E7848">
            <v>0</v>
          </cell>
          <cell r="F7848">
            <v>0</v>
          </cell>
          <cell r="G7848">
            <v>0</v>
          </cell>
          <cell r="H7848">
            <v>0</v>
          </cell>
          <cell r="I7848">
            <v>0.85</v>
          </cell>
        </row>
        <row r="7849">
          <cell r="A7849" t="str">
            <v>950610121040</v>
          </cell>
          <cell r="B7849">
            <v>95061012</v>
          </cell>
          <cell r="C7849">
            <v>1040</v>
          </cell>
          <cell r="D7849">
            <v>1.4</v>
          </cell>
          <cell r="E7849">
            <v>0</v>
          </cell>
          <cell r="F7849">
            <v>0</v>
          </cell>
          <cell r="G7849">
            <v>0</v>
          </cell>
          <cell r="H7849">
            <v>0</v>
          </cell>
          <cell r="I7849">
            <v>1.4</v>
          </cell>
        </row>
        <row r="7850">
          <cell r="A7850" t="str">
            <v>950610124010</v>
          </cell>
          <cell r="B7850">
            <v>95061012</v>
          </cell>
          <cell r="C7850">
            <v>4010</v>
          </cell>
          <cell r="D7850">
            <v>1.4</v>
          </cell>
          <cell r="E7850">
            <v>0</v>
          </cell>
          <cell r="F7850">
            <v>0</v>
          </cell>
          <cell r="G7850">
            <v>0</v>
          </cell>
          <cell r="H7850">
            <v>0</v>
          </cell>
          <cell r="I7850">
            <v>1.4</v>
          </cell>
        </row>
        <row r="7851">
          <cell r="A7851" t="str">
            <v>950610132061</v>
          </cell>
          <cell r="B7851">
            <v>95061013</v>
          </cell>
          <cell r="C7851">
            <v>2061</v>
          </cell>
          <cell r="D7851">
            <v>160</v>
          </cell>
          <cell r="E7851">
            <v>0</v>
          </cell>
          <cell r="F7851">
            <v>0</v>
          </cell>
          <cell r="G7851">
            <v>0</v>
          </cell>
          <cell r="H7851">
            <v>0</v>
          </cell>
          <cell r="I7851">
            <v>160</v>
          </cell>
        </row>
        <row r="7852">
          <cell r="A7852" t="str">
            <v>950610142061</v>
          </cell>
          <cell r="B7852">
            <v>95061014</v>
          </cell>
          <cell r="C7852">
            <v>2061</v>
          </cell>
          <cell r="D7852">
            <v>25</v>
          </cell>
          <cell r="E7852">
            <v>0</v>
          </cell>
          <cell r="F7852">
            <v>0</v>
          </cell>
          <cell r="G7852">
            <v>0</v>
          </cell>
          <cell r="H7852">
            <v>0</v>
          </cell>
          <cell r="I7852">
            <v>25</v>
          </cell>
        </row>
        <row r="7853">
          <cell r="A7853" t="str">
            <v>950610152061</v>
          </cell>
          <cell r="B7853">
            <v>95061015</v>
          </cell>
          <cell r="C7853">
            <v>2061</v>
          </cell>
          <cell r="D7853">
            <v>71.59</v>
          </cell>
          <cell r="E7853">
            <v>0</v>
          </cell>
          <cell r="F7853">
            <v>0</v>
          </cell>
          <cell r="G7853">
            <v>0</v>
          </cell>
          <cell r="H7853">
            <v>0</v>
          </cell>
          <cell r="I7853">
            <v>71.59</v>
          </cell>
        </row>
        <row r="7854">
          <cell r="A7854" t="str">
            <v>950610162061</v>
          </cell>
          <cell r="B7854">
            <v>95061016</v>
          </cell>
          <cell r="C7854">
            <v>2061</v>
          </cell>
          <cell r="D7854">
            <v>264.60000000000002</v>
          </cell>
          <cell r="E7854">
            <v>0</v>
          </cell>
          <cell r="F7854">
            <v>0</v>
          </cell>
          <cell r="G7854">
            <v>0</v>
          </cell>
          <cell r="H7854">
            <v>0</v>
          </cell>
          <cell r="I7854">
            <v>264.60000000000002</v>
          </cell>
        </row>
        <row r="7855">
          <cell r="A7855" t="str">
            <v>950610171040</v>
          </cell>
          <cell r="B7855">
            <v>95061017</v>
          </cell>
          <cell r="C7855">
            <v>1040</v>
          </cell>
          <cell r="D7855">
            <v>390.44333</v>
          </cell>
          <cell r="E7855">
            <v>0</v>
          </cell>
          <cell r="F7855">
            <v>0</v>
          </cell>
          <cell r="G7855">
            <v>0</v>
          </cell>
          <cell r="H7855">
            <v>0</v>
          </cell>
          <cell r="I7855">
            <v>390.44333</v>
          </cell>
        </row>
        <row r="7856">
          <cell r="A7856" t="str">
            <v>950610181040</v>
          </cell>
          <cell r="B7856">
            <v>95061018</v>
          </cell>
          <cell r="C7856">
            <v>1040</v>
          </cell>
          <cell r="D7856">
            <v>3233.82</v>
          </cell>
          <cell r="E7856">
            <v>0</v>
          </cell>
          <cell r="F7856">
            <v>0</v>
          </cell>
          <cell r="G7856">
            <v>0</v>
          </cell>
          <cell r="H7856">
            <v>0</v>
          </cell>
          <cell r="I7856">
            <v>3233.82</v>
          </cell>
        </row>
        <row r="7857">
          <cell r="A7857" t="str">
            <v>950610191040</v>
          </cell>
          <cell r="B7857">
            <v>95061019</v>
          </cell>
          <cell r="C7857">
            <v>1040</v>
          </cell>
          <cell r="D7857">
            <v>1802.5474999999999</v>
          </cell>
          <cell r="E7857">
            <v>0</v>
          </cell>
          <cell r="F7857">
            <v>0</v>
          </cell>
          <cell r="G7857">
            <v>0</v>
          </cell>
          <cell r="H7857">
            <v>0</v>
          </cell>
          <cell r="I7857">
            <v>1802.5474999999999</v>
          </cell>
        </row>
        <row r="7858">
          <cell r="A7858" t="str">
            <v>950610202064</v>
          </cell>
          <cell r="B7858">
            <v>95061020</v>
          </cell>
          <cell r="C7858">
            <v>2064</v>
          </cell>
          <cell r="D7858">
            <v>33.792999999999999</v>
          </cell>
          <cell r="E7858">
            <v>0</v>
          </cell>
          <cell r="F7858">
            <v>0</v>
          </cell>
          <cell r="G7858">
            <v>0</v>
          </cell>
          <cell r="H7858">
            <v>0</v>
          </cell>
          <cell r="I7858">
            <v>33.792999999999999</v>
          </cell>
        </row>
        <row r="7859">
          <cell r="A7859" t="str">
            <v>950610212064</v>
          </cell>
          <cell r="B7859">
            <v>95061021</v>
          </cell>
          <cell r="C7859">
            <v>2064</v>
          </cell>
          <cell r="D7859">
            <v>2.2829999999999999</v>
          </cell>
          <cell r="E7859">
            <v>0</v>
          </cell>
          <cell r="F7859">
            <v>0</v>
          </cell>
          <cell r="G7859">
            <v>0</v>
          </cell>
          <cell r="H7859">
            <v>0</v>
          </cell>
          <cell r="I7859">
            <v>2.2829999999999999</v>
          </cell>
        </row>
        <row r="7860">
          <cell r="A7860" t="str">
            <v>950610222064</v>
          </cell>
          <cell r="B7860">
            <v>95061022</v>
          </cell>
          <cell r="C7860">
            <v>2064</v>
          </cell>
          <cell r="D7860">
            <v>1914.81</v>
          </cell>
          <cell r="E7860">
            <v>0</v>
          </cell>
          <cell r="F7860">
            <v>0</v>
          </cell>
          <cell r="G7860">
            <v>0</v>
          </cell>
          <cell r="H7860">
            <v>0</v>
          </cell>
          <cell r="I7860">
            <v>1914.81</v>
          </cell>
        </row>
        <row r="7861">
          <cell r="A7861" t="str">
            <v>950610232064</v>
          </cell>
          <cell r="B7861">
            <v>95061023</v>
          </cell>
          <cell r="C7861">
            <v>2064</v>
          </cell>
          <cell r="D7861">
            <v>838.95</v>
          </cell>
          <cell r="E7861">
            <v>0</v>
          </cell>
          <cell r="F7861">
            <v>0</v>
          </cell>
          <cell r="G7861">
            <v>0</v>
          </cell>
          <cell r="H7861">
            <v>0</v>
          </cell>
          <cell r="I7861">
            <v>838.95</v>
          </cell>
        </row>
        <row r="7862">
          <cell r="A7862" t="str">
            <v>950610242064</v>
          </cell>
          <cell r="B7862">
            <v>95061024</v>
          </cell>
          <cell r="C7862">
            <v>2064</v>
          </cell>
          <cell r="D7862">
            <v>854.65</v>
          </cell>
          <cell r="E7862">
            <v>0</v>
          </cell>
          <cell r="F7862">
            <v>0</v>
          </cell>
          <cell r="G7862">
            <v>0</v>
          </cell>
          <cell r="H7862">
            <v>0</v>
          </cell>
          <cell r="I7862">
            <v>854.65</v>
          </cell>
        </row>
        <row r="7863">
          <cell r="A7863" t="str">
            <v>950610252064</v>
          </cell>
          <cell r="B7863">
            <v>95061025</v>
          </cell>
          <cell r="C7863">
            <v>2064</v>
          </cell>
          <cell r="D7863">
            <v>121.9</v>
          </cell>
          <cell r="E7863">
            <v>0</v>
          </cell>
          <cell r="F7863">
            <v>0</v>
          </cell>
          <cell r="G7863">
            <v>0</v>
          </cell>
          <cell r="H7863">
            <v>0</v>
          </cell>
          <cell r="I7863">
            <v>121.9</v>
          </cell>
        </row>
        <row r="7864">
          <cell r="A7864" t="str">
            <v>950610262064</v>
          </cell>
          <cell r="B7864">
            <v>95061026</v>
          </cell>
          <cell r="C7864">
            <v>2064</v>
          </cell>
          <cell r="D7864">
            <v>365.83</v>
          </cell>
          <cell r="E7864">
            <v>0</v>
          </cell>
          <cell r="F7864">
            <v>0</v>
          </cell>
          <cell r="G7864">
            <v>0</v>
          </cell>
          <cell r="H7864">
            <v>0</v>
          </cell>
          <cell r="I7864">
            <v>365.83</v>
          </cell>
        </row>
        <row r="7865">
          <cell r="A7865" t="str">
            <v>950610272064</v>
          </cell>
          <cell r="B7865">
            <v>95061027</v>
          </cell>
          <cell r="C7865">
            <v>2064</v>
          </cell>
          <cell r="D7865">
            <v>118.98</v>
          </cell>
          <cell r="E7865">
            <v>0</v>
          </cell>
          <cell r="F7865">
            <v>0</v>
          </cell>
          <cell r="G7865">
            <v>0</v>
          </cell>
          <cell r="H7865">
            <v>0</v>
          </cell>
          <cell r="I7865">
            <v>118.98</v>
          </cell>
        </row>
        <row r="7866">
          <cell r="A7866" t="str">
            <v>950610282064</v>
          </cell>
          <cell r="B7866">
            <v>95061028</v>
          </cell>
          <cell r="C7866">
            <v>2064</v>
          </cell>
          <cell r="D7866">
            <v>286.43970999999999</v>
          </cell>
          <cell r="E7866">
            <v>0</v>
          </cell>
          <cell r="F7866">
            <v>0</v>
          </cell>
          <cell r="G7866">
            <v>0</v>
          </cell>
          <cell r="H7866">
            <v>0</v>
          </cell>
          <cell r="I7866">
            <v>286.43970999999999</v>
          </cell>
        </row>
        <row r="7867">
          <cell r="A7867" t="str">
            <v>950610292064</v>
          </cell>
          <cell r="B7867">
            <v>95061029</v>
          </cell>
          <cell r="C7867">
            <v>2064</v>
          </cell>
          <cell r="D7867">
            <v>1102.25</v>
          </cell>
          <cell r="E7867">
            <v>0</v>
          </cell>
          <cell r="F7867">
            <v>0</v>
          </cell>
          <cell r="G7867">
            <v>0</v>
          </cell>
          <cell r="H7867">
            <v>0</v>
          </cell>
          <cell r="I7867">
            <v>1102.25</v>
          </cell>
        </row>
        <row r="7868">
          <cell r="A7868" t="str">
            <v>950610302064</v>
          </cell>
          <cell r="B7868">
            <v>95061030</v>
          </cell>
          <cell r="C7868">
            <v>2064</v>
          </cell>
          <cell r="D7868">
            <v>947.33</v>
          </cell>
          <cell r="E7868">
            <v>0</v>
          </cell>
          <cell r="F7868">
            <v>0</v>
          </cell>
          <cell r="G7868">
            <v>0</v>
          </cell>
          <cell r="H7868">
            <v>0</v>
          </cell>
          <cell r="I7868">
            <v>947.33</v>
          </cell>
        </row>
        <row r="7869">
          <cell r="A7869" t="str">
            <v>950610312064</v>
          </cell>
          <cell r="B7869">
            <v>95061031</v>
          </cell>
          <cell r="C7869">
            <v>2064</v>
          </cell>
          <cell r="D7869">
            <v>189.42667</v>
          </cell>
          <cell r="E7869">
            <v>0</v>
          </cell>
          <cell r="F7869">
            <v>0</v>
          </cell>
          <cell r="G7869">
            <v>0</v>
          </cell>
          <cell r="H7869">
            <v>0</v>
          </cell>
          <cell r="I7869">
            <v>189.42667</v>
          </cell>
        </row>
        <row r="7870">
          <cell r="A7870" t="str">
            <v>950610352064</v>
          </cell>
          <cell r="B7870">
            <v>95061035</v>
          </cell>
          <cell r="C7870">
            <v>2064</v>
          </cell>
          <cell r="D7870">
            <v>45</v>
          </cell>
          <cell r="E7870">
            <v>0</v>
          </cell>
          <cell r="F7870">
            <v>0</v>
          </cell>
          <cell r="G7870">
            <v>0</v>
          </cell>
          <cell r="H7870">
            <v>0</v>
          </cell>
          <cell r="I7870">
            <v>45</v>
          </cell>
        </row>
        <row r="7871">
          <cell r="A7871" t="str">
            <v>950610362064</v>
          </cell>
          <cell r="B7871">
            <v>95061036</v>
          </cell>
          <cell r="C7871">
            <v>2064</v>
          </cell>
          <cell r="D7871">
            <v>60</v>
          </cell>
          <cell r="E7871">
            <v>0</v>
          </cell>
          <cell r="F7871">
            <v>0</v>
          </cell>
          <cell r="G7871">
            <v>0</v>
          </cell>
          <cell r="H7871">
            <v>0</v>
          </cell>
          <cell r="I7871">
            <v>60</v>
          </cell>
        </row>
        <row r="7872">
          <cell r="A7872" t="str">
            <v>950610372064</v>
          </cell>
          <cell r="B7872">
            <v>95061037</v>
          </cell>
          <cell r="C7872">
            <v>2064</v>
          </cell>
          <cell r="D7872">
            <v>199.91</v>
          </cell>
          <cell r="E7872">
            <v>0</v>
          </cell>
          <cell r="F7872">
            <v>0</v>
          </cell>
          <cell r="G7872">
            <v>0</v>
          </cell>
          <cell r="H7872">
            <v>0</v>
          </cell>
          <cell r="I7872">
            <v>199.91</v>
          </cell>
        </row>
        <row r="7873">
          <cell r="A7873" t="str">
            <v>950610382064</v>
          </cell>
          <cell r="B7873">
            <v>95061038</v>
          </cell>
          <cell r="C7873">
            <v>2064</v>
          </cell>
          <cell r="D7873">
            <v>25.46</v>
          </cell>
          <cell r="E7873">
            <v>0</v>
          </cell>
          <cell r="F7873">
            <v>0</v>
          </cell>
          <cell r="G7873">
            <v>0</v>
          </cell>
          <cell r="H7873">
            <v>0</v>
          </cell>
          <cell r="I7873">
            <v>25.46</v>
          </cell>
        </row>
        <row r="7874">
          <cell r="A7874" t="str">
            <v>950610392061</v>
          </cell>
          <cell r="B7874">
            <v>95061039</v>
          </cell>
          <cell r="C7874">
            <v>2061</v>
          </cell>
          <cell r="D7874">
            <v>11.2</v>
          </cell>
          <cell r="E7874">
            <v>0</v>
          </cell>
          <cell r="F7874">
            <v>0</v>
          </cell>
          <cell r="G7874">
            <v>0</v>
          </cell>
          <cell r="H7874">
            <v>0</v>
          </cell>
          <cell r="I7874">
            <v>11.2</v>
          </cell>
        </row>
        <row r="7875">
          <cell r="A7875" t="str">
            <v>950610392064</v>
          </cell>
          <cell r="B7875">
            <v>95061039</v>
          </cell>
          <cell r="C7875">
            <v>2064</v>
          </cell>
          <cell r="D7875">
            <v>17.809999999999999</v>
          </cell>
          <cell r="E7875">
            <v>0</v>
          </cell>
          <cell r="F7875">
            <v>0</v>
          </cell>
          <cell r="G7875">
            <v>0</v>
          </cell>
          <cell r="H7875">
            <v>0</v>
          </cell>
          <cell r="I7875">
            <v>17.809999999999999</v>
          </cell>
        </row>
        <row r="7876">
          <cell r="A7876" t="str">
            <v>950610402064</v>
          </cell>
          <cell r="B7876">
            <v>95061040</v>
          </cell>
          <cell r="C7876">
            <v>2064</v>
          </cell>
          <cell r="D7876">
            <v>22.31</v>
          </cell>
          <cell r="E7876">
            <v>0</v>
          </cell>
          <cell r="F7876">
            <v>0</v>
          </cell>
          <cell r="G7876">
            <v>0</v>
          </cell>
          <cell r="H7876">
            <v>0</v>
          </cell>
          <cell r="I7876">
            <v>22.31</v>
          </cell>
        </row>
        <row r="7877">
          <cell r="A7877" t="str">
            <v>950610412061</v>
          </cell>
          <cell r="B7877">
            <v>95061041</v>
          </cell>
          <cell r="C7877">
            <v>2061</v>
          </cell>
          <cell r="D7877">
            <v>300.91000000000003</v>
          </cell>
          <cell r="E7877">
            <v>0</v>
          </cell>
          <cell r="F7877">
            <v>0</v>
          </cell>
          <cell r="G7877">
            <v>0</v>
          </cell>
          <cell r="H7877">
            <v>0</v>
          </cell>
          <cell r="I7877">
            <v>300.91000000000003</v>
          </cell>
        </row>
        <row r="7878">
          <cell r="A7878" t="str">
            <v>950610412064</v>
          </cell>
          <cell r="B7878">
            <v>95061041</v>
          </cell>
          <cell r="C7878">
            <v>2064</v>
          </cell>
          <cell r="D7878">
            <v>226</v>
          </cell>
          <cell r="E7878">
            <v>0</v>
          </cell>
          <cell r="F7878">
            <v>0</v>
          </cell>
          <cell r="G7878">
            <v>0</v>
          </cell>
          <cell r="H7878">
            <v>0</v>
          </cell>
          <cell r="I7878">
            <v>226</v>
          </cell>
        </row>
        <row r="7879">
          <cell r="A7879" t="str">
            <v>950610422064</v>
          </cell>
          <cell r="B7879">
            <v>95061042</v>
          </cell>
          <cell r="C7879">
            <v>2064</v>
          </cell>
          <cell r="D7879">
            <v>316</v>
          </cell>
          <cell r="E7879">
            <v>0</v>
          </cell>
          <cell r="F7879">
            <v>0</v>
          </cell>
          <cell r="G7879">
            <v>0</v>
          </cell>
          <cell r="H7879">
            <v>0</v>
          </cell>
          <cell r="I7879">
            <v>316</v>
          </cell>
        </row>
        <row r="7880">
          <cell r="A7880" t="str">
            <v>950610432064</v>
          </cell>
          <cell r="B7880">
            <v>95061043</v>
          </cell>
          <cell r="C7880">
            <v>2064</v>
          </cell>
          <cell r="D7880">
            <v>498</v>
          </cell>
          <cell r="E7880">
            <v>0</v>
          </cell>
          <cell r="F7880">
            <v>0</v>
          </cell>
          <cell r="G7880">
            <v>0</v>
          </cell>
          <cell r="H7880">
            <v>0</v>
          </cell>
          <cell r="I7880">
            <v>498</v>
          </cell>
        </row>
        <row r="7881">
          <cell r="A7881" t="str">
            <v>950610442061</v>
          </cell>
          <cell r="B7881">
            <v>95061044</v>
          </cell>
          <cell r="C7881">
            <v>2061</v>
          </cell>
          <cell r="D7881">
            <v>184</v>
          </cell>
          <cell r="E7881">
            <v>0</v>
          </cell>
          <cell r="F7881">
            <v>0</v>
          </cell>
          <cell r="G7881">
            <v>0</v>
          </cell>
          <cell r="H7881">
            <v>0</v>
          </cell>
          <cell r="I7881">
            <v>184</v>
          </cell>
        </row>
        <row r="7882">
          <cell r="A7882" t="str">
            <v>950610442064</v>
          </cell>
          <cell r="B7882">
            <v>95061044</v>
          </cell>
          <cell r="C7882">
            <v>2064</v>
          </cell>
          <cell r="D7882">
            <v>138</v>
          </cell>
          <cell r="E7882">
            <v>0</v>
          </cell>
          <cell r="F7882">
            <v>0</v>
          </cell>
          <cell r="G7882">
            <v>0</v>
          </cell>
          <cell r="H7882">
            <v>0</v>
          </cell>
          <cell r="I7882">
            <v>138</v>
          </cell>
        </row>
        <row r="7883">
          <cell r="A7883" t="str">
            <v>950610472064</v>
          </cell>
          <cell r="B7883">
            <v>95061047</v>
          </cell>
          <cell r="C7883">
            <v>2064</v>
          </cell>
          <cell r="D7883">
            <v>69.040000000000006</v>
          </cell>
          <cell r="E7883">
            <v>0</v>
          </cell>
          <cell r="F7883">
            <v>0</v>
          </cell>
          <cell r="G7883">
            <v>0</v>
          </cell>
          <cell r="H7883">
            <v>0</v>
          </cell>
          <cell r="I7883">
            <v>69.040000000000006</v>
          </cell>
        </row>
        <row r="7884">
          <cell r="A7884" t="str">
            <v>950610482064</v>
          </cell>
          <cell r="B7884">
            <v>95061048</v>
          </cell>
          <cell r="C7884">
            <v>2064</v>
          </cell>
          <cell r="D7884">
            <v>160.80000000000001</v>
          </cell>
          <cell r="E7884">
            <v>0</v>
          </cell>
          <cell r="F7884">
            <v>0</v>
          </cell>
          <cell r="G7884">
            <v>0</v>
          </cell>
          <cell r="H7884">
            <v>0</v>
          </cell>
          <cell r="I7884">
            <v>160.80000000000001</v>
          </cell>
        </row>
        <row r="7885">
          <cell r="A7885" t="str">
            <v>950610492064</v>
          </cell>
          <cell r="B7885">
            <v>95061049</v>
          </cell>
          <cell r="C7885">
            <v>2064</v>
          </cell>
          <cell r="D7885">
            <v>485</v>
          </cell>
          <cell r="E7885">
            <v>0</v>
          </cell>
          <cell r="F7885">
            <v>0</v>
          </cell>
          <cell r="G7885">
            <v>0</v>
          </cell>
          <cell r="H7885">
            <v>0</v>
          </cell>
          <cell r="I7885">
            <v>485</v>
          </cell>
        </row>
        <row r="7886">
          <cell r="A7886" t="str">
            <v>950610502064</v>
          </cell>
          <cell r="B7886">
            <v>95061050</v>
          </cell>
          <cell r="C7886">
            <v>2064</v>
          </cell>
          <cell r="D7886">
            <v>435</v>
          </cell>
          <cell r="E7886">
            <v>0</v>
          </cell>
          <cell r="F7886">
            <v>0</v>
          </cell>
          <cell r="G7886">
            <v>0</v>
          </cell>
          <cell r="H7886">
            <v>0</v>
          </cell>
          <cell r="I7886">
            <v>435</v>
          </cell>
        </row>
        <row r="7887">
          <cell r="A7887" t="str">
            <v>950610512064</v>
          </cell>
          <cell r="B7887">
            <v>95061051</v>
          </cell>
          <cell r="C7887">
            <v>2064</v>
          </cell>
          <cell r="D7887">
            <v>141.566</v>
          </cell>
          <cell r="E7887">
            <v>0</v>
          </cell>
          <cell r="F7887">
            <v>0</v>
          </cell>
          <cell r="G7887">
            <v>0</v>
          </cell>
          <cell r="H7887">
            <v>0</v>
          </cell>
          <cell r="I7887">
            <v>141.566</v>
          </cell>
        </row>
        <row r="7888">
          <cell r="A7888" t="str">
            <v>950610522064</v>
          </cell>
          <cell r="B7888">
            <v>95061052</v>
          </cell>
          <cell r="C7888">
            <v>2064</v>
          </cell>
          <cell r="D7888">
            <v>166.44749999999999</v>
          </cell>
          <cell r="E7888">
            <v>0</v>
          </cell>
          <cell r="F7888">
            <v>0</v>
          </cell>
          <cell r="G7888">
            <v>0</v>
          </cell>
          <cell r="H7888">
            <v>0</v>
          </cell>
          <cell r="I7888">
            <v>166.44749999999999</v>
          </cell>
        </row>
        <row r="7889">
          <cell r="A7889" t="str">
            <v>950610532064</v>
          </cell>
          <cell r="B7889">
            <v>95061053</v>
          </cell>
          <cell r="C7889">
            <v>2064</v>
          </cell>
          <cell r="D7889">
            <v>65.058499999999995</v>
          </cell>
          <cell r="E7889">
            <v>0</v>
          </cell>
          <cell r="F7889">
            <v>0</v>
          </cell>
          <cell r="G7889">
            <v>0</v>
          </cell>
          <cell r="H7889">
            <v>0</v>
          </cell>
          <cell r="I7889">
            <v>65.058499999999995</v>
          </cell>
        </row>
        <row r="7890">
          <cell r="A7890" t="str">
            <v>950610542064</v>
          </cell>
          <cell r="B7890">
            <v>95061054</v>
          </cell>
          <cell r="C7890">
            <v>2064</v>
          </cell>
          <cell r="D7890">
            <v>238.14</v>
          </cell>
          <cell r="E7890">
            <v>0</v>
          </cell>
          <cell r="F7890">
            <v>0</v>
          </cell>
          <cell r="G7890">
            <v>0</v>
          </cell>
          <cell r="H7890">
            <v>0</v>
          </cell>
          <cell r="I7890">
            <v>238.14</v>
          </cell>
        </row>
        <row r="7891">
          <cell r="A7891" t="str">
            <v>950610552064</v>
          </cell>
          <cell r="B7891">
            <v>95061055</v>
          </cell>
          <cell r="C7891">
            <v>2064</v>
          </cell>
          <cell r="D7891">
            <v>112.4</v>
          </cell>
          <cell r="E7891">
            <v>0</v>
          </cell>
          <cell r="F7891">
            <v>0</v>
          </cell>
          <cell r="G7891">
            <v>0</v>
          </cell>
          <cell r="H7891">
            <v>0</v>
          </cell>
          <cell r="I7891">
            <v>112.4</v>
          </cell>
        </row>
        <row r="7892">
          <cell r="A7892" t="str">
            <v>950610562064</v>
          </cell>
          <cell r="B7892">
            <v>95061056</v>
          </cell>
          <cell r="C7892">
            <v>2064</v>
          </cell>
          <cell r="D7892">
            <v>16</v>
          </cell>
          <cell r="E7892">
            <v>0</v>
          </cell>
          <cell r="F7892">
            <v>0</v>
          </cell>
          <cell r="G7892">
            <v>0</v>
          </cell>
          <cell r="H7892">
            <v>0</v>
          </cell>
          <cell r="I7892">
            <v>16</v>
          </cell>
        </row>
        <row r="7893">
          <cell r="A7893" t="str">
            <v>950610572064</v>
          </cell>
          <cell r="B7893">
            <v>95061057</v>
          </cell>
          <cell r="C7893">
            <v>2064</v>
          </cell>
          <cell r="D7893">
            <v>40</v>
          </cell>
          <cell r="E7893">
            <v>0</v>
          </cell>
          <cell r="F7893">
            <v>0</v>
          </cell>
          <cell r="G7893">
            <v>0</v>
          </cell>
          <cell r="H7893">
            <v>0</v>
          </cell>
          <cell r="I7893">
            <v>40</v>
          </cell>
        </row>
        <row r="7894">
          <cell r="A7894" t="str">
            <v>950610582064</v>
          </cell>
          <cell r="B7894">
            <v>95061058</v>
          </cell>
          <cell r="C7894">
            <v>2064</v>
          </cell>
          <cell r="D7894">
            <v>119.41</v>
          </cell>
          <cell r="E7894">
            <v>0</v>
          </cell>
          <cell r="F7894">
            <v>0</v>
          </cell>
          <cell r="G7894">
            <v>0</v>
          </cell>
          <cell r="H7894">
            <v>0</v>
          </cell>
          <cell r="I7894">
            <v>119.41</v>
          </cell>
        </row>
        <row r="7895">
          <cell r="A7895" t="str">
            <v>950610592064</v>
          </cell>
          <cell r="B7895">
            <v>95061059</v>
          </cell>
          <cell r="C7895">
            <v>2064</v>
          </cell>
          <cell r="D7895">
            <v>65</v>
          </cell>
          <cell r="E7895">
            <v>0</v>
          </cell>
          <cell r="F7895">
            <v>0</v>
          </cell>
          <cell r="G7895">
            <v>0</v>
          </cell>
          <cell r="H7895">
            <v>0</v>
          </cell>
          <cell r="I7895">
            <v>65</v>
          </cell>
        </row>
        <row r="7896">
          <cell r="A7896" t="str">
            <v>950610602064</v>
          </cell>
          <cell r="B7896">
            <v>95061060</v>
          </cell>
          <cell r="C7896">
            <v>2064</v>
          </cell>
          <cell r="D7896">
            <v>35</v>
          </cell>
          <cell r="E7896">
            <v>0</v>
          </cell>
          <cell r="F7896">
            <v>0</v>
          </cell>
          <cell r="G7896">
            <v>0</v>
          </cell>
          <cell r="H7896">
            <v>0</v>
          </cell>
          <cell r="I7896">
            <v>35</v>
          </cell>
        </row>
        <row r="7897">
          <cell r="A7897" t="str">
            <v>950610612064</v>
          </cell>
          <cell r="B7897">
            <v>95061061</v>
          </cell>
          <cell r="C7897">
            <v>2064</v>
          </cell>
          <cell r="D7897">
            <v>35</v>
          </cell>
          <cell r="E7897">
            <v>0</v>
          </cell>
          <cell r="F7897">
            <v>0</v>
          </cell>
          <cell r="G7897">
            <v>0</v>
          </cell>
          <cell r="H7897">
            <v>0</v>
          </cell>
          <cell r="I7897">
            <v>35</v>
          </cell>
        </row>
        <row r="7898">
          <cell r="A7898" t="str">
            <v>950610642060</v>
          </cell>
          <cell r="B7898">
            <v>95061064</v>
          </cell>
          <cell r="C7898">
            <v>2060</v>
          </cell>
          <cell r="D7898">
            <v>595.84</v>
          </cell>
          <cell r="E7898">
            <v>0</v>
          </cell>
          <cell r="F7898">
            <v>0</v>
          </cell>
          <cell r="G7898">
            <v>0</v>
          </cell>
          <cell r="H7898">
            <v>0</v>
          </cell>
          <cell r="I7898">
            <v>595.84</v>
          </cell>
        </row>
        <row r="7899">
          <cell r="A7899" t="str">
            <v>950610662064</v>
          </cell>
          <cell r="B7899">
            <v>95061066</v>
          </cell>
          <cell r="C7899">
            <v>2064</v>
          </cell>
          <cell r="D7899">
            <v>94.305239999999998</v>
          </cell>
          <cell r="E7899">
            <v>0</v>
          </cell>
          <cell r="F7899">
            <v>0</v>
          </cell>
          <cell r="G7899">
            <v>0</v>
          </cell>
          <cell r="H7899">
            <v>0</v>
          </cell>
          <cell r="I7899">
            <v>94.305239999999998</v>
          </cell>
        </row>
        <row r="7900">
          <cell r="A7900" t="str">
            <v>950610672064</v>
          </cell>
          <cell r="B7900">
            <v>95061067</v>
          </cell>
          <cell r="C7900">
            <v>2064</v>
          </cell>
          <cell r="D7900">
            <v>81.51285</v>
          </cell>
          <cell r="E7900">
            <v>0</v>
          </cell>
          <cell r="F7900">
            <v>0</v>
          </cell>
          <cell r="G7900">
            <v>0</v>
          </cell>
          <cell r="H7900">
            <v>0</v>
          </cell>
          <cell r="I7900">
            <v>81.51285</v>
          </cell>
        </row>
        <row r="7901">
          <cell r="A7901" t="str">
            <v>950610682064</v>
          </cell>
          <cell r="B7901">
            <v>95061068</v>
          </cell>
          <cell r="C7901">
            <v>2064</v>
          </cell>
          <cell r="D7901">
            <v>72.366950000000003</v>
          </cell>
          <cell r="E7901">
            <v>0</v>
          </cell>
          <cell r="F7901">
            <v>0</v>
          </cell>
          <cell r="G7901">
            <v>0</v>
          </cell>
          <cell r="H7901">
            <v>0</v>
          </cell>
          <cell r="I7901">
            <v>72.366950000000003</v>
          </cell>
        </row>
        <row r="7902">
          <cell r="A7902" t="str">
            <v>950610692064</v>
          </cell>
          <cell r="B7902">
            <v>95061069</v>
          </cell>
          <cell r="C7902">
            <v>2064</v>
          </cell>
          <cell r="D7902">
            <v>25</v>
          </cell>
          <cell r="E7902">
            <v>0</v>
          </cell>
          <cell r="F7902">
            <v>0</v>
          </cell>
          <cell r="G7902">
            <v>0</v>
          </cell>
          <cell r="H7902">
            <v>0</v>
          </cell>
          <cell r="I7902">
            <v>25</v>
          </cell>
        </row>
        <row r="7903">
          <cell r="A7903" t="str">
            <v>950610702064</v>
          </cell>
          <cell r="B7903">
            <v>95061070</v>
          </cell>
          <cell r="C7903">
            <v>2064</v>
          </cell>
          <cell r="D7903">
            <v>25</v>
          </cell>
          <cell r="E7903">
            <v>0</v>
          </cell>
          <cell r="F7903">
            <v>0</v>
          </cell>
          <cell r="G7903">
            <v>0</v>
          </cell>
          <cell r="H7903">
            <v>0</v>
          </cell>
          <cell r="I7903">
            <v>25</v>
          </cell>
        </row>
        <row r="7904">
          <cell r="A7904" t="str">
            <v>950610712064</v>
          </cell>
          <cell r="B7904">
            <v>95061071</v>
          </cell>
          <cell r="C7904">
            <v>2064</v>
          </cell>
          <cell r="D7904">
            <v>25</v>
          </cell>
          <cell r="E7904">
            <v>0</v>
          </cell>
          <cell r="F7904">
            <v>0</v>
          </cell>
          <cell r="G7904">
            <v>0</v>
          </cell>
          <cell r="H7904">
            <v>0</v>
          </cell>
          <cell r="I7904">
            <v>25</v>
          </cell>
        </row>
        <row r="7905">
          <cell r="A7905" t="str">
            <v>950610722060</v>
          </cell>
          <cell r="B7905">
            <v>95061072</v>
          </cell>
          <cell r="C7905">
            <v>2060</v>
          </cell>
          <cell r="D7905">
            <v>900.51499999999999</v>
          </cell>
          <cell r="E7905">
            <v>0</v>
          </cell>
          <cell r="F7905">
            <v>0</v>
          </cell>
          <cell r="G7905">
            <v>0</v>
          </cell>
          <cell r="H7905">
            <v>0</v>
          </cell>
          <cell r="I7905">
            <v>900.51499999999999</v>
          </cell>
        </row>
        <row r="7906">
          <cell r="A7906" t="str">
            <v>950610752061</v>
          </cell>
          <cell r="B7906">
            <v>95061075</v>
          </cell>
          <cell r="C7906">
            <v>2061</v>
          </cell>
          <cell r="D7906">
            <v>168</v>
          </cell>
          <cell r="E7906">
            <v>0</v>
          </cell>
          <cell r="F7906">
            <v>0</v>
          </cell>
          <cell r="G7906">
            <v>0</v>
          </cell>
          <cell r="H7906">
            <v>0</v>
          </cell>
          <cell r="I7906">
            <v>168</v>
          </cell>
        </row>
        <row r="7907">
          <cell r="A7907" t="str">
            <v>950610762062</v>
          </cell>
          <cell r="B7907">
            <v>95061076</v>
          </cell>
          <cell r="C7907">
            <v>2062</v>
          </cell>
          <cell r="D7907">
            <v>9.11</v>
          </cell>
          <cell r="E7907">
            <v>0</v>
          </cell>
          <cell r="F7907">
            <v>0</v>
          </cell>
          <cell r="G7907">
            <v>0</v>
          </cell>
          <cell r="H7907">
            <v>0</v>
          </cell>
          <cell r="I7907">
            <v>9.11</v>
          </cell>
        </row>
        <row r="7908">
          <cell r="A7908" t="str">
            <v>950610762064</v>
          </cell>
          <cell r="B7908">
            <v>95061076</v>
          </cell>
          <cell r="C7908">
            <v>2064</v>
          </cell>
          <cell r="D7908">
            <v>17.899999999999999</v>
          </cell>
          <cell r="E7908">
            <v>0</v>
          </cell>
          <cell r="F7908">
            <v>0</v>
          </cell>
          <cell r="G7908">
            <v>0</v>
          </cell>
          <cell r="H7908">
            <v>0</v>
          </cell>
          <cell r="I7908">
            <v>17.899999999999999</v>
          </cell>
        </row>
        <row r="7909">
          <cell r="A7909" t="str">
            <v>950610772064</v>
          </cell>
          <cell r="B7909">
            <v>95061077</v>
          </cell>
          <cell r="C7909">
            <v>2064</v>
          </cell>
          <cell r="D7909">
            <v>0.95899999999999996</v>
          </cell>
          <cell r="E7909">
            <v>0</v>
          </cell>
          <cell r="F7909">
            <v>0</v>
          </cell>
          <cell r="G7909">
            <v>0</v>
          </cell>
          <cell r="H7909">
            <v>0</v>
          </cell>
          <cell r="I7909">
            <v>0.95899999999999996</v>
          </cell>
        </row>
        <row r="7910">
          <cell r="A7910" t="str">
            <v>950610782060</v>
          </cell>
          <cell r="B7910">
            <v>95061078</v>
          </cell>
          <cell r="C7910">
            <v>2060</v>
          </cell>
          <cell r="D7910">
            <v>237.39</v>
          </cell>
          <cell r="E7910">
            <v>0</v>
          </cell>
          <cell r="F7910">
            <v>0</v>
          </cell>
          <cell r="G7910">
            <v>0</v>
          </cell>
          <cell r="H7910">
            <v>0</v>
          </cell>
          <cell r="I7910">
            <v>237.39</v>
          </cell>
        </row>
        <row r="7911">
          <cell r="A7911" t="str">
            <v>950610782064</v>
          </cell>
          <cell r="B7911">
            <v>95061078</v>
          </cell>
          <cell r="C7911">
            <v>2064</v>
          </cell>
          <cell r="D7911">
            <v>230.27</v>
          </cell>
          <cell r="E7911">
            <v>0</v>
          </cell>
          <cell r="F7911">
            <v>0</v>
          </cell>
          <cell r="G7911">
            <v>0</v>
          </cell>
          <cell r="H7911">
            <v>0</v>
          </cell>
          <cell r="I7911">
            <v>230.27</v>
          </cell>
        </row>
        <row r="7912">
          <cell r="A7912" t="str">
            <v>950610792060</v>
          </cell>
          <cell r="B7912">
            <v>95061079</v>
          </cell>
          <cell r="C7912">
            <v>2060</v>
          </cell>
          <cell r="D7912">
            <v>375.1</v>
          </cell>
          <cell r="E7912">
            <v>0</v>
          </cell>
          <cell r="F7912">
            <v>0</v>
          </cell>
          <cell r="G7912">
            <v>0</v>
          </cell>
          <cell r="H7912">
            <v>0</v>
          </cell>
          <cell r="I7912">
            <v>375.1</v>
          </cell>
        </row>
        <row r="7913">
          <cell r="A7913" t="str">
            <v>950610792064</v>
          </cell>
          <cell r="B7913">
            <v>95061079</v>
          </cell>
          <cell r="C7913">
            <v>2064</v>
          </cell>
          <cell r="D7913">
            <v>368.95</v>
          </cell>
          <cell r="E7913">
            <v>0</v>
          </cell>
          <cell r="F7913">
            <v>0</v>
          </cell>
          <cell r="G7913">
            <v>0</v>
          </cell>
          <cell r="H7913">
            <v>0</v>
          </cell>
          <cell r="I7913">
            <v>368.95</v>
          </cell>
        </row>
        <row r="7914">
          <cell r="A7914" t="str">
            <v>950610802060</v>
          </cell>
          <cell r="B7914">
            <v>95061080</v>
          </cell>
          <cell r="C7914">
            <v>2060</v>
          </cell>
          <cell r="D7914">
            <v>108.57</v>
          </cell>
          <cell r="E7914">
            <v>0</v>
          </cell>
          <cell r="F7914">
            <v>0</v>
          </cell>
          <cell r="G7914">
            <v>0</v>
          </cell>
          <cell r="H7914">
            <v>0</v>
          </cell>
          <cell r="I7914">
            <v>108.57</v>
          </cell>
        </row>
        <row r="7915">
          <cell r="A7915" t="str">
            <v>950610802064</v>
          </cell>
          <cell r="B7915">
            <v>95061080</v>
          </cell>
          <cell r="C7915">
            <v>2064</v>
          </cell>
          <cell r="D7915">
            <v>106.59</v>
          </cell>
          <cell r="E7915">
            <v>0</v>
          </cell>
          <cell r="F7915">
            <v>0</v>
          </cell>
          <cell r="G7915">
            <v>0</v>
          </cell>
          <cell r="H7915">
            <v>0</v>
          </cell>
          <cell r="I7915">
            <v>106.59</v>
          </cell>
        </row>
        <row r="7916">
          <cell r="A7916" t="str">
            <v>950610812060</v>
          </cell>
          <cell r="B7916">
            <v>95061081</v>
          </cell>
          <cell r="C7916">
            <v>2060</v>
          </cell>
          <cell r="D7916">
            <v>8435.9</v>
          </cell>
          <cell r="E7916">
            <v>0</v>
          </cell>
          <cell r="F7916">
            <v>0</v>
          </cell>
          <cell r="G7916">
            <v>0</v>
          </cell>
          <cell r="H7916">
            <v>0</v>
          </cell>
          <cell r="I7916">
            <v>8435.9</v>
          </cell>
        </row>
        <row r="7917">
          <cell r="A7917" t="str">
            <v>950610822060</v>
          </cell>
          <cell r="B7917">
            <v>95061082</v>
          </cell>
          <cell r="C7917">
            <v>2060</v>
          </cell>
          <cell r="D7917">
            <v>902.5</v>
          </cell>
          <cell r="E7917">
            <v>0</v>
          </cell>
          <cell r="F7917">
            <v>0</v>
          </cell>
          <cell r="G7917">
            <v>0</v>
          </cell>
          <cell r="H7917">
            <v>0</v>
          </cell>
          <cell r="I7917">
            <v>902.5</v>
          </cell>
        </row>
        <row r="7918">
          <cell r="A7918" t="str">
            <v>950610832060</v>
          </cell>
          <cell r="B7918">
            <v>95061083</v>
          </cell>
          <cell r="C7918">
            <v>2060</v>
          </cell>
          <cell r="D7918">
            <v>90.38</v>
          </cell>
          <cell r="E7918">
            <v>0</v>
          </cell>
          <cell r="F7918">
            <v>0</v>
          </cell>
          <cell r="G7918">
            <v>0</v>
          </cell>
          <cell r="H7918">
            <v>0</v>
          </cell>
          <cell r="I7918">
            <v>90.38</v>
          </cell>
        </row>
        <row r="7919">
          <cell r="A7919" t="str">
            <v>950610842060</v>
          </cell>
          <cell r="B7919">
            <v>95061084</v>
          </cell>
          <cell r="C7919">
            <v>2060</v>
          </cell>
          <cell r="D7919">
            <v>2.3149999999999999</v>
          </cell>
          <cell r="E7919">
            <v>0</v>
          </cell>
          <cell r="F7919">
            <v>0</v>
          </cell>
          <cell r="G7919">
            <v>0</v>
          </cell>
          <cell r="H7919">
            <v>0</v>
          </cell>
          <cell r="I7919">
            <v>2.3149999999999999</v>
          </cell>
        </row>
        <row r="7920">
          <cell r="A7920" t="str">
            <v>950610852064</v>
          </cell>
          <cell r="B7920">
            <v>95061085</v>
          </cell>
          <cell r="C7920">
            <v>2064</v>
          </cell>
          <cell r="D7920">
            <v>602.4</v>
          </cell>
          <cell r="E7920">
            <v>0</v>
          </cell>
          <cell r="F7920">
            <v>0</v>
          </cell>
          <cell r="G7920">
            <v>0</v>
          </cell>
          <cell r="H7920">
            <v>0</v>
          </cell>
          <cell r="I7920">
            <v>602.4</v>
          </cell>
        </row>
        <row r="7921">
          <cell r="A7921" t="str">
            <v>950610862064</v>
          </cell>
          <cell r="B7921">
            <v>95061086</v>
          </cell>
          <cell r="C7921">
            <v>2064</v>
          </cell>
          <cell r="D7921">
            <v>0.29480000000000001</v>
          </cell>
          <cell r="E7921">
            <v>0</v>
          </cell>
          <cell r="F7921">
            <v>0</v>
          </cell>
          <cell r="G7921">
            <v>0</v>
          </cell>
          <cell r="H7921">
            <v>0</v>
          </cell>
          <cell r="I7921">
            <v>0.29480000000000001</v>
          </cell>
        </row>
        <row r="7922">
          <cell r="A7922" t="str">
            <v>950610872064</v>
          </cell>
          <cell r="B7922">
            <v>95061087</v>
          </cell>
          <cell r="C7922">
            <v>2064</v>
          </cell>
          <cell r="D7922">
            <v>334.5</v>
          </cell>
          <cell r="E7922">
            <v>0</v>
          </cell>
          <cell r="F7922">
            <v>0</v>
          </cell>
          <cell r="G7922">
            <v>0</v>
          </cell>
          <cell r="H7922">
            <v>0</v>
          </cell>
          <cell r="I7922">
            <v>334.5</v>
          </cell>
        </row>
        <row r="7923">
          <cell r="A7923" t="str">
            <v>950610882064</v>
          </cell>
          <cell r="B7923">
            <v>95061088</v>
          </cell>
          <cell r="C7923">
            <v>2064</v>
          </cell>
          <cell r="D7923">
            <v>2.68533</v>
          </cell>
          <cell r="E7923">
            <v>0</v>
          </cell>
          <cell r="F7923">
            <v>0</v>
          </cell>
          <cell r="G7923">
            <v>0</v>
          </cell>
          <cell r="H7923">
            <v>0</v>
          </cell>
          <cell r="I7923">
            <v>2.68533</v>
          </cell>
        </row>
        <row r="7924">
          <cell r="A7924" t="str">
            <v>950610892064</v>
          </cell>
          <cell r="B7924">
            <v>95061089</v>
          </cell>
          <cell r="C7924">
            <v>2064</v>
          </cell>
          <cell r="D7924">
            <v>4.9000000000000004</v>
          </cell>
          <cell r="E7924">
            <v>0</v>
          </cell>
          <cell r="F7924">
            <v>0</v>
          </cell>
          <cell r="G7924">
            <v>0</v>
          </cell>
          <cell r="H7924">
            <v>0</v>
          </cell>
          <cell r="I7924">
            <v>4.9000000000000004</v>
          </cell>
        </row>
        <row r="7925">
          <cell r="A7925" t="str">
            <v>950610902064</v>
          </cell>
          <cell r="B7925">
            <v>95061090</v>
          </cell>
          <cell r="C7925">
            <v>2064</v>
          </cell>
          <cell r="D7925">
            <v>441.75</v>
          </cell>
          <cell r="E7925">
            <v>0</v>
          </cell>
          <cell r="F7925">
            <v>0</v>
          </cell>
          <cell r="G7925">
            <v>0</v>
          </cell>
          <cell r="H7925">
            <v>0</v>
          </cell>
          <cell r="I7925">
            <v>441.75</v>
          </cell>
        </row>
        <row r="7926">
          <cell r="A7926" t="str">
            <v>950610912064</v>
          </cell>
          <cell r="B7926">
            <v>95061091</v>
          </cell>
          <cell r="C7926">
            <v>2064</v>
          </cell>
          <cell r="D7926">
            <v>354.45</v>
          </cell>
          <cell r="E7926">
            <v>0</v>
          </cell>
          <cell r="F7926">
            <v>0</v>
          </cell>
          <cell r="G7926">
            <v>0</v>
          </cell>
          <cell r="H7926">
            <v>0</v>
          </cell>
          <cell r="I7926">
            <v>354.45</v>
          </cell>
        </row>
        <row r="7927">
          <cell r="A7927" t="str">
            <v>950610922060</v>
          </cell>
          <cell r="B7927">
            <v>95061092</v>
          </cell>
          <cell r="C7927">
            <v>2060</v>
          </cell>
          <cell r="D7927">
            <v>61.95</v>
          </cell>
          <cell r="E7927">
            <v>0</v>
          </cell>
          <cell r="F7927">
            <v>0</v>
          </cell>
          <cell r="G7927">
            <v>0</v>
          </cell>
          <cell r="H7927">
            <v>0</v>
          </cell>
          <cell r="I7927">
            <v>61.95</v>
          </cell>
        </row>
        <row r="7928">
          <cell r="A7928" t="str">
            <v>950610932061</v>
          </cell>
          <cell r="B7928">
            <v>95061093</v>
          </cell>
          <cell r="C7928">
            <v>2061</v>
          </cell>
          <cell r="D7928">
            <v>8.5</v>
          </cell>
          <cell r="E7928">
            <v>0</v>
          </cell>
          <cell r="F7928">
            <v>0</v>
          </cell>
          <cell r="G7928">
            <v>0</v>
          </cell>
          <cell r="H7928">
            <v>0</v>
          </cell>
          <cell r="I7928">
            <v>8.5</v>
          </cell>
        </row>
        <row r="7929">
          <cell r="A7929" t="str">
            <v>950610942060</v>
          </cell>
          <cell r="B7929">
            <v>95061094</v>
          </cell>
          <cell r="C7929">
            <v>2060</v>
          </cell>
          <cell r="D7929">
            <v>296.2</v>
          </cell>
          <cell r="E7929">
            <v>0</v>
          </cell>
          <cell r="F7929">
            <v>0</v>
          </cell>
          <cell r="G7929">
            <v>0</v>
          </cell>
          <cell r="H7929">
            <v>0</v>
          </cell>
          <cell r="I7929">
            <v>296.2</v>
          </cell>
        </row>
        <row r="7930">
          <cell r="A7930" t="str">
            <v>950610942064</v>
          </cell>
          <cell r="B7930">
            <v>95061094</v>
          </cell>
          <cell r="C7930">
            <v>2064</v>
          </cell>
          <cell r="D7930">
            <v>330</v>
          </cell>
          <cell r="E7930">
            <v>0</v>
          </cell>
          <cell r="F7930">
            <v>0</v>
          </cell>
          <cell r="G7930">
            <v>0</v>
          </cell>
          <cell r="H7930">
            <v>0</v>
          </cell>
          <cell r="I7930">
            <v>330</v>
          </cell>
        </row>
        <row r="7931">
          <cell r="A7931" t="str">
            <v>950610952060</v>
          </cell>
          <cell r="B7931">
            <v>95061095</v>
          </cell>
          <cell r="C7931">
            <v>2060</v>
          </cell>
          <cell r="D7931">
            <v>470</v>
          </cell>
          <cell r="E7931">
            <v>0</v>
          </cell>
          <cell r="F7931">
            <v>0</v>
          </cell>
          <cell r="G7931">
            <v>0</v>
          </cell>
          <cell r="H7931">
            <v>0</v>
          </cell>
          <cell r="I7931">
            <v>470</v>
          </cell>
        </row>
        <row r="7932">
          <cell r="A7932" t="str">
            <v>950610962060</v>
          </cell>
          <cell r="B7932">
            <v>95061096</v>
          </cell>
          <cell r="C7932">
            <v>2060</v>
          </cell>
          <cell r="D7932">
            <v>608</v>
          </cell>
          <cell r="E7932">
            <v>0</v>
          </cell>
          <cell r="F7932">
            <v>0</v>
          </cell>
          <cell r="G7932">
            <v>0</v>
          </cell>
          <cell r="H7932">
            <v>0</v>
          </cell>
          <cell r="I7932">
            <v>608</v>
          </cell>
        </row>
        <row r="7933">
          <cell r="A7933" t="str">
            <v>950610972064</v>
          </cell>
          <cell r="B7933">
            <v>95061097</v>
          </cell>
          <cell r="C7933">
            <v>2064</v>
          </cell>
          <cell r="D7933">
            <v>2011.79</v>
          </cell>
          <cell r="E7933">
            <v>0</v>
          </cell>
          <cell r="F7933">
            <v>0</v>
          </cell>
          <cell r="G7933">
            <v>0</v>
          </cell>
          <cell r="H7933">
            <v>0</v>
          </cell>
          <cell r="I7933">
            <v>2011.79</v>
          </cell>
        </row>
        <row r="7934">
          <cell r="A7934" t="str">
            <v>950611002064</v>
          </cell>
          <cell r="B7934">
            <v>95061100</v>
          </cell>
          <cell r="C7934">
            <v>2064</v>
          </cell>
          <cell r="D7934">
            <v>441.75</v>
          </cell>
          <cell r="E7934">
            <v>0</v>
          </cell>
          <cell r="F7934">
            <v>0</v>
          </cell>
          <cell r="G7934">
            <v>0</v>
          </cell>
          <cell r="H7934">
            <v>0</v>
          </cell>
          <cell r="I7934">
            <v>441.75</v>
          </cell>
        </row>
        <row r="7935">
          <cell r="A7935" t="str">
            <v>950611012064</v>
          </cell>
          <cell r="B7935">
            <v>95061101</v>
          </cell>
          <cell r="C7935">
            <v>2064</v>
          </cell>
          <cell r="D7935">
            <v>386.58</v>
          </cell>
          <cell r="E7935">
            <v>0</v>
          </cell>
          <cell r="F7935">
            <v>0</v>
          </cell>
          <cell r="G7935">
            <v>0</v>
          </cell>
          <cell r="H7935">
            <v>0</v>
          </cell>
          <cell r="I7935">
            <v>386.58</v>
          </cell>
        </row>
        <row r="7936">
          <cell r="A7936" t="str">
            <v>950611022064</v>
          </cell>
          <cell r="B7936">
            <v>95061102</v>
          </cell>
          <cell r="C7936">
            <v>2064</v>
          </cell>
          <cell r="D7936">
            <v>1245.9349999999999</v>
          </cell>
          <cell r="E7936">
            <v>0</v>
          </cell>
          <cell r="F7936">
            <v>0</v>
          </cell>
          <cell r="G7936">
            <v>0</v>
          </cell>
          <cell r="H7936">
            <v>0</v>
          </cell>
          <cell r="I7936">
            <v>1245.9349999999999</v>
          </cell>
        </row>
        <row r="7937">
          <cell r="A7937" t="str">
            <v>950611032064</v>
          </cell>
          <cell r="B7937">
            <v>95061103</v>
          </cell>
          <cell r="C7937">
            <v>2064</v>
          </cell>
          <cell r="D7937">
            <v>2487.87</v>
          </cell>
          <cell r="E7937">
            <v>0</v>
          </cell>
          <cell r="F7937">
            <v>0</v>
          </cell>
          <cell r="G7937">
            <v>0</v>
          </cell>
          <cell r="H7937">
            <v>0</v>
          </cell>
          <cell r="I7937">
            <v>2487.87</v>
          </cell>
        </row>
        <row r="7938">
          <cell r="A7938" t="str">
            <v>950611042064</v>
          </cell>
          <cell r="B7938">
            <v>95061104</v>
          </cell>
          <cell r="C7938">
            <v>2064</v>
          </cell>
          <cell r="D7938">
            <v>570</v>
          </cell>
          <cell r="E7938">
            <v>0</v>
          </cell>
          <cell r="F7938">
            <v>0</v>
          </cell>
          <cell r="G7938">
            <v>0</v>
          </cell>
          <cell r="H7938">
            <v>0</v>
          </cell>
          <cell r="I7938">
            <v>570</v>
          </cell>
        </row>
        <row r="7939">
          <cell r="A7939" t="str">
            <v>950611052064</v>
          </cell>
          <cell r="B7939">
            <v>95061105</v>
          </cell>
          <cell r="C7939">
            <v>2064</v>
          </cell>
          <cell r="D7939">
            <v>2466.08</v>
          </cell>
          <cell r="E7939">
            <v>0</v>
          </cell>
          <cell r="F7939">
            <v>0</v>
          </cell>
          <cell r="G7939">
            <v>0</v>
          </cell>
          <cell r="H7939">
            <v>0</v>
          </cell>
          <cell r="I7939">
            <v>2466.08</v>
          </cell>
        </row>
        <row r="7940">
          <cell r="A7940" t="str">
            <v>950611082064</v>
          </cell>
          <cell r="B7940">
            <v>95061108</v>
          </cell>
          <cell r="C7940">
            <v>2064</v>
          </cell>
          <cell r="D7940">
            <v>278</v>
          </cell>
          <cell r="E7940">
            <v>0</v>
          </cell>
          <cell r="F7940">
            <v>0</v>
          </cell>
          <cell r="G7940">
            <v>0</v>
          </cell>
          <cell r="H7940">
            <v>0</v>
          </cell>
          <cell r="I7940">
            <v>278</v>
          </cell>
        </row>
        <row r="7941">
          <cell r="A7941" t="str">
            <v>950611092064</v>
          </cell>
          <cell r="B7941">
            <v>95061109</v>
          </cell>
          <cell r="C7941">
            <v>2064</v>
          </cell>
          <cell r="D7941">
            <v>267</v>
          </cell>
          <cell r="E7941">
            <v>0</v>
          </cell>
          <cell r="F7941">
            <v>0</v>
          </cell>
          <cell r="G7941">
            <v>0</v>
          </cell>
          <cell r="H7941">
            <v>0</v>
          </cell>
          <cell r="I7941">
            <v>267</v>
          </cell>
        </row>
        <row r="7942">
          <cell r="A7942" t="str">
            <v>950611102064</v>
          </cell>
          <cell r="B7942">
            <v>95061110</v>
          </cell>
          <cell r="C7942">
            <v>2064</v>
          </cell>
          <cell r="D7942">
            <v>128.11667</v>
          </cell>
          <cell r="E7942">
            <v>0</v>
          </cell>
          <cell r="F7942">
            <v>0</v>
          </cell>
          <cell r="G7942">
            <v>0</v>
          </cell>
          <cell r="H7942">
            <v>0</v>
          </cell>
          <cell r="I7942">
            <v>128.11667</v>
          </cell>
        </row>
        <row r="7943">
          <cell r="A7943" t="str">
            <v>950611112064</v>
          </cell>
          <cell r="B7943">
            <v>95061111</v>
          </cell>
          <cell r="C7943">
            <v>2064</v>
          </cell>
          <cell r="D7943">
            <v>265.005</v>
          </cell>
          <cell r="E7943">
            <v>0</v>
          </cell>
          <cell r="F7943">
            <v>0</v>
          </cell>
          <cell r="G7943">
            <v>0</v>
          </cell>
          <cell r="H7943">
            <v>0</v>
          </cell>
          <cell r="I7943">
            <v>265.005</v>
          </cell>
        </row>
        <row r="7944">
          <cell r="A7944" t="str">
            <v>950611122064</v>
          </cell>
          <cell r="B7944">
            <v>95061112</v>
          </cell>
          <cell r="C7944">
            <v>2064</v>
          </cell>
          <cell r="D7944">
            <v>29.215</v>
          </cell>
          <cell r="E7944">
            <v>0</v>
          </cell>
          <cell r="F7944">
            <v>0</v>
          </cell>
          <cell r="G7944">
            <v>0</v>
          </cell>
          <cell r="H7944">
            <v>0</v>
          </cell>
          <cell r="I7944">
            <v>29.215</v>
          </cell>
        </row>
        <row r="7945">
          <cell r="A7945" t="str">
            <v>950611132064</v>
          </cell>
          <cell r="B7945">
            <v>95061113</v>
          </cell>
          <cell r="C7945">
            <v>2064</v>
          </cell>
          <cell r="D7945">
            <v>94.4</v>
          </cell>
          <cell r="E7945">
            <v>0</v>
          </cell>
          <cell r="F7945">
            <v>0</v>
          </cell>
          <cell r="G7945">
            <v>0</v>
          </cell>
          <cell r="H7945">
            <v>0</v>
          </cell>
          <cell r="I7945">
            <v>94.4</v>
          </cell>
        </row>
        <row r="7946">
          <cell r="A7946" t="str">
            <v>950611152061</v>
          </cell>
          <cell r="B7946">
            <v>95061115</v>
          </cell>
          <cell r="C7946">
            <v>2061</v>
          </cell>
          <cell r="D7946">
            <v>145.9</v>
          </cell>
          <cell r="E7946">
            <v>0</v>
          </cell>
          <cell r="F7946">
            <v>0</v>
          </cell>
          <cell r="G7946">
            <v>0</v>
          </cell>
          <cell r="H7946">
            <v>0</v>
          </cell>
          <cell r="I7946">
            <v>145.9</v>
          </cell>
        </row>
        <row r="7947">
          <cell r="A7947" t="str">
            <v>950611162064</v>
          </cell>
          <cell r="B7947">
            <v>95061116</v>
          </cell>
          <cell r="C7947">
            <v>2064</v>
          </cell>
          <cell r="D7947">
            <v>35</v>
          </cell>
          <cell r="E7947">
            <v>0</v>
          </cell>
          <cell r="F7947">
            <v>0</v>
          </cell>
          <cell r="G7947">
            <v>0</v>
          </cell>
          <cell r="H7947">
            <v>0</v>
          </cell>
          <cell r="I7947">
            <v>35</v>
          </cell>
        </row>
        <row r="7948">
          <cell r="A7948" t="str">
            <v>950611172060</v>
          </cell>
          <cell r="B7948">
            <v>95061117</v>
          </cell>
          <cell r="C7948">
            <v>2060</v>
          </cell>
          <cell r="D7948">
            <v>1313.165</v>
          </cell>
          <cell r="E7948">
            <v>0</v>
          </cell>
          <cell r="F7948">
            <v>0</v>
          </cell>
          <cell r="G7948">
            <v>0</v>
          </cell>
          <cell r="H7948">
            <v>0</v>
          </cell>
          <cell r="I7948">
            <v>1313.165</v>
          </cell>
        </row>
        <row r="7949">
          <cell r="A7949" t="str">
            <v>950611181040</v>
          </cell>
          <cell r="B7949">
            <v>95061118</v>
          </cell>
          <cell r="C7949">
            <v>1040</v>
          </cell>
          <cell r="D7949">
            <v>17.88</v>
          </cell>
          <cell r="E7949">
            <v>0</v>
          </cell>
          <cell r="F7949">
            <v>0</v>
          </cell>
          <cell r="G7949">
            <v>0</v>
          </cell>
          <cell r="H7949">
            <v>0</v>
          </cell>
          <cell r="I7949">
            <v>17.88</v>
          </cell>
        </row>
        <row r="7950">
          <cell r="A7950" t="str">
            <v>950611191040</v>
          </cell>
          <cell r="B7950">
            <v>95061119</v>
          </cell>
          <cell r="C7950">
            <v>1040</v>
          </cell>
          <cell r="D7950">
            <v>18.440000000000001</v>
          </cell>
          <cell r="E7950">
            <v>0</v>
          </cell>
          <cell r="F7950">
            <v>0</v>
          </cell>
          <cell r="G7950">
            <v>0</v>
          </cell>
          <cell r="H7950">
            <v>0</v>
          </cell>
          <cell r="I7950">
            <v>18.440000000000001</v>
          </cell>
        </row>
        <row r="7951">
          <cell r="A7951" t="str">
            <v>950611201040</v>
          </cell>
          <cell r="B7951">
            <v>95061120</v>
          </cell>
          <cell r="C7951">
            <v>1040</v>
          </cell>
          <cell r="D7951">
            <v>21.32</v>
          </cell>
          <cell r="E7951">
            <v>0</v>
          </cell>
          <cell r="F7951">
            <v>0</v>
          </cell>
          <cell r="G7951">
            <v>0</v>
          </cell>
          <cell r="H7951">
            <v>0</v>
          </cell>
          <cell r="I7951">
            <v>21.32</v>
          </cell>
        </row>
        <row r="7952">
          <cell r="A7952" t="str">
            <v>950611211040</v>
          </cell>
          <cell r="B7952">
            <v>95061121</v>
          </cell>
          <cell r="C7952">
            <v>1040</v>
          </cell>
          <cell r="D7952">
            <v>23.49</v>
          </cell>
          <cell r="E7952">
            <v>0</v>
          </cell>
          <cell r="F7952">
            <v>0</v>
          </cell>
          <cell r="G7952">
            <v>0</v>
          </cell>
          <cell r="H7952">
            <v>0</v>
          </cell>
          <cell r="I7952">
            <v>23.49</v>
          </cell>
        </row>
        <row r="7953">
          <cell r="A7953" t="str">
            <v>950611214010</v>
          </cell>
          <cell r="B7953">
            <v>95061121</v>
          </cell>
          <cell r="C7953">
            <v>4010</v>
          </cell>
          <cell r="D7953">
            <v>23.49</v>
          </cell>
          <cell r="E7953">
            <v>0</v>
          </cell>
          <cell r="F7953">
            <v>0</v>
          </cell>
          <cell r="G7953">
            <v>0</v>
          </cell>
          <cell r="H7953">
            <v>0</v>
          </cell>
          <cell r="I7953">
            <v>23.49</v>
          </cell>
        </row>
        <row r="7954">
          <cell r="A7954" t="str">
            <v>950611221040</v>
          </cell>
          <cell r="B7954">
            <v>95061122</v>
          </cell>
          <cell r="C7954">
            <v>1040</v>
          </cell>
          <cell r="D7954">
            <v>28.99</v>
          </cell>
          <cell r="E7954">
            <v>0</v>
          </cell>
          <cell r="F7954">
            <v>0</v>
          </cell>
          <cell r="G7954">
            <v>0</v>
          </cell>
          <cell r="H7954">
            <v>0</v>
          </cell>
          <cell r="I7954">
            <v>28.99</v>
          </cell>
        </row>
        <row r="7955">
          <cell r="A7955" t="str">
            <v>950611224010</v>
          </cell>
          <cell r="B7955">
            <v>95061122</v>
          </cell>
          <cell r="C7955">
            <v>4010</v>
          </cell>
          <cell r="D7955">
            <v>28.99</v>
          </cell>
          <cell r="E7955">
            <v>0</v>
          </cell>
          <cell r="F7955">
            <v>0</v>
          </cell>
          <cell r="G7955">
            <v>0</v>
          </cell>
          <cell r="H7955">
            <v>0</v>
          </cell>
          <cell r="I7955">
            <v>28.99</v>
          </cell>
        </row>
        <row r="7956">
          <cell r="A7956" t="str">
            <v>950611232064</v>
          </cell>
          <cell r="B7956">
            <v>95061123</v>
          </cell>
          <cell r="C7956">
            <v>2064</v>
          </cell>
          <cell r="D7956">
            <v>79.540000000000006</v>
          </cell>
          <cell r="E7956">
            <v>0</v>
          </cell>
          <cell r="F7956">
            <v>0</v>
          </cell>
          <cell r="G7956">
            <v>0</v>
          </cell>
          <cell r="H7956">
            <v>0</v>
          </cell>
          <cell r="I7956">
            <v>79.540000000000006</v>
          </cell>
        </row>
        <row r="7957">
          <cell r="A7957" t="str">
            <v>950611242064</v>
          </cell>
          <cell r="B7957">
            <v>95061124</v>
          </cell>
          <cell r="C7957">
            <v>2064</v>
          </cell>
          <cell r="D7957">
            <v>1362.9235699999999</v>
          </cell>
          <cell r="E7957">
            <v>0</v>
          </cell>
          <cell r="F7957">
            <v>0</v>
          </cell>
          <cell r="G7957">
            <v>0</v>
          </cell>
          <cell r="H7957">
            <v>0</v>
          </cell>
          <cell r="I7957">
            <v>1362.9235699999999</v>
          </cell>
        </row>
        <row r="7958">
          <cell r="A7958" t="str">
            <v>990000012064</v>
          </cell>
          <cell r="B7958">
            <v>99000001</v>
          </cell>
          <cell r="C7958">
            <v>2064</v>
          </cell>
          <cell r="D7958">
            <v>6207.3</v>
          </cell>
          <cell r="E7958">
            <v>0</v>
          </cell>
          <cell r="F7958">
            <v>0</v>
          </cell>
          <cell r="G7958">
            <v>0</v>
          </cell>
          <cell r="H7958">
            <v>0</v>
          </cell>
          <cell r="I7958">
            <v>6207.3</v>
          </cell>
        </row>
        <row r="7959">
          <cell r="A7959" t="str">
            <v>990000402060</v>
          </cell>
          <cell r="B7959">
            <v>99000040</v>
          </cell>
          <cell r="C7959">
            <v>2060</v>
          </cell>
          <cell r="D7959">
            <v>69.400000000000006</v>
          </cell>
          <cell r="E7959">
            <v>0</v>
          </cell>
          <cell r="F7959">
            <v>0</v>
          </cell>
          <cell r="G7959">
            <v>0</v>
          </cell>
          <cell r="H7959">
            <v>0</v>
          </cell>
          <cell r="I7959">
            <v>69.400000000000006</v>
          </cell>
        </row>
        <row r="7960">
          <cell r="A7960" t="str">
            <v>BR0000122060</v>
          </cell>
          <cell r="B7960" t="str">
            <v>BR000012</v>
          </cell>
          <cell r="C7960">
            <v>2060</v>
          </cell>
          <cell r="D7960">
            <v>51.08</v>
          </cell>
          <cell r="E7960">
            <v>0.73</v>
          </cell>
          <cell r="F7960">
            <v>0.52</v>
          </cell>
          <cell r="G7960">
            <v>0</v>
          </cell>
          <cell r="H7960">
            <v>0</v>
          </cell>
          <cell r="I7960">
            <v>51.08</v>
          </cell>
        </row>
        <row r="7961">
          <cell r="A7961" t="str">
            <v>BR0000272060</v>
          </cell>
          <cell r="B7961" t="str">
            <v>BR000027</v>
          </cell>
          <cell r="C7961">
            <v>2060</v>
          </cell>
          <cell r="D7961">
            <v>61.866140000000001</v>
          </cell>
          <cell r="E7961">
            <v>7.4134200000000003</v>
          </cell>
          <cell r="F7961">
            <v>6.9535600000000004</v>
          </cell>
          <cell r="G7961">
            <v>0</v>
          </cell>
          <cell r="H7961">
            <v>0</v>
          </cell>
          <cell r="I7961">
            <v>61.866140000000001</v>
          </cell>
        </row>
        <row r="7962">
          <cell r="A7962" t="str">
            <v>BR0000412060</v>
          </cell>
          <cell r="B7962" t="str">
            <v>BR000041</v>
          </cell>
          <cell r="C7962">
            <v>2060</v>
          </cell>
          <cell r="D7962">
            <v>65.092519999999993</v>
          </cell>
          <cell r="E7962">
            <v>19.970420000000001</v>
          </cell>
          <cell r="F7962">
            <v>29.926169999999999</v>
          </cell>
          <cell r="G7962">
            <v>0</v>
          </cell>
          <cell r="H7962">
            <v>0</v>
          </cell>
          <cell r="I7962">
            <v>65.092519999999993</v>
          </cell>
        </row>
        <row r="7963">
          <cell r="A7963" t="str">
            <v>BR0000522061</v>
          </cell>
          <cell r="B7963" t="str">
            <v>BR000052</v>
          </cell>
          <cell r="C7963">
            <v>2061</v>
          </cell>
          <cell r="D7963">
            <v>119.83625000000001</v>
          </cell>
          <cell r="E7963">
            <v>10.61763</v>
          </cell>
          <cell r="F7963">
            <v>16.014130000000002</v>
          </cell>
          <cell r="G7963">
            <v>0</v>
          </cell>
          <cell r="H7963">
            <v>0</v>
          </cell>
          <cell r="I7963">
            <v>119.83625000000001</v>
          </cell>
        </row>
        <row r="7964">
          <cell r="A7964" t="str">
            <v>BR0000662060</v>
          </cell>
          <cell r="B7964" t="str">
            <v>BR000066</v>
          </cell>
          <cell r="C7964">
            <v>2060</v>
          </cell>
          <cell r="D7964">
            <v>69.739999999999995</v>
          </cell>
          <cell r="E7964">
            <v>5.0750000000000002</v>
          </cell>
          <cell r="F7964">
            <v>9.5050000000000008</v>
          </cell>
          <cell r="G7964">
            <v>0</v>
          </cell>
          <cell r="H7964">
            <v>0.02</v>
          </cell>
          <cell r="I7964">
            <v>69.759999999999991</v>
          </cell>
        </row>
        <row r="7965">
          <cell r="A7965" t="str">
            <v>BR0000672064</v>
          </cell>
          <cell r="B7965" t="str">
            <v>BR000067</v>
          </cell>
          <cell r="C7965">
            <v>2064</v>
          </cell>
          <cell r="D7965">
            <v>55.929229999999997</v>
          </cell>
          <cell r="E7965">
            <v>3.2230699999999999</v>
          </cell>
          <cell r="F7965">
            <v>4.8546199999999997</v>
          </cell>
          <cell r="G7965">
            <v>0</v>
          </cell>
          <cell r="H7965">
            <v>0</v>
          </cell>
          <cell r="I7965">
            <v>55.929229999999997</v>
          </cell>
        </row>
        <row r="7966">
          <cell r="A7966" t="str">
            <v>BR0000672878</v>
          </cell>
          <cell r="B7966" t="str">
            <v>BR000067</v>
          </cell>
          <cell r="C7966">
            <v>2878</v>
          </cell>
          <cell r="D7966">
            <v>106.05500000000001</v>
          </cell>
          <cell r="E7966">
            <v>3.2229999999999999</v>
          </cell>
          <cell r="F7966">
            <v>4.8550000000000004</v>
          </cell>
          <cell r="G7966">
            <v>0</v>
          </cell>
          <cell r="H7966">
            <v>0</v>
          </cell>
          <cell r="I7966">
            <v>106.05500000000001</v>
          </cell>
        </row>
        <row r="7967">
          <cell r="A7967" t="str">
            <v>BR0000732060</v>
          </cell>
          <cell r="B7967" t="str">
            <v>BR000073</v>
          </cell>
          <cell r="C7967">
            <v>2060</v>
          </cell>
          <cell r="D7967">
            <v>155.76043999999999</v>
          </cell>
          <cell r="E7967">
            <v>14.92929</v>
          </cell>
          <cell r="F7967">
            <v>15.696859999999999</v>
          </cell>
          <cell r="G7967">
            <v>0</v>
          </cell>
          <cell r="H7967">
            <v>0</v>
          </cell>
          <cell r="I7967">
            <v>155.76043999999999</v>
          </cell>
        </row>
        <row r="7968">
          <cell r="A7968" t="str">
            <v>BR0000732064</v>
          </cell>
          <cell r="B7968" t="str">
            <v>BR000073</v>
          </cell>
          <cell r="C7968">
            <v>2064</v>
          </cell>
          <cell r="D7968">
            <v>145.55000000000001</v>
          </cell>
          <cell r="E7968">
            <v>1.9125000000000001</v>
          </cell>
          <cell r="F7968">
            <v>2.1749999999999998</v>
          </cell>
          <cell r="G7968">
            <v>0</v>
          </cell>
          <cell r="H7968">
            <v>0</v>
          </cell>
          <cell r="I7968">
            <v>145.55000000000001</v>
          </cell>
        </row>
        <row r="7969">
          <cell r="A7969" t="str">
            <v>BR0000752060</v>
          </cell>
          <cell r="B7969" t="str">
            <v>BR000075</v>
          </cell>
          <cell r="C7969">
            <v>2060</v>
          </cell>
          <cell r="D7969">
            <v>124.98354999999999</v>
          </cell>
          <cell r="E7969">
            <v>15.450810000000001</v>
          </cell>
          <cell r="F7969">
            <v>16.847740000000002</v>
          </cell>
          <cell r="G7969">
            <v>0</v>
          </cell>
          <cell r="H7969">
            <v>0</v>
          </cell>
          <cell r="I7969">
            <v>124.98354999999999</v>
          </cell>
        </row>
        <row r="7970">
          <cell r="A7970" t="str">
            <v>BR0000752064</v>
          </cell>
          <cell r="B7970" t="str">
            <v>BR000075</v>
          </cell>
          <cell r="C7970">
            <v>2064</v>
          </cell>
          <cell r="D7970">
            <v>126.435</v>
          </cell>
          <cell r="E7970">
            <v>2.08</v>
          </cell>
          <cell r="F7970">
            <v>2.2450000000000001</v>
          </cell>
          <cell r="G7970">
            <v>0</v>
          </cell>
          <cell r="H7970">
            <v>0</v>
          </cell>
          <cell r="I7970">
            <v>126.435</v>
          </cell>
        </row>
        <row r="7971">
          <cell r="A7971" t="str">
            <v>BR0000762060</v>
          </cell>
          <cell r="B7971" t="str">
            <v>BR000076</v>
          </cell>
          <cell r="C7971">
            <v>2060</v>
          </cell>
          <cell r="D7971">
            <v>122.89089</v>
          </cell>
          <cell r="E7971">
            <v>10.52028</v>
          </cell>
          <cell r="F7971">
            <v>11.76516</v>
          </cell>
          <cell r="G7971">
            <v>0</v>
          </cell>
          <cell r="H7971">
            <v>4.9829999999999999E-2</v>
          </cell>
          <cell r="I7971">
            <v>122.94072</v>
          </cell>
        </row>
        <row r="7972">
          <cell r="A7972" t="str">
            <v>BR0000762064</v>
          </cell>
          <cell r="B7972" t="str">
            <v>BR000076</v>
          </cell>
          <cell r="C7972">
            <v>2064</v>
          </cell>
          <cell r="D7972">
            <v>113.64</v>
          </cell>
          <cell r="E7972">
            <v>1.57</v>
          </cell>
          <cell r="F7972">
            <v>0.55000000000000004</v>
          </cell>
          <cell r="G7972">
            <v>0</v>
          </cell>
          <cell r="H7972">
            <v>0</v>
          </cell>
          <cell r="I7972">
            <v>113.64</v>
          </cell>
        </row>
        <row r="7973">
          <cell r="A7973" t="str">
            <v>BR0000792060</v>
          </cell>
          <cell r="B7973" t="str">
            <v>BR000079</v>
          </cell>
          <cell r="C7973">
            <v>2060</v>
          </cell>
          <cell r="D7973">
            <v>57.176569999999998</v>
          </cell>
          <cell r="E7973">
            <v>7.5293099999999997</v>
          </cell>
          <cell r="F7973">
            <v>9.6148399999999992</v>
          </cell>
          <cell r="G7973">
            <v>0</v>
          </cell>
          <cell r="H7973">
            <v>0</v>
          </cell>
          <cell r="I7973">
            <v>57.176569999999998</v>
          </cell>
        </row>
        <row r="7974">
          <cell r="A7974" t="str">
            <v>BR0000812060</v>
          </cell>
          <cell r="B7974" t="str">
            <v>BR000081</v>
          </cell>
          <cell r="C7974">
            <v>2060</v>
          </cell>
          <cell r="D7974">
            <v>57.158909999999999</v>
          </cell>
          <cell r="E7974">
            <v>4.85684</v>
          </cell>
          <cell r="F7974">
            <v>7.1071499999999999</v>
          </cell>
          <cell r="G7974">
            <v>0</v>
          </cell>
          <cell r="H7974">
            <v>0</v>
          </cell>
          <cell r="I7974">
            <v>57.158909999999999</v>
          </cell>
        </row>
        <row r="7975">
          <cell r="A7975" t="str">
            <v>BR0000812064</v>
          </cell>
          <cell r="B7975" t="str">
            <v>BR000081</v>
          </cell>
          <cell r="C7975">
            <v>2064</v>
          </cell>
          <cell r="D7975">
            <v>131.21955</v>
          </cell>
          <cell r="E7975">
            <v>8.0264600000000002</v>
          </cell>
          <cell r="F7975">
            <v>15.37814</v>
          </cell>
          <cell r="G7975">
            <v>0</v>
          </cell>
          <cell r="H7975">
            <v>0</v>
          </cell>
          <cell r="I7975">
            <v>131.21955</v>
          </cell>
        </row>
        <row r="7976">
          <cell r="A7976" t="str">
            <v>BR0000852064</v>
          </cell>
          <cell r="B7976" t="str">
            <v>BR000085</v>
          </cell>
          <cell r="C7976">
            <v>2064</v>
          </cell>
          <cell r="D7976">
            <v>124.65022999999999</v>
          </cell>
          <cell r="E7976">
            <v>7.79908</v>
          </cell>
          <cell r="F7976">
            <v>12.134370000000001</v>
          </cell>
          <cell r="G7976">
            <v>0</v>
          </cell>
          <cell r="H7976">
            <v>1.2E-4</v>
          </cell>
          <cell r="I7976">
            <v>124.65034999999999</v>
          </cell>
        </row>
        <row r="7977">
          <cell r="A7977" t="str">
            <v>BR0000862060</v>
          </cell>
          <cell r="B7977" t="str">
            <v>BR000086</v>
          </cell>
          <cell r="C7977">
            <v>2060</v>
          </cell>
          <cell r="D7977">
            <v>162.10068999999999</v>
          </cell>
          <cell r="E7977">
            <v>11.212669999999999</v>
          </cell>
          <cell r="F7977">
            <v>11.71</v>
          </cell>
          <cell r="G7977">
            <v>0</v>
          </cell>
          <cell r="H7977">
            <v>0</v>
          </cell>
          <cell r="I7977">
            <v>162.10068999999999</v>
          </cell>
        </row>
        <row r="7978">
          <cell r="A7978" t="str">
            <v>BR0000872060</v>
          </cell>
          <cell r="B7978" t="str">
            <v>BR000087</v>
          </cell>
          <cell r="C7978">
            <v>2060</v>
          </cell>
          <cell r="D7978">
            <v>139.50835000000001</v>
          </cell>
          <cell r="E7978">
            <v>10.451140000000001</v>
          </cell>
          <cell r="F7978">
            <v>11.89283</v>
          </cell>
          <cell r="G7978">
            <v>0</v>
          </cell>
          <cell r="H7978">
            <v>0</v>
          </cell>
          <cell r="I7978">
            <v>139.50835000000001</v>
          </cell>
        </row>
        <row r="7979">
          <cell r="A7979" t="str">
            <v>BR0000882060</v>
          </cell>
          <cell r="B7979" t="str">
            <v>BR000088</v>
          </cell>
          <cell r="C7979">
            <v>2060</v>
          </cell>
          <cell r="D7979">
            <v>61.890799999999999</v>
          </cell>
          <cell r="E7979">
            <v>6.6132</v>
          </cell>
          <cell r="F7979">
            <v>6.5407999999999999</v>
          </cell>
          <cell r="G7979">
            <v>0</v>
          </cell>
          <cell r="H7979">
            <v>3.3999999999999998E-3</v>
          </cell>
          <cell r="I7979">
            <v>61.894199999999998</v>
          </cell>
        </row>
        <row r="7980">
          <cell r="A7980" t="str">
            <v>BR0000902060</v>
          </cell>
          <cell r="B7980" t="str">
            <v>BR000090</v>
          </cell>
          <cell r="C7980">
            <v>2060</v>
          </cell>
          <cell r="D7980">
            <v>122.37693</v>
          </cell>
          <cell r="E7980">
            <v>10.069850000000001</v>
          </cell>
          <cell r="F7980">
            <v>11.71804</v>
          </cell>
          <cell r="G7980">
            <v>0</v>
          </cell>
          <cell r="H7980">
            <v>4.9639999999999997E-2</v>
          </cell>
          <cell r="I7980">
            <v>122.42657</v>
          </cell>
        </row>
        <row r="7981">
          <cell r="A7981" t="str">
            <v>BR0000922060</v>
          </cell>
          <cell r="B7981" t="str">
            <v>BR000092</v>
          </cell>
          <cell r="C7981">
            <v>2060</v>
          </cell>
          <cell r="D7981">
            <v>124.0791</v>
          </cell>
          <cell r="E7981">
            <v>15.35112</v>
          </cell>
          <cell r="F7981">
            <v>16.603400000000001</v>
          </cell>
          <cell r="G7981">
            <v>0</v>
          </cell>
          <cell r="H7981">
            <v>0</v>
          </cell>
          <cell r="I7981">
            <v>124.0791</v>
          </cell>
        </row>
        <row r="7982">
          <cell r="A7982" t="str">
            <v>BR0000922064</v>
          </cell>
          <cell r="B7982" t="str">
            <v>BR000092</v>
          </cell>
          <cell r="C7982">
            <v>2064</v>
          </cell>
          <cell r="D7982">
            <v>50.104999999999997</v>
          </cell>
          <cell r="E7982">
            <v>6.92</v>
          </cell>
          <cell r="F7982">
            <v>8.2850000000000001</v>
          </cell>
          <cell r="G7982">
            <v>0</v>
          </cell>
          <cell r="H7982">
            <v>0</v>
          </cell>
          <cell r="I7982">
            <v>50.104999999999997</v>
          </cell>
        </row>
        <row r="7983">
          <cell r="A7983" t="str">
            <v>BR0000932060</v>
          </cell>
          <cell r="B7983" t="str">
            <v>BR000093</v>
          </cell>
          <cell r="C7983">
            <v>2060</v>
          </cell>
          <cell r="D7983">
            <v>124.18532999999999</v>
          </cell>
          <cell r="E7983">
            <v>15.097670000000001</v>
          </cell>
          <cell r="F7983">
            <v>15.977830000000001</v>
          </cell>
          <cell r="G7983">
            <v>0</v>
          </cell>
          <cell r="H7983">
            <v>0</v>
          </cell>
          <cell r="I7983">
            <v>124.18532999999999</v>
          </cell>
        </row>
        <row r="7984">
          <cell r="A7984" t="str">
            <v>BR0001022060</v>
          </cell>
          <cell r="B7984" t="str">
            <v>BR000102</v>
          </cell>
          <cell r="C7984">
            <v>2060</v>
          </cell>
          <cell r="D7984">
            <v>155.13390999999999</v>
          </cell>
          <cell r="E7984">
            <v>14.943300000000001</v>
          </cell>
          <cell r="F7984">
            <v>15.70881</v>
          </cell>
          <cell r="G7984">
            <v>0</v>
          </cell>
          <cell r="H7984">
            <v>0</v>
          </cell>
          <cell r="I7984">
            <v>155.13390999999999</v>
          </cell>
        </row>
        <row r="7985">
          <cell r="A7985" t="str">
            <v>BR0001022064</v>
          </cell>
          <cell r="B7985" t="str">
            <v>BR000102</v>
          </cell>
          <cell r="C7985">
            <v>2064</v>
          </cell>
          <cell r="D7985">
            <v>154.43871999999999</v>
          </cell>
          <cell r="E7985">
            <v>8.3105499999999992</v>
          </cell>
          <cell r="F7985">
            <v>17.112950000000001</v>
          </cell>
          <cell r="G7985">
            <v>0</v>
          </cell>
          <cell r="H7985">
            <v>0</v>
          </cell>
          <cell r="I7985">
            <v>154.43871999999999</v>
          </cell>
        </row>
        <row r="7986">
          <cell r="A7986" t="str">
            <v>BR0001032060</v>
          </cell>
          <cell r="B7986" t="str">
            <v>BR000103</v>
          </cell>
          <cell r="C7986">
            <v>2060</v>
          </cell>
          <cell r="D7986">
            <v>123.4415</v>
          </cell>
          <cell r="E7986">
            <v>15.41412</v>
          </cell>
          <cell r="F7986">
            <v>16.758019999999998</v>
          </cell>
          <cell r="G7986">
            <v>0</v>
          </cell>
          <cell r="H7986">
            <v>0</v>
          </cell>
          <cell r="I7986">
            <v>123.4415</v>
          </cell>
        </row>
        <row r="7987">
          <cell r="A7987" t="str">
            <v>BR0001032064</v>
          </cell>
          <cell r="B7987" t="str">
            <v>BR000103</v>
          </cell>
          <cell r="C7987">
            <v>2064</v>
          </cell>
          <cell r="D7987">
            <v>139.99157</v>
          </cell>
          <cell r="E7987">
            <v>13.69502</v>
          </cell>
          <cell r="F7987">
            <v>24.000789999999999</v>
          </cell>
          <cell r="G7987">
            <v>0</v>
          </cell>
          <cell r="H7987">
            <v>0</v>
          </cell>
          <cell r="I7987">
            <v>139.99157</v>
          </cell>
        </row>
        <row r="7988">
          <cell r="A7988" t="str">
            <v>BR0001042060</v>
          </cell>
          <cell r="B7988" t="str">
            <v>BR000104</v>
          </cell>
          <cell r="C7988">
            <v>2060</v>
          </cell>
          <cell r="D7988">
            <v>57.26061</v>
          </cell>
          <cell r="E7988">
            <v>10.03303</v>
          </cell>
          <cell r="F7988">
            <v>10.528370000000001</v>
          </cell>
          <cell r="G7988">
            <v>0</v>
          </cell>
          <cell r="H7988">
            <v>0</v>
          </cell>
          <cell r="I7988">
            <v>57.26061</v>
          </cell>
        </row>
        <row r="7989">
          <cell r="A7989" t="str">
            <v>BR0001052060</v>
          </cell>
          <cell r="B7989" t="str">
            <v>BR000105</v>
          </cell>
          <cell r="C7989">
            <v>2060</v>
          </cell>
          <cell r="D7989">
            <v>125.77388000000001</v>
          </cell>
          <cell r="E7989">
            <v>15.451000000000001</v>
          </cell>
          <cell r="F7989">
            <v>16.84938</v>
          </cell>
          <cell r="G7989">
            <v>0</v>
          </cell>
          <cell r="H7989">
            <v>0</v>
          </cell>
          <cell r="I7989">
            <v>125.77388000000001</v>
          </cell>
        </row>
        <row r="7990">
          <cell r="A7990" t="str">
            <v>BR0001052064</v>
          </cell>
          <cell r="B7990" t="str">
            <v>BR000105</v>
          </cell>
          <cell r="C7990">
            <v>2064</v>
          </cell>
          <cell r="D7990">
            <v>69.869529999999997</v>
          </cell>
          <cell r="E7990">
            <v>7.6931099999999999</v>
          </cell>
          <cell r="F7990">
            <v>16.655429999999999</v>
          </cell>
          <cell r="G7990">
            <v>0</v>
          </cell>
          <cell r="H7990">
            <v>0</v>
          </cell>
          <cell r="I7990">
            <v>69.869529999999997</v>
          </cell>
        </row>
        <row r="7991">
          <cell r="A7991" t="str">
            <v>BR0001072060</v>
          </cell>
          <cell r="B7991" t="str">
            <v>BR000107</v>
          </cell>
          <cell r="C7991">
            <v>2060</v>
          </cell>
          <cell r="D7991">
            <v>121.7852</v>
          </cell>
          <cell r="E7991">
            <v>10.078580000000001</v>
          </cell>
          <cell r="F7991">
            <v>11.723000000000001</v>
          </cell>
          <cell r="G7991">
            <v>0</v>
          </cell>
          <cell r="H7991">
            <v>4.9820000000000003E-2</v>
          </cell>
          <cell r="I7991">
            <v>121.83502</v>
          </cell>
        </row>
        <row r="7992">
          <cell r="A7992" t="str">
            <v>BR0001072062</v>
          </cell>
          <cell r="B7992" t="str">
            <v>BR000107</v>
          </cell>
          <cell r="C7992">
            <v>2062</v>
          </cell>
          <cell r="D7992">
            <v>54.77</v>
          </cell>
          <cell r="E7992">
            <v>8.56</v>
          </cell>
          <cell r="F7992">
            <v>19.96</v>
          </cell>
          <cell r="G7992">
            <v>0</v>
          </cell>
          <cell r="H7992">
            <v>0.04</v>
          </cell>
          <cell r="I7992">
            <v>54.81</v>
          </cell>
        </row>
        <row r="7993">
          <cell r="A7993" t="str">
            <v>BR0001072064</v>
          </cell>
          <cell r="B7993" t="str">
            <v>BR000107</v>
          </cell>
          <cell r="C7993">
            <v>2064</v>
          </cell>
          <cell r="D7993">
            <v>137.70022</v>
          </cell>
          <cell r="E7993">
            <v>6.6036599999999996</v>
          </cell>
          <cell r="F7993">
            <v>15.099930000000001</v>
          </cell>
          <cell r="G7993">
            <v>0</v>
          </cell>
          <cell r="H7993">
            <v>8.8520000000000001E-2</v>
          </cell>
          <cell r="I7993">
            <v>137.78873999999999</v>
          </cell>
        </row>
        <row r="7994">
          <cell r="A7994" t="str">
            <v>BR0001082060</v>
          </cell>
          <cell r="B7994" t="str">
            <v>BR000108</v>
          </cell>
          <cell r="C7994">
            <v>2060</v>
          </cell>
          <cell r="D7994">
            <v>126.41630000000001</v>
          </cell>
          <cell r="E7994">
            <v>9.7536000000000005</v>
          </cell>
          <cell r="F7994">
            <v>9.9789999999999992</v>
          </cell>
          <cell r="G7994">
            <v>0</v>
          </cell>
          <cell r="H7994">
            <v>0</v>
          </cell>
          <cell r="I7994">
            <v>126.41630000000001</v>
          </cell>
        </row>
        <row r="7995">
          <cell r="A7995" t="str">
            <v>BR0001082064</v>
          </cell>
          <cell r="B7995" t="str">
            <v>BR000108</v>
          </cell>
          <cell r="C7995">
            <v>2064</v>
          </cell>
          <cell r="D7995">
            <v>76.23</v>
          </cell>
          <cell r="E7995">
            <v>10.255000000000001</v>
          </cell>
          <cell r="F7995">
            <v>13.22</v>
          </cell>
          <cell r="G7995">
            <v>0</v>
          </cell>
          <cell r="H7995">
            <v>0</v>
          </cell>
          <cell r="I7995">
            <v>76.23</v>
          </cell>
        </row>
        <row r="7996">
          <cell r="A7996" t="str">
            <v>BR0001172064</v>
          </cell>
          <cell r="B7996" t="str">
            <v>BR000117</v>
          </cell>
          <cell r="C7996">
            <v>2064</v>
          </cell>
          <cell r="D7996">
            <v>145.99</v>
          </cell>
          <cell r="E7996">
            <v>1.34</v>
          </cell>
          <cell r="F7996">
            <v>1.42</v>
          </cell>
          <cell r="G7996">
            <v>0</v>
          </cell>
          <cell r="H7996">
            <v>0</v>
          </cell>
          <cell r="I7996">
            <v>145.99</v>
          </cell>
        </row>
        <row r="7997">
          <cell r="A7997" t="str">
            <v>BR0001442060</v>
          </cell>
          <cell r="B7997" t="str">
            <v>BR000144</v>
          </cell>
          <cell r="C7997">
            <v>2060</v>
          </cell>
          <cell r="D7997">
            <v>56.403759999999998</v>
          </cell>
          <cell r="E7997">
            <v>12.40366</v>
          </cell>
          <cell r="F7997">
            <v>12.358790000000001</v>
          </cell>
          <cell r="G7997">
            <v>0</v>
          </cell>
          <cell r="H7997">
            <v>0</v>
          </cell>
          <cell r="I7997">
            <v>56.403759999999998</v>
          </cell>
        </row>
        <row r="7998">
          <cell r="A7998" t="str">
            <v>BR0001472060</v>
          </cell>
          <cell r="B7998" t="str">
            <v>BR000147</v>
          </cell>
          <cell r="C7998">
            <v>2060</v>
          </cell>
          <cell r="D7998">
            <v>47.6</v>
          </cell>
          <cell r="E7998">
            <v>1.86</v>
          </cell>
          <cell r="F7998">
            <v>2.81</v>
          </cell>
          <cell r="G7998">
            <v>0</v>
          </cell>
          <cell r="H7998">
            <v>0</v>
          </cell>
          <cell r="I7998">
            <v>47.6</v>
          </cell>
        </row>
        <row r="7999">
          <cell r="A7999" t="str">
            <v>BR0001492060</v>
          </cell>
          <cell r="B7999" t="str">
            <v>BR000149</v>
          </cell>
          <cell r="C7999">
            <v>2060</v>
          </cell>
          <cell r="D7999">
            <v>59.797170000000001</v>
          </cell>
          <cell r="E7999">
            <v>3.5724499999999999</v>
          </cell>
          <cell r="F7999">
            <v>3.4877400000000001</v>
          </cell>
          <cell r="G7999">
            <v>0</v>
          </cell>
          <cell r="H7999">
            <v>0</v>
          </cell>
          <cell r="I7999">
            <v>59.797170000000001</v>
          </cell>
        </row>
        <row r="8000">
          <cell r="A8000" t="str">
            <v>BR0001612060</v>
          </cell>
          <cell r="B8000" t="str">
            <v>BR000161</v>
          </cell>
          <cell r="C8000">
            <v>2060</v>
          </cell>
          <cell r="D8000">
            <v>49.334949999999999</v>
          </cell>
          <cell r="E8000">
            <v>6.0651799999999998</v>
          </cell>
          <cell r="F8000">
            <v>8.3863000000000003</v>
          </cell>
          <cell r="G8000">
            <v>0</v>
          </cell>
          <cell r="H8000">
            <v>0</v>
          </cell>
          <cell r="I8000">
            <v>49.334949999999999</v>
          </cell>
        </row>
        <row r="8001">
          <cell r="A8001" t="str">
            <v>BR0001632060</v>
          </cell>
          <cell r="B8001" t="str">
            <v>BR000163</v>
          </cell>
          <cell r="C8001">
            <v>2060</v>
          </cell>
          <cell r="D8001">
            <v>58.895200000000003</v>
          </cell>
          <cell r="E8001">
            <v>6.6704600000000003</v>
          </cell>
          <cell r="F8001">
            <v>8.0036400000000008</v>
          </cell>
          <cell r="G8001">
            <v>0</v>
          </cell>
          <cell r="H8001">
            <v>0</v>
          </cell>
          <cell r="I8001">
            <v>58.895200000000003</v>
          </cell>
        </row>
        <row r="8002">
          <cell r="A8002" t="str">
            <v>BR0001702060</v>
          </cell>
          <cell r="B8002" t="str">
            <v>BR000170</v>
          </cell>
          <cell r="C8002">
            <v>2060</v>
          </cell>
          <cell r="D8002">
            <v>146.28894</v>
          </cell>
          <cell r="E8002">
            <v>7.7925500000000003</v>
          </cell>
          <cell r="F8002">
            <v>9.0860599999999998</v>
          </cell>
          <cell r="G8002">
            <v>0</v>
          </cell>
          <cell r="H8002">
            <v>0</v>
          </cell>
          <cell r="I8002">
            <v>146.28894</v>
          </cell>
        </row>
        <row r="8003">
          <cell r="A8003" t="str">
            <v>BR0001702064</v>
          </cell>
          <cell r="B8003" t="str">
            <v>BR000170</v>
          </cell>
          <cell r="C8003">
            <v>2064</v>
          </cell>
          <cell r="D8003">
            <v>155.46155999999999</v>
          </cell>
          <cell r="E8003">
            <v>6.0962899999999998</v>
          </cell>
          <cell r="F8003">
            <v>11.93018</v>
          </cell>
          <cell r="G8003">
            <v>0</v>
          </cell>
          <cell r="H8003">
            <v>0</v>
          </cell>
          <cell r="I8003">
            <v>155.46155999999999</v>
          </cell>
        </row>
        <row r="8004">
          <cell r="A8004" t="str">
            <v>BR0001732060</v>
          </cell>
          <cell r="B8004" t="str">
            <v>BR000173</v>
          </cell>
          <cell r="C8004">
            <v>2060</v>
          </cell>
          <cell r="D8004">
            <v>150.63131999999999</v>
          </cell>
          <cell r="E8004">
            <v>10.076969999999999</v>
          </cell>
          <cell r="F8004">
            <v>11.153029999999999</v>
          </cell>
          <cell r="G8004">
            <v>0</v>
          </cell>
          <cell r="H8004">
            <v>0</v>
          </cell>
          <cell r="I8004">
            <v>150.63131999999999</v>
          </cell>
        </row>
        <row r="8005">
          <cell r="A8005" t="str">
            <v>BR0001732064</v>
          </cell>
          <cell r="B8005" t="str">
            <v>BR000173</v>
          </cell>
          <cell r="C8005">
            <v>2064</v>
          </cell>
          <cell r="D8005">
            <v>173.27440999999999</v>
          </cell>
          <cell r="E8005">
            <v>10.19974</v>
          </cell>
          <cell r="F8005">
            <v>22.103339999999999</v>
          </cell>
          <cell r="G8005">
            <v>0</v>
          </cell>
          <cell r="H8005">
            <v>0</v>
          </cell>
          <cell r="I8005">
            <v>173.27440999999999</v>
          </cell>
        </row>
        <row r="8006">
          <cell r="A8006" t="str">
            <v>BR0001962060</v>
          </cell>
          <cell r="B8006" t="str">
            <v>BR000196</v>
          </cell>
          <cell r="C8006">
            <v>2060</v>
          </cell>
          <cell r="D8006">
            <v>104.32693</v>
          </cell>
          <cell r="E8006">
            <v>13.94523</v>
          </cell>
          <cell r="F8006">
            <v>16.02233</v>
          </cell>
          <cell r="G8006">
            <v>0</v>
          </cell>
          <cell r="H8006">
            <v>0</v>
          </cell>
          <cell r="I8006">
            <v>104.32693</v>
          </cell>
        </row>
        <row r="8007">
          <cell r="A8007" t="str">
            <v>BR0002102060</v>
          </cell>
          <cell r="B8007" t="str">
            <v>BR000210</v>
          </cell>
          <cell r="C8007">
            <v>2060</v>
          </cell>
          <cell r="D8007">
            <v>55.993400000000001</v>
          </cell>
          <cell r="E8007">
            <v>4.8449600000000004</v>
          </cell>
          <cell r="F8007">
            <v>7.0913399999999998</v>
          </cell>
          <cell r="G8007">
            <v>0</v>
          </cell>
          <cell r="H8007">
            <v>0</v>
          </cell>
          <cell r="I8007">
            <v>55.993400000000001</v>
          </cell>
        </row>
        <row r="8008">
          <cell r="A8008" t="str">
            <v>BR0002112060</v>
          </cell>
          <cell r="B8008" t="str">
            <v>BR000211</v>
          </cell>
          <cell r="C8008">
            <v>2060</v>
          </cell>
          <cell r="D8008">
            <v>60.924999999999997</v>
          </cell>
          <cell r="E8008">
            <v>6.8150000000000004</v>
          </cell>
          <cell r="F8008">
            <v>6.45</v>
          </cell>
          <cell r="G8008">
            <v>0</v>
          </cell>
          <cell r="H8008">
            <v>0</v>
          </cell>
          <cell r="I8008">
            <v>60.924999999999997</v>
          </cell>
        </row>
        <row r="8009">
          <cell r="A8009" t="str">
            <v>BR0002202060</v>
          </cell>
          <cell r="B8009" t="str">
            <v>BR000220</v>
          </cell>
          <cell r="C8009">
            <v>2060</v>
          </cell>
          <cell r="D8009">
            <v>53.790999999999997</v>
          </cell>
          <cell r="E8009">
            <v>0.73053999999999997</v>
          </cell>
          <cell r="F8009">
            <v>0.51995999999999998</v>
          </cell>
          <cell r="G8009">
            <v>0</v>
          </cell>
          <cell r="H8009">
            <v>0</v>
          </cell>
          <cell r="I8009">
            <v>53.790999999999997</v>
          </cell>
        </row>
        <row r="8010">
          <cell r="A8010" t="str">
            <v>BR0002252060</v>
          </cell>
          <cell r="B8010" t="str">
            <v>BR000225</v>
          </cell>
          <cell r="C8010">
            <v>2060</v>
          </cell>
          <cell r="D8010">
            <v>51.141480000000001</v>
          </cell>
          <cell r="E8010">
            <v>7.5863399999999999</v>
          </cell>
          <cell r="F8010">
            <v>10.69961</v>
          </cell>
          <cell r="G8010">
            <v>0</v>
          </cell>
          <cell r="H8010">
            <v>0</v>
          </cell>
          <cell r="I8010">
            <v>51.141480000000001</v>
          </cell>
        </row>
        <row r="8011">
          <cell r="A8011" t="str">
            <v>BR0002312064</v>
          </cell>
          <cell r="B8011" t="str">
            <v>BR000231</v>
          </cell>
          <cell r="C8011">
            <v>2064</v>
          </cell>
          <cell r="D8011">
            <v>141.87452999999999</v>
          </cell>
          <cell r="E8011">
            <v>4.3284099999999999</v>
          </cell>
          <cell r="F8011">
            <v>8.0535200000000007</v>
          </cell>
          <cell r="G8011">
            <v>0</v>
          </cell>
          <cell r="H8011">
            <v>9.5E-4</v>
          </cell>
          <cell r="I8011">
            <v>141.87547999999998</v>
          </cell>
        </row>
        <row r="8012">
          <cell r="A8012" t="str">
            <v>BR0002492061</v>
          </cell>
          <cell r="B8012" t="str">
            <v>BR000249</v>
          </cell>
          <cell r="C8012">
            <v>2061</v>
          </cell>
          <cell r="D8012">
            <v>47.47363</v>
          </cell>
          <cell r="E8012">
            <v>5.9602300000000001</v>
          </cell>
          <cell r="F8012">
            <v>10.4572</v>
          </cell>
          <cell r="G8012">
            <v>0</v>
          </cell>
          <cell r="H8012">
            <v>0</v>
          </cell>
          <cell r="I8012">
            <v>47.47363</v>
          </cell>
        </row>
        <row r="8013">
          <cell r="A8013" t="str">
            <v>BR0003262060</v>
          </cell>
          <cell r="B8013" t="str">
            <v>BR000326</v>
          </cell>
          <cell r="C8013">
            <v>2060</v>
          </cell>
          <cell r="D8013">
            <v>62.333089999999999</v>
          </cell>
          <cell r="E8013">
            <v>8.3115100000000002</v>
          </cell>
          <cell r="F8013">
            <v>10.554589999999999</v>
          </cell>
          <cell r="G8013">
            <v>0</v>
          </cell>
          <cell r="H8013">
            <v>0</v>
          </cell>
          <cell r="I8013">
            <v>62.333089999999999</v>
          </cell>
        </row>
        <row r="8014">
          <cell r="A8014" t="str">
            <v>BR0003362060</v>
          </cell>
          <cell r="B8014" t="str">
            <v>BR000336</v>
          </cell>
          <cell r="C8014">
            <v>2060</v>
          </cell>
          <cell r="D8014">
            <v>116.19759000000001</v>
          </cell>
          <cell r="E8014">
            <v>14.049110000000001</v>
          </cell>
          <cell r="F8014">
            <v>16.202030000000001</v>
          </cell>
          <cell r="G8014">
            <v>0</v>
          </cell>
          <cell r="H8014">
            <v>0</v>
          </cell>
          <cell r="I8014">
            <v>116.19759000000001</v>
          </cell>
        </row>
        <row r="8015">
          <cell r="A8015" t="str">
            <v>BR0003502060</v>
          </cell>
          <cell r="B8015" t="str">
            <v>BR000350</v>
          </cell>
          <cell r="C8015">
            <v>2060</v>
          </cell>
          <cell r="D8015">
            <v>130.80024</v>
          </cell>
          <cell r="E8015">
            <v>11.518840000000001</v>
          </cell>
          <cell r="F8015">
            <v>12.782400000000001</v>
          </cell>
          <cell r="G8015">
            <v>0</v>
          </cell>
          <cell r="H8015">
            <v>0</v>
          </cell>
          <cell r="I8015">
            <v>130.80024</v>
          </cell>
        </row>
        <row r="8016">
          <cell r="A8016" t="str">
            <v>BR0004272061</v>
          </cell>
          <cell r="B8016" t="str">
            <v>BR000427</v>
          </cell>
          <cell r="C8016">
            <v>2061</v>
          </cell>
          <cell r="D8016">
            <v>46.348730000000003</v>
          </cell>
          <cell r="E8016">
            <v>5.2178000000000004</v>
          </cell>
          <cell r="F8016">
            <v>7.6522899999999998</v>
          </cell>
          <cell r="G8016">
            <v>0</v>
          </cell>
          <cell r="H8016">
            <v>0</v>
          </cell>
          <cell r="I8016">
            <v>46.348730000000003</v>
          </cell>
        </row>
        <row r="8017">
          <cell r="A8017" t="str">
            <v>BR0004352060</v>
          </cell>
          <cell r="B8017" t="str">
            <v>BR000435</v>
          </cell>
          <cell r="C8017">
            <v>2060</v>
          </cell>
          <cell r="D8017">
            <v>103.81</v>
          </cell>
          <cell r="E8017">
            <v>4.0599999999999996</v>
          </cell>
          <cell r="F8017">
            <v>2.0299999999999998</v>
          </cell>
          <cell r="G8017">
            <v>0</v>
          </cell>
          <cell r="H8017">
            <v>0</v>
          </cell>
          <cell r="I8017">
            <v>103.81</v>
          </cell>
        </row>
        <row r="8018">
          <cell r="A8018" t="str">
            <v>BR0004362060</v>
          </cell>
          <cell r="B8018" t="str">
            <v>BR000436</v>
          </cell>
          <cell r="C8018">
            <v>2060</v>
          </cell>
          <cell r="D8018">
            <v>92.667599999999993</v>
          </cell>
          <cell r="E8018">
            <v>8.4784000000000006</v>
          </cell>
          <cell r="F8018">
            <v>10.061199999999999</v>
          </cell>
          <cell r="G8018">
            <v>0</v>
          </cell>
          <cell r="H8018">
            <v>0</v>
          </cell>
          <cell r="I8018">
            <v>92.667599999999993</v>
          </cell>
        </row>
        <row r="8019">
          <cell r="A8019" t="str">
            <v>BR0010811040</v>
          </cell>
          <cell r="B8019" t="str">
            <v>BR001081</v>
          </cell>
          <cell r="C8019">
            <v>1040</v>
          </cell>
          <cell r="D8019">
            <v>49.397350000000003</v>
          </cell>
          <cell r="E8019">
            <v>3.67841</v>
          </cell>
          <cell r="F8019">
            <v>4.2517100000000001</v>
          </cell>
          <cell r="G8019">
            <v>0</v>
          </cell>
          <cell r="H8019">
            <v>1.32667</v>
          </cell>
          <cell r="I8019">
            <v>50.724020000000003</v>
          </cell>
        </row>
        <row r="8020">
          <cell r="A8020" t="str">
            <v>BR0012931040</v>
          </cell>
          <cell r="B8020" t="str">
            <v>BR001293</v>
          </cell>
          <cell r="C8020">
            <v>1040</v>
          </cell>
          <cell r="D8020">
            <v>9.9055300000000006</v>
          </cell>
          <cell r="E8020">
            <v>2.5763199999999999</v>
          </cell>
          <cell r="F8020">
            <v>2.9291200000000002</v>
          </cell>
          <cell r="G8020">
            <v>0</v>
          </cell>
          <cell r="H8020">
            <v>0.33050000000000002</v>
          </cell>
          <cell r="I8020">
            <v>10.236030000000001</v>
          </cell>
        </row>
        <row r="8021">
          <cell r="A8021" t="str">
            <v>BR0013351040</v>
          </cell>
          <cell r="B8021" t="str">
            <v>BR001335</v>
          </cell>
          <cell r="C8021">
            <v>1040</v>
          </cell>
          <cell r="D8021">
            <v>106.7572</v>
          </cell>
          <cell r="E8021">
            <v>7.0898000000000003</v>
          </cell>
          <cell r="F8021">
            <v>10.4146</v>
          </cell>
          <cell r="G8021">
            <v>0</v>
          </cell>
          <cell r="H8021">
            <v>2.9300700000000002</v>
          </cell>
          <cell r="I8021">
            <v>109.68727</v>
          </cell>
        </row>
        <row r="8022">
          <cell r="A8022" t="str">
            <v>BR0013421040</v>
          </cell>
          <cell r="B8022" t="str">
            <v>BR001342</v>
          </cell>
          <cell r="C8022">
            <v>1040</v>
          </cell>
          <cell r="D8022">
            <v>127.86712</v>
          </cell>
          <cell r="E8022">
            <v>9.3996999999999993</v>
          </cell>
          <cell r="F8022">
            <v>15.63467</v>
          </cell>
          <cell r="G8022">
            <v>0</v>
          </cell>
          <cell r="H8022">
            <v>2.9769199999999998</v>
          </cell>
          <cell r="I8022">
            <v>130.84404000000001</v>
          </cell>
        </row>
        <row r="8023">
          <cell r="A8023" t="str">
            <v>BR0013421859</v>
          </cell>
          <cell r="B8023" t="str">
            <v>BR001342</v>
          </cell>
          <cell r="C8023">
            <v>1859</v>
          </cell>
          <cell r="D8023">
            <v>127.86750000000001</v>
          </cell>
          <cell r="E8023">
            <v>9.4</v>
          </cell>
          <cell r="F8023">
            <v>15.635</v>
          </cell>
          <cell r="G8023">
            <v>0</v>
          </cell>
          <cell r="H8023">
            <v>2.9775</v>
          </cell>
          <cell r="I8023">
            <v>130.845</v>
          </cell>
        </row>
        <row r="8024">
          <cell r="A8024" t="str">
            <v>BR0013426022</v>
          </cell>
          <cell r="B8024" t="str">
            <v>BR001342</v>
          </cell>
          <cell r="C8024">
            <v>6022</v>
          </cell>
          <cell r="D8024">
            <v>134.95920000000001</v>
          </cell>
          <cell r="E8024">
            <v>8.1036000000000001</v>
          </cell>
          <cell r="F8024">
            <v>14.244999999999999</v>
          </cell>
          <cell r="G8024">
            <v>0</v>
          </cell>
          <cell r="H8024">
            <v>2.9792000000000001</v>
          </cell>
          <cell r="I8024">
            <v>137.9384</v>
          </cell>
        </row>
        <row r="8025">
          <cell r="A8025" t="str">
            <v>BR0013431040</v>
          </cell>
          <cell r="B8025" t="str">
            <v>BR001343</v>
          </cell>
          <cell r="C8025">
            <v>1040</v>
          </cell>
          <cell r="D8025">
            <v>134.01885999999999</v>
          </cell>
          <cell r="E8025">
            <v>8.8959799999999998</v>
          </cell>
          <cell r="F8025">
            <v>14.914389999999999</v>
          </cell>
          <cell r="G8025">
            <v>0</v>
          </cell>
          <cell r="H8025">
            <v>3.0495999999999999</v>
          </cell>
          <cell r="I8025">
            <v>137.06845999999999</v>
          </cell>
        </row>
        <row r="8026">
          <cell r="A8026" t="str">
            <v>BR0013461040</v>
          </cell>
          <cell r="B8026" t="str">
            <v>BR001346</v>
          </cell>
          <cell r="C8026">
            <v>1040</v>
          </cell>
          <cell r="D8026">
            <v>5.4146299999999998</v>
          </cell>
          <cell r="E8026">
            <v>4.3056799999999997</v>
          </cell>
          <cell r="F8026">
            <v>5.1103100000000001</v>
          </cell>
          <cell r="G8026">
            <v>0</v>
          </cell>
          <cell r="H8026">
            <v>2.2028500000000002</v>
          </cell>
          <cell r="I8026">
            <v>7.6174800000000005</v>
          </cell>
        </row>
        <row r="8027">
          <cell r="A8027" t="str">
            <v>BR0013501040</v>
          </cell>
          <cell r="B8027" t="str">
            <v>BR001350</v>
          </cell>
          <cell r="C8027">
            <v>1040</v>
          </cell>
          <cell r="D8027">
            <v>30.122070000000001</v>
          </cell>
          <cell r="E8027">
            <v>6.1315999999999997</v>
          </cell>
          <cell r="F8027">
            <v>4.9683200000000003</v>
          </cell>
          <cell r="G8027">
            <v>0</v>
          </cell>
          <cell r="H8027">
            <v>2.5864400000000001</v>
          </cell>
          <cell r="I8027">
            <v>32.708510000000004</v>
          </cell>
        </row>
        <row r="8028">
          <cell r="A8028" t="str">
            <v>BR0013521040</v>
          </cell>
          <cell r="B8028" t="str">
            <v>BR001352</v>
          </cell>
          <cell r="C8028">
            <v>1040</v>
          </cell>
          <cell r="D8028">
            <v>48.83276</v>
          </cell>
          <cell r="E8028">
            <v>6.6839700000000004</v>
          </cell>
          <cell r="F8028">
            <v>5.7657699999999998</v>
          </cell>
          <cell r="G8028">
            <v>0</v>
          </cell>
          <cell r="H8028">
            <v>3.2762699999999998</v>
          </cell>
          <cell r="I8028">
            <v>52.109029999999997</v>
          </cell>
        </row>
        <row r="8029">
          <cell r="A8029" t="str">
            <v>BR0016592060</v>
          </cell>
          <cell r="B8029" t="str">
            <v>BR001659</v>
          </cell>
          <cell r="C8029">
            <v>2060</v>
          </cell>
          <cell r="D8029">
            <v>149.15443999999999</v>
          </cell>
          <cell r="E8029">
            <v>8.4905799999999996</v>
          </cell>
          <cell r="F8029">
            <v>11.012280000000001</v>
          </cell>
          <cell r="G8029">
            <v>0</v>
          </cell>
          <cell r="H8029">
            <v>0</v>
          </cell>
          <cell r="I8029">
            <v>149.15443999999999</v>
          </cell>
        </row>
        <row r="8030">
          <cell r="A8030" t="str">
            <v>BR0016592064</v>
          </cell>
          <cell r="B8030" t="str">
            <v>BR001659</v>
          </cell>
          <cell r="C8030">
            <v>2064</v>
          </cell>
          <cell r="D8030">
            <v>155.01526000000001</v>
          </cell>
          <cell r="E8030">
            <v>6.1076600000000001</v>
          </cell>
          <cell r="F8030">
            <v>11.930350000000001</v>
          </cell>
          <cell r="G8030">
            <v>0</v>
          </cell>
          <cell r="H8030">
            <v>0</v>
          </cell>
          <cell r="I8030">
            <v>155.01526000000001</v>
          </cell>
        </row>
        <row r="8031">
          <cell r="A8031" t="str">
            <v>BR0016662060</v>
          </cell>
          <cell r="B8031" t="str">
            <v>BR001666</v>
          </cell>
          <cell r="C8031">
            <v>2060</v>
          </cell>
          <cell r="D8031">
            <v>127.88972</v>
          </cell>
          <cell r="E8031">
            <v>9.2087299999999992</v>
          </cell>
          <cell r="F8031">
            <v>9.2876600000000007</v>
          </cell>
          <cell r="G8031">
            <v>0</v>
          </cell>
          <cell r="H8031">
            <v>0</v>
          </cell>
          <cell r="I8031">
            <v>127.88972</v>
          </cell>
        </row>
        <row r="8032">
          <cell r="A8032" t="str">
            <v>BR0016662064</v>
          </cell>
          <cell r="B8032" t="str">
            <v>BR001666</v>
          </cell>
          <cell r="C8032">
            <v>2064</v>
          </cell>
          <cell r="D8032">
            <v>84.765919999999994</v>
          </cell>
          <cell r="E8032">
            <v>6.5736299999999996</v>
          </cell>
          <cell r="F8032">
            <v>16.512550000000001</v>
          </cell>
          <cell r="G8032">
            <v>0</v>
          </cell>
          <cell r="H8032">
            <v>0</v>
          </cell>
          <cell r="I8032">
            <v>84.765919999999994</v>
          </cell>
        </row>
        <row r="8033">
          <cell r="A8033" t="str">
            <v>BR0016682060</v>
          </cell>
          <cell r="B8033" t="str">
            <v>BR001668</v>
          </cell>
          <cell r="C8033">
            <v>2060</v>
          </cell>
          <cell r="D8033">
            <v>90.644540000000006</v>
          </cell>
          <cell r="E8033">
            <v>8.0601400000000005</v>
          </cell>
          <cell r="F8033">
            <v>14.460050000000001</v>
          </cell>
          <cell r="G8033">
            <v>0</v>
          </cell>
          <cell r="H8033">
            <v>0</v>
          </cell>
          <cell r="I8033">
            <v>90.644540000000006</v>
          </cell>
        </row>
        <row r="8034">
          <cell r="A8034" t="str">
            <v>BR0017112060</v>
          </cell>
          <cell r="B8034" t="str">
            <v>BR001711</v>
          </cell>
          <cell r="C8034">
            <v>2060</v>
          </cell>
          <cell r="D8034">
            <v>130.19953000000001</v>
          </cell>
          <cell r="E8034">
            <v>9.5223800000000001</v>
          </cell>
          <cell r="F8034">
            <v>9.6976499999999994</v>
          </cell>
          <cell r="G8034">
            <v>0</v>
          </cell>
          <cell r="H8034">
            <v>0</v>
          </cell>
          <cell r="I8034">
            <v>130.19953000000001</v>
          </cell>
        </row>
        <row r="8035">
          <cell r="A8035" t="str">
            <v>BR0018292060</v>
          </cell>
          <cell r="B8035" t="str">
            <v>BR001829</v>
          </cell>
          <cell r="C8035">
            <v>2060</v>
          </cell>
          <cell r="D8035">
            <v>133.58080000000001</v>
          </cell>
          <cell r="E8035">
            <v>9.4307999999999996</v>
          </cell>
          <cell r="F8035">
            <v>9.2021999999999995</v>
          </cell>
          <cell r="G8035">
            <v>0</v>
          </cell>
          <cell r="H8035">
            <v>0</v>
          </cell>
          <cell r="I8035">
            <v>133.58080000000001</v>
          </cell>
        </row>
        <row r="8036">
          <cell r="A8036" t="str">
            <v>BR0018462060</v>
          </cell>
          <cell r="B8036" t="str">
            <v>BR001846</v>
          </cell>
          <cell r="C8036">
            <v>2060</v>
          </cell>
          <cell r="D8036">
            <v>57.243110000000001</v>
          </cell>
          <cell r="E8036">
            <v>7.35</v>
          </cell>
          <cell r="F8036">
            <v>9.8106600000000004</v>
          </cell>
          <cell r="G8036">
            <v>0</v>
          </cell>
          <cell r="H8036">
            <v>0</v>
          </cell>
          <cell r="I8036">
            <v>57.243110000000001</v>
          </cell>
        </row>
        <row r="8037">
          <cell r="A8037" t="str">
            <v>BR0018462064</v>
          </cell>
          <cell r="B8037" t="str">
            <v>BR001846</v>
          </cell>
          <cell r="C8037">
            <v>2064</v>
          </cell>
          <cell r="D8037">
            <v>60.259630000000001</v>
          </cell>
          <cell r="E8037">
            <v>9.2679299999999998</v>
          </cell>
          <cell r="F8037">
            <v>17.721440000000001</v>
          </cell>
          <cell r="G8037">
            <v>0</v>
          </cell>
          <cell r="H8037">
            <v>0</v>
          </cell>
          <cell r="I8037">
            <v>60.259630000000001</v>
          </cell>
        </row>
        <row r="8038">
          <cell r="A8038" t="str">
            <v>BR0018632060</v>
          </cell>
          <cell r="B8038" t="str">
            <v>BR001863</v>
          </cell>
          <cell r="C8038">
            <v>2060</v>
          </cell>
          <cell r="D8038">
            <v>68.379059999999996</v>
          </cell>
          <cell r="E8038">
            <v>6.7820499999999999</v>
          </cell>
          <cell r="F8038">
            <v>5.8959000000000001</v>
          </cell>
          <cell r="G8038">
            <v>0</v>
          </cell>
          <cell r="H8038">
            <v>0</v>
          </cell>
          <cell r="I8038">
            <v>68.379059999999996</v>
          </cell>
        </row>
        <row r="8039">
          <cell r="A8039" t="str">
            <v>BR0019902060</v>
          </cell>
          <cell r="B8039" t="str">
            <v>BR001990</v>
          </cell>
          <cell r="C8039">
            <v>2060</v>
          </cell>
          <cell r="D8039">
            <v>99.079229999999995</v>
          </cell>
          <cell r="E8039">
            <v>8.8720999999999997</v>
          </cell>
          <cell r="F8039">
            <v>11.271470000000001</v>
          </cell>
          <cell r="G8039">
            <v>0</v>
          </cell>
          <cell r="H8039">
            <v>0</v>
          </cell>
          <cell r="I8039">
            <v>99.079229999999995</v>
          </cell>
        </row>
        <row r="8040">
          <cell r="A8040" t="str">
            <v>BR0019902064</v>
          </cell>
          <cell r="B8040" t="str">
            <v>BR001990</v>
          </cell>
          <cell r="C8040">
            <v>2064</v>
          </cell>
          <cell r="D8040">
            <v>140.96314000000001</v>
          </cell>
          <cell r="E8040">
            <v>7.9772299999999996</v>
          </cell>
          <cell r="F8040">
            <v>16.232659999999999</v>
          </cell>
          <cell r="G8040">
            <v>0</v>
          </cell>
          <cell r="H8040">
            <v>0</v>
          </cell>
          <cell r="I8040">
            <v>140.96314000000001</v>
          </cell>
        </row>
        <row r="8041">
          <cell r="A8041" t="str">
            <v>BR0019942060</v>
          </cell>
          <cell r="B8041" t="str">
            <v>BR001994</v>
          </cell>
          <cell r="C8041">
            <v>2060</v>
          </cell>
          <cell r="D8041">
            <v>54.322800000000001</v>
          </cell>
          <cell r="E8041">
            <v>7.3147000000000002</v>
          </cell>
          <cell r="F8041">
            <v>8.6183999999999994</v>
          </cell>
          <cell r="G8041">
            <v>0</v>
          </cell>
          <cell r="H8041">
            <v>0</v>
          </cell>
          <cell r="I8041">
            <v>54.322800000000001</v>
          </cell>
        </row>
        <row r="8042">
          <cell r="A8042" t="str">
            <v>BR0019942064</v>
          </cell>
          <cell r="B8042" t="str">
            <v>BR001994</v>
          </cell>
          <cell r="C8042">
            <v>2064</v>
          </cell>
          <cell r="D8042">
            <v>121.34429</v>
          </cell>
          <cell r="E8042">
            <v>5.8342900000000002</v>
          </cell>
          <cell r="F8042">
            <v>11.29086</v>
          </cell>
          <cell r="G8042">
            <v>0</v>
          </cell>
          <cell r="H8042">
            <v>0</v>
          </cell>
          <cell r="I8042">
            <v>121.34429</v>
          </cell>
        </row>
        <row r="8043">
          <cell r="A8043" t="str">
            <v>BR0020922060</v>
          </cell>
          <cell r="B8043" t="str">
            <v>BR002092</v>
          </cell>
          <cell r="C8043">
            <v>2060</v>
          </cell>
          <cell r="D8043">
            <v>115.3</v>
          </cell>
          <cell r="E8043">
            <v>13.24</v>
          </cell>
          <cell r="F8043">
            <v>15.205</v>
          </cell>
          <cell r="G8043">
            <v>0</v>
          </cell>
          <cell r="H8043">
            <v>0</v>
          </cell>
          <cell r="I8043">
            <v>115.3</v>
          </cell>
        </row>
        <row r="8044">
          <cell r="A8044" t="str">
            <v>BR0020942060</v>
          </cell>
          <cell r="B8044" t="str">
            <v>BR002094</v>
          </cell>
          <cell r="C8044">
            <v>2060</v>
          </cell>
          <cell r="D8044">
            <v>141.91749999999999</v>
          </cell>
          <cell r="E8044">
            <v>14.1525</v>
          </cell>
          <cell r="F8044">
            <v>16.392499999999998</v>
          </cell>
          <cell r="G8044">
            <v>0</v>
          </cell>
          <cell r="H8044">
            <v>0</v>
          </cell>
          <cell r="I8044">
            <v>141.91749999999999</v>
          </cell>
        </row>
        <row r="8045">
          <cell r="A8045" t="str">
            <v>BR0020952060</v>
          </cell>
          <cell r="B8045" t="str">
            <v>BR002095</v>
          </cell>
          <cell r="C8045">
            <v>2060</v>
          </cell>
          <cell r="D8045">
            <v>143.36969999999999</v>
          </cell>
          <cell r="E8045">
            <v>11.48734</v>
          </cell>
          <cell r="F8045">
            <v>13.078620000000001</v>
          </cell>
          <cell r="G8045">
            <v>0</v>
          </cell>
          <cell r="H8045">
            <v>0</v>
          </cell>
          <cell r="I8045">
            <v>143.36969999999999</v>
          </cell>
        </row>
        <row r="8046">
          <cell r="A8046" t="str">
            <v>BR0020952064</v>
          </cell>
          <cell r="B8046" t="str">
            <v>BR002095</v>
          </cell>
          <cell r="C8046">
            <v>2064</v>
          </cell>
          <cell r="D8046">
            <v>155.99583000000001</v>
          </cell>
          <cell r="E8046">
            <v>11.48733</v>
          </cell>
          <cell r="F8046">
            <v>13.078670000000001</v>
          </cell>
          <cell r="G8046">
            <v>0</v>
          </cell>
          <cell r="H8046">
            <v>0</v>
          </cell>
          <cell r="I8046">
            <v>155.99583000000001</v>
          </cell>
        </row>
        <row r="8047">
          <cell r="A8047" t="str">
            <v>BR0020962060</v>
          </cell>
          <cell r="B8047" t="str">
            <v>BR002096</v>
          </cell>
          <cell r="C8047">
            <v>2060</v>
          </cell>
          <cell r="D8047">
            <v>139.29482999999999</v>
          </cell>
          <cell r="E8047">
            <v>11.417669999999999</v>
          </cell>
          <cell r="F8047">
            <v>12.882</v>
          </cell>
          <cell r="G8047">
            <v>0</v>
          </cell>
          <cell r="H8047">
            <v>0</v>
          </cell>
          <cell r="I8047">
            <v>139.29482999999999</v>
          </cell>
        </row>
        <row r="8048">
          <cell r="A8048" t="str">
            <v>BR0020962064</v>
          </cell>
          <cell r="B8048" t="str">
            <v>BR002096</v>
          </cell>
          <cell r="C8048">
            <v>2064</v>
          </cell>
          <cell r="D8048">
            <v>151.92124999999999</v>
          </cell>
          <cell r="E8048">
            <v>11.41775</v>
          </cell>
          <cell r="F8048">
            <v>12.882</v>
          </cell>
          <cell r="G8048">
            <v>0</v>
          </cell>
          <cell r="H8048">
            <v>0</v>
          </cell>
          <cell r="I8048">
            <v>151.92124999999999</v>
          </cell>
        </row>
        <row r="8049">
          <cell r="A8049" t="str">
            <v>BR0020972060</v>
          </cell>
          <cell r="B8049" t="str">
            <v>BR002097</v>
          </cell>
          <cell r="C8049">
            <v>2060</v>
          </cell>
          <cell r="D8049">
            <v>165.75742</v>
          </cell>
          <cell r="E8049">
            <v>10.96383</v>
          </cell>
          <cell r="F8049">
            <v>12.394170000000001</v>
          </cell>
          <cell r="G8049">
            <v>0</v>
          </cell>
          <cell r="H8049">
            <v>0</v>
          </cell>
          <cell r="I8049">
            <v>165.75742</v>
          </cell>
        </row>
        <row r="8050">
          <cell r="A8050" t="str">
            <v>BR0020972064</v>
          </cell>
          <cell r="B8050" t="str">
            <v>BR002097</v>
          </cell>
          <cell r="C8050">
            <v>2064</v>
          </cell>
          <cell r="D8050">
            <v>157.79425000000001</v>
          </cell>
          <cell r="E8050">
            <v>11.048249999999999</v>
          </cell>
          <cell r="F8050">
            <v>12.498749999999999</v>
          </cell>
          <cell r="G8050">
            <v>0</v>
          </cell>
          <cell r="H8050">
            <v>0</v>
          </cell>
          <cell r="I8050">
            <v>157.79425000000001</v>
          </cell>
        </row>
        <row r="8051">
          <cell r="A8051" t="str">
            <v>BR0022462064</v>
          </cell>
          <cell r="B8051" t="str">
            <v>BR002246</v>
          </cell>
          <cell r="C8051">
            <v>2064</v>
          </cell>
          <cell r="D8051">
            <v>99.346999999999994</v>
          </cell>
          <cell r="E8051">
            <v>5.6980000000000004</v>
          </cell>
          <cell r="F8051">
            <v>13.047000000000001</v>
          </cell>
          <cell r="G8051">
            <v>0</v>
          </cell>
          <cell r="H8051">
            <v>7.0000000000000001E-3</v>
          </cell>
          <cell r="I8051">
            <v>99.353999999999999</v>
          </cell>
        </row>
        <row r="8052">
          <cell r="A8052" t="str">
            <v>BR0022752060</v>
          </cell>
          <cell r="B8052" t="str">
            <v>BR002275</v>
          </cell>
          <cell r="C8052">
            <v>2060</v>
          </cell>
          <cell r="D8052">
            <v>108.21962000000001</v>
          </cell>
          <cell r="E8052">
            <v>10.129390000000001</v>
          </cell>
          <cell r="F8052">
            <v>12.41746</v>
          </cell>
          <cell r="G8052">
            <v>0</v>
          </cell>
          <cell r="H8052">
            <v>0</v>
          </cell>
          <cell r="I8052">
            <v>108.21962000000001</v>
          </cell>
        </row>
        <row r="8053">
          <cell r="A8053" t="str">
            <v>BR0023752060</v>
          </cell>
          <cell r="B8053" t="str">
            <v>BR002375</v>
          </cell>
          <cell r="C8053">
            <v>2060</v>
          </cell>
          <cell r="D8053">
            <v>80.13</v>
          </cell>
          <cell r="E8053">
            <v>9.64</v>
          </cell>
          <cell r="F8053">
            <v>12.89</v>
          </cell>
          <cell r="G8053">
            <v>0</v>
          </cell>
          <cell r="H8053">
            <v>0</v>
          </cell>
          <cell r="I8053">
            <v>80.13</v>
          </cell>
        </row>
        <row r="8054">
          <cell r="A8054" t="str">
            <v>BR0023942060</v>
          </cell>
          <cell r="B8054" t="str">
            <v>BR002394</v>
          </cell>
          <cell r="C8054">
            <v>2060</v>
          </cell>
          <cell r="D8054">
            <v>64.057599999999994</v>
          </cell>
          <cell r="E8054">
            <v>7.7127999999999997</v>
          </cell>
          <cell r="F8054">
            <v>8.1085999999999991</v>
          </cell>
          <cell r="G8054">
            <v>0</v>
          </cell>
          <cell r="H8054">
            <v>0</v>
          </cell>
          <cell r="I8054">
            <v>64.057599999999994</v>
          </cell>
        </row>
        <row r="8055">
          <cell r="A8055" t="str">
            <v>BR0023942878</v>
          </cell>
          <cell r="B8055" t="str">
            <v>BR002394</v>
          </cell>
          <cell r="C8055">
            <v>2878</v>
          </cell>
          <cell r="D8055">
            <v>61.718499999999999</v>
          </cell>
          <cell r="E8055">
            <v>5.3205</v>
          </cell>
          <cell r="F8055">
            <v>7.141</v>
          </cell>
          <cell r="G8055">
            <v>0</v>
          </cell>
          <cell r="H8055">
            <v>0</v>
          </cell>
          <cell r="I8055">
            <v>61.718499999999999</v>
          </cell>
        </row>
        <row r="8056">
          <cell r="A8056" t="str">
            <v>BR0024262060</v>
          </cell>
          <cell r="B8056" t="str">
            <v>BR002426</v>
          </cell>
          <cell r="C8056">
            <v>2060</v>
          </cell>
          <cell r="D8056">
            <v>119.56892000000001</v>
          </cell>
          <cell r="E8056">
            <v>13.89568</v>
          </cell>
          <cell r="F8056">
            <v>16.108049999999999</v>
          </cell>
          <cell r="G8056">
            <v>0</v>
          </cell>
          <cell r="H8056">
            <v>0</v>
          </cell>
          <cell r="I8056">
            <v>119.56892000000001</v>
          </cell>
        </row>
        <row r="8057">
          <cell r="A8057" t="str">
            <v>BR0024262061</v>
          </cell>
          <cell r="B8057" t="str">
            <v>BR002426</v>
          </cell>
          <cell r="C8057">
            <v>2061</v>
          </cell>
          <cell r="D8057">
            <v>137.98746</v>
          </cell>
          <cell r="E8057">
            <v>9.8349200000000003</v>
          </cell>
          <cell r="F8057">
            <v>18.974039999999999</v>
          </cell>
          <cell r="G8057">
            <v>0</v>
          </cell>
          <cell r="H8057">
            <v>0</v>
          </cell>
          <cell r="I8057">
            <v>137.98746</v>
          </cell>
        </row>
        <row r="8058">
          <cell r="A8058" t="str">
            <v>BR0024262064</v>
          </cell>
          <cell r="B8058" t="str">
            <v>BR002426</v>
          </cell>
          <cell r="C8058">
            <v>2064</v>
          </cell>
          <cell r="D8058">
            <v>130.15063000000001</v>
          </cell>
          <cell r="E8058">
            <v>7.7194000000000003</v>
          </cell>
          <cell r="F8058">
            <v>13.27664</v>
          </cell>
          <cell r="G8058">
            <v>0</v>
          </cell>
          <cell r="H8058">
            <v>0</v>
          </cell>
          <cell r="I8058">
            <v>130.15063000000001</v>
          </cell>
        </row>
        <row r="8059">
          <cell r="A8059" t="str">
            <v>BR0024262878</v>
          </cell>
          <cell r="B8059" t="str">
            <v>BR002426</v>
          </cell>
          <cell r="C8059">
            <v>2878</v>
          </cell>
          <cell r="D8059">
            <v>135.27323000000001</v>
          </cell>
          <cell r="E8059">
            <v>7.7693099999999999</v>
          </cell>
          <cell r="F8059">
            <v>13.56151</v>
          </cell>
          <cell r="G8059">
            <v>0</v>
          </cell>
          <cell r="H8059">
            <v>0</v>
          </cell>
          <cell r="I8059">
            <v>135.27323000000001</v>
          </cell>
        </row>
        <row r="8060">
          <cell r="A8060" t="str">
            <v>BR0024372060</v>
          </cell>
          <cell r="B8060" t="str">
            <v>BR002437</v>
          </cell>
          <cell r="C8060">
            <v>2060</v>
          </cell>
          <cell r="D8060">
            <v>113.88319</v>
          </cell>
          <cell r="E8060">
            <v>9.8039900000000006</v>
          </cell>
          <cell r="F8060">
            <v>9.7955799999999993</v>
          </cell>
          <cell r="G8060">
            <v>0</v>
          </cell>
          <cell r="H8060">
            <v>0</v>
          </cell>
          <cell r="I8060">
            <v>113.88319</v>
          </cell>
        </row>
        <row r="8061">
          <cell r="A8061" t="str">
            <v>BR0024372064</v>
          </cell>
          <cell r="B8061" t="str">
            <v>BR002437</v>
          </cell>
          <cell r="C8061">
            <v>2064</v>
          </cell>
          <cell r="D8061">
            <v>140.50226000000001</v>
          </cell>
          <cell r="E8061">
            <v>11.086069999999999</v>
          </cell>
          <cell r="F8061">
            <v>20.12049</v>
          </cell>
          <cell r="G8061">
            <v>0</v>
          </cell>
          <cell r="H8061">
            <v>0</v>
          </cell>
          <cell r="I8061">
            <v>140.50226000000001</v>
          </cell>
        </row>
        <row r="8062">
          <cell r="A8062" t="str">
            <v>BR0024372878</v>
          </cell>
          <cell r="B8062" t="str">
            <v>BR002437</v>
          </cell>
          <cell r="C8062">
            <v>2878</v>
          </cell>
          <cell r="D8062">
            <v>145.41211999999999</v>
          </cell>
          <cell r="E8062">
            <v>11.08606</v>
          </cell>
          <cell r="F8062">
            <v>20.12049</v>
          </cell>
          <cell r="G8062">
            <v>0</v>
          </cell>
          <cell r="H8062">
            <v>0</v>
          </cell>
          <cell r="I8062">
            <v>145.41211999999999</v>
          </cell>
        </row>
        <row r="8063">
          <cell r="A8063" t="str">
            <v>BR0024462060</v>
          </cell>
          <cell r="B8063" t="str">
            <v>BR002446</v>
          </cell>
          <cell r="C8063">
            <v>2060</v>
          </cell>
          <cell r="D8063">
            <v>130.38521</v>
          </cell>
          <cell r="E8063">
            <v>7.9220699999999997</v>
          </cell>
          <cell r="F8063">
            <v>10.06846</v>
          </cell>
          <cell r="G8063">
            <v>0</v>
          </cell>
          <cell r="H8063">
            <v>1.2610399999999999</v>
          </cell>
          <cell r="I8063">
            <v>131.64625000000001</v>
          </cell>
        </row>
        <row r="8064">
          <cell r="A8064" t="str">
            <v>BR0024462064</v>
          </cell>
          <cell r="B8064" t="str">
            <v>BR002446</v>
          </cell>
          <cell r="C8064">
            <v>2064</v>
          </cell>
          <cell r="D8064">
            <v>53.804900000000004</v>
          </cell>
          <cell r="E8064">
            <v>7.0652400000000002</v>
          </cell>
          <cell r="F8064">
            <v>14.88735</v>
          </cell>
          <cell r="G8064">
            <v>0</v>
          </cell>
          <cell r="H8064">
            <v>0</v>
          </cell>
          <cell r="I8064">
            <v>53.804900000000004</v>
          </cell>
        </row>
        <row r="8065">
          <cell r="A8065" t="str">
            <v>BR0024462878</v>
          </cell>
          <cell r="B8065" t="str">
            <v>BR002446</v>
          </cell>
          <cell r="C8065">
            <v>2878</v>
          </cell>
          <cell r="D8065">
            <v>143.25059999999999</v>
          </cell>
          <cell r="E8065">
            <v>7.9220600000000001</v>
          </cell>
          <cell r="F8065">
            <v>10.068440000000001</v>
          </cell>
          <cell r="G8065">
            <v>0</v>
          </cell>
          <cell r="H8065">
            <v>1.2610600000000001</v>
          </cell>
          <cell r="I8065">
            <v>144.51165999999998</v>
          </cell>
        </row>
        <row r="8066">
          <cell r="A8066" t="str">
            <v>BR0024482060</v>
          </cell>
          <cell r="B8066" t="str">
            <v>BR002448</v>
          </cell>
          <cell r="C8066">
            <v>2060</v>
          </cell>
          <cell r="D8066">
            <v>123.21590999999999</v>
          </cell>
          <cell r="E8066">
            <v>9.83568</v>
          </cell>
          <cell r="F8066">
            <v>10.016500000000001</v>
          </cell>
          <cell r="G8066">
            <v>0</v>
          </cell>
          <cell r="H8066">
            <v>0.90403</v>
          </cell>
          <cell r="I8066">
            <v>124.11994</v>
          </cell>
        </row>
        <row r="8067">
          <cell r="A8067" t="str">
            <v>BR0026042060</v>
          </cell>
          <cell r="B8067" t="str">
            <v>BR002604</v>
          </cell>
          <cell r="C8067">
            <v>2060</v>
          </cell>
          <cell r="D8067">
            <v>83.848609999999994</v>
          </cell>
          <cell r="E8067">
            <v>6.0790199999999999</v>
          </cell>
          <cell r="F8067">
            <v>8.2111900000000002</v>
          </cell>
          <cell r="G8067">
            <v>0</v>
          </cell>
          <cell r="H8067">
            <v>8.2580000000000001E-2</v>
          </cell>
          <cell r="I8067">
            <v>83.931189999999987</v>
          </cell>
        </row>
        <row r="8068">
          <cell r="A8068" t="str">
            <v>BR0026132060</v>
          </cell>
          <cell r="B8068" t="str">
            <v>BR002613</v>
          </cell>
          <cell r="C8068">
            <v>2060</v>
          </cell>
          <cell r="D8068">
            <v>54.741230000000002</v>
          </cell>
          <cell r="E8068">
            <v>5.96157</v>
          </cell>
          <cell r="F8068">
            <v>7.1071999999999997</v>
          </cell>
          <cell r="G8068">
            <v>0</v>
          </cell>
          <cell r="H8068">
            <v>0.24917</v>
          </cell>
          <cell r="I8068">
            <v>54.990400000000001</v>
          </cell>
        </row>
        <row r="8069">
          <cell r="A8069" t="str">
            <v>BR0026132063</v>
          </cell>
          <cell r="B8069" t="str">
            <v>BR002613</v>
          </cell>
          <cell r="C8069">
            <v>2063</v>
          </cell>
          <cell r="D8069">
            <v>52.463799999999999</v>
          </cell>
          <cell r="E8069">
            <v>2.0220500000000001</v>
          </cell>
          <cell r="F8069">
            <v>1.2977300000000001</v>
          </cell>
          <cell r="G8069">
            <v>0</v>
          </cell>
          <cell r="H8069">
            <v>25.475760000000001</v>
          </cell>
          <cell r="I8069">
            <v>77.93956</v>
          </cell>
        </row>
        <row r="8070">
          <cell r="A8070" t="str">
            <v>BR0026661040</v>
          </cell>
          <cell r="B8070" t="str">
            <v>BR002666</v>
          </cell>
          <cell r="C8070">
            <v>1040</v>
          </cell>
          <cell r="D8070">
            <v>82.906999999999996</v>
          </cell>
          <cell r="E8070">
            <v>4.359</v>
          </cell>
          <cell r="F8070">
            <v>7.07</v>
          </cell>
          <cell r="G8070">
            <v>0</v>
          </cell>
          <cell r="H8070">
            <v>2.9119999999999999</v>
          </cell>
          <cell r="I8070">
            <v>85.819000000000003</v>
          </cell>
        </row>
        <row r="8071">
          <cell r="A8071" t="str">
            <v>BR0026671040</v>
          </cell>
          <cell r="B8071" t="str">
            <v>BR002667</v>
          </cell>
          <cell r="C8071">
            <v>1040</v>
          </cell>
          <cell r="D8071">
            <v>135.29750000000001</v>
          </cell>
          <cell r="E8071">
            <v>8.0958299999999994</v>
          </cell>
          <cell r="F8071">
            <v>13.73667</v>
          </cell>
          <cell r="G8071">
            <v>0</v>
          </cell>
          <cell r="H8071">
            <v>3.0495800000000002</v>
          </cell>
          <cell r="I8071">
            <v>138.34708000000001</v>
          </cell>
        </row>
        <row r="8072">
          <cell r="A8072" t="str">
            <v>BR0028612060</v>
          </cell>
          <cell r="B8072" t="str">
            <v>BR002861</v>
          </cell>
          <cell r="C8072">
            <v>2060</v>
          </cell>
          <cell r="D8072">
            <v>64.014700000000005</v>
          </cell>
          <cell r="E8072">
            <v>6.5829399999999998</v>
          </cell>
          <cell r="F8072">
            <v>7.9379999999999997</v>
          </cell>
          <cell r="G8072">
            <v>0</v>
          </cell>
          <cell r="H8072">
            <v>0</v>
          </cell>
          <cell r="I8072">
            <v>64.014700000000005</v>
          </cell>
        </row>
        <row r="8073">
          <cell r="A8073" t="str">
            <v>BR0028612064</v>
          </cell>
          <cell r="B8073" t="str">
            <v>BR002861</v>
          </cell>
          <cell r="C8073">
            <v>2064</v>
          </cell>
          <cell r="D8073">
            <v>147.12983</v>
          </cell>
          <cell r="E8073">
            <v>8.1060300000000005</v>
          </cell>
          <cell r="F8073">
            <v>16.275410000000001</v>
          </cell>
          <cell r="G8073">
            <v>0</v>
          </cell>
          <cell r="H8073">
            <v>0</v>
          </cell>
          <cell r="I8073">
            <v>147.12983</v>
          </cell>
        </row>
        <row r="8074">
          <cell r="A8074" t="str">
            <v>BR0029072060</v>
          </cell>
          <cell r="B8074" t="str">
            <v>BR002907</v>
          </cell>
          <cell r="C8074">
            <v>2060</v>
          </cell>
          <cell r="D8074">
            <v>106.99017000000001</v>
          </cell>
          <cell r="E8074">
            <v>14.28453</v>
          </cell>
          <cell r="F8074">
            <v>16.78143</v>
          </cell>
          <cell r="G8074">
            <v>0</v>
          </cell>
          <cell r="H8074">
            <v>0</v>
          </cell>
          <cell r="I8074">
            <v>106.99017000000001</v>
          </cell>
        </row>
        <row r="8075">
          <cell r="A8075" t="str">
            <v>BR0030661040</v>
          </cell>
          <cell r="B8075" t="str">
            <v>BR003066</v>
          </cell>
          <cell r="C8075">
            <v>1040</v>
          </cell>
          <cell r="D8075">
            <v>2.7412200000000002</v>
          </cell>
          <cell r="E8075">
            <v>6.3813399999999998</v>
          </cell>
          <cell r="F8075">
            <v>4.37263</v>
          </cell>
          <cell r="G8075">
            <v>0</v>
          </cell>
          <cell r="H8075">
            <v>0</v>
          </cell>
          <cell r="I8075">
            <v>2.7412200000000002</v>
          </cell>
        </row>
        <row r="8076">
          <cell r="A8076" t="str">
            <v>BR0030666022</v>
          </cell>
          <cell r="B8076" t="str">
            <v>BR003066</v>
          </cell>
          <cell r="C8076">
            <v>6022</v>
          </cell>
          <cell r="D8076">
            <v>1.9419</v>
          </cell>
          <cell r="E8076">
            <v>1.12422</v>
          </cell>
          <cell r="F8076">
            <v>0.59114999999999995</v>
          </cell>
          <cell r="G8076">
            <v>0</v>
          </cell>
          <cell r="H8076">
            <v>0</v>
          </cell>
          <cell r="I8076">
            <v>1.9419</v>
          </cell>
        </row>
        <row r="8077">
          <cell r="A8077" t="str">
            <v>BR0030821040</v>
          </cell>
          <cell r="B8077" t="str">
            <v>BR003082</v>
          </cell>
          <cell r="C8077">
            <v>1040</v>
          </cell>
          <cell r="D8077">
            <v>4.3540099999999997</v>
          </cell>
          <cell r="E8077">
            <v>2.1878899999999999</v>
          </cell>
          <cell r="F8077">
            <v>2.64988</v>
          </cell>
          <cell r="G8077">
            <v>0</v>
          </cell>
          <cell r="H8077">
            <v>0.27778999999999998</v>
          </cell>
          <cell r="I8077">
            <v>4.6318000000000001</v>
          </cell>
        </row>
        <row r="8078">
          <cell r="A8078" t="str">
            <v>BR0033161040</v>
          </cell>
          <cell r="B8078" t="str">
            <v>BR003316</v>
          </cell>
          <cell r="C8078">
            <v>1040</v>
          </cell>
          <cell r="D8078">
            <v>7.5746399999999996</v>
          </cell>
          <cell r="E8078">
            <v>2.2785700000000002</v>
          </cell>
          <cell r="F8078">
            <v>2.6162800000000002</v>
          </cell>
          <cell r="G8078">
            <v>0</v>
          </cell>
          <cell r="H8078">
            <v>1.1415200000000001</v>
          </cell>
          <cell r="I8078">
            <v>8.7161600000000004</v>
          </cell>
        </row>
        <row r="8079">
          <cell r="A8079" t="str">
            <v>BR0033801040</v>
          </cell>
          <cell r="B8079" t="str">
            <v>BR003380</v>
          </cell>
          <cell r="C8079">
            <v>1040</v>
          </cell>
          <cell r="D8079">
            <v>7.7439</v>
          </cell>
          <cell r="E8079">
            <v>1.20974</v>
          </cell>
          <cell r="F8079">
            <v>2.17903</v>
          </cell>
          <cell r="G8079">
            <v>0</v>
          </cell>
          <cell r="H8079">
            <v>0.35680000000000001</v>
          </cell>
          <cell r="I8079">
            <v>8.1006999999999998</v>
          </cell>
        </row>
        <row r="8080">
          <cell r="A8080" t="str">
            <v>BR0033801859</v>
          </cell>
          <cell r="B8080" t="str">
            <v>BR003380</v>
          </cell>
          <cell r="C8080">
            <v>1859</v>
          </cell>
          <cell r="D8080">
            <v>7.5611600000000001</v>
          </cell>
          <cell r="E8080">
            <v>1.20974</v>
          </cell>
          <cell r="F8080">
            <v>2.17903</v>
          </cell>
          <cell r="G8080">
            <v>0</v>
          </cell>
          <cell r="H8080">
            <v>0.35680000000000001</v>
          </cell>
          <cell r="I8080">
            <v>7.9179599999999999</v>
          </cell>
        </row>
        <row r="8081">
          <cell r="A8081" t="str">
            <v>BR0034101040</v>
          </cell>
          <cell r="B8081" t="str">
            <v>BR003410</v>
          </cell>
          <cell r="C8081">
            <v>1040</v>
          </cell>
          <cell r="D8081">
            <v>4.2259700000000002</v>
          </cell>
          <cell r="E8081">
            <v>3.14472</v>
          </cell>
          <cell r="F8081">
            <v>2.30498</v>
          </cell>
          <cell r="G8081">
            <v>0</v>
          </cell>
          <cell r="H8081">
            <v>0.20668</v>
          </cell>
          <cell r="I8081">
            <v>4.4326500000000006</v>
          </cell>
        </row>
        <row r="8082">
          <cell r="A8082" t="str">
            <v>BR0049231858</v>
          </cell>
          <cell r="B8082" t="str">
            <v>BR004923</v>
          </cell>
          <cell r="C8082">
            <v>1858</v>
          </cell>
          <cell r="D8082">
            <v>4.4204699999999999</v>
          </cell>
          <cell r="E8082">
            <v>1.5579000000000001</v>
          </cell>
          <cell r="F8082">
            <v>2.4843000000000002</v>
          </cell>
          <cell r="G8082">
            <v>0</v>
          </cell>
          <cell r="H8082">
            <v>0</v>
          </cell>
          <cell r="I8082">
            <v>4.4204699999999999</v>
          </cell>
        </row>
        <row r="8083">
          <cell r="A8083" t="str">
            <v>BR0049652060</v>
          </cell>
          <cell r="B8083" t="str">
            <v>BR004965</v>
          </cell>
          <cell r="C8083">
            <v>2060</v>
          </cell>
          <cell r="D8083">
            <v>49.664009999999998</v>
          </cell>
          <cell r="E8083">
            <v>6.1947999999999999</v>
          </cell>
          <cell r="F8083">
            <v>5.6335199999999999</v>
          </cell>
          <cell r="G8083">
            <v>0</v>
          </cell>
          <cell r="H8083">
            <v>8.3000000000000001E-3</v>
          </cell>
          <cell r="I8083">
            <v>49.672309999999996</v>
          </cell>
        </row>
        <row r="8084">
          <cell r="A8084" t="str">
            <v>BR0050332060</v>
          </cell>
          <cell r="B8084" t="str">
            <v>BR005033</v>
          </cell>
          <cell r="C8084">
            <v>2060</v>
          </cell>
          <cell r="D8084">
            <v>96.589730000000003</v>
          </cell>
          <cell r="E8084">
            <v>5.2565299999999997</v>
          </cell>
          <cell r="F8084">
            <v>9.6018699999999999</v>
          </cell>
          <cell r="G8084">
            <v>0</v>
          </cell>
          <cell r="H8084">
            <v>0</v>
          </cell>
          <cell r="I8084">
            <v>96.589730000000003</v>
          </cell>
        </row>
        <row r="8085">
          <cell r="A8085" t="str">
            <v>BR0050332061</v>
          </cell>
          <cell r="B8085" t="str">
            <v>BR005033</v>
          </cell>
          <cell r="C8085">
            <v>2061</v>
          </cell>
          <cell r="D8085">
            <v>123.902</v>
          </cell>
          <cell r="E8085">
            <v>5.2565499999999998</v>
          </cell>
          <cell r="F8085">
            <v>9.6019100000000002</v>
          </cell>
          <cell r="G8085">
            <v>0</v>
          </cell>
          <cell r="H8085">
            <v>0</v>
          </cell>
          <cell r="I8085">
            <v>123.902</v>
          </cell>
        </row>
        <row r="8086">
          <cell r="A8086" t="str">
            <v>BR0051072064</v>
          </cell>
          <cell r="B8086" t="str">
            <v>BR005107</v>
          </cell>
          <cell r="C8086">
            <v>2064</v>
          </cell>
          <cell r="D8086">
            <v>131.7371</v>
          </cell>
          <cell r="E8086">
            <v>5.1361299999999996</v>
          </cell>
          <cell r="F8086">
            <v>10.36871</v>
          </cell>
          <cell r="G8086">
            <v>0</v>
          </cell>
          <cell r="H8086">
            <v>0</v>
          </cell>
          <cell r="I8086">
            <v>131.7371</v>
          </cell>
        </row>
        <row r="8087">
          <cell r="A8087" t="str">
            <v>BR0052292060</v>
          </cell>
          <cell r="B8087" t="str">
            <v>BR005229</v>
          </cell>
          <cell r="C8087">
            <v>2060</v>
          </cell>
          <cell r="D8087">
            <v>145.73043000000001</v>
          </cell>
          <cell r="E8087">
            <v>6.45573</v>
          </cell>
          <cell r="F8087">
            <v>6.6956699999999998</v>
          </cell>
          <cell r="G8087">
            <v>0</v>
          </cell>
          <cell r="H8087">
            <v>0.46672999999999998</v>
          </cell>
          <cell r="I8087">
            <v>146.19716000000003</v>
          </cell>
        </row>
        <row r="8088">
          <cell r="A8088" t="str">
            <v>BR0052951040</v>
          </cell>
          <cell r="B8088" t="str">
            <v>BR005295</v>
          </cell>
          <cell r="C8088">
            <v>1040</v>
          </cell>
          <cell r="D8088">
            <v>28.348269999999999</v>
          </cell>
          <cell r="E8088">
            <v>9.3389000000000006</v>
          </cell>
          <cell r="F8088">
            <v>17.237100000000002</v>
          </cell>
          <cell r="G8088">
            <v>0</v>
          </cell>
          <cell r="H8088">
            <v>2.0516999999999999</v>
          </cell>
          <cell r="I8088">
            <v>30.39997</v>
          </cell>
        </row>
        <row r="8089">
          <cell r="A8089" t="str">
            <v>BR0060302064</v>
          </cell>
          <cell r="B8089" t="str">
            <v>BR006030</v>
          </cell>
          <cell r="C8089">
            <v>2064</v>
          </cell>
          <cell r="D8089">
            <v>53.979680000000002</v>
          </cell>
          <cell r="E8089">
            <v>0.96065</v>
          </cell>
          <cell r="F8089">
            <v>2.2732299999999999</v>
          </cell>
          <cell r="G8089">
            <v>0</v>
          </cell>
          <cell r="H8089">
            <v>0</v>
          </cell>
          <cell r="I8089">
            <v>53.979680000000002</v>
          </cell>
        </row>
        <row r="8090">
          <cell r="A8090" t="str">
            <v>BR0069402060</v>
          </cell>
          <cell r="B8090" t="str">
            <v>BR006940</v>
          </cell>
          <cell r="C8090">
            <v>2060</v>
          </cell>
          <cell r="D8090">
            <v>138.14211</v>
          </cell>
          <cell r="E8090">
            <v>11.501580000000001</v>
          </cell>
          <cell r="F8090">
            <v>7.1144699999999998</v>
          </cell>
          <cell r="G8090">
            <v>0</v>
          </cell>
          <cell r="H8090">
            <v>0</v>
          </cell>
          <cell r="I8090">
            <v>138.14211</v>
          </cell>
        </row>
        <row r="8091">
          <cell r="A8091" t="str">
            <v>BR0082821040</v>
          </cell>
          <cell r="B8091" t="str">
            <v>BR008282</v>
          </cell>
          <cell r="C8091">
            <v>1040</v>
          </cell>
          <cell r="D8091">
            <v>2.82673</v>
          </cell>
          <cell r="E8091">
            <v>5.2826000000000004</v>
          </cell>
          <cell r="F8091">
            <v>3.6128100000000001</v>
          </cell>
          <cell r="G8091">
            <v>0</v>
          </cell>
          <cell r="H8091">
            <v>2.0000000000000002E-5</v>
          </cell>
          <cell r="I8091">
            <v>2.8267500000000001</v>
          </cell>
        </row>
        <row r="8092">
          <cell r="A8092" t="str">
            <v>BR0085334010</v>
          </cell>
          <cell r="B8092" t="str">
            <v>BR008533</v>
          </cell>
          <cell r="C8092">
            <v>4010</v>
          </cell>
          <cell r="D8092">
            <v>571.34446000000003</v>
          </cell>
          <cell r="E8092">
            <v>11.377039999999999</v>
          </cell>
          <cell r="F8092">
            <v>24.37922</v>
          </cell>
          <cell r="G8092">
            <v>0</v>
          </cell>
          <cell r="H8092">
            <v>7.3617499999999998</v>
          </cell>
          <cell r="I8092">
            <v>578.70621000000006</v>
          </cell>
        </row>
        <row r="8093">
          <cell r="A8093" t="str">
            <v>BR0086892060</v>
          </cell>
          <cell r="B8093" t="str">
            <v>BR008689</v>
          </cell>
          <cell r="C8093">
            <v>2060</v>
          </cell>
          <cell r="D8093">
            <v>53.458979999999997</v>
          </cell>
          <cell r="E8093">
            <v>5.8449499999999999</v>
          </cell>
          <cell r="F8093">
            <v>7.0725899999999999</v>
          </cell>
          <cell r="G8093">
            <v>0</v>
          </cell>
          <cell r="H8093">
            <v>0.23871000000000001</v>
          </cell>
          <cell r="I8093">
            <v>53.697689999999994</v>
          </cell>
        </row>
        <row r="8094">
          <cell r="A8094" t="str">
            <v>BR0086932060</v>
          </cell>
          <cell r="B8094" t="str">
            <v>BR008693</v>
          </cell>
          <cell r="C8094">
            <v>2060</v>
          </cell>
          <cell r="D8094">
            <v>115.3772</v>
          </cell>
          <cell r="E8094">
            <v>7.9930000000000003</v>
          </cell>
          <cell r="F8094">
            <v>9.3339999999999996</v>
          </cell>
          <cell r="G8094">
            <v>0</v>
          </cell>
          <cell r="H8094">
            <v>0</v>
          </cell>
          <cell r="I8094">
            <v>115.3772</v>
          </cell>
        </row>
        <row r="8095">
          <cell r="A8095" t="str">
            <v>BR0087292060</v>
          </cell>
          <cell r="B8095" t="str">
            <v>BR008729</v>
          </cell>
          <cell r="C8095">
            <v>2060</v>
          </cell>
          <cell r="D8095">
            <v>54.001730000000002</v>
          </cell>
          <cell r="E8095">
            <v>4.6972899999999997</v>
          </cell>
          <cell r="F8095">
            <v>6.6457499999999996</v>
          </cell>
          <cell r="G8095">
            <v>0</v>
          </cell>
          <cell r="H8095">
            <v>3.1099999999999999E-3</v>
          </cell>
          <cell r="I8095">
            <v>54.004840000000002</v>
          </cell>
        </row>
        <row r="8096">
          <cell r="A8096" t="str">
            <v>BR0091822060</v>
          </cell>
          <cell r="B8096" t="str">
            <v>BR009182</v>
          </cell>
          <cell r="C8096">
            <v>2060</v>
          </cell>
          <cell r="D8096">
            <v>69.990480000000005</v>
          </cell>
          <cell r="E8096">
            <v>5.3848900000000004</v>
          </cell>
          <cell r="F8096">
            <v>7.4290399999999996</v>
          </cell>
          <cell r="G8096">
            <v>0</v>
          </cell>
          <cell r="H8096">
            <v>0</v>
          </cell>
          <cell r="I8096">
            <v>69.990480000000005</v>
          </cell>
        </row>
        <row r="8097">
          <cell r="A8097" t="str">
            <v>BR0092722060</v>
          </cell>
          <cell r="B8097" t="str">
            <v>BR009272</v>
          </cell>
          <cell r="C8097">
            <v>2060</v>
          </cell>
          <cell r="D8097">
            <v>145.76667</v>
          </cell>
          <cell r="E8097">
            <v>3.6166700000000001</v>
          </cell>
          <cell r="F8097">
            <v>2.1566700000000001</v>
          </cell>
          <cell r="G8097">
            <v>0</v>
          </cell>
          <cell r="H8097">
            <v>0</v>
          </cell>
          <cell r="I8097">
            <v>145.76667</v>
          </cell>
        </row>
        <row r="8098">
          <cell r="A8098" t="str">
            <v>BR0092722064</v>
          </cell>
          <cell r="B8098" t="str">
            <v>BR009272</v>
          </cell>
          <cell r="C8098">
            <v>2064</v>
          </cell>
          <cell r="D8098">
            <v>153.85830999999999</v>
          </cell>
          <cell r="E8098">
            <v>6.09877</v>
          </cell>
          <cell r="F8098">
            <v>11.898149999999999</v>
          </cell>
          <cell r="G8098">
            <v>0</v>
          </cell>
          <cell r="H8098">
            <v>0</v>
          </cell>
          <cell r="I8098">
            <v>153.85830999999999</v>
          </cell>
        </row>
        <row r="8099">
          <cell r="A8099" t="str">
            <v>BR0092732060</v>
          </cell>
          <cell r="B8099" t="str">
            <v>BR009273</v>
          </cell>
          <cell r="C8099">
            <v>2060</v>
          </cell>
          <cell r="D8099">
            <v>52.042670000000001</v>
          </cell>
          <cell r="E8099">
            <v>5.5386899999999999</v>
          </cell>
          <cell r="F8099">
            <v>5.4949199999999996</v>
          </cell>
          <cell r="G8099">
            <v>0</v>
          </cell>
          <cell r="H8099">
            <v>2.4199999999999998E-3</v>
          </cell>
          <cell r="I8099">
            <v>52.045090000000002</v>
          </cell>
        </row>
        <row r="8100">
          <cell r="A8100" t="str">
            <v>BR0094002060</v>
          </cell>
          <cell r="B8100" t="str">
            <v>BR009400</v>
          </cell>
          <cell r="C8100">
            <v>2060</v>
          </cell>
          <cell r="D8100">
            <v>52.788240000000002</v>
          </cell>
          <cell r="E8100">
            <v>8.7373100000000008</v>
          </cell>
          <cell r="F8100">
            <v>14.674200000000001</v>
          </cell>
          <cell r="G8100">
            <v>0</v>
          </cell>
          <cell r="H8100">
            <v>0</v>
          </cell>
          <cell r="I8100">
            <v>52.788240000000002</v>
          </cell>
        </row>
        <row r="8101">
          <cell r="A8101" t="str">
            <v>BR0095202060</v>
          </cell>
          <cell r="B8101" t="str">
            <v>BR009520</v>
          </cell>
          <cell r="C8101">
            <v>2060</v>
          </cell>
          <cell r="D8101">
            <v>58.219929999999998</v>
          </cell>
          <cell r="E8101">
            <v>6.7210299999999998</v>
          </cell>
          <cell r="F8101">
            <v>7.6898099999999996</v>
          </cell>
          <cell r="G8101">
            <v>0</v>
          </cell>
          <cell r="H8101">
            <v>0</v>
          </cell>
          <cell r="I8101">
            <v>58.219929999999998</v>
          </cell>
        </row>
        <row r="8102">
          <cell r="A8102" t="str">
            <v>BR0095792060</v>
          </cell>
          <cell r="B8102" t="str">
            <v>BR009579</v>
          </cell>
          <cell r="C8102">
            <v>2060</v>
          </cell>
          <cell r="D8102">
            <v>60.480829999999997</v>
          </cell>
          <cell r="E8102">
            <v>6.6724600000000001</v>
          </cell>
          <cell r="F8102">
            <v>7.4071100000000003</v>
          </cell>
          <cell r="G8102">
            <v>0</v>
          </cell>
          <cell r="H8102">
            <v>0</v>
          </cell>
          <cell r="I8102">
            <v>60.480829999999997</v>
          </cell>
        </row>
        <row r="8103">
          <cell r="A8103" t="str">
            <v>BR0095902060</v>
          </cell>
          <cell r="B8103" t="str">
            <v>BR009590</v>
          </cell>
          <cell r="C8103">
            <v>2060</v>
          </cell>
          <cell r="D8103">
            <v>48.390909999999998</v>
          </cell>
          <cell r="E8103">
            <v>9.6387599999999996</v>
          </cell>
          <cell r="F8103">
            <v>11.905189999999999</v>
          </cell>
          <cell r="G8103">
            <v>0</v>
          </cell>
          <cell r="H8103">
            <v>0</v>
          </cell>
          <cell r="I8103">
            <v>48.390909999999998</v>
          </cell>
        </row>
        <row r="8104">
          <cell r="A8104" t="str">
            <v>BR0096102060</v>
          </cell>
          <cell r="B8104" t="str">
            <v>BR009610</v>
          </cell>
          <cell r="C8104">
            <v>2060</v>
          </cell>
          <cell r="D8104">
            <v>64.350980000000007</v>
          </cell>
          <cell r="E8104">
            <v>4.8472099999999996</v>
          </cell>
          <cell r="F8104">
            <v>7.5534600000000003</v>
          </cell>
          <cell r="G8104">
            <v>0</v>
          </cell>
          <cell r="H8104">
            <v>0.39095999999999997</v>
          </cell>
          <cell r="I8104">
            <v>64.741940000000014</v>
          </cell>
        </row>
        <row r="8105">
          <cell r="A8105" t="str">
            <v>BR0096102064</v>
          </cell>
          <cell r="B8105" t="str">
            <v>BR009610</v>
          </cell>
          <cell r="C8105">
            <v>2064</v>
          </cell>
          <cell r="D8105">
            <v>104.3439</v>
          </cell>
          <cell r="E8105">
            <v>8.4050200000000004</v>
          </cell>
          <cell r="F8105">
            <v>14.954560000000001</v>
          </cell>
          <cell r="G8105">
            <v>0</v>
          </cell>
          <cell r="H8105">
            <v>1.4579999999999999E-2</v>
          </cell>
          <cell r="I8105">
            <v>104.35848</v>
          </cell>
        </row>
        <row r="8106">
          <cell r="A8106" t="str">
            <v>BR0096102878</v>
          </cell>
          <cell r="B8106" t="str">
            <v>BR009610</v>
          </cell>
          <cell r="C8106">
            <v>2878</v>
          </cell>
          <cell r="D8106">
            <v>64.298100000000005</v>
          </cell>
          <cell r="E8106">
            <v>1.7074</v>
          </cell>
          <cell r="F8106">
            <v>2.1406999999999998</v>
          </cell>
          <cell r="G8106">
            <v>0</v>
          </cell>
          <cell r="H8106">
            <v>0.2228</v>
          </cell>
          <cell r="I8106">
            <v>64.520900000000012</v>
          </cell>
        </row>
        <row r="8107">
          <cell r="A8107" t="str">
            <v>BR0096502060</v>
          </cell>
          <cell r="B8107" t="str">
            <v>BR009650</v>
          </cell>
          <cell r="C8107">
            <v>2060</v>
          </cell>
          <cell r="D8107">
            <v>53.94023</v>
          </cell>
          <cell r="E8107">
            <v>8.9152299999999993</v>
          </cell>
          <cell r="F8107">
            <v>8.5315100000000008</v>
          </cell>
          <cell r="G8107">
            <v>0</v>
          </cell>
          <cell r="H8107">
            <v>0</v>
          </cell>
          <cell r="I8107">
            <v>53.94023</v>
          </cell>
        </row>
        <row r="8108">
          <cell r="A8108" t="str">
            <v>BR0097202060</v>
          </cell>
          <cell r="B8108" t="str">
            <v>BR009720</v>
          </cell>
          <cell r="C8108">
            <v>2060</v>
          </cell>
          <cell r="D8108">
            <v>57.887500000000003</v>
          </cell>
          <cell r="E8108">
            <v>7.2975000000000003</v>
          </cell>
          <cell r="F8108">
            <v>8.5</v>
          </cell>
          <cell r="G8108">
            <v>0</v>
          </cell>
          <cell r="H8108">
            <v>0.2</v>
          </cell>
          <cell r="I8108">
            <v>58.087500000000006</v>
          </cell>
        </row>
        <row r="8109">
          <cell r="A8109" t="str">
            <v>BR0097392060</v>
          </cell>
          <cell r="B8109" t="str">
            <v>BR009739</v>
          </cell>
          <cell r="C8109">
            <v>2060</v>
          </cell>
          <cell r="D8109">
            <v>60.6312</v>
          </cell>
          <cell r="E8109">
            <v>3.80768</v>
          </cell>
          <cell r="F8109">
            <v>5.3821199999999996</v>
          </cell>
          <cell r="G8109">
            <v>0</v>
          </cell>
          <cell r="H8109">
            <v>0</v>
          </cell>
          <cell r="I8109">
            <v>60.6312</v>
          </cell>
        </row>
        <row r="8110">
          <cell r="A8110" t="str">
            <v>BR0097402060</v>
          </cell>
          <cell r="B8110" t="str">
            <v>BR009740</v>
          </cell>
          <cell r="C8110">
            <v>2060</v>
          </cell>
          <cell r="D8110">
            <v>108.72759000000001</v>
          </cell>
          <cell r="E8110">
            <v>10.126899999999999</v>
          </cell>
          <cell r="F8110">
            <v>12.41319</v>
          </cell>
          <cell r="G8110">
            <v>0</v>
          </cell>
          <cell r="H8110">
            <v>0</v>
          </cell>
          <cell r="I8110">
            <v>108.72759000000001</v>
          </cell>
        </row>
        <row r="8111">
          <cell r="A8111" t="str">
            <v>BR0099101040</v>
          </cell>
          <cell r="B8111" t="str">
            <v>BR009910</v>
          </cell>
          <cell r="C8111">
            <v>1040</v>
          </cell>
          <cell r="D8111">
            <v>78.954740000000001</v>
          </cell>
          <cell r="E8111">
            <v>4.7079599999999999</v>
          </cell>
          <cell r="F8111">
            <v>7.5665899999999997</v>
          </cell>
          <cell r="G8111">
            <v>0</v>
          </cell>
          <cell r="H8111">
            <v>1.77511</v>
          </cell>
          <cell r="I8111">
            <v>80.729849999999999</v>
          </cell>
        </row>
        <row r="8112">
          <cell r="A8112" t="str">
            <v>BR0099106022</v>
          </cell>
          <cell r="B8112" t="str">
            <v>BR009910</v>
          </cell>
          <cell r="C8112">
            <v>6022</v>
          </cell>
          <cell r="D8112">
            <v>49.596110000000003</v>
          </cell>
          <cell r="E8112">
            <v>7.3550000000000004</v>
          </cell>
          <cell r="F8112">
            <v>10.55667</v>
          </cell>
          <cell r="G8112">
            <v>0</v>
          </cell>
          <cell r="H8112">
            <v>1.57944</v>
          </cell>
          <cell r="I8112">
            <v>51.175550000000001</v>
          </cell>
        </row>
        <row r="8113">
          <cell r="A8113" t="str">
            <v>BR0099292060</v>
          </cell>
          <cell r="B8113" t="str">
            <v>BR009929</v>
          </cell>
          <cell r="C8113">
            <v>2060</v>
          </cell>
          <cell r="D8113">
            <v>126.50266999999999</v>
          </cell>
          <cell r="E8113">
            <v>14.466670000000001</v>
          </cell>
          <cell r="F8113">
            <v>14.33733</v>
          </cell>
          <cell r="G8113">
            <v>0</v>
          </cell>
          <cell r="H8113">
            <v>0</v>
          </cell>
          <cell r="I8113">
            <v>126.50266999999999</v>
          </cell>
        </row>
        <row r="8114">
          <cell r="A8114" t="str">
            <v>BR0099902060</v>
          </cell>
          <cell r="B8114" t="str">
            <v>BR009990</v>
          </cell>
          <cell r="C8114">
            <v>2060</v>
          </cell>
          <cell r="D8114">
            <v>56.321849999999998</v>
          </cell>
          <cell r="E8114">
            <v>6.2776800000000001</v>
          </cell>
          <cell r="F8114">
            <v>7.5100199999999999</v>
          </cell>
          <cell r="G8114">
            <v>0</v>
          </cell>
          <cell r="H8114">
            <v>3.79E-3</v>
          </cell>
          <cell r="I8114">
            <v>56.32564</v>
          </cell>
        </row>
        <row r="8115">
          <cell r="A8115" t="str">
            <v>BR0099902064</v>
          </cell>
          <cell r="B8115" t="str">
            <v>BR009990</v>
          </cell>
          <cell r="C8115">
            <v>2064</v>
          </cell>
          <cell r="D8115">
            <v>94.403180000000006</v>
          </cell>
          <cell r="E8115">
            <v>4.9544199999999998</v>
          </cell>
          <cell r="F8115">
            <v>9.0223499999999994</v>
          </cell>
          <cell r="G8115">
            <v>0</v>
          </cell>
          <cell r="H8115">
            <v>3.0000000000000001E-5</v>
          </cell>
          <cell r="I8115">
            <v>94.403210000000001</v>
          </cell>
        </row>
        <row r="8116">
          <cell r="A8116" t="str">
            <v>BR0100592060</v>
          </cell>
          <cell r="B8116" t="str">
            <v>BR010059</v>
          </cell>
          <cell r="C8116">
            <v>2060</v>
          </cell>
          <cell r="D8116">
            <v>50.789769999999997</v>
          </cell>
          <cell r="E8116">
            <v>6.5922200000000002</v>
          </cell>
          <cell r="F8116">
            <v>9.3483599999999996</v>
          </cell>
          <cell r="G8116">
            <v>0</v>
          </cell>
          <cell r="H8116">
            <v>0</v>
          </cell>
          <cell r="I8116">
            <v>50.789769999999997</v>
          </cell>
        </row>
        <row r="8117">
          <cell r="A8117" t="str">
            <v>BR0101502060</v>
          </cell>
          <cell r="B8117" t="str">
            <v>BR010150</v>
          </cell>
          <cell r="C8117">
            <v>2060</v>
          </cell>
          <cell r="D8117">
            <v>72.900999999999996</v>
          </cell>
          <cell r="E8117">
            <v>0.3145</v>
          </cell>
          <cell r="F8117">
            <v>0.20499999999999999</v>
          </cell>
          <cell r="G8117">
            <v>0</v>
          </cell>
          <cell r="H8117">
            <v>0</v>
          </cell>
          <cell r="I8117">
            <v>72.900999999999996</v>
          </cell>
        </row>
        <row r="8118">
          <cell r="A8118" t="str">
            <v>BR0101532060</v>
          </cell>
          <cell r="B8118" t="str">
            <v>BR010153</v>
          </cell>
          <cell r="C8118">
            <v>2060</v>
          </cell>
          <cell r="D8118">
            <v>57.414999999999999</v>
          </cell>
          <cell r="E8118">
            <v>7.1849999999999996</v>
          </cell>
          <cell r="F8118">
            <v>6.68</v>
          </cell>
          <cell r="G8118">
            <v>0</v>
          </cell>
          <cell r="H8118">
            <v>0</v>
          </cell>
          <cell r="I8118">
            <v>57.414999999999999</v>
          </cell>
        </row>
        <row r="8119">
          <cell r="A8119" t="str">
            <v>BR0102772060</v>
          </cell>
          <cell r="B8119" t="str">
            <v>BR010277</v>
          </cell>
          <cell r="C8119">
            <v>2060</v>
          </cell>
          <cell r="D8119">
            <v>45.466410000000003</v>
          </cell>
          <cell r="E8119">
            <v>6.1575300000000004</v>
          </cell>
          <cell r="F8119">
            <v>8.80457</v>
          </cell>
          <cell r="G8119">
            <v>0</v>
          </cell>
          <cell r="H8119">
            <v>6.4900000000000001E-3</v>
          </cell>
          <cell r="I8119">
            <v>45.472900000000003</v>
          </cell>
        </row>
        <row r="8120">
          <cell r="A8120" t="str">
            <v>BR0102862060</v>
          </cell>
          <cell r="B8120" t="str">
            <v>BR010286</v>
          </cell>
          <cell r="C8120">
            <v>2060</v>
          </cell>
          <cell r="D8120">
            <v>121.98678</v>
          </cell>
          <cell r="E8120">
            <v>15.123469999999999</v>
          </cell>
          <cell r="F8120">
            <v>16.010649999999998</v>
          </cell>
          <cell r="G8120">
            <v>0</v>
          </cell>
          <cell r="H8120">
            <v>0</v>
          </cell>
          <cell r="I8120">
            <v>121.98678</v>
          </cell>
        </row>
        <row r="8121">
          <cell r="A8121" t="str">
            <v>BR0102922060</v>
          </cell>
          <cell r="B8121" t="str">
            <v>BR010292</v>
          </cell>
          <cell r="C8121">
            <v>2060</v>
          </cell>
          <cell r="D8121">
            <v>47.101309999999998</v>
          </cell>
          <cell r="E8121">
            <v>6.8586499999999999</v>
          </cell>
          <cell r="F8121">
            <v>10.03472</v>
          </cell>
          <cell r="G8121">
            <v>0</v>
          </cell>
          <cell r="H8121">
            <v>7.2999999999999996E-4</v>
          </cell>
          <cell r="I8121">
            <v>47.102039999999995</v>
          </cell>
        </row>
        <row r="8122">
          <cell r="A8122" t="str">
            <v>BR0103021040</v>
          </cell>
          <cell r="B8122" t="str">
            <v>BR010302</v>
          </cell>
          <cell r="C8122">
            <v>1040</v>
          </cell>
          <cell r="D8122">
            <v>16.418289999999999</v>
          </cell>
          <cell r="E8122">
            <v>6.0783699999999996</v>
          </cell>
          <cell r="F8122">
            <v>4.9352999999999998</v>
          </cell>
          <cell r="G8122">
            <v>0</v>
          </cell>
          <cell r="H8122">
            <v>0.13400000000000001</v>
          </cell>
          <cell r="I8122">
            <v>16.552289999999999</v>
          </cell>
        </row>
        <row r="8123">
          <cell r="A8123" t="str">
            <v>BR0103282060</v>
          </cell>
          <cell r="B8123" t="str">
            <v>BR010328</v>
          </cell>
          <cell r="C8123">
            <v>2060</v>
          </cell>
          <cell r="D8123">
            <v>58.95</v>
          </cell>
          <cell r="E8123">
            <v>11.03</v>
          </cell>
          <cell r="F8123">
            <v>8.6</v>
          </cell>
          <cell r="G8123">
            <v>0</v>
          </cell>
          <cell r="H8123">
            <v>0</v>
          </cell>
          <cell r="I8123">
            <v>58.95</v>
          </cell>
        </row>
        <row r="8124">
          <cell r="A8124" t="str">
            <v>BR0103472060</v>
          </cell>
          <cell r="B8124" t="str">
            <v>BR010347</v>
          </cell>
          <cell r="C8124">
            <v>2060</v>
          </cell>
          <cell r="D8124">
            <v>39.988169999999997</v>
          </cell>
          <cell r="E8124">
            <v>4.1274800000000003</v>
          </cell>
          <cell r="F8124">
            <v>2.9681700000000002</v>
          </cell>
          <cell r="G8124">
            <v>0</v>
          </cell>
          <cell r="H8124">
            <v>0</v>
          </cell>
          <cell r="I8124">
            <v>39.988169999999997</v>
          </cell>
        </row>
        <row r="8125">
          <cell r="A8125" t="str">
            <v>BR0103491040</v>
          </cell>
          <cell r="B8125" t="str">
            <v>BR010349</v>
          </cell>
          <cell r="C8125">
            <v>1040</v>
          </cell>
          <cell r="D8125">
            <v>50.50938</v>
          </cell>
          <cell r="E8125">
            <v>7.6337900000000003</v>
          </cell>
          <cell r="F8125">
            <v>11.784079999999999</v>
          </cell>
          <cell r="G8125">
            <v>0</v>
          </cell>
          <cell r="H8125">
            <v>0.23804</v>
          </cell>
          <cell r="I8125">
            <v>50.747419999999998</v>
          </cell>
        </row>
        <row r="8126">
          <cell r="A8126" t="str">
            <v>BR0103532060</v>
          </cell>
          <cell r="B8126" t="str">
            <v>BR010353</v>
          </cell>
          <cell r="C8126">
            <v>2060</v>
          </cell>
          <cell r="D8126">
            <v>50.98</v>
          </cell>
          <cell r="E8126">
            <v>5.41</v>
          </cell>
          <cell r="F8126">
            <v>5.36</v>
          </cell>
          <cell r="G8126">
            <v>0</v>
          </cell>
          <cell r="H8126">
            <v>0</v>
          </cell>
          <cell r="I8126">
            <v>50.98</v>
          </cell>
        </row>
        <row r="8127">
          <cell r="A8127" t="str">
            <v>BR0103572060</v>
          </cell>
          <cell r="B8127" t="str">
            <v>BR010357</v>
          </cell>
          <cell r="C8127">
            <v>2060</v>
          </cell>
          <cell r="D8127">
            <v>115.44824</v>
          </cell>
          <cell r="E8127">
            <v>8.9741199999999992</v>
          </cell>
          <cell r="F8127">
            <v>11.678520000000001</v>
          </cell>
          <cell r="G8127">
            <v>0</v>
          </cell>
          <cell r="H8127">
            <v>0</v>
          </cell>
          <cell r="I8127">
            <v>115.44824</v>
          </cell>
        </row>
        <row r="8128">
          <cell r="A8128" t="str">
            <v>BR0103612064</v>
          </cell>
          <cell r="B8128" t="str">
            <v>BR010361</v>
          </cell>
          <cell r="C8128">
            <v>2064</v>
          </cell>
          <cell r="D8128">
            <v>288.14</v>
          </cell>
          <cell r="E8128">
            <v>11.91</v>
          </cell>
          <cell r="F8128">
            <v>29.15</v>
          </cell>
          <cell r="G8128">
            <v>0</v>
          </cell>
          <cell r="H8128">
            <v>0</v>
          </cell>
          <cell r="I8128">
            <v>288.14</v>
          </cell>
        </row>
        <row r="8129">
          <cell r="A8129" t="str">
            <v>BR0103614010</v>
          </cell>
          <cell r="B8129" t="str">
            <v>BR010361</v>
          </cell>
          <cell r="C8129">
            <v>4010</v>
          </cell>
          <cell r="D8129">
            <v>576.53641000000005</v>
          </cell>
          <cell r="E8129">
            <v>12.463850000000001</v>
          </cell>
          <cell r="F8129">
            <v>28.295259999999999</v>
          </cell>
          <cell r="G8129">
            <v>0</v>
          </cell>
          <cell r="H8129">
            <v>8.2673000000000005</v>
          </cell>
          <cell r="I8129">
            <v>584.80371000000002</v>
          </cell>
        </row>
        <row r="8130">
          <cell r="A8130" t="str">
            <v>BR0103616023</v>
          </cell>
          <cell r="B8130" t="str">
            <v>BR010361</v>
          </cell>
          <cell r="C8130">
            <v>6023</v>
          </cell>
          <cell r="D8130">
            <v>621.59524999999996</v>
          </cell>
          <cell r="E8130">
            <v>14.013909999999999</v>
          </cell>
          <cell r="F8130">
            <v>31.763960000000001</v>
          </cell>
          <cell r="G8130">
            <v>0</v>
          </cell>
          <cell r="H8130">
            <v>8.8541100000000004</v>
          </cell>
          <cell r="I8130">
            <v>630.44935999999996</v>
          </cell>
        </row>
        <row r="8131">
          <cell r="A8131" t="str">
            <v>BR0103652060</v>
          </cell>
          <cell r="B8131" t="str">
            <v>BR010365</v>
          </cell>
          <cell r="C8131">
            <v>2060</v>
          </cell>
          <cell r="D8131">
            <v>40.848790000000001</v>
          </cell>
          <cell r="E8131">
            <v>4.5229499999999998</v>
          </cell>
          <cell r="F8131">
            <v>4.3414200000000003</v>
          </cell>
          <cell r="G8131">
            <v>0</v>
          </cell>
          <cell r="H8131">
            <v>0.19137999999999999</v>
          </cell>
          <cell r="I8131">
            <v>41.040170000000003</v>
          </cell>
        </row>
        <row r="8132">
          <cell r="A8132" t="str">
            <v>BR0103772060</v>
          </cell>
          <cell r="B8132" t="str">
            <v>BR010377</v>
          </cell>
          <cell r="C8132">
            <v>2060</v>
          </cell>
          <cell r="D8132">
            <v>84.810149999999993</v>
          </cell>
          <cell r="E8132">
            <v>5.8249700000000004</v>
          </cell>
          <cell r="F8132">
            <v>7.1970599999999996</v>
          </cell>
          <cell r="G8132">
            <v>0</v>
          </cell>
          <cell r="H8132">
            <v>0</v>
          </cell>
          <cell r="I8132">
            <v>84.810149999999993</v>
          </cell>
        </row>
        <row r="8133">
          <cell r="A8133" t="str">
            <v>BR0103772064</v>
          </cell>
          <cell r="B8133" t="str">
            <v>BR010377</v>
          </cell>
          <cell r="C8133">
            <v>2064</v>
          </cell>
          <cell r="D8133">
            <v>88.911450000000002</v>
          </cell>
          <cell r="E8133">
            <v>7.8920199999999996</v>
          </cell>
          <cell r="F8133">
            <v>17.413789999999999</v>
          </cell>
          <cell r="G8133">
            <v>0</v>
          </cell>
          <cell r="H8133">
            <v>0</v>
          </cell>
          <cell r="I8133">
            <v>88.911450000000002</v>
          </cell>
        </row>
        <row r="8134">
          <cell r="A8134" t="str">
            <v>BR0104272060</v>
          </cell>
          <cell r="B8134" t="str">
            <v>BR010427</v>
          </cell>
          <cell r="C8134">
            <v>2060</v>
          </cell>
          <cell r="D8134">
            <v>83.965000000000003</v>
          </cell>
          <cell r="E8134">
            <v>0.36</v>
          </cell>
          <cell r="F8134">
            <v>0.21</v>
          </cell>
          <cell r="G8134">
            <v>0</v>
          </cell>
          <cell r="H8134">
            <v>0</v>
          </cell>
          <cell r="I8134">
            <v>83.965000000000003</v>
          </cell>
        </row>
        <row r="8135">
          <cell r="A8135" t="str">
            <v>BR0104282060</v>
          </cell>
          <cell r="B8135" t="str">
            <v>BR010428</v>
          </cell>
          <cell r="C8135">
            <v>2060</v>
          </cell>
          <cell r="D8135">
            <v>120.94499999999999</v>
          </cell>
          <cell r="E8135">
            <v>6.75</v>
          </cell>
          <cell r="F8135">
            <v>4.88</v>
          </cell>
          <cell r="G8135">
            <v>0</v>
          </cell>
          <cell r="H8135">
            <v>0</v>
          </cell>
          <cell r="I8135">
            <v>120.94499999999999</v>
          </cell>
        </row>
        <row r="8136">
          <cell r="A8136" t="str">
            <v>BR0104282064</v>
          </cell>
          <cell r="B8136" t="str">
            <v>BR010428</v>
          </cell>
          <cell r="C8136">
            <v>2064</v>
          </cell>
          <cell r="D8136">
            <v>150.4425</v>
          </cell>
          <cell r="E8136">
            <v>3.2425000000000002</v>
          </cell>
          <cell r="F8136">
            <v>2.915</v>
          </cell>
          <cell r="G8136">
            <v>0</v>
          </cell>
          <cell r="H8136">
            <v>0</v>
          </cell>
          <cell r="I8136">
            <v>150.4425</v>
          </cell>
        </row>
        <row r="8137">
          <cell r="A8137" t="str">
            <v>BR0104292060</v>
          </cell>
          <cell r="B8137" t="str">
            <v>BR010429</v>
          </cell>
          <cell r="C8137">
            <v>2060</v>
          </cell>
          <cell r="D8137">
            <v>148.02583999999999</v>
          </cell>
          <cell r="E8137">
            <v>6.5901199999999998</v>
          </cell>
          <cell r="F8137">
            <v>7.9158299999999997</v>
          </cell>
          <cell r="G8137">
            <v>0</v>
          </cell>
          <cell r="H8137">
            <v>0.46631</v>
          </cell>
          <cell r="I8137">
            <v>148.49214999999998</v>
          </cell>
        </row>
        <row r="8138">
          <cell r="A8138" t="str">
            <v>BR0104292064</v>
          </cell>
          <cell r="B8138" t="str">
            <v>BR010429</v>
          </cell>
          <cell r="C8138">
            <v>2064</v>
          </cell>
          <cell r="D8138">
            <v>147.92191</v>
          </cell>
          <cell r="E8138">
            <v>9.21767</v>
          </cell>
          <cell r="F8138">
            <v>18.46003</v>
          </cell>
          <cell r="G8138">
            <v>0</v>
          </cell>
          <cell r="H8138">
            <v>0</v>
          </cell>
          <cell r="I8138">
            <v>147.92191</v>
          </cell>
        </row>
        <row r="8139">
          <cell r="A8139" t="str">
            <v>BR0104302060</v>
          </cell>
          <cell r="B8139" t="str">
            <v>BR010430</v>
          </cell>
          <cell r="C8139">
            <v>2060</v>
          </cell>
          <cell r="D8139">
            <v>57.063929999999999</v>
          </cell>
          <cell r="E8139">
            <v>6.2660200000000001</v>
          </cell>
          <cell r="F8139">
            <v>8.6964900000000007</v>
          </cell>
          <cell r="G8139">
            <v>0</v>
          </cell>
          <cell r="H8139">
            <v>0</v>
          </cell>
          <cell r="I8139">
            <v>57.063929999999999</v>
          </cell>
        </row>
        <row r="8140">
          <cell r="A8140" t="str">
            <v>BR0104302064</v>
          </cell>
          <cell r="B8140" t="str">
            <v>BR010430</v>
          </cell>
          <cell r="C8140">
            <v>2064</v>
          </cell>
          <cell r="D8140">
            <v>133.29752999999999</v>
          </cell>
          <cell r="E8140">
            <v>5.7320799999999998</v>
          </cell>
          <cell r="F8140">
            <v>11.300090000000001</v>
          </cell>
          <cell r="G8140">
            <v>0</v>
          </cell>
          <cell r="H8140">
            <v>2.3800000000000002E-3</v>
          </cell>
          <cell r="I8140">
            <v>133.29990999999998</v>
          </cell>
        </row>
        <row r="8141">
          <cell r="A8141" t="str">
            <v>BR0104322060</v>
          </cell>
          <cell r="B8141" t="str">
            <v>BR010432</v>
          </cell>
          <cell r="C8141">
            <v>2060</v>
          </cell>
          <cell r="D8141">
            <v>73.094999999999999</v>
          </cell>
          <cell r="E8141">
            <v>2.3050000000000002</v>
          </cell>
          <cell r="F8141">
            <v>2.4350000000000001</v>
          </cell>
          <cell r="G8141">
            <v>0</v>
          </cell>
          <cell r="H8141">
            <v>0</v>
          </cell>
          <cell r="I8141">
            <v>73.094999999999999</v>
          </cell>
        </row>
        <row r="8142">
          <cell r="A8142" t="str">
            <v>BR0104342060</v>
          </cell>
          <cell r="B8142" t="str">
            <v>BR010434</v>
          </cell>
          <cell r="C8142">
            <v>2060</v>
          </cell>
          <cell r="D8142">
            <v>73.484309999999994</v>
          </cell>
          <cell r="E8142">
            <v>7.5144399999999996</v>
          </cell>
          <cell r="F8142">
            <v>11.553940000000001</v>
          </cell>
          <cell r="G8142">
            <v>0</v>
          </cell>
          <cell r="H8142">
            <v>0</v>
          </cell>
          <cell r="I8142">
            <v>73.484309999999994</v>
          </cell>
        </row>
        <row r="8143">
          <cell r="A8143" t="str">
            <v>BR0104412060</v>
          </cell>
          <cell r="B8143" t="str">
            <v>BR010441</v>
          </cell>
          <cell r="C8143">
            <v>2060</v>
          </cell>
          <cell r="D8143">
            <v>70.171430000000001</v>
          </cell>
          <cell r="E8143">
            <v>10.072380000000001</v>
          </cell>
          <cell r="F8143">
            <v>10.489520000000001</v>
          </cell>
          <cell r="G8143">
            <v>0</v>
          </cell>
          <cell r="H8143">
            <v>0</v>
          </cell>
          <cell r="I8143">
            <v>70.171430000000001</v>
          </cell>
        </row>
        <row r="8144">
          <cell r="A8144" t="str">
            <v>BR0104412064</v>
          </cell>
          <cell r="B8144" t="str">
            <v>BR010441</v>
          </cell>
          <cell r="C8144">
            <v>2064</v>
          </cell>
          <cell r="D8144">
            <v>167.09231</v>
          </cell>
          <cell r="E8144">
            <v>9.4537999999999993</v>
          </cell>
          <cell r="F8144">
            <v>19.012830000000001</v>
          </cell>
          <cell r="G8144">
            <v>0</v>
          </cell>
          <cell r="H8144">
            <v>0</v>
          </cell>
          <cell r="I8144">
            <v>167.09231</v>
          </cell>
        </row>
        <row r="8145">
          <cell r="A8145" t="str">
            <v>BR0104452060</v>
          </cell>
          <cell r="B8145" t="str">
            <v>BR010445</v>
          </cell>
          <cell r="C8145">
            <v>2060</v>
          </cell>
          <cell r="D8145">
            <v>121.41110999999999</v>
          </cell>
          <cell r="E8145">
            <v>11.576180000000001</v>
          </cell>
          <cell r="F8145">
            <v>12.90272</v>
          </cell>
          <cell r="G8145">
            <v>0</v>
          </cell>
          <cell r="H8145">
            <v>0.78266999999999998</v>
          </cell>
          <cell r="I8145">
            <v>122.19377999999999</v>
          </cell>
        </row>
        <row r="8146">
          <cell r="A8146" t="str">
            <v>BR0104541040</v>
          </cell>
          <cell r="B8146" t="str">
            <v>BR010454</v>
          </cell>
          <cell r="C8146">
            <v>1040</v>
          </cell>
          <cell r="D8146">
            <v>14.50792</v>
          </cell>
          <cell r="E8146">
            <v>3.9514200000000002</v>
          </cell>
          <cell r="F8146">
            <v>4.1543900000000002</v>
          </cell>
          <cell r="G8146">
            <v>0</v>
          </cell>
          <cell r="H8146">
            <v>0.45228000000000002</v>
          </cell>
          <cell r="I8146">
            <v>14.9602</v>
          </cell>
        </row>
        <row r="8147">
          <cell r="A8147" t="str">
            <v>BR0104541859</v>
          </cell>
          <cell r="B8147" t="str">
            <v>BR010454</v>
          </cell>
          <cell r="C8147">
            <v>1859</v>
          </cell>
          <cell r="D8147">
            <v>13.63903</v>
          </cell>
          <cell r="E8147">
            <v>3.9514</v>
          </cell>
          <cell r="F8147">
            <v>4.1543999999999999</v>
          </cell>
          <cell r="G8147">
            <v>0</v>
          </cell>
          <cell r="H8147">
            <v>0.45228000000000002</v>
          </cell>
          <cell r="I8147">
            <v>14.09131</v>
          </cell>
        </row>
        <row r="8148">
          <cell r="A8148" t="str">
            <v>BR0104612060</v>
          </cell>
          <cell r="B8148" t="str">
            <v>BR010461</v>
          </cell>
          <cell r="C8148">
            <v>2060</v>
          </cell>
          <cell r="D8148">
            <v>130.72287</v>
          </cell>
          <cell r="E8148">
            <v>11.465009999999999</v>
          </cell>
          <cell r="F8148">
            <v>11.53486</v>
          </cell>
          <cell r="G8148">
            <v>0</v>
          </cell>
          <cell r="H8148">
            <v>0.78269</v>
          </cell>
          <cell r="I8148">
            <v>131.50556</v>
          </cell>
        </row>
        <row r="8149">
          <cell r="A8149" t="str">
            <v>BR0104652060</v>
          </cell>
          <cell r="B8149" t="str">
            <v>BR010465</v>
          </cell>
          <cell r="C8149">
            <v>2060</v>
          </cell>
          <cell r="D8149">
            <v>149.1593</v>
          </cell>
          <cell r="E8149">
            <v>6.7495599999999998</v>
          </cell>
          <cell r="F8149">
            <v>7.4823899999999997</v>
          </cell>
          <cell r="G8149">
            <v>0</v>
          </cell>
          <cell r="H8149">
            <v>0.57682999999999995</v>
          </cell>
          <cell r="I8149">
            <v>149.73613</v>
          </cell>
        </row>
        <row r="8150">
          <cell r="A8150" t="str">
            <v>BR0104902060</v>
          </cell>
          <cell r="B8150" t="str">
            <v>BR010490</v>
          </cell>
          <cell r="C8150">
            <v>2060</v>
          </cell>
          <cell r="D8150">
            <v>102.66145</v>
          </cell>
          <cell r="E8150">
            <v>11.270440000000001</v>
          </cell>
          <cell r="F8150">
            <v>12.506069999999999</v>
          </cell>
          <cell r="G8150">
            <v>0</v>
          </cell>
          <cell r="H8150">
            <v>0</v>
          </cell>
          <cell r="I8150">
            <v>102.66145</v>
          </cell>
        </row>
        <row r="8151">
          <cell r="A8151" t="str">
            <v>BR0104912060</v>
          </cell>
          <cell r="B8151" t="str">
            <v>BR010491</v>
          </cell>
          <cell r="C8151">
            <v>2060</v>
          </cell>
          <cell r="D8151">
            <v>58.341389999999997</v>
          </cell>
          <cell r="E8151">
            <v>4.67239</v>
          </cell>
          <cell r="F8151">
            <v>7.1706500000000002</v>
          </cell>
          <cell r="G8151">
            <v>0</v>
          </cell>
          <cell r="H8151">
            <v>0</v>
          </cell>
          <cell r="I8151">
            <v>58.341389999999997</v>
          </cell>
        </row>
        <row r="8152">
          <cell r="A8152" t="str">
            <v>BR0104922060</v>
          </cell>
          <cell r="B8152" t="str">
            <v>BR010492</v>
          </cell>
          <cell r="C8152">
            <v>2060</v>
          </cell>
          <cell r="D8152">
            <v>75.311580000000006</v>
          </cell>
          <cell r="E8152">
            <v>4.9709899999999996</v>
          </cell>
          <cell r="F8152">
            <v>5.9471299999999996</v>
          </cell>
          <cell r="G8152">
            <v>0</v>
          </cell>
          <cell r="H8152">
            <v>0</v>
          </cell>
          <cell r="I8152">
            <v>75.311580000000006</v>
          </cell>
        </row>
        <row r="8153">
          <cell r="A8153" t="str">
            <v>BR0105002060</v>
          </cell>
          <cell r="B8153" t="str">
            <v>BR010500</v>
          </cell>
          <cell r="C8153">
            <v>2060</v>
          </cell>
          <cell r="D8153">
            <v>119.67794000000001</v>
          </cell>
          <cell r="E8153">
            <v>10.69458</v>
          </cell>
          <cell r="F8153">
            <v>11.59477</v>
          </cell>
          <cell r="G8153">
            <v>0</v>
          </cell>
          <cell r="H8153">
            <v>0</v>
          </cell>
          <cell r="I8153">
            <v>119.67794000000001</v>
          </cell>
        </row>
        <row r="8154">
          <cell r="A8154" t="str">
            <v>BR0105152060</v>
          </cell>
          <cell r="B8154" t="str">
            <v>BR010515</v>
          </cell>
          <cell r="C8154">
            <v>2060</v>
          </cell>
          <cell r="D8154">
            <v>52.945149999999998</v>
          </cell>
          <cell r="E8154">
            <v>8.4332700000000003</v>
          </cell>
          <cell r="F8154">
            <v>7.3147500000000001</v>
          </cell>
          <cell r="G8154">
            <v>0</v>
          </cell>
          <cell r="H8154">
            <v>0</v>
          </cell>
          <cell r="I8154">
            <v>52.945149999999998</v>
          </cell>
        </row>
        <row r="8155">
          <cell r="A8155" t="str">
            <v>BR0105222060</v>
          </cell>
          <cell r="B8155" t="str">
            <v>BR010522</v>
          </cell>
          <cell r="C8155">
            <v>2060</v>
          </cell>
          <cell r="D8155">
            <v>68.281300000000002</v>
          </cell>
          <cell r="E8155">
            <v>8.0198599999999995</v>
          </cell>
          <cell r="F8155">
            <v>9.0557200000000009</v>
          </cell>
          <cell r="G8155">
            <v>0</v>
          </cell>
          <cell r="H8155">
            <v>0</v>
          </cell>
          <cell r="I8155">
            <v>68.281300000000002</v>
          </cell>
        </row>
        <row r="8156">
          <cell r="A8156" t="str">
            <v>BR0105222064</v>
          </cell>
          <cell r="B8156" t="str">
            <v>BR010522</v>
          </cell>
          <cell r="C8156">
            <v>2064</v>
          </cell>
          <cell r="D8156">
            <v>113.85557</v>
          </cell>
          <cell r="E8156">
            <v>6.7664299999999997</v>
          </cell>
          <cell r="F8156">
            <v>14.20331</v>
          </cell>
          <cell r="G8156">
            <v>0</v>
          </cell>
          <cell r="H8156">
            <v>0</v>
          </cell>
          <cell r="I8156">
            <v>113.85557</v>
          </cell>
        </row>
        <row r="8157">
          <cell r="A8157" t="str">
            <v>BR0105312060</v>
          </cell>
          <cell r="B8157" t="str">
            <v>BR010531</v>
          </cell>
          <cell r="C8157">
            <v>2060</v>
          </cell>
          <cell r="D8157">
            <v>109.06009</v>
          </cell>
          <cell r="E8157">
            <v>5.0575000000000001</v>
          </cell>
          <cell r="F8157">
            <v>8.2312499999999993</v>
          </cell>
          <cell r="G8157">
            <v>0</v>
          </cell>
          <cell r="H8157">
            <v>0</v>
          </cell>
          <cell r="I8157">
            <v>109.06009</v>
          </cell>
        </row>
        <row r="8158">
          <cell r="A8158" t="str">
            <v>BR0105312064</v>
          </cell>
          <cell r="B8158" t="str">
            <v>BR010531</v>
          </cell>
          <cell r="C8158">
            <v>2064</v>
          </cell>
          <cell r="D8158">
            <v>110.42010999999999</v>
          </cell>
          <cell r="E8158">
            <v>5.0575000000000001</v>
          </cell>
          <cell r="F8158">
            <v>8.2311999999999994</v>
          </cell>
          <cell r="G8158">
            <v>0</v>
          </cell>
          <cell r="H8158">
            <v>0</v>
          </cell>
          <cell r="I8158">
            <v>110.42010999999999</v>
          </cell>
        </row>
        <row r="8159">
          <cell r="A8159" t="str">
            <v>BR0105422060</v>
          </cell>
          <cell r="B8159" t="str">
            <v>BR010542</v>
          </cell>
          <cell r="C8159">
            <v>2060</v>
          </cell>
          <cell r="D8159">
            <v>59.56644</v>
          </cell>
          <cell r="E8159">
            <v>7.5168200000000001</v>
          </cell>
          <cell r="F8159">
            <v>8.8850499999999997</v>
          </cell>
          <cell r="G8159">
            <v>0</v>
          </cell>
          <cell r="H8159">
            <v>0</v>
          </cell>
          <cell r="I8159">
            <v>59.56644</v>
          </cell>
        </row>
        <row r="8160">
          <cell r="A8160" t="str">
            <v>BR0105422064</v>
          </cell>
          <cell r="B8160" t="str">
            <v>BR010542</v>
          </cell>
          <cell r="C8160">
            <v>2064</v>
          </cell>
          <cell r="D8160">
            <v>132.56469999999999</v>
          </cell>
          <cell r="E8160">
            <v>7.7036300000000004</v>
          </cell>
          <cell r="F8160">
            <v>13.275650000000001</v>
          </cell>
          <cell r="G8160">
            <v>0</v>
          </cell>
          <cell r="H8160">
            <v>0</v>
          </cell>
          <cell r="I8160">
            <v>132.56469999999999</v>
          </cell>
        </row>
        <row r="8161">
          <cell r="A8161" t="str">
            <v>BR0105552060</v>
          </cell>
          <cell r="B8161" t="str">
            <v>BR010555</v>
          </cell>
          <cell r="C8161">
            <v>2060</v>
          </cell>
          <cell r="D8161">
            <v>55.96</v>
          </cell>
          <cell r="E8161">
            <v>6.14</v>
          </cell>
          <cell r="F8161">
            <v>5.67</v>
          </cell>
          <cell r="G8161">
            <v>0</v>
          </cell>
          <cell r="H8161">
            <v>0</v>
          </cell>
          <cell r="I8161">
            <v>55.96</v>
          </cell>
        </row>
        <row r="8162">
          <cell r="A8162" t="str">
            <v>BR0105672060</v>
          </cell>
          <cell r="B8162" t="str">
            <v>BR010567</v>
          </cell>
          <cell r="C8162">
            <v>2060</v>
          </cell>
          <cell r="D8162">
            <v>139.9597</v>
          </cell>
          <cell r="E8162">
            <v>12.36228</v>
          </cell>
          <cell r="F8162">
            <v>14.400690000000001</v>
          </cell>
          <cell r="G8162">
            <v>0</v>
          </cell>
          <cell r="H8162">
            <v>0</v>
          </cell>
          <cell r="I8162">
            <v>139.9597</v>
          </cell>
        </row>
        <row r="8163">
          <cell r="A8163" t="str">
            <v>BR0105672064</v>
          </cell>
          <cell r="B8163" t="str">
            <v>BR010567</v>
          </cell>
          <cell r="C8163">
            <v>2064</v>
          </cell>
          <cell r="D8163">
            <v>60.335889999999999</v>
          </cell>
          <cell r="E8163">
            <v>8.8436699999999995</v>
          </cell>
          <cell r="F8163">
            <v>23.965789999999998</v>
          </cell>
          <cell r="G8163">
            <v>0</v>
          </cell>
          <cell r="H8163">
            <v>0</v>
          </cell>
          <cell r="I8163">
            <v>60.335889999999999</v>
          </cell>
        </row>
        <row r="8164">
          <cell r="A8164" t="str">
            <v>BR0105722064</v>
          </cell>
          <cell r="B8164" t="str">
            <v>BR010572</v>
          </cell>
          <cell r="C8164">
            <v>2064</v>
          </cell>
          <cell r="D8164">
            <v>120.09804</v>
          </cell>
          <cell r="E8164">
            <v>7.1469199999999997</v>
          </cell>
          <cell r="F8164">
            <v>13.237450000000001</v>
          </cell>
          <cell r="G8164">
            <v>0</v>
          </cell>
          <cell r="H8164">
            <v>0</v>
          </cell>
          <cell r="I8164">
            <v>120.09804</v>
          </cell>
        </row>
        <row r="8165">
          <cell r="A8165" t="str">
            <v>BR0105741040</v>
          </cell>
          <cell r="B8165" t="str">
            <v>BR010574</v>
          </cell>
          <cell r="C8165">
            <v>1040</v>
          </cell>
          <cell r="D8165">
            <v>114.31258</v>
          </cell>
          <cell r="E8165">
            <v>5.6855000000000002</v>
          </cell>
          <cell r="F8165">
            <v>8.5142500000000005</v>
          </cell>
          <cell r="G8165">
            <v>0</v>
          </cell>
          <cell r="H8165">
            <v>1.8140799999999999</v>
          </cell>
          <cell r="I8165">
            <v>116.12666</v>
          </cell>
        </row>
        <row r="8166">
          <cell r="A8166" t="str">
            <v>BR0105741871</v>
          </cell>
          <cell r="B8166" t="str">
            <v>BR010574</v>
          </cell>
          <cell r="C8166">
            <v>1871</v>
          </cell>
          <cell r="D8166">
            <v>114.31258</v>
          </cell>
          <cell r="E8166">
            <v>5.6855000000000002</v>
          </cell>
          <cell r="F8166">
            <v>8.5142500000000005</v>
          </cell>
          <cell r="G8166">
            <v>0</v>
          </cell>
          <cell r="H8166">
            <v>1.8140799999999999</v>
          </cell>
          <cell r="I8166">
            <v>116.12666</v>
          </cell>
        </row>
        <row r="8167">
          <cell r="A8167" t="str">
            <v>BR0106002061</v>
          </cell>
          <cell r="B8167" t="str">
            <v>BR010600</v>
          </cell>
          <cell r="C8167">
            <v>2061</v>
          </cell>
          <cell r="D8167">
            <v>45.153829999999999</v>
          </cell>
          <cell r="E8167">
            <v>5.5346000000000002</v>
          </cell>
          <cell r="F8167">
            <v>10.388730000000001</v>
          </cell>
          <cell r="G8167">
            <v>0</v>
          </cell>
          <cell r="H8167">
            <v>8.0000000000000004E-4</v>
          </cell>
          <cell r="I8167">
            <v>45.154629999999997</v>
          </cell>
        </row>
        <row r="8168">
          <cell r="A8168" t="str">
            <v>BR0106022060</v>
          </cell>
          <cell r="B8168" t="str">
            <v>BR010602</v>
          </cell>
          <cell r="C8168">
            <v>2060</v>
          </cell>
          <cell r="D8168">
            <v>58.696219999999997</v>
          </cell>
          <cell r="E8168">
            <v>4.2592600000000003</v>
          </cell>
          <cell r="F8168">
            <v>5.9271900000000004</v>
          </cell>
          <cell r="G8168">
            <v>0</v>
          </cell>
          <cell r="H8168">
            <v>0</v>
          </cell>
          <cell r="I8168">
            <v>58.696219999999997</v>
          </cell>
        </row>
        <row r="8169">
          <cell r="A8169" t="str">
            <v>BR0106212060</v>
          </cell>
          <cell r="B8169" t="str">
            <v>BR010621</v>
          </cell>
          <cell r="C8169">
            <v>2060</v>
          </cell>
          <cell r="D8169">
            <v>127.70133</v>
          </cell>
          <cell r="E8169">
            <v>10.809670000000001</v>
          </cell>
          <cell r="F8169">
            <v>10.61767</v>
          </cell>
          <cell r="G8169">
            <v>0</v>
          </cell>
          <cell r="H8169">
            <v>4.9669999999999999E-2</v>
          </cell>
          <cell r="I8169">
            <v>127.751</v>
          </cell>
        </row>
        <row r="8170">
          <cell r="A8170" t="str">
            <v>BR0106231040</v>
          </cell>
          <cell r="B8170" t="str">
            <v>BR010623</v>
          </cell>
          <cell r="C8170">
            <v>1040</v>
          </cell>
          <cell r="D8170">
            <v>31.028670000000002</v>
          </cell>
          <cell r="E8170">
            <v>5.68933</v>
          </cell>
          <cell r="F8170">
            <v>4.9850000000000003</v>
          </cell>
          <cell r="G8170">
            <v>0</v>
          </cell>
          <cell r="H8170">
            <v>2.5866699999999998</v>
          </cell>
          <cell r="I8170">
            <v>33.615340000000003</v>
          </cell>
        </row>
        <row r="8171">
          <cell r="A8171" t="str">
            <v>BR0106272060</v>
          </cell>
          <cell r="B8171" t="str">
            <v>BR010627</v>
          </cell>
          <cell r="C8171">
            <v>2060</v>
          </cell>
          <cell r="D8171">
            <v>52.27525</v>
          </cell>
          <cell r="E8171">
            <v>4.1524599999999996</v>
          </cell>
          <cell r="F8171">
            <v>5.6620600000000003</v>
          </cell>
          <cell r="G8171">
            <v>0</v>
          </cell>
          <cell r="H8171">
            <v>3.1800000000000001E-3</v>
          </cell>
          <cell r="I8171">
            <v>52.27843</v>
          </cell>
        </row>
        <row r="8172">
          <cell r="A8172" t="str">
            <v>BR0106301040</v>
          </cell>
          <cell r="B8172" t="str">
            <v>BR010630</v>
          </cell>
          <cell r="C8172">
            <v>1040</v>
          </cell>
          <cell r="D8172">
            <v>39.46472</v>
          </cell>
          <cell r="E8172">
            <v>6.7511200000000002</v>
          </cell>
          <cell r="F8172">
            <v>9.4115699999999993</v>
          </cell>
          <cell r="G8172">
            <v>0</v>
          </cell>
          <cell r="H8172">
            <v>1.6175299999999999</v>
          </cell>
          <cell r="I8172">
            <v>41.082250000000002</v>
          </cell>
        </row>
        <row r="8173">
          <cell r="A8173" t="str">
            <v>BR0106301859</v>
          </cell>
          <cell r="B8173" t="str">
            <v>BR010630</v>
          </cell>
          <cell r="C8173">
            <v>1859</v>
          </cell>
          <cell r="D8173">
            <v>37.862580000000001</v>
          </cell>
          <cell r="E8173">
            <v>6.7511099999999997</v>
          </cell>
          <cell r="F8173">
            <v>9.4115800000000007</v>
          </cell>
          <cell r="G8173">
            <v>0</v>
          </cell>
          <cell r="H8173">
            <v>1.61758</v>
          </cell>
          <cell r="I8173">
            <v>39.480159999999998</v>
          </cell>
        </row>
        <row r="8174">
          <cell r="A8174" t="str">
            <v>br0106331040</v>
          </cell>
          <cell r="B8174" t="str">
            <v>br010633</v>
          </cell>
          <cell r="C8174">
            <v>1040</v>
          </cell>
          <cell r="D8174">
            <v>2.8273199999999998</v>
          </cell>
          <cell r="E8174">
            <v>5.2826000000000004</v>
          </cell>
          <cell r="F8174">
            <v>3.6128100000000001</v>
          </cell>
          <cell r="G8174">
            <v>0</v>
          </cell>
          <cell r="H8174">
            <v>0</v>
          </cell>
          <cell r="I8174">
            <v>2.8273199999999998</v>
          </cell>
        </row>
        <row r="8175">
          <cell r="A8175" t="str">
            <v>BR0106341040</v>
          </cell>
          <cell r="B8175" t="str">
            <v>BR010634</v>
          </cell>
          <cell r="C8175">
            <v>1040</v>
          </cell>
          <cell r="D8175">
            <v>2.79976</v>
          </cell>
          <cell r="E8175">
            <v>4.4768600000000003</v>
          </cell>
          <cell r="F8175">
            <v>3.07185</v>
          </cell>
          <cell r="G8175">
            <v>0</v>
          </cell>
          <cell r="H8175">
            <v>3.0000000000000001E-5</v>
          </cell>
          <cell r="I8175">
            <v>2.7997900000000002</v>
          </cell>
        </row>
        <row r="8176">
          <cell r="A8176" t="str">
            <v>BR0106612060</v>
          </cell>
          <cell r="B8176" t="str">
            <v>BR010661</v>
          </cell>
          <cell r="C8176">
            <v>2060</v>
          </cell>
          <cell r="D8176">
            <v>33.025700000000001</v>
          </cell>
          <cell r="E8176">
            <v>5.5191600000000003</v>
          </cell>
          <cell r="F8176">
            <v>4.05905</v>
          </cell>
          <cell r="G8176">
            <v>0</v>
          </cell>
          <cell r="H8176">
            <v>0</v>
          </cell>
          <cell r="I8176">
            <v>33.025700000000001</v>
          </cell>
        </row>
        <row r="8177">
          <cell r="A8177" t="str">
            <v>BR0106702060</v>
          </cell>
          <cell r="B8177" t="str">
            <v>BR010670</v>
          </cell>
          <cell r="C8177">
            <v>2060</v>
          </cell>
          <cell r="D8177">
            <v>125.69047</v>
          </cell>
          <cell r="E8177">
            <v>14.40912</v>
          </cell>
          <cell r="F8177">
            <v>14.29819</v>
          </cell>
          <cell r="G8177">
            <v>0</v>
          </cell>
          <cell r="H8177">
            <v>0</v>
          </cell>
          <cell r="I8177">
            <v>125.69047</v>
          </cell>
        </row>
        <row r="8178">
          <cell r="A8178" t="str">
            <v>BR0106722060</v>
          </cell>
          <cell r="B8178" t="str">
            <v>BR010672</v>
          </cell>
          <cell r="C8178">
            <v>2060</v>
          </cell>
          <cell r="D8178">
            <v>113.63833</v>
          </cell>
          <cell r="E8178">
            <v>13.247</v>
          </cell>
          <cell r="F8178">
            <v>14.176</v>
          </cell>
          <cell r="G8178">
            <v>0</v>
          </cell>
          <cell r="H8178">
            <v>0</v>
          </cell>
          <cell r="I8178">
            <v>113.63833</v>
          </cell>
        </row>
        <row r="8179">
          <cell r="A8179" t="str">
            <v>BR0106792060</v>
          </cell>
          <cell r="B8179" t="str">
            <v>BR010679</v>
          </cell>
          <cell r="C8179">
            <v>2060</v>
          </cell>
          <cell r="D8179">
            <v>163.0086</v>
          </cell>
          <cell r="E8179">
            <v>7.2610999999999999</v>
          </cell>
          <cell r="F8179">
            <v>7.8887299999999998</v>
          </cell>
          <cell r="G8179">
            <v>0</v>
          </cell>
          <cell r="H8179">
            <v>0</v>
          </cell>
          <cell r="I8179">
            <v>163.0086</v>
          </cell>
        </row>
        <row r="8180">
          <cell r="A8180" t="str">
            <v>BR0106802060</v>
          </cell>
          <cell r="B8180" t="str">
            <v>BR010680</v>
          </cell>
          <cell r="C8180">
            <v>2060</v>
          </cell>
          <cell r="D8180">
            <v>69.616609999999994</v>
          </cell>
          <cell r="E8180">
            <v>7.14168</v>
          </cell>
          <cell r="F8180">
            <v>6.13788</v>
          </cell>
          <cell r="G8180">
            <v>0</v>
          </cell>
          <cell r="H8180">
            <v>0</v>
          </cell>
          <cell r="I8180">
            <v>69.616609999999994</v>
          </cell>
        </row>
        <row r="8181">
          <cell r="A8181" t="str">
            <v>BR0106882060</v>
          </cell>
          <cell r="B8181" t="str">
            <v>BR010688</v>
          </cell>
          <cell r="C8181">
            <v>2060</v>
          </cell>
          <cell r="D8181">
            <v>124.01049</v>
          </cell>
          <cell r="E8181">
            <v>11.765499999999999</v>
          </cell>
          <cell r="F8181">
            <v>11.87312</v>
          </cell>
          <cell r="G8181">
            <v>0</v>
          </cell>
          <cell r="H8181">
            <v>0</v>
          </cell>
          <cell r="I8181">
            <v>124.01049</v>
          </cell>
        </row>
        <row r="8182">
          <cell r="A8182" t="str">
            <v>BR0106952060</v>
          </cell>
          <cell r="B8182" t="str">
            <v>BR010695</v>
          </cell>
          <cell r="C8182">
            <v>2060</v>
          </cell>
          <cell r="D8182">
            <v>63.769509999999997</v>
          </cell>
          <cell r="E8182">
            <v>7.6052</v>
          </cell>
          <cell r="F8182">
            <v>6.4373300000000002</v>
          </cell>
          <cell r="G8182">
            <v>0</v>
          </cell>
          <cell r="H8182">
            <v>9.4270000000000007E-2</v>
          </cell>
          <cell r="I8182">
            <v>63.863779999999998</v>
          </cell>
        </row>
        <row r="8183">
          <cell r="A8183" t="str">
            <v>BR0107112060</v>
          </cell>
          <cell r="B8183" t="str">
            <v>BR010711</v>
          </cell>
          <cell r="C8183">
            <v>2060</v>
          </cell>
          <cell r="D8183">
            <v>159.20074</v>
          </cell>
          <cell r="E8183">
            <v>11.504009999999999</v>
          </cell>
          <cell r="F8183">
            <v>10.965350000000001</v>
          </cell>
          <cell r="G8183">
            <v>0</v>
          </cell>
          <cell r="H8183">
            <v>0</v>
          </cell>
          <cell r="I8183">
            <v>159.20074</v>
          </cell>
        </row>
        <row r="8184">
          <cell r="A8184" t="str">
            <v>BR0107172064</v>
          </cell>
          <cell r="B8184" t="str">
            <v>BR010717</v>
          </cell>
          <cell r="C8184">
            <v>2064</v>
          </cell>
          <cell r="D8184">
            <v>1273.54</v>
          </cell>
          <cell r="E8184">
            <v>25.6</v>
          </cell>
          <cell r="F8184">
            <v>38.78</v>
          </cell>
          <cell r="G8184">
            <v>0</v>
          </cell>
          <cell r="H8184">
            <v>12.13</v>
          </cell>
          <cell r="I8184">
            <v>1285.67</v>
          </cell>
        </row>
        <row r="8185">
          <cell r="A8185" t="str">
            <v>BR0107174010</v>
          </cell>
          <cell r="B8185" t="str">
            <v>BR010717</v>
          </cell>
          <cell r="C8185">
            <v>4010</v>
          </cell>
          <cell r="D8185">
            <v>699.52714000000003</v>
          </cell>
          <cell r="E8185">
            <v>24.331880000000002</v>
          </cell>
          <cell r="F8185">
            <v>41.00018</v>
          </cell>
          <cell r="G8185">
            <v>0</v>
          </cell>
          <cell r="H8185">
            <v>21.348680000000002</v>
          </cell>
          <cell r="I8185">
            <v>720.87581999999998</v>
          </cell>
        </row>
        <row r="8186">
          <cell r="A8186" t="str">
            <v>BR0107174888</v>
          </cell>
          <cell r="B8186" t="str">
            <v>BR010717</v>
          </cell>
          <cell r="C8186">
            <v>4888</v>
          </cell>
          <cell r="D8186">
            <v>459.84</v>
          </cell>
          <cell r="E8186">
            <v>24.126670000000001</v>
          </cell>
          <cell r="F8186">
            <v>52.75</v>
          </cell>
          <cell r="G8186">
            <v>0</v>
          </cell>
          <cell r="H8186">
            <v>12.91</v>
          </cell>
          <cell r="I8186">
            <v>472.75</v>
          </cell>
        </row>
        <row r="8187">
          <cell r="A8187" t="str">
            <v>BR0107174889</v>
          </cell>
          <cell r="B8187" t="str">
            <v>BR010717</v>
          </cell>
          <cell r="C8187">
            <v>4889</v>
          </cell>
          <cell r="D8187">
            <v>764.77731000000006</v>
          </cell>
          <cell r="E8187">
            <v>27.075980000000001</v>
          </cell>
          <cell r="F8187">
            <v>49.483289999999997</v>
          </cell>
          <cell r="G8187">
            <v>0</v>
          </cell>
          <cell r="H8187">
            <v>23.898959999999999</v>
          </cell>
          <cell r="I8187">
            <v>788.67627000000005</v>
          </cell>
        </row>
        <row r="8188">
          <cell r="A8188" t="str">
            <v>BR0107174890</v>
          </cell>
          <cell r="B8188" t="str">
            <v>BR010717</v>
          </cell>
          <cell r="C8188">
            <v>4890</v>
          </cell>
          <cell r="D8188">
            <v>699.52727000000004</v>
          </cell>
          <cell r="E8188">
            <v>24.33182</v>
          </cell>
          <cell r="F8188">
            <v>41</v>
          </cell>
          <cell r="G8188">
            <v>0</v>
          </cell>
          <cell r="H8188">
            <v>21.34864</v>
          </cell>
          <cell r="I8188">
            <v>720.87591000000009</v>
          </cell>
        </row>
        <row r="8189">
          <cell r="A8189" t="str">
            <v>BR0107176023</v>
          </cell>
          <cell r="B8189" t="str">
            <v>BR010717</v>
          </cell>
          <cell r="C8189">
            <v>6023</v>
          </cell>
          <cell r="D8189">
            <v>765.82642999999996</v>
          </cell>
          <cell r="E8189">
            <v>27.085999999999999</v>
          </cell>
          <cell r="F8189">
            <v>49.90316</v>
          </cell>
          <cell r="G8189">
            <v>0</v>
          </cell>
          <cell r="H8189">
            <v>23.42633</v>
          </cell>
          <cell r="I8189">
            <v>789.25275999999997</v>
          </cell>
        </row>
        <row r="8190">
          <cell r="A8190" t="str">
            <v>BR0107214010</v>
          </cell>
          <cell r="B8190" t="str">
            <v>BR010721</v>
          </cell>
          <cell r="C8190">
            <v>4010</v>
          </cell>
          <cell r="D8190">
            <v>701.29741000000001</v>
          </cell>
          <cell r="E8190">
            <v>24.334879999999998</v>
          </cell>
          <cell r="F8190">
            <v>40.375309999999999</v>
          </cell>
          <cell r="G8190">
            <v>0</v>
          </cell>
          <cell r="H8190">
            <v>21.125019999999999</v>
          </cell>
          <cell r="I8190">
            <v>722.42242999999996</v>
          </cell>
        </row>
        <row r="8191">
          <cell r="A8191" t="str">
            <v>BR0107274010</v>
          </cell>
          <cell r="B8191" t="str">
            <v>BR010727</v>
          </cell>
          <cell r="C8191">
            <v>4010</v>
          </cell>
          <cell r="D8191">
            <v>715.61850000000004</v>
          </cell>
          <cell r="E8191">
            <v>24.34442</v>
          </cell>
          <cell r="F8191">
            <v>41.121549999999999</v>
          </cell>
          <cell r="G8191">
            <v>0</v>
          </cell>
          <cell r="H8191">
            <v>21.295069999999999</v>
          </cell>
          <cell r="I8191">
            <v>736.91357000000005</v>
          </cell>
        </row>
        <row r="8192">
          <cell r="A8192" t="str">
            <v>BR0107276023</v>
          </cell>
          <cell r="B8192" t="str">
            <v>BR010727</v>
          </cell>
          <cell r="C8192">
            <v>6023</v>
          </cell>
          <cell r="D8192">
            <v>786.85509000000002</v>
          </cell>
          <cell r="E8192">
            <v>27.08596</v>
          </cell>
          <cell r="F8192">
            <v>49.903170000000003</v>
          </cell>
          <cell r="G8192">
            <v>0</v>
          </cell>
          <cell r="H8192">
            <v>23.426349999999999</v>
          </cell>
          <cell r="I8192">
            <v>810.28143999999998</v>
          </cell>
        </row>
        <row r="8193">
          <cell r="A8193" t="str">
            <v>BR0107382060</v>
          </cell>
          <cell r="B8193" t="str">
            <v>BR010738</v>
          </cell>
          <cell r="C8193">
            <v>2060</v>
          </cell>
          <cell r="D8193">
            <v>58.470550000000003</v>
          </cell>
          <cell r="E8193">
            <v>5.18215</v>
          </cell>
          <cell r="F8193">
            <v>7.2057700000000002</v>
          </cell>
          <cell r="G8193">
            <v>0</v>
          </cell>
          <cell r="H8193">
            <v>0</v>
          </cell>
          <cell r="I8193">
            <v>58.470550000000003</v>
          </cell>
        </row>
        <row r="8194">
          <cell r="A8194" t="str">
            <v>BR0107382064</v>
          </cell>
          <cell r="B8194" t="str">
            <v>BR010738</v>
          </cell>
          <cell r="C8194">
            <v>2064</v>
          </cell>
          <cell r="D8194">
            <v>126.12741</v>
          </cell>
          <cell r="E8194">
            <v>6.4636300000000002</v>
          </cell>
          <cell r="F8194">
            <v>11.62942</v>
          </cell>
          <cell r="G8194">
            <v>0</v>
          </cell>
          <cell r="H8194">
            <v>0</v>
          </cell>
          <cell r="I8194">
            <v>126.12741</v>
          </cell>
        </row>
        <row r="8195">
          <cell r="A8195" t="str">
            <v>BR0107454010</v>
          </cell>
          <cell r="B8195" t="str">
            <v>BR010745</v>
          </cell>
          <cell r="C8195">
            <v>4010</v>
          </cell>
          <cell r="D8195">
            <v>698.47792000000004</v>
          </cell>
          <cell r="E8195">
            <v>24.23217</v>
          </cell>
          <cell r="F8195">
            <v>40.601999999999997</v>
          </cell>
          <cell r="G8195">
            <v>0</v>
          </cell>
          <cell r="H8195">
            <v>21.200420000000001</v>
          </cell>
          <cell r="I8195">
            <v>719.67834000000005</v>
          </cell>
        </row>
        <row r="8196">
          <cell r="A8196" t="str">
            <v>BR0107531040</v>
          </cell>
          <cell r="B8196" t="str">
            <v>BR010753</v>
          </cell>
          <cell r="C8196">
            <v>1040</v>
          </cell>
          <cell r="D8196">
            <v>54.961570000000002</v>
          </cell>
          <cell r="E8196">
            <v>6.28057</v>
          </cell>
          <cell r="F8196">
            <v>10.360200000000001</v>
          </cell>
          <cell r="G8196">
            <v>0</v>
          </cell>
          <cell r="H8196">
            <v>0.43840000000000001</v>
          </cell>
          <cell r="I8196">
            <v>55.399970000000003</v>
          </cell>
        </row>
        <row r="8197">
          <cell r="A8197" t="str">
            <v>BR0107536022</v>
          </cell>
          <cell r="B8197" t="str">
            <v>BR010753</v>
          </cell>
          <cell r="C8197">
            <v>6022</v>
          </cell>
          <cell r="D8197">
            <v>53.963799999999999</v>
          </cell>
          <cell r="E8197">
            <v>6.0476999999999999</v>
          </cell>
          <cell r="F8197">
            <v>9.9436</v>
          </cell>
          <cell r="G8197">
            <v>0</v>
          </cell>
          <cell r="H8197">
            <v>0</v>
          </cell>
          <cell r="I8197">
            <v>53.963799999999999</v>
          </cell>
        </row>
        <row r="8198">
          <cell r="A8198" t="str">
            <v>BR0107561040</v>
          </cell>
          <cell r="B8198" t="str">
            <v>BR010756</v>
          </cell>
          <cell r="C8198">
            <v>1040</v>
          </cell>
          <cell r="D8198">
            <v>81.753330000000005</v>
          </cell>
          <cell r="E8198">
            <v>4.3590999999999998</v>
          </cell>
          <cell r="F8198">
            <v>7.0700500000000002</v>
          </cell>
          <cell r="G8198">
            <v>0</v>
          </cell>
          <cell r="H8198">
            <v>2.8953000000000002</v>
          </cell>
          <cell r="I8198">
            <v>84.648630000000011</v>
          </cell>
        </row>
        <row r="8199">
          <cell r="A8199" t="str">
            <v>BR0107652060</v>
          </cell>
          <cell r="B8199" t="str">
            <v>BR010765</v>
          </cell>
          <cell r="C8199">
            <v>2060</v>
          </cell>
          <cell r="D8199">
            <v>56.586179999999999</v>
          </cell>
          <cell r="E8199">
            <v>4.01044</v>
          </cell>
          <cell r="F8199">
            <v>5.5875500000000002</v>
          </cell>
          <cell r="G8199">
            <v>0</v>
          </cell>
          <cell r="H8199">
            <v>7.9880000000000007E-2</v>
          </cell>
          <cell r="I8199">
            <v>56.666060000000002</v>
          </cell>
        </row>
        <row r="8200">
          <cell r="A8200" t="str">
            <v>BR0107672060</v>
          </cell>
          <cell r="B8200" t="str">
            <v>BR010767</v>
          </cell>
          <cell r="C8200">
            <v>2060</v>
          </cell>
          <cell r="D8200">
            <v>156.39424</v>
          </cell>
          <cell r="E8200">
            <v>9.8726199999999995</v>
          </cell>
          <cell r="F8200">
            <v>10.279579999999999</v>
          </cell>
          <cell r="G8200">
            <v>0</v>
          </cell>
          <cell r="H8200">
            <v>0</v>
          </cell>
          <cell r="I8200">
            <v>156.39424</v>
          </cell>
        </row>
        <row r="8201">
          <cell r="A8201" t="str">
            <v>BR0107812060</v>
          </cell>
          <cell r="B8201" t="str">
            <v>BR010781</v>
          </cell>
          <cell r="C8201">
            <v>2060</v>
          </cell>
          <cell r="D8201">
            <v>37.320279999999997</v>
          </cell>
          <cell r="E8201">
            <v>5.4024599999999996</v>
          </cell>
          <cell r="F8201">
            <v>5.0659200000000002</v>
          </cell>
          <cell r="G8201">
            <v>0</v>
          </cell>
          <cell r="H8201">
            <v>0</v>
          </cell>
          <cell r="I8201">
            <v>37.320279999999997</v>
          </cell>
        </row>
        <row r="8202">
          <cell r="A8202" t="str">
            <v>BR0107882060</v>
          </cell>
          <cell r="B8202" t="str">
            <v>BR010788</v>
          </cell>
          <cell r="C8202">
            <v>2060</v>
          </cell>
          <cell r="D8202">
            <v>59.107640000000004</v>
          </cell>
          <cell r="E8202">
            <v>9.0462100000000003</v>
          </cell>
          <cell r="F8202">
            <v>8.8359000000000005</v>
          </cell>
          <cell r="G8202">
            <v>0</v>
          </cell>
          <cell r="H8202">
            <v>0</v>
          </cell>
          <cell r="I8202">
            <v>59.107640000000004</v>
          </cell>
        </row>
        <row r="8203">
          <cell r="A8203" t="str">
            <v>BR0107882064</v>
          </cell>
          <cell r="B8203" t="str">
            <v>BR010788</v>
          </cell>
          <cell r="C8203">
            <v>2064</v>
          </cell>
          <cell r="D8203">
            <v>57.440159999999999</v>
          </cell>
          <cell r="E8203">
            <v>12.02816</v>
          </cell>
          <cell r="F8203">
            <v>25.22409</v>
          </cell>
          <cell r="G8203">
            <v>0</v>
          </cell>
          <cell r="H8203">
            <v>0</v>
          </cell>
          <cell r="I8203">
            <v>57.440159999999999</v>
          </cell>
        </row>
        <row r="8204">
          <cell r="A8204" t="str">
            <v>BR0108292060</v>
          </cell>
          <cell r="B8204" t="str">
            <v>BR010829</v>
          </cell>
          <cell r="C8204">
            <v>2060</v>
          </cell>
          <cell r="D8204">
            <v>144.12</v>
          </cell>
          <cell r="E8204">
            <v>2.82</v>
          </cell>
          <cell r="F8204">
            <v>0.92</v>
          </cell>
          <cell r="G8204">
            <v>0</v>
          </cell>
          <cell r="H8204">
            <v>0</v>
          </cell>
          <cell r="I8204">
            <v>144.12</v>
          </cell>
        </row>
        <row r="8205">
          <cell r="A8205" t="str">
            <v>BR0108292064</v>
          </cell>
          <cell r="B8205" t="str">
            <v>BR010829</v>
          </cell>
          <cell r="C8205">
            <v>2064</v>
          </cell>
          <cell r="D8205">
            <v>90.702500000000001</v>
          </cell>
          <cell r="E8205">
            <v>4.9335000000000004</v>
          </cell>
          <cell r="F8205">
            <v>5.6950000000000003</v>
          </cell>
          <cell r="G8205">
            <v>0</v>
          </cell>
          <cell r="H8205">
            <v>0</v>
          </cell>
          <cell r="I8205">
            <v>90.702500000000001</v>
          </cell>
        </row>
        <row r="8206">
          <cell r="A8206" t="str">
            <v>BR0108342060</v>
          </cell>
          <cell r="B8206" t="str">
            <v>BR010834</v>
          </cell>
          <cell r="C8206">
            <v>2060</v>
          </cell>
          <cell r="D8206">
            <v>55.880949999999999</v>
          </cell>
          <cell r="E8206">
            <v>6.4873000000000003</v>
          </cell>
          <cell r="F8206">
            <v>8.2755600000000005</v>
          </cell>
          <cell r="G8206">
            <v>0</v>
          </cell>
          <cell r="H8206">
            <v>0</v>
          </cell>
          <cell r="I8206">
            <v>55.880949999999999</v>
          </cell>
        </row>
        <row r="8207">
          <cell r="A8207" t="str">
            <v>BR0108372060</v>
          </cell>
          <cell r="B8207" t="str">
            <v>BR010837</v>
          </cell>
          <cell r="C8207">
            <v>2060</v>
          </cell>
          <cell r="D8207">
            <v>56.932720000000003</v>
          </cell>
          <cell r="E8207">
            <v>2.7634500000000002</v>
          </cell>
          <cell r="F8207">
            <v>3.3985400000000001</v>
          </cell>
          <cell r="G8207">
            <v>0</v>
          </cell>
          <cell r="H8207">
            <v>0</v>
          </cell>
          <cell r="I8207">
            <v>56.932720000000003</v>
          </cell>
        </row>
        <row r="8208">
          <cell r="A8208" t="str">
            <v>BR0108372061</v>
          </cell>
          <cell r="B8208" t="str">
            <v>BR010837</v>
          </cell>
          <cell r="C8208">
            <v>2061</v>
          </cell>
          <cell r="D8208">
            <v>130.15338</v>
          </cell>
          <cell r="E8208">
            <v>8.4327500000000004</v>
          </cell>
          <cell r="F8208">
            <v>15.253080000000001</v>
          </cell>
          <cell r="G8208">
            <v>0</v>
          </cell>
          <cell r="H8208">
            <v>0</v>
          </cell>
          <cell r="I8208">
            <v>130.15338</v>
          </cell>
        </row>
        <row r="8209">
          <cell r="A8209" t="str">
            <v>BR0108372064</v>
          </cell>
          <cell r="B8209" t="str">
            <v>BR010837</v>
          </cell>
          <cell r="C8209">
            <v>2064</v>
          </cell>
          <cell r="D8209">
            <v>127.32716000000001</v>
          </cell>
          <cell r="E8209">
            <v>6.5598900000000002</v>
          </cell>
          <cell r="F8209">
            <v>12.72767</v>
          </cell>
          <cell r="G8209">
            <v>0</v>
          </cell>
          <cell r="H8209">
            <v>0</v>
          </cell>
          <cell r="I8209">
            <v>127.32716000000001</v>
          </cell>
        </row>
        <row r="8210">
          <cell r="A8210" t="str">
            <v>BR0108382060</v>
          </cell>
          <cell r="B8210" t="str">
            <v>BR010838</v>
          </cell>
          <cell r="C8210">
            <v>2060</v>
          </cell>
          <cell r="D8210">
            <v>125.38558999999999</v>
          </cell>
          <cell r="E8210">
            <v>11.896240000000001</v>
          </cell>
          <cell r="F8210">
            <v>11.67318</v>
          </cell>
          <cell r="G8210">
            <v>0</v>
          </cell>
          <cell r="H8210">
            <v>0.78269999999999995</v>
          </cell>
          <cell r="I8210">
            <v>126.16829</v>
          </cell>
        </row>
        <row r="8211">
          <cell r="A8211" t="str">
            <v>BR0108382064</v>
          </cell>
          <cell r="B8211" t="str">
            <v>BR010838</v>
          </cell>
          <cell r="C8211">
            <v>2064</v>
          </cell>
          <cell r="D8211">
            <v>161.04333</v>
          </cell>
          <cell r="E8211">
            <v>7.35</v>
          </cell>
          <cell r="F8211">
            <v>10.456670000000001</v>
          </cell>
          <cell r="G8211">
            <v>0</v>
          </cell>
          <cell r="H8211">
            <v>0.10667</v>
          </cell>
          <cell r="I8211">
            <v>161.15</v>
          </cell>
        </row>
        <row r="8212">
          <cell r="A8212" t="str">
            <v>BR0108392060</v>
          </cell>
          <cell r="B8212" t="str">
            <v>BR010839</v>
          </cell>
          <cell r="C8212">
            <v>2060</v>
          </cell>
          <cell r="D8212">
            <v>157.31962999999999</v>
          </cell>
          <cell r="E8212">
            <v>10.790139999999999</v>
          </cell>
          <cell r="F8212">
            <v>10.699310000000001</v>
          </cell>
          <cell r="G8212">
            <v>0</v>
          </cell>
          <cell r="H8212">
            <v>0</v>
          </cell>
          <cell r="I8212">
            <v>157.31962999999999</v>
          </cell>
        </row>
        <row r="8213">
          <cell r="A8213" t="str">
            <v>BR0108422060</v>
          </cell>
          <cell r="B8213" t="str">
            <v>BR010842</v>
          </cell>
          <cell r="C8213">
            <v>2060</v>
          </cell>
          <cell r="D8213">
            <v>59.816220000000001</v>
          </cell>
          <cell r="E8213">
            <v>10.339410000000001</v>
          </cell>
          <cell r="F8213">
            <v>11.28816</v>
          </cell>
          <cell r="G8213">
            <v>0</v>
          </cell>
          <cell r="H8213">
            <v>0</v>
          </cell>
          <cell r="I8213">
            <v>59.816220000000001</v>
          </cell>
        </row>
        <row r="8214">
          <cell r="A8214" t="str">
            <v>BR0108442060</v>
          </cell>
          <cell r="B8214" t="str">
            <v>BR010844</v>
          </cell>
          <cell r="C8214">
            <v>2060</v>
          </cell>
          <cell r="D8214">
            <v>118.86118999999999</v>
          </cell>
          <cell r="E8214">
            <v>15.204079999999999</v>
          </cell>
          <cell r="F8214">
            <v>16.208169999999999</v>
          </cell>
          <cell r="G8214">
            <v>0</v>
          </cell>
          <cell r="H8214">
            <v>0</v>
          </cell>
          <cell r="I8214">
            <v>118.86118999999999</v>
          </cell>
        </row>
        <row r="8215">
          <cell r="A8215" t="str">
            <v>BR0108442064</v>
          </cell>
          <cell r="B8215" t="str">
            <v>BR010844</v>
          </cell>
          <cell r="C8215">
            <v>2064</v>
          </cell>
          <cell r="D8215">
            <v>64.5</v>
          </cell>
          <cell r="E8215">
            <v>10.475</v>
          </cell>
          <cell r="F8215">
            <v>13.574999999999999</v>
          </cell>
          <cell r="G8215">
            <v>0</v>
          </cell>
          <cell r="H8215">
            <v>0</v>
          </cell>
          <cell r="I8215">
            <v>64.5</v>
          </cell>
        </row>
        <row r="8216">
          <cell r="A8216" t="str">
            <v>BR0108672060</v>
          </cell>
          <cell r="B8216" t="str">
            <v>BR010867</v>
          </cell>
          <cell r="C8216">
            <v>2060</v>
          </cell>
          <cell r="D8216">
            <v>122.81964000000001</v>
          </cell>
          <cell r="E8216">
            <v>11.238440000000001</v>
          </cell>
          <cell r="F8216">
            <v>12.24212</v>
          </cell>
          <cell r="G8216">
            <v>0</v>
          </cell>
          <cell r="H8216">
            <v>0</v>
          </cell>
          <cell r="I8216">
            <v>122.81964000000001</v>
          </cell>
        </row>
        <row r="8217">
          <cell r="A8217" t="str">
            <v>BR0108701040</v>
          </cell>
          <cell r="B8217" t="str">
            <v>BR010870</v>
          </cell>
          <cell r="C8217">
            <v>1040</v>
          </cell>
          <cell r="D8217">
            <v>15.47894</v>
          </cell>
          <cell r="E8217">
            <v>0.92269000000000001</v>
          </cell>
          <cell r="F8217">
            <v>1.8411900000000001</v>
          </cell>
          <cell r="G8217">
            <v>0</v>
          </cell>
          <cell r="H8217">
            <v>0.34825</v>
          </cell>
          <cell r="I8217">
            <v>15.82719</v>
          </cell>
        </row>
        <row r="8218">
          <cell r="A8218" t="str">
            <v>BR0108842060</v>
          </cell>
          <cell r="B8218" t="str">
            <v>BR010884</v>
          </cell>
          <cell r="C8218">
            <v>2060</v>
          </cell>
          <cell r="D8218">
            <v>52.567799999999998</v>
          </cell>
          <cell r="E8218">
            <v>6.5683600000000002</v>
          </cell>
          <cell r="F8218">
            <v>6.2081400000000002</v>
          </cell>
          <cell r="G8218">
            <v>0</v>
          </cell>
          <cell r="H8218">
            <v>0</v>
          </cell>
          <cell r="I8218">
            <v>52.567799999999998</v>
          </cell>
        </row>
        <row r="8219">
          <cell r="A8219" t="str">
            <v>BR0108842064</v>
          </cell>
          <cell r="B8219" t="str">
            <v>BR010884</v>
          </cell>
          <cell r="C8219">
            <v>2064</v>
          </cell>
          <cell r="D8219">
            <v>124.38405</v>
          </cell>
          <cell r="E8219">
            <v>8.0911299999999997</v>
          </cell>
          <cell r="F8219">
            <v>15.64298</v>
          </cell>
          <cell r="G8219">
            <v>0</v>
          </cell>
          <cell r="H8219">
            <v>0</v>
          </cell>
          <cell r="I8219">
            <v>124.38405</v>
          </cell>
        </row>
        <row r="8220">
          <cell r="A8220" t="str">
            <v>BR0108852060</v>
          </cell>
          <cell r="B8220" t="str">
            <v>BR010885</v>
          </cell>
          <cell r="C8220">
            <v>2060</v>
          </cell>
          <cell r="D8220">
            <v>61.341230000000003</v>
          </cell>
          <cell r="E8220">
            <v>11.994300000000001</v>
          </cell>
          <cell r="F8220">
            <v>12.0078</v>
          </cell>
          <cell r="G8220">
            <v>0</v>
          </cell>
          <cell r="H8220">
            <v>0</v>
          </cell>
          <cell r="I8220">
            <v>61.341230000000003</v>
          </cell>
        </row>
        <row r="8221">
          <cell r="A8221" t="str">
            <v>BR0108852064</v>
          </cell>
          <cell r="B8221" t="str">
            <v>BR010885</v>
          </cell>
          <cell r="C8221">
            <v>2064</v>
          </cell>
          <cell r="D8221">
            <v>61.34122</v>
          </cell>
          <cell r="E8221">
            <v>11.99431</v>
          </cell>
          <cell r="F8221">
            <v>12.0078</v>
          </cell>
          <cell r="G8221">
            <v>0</v>
          </cell>
          <cell r="H8221">
            <v>0</v>
          </cell>
          <cell r="I8221">
            <v>61.34122</v>
          </cell>
        </row>
        <row r="8222">
          <cell r="A8222" t="str">
            <v>BR0108862060</v>
          </cell>
          <cell r="B8222" t="str">
            <v>BR010886</v>
          </cell>
          <cell r="C8222">
            <v>2060</v>
          </cell>
          <cell r="D8222">
            <v>58.740659999999998</v>
          </cell>
          <cell r="E8222">
            <v>7.1040900000000002</v>
          </cell>
          <cell r="F8222">
            <v>7.0235099999999999</v>
          </cell>
          <cell r="G8222">
            <v>0</v>
          </cell>
          <cell r="H8222">
            <v>0</v>
          </cell>
          <cell r="I8222">
            <v>58.740659999999998</v>
          </cell>
        </row>
        <row r="8223">
          <cell r="A8223" t="str">
            <v>BR0108912060</v>
          </cell>
          <cell r="B8223" t="str">
            <v>BR010891</v>
          </cell>
          <cell r="C8223">
            <v>2060</v>
          </cell>
          <cell r="D8223">
            <v>57.62097</v>
          </cell>
          <cell r="E8223">
            <v>3.81731</v>
          </cell>
          <cell r="F8223">
            <v>5.4298400000000004</v>
          </cell>
          <cell r="G8223">
            <v>0</v>
          </cell>
          <cell r="H8223">
            <v>0</v>
          </cell>
          <cell r="I8223">
            <v>57.62097</v>
          </cell>
        </row>
        <row r="8224">
          <cell r="A8224" t="str">
            <v>BR0108942060</v>
          </cell>
          <cell r="B8224" t="str">
            <v>BR010894</v>
          </cell>
          <cell r="C8224">
            <v>2060</v>
          </cell>
          <cell r="D8224">
            <v>60.685180000000003</v>
          </cell>
          <cell r="E8224">
            <v>5.6216499999999998</v>
          </cell>
          <cell r="F8224">
            <v>6.37601</v>
          </cell>
          <cell r="G8224">
            <v>0</v>
          </cell>
          <cell r="H8224">
            <v>0</v>
          </cell>
          <cell r="I8224">
            <v>60.685180000000003</v>
          </cell>
        </row>
        <row r="8225">
          <cell r="A8225" t="str">
            <v>BR0108942064</v>
          </cell>
          <cell r="B8225" t="str">
            <v>BR010894</v>
          </cell>
          <cell r="C8225">
            <v>2064</v>
          </cell>
          <cell r="D8225">
            <v>463.23541999999998</v>
          </cell>
          <cell r="E8225">
            <v>25.604620000000001</v>
          </cell>
          <cell r="F8225">
            <v>46.554090000000002</v>
          </cell>
          <cell r="G8225">
            <v>0</v>
          </cell>
          <cell r="H8225">
            <v>0</v>
          </cell>
          <cell r="I8225">
            <v>463.23541999999998</v>
          </cell>
        </row>
        <row r="8226">
          <cell r="A8226" t="str">
            <v>BR0108962060</v>
          </cell>
          <cell r="B8226" t="str">
            <v>BR010896</v>
          </cell>
          <cell r="C8226">
            <v>2060</v>
          </cell>
          <cell r="D8226">
            <v>117.41103</v>
          </cell>
          <cell r="E8226">
            <v>14.49362</v>
          </cell>
          <cell r="F8226">
            <v>15.893969999999999</v>
          </cell>
          <cell r="G8226">
            <v>0</v>
          </cell>
          <cell r="H8226">
            <v>0</v>
          </cell>
          <cell r="I8226">
            <v>117.41103</v>
          </cell>
        </row>
        <row r="8227">
          <cell r="A8227" t="str">
            <v>BR0109012060</v>
          </cell>
          <cell r="B8227" t="str">
            <v>BR010901</v>
          </cell>
          <cell r="C8227">
            <v>2060</v>
          </cell>
          <cell r="D8227">
            <v>59.713819999999998</v>
          </cell>
          <cell r="E8227">
            <v>5.8942199999999998</v>
          </cell>
          <cell r="F8227">
            <v>8.4407800000000002</v>
          </cell>
          <cell r="G8227">
            <v>0</v>
          </cell>
          <cell r="H8227">
            <v>0</v>
          </cell>
          <cell r="I8227">
            <v>59.713819999999998</v>
          </cell>
        </row>
        <row r="8228">
          <cell r="A8228" t="str">
            <v>BR0109032060</v>
          </cell>
          <cell r="B8228" t="str">
            <v>BR010903</v>
          </cell>
          <cell r="C8228">
            <v>2060</v>
          </cell>
          <cell r="D8228">
            <v>127.935</v>
          </cell>
          <cell r="E8228">
            <v>2.91</v>
          </cell>
          <cell r="F8228">
            <v>1.165</v>
          </cell>
          <cell r="G8228">
            <v>0</v>
          </cell>
          <cell r="H8228">
            <v>1.125</v>
          </cell>
          <cell r="I8228">
            <v>129.06</v>
          </cell>
        </row>
        <row r="8229">
          <cell r="A8229" t="str">
            <v>BR0109042060</v>
          </cell>
          <cell r="B8229" t="str">
            <v>BR010904</v>
          </cell>
          <cell r="C8229">
            <v>2060</v>
          </cell>
          <cell r="D8229">
            <v>122.00111</v>
          </cell>
          <cell r="E8229">
            <v>11.03389</v>
          </cell>
          <cell r="F8229">
            <v>11.41708</v>
          </cell>
          <cell r="G8229">
            <v>0</v>
          </cell>
          <cell r="H8229">
            <v>0</v>
          </cell>
          <cell r="I8229">
            <v>122.00111</v>
          </cell>
        </row>
        <row r="8230">
          <cell r="A8230" t="str">
            <v>BR0109042064</v>
          </cell>
          <cell r="B8230" t="str">
            <v>BR010904</v>
          </cell>
          <cell r="C8230">
            <v>2064</v>
          </cell>
          <cell r="D8230">
            <v>57.598100000000002</v>
          </cell>
          <cell r="E8230">
            <v>9.6637699999999995</v>
          </cell>
          <cell r="F8230">
            <v>17.027519999999999</v>
          </cell>
          <cell r="G8230">
            <v>0</v>
          </cell>
          <cell r="H8230">
            <v>0</v>
          </cell>
          <cell r="I8230">
            <v>57.598100000000002</v>
          </cell>
        </row>
        <row r="8231">
          <cell r="A8231" t="str">
            <v>BR0109182060</v>
          </cell>
          <cell r="B8231" t="str">
            <v>BR010918</v>
          </cell>
          <cell r="C8231">
            <v>2060</v>
          </cell>
          <cell r="D8231">
            <v>107.80483</v>
          </cell>
          <cell r="E8231">
            <v>14.29233</v>
          </cell>
          <cell r="F8231">
            <v>16.79129</v>
          </cell>
          <cell r="G8231">
            <v>0</v>
          </cell>
          <cell r="H8231">
            <v>0</v>
          </cell>
          <cell r="I8231">
            <v>107.80483</v>
          </cell>
        </row>
        <row r="8232">
          <cell r="A8232" t="str">
            <v>BR0109232060</v>
          </cell>
          <cell r="B8232" t="str">
            <v>BR010923</v>
          </cell>
          <cell r="C8232">
            <v>2060</v>
          </cell>
          <cell r="D8232">
            <v>118.99977</v>
          </cell>
          <cell r="E8232">
            <v>7.8712499999999999</v>
          </cell>
          <cell r="F8232">
            <v>9.7025500000000005</v>
          </cell>
          <cell r="G8232">
            <v>0</v>
          </cell>
          <cell r="H8232">
            <v>0</v>
          </cell>
          <cell r="I8232">
            <v>118.99977</v>
          </cell>
        </row>
        <row r="8233">
          <cell r="A8233" t="str">
            <v>BR0109232064</v>
          </cell>
          <cell r="B8233" t="str">
            <v>BR010923</v>
          </cell>
          <cell r="C8233">
            <v>2064</v>
          </cell>
          <cell r="D8233">
            <v>81.077500000000001</v>
          </cell>
          <cell r="E8233">
            <v>6.54</v>
          </cell>
          <cell r="F8233">
            <v>9.2662499999999994</v>
          </cell>
          <cell r="G8233">
            <v>0</v>
          </cell>
          <cell r="H8233">
            <v>0</v>
          </cell>
          <cell r="I8233">
            <v>81.077500000000001</v>
          </cell>
        </row>
        <row r="8234">
          <cell r="A8234" t="str">
            <v>BR0109232878</v>
          </cell>
          <cell r="B8234" t="str">
            <v>BR010923</v>
          </cell>
          <cell r="C8234">
            <v>2878</v>
          </cell>
          <cell r="D8234">
            <v>117.60845</v>
          </cell>
          <cell r="E8234">
            <v>6.3371899999999997</v>
          </cell>
          <cell r="F8234">
            <v>8.7563499999999994</v>
          </cell>
          <cell r="G8234">
            <v>0</v>
          </cell>
          <cell r="H8234">
            <v>0</v>
          </cell>
          <cell r="I8234">
            <v>117.60845</v>
          </cell>
        </row>
        <row r="8235">
          <cell r="A8235" t="str">
            <v>BR0109292060</v>
          </cell>
          <cell r="B8235" t="str">
            <v>BR010929</v>
          </cell>
          <cell r="C8235">
            <v>2060</v>
          </cell>
          <cell r="D8235">
            <v>58.244869999999999</v>
          </cell>
          <cell r="E8235">
            <v>7.0281099999999999</v>
          </cell>
          <cell r="F8235">
            <v>8.4121299999999994</v>
          </cell>
          <cell r="G8235">
            <v>0</v>
          </cell>
          <cell r="H8235">
            <v>0</v>
          </cell>
          <cell r="I8235">
            <v>58.244869999999999</v>
          </cell>
        </row>
        <row r="8236">
          <cell r="A8236" t="str">
            <v>BR0109352060</v>
          </cell>
          <cell r="B8236" t="str">
            <v>BR010935</v>
          </cell>
          <cell r="C8236">
            <v>2060</v>
          </cell>
          <cell r="D8236">
            <v>54.687139999999999</v>
          </cell>
          <cell r="E8236">
            <v>8.8071400000000004</v>
          </cell>
          <cell r="F8236">
            <v>14.89143</v>
          </cell>
          <cell r="G8236">
            <v>0</v>
          </cell>
          <cell r="H8236">
            <v>0</v>
          </cell>
          <cell r="I8236">
            <v>54.687139999999999</v>
          </cell>
        </row>
        <row r="8237">
          <cell r="A8237" t="str">
            <v>BR0109472060</v>
          </cell>
          <cell r="B8237" t="str">
            <v>BR010947</v>
          </cell>
          <cell r="C8237">
            <v>2060</v>
          </cell>
          <cell r="D8237">
            <v>125.10656</v>
          </cell>
          <cell r="E8237">
            <v>10.75306</v>
          </cell>
          <cell r="F8237">
            <v>11.43839</v>
          </cell>
          <cell r="G8237">
            <v>0</v>
          </cell>
          <cell r="H8237">
            <v>0</v>
          </cell>
          <cell r="I8237">
            <v>125.10656</v>
          </cell>
        </row>
        <row r="8238">
          <cell r="A8238" t="str">
            <v>BR0109702060</v>
          </cell>
          <cell r="B8238" t="str">
            <v>BR010970</v>
          </cell>
          <cell r="C8238">
            <v>2060</v>
          </cell>
          <cell r="D8238">
            <v>48.343739999999997</v>
          </cell>
          <cell r="E8238">
            <v>2.4434900000000002</v>
          </cell>
          <cell r="F8238">
            <v>3.0991</v>
          </cell>
          <cell r="G8238">
            <v>0</v>
          </cell>
          <cell r="H8238">
            <v>0</v>
          </cell>
          <cell r="I8238">
            <v>48.343739999999997</v>
          </cell>
        </row>
        <row r="8239">
          <cell r="A8239" t="str">
            <v>BR0109732060</v>
          </cell>
          <cell r="B8239" t="str">
            <v>BR010973</v>
          </cell>
          <cell r="C8239">
            <v>2060</v>
          </cell>
          <cell r="D8239">
            <v>172.61968999999999</v>
          </cell>
          <cell r="E8239">
            <v>6.4430500000000004</v>
          </cell>
          <cell r="F8239">
            <v>7.41275</v>
          </cell>
          <cell r="G8239">
            <v>0</v>
          </cell>
          <cell r="H8239">
            <v>0.43869999999999998</v>
          </cell>
          <cell r="I8239">
            <v>173.05839</v>
          </cell>
        </row>
        <row r="8240">
          <cell r="A8240" t="str">
            <v>BR0109732064</v>
          </cell>
          <cell r="B8240" t="str">
            <v>BR010973</v>
          </cell>
          <cell r="C8240">
            <v>2064</v>
          </cell>
          <cell r="D8240">
            <v>145.59514999999999</v>
          </cell>
          <cell r="E8240">
            <v>7.9494400000000001</v>
          </cell>
          <cell r="F8240">
            <v>9.9555600000000002</v>
          </cell>
          <cell r="G8240">
            <v>0</v>
          </cell>
          <cell r="H8240">
            <v>0</v>
          </cell>
          <cell r="I8240">
            <v>145.59514999999999</v>
          </cell>
        </row>
        <row r="8241">
          <cell r="A8241" t="str">
            <v>BR0109832060</v>
          </cell>
          <cell r="B8241" t="str">
            <v>BR010983</v>
          </cell>
          <cell r="C8241">
            <v>2060</v>
          </cell>
          <cell r="D8241">
            <v>111.16047</v>
          </cell>
          <cell r="E8241">
            <v>11.28233</v>
          </cell>
          <cell r="F8241">
            <v>13.658329999999999</v>
          </cell>
          <cell r="G8241">
            <v>0</v>
          </cell>
          <cell r="H8241">
            <v>0</v>
          </cell>
          <cell r="I8241">
            <v>111.16047</v>
          </cell>
        </row>
        <row r="8242">
          <cell r="A8242" t="str">
            <v>BR0109832064</v>
          </cell>
          <cell r="B8242" t="str">
            <v>BR010983</v>
          </cell>
          <cell r="C8242">
            <v>2064</v>
          </cell>
          <cell r="D8242">
            <v>129.25014999999999</v>
          </cell>
          <cell r="E8242">
            <v>10.941179999999999</v>
          </cell>
          <cell r="F8242">
            <v>20.2851</v>
          </cell>
          <cell r="G8242">
            <v>0</v>
          </cell>
          <cell r="H8242">
            <v>0</v>
          </cell>
          <cell r="I8242">
            <v>129.25014999999999</v>
          </cell>
        </row>
        <row r="8243">
          <cell r="A8243" t="str">
            <v>BR0109881040</v>
          </cell>
          <cell r="B8243" t="str">
            <v>BR010988</v>
          </cell>
          <cell r="C8243">
            <v>1040</v>
          </cell>
          <cell r="D8243">
            <v>3.75</v>
          </cell>
          <cell r="E8243">
            <v>4.4800000000000004</v>
          </cell>
          <cell r="F8243">
            <v>3.07</v>
          </cell>
          <cell r="G8243">
            <v>0</v>
          </cell>
          <cell r="H8243">
            <v>0.32</v>
          </cell>
          <cell r="I8243">
            <v>4.07</v>
          </cell>
        </row>
        <row r="8244">
          <cell r="A8244" t="str">
            <v>BR0109892060</v>
          </cell>
          <cell r="B8244" t="str">
            <v>BR010989</v>
          </cell>
          <cell r="C8244">
            <v>2060</v>
          </cell>
          <cell r="D8244">
            <v>137.36097000000001</v>
          </cell>
          <cell r="E8244">
            <v>6.6197699999999999</v>
          </cell>
          <cell r="F8244">
            <v>7.9211999999999998</v>
          </cell>
          <cell r="G8244">
            <v>0</v>
          </cell>
          <cell r="H8244">
            <v>0.46650000000000003</v>
          </cell>
          <cell r="I8244">
            <v>137.82747000000001</v>
          </cell>
        </row>
        <row r="8245">
          <cell r="A8245" t="str">
            <v>BR0109892064</v>
          </cell>
          <cell r="B8245" t="str">
            <v>BR010989</v>
          </cell>
          <cell r="C8245">
            <v>2064</v>
          </cell>
          <cell r="D8245">
            <v>141.11267000000001</v>
          </cell>
          <cell r="E8245">
            <v>8.7778100000000006</v>
          </cell>
          <cell r="F8245">
            <v>18.659579999999998</v>
          </cell>
          <cell r="G8245">
            <v>0</v>
          </cell>
          <cell r="H8245">
            <v>0</v>
          </cell>
          <cell r="I8245">
            <v>141.11267000000001</v>
          </cell>
        </row>
        <row r="8246">
          <cell r="A8246" t="str">
            <v>BR0110002061</v>
          </cell>
          <cell r="B8246" t="str">
            <v>BR011000</v>
          </cell>
          <cell r="C8246">
            <v>2061</v>
          </cell>
          <cell r="D8246">
            <v>121.77691</v>
          </cell>
          <cell r="E8246">
            <v>9.7941699999999994</v>
          </cell>
          <cell r="F8246">
            <v>18.693259999999999</v>
          </cell>
          <cell r="G8246">
            <v>0</v>
          </cell>
          <cell r="H8246">
            <v>0</v>
          </cell>
          <cell r="I8246">
            <v>121.77691</v>
          </cell>
        </row>
        <row r="8247">
          <cell r="A8247" t="str">
            <v>BR0110052060</v>
          </cell>
          <cell r="B8247" t="str">
            <v>BR011005</v>
          </cell>
          <cell r="C8247">
            <v>2060</v>
          </cell>
          <cell r="D8247">
            <v>145.66</v>
          </cell>
          <cell r="E8247">
            <v>2.78</v>
          </cell>
          <cell r="F8247">
            <v>0.92</v>
          </cell>
          <cell r="G8247">
            <v>0</v>
          </cell>
          <cell r="H8247">
            <v>0</v>
          </cell>
          <cell r="I8247">
            <v>145.66</v>
          </cell>
        </row>
        <row r="8248">
          <cell r="A8248" t="str">
            <v>BR0110052064</v>
          </cell>
          <cell r="B8248" t="str">
            <v>BR011005</v>
          </cell>
          <cell r="C8248">
            <v>2064</v>
          </cell>
          <cell r="D8248">
            <v>71.505560000000003</v>
          </cell>
          <cell r="E8248">
            <v>1.9628399999999999</v>
          </cell>
          <cell r="F8248">
            <v>2.2553100000000001</v>
          </cell>
          <cell r="G8248">
            <v>0</v>
          </cell>
          <cell r="H8248">
            <v>0</v>
          </cell>
          <cell r="I8248">
            <v>71.505560000000003</v>
          </cell>
        </row>
        <row r="8249">
          <cell r="A8249" t="str">
            <v>BR0110062060</v>
          </cell>
          <cell r="B8249" t="str">
            <v>BR011006</v>
          </cell>
          <cell r="C8249">
            <v>2060</v>
          </cell>
          <cell r="D8249">
            <v>48.646599999999999</v>
          </cell>
          <cell r="E8249">
            <v>9.9527999999999999</v>
          </cell>
          <cell r="F8249">
            <v>9.0587999999999997</v>
          </cell>
          <cell r="G8249">
            <v>0</v>
          </cell>
          <cell r="H8249">
            <v>0</v>
          </cell>
          <cell r="I8249">
            <v>48.646599999999999</v>
          </cell>
        </row>
        <row r="8250">
          <cell r="A8250" t="str">
            <v>BR0110132060</v>
          </cell>
          <cell r="B8250" t="str">
            <v>BR011013</v>
          </cell>
          <cell r="C8250">
            <v>2060</v>
          </cell>
          <cell r="D8250">
            <v>48.986139999999999</v>
          </cell>
          <cell r="E8250">
            <v>7.9675500000000001</v>
          </cell>
          <cell r="F8250">
            <v>9.3796700000000008</v>
          </cell>
          <cell r="G8250">
            <v>0</v>
          </cell>
          <cell r="H8250">
            <v>0</v>
          </cell>
          <cell r="I8250">
            <v>48.986139999999999</v>
          </cell>
        </row>
        <row r="8251">
          <cell r="A8251" t="str">
            <v>BR0110142060</v>
          </cell>
          <cell r="B8251" t="str">
            <v>BR011014</v>
          </cell>
          <cell r="C8251">
            <v>2060</v>
          </cell>
          <cell r="D8251">
            <v>54.053820000000002</v>
          </cell>
          <cell r="E8251">
            <v>1.3709100000000001</v>
          </cell>
          <cell r="F8251">
            <v>1.8537300000000001</v>
          </cell>
          <cell r="G8251">
            <v>0</v>
          </cell>
          <cell r="H8251">
            <v>0.13170999999999999</v>
          </cell>
          <cell r="I8251">
            <v>54.18553</v>
          </cell>
        </row>
        <row r="8252">
          <cell r="A8252" t="str">
            <v>BR0110152060</v>
          </cell>
          <cell r="B8252" t="str">
            <v>BR011015</v>
          </cell>
          <cell r="C8252">
            <v>2060</v>
          </cell>
          <cell r="D8252">
            <v>68.75385</v>
          </cell>
          <cell r="E8252">
            <v>1.27972</v>
          </cell>
          <cell r="F8252">
            <v>1.88018</v>
          </cell>
          <cell r="G8252">
            <v>0</v>
          </cell>
          <cell r="H8252">
            <v>0</v>
          </cell>
          <cell r="I8252">
            <v>68.75385</v>
          </cell>
        </row>
        <row r="8253">
          <cell r="A8253" t="str">
            <v>BR0110212060</v>
          </cell>
          <cell r="B8253" t="str">
            <v>BR011021</v>
          </cell>
          <cell r="C8253">
            <v>2060</v>
          </cell>
          <cell r="D8253">
            <v>56.255000000000003</v>
          </cell>
          <cell r="E8253">
            <v>5.0999999999999996</v>
          </cell>
          <cell r="F8253">
            <v>9.44</v>
          </cell>
          <cell r="G8253">
            <v>0</v>
          </cell>
          <cell r="H8253">
            <v>1.63</v>
          </cell>
          <cell r="I8253">
            <v>57.885000000000005</v>
          </cell>
        </row>
        <row r="8254">
          <cell r="A8254" t="str">
            <v>BR0110212064</v>
          </cell>
          <cell r="B8254" t="str">
            <v>BR011021</v>
          </cell>
          <cell r="C8254">
            <v>2064</v>
          </cell>
          <cell r="D8254">
            <v>154.22333</v>
          </cell>
          <cell r="E8254">
            <v>6.33</v>
          </cell>
          <cell r="F8254">
            <v>12.643330000000001</v>
          </cell>
          <cell r="G8254">
            <v>0</v>
          </cell>
          <cell r="H8254">
            <v>1.19333</v>
          </cell>
          <cell r="I8254">
            <v>155.41666000000001</v>
          </cell>
        </row>
        <row r="8255">
          <cell r="A8255" t="str">
            <v>BR0110222060</v>
          </cell>
          <cell r="B8255" t="str">
            <v>BR011022</v>
          </cell>
          <cell r="C8255">
            <v>2060</v>
          </cell>
          <cell r="D8255">
            <v>46.985169999999997</v>
          </cell>
          <cell r="E8255">
            <v>9.7354099999999999</v>
          </cell>
          <cell r="F8255">
            <v>11.98061</v>
          </cell>
          <cell r="G8255">
            <v>0</v>
          </cell>
          <cell r="H8255">
            <v>0</v>
          </cell>
          <cell r="I8255">
            <v>46.985169999999997</v>
          </cell>
        </row>
        <row r="8256">
          <cell r="A8256" t="str">
            <v>BR0110222064</v>
          </cell>
          <cell r="B8256" t="str">
            <v>BR011022</v>
          </cell>
          <cell r="C8256">
            <v>2064</v>
          </cell>
          <cell r="D8256">
            <v>46.984999999999999</v>
          </cell>
          <cell r="E8256">
            <v>9.7349999999999994</v>
          </cell>
          <cell r="F8256">
            <v>11.98</v>
          </cell>
          <cell r="G8256">
            <v>0</v>
          </cell>
          <cell r="H8256">
            <v>0</v>
          </cell>
          <cell r="I8256">
            <v>46.984999999999999</v>
          </cell>
        </row>
        <row r="8257">
          <cell r="A8257" t="str">
            <v>BR0110232060</v>
          </cell>
          <cell r="B8257" t="str">
            <v>BR011023</v>
          </cell>
          <cell r="C8257">
            <v>2060</v>
          </cell>
          <cell r="D8257">
            <v>58.316569999999999</v>
          </cell>
          <cell r="E8257">
            <v>7.9158900000000001</v>
          </cell>
          <cell r="F8257">
            <v>9.8856800000000007</v>
          </cell>
          <cell r="G8257">
            <v>0</v>
          </cell>
          <cell r="H8257">
            <v>0</v>
          </cell>
          <cell r="I8257">
            <v>58.316569999999999</v>
          </cell>
        </row>
        <row r="8258">
          <cell r="A8258" t="str">
            <v>BR0110312060</v>
          </cell>
          <cell r="B8258" t="str">
            <v>BR011031</v>
          </cell>
          <cell r="C8258">
            <v>2060</v>
          </cell>
          <cell r="D8258">
            <v>53.924999999999997</v>
          </cell>
          <cell r="E8258">
            <v>0.5</v>
          </cell>
          <cell r="F8258">
            <v>0.15</v>
          </cell>
          <cell r="G8258">
            <v>0</v>
          </cell>
          <cell r="H8258">
            <v>0</v>
          </cell>
          <cell r="I8258">
            <v>53.924999999999997</v>
          </cell>
        </row>
        <row r="8259">
          <cell r="A8259" t="str">
            <v>BR0110482060</v>
          </cell>
          <cell r="B8259" t="str">
            <v>BR011048</v>
          </cell>
          <cell r="C8259">
            <v>2060</v>
          </cell>
          <cell r="D8259">
            <v>52.1126</v>
          </cell>
          <cell r="E8259">
            <v>5.6291099999999998</v>
          </cell>
          <cell r="F8259">
            <v>7.8185500000000001</v>
          </cell>
          <cell r="G8259">
            <v>0</v>
          </cell>
          <cell r="H8259">
            <v>5.4000000000000003E-3</v>
          </cell>
          <cell r="I8259">
            <v>52.118000000000002</v>
          </cell>
        </row>
        <row r="8260">
          <cell r="A8260" t="str">
            <v>BR0110672060</v>
          </cell>
          <cell r="B8260" t="str">
            <v>BR011067</v>
          </cell>
          <cell r="C8260">
            <v>2060</v>
          </cell>
          <cell r="D8260">
            <v>107.6069</v>
          </cell>
          <cell r="E8260">
            <v>14.28453</v>
          </cell>
          <cell r="F8260">
            <v>16.78143</v>
          </cell>
          <cell r="G8260">
            <v>0</v>
          </cell>
          <cell r="H8260">
            <v>0</v>
          </cell>
          <cell r="I8260">
            <v>107.6069</v>
          </cell>
        </row>
        <row r="8261">
          <cell r="A8261" t="str">
            <v>BR0110682060</v>
          </cell>
          <cell r="B8261" t="str">
            <v>BR011068</v>
          </cell>
          <cell r="C8261">
            <v>2060</v>
          </cell>
          <cell r="D8261">
            <v>57.297699999999999</v>
          </cell>
          <cell r="E8261">
            <v>5.9709899999999996</v>
          </cell>
          <cell r="F8261">
            <v>6.2040800000000003</v>
          </cell>
          <cell r="G8261">
            <v>0</v>
          </cell>
          <cell r="H8261">
            <v>0</v>
          </cell>
          <cell r="I8261">
            <v>57.297699999999999</v>
          </cell>
        </row>
        <row r="8262">
          <cell r="A8262" t="str">
            <v>BR0110982060</v>
          </cell>
          <cell r="B8262" t="str">
            <v>BR011098</v>
          </cell>
          <cell r="C8262">
            <v>2060</v>
          </cell>
          <cell r="D8262">
            <v>104.62606</v>
          </cell>
          <cell r="E8262">
            <v>7.4524999999999997</v>
          </cell>
          <cell r="F8262">
            <v>13.19319</v>
          </cell>
          <cell r="G8262">
            <v>0</v>
          </cell>
          <cell r="H8262">
            <v>0</v>
          </cell>
          <cell r="I8262">
            <v>104.62606</v>
          </cell>
        </row>
        <row r="8263">
          <cell r="A8263" t="str">
            <v>BR0110982064</v>
          </cell>
          <cell r="B8263" t="str">
            <v>BR011098</v>
          </cell>
          <cell r="C8263">
            <v>2064</v>
          </cell>
          <cell r="D8263">
            <v>126.72806</v>
          </cell>
          <cell r="E8263">
            <v>7.7653699999999999</v>
          </cell>
          <cell r="F8263">
            <v>13.57624</v>
          </cell>
          <cell r="G8263">
            <v>0</v>
          </cell>
          <cell r="H8263">
            <v>0</v>
          </cell>
          <cell r="I8263">
            <v>126.72806</v>
          </cell>
        </row>
        <row r="8264">
          <cell r="A8264" t="str">
            <v>BR0111112060</v>
          </cell>
          <cell r="B8264" t="str">
            <v>BR011111</v>
          </cell>
          <cell r="C8264">
            <v>2060</v>
          </cell>
          <cell r="D8264">
            <v>133.43</v>
          </cell>
          <cell r="E8264">
            <v>9.52</v>
          </cell>
          <cell r="F8264">
            <v>9.27</v>
          </cell>
          <cell r="G8264">
            <v>0</v>
          </cell>
          <cell r="H8264">
            <v>0</v>
          </cell>
          <cell r="I8264">
            <v>133.43</v>
          </cell>
        </row>
        <row r="8265">
          <cell r="A8265" t="str">
            <v>BR0111142060</v>
          </cell>
          <cell r="B8265" t="str">
            <v>BR011114</v>
          </cell>
          <cell r="C8265">
            <v>2060</v>
          </cell>
          <cell r="D8265">
            <v>127.58</v>
          </cell>
          <cell r="E8265">
            <v>5.96</v>
          </cell>
          <cell r="F8265">
            <v>7.78</v>
          </cell>
          <cell r="G8265">
            <v>0</v>
          </cell>
          <cell r="H8265">
            <v>0.44</v>
          </cell>
          <cell r="I8265">
            <v>128.02000000000001</v>
          </cell>
        </row>
        <row r="8266">
          <cell r="A8266" t="str">
            <v>BR0111282060</v>
          </cell>
          <cell r="B8266" t="str">
            <v>BR011128</v>
          </cell>
          <cell r="C8266">
            <v>2060</v>
          </cell>
          <cell r="D8266">
            <v>100.23736</v>
          </cell>
          <cell r="E8266">
            <v>9.0533400000000004</v>
          </cell>
          <cell r="F8266">
            <v>13.09361</v>
          </cell>
          <cell r="G8266">
            <v>0</v>
          </cell>
          <cell r="H8266">
            <v>0</v>
          </cell>
          <cell r="I8266">
            <v>100.23736</v>
          </cell>
        </row>
        <row r="8267">
          <cell r="A8267" t="str">
            <v>BR0111282064</v>
          </cell>
          <cell r="B8267" t="str">
            <v>BR011128</v>
          </cell>
          <cell r="C8267">
            <v>2064</v>
          </cell>
          <cell r="D8267">
            <v>130.03</v>
          </cell>
          <cell r="E8267">
            <v>8.5299999999999994</v>
          </cell>
          <cell r="F8267">
            <v>14.4</v>
          </cell>
          <cell r="G8267">
            <v>0</v>
          </cell>
          <cell r="H8267">
            <v>0</v>
          </cell>
          <cell r="I8267">
            <v>130.03</v>
          </cell>
        </row>
        <row r="8268">
          <cell r="A8268" t="str">
            <v>BR0111342060</v>
          </cell>
          <cell r="B8268" t="str">
            <v>BR011134</v>
          </cell>
          <cell r="C8268">
            <v>2060</v>
          </cell>
          <cell r="D8268">
            <v>49.482700000000001</v>
          </cell>
          <cell r="E8268">
            <v>9.0467999999999993</v>
          </cell>
          <cell r="F8268">
            <v>9.6010000000000009</v>
          </cell>
          <cell r="G8268">
            <v>0</v>
          </cell>
          <cell r="H8268">
            <v>0</v>
          </cell>
          <cell r="I8268">
            <v>49.482700000000001</v>
          </cell>
        </row>
        <row r="8269">
          <cell r="A8269" t="str">
            <v>BR0111342061</v>
          </cell>
          <cell r="B8269" t="str">
            <v>BR011134</v>
          </cell>
          <cell r="C8269">
            <v>2061</v>
          </cell>
          <cell r="D8269">
            <v>55.137009999999997</v>
          </cell>
          <cell r="E8269">
            <v>5.8971600000000004</v>
          </cell>
          <cell r="F8269">
            <v>10.653879999999999</v>
          </cell>
          <cell r="G8269">
            <v>0</v>
          </cell>
          <cell r="H8269">
            <v>0</v>
          </cell>
          <cell r="I8269">
            <v>55.137009999999997</v>
          </cell>
        </row>
        <row r="8270">
          <cell r="A8270" t="str">
            <v>BR0111342064</v>
          </cell>
          <cell r="B8270" t="str">
            <v>BR011134</v>
          </cell>
          <cell r="C8270">
            <v>2064</v>
          </cell>
          <cell r="D8270">
            <v>55.136000000000003</v>
          </cell>
          <cell r="E8270">
            <v>5.9841699999999998</v>
          </cell>
          <cell r="F8270">
            <v>7.8658299999999999</v>
          </cell>
          <cell r="G8270">
            <v>0</v>
          </cell>
          <cell r="H8270">
            <v>0</v>
          </cell>
          <cell r="I8270">
            <v>55.136000000000003</v>
          </cell>
        </row>
        <row r="8271">
          <cell r="A8271" t="str">
            <v>BR0111352060</v>
          </cell>
          <cell r="B8271" t="str">
            <v>BR011135</v>
          </cell>
          <cell r="C8271">
            <v>2060</v>
          </cell>
          <cell r="D8271">
            <v>148.92152999999999</v>
          </cell>
          <cell r="E8271">
            <v>9.9248100000000008</v>
          </cell>
          <cell r="F8271">
            <v>10.293189999999999</v>
          </cell>
          <cell r="G8271">
            <v>0</v>
          </cell>
          <cell r="H8271">
            <v>0</v>
          </cell>
          <cell r="I8271">
            <v>148.92152999999999</v>
          </cell>
        </row>
        <row r="8272">
          <cell r="A8272" t="str">
            <v>BR0111396024</v>
          </cell>
          <cell r="B8272" t="str">
            <v>BR011139</v>
          </cell>
          <cell r="C8272">
            <v>6024</v>
          </cell>
          <cell r="D8272">
            <v>34.38402</v>
          </cell>
          <cell r="E8272">
            <v>7.9060699999999997</v>
          </cell>
          <cell r="F8272">
            <v>6.8659100000000004</v>
          </cell>
          <cell r="G8272">
            <v>0</v>
          </cell>
          <cell r="H8272">
            <v>2.1579999999999998E-2</v>
          </cell>
          <cell r="I8272">
            <v>34.4056</v>
          </cell>
        </row>
        <row r="8273">
          <cell r="A8273" t="str">
            <v>BR0111622060</v>
          </cell>
          <cell r="B8273" t="str">
            <v>BR011162</v>
          </cell>
          <cell r="C8273">
            <v>2060</v>
          </cell>
          <cell r="D8273">
            <v>49.994999999999997</v>
          </cell>
          <cell r="E8273">
            <v>1.19</v>
          </cell>
          <cell r="F8273">
            <v>0.83</v>
          </cell>
          <cell r="G8273">
            <v>0</v>
          </cell>
          <cell r="H8273">
            <v>0</v>
          </cell>
          <cell r="I8273">
            <v>49.994999999999997</v>
          </cell>
        </row>
        <row r="8274">
          <cell r="A8274" t="str">
            <v>BR0111682060</v>
          </cell>
          <cell r="B8274" t="str">
            <v>BR011168</v>
          </cell>
          <cell r="C8274">
            <v>2060</v>
          </cell>
          <cell r="D8274">
            <v>57.574800000000003</v>
          </cell>
          <cell r="E8274">
            <v>1.6226</v>
          </cell>
          <cell r="F8274">
            <v>2.1040000000000001</v>
          </cell>
          <cell r="G8274">
            <v>0</v>
          </cell>
          <cell r="H8274">
            <v>0</v>
          </cell>
          <cell r="I8274">
            <v>57.574800000000003</v>
          </cell>
        </row>
        <row r="8275">
          <cell r="A8275" t="str">
            <v>BR0111712060</v>
          </cell>
          <cell r="B8275" t="str">
            <v>BR011171</v>
          </cell>
          <cell r="C8275">
            <v>2060</v>
          </cell>
          <cell r="D8275">
            <v>60.094340000000003</v>
          </cell>
          <cell r="E8275">
            <v>10.385289999999999</v>
          </cell>
          <cell r="F8275">
            <v>11.679399999999999</v>
          </cell>
          <cell r="G8275">
            <v>0</v>
          </cell>
          <cell r="H8275">
            <v>0</v>
          </cell>
          <cell r="I8275">
            <v>60.094340000000003</v>
          </cell>
        </row>
        <row r="8276">
          <cell r="A8276" t="str">
            <v>BR0111712064</v>
          </cell>
          <cell r="B8276" t="str">
            <v>BR011171</v>
          </cell>
          <cell r="C8276">
            <v>2064</v>
          </cell>
          <cell r="D8276">
            <v>142.07909000000001</v>
          </cell>
          <cell r="E8276">
            <v>9.3591800000000003</v>
          </cell>
          <cell r="F8276">
            <v>18.139769999999999</v>
          </cell>
          <cell r="G8276">
            <v>0</v>
          </cell>
          <cell r="H8276">
            <v>0</v>
          </cell>
          <cell r="I8276">
            <v>142.07909000000001</v>
          </cell>
        </row>
        <row r="8277">
          <cell r="A8277" t="str">
            <v>BR0111812060</v>
          </cell>
          <cell r="B8277" t="str">
            <v>BR011181</v>
          </cell>
          <cell r="C8277">
            <v>2060</v>
          </cell>
          <cell r="D8277">
            <v>47.69</v>
          </cell>
          <cell r="E8277">
            <v>14.88</v>
          </cell>
          <cell r="F8277">
            <v>46.99</v>
          </cell>
          <cell r="G8277">
            <v>0</v>
          </cell>
          <cell r="H8277">
            <v>0</v>
          </cell>
          <cell r="I8277">
            <v>47.69</v>
          </cell>
        </row>
        <row r="8278">
          <cell r="A8278" t="str">
            <v>BR0111822060</v>
          </cell>
          <cell r="B8278" t="str">
            <v>BR011182</v>
          </cell>
          <cell r="C8278">
            <v>2060</v>
          </cell>
          <cell r="D8278">
            <v>149.56578999999999</v>
          </cell>
          <cell r="E8278">
            <v>9.6970600000000005</v>
          </cell>
          <cell r="F8278">
            <v>10.385910000000001</v>
          </cell>
          <cell r="G8278">
            <v>0</v>
          </cell>
          <cell r="H8278">
            <v>0</v>
          </cell>
          <cell r="I8278">
            <v>149.56578999999999</v>
          </cell>
        </row>
        <row r="8279">
          <cell r="A8279" t="str">
            <v>BR0111822064</v>
          </cell>
          <cell r="B8279" t="str">
            <v>BR011182</v>
          </cell>
          <cell r="C8279">
            <v>2064</v>
          </cell>
          <cell r="D8279">
            <v>71.62</v>
          </cell>
          <cell r="E8279">
            <v>4.96</v>
          </cell>
          <cell r="F8279">
            <v>6.23</v>
          </cell>
          <cell r="G8279">
            <v>0</v>
          </cell>
          <cell r="H8279">
            <v>0</v>
          </cell>
          <cell r="I8279">
            <v>71.62</v>
          </cell>
        </row>
        <row r="8280">
          <cell r="A8280" t="str">
            <v>BR0111862060</v>
          </cell>
          <cell r="B8280" t="str">
            <v>BR011186</v>
          </cell>
          <cell r="C8280">
            <v>2060</v>
          </cell>
          <cell r="D8280">
            <v>55.98706</v>
          </cell>
          <cell r="E8280">
            <v>9.5645600000000002</v>
          </cell>
          <cell r="F8280">
            <v>7.7763200000000001</v>
          </cell>
          <cell r="G8280">
            <v>0</v>
          </cell>
          <cell r="H8280">
            <v>0</v>
          </cell>
          <cell r="I8280">
            <v>55.98706</v>
          </cell>
        </row>
        <row r="8281">
          <cell r="A8281" t="str">
            <v>BR0111882060</v>
          </cell>
          <cell r="B8281" t="str">
            <v>BR011188</v>
          </cell>
          <cell r="C8281">
            <v>2060</v>
          </cell>
          <cell r="D8281">
            <v>49.297190000000001</v>
          </cell>
          <cell r="E8281">
            <v>9.5369799999999998</v>
          </cell>
          <cell r="F8281">
            <v>13.20885</v>
          </cell>
          <cell r="G8281">
            <v>0</v>
          </cell>
          <cell r="H8281">
            <v>0</v>
          </cell>
          <cell r="I8281">
            <v>49.297190000000001</v>
          </cell>
        </row>
        <row r="8282">
          <cell r="A8282" t="str">
            <v>BR0111911040</v>
          </cell>
          <cell r="B8282" t="str">
            <v>BR011191</v>
          </cell>
          <cell r="C8282">
            <v>1040</v>
          </cell>
          <cell r="D8282">
            <v>2.8011499999999998</v>
          </cell>
          <cell r="E8282">
            <v>4.4768499999999998</v>
          </cell>
          <cell r="F8282">
            <v>3.07185</v>
          </cell>
          <cell r="G8282">
            <v>0</v>
          </cell>
          <cell r="H8282">
            <v>3.0000000000000001E-5</v>
          </cell>
          <cell r="I8282">
            <v>2.80118</v>
          </cell>
        </row>
        <row r="8283">
          <cell r="A8283" t="str">
            <v>BR0111962060</v>
          </cell>
          <cell r="B8283" t="str">
            <v>BR011196</v>
          </cell>
          <cell r="C8283">
            <v>2060</v>
          </cell>
          <cell r="D8283">
            <v>52.05395</v>
          </cell>
          <cell r="E8283">
            <v>1.51573</v>
          </cell>
          <cell r="F8283">
            <v>2.3471600000000001</v>
          </cell>
          <cell r="G8283">
            <v>0</v>
          </cell>
          <cell r="H8283">
            <v>8.3860000000000004E-2</v>
          </cell>
          <cell r="I8283">
            <v>52.137810000000002</v>
          </cell>
        </row>
        <row r="8284">
          <cell r="A8284" t="str">
            <v>BR0111972060</v>
          </cell>
          <cell r="B8284" t="str">
            <v>BR011197</v>
          </cell>
          <cell r="C8284">
            <v>2060</v>
          </cell>
          <cell r="D8284">
            <v>119.2058</v>
          </cell>
          <cell r="E8284">
            <v>8.5531500000000005</v>
          </cell>
          <cell r="F8284">
            <v>9.9729799999999997</v>
          </cell>
          <cell r="G8284">
            <v>0</v>
          </cell>
          <cell r="H8284">
            <v>0</v>
          </cell>
          <cell r="I8284">
            <v>119.2058</v>
          </cell>
        </row>
        <row r="8285">
          <cell r="A8285" t="str">
            <v>BR0112111040</v>
          </cell>
          <cell r="B8285" t="str">
            <v>BR011211</v>
          </cell>
          <cell r="C8285">
            <v>1040</v>
          </cell>
          <cell r="D8285">
            <v>2.78945</v>
          </cell>
          <cell r="E8285">
            <v>2.65469</v>
          </cell>
          <cell r="F8285">
            <v>1.5658300000000001</v>
          </cell>
          <cell r="G8285">
            <v>0</v>
          </cell>
          <cell r="H8285">
            <v>0</v>
          </cell>
          <cell r="I8285">
            <v>2.78945</v>
          </cell>
        </row>
        <row r="8286">
          <cell r="A8286" t="str">
            <v>BR0112362060</v>
          </cell>
          <cell r="B8286" t="str">
            <v>BR011236</v>
          </cell>
          <cell r="C8286">
            <v>2060</v>
          </cell>
          <cell r="D8286">
            <v>121.7567</v>
          </cell>
          <cell r="E8286">
            <v>10.99419</v>
          </cell>
          <cell r="F8286">
            <v>12.09881</v>
          </cell>
          <cell r="G8286">
            <v>0</v>
          </cell>
          <cell r="H8286">
            <v>0</v>
          </cell>
          <cell r="I8286">
            <v>121.7567</v>
          </cell>
        </row>
        <row r="8287">
          <cell r="A8287" t="str">
            <v>BR0112362064</v>
          </cell>
          <cell r="B8287" t="str">
            <v>BR011236</v>
          </cell>
          <cell r="C8287">
            <v>2064</v>
          </cell>
          <cell r="D8287">
            <v>56.29457</v>
          </cell>
          <cell r="E8287">
            <v>12.28472</v>
          </cell>
          <cell r="F8287">
            <v>25.46669</v>
          </cell>
          <cell r="G8287">
            <v>0</v>
          </cell>
          <cell r="H8287">
            <v>0</v>
          </cell>
          <cell r="I8287">
            <v>56.29457</v>
          </cell>
        </row>
        <row r="8288">
          <cell r="A8288" t="str">
            <v>BR0112422060</v>
          </cell>
          <cell r="B8288" t="str">
            <v>BR011242</v>
          </cell>
          <cell r="C8288">
            <v>2060</v>
          </cell>
          <cell r="D8288">
            <v>126.47</v>
          </cell>
          <cell r="E8288">
            <v>4.9000000000000004</v>
          </cell>
          <cell r="F8288">
            <v>1.7</v>
          </cell>
          <cell r="G8288">
            <v>0</v>
          </cell>
          <cell r="H8288">
            <v>1.1299999999999999</v>
          </cell>
          <cell r="I8288">
            <v>127.6</v>
          </cell>
        </row>
        <row r="8289">
          <cell r="A8289" t="str">
            <v>BR0112422064</v>
          </cell>
          <cell r="B8289" t="str">
            <v>BR011242</v>
          </cell>
          <cell r="C8289">
            <v>2064</v>
          </cell>
          <cell r="D8289">
            <v>62.88</v>
          </cell>
          <cell r="E8289">
            <v>7.4433299999999996</v>
          </cell>
          <cell r="F8289">
            <v>8.6333300000000008</v>
          </cell>
          <cell r="G8289">
            <v>0</v>
          </cell>
          <cell r="H8289">
            <v>0</v>
          </cell>
          <cell r="I8289">
            <v>62.88</v>
          </cell>
        </row>
        <row r="8290">
          <cell r="A8290" t="str">
            <v>BR0112432060</v>
          </cell>
          <cell r="B8290" t="str">
            <v>BR011243</v>
          </cell>
          <cell r="C8290">
            <v>2060</v>
          </cell>
          <cell r="D8290">
            <v>63.54833</v>
          </cell>
          <cell r="E8290">
            <v>6.8650000000000002</v>
          </cell>
          <cell r="F8290">
            <v>7.7036699999999998</v>
          </cell>
          <cell r="G8290">
            <v>0</v>
          </cell>
          <cell r="H8290">
            <v>0</v>
          </cell>
          <cell r="I8290">
            <v>63.54833</v>
          </cell>
        </row>
        <row r="8291">
          <cell r="A8291" t="str">
            <v>BR0112432064</v>
          </cell>
          <cell r="B8291" t="str">
            <v>BR011243</v>
          </cell>
          <cell r="C8291">
            <v>2064</v>
          </cell>
          <cell r="D8291">
            <v>150.47488000000001</v>
          </cell>
          <cell r="E8291">
            <v>7.9100900000000003</v>
          </cell>
          <cell r="F8291">
            <v>16.020309999999998</v>
          </cell>
          <cell r="G8291">
            <v>0</v>
          </cell>
          <cell r="H8291">
            <v>3.1E-4</v>
          </cell>
          <cell r="I8291">
            <v>150.47519000000003</v>
          </cell>
        </row>
        <row r="8292">
          <cell r="A8292" t="str">
            <v>BR0112532060</v>
          </cell>
          <cell r="B8292" t="str">
            <v>BR011253</v>
          </cell>
          <cell r="C8292">
            <v>2060</v>
          </cell>
          <cell r="D8292">
            <v>45.719290000000001</v>
          </cell>
          <cell r="E8292">
            <v>7.1656199999999997</v>
          </cell>
          <cell r="F8292">
            <v>7.2008799999999997</v>
          </cell>
          <cell r="G8292">
            <v>0</v>
          </cell>
          <cell r="H8292">
            <v>5.7800000000000004E-3</v>
          </cell>
          <cell r="I8292">
            <v>45.725070000000002</v>
          </cell>
        </row>
        <row r="8293">
          <cell r="A8293" t="str">
            <v>BR0112552060</v>
          </cell>
          <cell r="B8293" t="str">
            <v>BR011255</v>
          </cell>
          <cell r="C8293">
            <v>2060</v>
          </cell>
          <cell r="D8293">
            <v>50.205739999999999</v>
          </cell>
          <cell r="E8293">
            <v>6.5842900000000002</v>
          </cell>
          <cell r="F8293">
            <v>9.3666199999999993</v>
          </cell>
          <cell r="G8293">
            <v>0</v>
          </cell>
          <cell r="H8293">
            <v>0</v>
          </cell>
          <cell r="I8293">
            <v>50.205739999999999</v>
          </cell>
        </row>
        <row r="8294">
          <cell r="A8294" t="str">
            <v>BR0112772060</v>
          </cell>
          <cell r="B8294" t="str">
            <v>BR011277</v>
          </cell>
          <cell r="C8294">
            <v>2060</v>
          </cell>
          <cell r="D8294">
            <v>105.14698</v>
          </cell>
          <cell r="E8294">
            <v>5.42523</v>
          </cell>
          <cell r="F8294">
            <v>4.6706300000000001</v>
          </cell>
          <cell r="G8294">
            <v>0</v>
          </cell>
          <cell r="H8294">
            <v>0</v>
          </cell>
          <cell r="I8294">
            <v>105.14698</v>
          </cell>
        </row>
        <row r="8295">
          <cell r="A8295" t="str">
            <v>BR0112772064</v>
          </cell>
          <cell r="B8295" t="str">
            <v>BR011277</v>
          </cell>
          <cell r="C8295">
            <v>2064</v>
          </cell>
          <cell r="D8295">
            <v>126.09</v>
          </cell>
          <cell r="E8295">
            <v>2.08</v>
          </cell>
          <cell r="F8295">
            <v>2.2400000000000002</v>
          </cell>
          <cell r="G8295">
            <v>0</v>
          </cell>
          <cell r="H8295">
            <v>0</v>
          </cell>
          <cell r="I8295">
            <v>126.09</v>
          </cell>
        </row>
        <row r="8296">
          <cell r="A8296" t="str">
            <v>BR0112914010</v>
          </cell>
          <cell r="B8296" t="str">
            <v>BR011291</v>
          </cell>
          <cell r="C8296">
            <v>4010</v>
          </cell>
          <cell r="D8296">
            <v>583.18343000000004</v>
          </cell>
          <cell r="E8296">
            <v>11.2364</v>
          </cell>
          <cell r="F8296">
            <v>23.896889999999999</v>
          </cell>
          <cell r="G8296">
            <v>0</v>
          </cell>
          <cell r="H8296">
            <v>7.2382400000000002</v>
          </cell>
          <cell r="I8296">
            <v>590.42167000000006</v>
          </cell>
        </row>
        <row r="8297">
          <cell r="A8297" t="str">
            <v>BR0112982060</v>
          </cell>
          <cell r="B8297" t="str">
            <v>BR011298</v>
          </cell>
          <cell r="C8297">
            <v>2060</v>
          </cell>
          <cell r="D8297">
            <v>130.59333000000001</v>
          </cell>
          <cell r="E8297">
            <v>4.2033300000000002</v>
          </cell>
          <cell r="F8297">
            <v>2.05667</v>
          </cell>
          <cell r="G8297">
            <v>0</v>
          </cell>
          <cell r="H8297">
            <v>0</v>
          </cell>
          <cell r="I8297">
            <v>130.59333000000001</v>
          </cell>
        </row>
        <row r="8298">
          <cell r="A8298" t="str">
            <v>BR0112982061</v>
          </cell>
          <cell r="B8298" t="str">
            <v>BR011298</v>
          </cell>
          <cell r="C8298">
            <v>2061</v>
          </cell>
          <cell r="D8298">
            <v>125.61557999999999</v>
          </cell>
          <cell r="E8298">
            <v>8.4782499999999992</v>
          </cell>
          <cell r="F8298">
            <v>15.57199</v>
          </cell>
          <cell r="G8298">
            <v>0</v>
          </cell>
          <cell r="H8298">
            <v>0</v>
          </cell>
          <cell r="I8298">
            <v>125.61557999999999</v>
          </cell>
        </row>
        <row r="8299">
          <cell r="A8299" t="str">
            <v>BR0112982064</v>
          </cell>
          <cell r="B8299" t="str">
            <v>BR011298</v>
          </cell>
          <cell r="C8299">
            <v>2064</v>
          </cell>
          <cell r="D8299">
            <v>123.67995000000001</v>
          </cell>
          <cell r="E8299">
            <v>6.5198099999999997</v>
          </cell>
          <cell r="F8299">
            <v>12.8835</v>
          </cell>
          <cell r="G8299">
            <v>0</v>
          </cell>
          <cell r="H8299">
            <v>0</v>
          </cell>
          <cell r="I8299">
            <v>123.67995000000001</v>
          </cell>
        </row>
        <row r="8300">
          <cell r="A8300" t="str">
            <v>BR0113042064</v>
          </cell>
          <cell r="B8300" t="str">
            <v>BR011304</v>
          </cell>
          <cell r="C8300">
            <v>2064</v>
          </cell>
          <cell r="D8300">
            <v>751.21</v>
          </cell>
          <cell r="E8300">
            <v>1.93</v>
          </cell>
          <cell r="F8300">
            <v>8.23</v>
          </cell>
          <cell r="G8300">
            <v>0</v>
          </cell>
          <cell r="H8300">
            <v>0</v>
          </cell>
          <cell r="I8300">
            <v>751.21</v>
          </cell>
        </row>
        <row r="8301">
          <cell r="A8301" t="str">
            <v>BR0113044010</v>
          </cell>
          <cell r="B8301" t="str">
            <v>BR011304</v>
          </cell>
          <cell r="C8301">
            <v>4010</v>
          </cell>
          <cell r="D8301">
            <v>187.0171</v>
          </cell>
          <cell r="E8301">
            <v>1.54847</v>
          </cell>
          <cell r="F8301">
            <v>6.5371800000000002</v>
          </cell>
          <cell r="G8301">
            <v>0</v>
          </cell>
          <cell r="H8301">
            <v>0</v>
          </cell>
          <cell r="I8301">
            <v>187.0171</v>
          </cell>
        </row>
        <row r="8302">
          <cell r="A8302" t="str">
            <v>BR0113046022</v>
          </cell>
          <cell r="B8302" t="str">
            <v>BR011304</v>
          </cell>
          <cell r="C8302">
            <v>6022</v>
          </cell>
          <cell r="D8302">
            <v>213.15666999999999</v>
          </cell>
          <cell r="E8302">
            <v>1.4683299999999999</v>
          </cell>
          <cell r="F8302">
            <v>10.001670000000001</v>
          </cell>
          <cell r="G8302">
            <v>0</v>
          </cell>
          <cell r="H8302">
            <v>0</v>
          </cell>
          <cell r="I8302">
            <v>213.15666999999999</v>
          </cell>
        </row>
        <row r="8303">
          <cell r="A8303" t="str">
            <v>BR0113046023</v>
          </cell>
          <cell r="B8303" t="str">
            <v>BR011304</v>
          </cell>
          <cell r="C8303">
            <v>6023</v>
          </cell>
          <cell r="D8303">
            <v>187.58853999999999</v>
          </cell>
          <cell r="E8303">
            <v>1.5467299999999999</v>
          </cell>
          <cell r="F8303">
            <v>6.5438299999999998</v>
          </cell>
          <cell r="G8303">
            <v>0</v>
          </cell>
          <cell r="H8303">
            <v>0</v>
          </cell>
          <cell r="I8303">
            <v>187.58853999999999</v>
          </cell>
        </row>
        <row r="8304">
          <cell r="A8304" t="str">
            <v>BR0113051040</v>
          </cell>
          <cell r="B8304" t="str">
            <v>BR011305</v>
          </cell>
          <cell r="C8304">
            <v>1040</v>
          </cell>
          <cell r="D8304">
            <v>52.800629999999998</v>
          </cell>
          <cell r="E8304">
            <v>7.9605600000000001</v>
          </cell>
          <cell r="F8304">
            <v>14.61373</v>
          </cell>
          <cell r="G8304">
            <v>0</v>
          </cell>
          <cell r="H8304">
            <v>3.3403900000000002</v>
          </cell>
          <cell r="I8304">
            <v>56.141019999999997</v>
          </cell>
        </row>
        <row r="8305">
          <cell r="A8305" t="str">
            <v>BR0113056022</v>
          </cell>
          <cell r="B8305" t="str">
            <v>BR011305</v>
          </cell>
          <cell r="C8305">
            <v>6022</v>
          </cell>
          <cell r="D8305">
            <v>34.25</v>
          </cell>
          <cell r="E8305">
            <v>5.28</v>
          </cell>
          <cell r="F8305">
            <v>8.24</v>
          </cell>
          <cell r="G8305">
            <v>0</v>
          </cell>
          <cell r="H8305">
            <v>2.27</v>
          </cell>
          <cell r="I8305">
            <v>36.520000000000003</v>
          </cell>
        </row>
        <row r="8306">
          <cell r="A8306" t="str">
            <v>BR0113061040</v>
          </cell>
          <cell r="B8306" t="str">
            <v>BR011306</v>
          </cell>
          <cell r="C8306">
            <v>1040</v>
          </cell>
          <cell r="D8306">
            <v>52.259509999999999</v>
          </cell>
          <cell r="E8306">
            <v>7.7169999999999996</v>
          </cell>
          <cell r="F8306">
            <v>14.52674</v>
          </cell>
          <cell r="G8306">
            <v>0</v>
          </cell>
          <cell r="H8306">
            <v>3.0050400000000002</v>
          </cell>
          <cell r="I8306">
            <v>55.26455</v>
          </cell>
        </row>
        <row r="8307">
          <cell r="A8307" t="str">
            <v>BR0113124010</v>
          </cell>
          <cell r="B8307" t="str">
            <v>BR011312</v>
          </cell>
          <cell r="C8307">
            <v>4010</v>
          </cell>
          <cell r="D8307">
            <v>99.117000000000004</v>
          </cell>
          <cell r="E8307">
            <v>4.5406700000000004</v>
          </cell>
          <cell r="F8307">
            <v>23.24117</v>
          </cell>
          <cell r="G8307">
            <v>0</v>
          </cell>
          <cell r="H8307">
            <v>0</v>
          </cell>
          <cell r="I8307">
            <v>99.117000000000004</v>
          </cell>
        </row>
        <row r="8308">
          <cell r="A8308" t="str">
            <v>BR0113272060</v>
          </cell>
          <cell r="B8308" t="str">
            <v>BR011327</v>
          </cell>
          <cell r="C8308">
            <v>2060</v>
          </cell>
          <cell r="D8308">
            <v>61.769440000000003</v>
          </cell>
          <cell r="E8308">
            <v>10.314690000000001</v>
          </cell>
          <cell r="F8308">
            <v>11.230560000000001</v>
          </cell>
          <cell r="G8308">
            <v>0</v>
          </cell>
          <cell r="H8308">
            <v>0</v>
          </cell>
          <cell r="I8308">
            <v>61.769440000000003</v>
          </cell>
        </row>
        <row r="8309">
          <cell r="A8309" t="str">
            <v>BR0113341040</v>
          </cell>
          <cell r="B8309" t="str">
            <v>BR011334</v>
          </cell>
          <cell r="C8309">
            <v>1040</v>
          </cell>
          <cell r="D8309">
            <v>61.059170000000002</v>
          </cell>
          <cell r="E8309">
            <v>0.17249999999999999</v>
          </cell>
          <cell r="F8309">
            <v>0.28749999999999998</v>
          </cell>
          <cell r="G8309">
            <v>0</v>
          </cell>
          <cell r="H8309">
            <v>23.614170000000001</v>
          </cell>
          <cell r="I8309">
            <v>84.673339999999996</v>
          </cell>
        </row>
        <row r="8310">
          <cell r="A8310" t="str">
            <v>BR0113341859</v>
          </cell>
          <cell r="B8310" t="str">
            <v>BR011334</v>
          </cell>
          <cell r="C8310">
            <v>1859</v>
          </cell>
          <cell r="D8310">
            <v>56.72</v>
          </cell>
          <cell r="E8310">
            <v>0.17272999999999999</v>
          </cell>
          <cell r="F8310">
            <v>0.28772999999999999</v>
          </cell>
          <cell r="G8310">
            <v>0</v>
          </cell>
          <cell r="H8310">
            <v>23.614550000000001</v>
          </cell>
          <cell r="I8310">
            <v>80.334550000000007</v>
          </cell>
        </row>
        <row r="8311">
          <cell r="A8311" t="str">
            <v>BR0113382060</v>
          </cell>
          <cell r="B8311" t="str">
            <v>BR011338</v>
          </cell>
          <cell r="C8311">
            <v>2060</v>
          </cell>
          <cell r="D8311">
            <v>120.78736000000001</v>
          </cell>
          <cell r="E8311">
            <v>11.70182</v>
          </cell>
          <cell r="F8311">
            <v>13.52122</v>
          </cell>
          <cell r="G8311">
            <v>0</v>
          </cell>
          <cell r="H8311">
            <v>0</v>
          </cell>
          <cell r="I8311">
            <v>120.78736000000001</v>
          </cell>
        </row>
        <row r="8312">
          <cell r="A8312" t="str">
            <v>BR0113542060</v>
          </cell>
          <cell r="B8312" t="str">
            <v>BR011354</v>
          </cell>
          <cell r="C8312">
            <v>2060</v>
          </cell>
          <cell r="D8312">
            <v>56.884999999999998</v>
          </cell>
          <cell r="E8312">
            <v>4.1654999999999998</v>
          </cell>
          <cell r="F8312">
            <v>6.2789999999999999</v>
          </cell>
          <cell r="G8312">
            <v>0</v>
          </cell>
          <cell r="H8312">
            <v>0</v>
          </cell>
          <cell r="I8312">
            <v>56.884999999999998</v>
          </cell>
        </row>
        <row r="8313">
          <cell r="A8313" t="str">
            <v>BR0113551040</v>
          </cell>
          <cell r="B8313" t="str">
            <v>BR011355</v>
          </cell>
          <cell r="C8313">
            <v>1040</v>
          </cell>
          <cell r="D8313">
            <v>18.842289999999998</v>
          </cell>
          <cell r="E8313">
            <v>1.8486</v>
          </cell>
          <cell r="F8313">
            <v>3.6998600000000001</v>
          </cell>
          <cell r="G8313">
            <v>0</v>
          </cell>
          <cell r="H8313">
            <v>9.6509999999999999E-2</v>
          </cell>
          <cell r="I8313">
            <v>18.938799999999997</v>
          </cell>
        </row>
        <row r="8314">
          <cell r="A8314" t="str">
            <v>BR0113752061</v>
          </cell>
          <cell r="B8314" t="str">
            <v>BR011375</v>
          </cell>
          <cell r="C8314">
            <v>2061</v>
          </cell>
          <cell r="D8314">
            <v>126.50758999999999</v>
          </cell>
          <cell r="E8314">
            <v>8.5404199999999992</v>
          </cell>
          <cell r="F8314">
            <v>15.57938</v>
          </cell>
          <cell r="G8314">
            <v>0</v>
          </cell>
          <cell r="H8314">
            <v>0</v>
          </cell>
          <cell r="I8314">
            <v>126.50758999999999</v>
          </cell>
        </row>
        <row r="8315">
          <cell r="A8315" t="str">
            <v>BR0113842061</v>
          </cell>
          <cell r="B8315" t="str">
            <v>BR011384</v>
          </cell>
          <cell r="C8315">
            <v>2061</v>
          </cell>
          <cell r="D8315">
            <v>46.477629999999998</v>
          </cell>
          <cell r="E8315">
            <v>5.6417599999999997</v>
          </cell>
          <cell r="F8315">
            <v>10.844709999999999</v>
          </cell>
          <cell r="G8315">
            <v>0</v>
          </cell>
          <cell r="H8315">
            <v>0</v>
          </cell>
          <cell r="I8315">
            <v>46.477629999999998</v>
          </cell>
        </row>
        <row r="8316">
          <cell r="A8316" t="str">
            <v>BR0113872060</v>
          </cell>
          <cell r="B8316" t="str">
            <v>BR011387</v>
          </cell>
          <cell r="C8316">
            <v>2060</v>
          </cell>
          <cell r="D8316">
            <v>123.98390999999999</v>
          </cell>
          <cell r="E8316">
            <v>15.39509</v>
          </cell>
          <cell r="F8316">
            <v>16.711200000000002</v>
          </cell>
          <cell r="G8316">
            <v>0</v>
          </cell>
          <cell r="H8316">
            <v>0</v>
          </cell>
          <cell r="I8316">
            <v>123.98390999999999</v>
          </cell>
        </row>
        <row r="8317">
          <cell r="A8317" t="str">
            <v>BR0113882060</v>
          </cell>
          <cell r="B8317" t="str">
            <v>BR011388</v>
          </cell>
          <cell r="C8317">
            <v>2060</v>
          </cell>
          <cell r="D8317">
            <v>48.0336</v>
          </cell>
          <cell r="E8317">
            <v>7.5507999999999997</v>
          </cell>
          <cell r="F8317">
            <v>7.4649999999999999</v>
          </cell>
          <cell r="G8317">
            <v>0</v>
          </cell>
          <cell r="H8317">
            <v>0</v>
          </cell>
          <cell r="I8317">
            <v>48.0336</v>
          </cell>
        </row>
        <row r="8318">
          <cell r="A8318" t="str">
            <v>BR0113932060</v>
          </cell>
          <cell r="B8318" t="str">
            <v>BR011393</v>
          </cell>
          <cell r="C8318">
            <v>2060</v>
          </cell>
          <cell r="D8318">
            <v>121.92685</v>
          </cell>
          <cell r="E8318">
            <v>11.50835</v>
          </cell>
          <cell r="F8318">
            <v>11.625870000000001</v>
          </cell>
          <cell r="G8318">
            <v>0</v>
          </cell>
          <cell r="H8318">
            <v>0.78269999999999995</v>
          </cell>
          <cell r="I8318">
            <v>122.70955000000001</v>
          </cell>
        </row>
        <row r="8319">
          <cell r="A8319" t="str">
            <v>BR0113932064</v>
          </cell>
          <cell r="B8319" t="str">
            <v>BR011393</v>
          </cell>
          <cell r="C8319">
            <v>2064</v>
          </cell>
          <cell r="D8319">
            <v>65.076880000000003</v>
          </cell>
          <cell r="E8319">
            <v>6.0875000000000004</v>
          </cell>
          <cell r="F8319">
            <v>6.3918799999999996</v>
          </cell>
          <cell r="G8319">
            <v>0</v>
          </cell>
          <cell r="H8319">
            <v>1.25E-3</v>
          </cell>
          <cell r="I8319">
            <v>65.078130000000002</v>
          </cell>
        </row>
        <row r="8320">
          <cell r="A8320" t="str">
            <v>BR0114061040</v>
          </cell>
          <cell r="B8320" t="str">
            <v>BR011406</v>
          </cell>
          <cell r="C8320">
            <v>1040</v>
          </cell>
          <cell r="D8320">
            <v>79.129000000000005</v>
          </cell>
          <cell r="E8320">
            <v>4.7079599999999999</v>
          </cell>
          <cell r="F8320">
            <v>7.5665800000000001</v>
          </cell>
          <cell r="G8320">
            <v>0</v>
          </cell>
          <cell r="H8320">
            <v>1.7751300000000001</v>
          </cell>
          <cell r="I8320">
            <v>80.904130000000009</v>
          </cell>
        </row>
        <row r="8321">
          <cell r="A8321" t="str">
            <v>BR0114082060</v>
          </cell>
          <cell r="B8321" t="str">
            <v>BR011408</v>
          </cell>
          <cell r="C8321">
            <v>2060</v>
          </cell>
          <cell r="D8321">
            <v>58.920900000000003</v>
          </cell>
          <cell r="E8321">
            <v>10.789099999999999</v>
          </cell>
          <cell r="F8321">
            <v>14.3294</v>
          </cell>
          <cell r="G8321">
            <v>0</v>
          </cell>
          <cell r="H8321">
            <v>0</v>
          </cell>
          <cell r="I8321">
            <v>58.920900000000003</v>
          </cell>
        </row>
        <row r="8322">
          <cell r="A8322" t="str">
            <v>BR0114092060</v>
          </cell>
          <cell r="B8322" t="str">
            <v>BR011409</v>
          </cell>
          <cell r="C8322">
            <v>2060</v>
          </cell>
          <cell r="D8322">
            <v>53.52552</v>
          </cell>
          <cell r="E8322">
            <v>11.332140000000001</v>
          </cell>
          <cell r="F8322">
            <v>13.35141</v>
          </cell>
          <cell r="G8322">
            <v>0</v>
          </cell>
          <cell r="H8322">
            <v>0</v>
          </cell>
          <cell r="I8322">
            <v>53.52552</v>
          </cell>
        </row>
        <row r="8323">
          <cell r="A8323" t="str">
            <v>BR0114102060</v>
          </cell>
          <cell r="B8323" t="str">
            <v>BR011410</v>
          </cell>
          <cell r="C8323">
            <v>2060</v>
          </cell>
          <cell r="D8323">
            <v>78.169290000000004</v>
          </cell>
          <cell r="E8323">
            <v>9.5037000000000003</v>
          </cell>
          <cell r="F8323">
            <v>9.4582899999999999</v>
          </cell>
          <cell r="G8323">
            <v>0</v>
          </cell>
          <cell r="H8323">
            <v>0</v>
          </cell>
          <cell r="I8323">
            <v>78.169290000000004</v>
          </cell>
        </row>
        <row r="8324">
          <cell r="A8324" t="str">
            <v>BR0114102064</v>
          </cell>
          <cell r="B8324" t="str">
            <v>BR011410</v>
          </cell>
          <cell r="C8324">
            <v>2064</v>
          </cell>
          <cell r="D8324">
            <v>162.25189</v>
          </cell>
          <cell r="E8324">
            <v>8.9360700000000008</v>
          </cell>
          <cell r="F8324">
            <v>18.44502</v>
          </cell>
          <cell r="G8324">
            <v>0</v>
          </cell>
          <cell r="H8324">
            <v>0</v>
          </cell>
          <cell r="I8324">
            <v>162.25189</v>
          </cell>
        </row>
        <row r="8325">
          <cell r="A8325" t="str">
            <v>BR0114171040</v>
          </cell>
          <cell r="B8325" t="str">
            <v>BR011417</v>
          </cell>
          <cell r="C8325">
            <v>1040</v>
          </cell>
          <cell r="D8325">
            <v>12.94323</v>
          </cell>
          <cell r="E8325">
            <v>0.97097999999999995</v>
          </cell>
          <cell r="F8325">
            <v>1.91683</v>
          </cell>
          <cell r="G8325">
            <v>0</v>
          </cell>
          <cell r="H8325">
            <v>0.34770000000000001</v>
          </cell>
          <cell r="I8325">
            <v>13.290929999999999</v>
          </cell>
        </row>
        <row r="8326">
          <cell r="A8326" t="str">
            <v>BR0114202060</v>
          </cell>
          <cell r="B8326" t="str">
            <v>BR011420</v>
          </cell>
          <cell r="C8326">
            <v>2060</v>
          </cell>
          <cell r="D8326">
            <v>49.785429999999998</v>
          </cell>
          <cell r="E8326">
            <v>5.3898099999999998</v>
          </cell>
          <cell r="F8326">
            <v>7.5559700000000003</v>
          </cell>
          <cell r="G8326">
            <v>0</v>
          </cell>
          <cell r="H8326">
            <v>0</v>
          </cell>
          <cell r="I8326">
            <v>49.785429999999998</v>
          </cell>
        </row>
        <row r="8327">
          <cell r="A8327" t="str">
            <v>BR0114212060</v>
          </cell>
          <cell r="B8327" t="str">
            <v>BR011421</v>
          </cell>
          <cell r="C8327">
            <v>2060</v>
          </cell>
          <cell r="D8327">
            <v>153.15742</v>
          </cell>
          <cell r="E8327">
            <v>7.6048400000000003</v>
          </cell>
          <cell r="F8327">
            <v>7.7533300000000001</v>
          </cell>
          <cell r="G8327">
            <v>0</v>
          </cell>
          <cell r="H8327">
            <v>0</v>
          </cell>
          <cell r="I8327">
            <v>153.15742</v>
          </cell>
        </row>
        <row r="8328">
          <cell r="A8328" t="str">
            <v>BR0114232060</v>
          </cell>
          <cell r="B8328" t="str">
            <v>BR011423</v>
          </cell>
          <cell r="C8328">
            <v>2060</v>
          </cell>
          <cell r="D8328">
            <v>59.660760000000003</v>
          </cell>
          <cell r="E8328">
            <v>5.9261600000000003</v>
          </cell>
          <cell r="F8328">
            <v>6.9106399999999999</v>
          </cell>
          <cell r="G8328">
            <v>0</v>
          </cell>
          <cell r="H8328">
            <v>0</v>
          </cell>
          <cell r="I8328">
            <v>59.660760000000003</v>
          </cell>
        </row>
        <row r="8329">
          <cell r="A8329" t="str">
            <v>BR0114331040</v>
          </cell>
          <cell r="B8329" t="str">
            <v>BR011433</v>
          </cell>
          <cell r="C8329">
            <v>1040</v>
          </cell>
          <cell r="D8329">
            <v>53.9495</v>
          </cell>
          <cell r="E8329">
            <v>6.2779999999999996</v>
          </cell>
          <cell r="F8329">
            <v>10.356</v>
          </cell>
          <cell r="G8329">
            <v>0</v>
          </cell>
          <cell r="H8329">
            <v>0.23449999999999999</v>
          </cell>
          <cell r="I8329">
            <v>54.183999999999997</v>
          </cell>
        </row>
        <row r="8330">
          <cell r="A8330" t="str">
            <v>BR0114351040</v>
          </cell>
          <cell r="B8330" t="str">
            <v>BR011435</v>
          </cell>
          <cell r="C8330">
            <v>1040</v>
          </cell>
          <cell r="D8330">
            <v>26.491330000000001</v>
          </cell>
          <cell r="E8330">
            <v>5.3016300000000003</v>
          </cell>
          <cell r="F8330">
            <v>4.6602499999999996</v>
          </cell>
          <cell r="G8330">
            <v>0</v>
          </cell>
          <cell r="H8330">
            <v>0.42670000000000002</v>
          </cell>
          <cell r="I8330">
            <v>26.918030000000002</v>
          </cell>
        </row>
        <row r="8331">
          <cell r="A8331" t="str">
            <v>BR0114366023</v>
          </cell>
          <cell r="B8331" t="str">
            <v>BR011436</v>
          </cell>
          <cell r="C8331">
            <v>6023</v>
          </cell>
          <cell r="D8331">
            <v>325.495</v>
          </cell>
          <cell r="E8331">
            <v>23.21</v>
          </cell>
          <cell r="F8331">
            <v>36.384999999999998</v>
          </cell>
          <cell r="G8331">
            <v>0</v>
          </cell>
          <cell r="H8331">
            <v>5.6950000000000003</v>
          </cell>
          <cell r="I8331">
            <v>331.19</v>
          </cell>
        </row>
        <row r="8332">
          <cell r="A8332" t="str">
            <v>BR0114372060</v>
          </cell>
          <cell r="B8332" t="str">
            <v>BR011437</v>
          </cell>
          <cell r="C8332">
            <v>2060</v>
          </cell>
          <cell r="D8332">
            <v>57.334420000000001</v>
          </cell>
          <cell r="E8332">
            <v>7.4325200000000002</v>
          </cell>
          <cell r="F8332">
            <v>10.11623</v>
          </cell>
          <cell r="G8332">
            <v>0</v>
          </cell>
          <cell r="H8332">
            <v>0</v>
          </cell>
          <cell r="I8332">
            <v>57.334420000000001</v>
          </cell>
        </row>
        <row r="8333">
          <cell r="A8333" t="str">
            <v>BR0114372064</v>
          </cell>
          <cell r="B8333" t="str">
            <v>BR011437</v>
          </cell>
          <cell r="C8333">
            <v>2064</v>
          </cell>
          <cell r="D8333">
            <v>130.92035000000001</v>
          </cell>
          <cell r="E8333">
            <v>10.778600000000001</v>
          </cell>
          <cell r="F8333">
            <v>19.9876</v>
          </cell>
          <cell r="G8333">
            <v>0</v>
          </cell>
          <cell r="H8333">
            <v>0</v>
          </cell>
          <cell r="I8333">
            <v>130.92035000000001</v>
          </cell>
        </row>
        <row r="8334">
          <cell r="A8334" t="str">
            <v>BR0114442060</v>
          </cell>
          <cell r="B8334" t="str">
            <v>BR011444</v>
          </cell>
          <cell r="C8334">
            <v>2060</v>
          </cell>
          <cell r="D8334">
            <v>51.77563</v>
          </cell>
          <cell r="E8334">
            <v>6.0516300000000003</v>
          </cell>
          <cell r="F8334">
            <v>7.9172500000000001</v>
          </cell>
          <cell r="G8334">
            <v>0</v>
          </cell>
          <cell r="H8334">
            <v>0</v>
          </cell>
          <cell r="I8334">
            <v>51.77563</v>
          </cell>
        </row>
        <row r="8335">
          <cell r="A8335" t="str">
            <v>BR0114491040</v>
          </cell>
          <cell r="B8335" t="str">
            <v>BR011449</v>
          </cell>
          <cell r="C8335">
            <v>1040</v>
          </cell>
          <cell r="D8335">
            <v>25.549900000000001</v>
          </cell>
          <cell r="E8335">
            <v>6.6808100000000001</v>
          </cell>
          <cell r="F8335">
            <v>5.5516100000000002</v>
          </cell>
          <cell r="G8335">
            <v>0</v>
          </cell>
          <cell r="H8335">
            <v>0.26694000000000001</v>
          </cell>
          <cell r="I8335">
            <v>25.816840000000003</v>
          </cell>
        </row>
        <row r="8336">
          <cell r="A8336" t="str">
            <v>BR0114731040</v>
          </cell>
          <cell r="B8336" t="str">
            <v>BR011473</v>
          </cell>
          <cell r="C8336">
            <v>1040</v>
          </cell>
          <cell r="D8336">
            <v>13.00642</v>
          </cell>
          <cell r="E8336">
            <v>0.94013000000000002</v>
          </cell>
          <cell r="F8336">
            <v>1.8570800000000001</v>
          </cell>
          <cell r="G8336">
            <v>0</v>
          </cell>
          <cell r="H8336">
            <v>0.26728000000000002</v>
          </cell>
          <cell r="I8336">
            <v>13.2737</v>
          </cell>
        </row>
        <row r="8337">
          <cell r="A8337" t="str">
            <v>BR0114741040</v>
          </cell>
          <cell r="B8337" t="str">
            <v>BR011474</v>
          </cell>
          <cell r="C8337">
            <v>1040</v>
          </cell>
          <cell r="D8337">
            <v>12.99117</v>
          </cell>
          <cell r="E8337">
            <v>0.94013000000000002</v>
          </cell>
          <cell r="F8337">
            <v>1.8570800000000001</v>
          </cell>
          <cell r="G8337">
            <v>0</v>
          </cell>
          <cell r="H8337">
            <v>0.40942000000000001</v>
          </cell>
          <cell r="I8337">
            <v>13.400590000000001</v>
          </cell>
        </row>
        <row r="8338">
          <cell r="A8338" t="str">
            <v>BR0114802060</v>
          </cell>
          <cell r="B8338" t="str">
            <v>BR011480</v>
          </cell>
          <cell r="C8338">
            <v>2060</v>
          </cell>
          <cell r="D8338">
            <v>144.655</v>
          </cell>
          <cell r="E8338">
            <v>3.2</v>
          </cell>
          <cell r="F8338">
            <v>0.92</v>
          </cell>
          <cell r="G8338">
            <v>0</v>
          </cell>
          <cell r="H8338">
            <v>0</v>
          </cell>
          <cell r="I8338">
            <v>144.655</v>
          </cell>
        </row>
        <row r="8339">
          <cell r="A8339" t="str">
            <v>BR0114802064</v>
          </cell>
          <cell r="B8339" t="str">
            <v>BR011480</v>
          </cell>
          <cell r="C8339">
            <v>2064</v>
          </cell>
          <cell r="D8339">
            <v>87.48</v>
          </cell>
          <cell r="E8339">
            <v>6.875</v>
          </cell>
          <cell r="F8339">
            <v>10.130000000000001</v>
          </cell>
          <cell r="G8339">
            <v>0</v>
          </cell>
          <cell r="H8339">
            <v>0</v>
          </cell>
          <cell r="I8339">
            <v>87.48</v>
          </cell>
        </row>
        <row r="8340">
          <cell r="A8340" t="str">
            <v>BR0114922060</v>
          </cell>
          <cell r="B8340" t="str">
            <v>BR011492</v>
          </cell>
          <cell r="C8340">
            <v>2060</v>
          </cell>
          <cell r="D8340">
            <v>46.616619999999998</v>
          </cell>
          <cell r="E8340">
            <v>11.33465</v>
          </cell>
          <cell r="F8340">
            <v>13.41522</v>
          </cell>
          <cell r="G8340">
            <v>0</v>
          </cell>
          <cell r="H8340">
            <v>0</v>
          </cell>
          <cell r="I8340">
            <v>46.616619999999998</v>
          </cell>
        </row>
        <row r="8341">
          <cell r="A8341" t="str">
            <v>BR0114922064</v>
          </cell>
          <cell r="B8341" t="str">
            <v>BR011492</v>
          </cell>
          <cell r="C8341">
            <v>2064</v>
          </cell>
          <cell r="D8341">
            <v>46.6175</v>
          </cell>
          <cell r="E8341">
            <v>11.335000000000001</v>
          </cell>
          <cell r="F8341">
            <v>13.414999999999999</v>
          </cell>
          <cell r="G8341">
            <v>0</v>
          </cell>
          <cell r="H8341">
            <v>0</v>
          </cell>
          <cell r="I8341">
            <v>46.6175</v>
          </cell>
        </row>
        <row r="8342">
          <cell r="A8342" t="str">
            <v>BR0114982060</v>
          </cell>
          <cell r="B8342" t="str">
            <v>BR011498</v>
          </cell>
          <cell r="C8342">
            <v>2060</v>
          </cell>
          <cell r="D8342">
            <v>47.286079999999998</v>
          </cell>
          <cell r="E8342">
            <v>9.7375699999999998</v>
          </cell>
          <cell r="F8342">
            <v>11.985530000000001</v>
          </cell>
          <cell r="G8342">
            <v>0</v>
          </cell>
          <cell r="H8342">
            <v>0</v>
          </cell>
          <cell r="I8342">
            <v>47.286079999999998</v>
          </cell>
        </row>
        <row r="8343">
          <cell r="A8343" t="str">
            <v>BR0114982064</v>
          </cell>
          <cell r="B8343" t="str">
            <v>BR011498</v>
          </cell>
          <cell r="C8343">
            <v>2064</v>
          </cell>
          <cell r="D8343">
            <v>47.29</v>
          </cell>
          <cell r="E8343">
            <v>9.74</v>
          </cell>
          <cell r="F8343">
            <v>11.984999999999999</v>
          </cell>
          <cell r="G8343">
            <v>0</v>
          </cell>
          <cell r="H8343">
            <v>0</v>
          </cell>
          <cell r="I8343">
            <v>47.29</v>
          </cell>
        </row>
        <row r="8344">
          <cell r="A8344" t="str">
            <v>BR0115012060</v>
          </cell>
          <cell r="B8344" t="str">
            <v>BR011501</v>
          </cell>
          <cell r="C8344">
            <v>2060</v>
          </cell>
          <cell r="D8344">
            <v>156.45433</v>
          </cell>
          <cell r="E8344">
            <v>5.9709300000000001</v>
          </cell>
          <cell r="F8344">
            <v>6.47227</v>
          </cell>
          <cell r="G8344">
            <v>0</v>
          </cell>
          <cell r="H8344">
            <v>0</v>
          </cell>
          <cell r="I8344">
            <v>156.45433</v>
          </cell>
        </row>
        <row r="8345">
          <cell r="A8345" t="str">
            <v>BR0115012064</v>
          </cell>
          <cell r="B8345" t="str">
            <v>BR011501</v>
          </cell>
          <cell r="C8345">
            <v>2064</v>
          </cell>
          <cell r="D8345">
            <v>276.77019000000001</v>
          </cell>
          <cell r="E8345">
            <v>18.460100000000001</v>
          </cell>
          <cell r="F8345">
            <v>28.998169999999998</v>
          </cell>
          <cell r="G8345">
            <v>0</v>
          </cell>
          <cell r="H8345">
            <v>0</v>
          </cell>
          <cell r="I8345">
            <v>276.77019000000001</v>
          </cell>
        </row>
        <row r="8346">
          <cell r="A8346" t="str">
            <v>BR0115022060</v>
          </cell>
          <cell r="B8346" t="str">
            <v>BR011502</v>
          </cell>
          <cell r="C8346">
            <v>2060</v>
          </cell>
          <cell r="D8346">
            <v>51.853400000000001</v>
          </cell>
          <cell r="E8346">
            <v>8.7296800000000001</v>
          </cell>
          <cell r="F8346">
            <v>14.446759999999999</v>
          </cell>
          <cell r="G8346">
            <v>0</v>
          </cell>
          <cell r="H8346">
            <v>0</v>
          </cell>
          <cell r="I8346">
            <v>51.853400000000001</v>
          </cell>
        </row>
        <row r="8347">
          <cell r="A8347" t="str">
            <v>BR0115032060</v>
          </cell>
          <cell r="B8347" t="str">
            <v>BR011503</v>
          </cell>
          <cell r="C8347">
            <v>2060</v>
          </cell>
          <cell r="D8347">
            <v>44.737499999999997</v>
          </cell>
          <cell r="E8347">
            <v>5.6646000000000001</v>
          </cell>
          <cell r="F8347">
            <v>7.6422499999999998</v>
          </cell>
          <cell r="G8347">
            <v>0</v>
          </cell>
          <cell r="H8347">
            <v>5.0000000000000002E-5</v>
          </cell>
          <cell r="I8347">
            <v>44.737549999999999</v>
          </cell>
        </row>
        <row r="8348">
          <cell r="A8348" t="str">
            <v>BR0115041040</v>
          </cell>
          <cell r="B8348" t="str">
            <v>BR011504</v>
          </cell>
          <cell r="C8348">
            <v>1040</v>
          </cell>
          <cell r="D8348">
            <v>99.585390000000004</v>
          </cell>
          <cell r="E8348">
            <v>4.2320900000000004</v>
          </cell>
          <cell r="F8348">
            <v>7.1753400000000003</v>
          </cell>
          <cell r="G8348">
            <v>0</v>
          </cell>
          <cell r="H8348">
            <v>8.4659999999999999E-2</v>
          </cell>
          <cell r="I8348">
            <v>99.670050000000003</v>
          </cell>
        </row>
        <row r="8349">
          <cell r="A8349" t="str">
            <v>BR0115041859</v>
          </cell>
          <cell r="B8349" t="str">
            <v>BR011504</v>
          </cell>
          <cell r="C8349">
            <v>1859</v>
          </cell>
          <cell r="D8349">
            <v>44.507779999999997</v>
          </cell>
          <cell r="E8349">
            <v>3.4871500000000002</v>
          </cell>
          <cell r="F8349">
            <v>4.6145500000000004</v>
          </cell>
          <cell r="G8349">
            <v>0</v>
          </cell>
          <cell r="H8349">
            <v>1.5869</v>
          </cell>
          <cell r="I8349">
            <v>46.094679999999997</v>
          </cell>
        </row>
        <row r="8350">
          <cell r="A8350" t="str">
            <v>BR0115046022</v>
          </cell>
          <cell r="B8350" t="str">
            <v>BR011504</v>
          </cell>
          <cell r="C8350">
            <v>6022</v>
          </cell>
          <cell r="D8350">
            <v>104.755</v>
          </cell>
          <cell r="E8350">
            <v>4.3949999999999996</v>
          </cell>
          <cell r="F8350">
            <v>7.85</v>
          </cell>
          <cell r="G8350">
            <v>0</v>
          </cell>
          <cell r="H8350">
            <v>1.575</v>
          </cell>
          <cell r="I8350">
            <v>106.33</v>
          </cell>
        </row>
        <row r="8351">
          <cell r="A8351" t="str">
            <v>BR0115111040</v>
          </cell>
          <cell r="B8351" t="str">
            <v>BR011511</v>
          </cell>
          <cell r="C8351">
            <v>1040</v>
          </cell>
          <cell r="D8351">
            <v>121.11717</v>
          </cell>
          <cell r="E8351">
            <v>5.8618300000000003</v>
          </cell>
          <cell r="F8351">
            <v>8.6455800000000007</v>
          </cell>
          <cell r="G8351">
            <v>0</v>
          </cell>
          <cell r="H8351">
            <v>0.24592</v>
          </cell>
          <cell r="I8351">
            <v>121.36309</v>
          </cell>
        </row>
        <row r="8352">
          <cell r="A8352" t="str">
            <v>BR0115171040</v>
          </cell>
          <cell r="B8352" t="str">
            <v>BR011517</v>
          </cell>
          <cell r="C8352">
            <v>1040</v>
          </cell>
          <cell r="D8352">
            <v>29.65793</v>
          </cell>
          <cell r="E8352">
            <v>10.0604</v>
          </cell>
          <cell r="F8352">
            <v>19.0596</v>
          </cell>
          <cell r="G8352">
            <v>0</v>
          </cell>
          <cell r="H8352">
            <v>0.2344</v>
          </cell>
          <cell r="I8352">
            <v>29.892330000000001</v>
          </cell>
        </row>
        <row r="8353">
          <cell r="A8353" t="str">
            <v>BR0115201040</v>
          </cell>
          <cell r="B8353" t="str">
            <v>BR011520</v>
          </cell>
          <cell r="C8353">
            <v>1040</v>
          </cell>
          <cell r="D8353">
            <v>112.95913</v>
          </cell>
          <cell r="E8353">
            <v>6.9316700000000004</v>
          </cell>
          <cell r="F8353">
            <v>10.25807</v>
          </cell>
          <cell r="G8353">
            <v>0</v>
          </cell>
          <cell r="H8353">
            <v>2.9902700000000002</v>
          </cell>
          <cell r="I8353">
            <v>115.9494</v>
          </cell>
        </row>
        <row r="8354">
          <cell r="A8354" t="str">
            <v>BR0115261040</v>
          </cell>
          <cell r="B8354" t="str">
            <v>BR011526</v>
          </cell>
          <cell r="C8354">
            <v>1040</v>
          </cell>
          <cell r="D8354">
            <v>99.437529999999995</v>
          </cell>
          <cell r="E8354">
            <v>4.2321</v>
          </cell>
          <cell r="F8354">
            <v>7.1753400000000003</v>
          </cell>
          <cell r="G8354">
            <v>0</v>
          </cell>
          <cell r="H8354">
            <v>8.4659999999999999E-2</v>
          </cell>
          <cell r="I8354">
            <v>99.522189999999995</v>
          </cell>
        </row>
        <row r="8355">
          <cell r="A8355" t="str">
            <v>BR0115291040</v>
          </cell>
          <cell r="B8355" t="str">
            <v>BR011529</v>
          </cell>
          <cell r="C8355">
            <v>1040</v>
          </cell>
          <cell r="D8355">
            <v>6.7572799999999997</v>
          </cell>
          <cell r="E8355">
            <v>0.49253000000000002</v>
          </cell>
          <cell r="F8355">
            <v>0.60350000000000004</v>
          </cell>
          <cell r="G8355">
            <v>0</v>
          </cell>
          <cell r="H8355">
            <v>8.9359999999999995E-2</v>
          </cell>
          <cell r="I8355">
            <v>6.8466399999999998</v>
          </cell>
        </row>
        <row r="8356">
          <cell r="A8356" t="str">
            <v>BR0115291859</v>
          </cell>
          <cell r="B8356" t="str">
            <v>BR011529</v>
          </cell>
          <cell r="C8356">
            <v>1859</v>
          </cell>
          <cell r="D8356">
            <v>6.5222100000000003</v>
          </cell>
          <cell r="E8356">
            <v>0.49253000000000002</v>
          </cell>
          <cell r="F8356">
            <v>0.60348000000000002</v>
          </cell>
          <cell r="G8356">
            <v>0</v>
          </cell>
          <cell r="H8356">
            <v>8.9370000000000005E-2</v>
          </cell>
          <cell r="I8356">
            <v>6.61158</v>
          </cell>
        </row>
        <row r="8357">
          <cell r="A8357" t="str">
            <v>BR0115301040</v>
          </cell>
          <cell r="B8357" t="str">
            <v>BR011530</v>
          </cell>
          <cell r="C8357">
            <v>1040</v>
          </cell>
          <cell r="D8357">
            <v>12.84883</v>
          </cell>
          <cell r="E8357">
            <v>0.93293999999999999</v>
          </cell>
          <cell r="F8357">
            <v>1.86402</v>
          </cell>
          <cell r="G8357">
            <v>0</v>
          </cell>
          <cell r="H8357">
            <v>0.34469</v>
          </cell>
          <cell r="I8357">
            <v>13.193519999999999</v>
          </cell>
        </row>
        <row r="8358">
          <cell r="A8358" t="str">
            <v>BR0115351040</v>
          </cell>
          <cell r="B8358" t="str">
            <v>BR011535</v>
          </cell>
          <cell r="C8358">
            <v>1040</v>
          </cell>
          <cell r="D8358">
            <v>105.3035</v>
          </cell>
          <cell r="E8358">
            <v>4.67286</v>
          </cell>
          <cell r="F8358">
            <v>8.1338500000000007</v>
          </cell>
          <cell r="G8358">
            <v>0</v>
          </cell>
          <cell r="H8358">
            <v>3.16E-3</v>
          </cell>
          <cell r="I8358">
            <v>105.30665999999999</v>
          </cell>
        </row>
        <row r="8359">
          <cell r="A8359" t="str">
            <v>BR0115381040</v>
          </cell>
          <cell r="B8359" t="str">
            <v>BR011538</v>
          </cell>
          <cell r="C8359">
            <v>1040</v>
          </cell>
          <cell r="D8359">
            <v>110.46578</v>
          </cell>
          <cell r="E8359">
            <v>4.2629700000000001</v>
          </cell>
          <cell r="F8359">
            <v>7.7410899999999998</v>
          </cell>
          <cell r="G8359">
            <v>0</v>
          </cell>
          <cell r="H8359">
            <v>4.3439999999999999E-2</v>
          </cell>
          <cell r="I8359">
            <v>110.50922</v>
          </cell>
        </row>
        <row r="8360">
          <cell r="A8360" t="str">
            <v>BR0115411040</v>
          </cell>
          <cell r="B8360" t="str">
            <v>BR011541</v>
          </cell>
          <cell r="C8360">
            <v>1040</v>
          </cell>
          <cell r="D8360">
            <v>102.98083</v>
          </cell>
          <cell r="E8360">
            <v>4.4705000000000004</v>
          </cell>
          <cell r="F8360">
            <v>7.5229600000000003</v>
          </cell>
          <cell r="G8360">
            <v>0</v>
          </cell>
          <cell r="H8360">
            <v>0.23254</v>
          </cell>
          <cell r="I8360">
            <v>103.21337</v>
          </cell>
        </row>
        <row r="8361">
          <cell r="A8361" t="str">
            <v>BR0115422060</v>
          </cell>
          <cell r="B8361" t="str">
            <v>BR011542</v>
          </cell>
          <cell r="C8361">
            <v>2060</v>
          </cell>
          <cell r="D8361">
            <v>56.024059999999999</v>
          </cell>
          <cell r="E8361">
            <v>10.3734</v>
          </cell>
          <cell r="F8361">
            <v>10.78565</v>
          </cell>
          <cell r="G8361">
            <v>0</v>
          </cell>
          <cell r="H8361">
            <v>0</v>
          </cell>
          <cell r="I8361">
            <v>56.024059999999999</v>
          </cell>
        </row>
        <row r="8362">
          <cell r="A8362" t="str">
            <v>BR0115422064</v>
          </cell>
          <cell r="B8362" t="str">
            <v>BR011542</v>
          </cell>
          <cell r="C8362">
            <v>2064</v>
          </cell>
          <cell r="D8362">
            <v>124.52218999999999</v>
          </cell>
          <cell r="E8362">
            <v>9.19</v>
          </cell>
          <cell r="F8362">
            <v>19.330629999999999</v>
          </cell>
          <cell r="G8362">
            <v>0</v>
          </cell>
          <cell r="H8362">
            <v>0</v>
          </cell>
          <cell r="I8362">
            <v>124.52218999999999</v>
          </cell>
        </row>
        <row r="8363">
          <cell r="A8363" t="str">
            <v>BR0115532060</v>
          </cell>
          <cell r="B8363" t="str">
            <v>BR011553</v>
          </cell>
          <cell r="C8363">
            <v>2060</v>
          </cell>
          <cell r="D8363">
            <v>57.592500000000001</v>
          </cell>
          <cell r="E8363">
            <v>7.0117599999999998</v>
          </cell>
          <cell r="F8363">
            <v>6.8640299999999996</v>
          </cell>
          <cell r="G8363">
            <v>0</v>
          </cell>
          <cell r="H8363">
            <v>9.4240000000000004E-2</v>
          </cell>
          <cell r="I8363">
            <v>57.68674</v>
          </cell>
        </row>
        <row r="8364">
          <cell r="A8364" t="str">
            <v>BR0115532064</v>
          </cell>
          <cell r="B8364" t="str">
            <v>BR011553</v>
          </cell>
          <cell r="C8364">
            <v>2064</v>
          </cell>
          <cell r="D8364">
            <v>91.962770000000006</v>
          </cell>
          <cell r="E8364">
            <v>7.3387500000000001</v>
          </cell>
          <cell r="F8364">
            <v>14.39411</v>
          </cell>
          <cell r="G8364">
            <v>0</v>
          </cell>
          <cell r="H8364">
            <v>2.3480000000000001E-2</v>
          </cell>
          <cell r="I8364">
            <v>91.986250000000013</v>
          </cell>
        </row>
        <row r="8365">
          <cell r="A8365" t="str">
            <v>BR0115571040</v>
          </cell>
          <cell r="B8365" t="str">
            <v>BR011557</v>
          </cell>
          <cell r="C8365">
            <v>1040</v>
          </cell>
          <cell r="D8365">
            <v>12.05288</v>
          </cell>
          <cell r="E8365">
            <v>1.0463499999999999</v>
          </cell>
          <cell r="F8365">
            <v>1.99817</v>
          </cell>
          <cell r="G8365">
            <v>0</v>
          </cell>
          <cell r="H8365">
            <v>0.25422</v>
          </cell>
          <cell r="I8365">
            <v>12.3071</v>
          </cell>
        </row>
        <row r="8366">
          <cell r="A8366" t="str">
            <v>BR0115621040</v>
          </cell>
          <cell r="B8366" t="str">
            <v>BR011562</v>
          </cell>
          <cell r="C8366">
            <v>1040</v>
          </cell>
          <cell r="D8366">
            <v>110.20563</v>
          </cell>
          <cell r="E8366">
            <v>4.2629200000000003</v>
          </cell>
          <cell r="F8366">
            <v>7.7410399999999999</v>
          </cell>
          <cell r="G8366">
            <v>0</v>
          </cell>
          <cell r="H8366">
            <v>5.3800000000000002E-3</v>
          </cell>
          <cell r="I8366">
            <v>110.21101</v>
          </cell>
        </row>
        <row r="8367">
          <cell r="A8367" t="str">
            <v>BR0115631040</v>
          </cell>
          <cell r="B8367" t="str">
            <v>BR011563</v>
          </cell>
          <cell r="C8367">
            <v>1040</v>
          </cell>
          <cell r="D8367">
            <v>7.82674</v>
          </cell>
          <cell r="E8367">
            <v>6.0565800000000003</v>
          </cell>
          <cell r="F8367">
            <v>5.0893499999999996</v>
          </cell>
          <cell r="G8367">
            <v>0</v>
          </cell>
          <cell r="H8367">
            <v>0.36270999999999998</v>
          </cell>
          <cell r="I8367">
            <v>8.1894500000000008</v>
          </cell>
        </row>
        <row r="8368">
          <cell r="A8368" t="str">
            <v>BR0115661040</v>
          </cell>
          <cell r="B8368" t="str">
            <v>BR011566</v>
          </cell>
          <cell r="C8368">
            <v>1040</v>
          </cell>
          <cell r="D8368">
            <v>106.89426</v>
          </cell>
          <cell r="E8368">
            <v>4.3979600000000003</v>
          </cell>
          <cell r="F8368">
            <v>7.7754899999999996</v>
          </cell>
          <cell r="G8368">
            <v>0</v>
          </cell>
          <cell r="H8368">
            <v>2.1458300000000001</v>
          </cell>
          <cell r="I8368">
            <v>109.04009000000001</v>
          </cell>
        </row>
        <row r="8369">
          <cell r="A8369" t="str">
            <v>BR0115702060</v>
          </cell>
          <cell r="B8369" t="str">
            <v>BR011570</v>
          </cell>
          <cell r="C8369">
            <v>2060</v>
          </cell>
          <cell r="D8369">
            <v>46.2395</v>
          </cell>
          <cell r="E8369">
            <v>7.9950000000000001</v>
          </cell>
          <cell r="F8369">
            <v>9.4295000000000009</v>
          </cell>
          <cell r="G8369">
            <v>0</v>
          </cell>
          <cell r="H8369">
            <v>0</v>
          </cell>
          <cell r="I8369">
            <v>46.2395</v>
          </cell>
        </row>
        <row r="8370">
          <cell r="A8370" t="str">
            <v>BR0115742060</v>
          </cell>
          <cell r="B8370" t="str">
            <v>BR011574</v>
          </cell>
          <cell r="C8370">
            <v>2060</v>
          </cell>
          <cell r="D8370">
            <v>58.526159999999997</v>
          </cell>
          <cell r="E8370">
            <v>7.5147000000000004</v>
          </cell>
          <cell r="F8370">
            <v>9.6566299999999998</v>
          </cell>
          <cell r="G8370">
            <v>0</v>
          </cell>
          <cell r="H8370">
            <v>0</v>
          </cell>
          <cell r="I8370">
            <v>58.526159999999997</v>
          </cell>
        </row>
        <row r="8371">
          <cell r="A8371" t="str">
            <v>BR0115742064</v>
          </cell>
          <cell r="B8371" t="str">
            <v>BR011574</v>
          </cell>
          <cell r="C8371">
            <v>2064</v>
          </cell>
          <cell r="D8371">
            <v>131.67307</v>
          </cell>
          <cell r="E8371">
            <v>6.2163399999999998</v>
          </cell>
          <cell r="F8371">
            <v>12.23287</v>
          </cell>
          <cell r="G8371">
            <v>0</v>
          </cell>
          <cell r="H8371">
            <v>0</v>
          </cell>
          <cell r="I8371">
            <v>131.67307</v>
          </cell>
        </row>
        <row r="8372">
          <cell r="A8372" t="str">
            <v>BR0115801040</v>
          </cell>
          <cell r="B8372" t="str">
            <v>BR011580</v>
          </cell>
          <cell r="C8372">
            <v>1040</v>
          </cell>
          <cell r="D8372">
            <v>102.19846</v>
          </cell>
          <cell r="E8372">
            <v>3.3210799999999998</v>
          </cell>
          <cell r="F8372">
            <v>5.5545</v>
          </cell>
          <cell r="G8372">
            <v>0</v>
          </cell>
          <cell r="H8372">
            <v>1E-3</v>
          </cell>
          <cell r="I8372">
            <v>102.19946</v>
          </cell>
        </row>
        <row r="8373">
          <cell r="A8373" t="str">
            <v>BR0115831040</v>
          </cell>
          <cell r="B8373" t="str">
            <v>BR011583</v>
          </cell>
          <cell r="C8373">
            <v>1040</v>
          </cell>
          <cell r="D8373">
            <v>104.18979</v>
          </cell>
          <cell r="E8373">
            <v>4.3624599999999996</v>
          </cell>
          <cell r="F8373">
            <v>7.3386100000000001</v>
          </cell>
          <cell r="G8373">
            <v>0</v>
          </cell>
          <cell r="H8373">
            <v>3.2599999999999999E-3</v>
          </cell>
          <cell r="I8373">
            <v>104.19305</v>
          </cell>
        </row>
        <row r="8374">
          <cell r="A8374" t="str">
            <v>BR0115841040</v>
          </cell>
          <cell r="B8374" t="str">
            <v>BR011584</v>
          </cell>
          <cell r="C8374">
            <v>1040</v>
          </cell>
          <cell r="D8374">
            <v>104.91188</v>
          </cell>
          <cell r="E8374">
            <v>2.9279199999999999</v>
          </cell>
          <cell r="F8374">
            <v>5.2334399999999999</v>
          </cell>
          <cell r="G8374">
            <v>0</v>
          </cell>
          <cell r="H8374">
            <v>0.22958000000000001</v>
          </cell>
          <cell r="I8374">
            <v>105.14146</v>
          </cell>
        </row>
        <row r="8375">
          <cell r="A8375" t="str">
            <v>BR0115851040</v>
          </cell>
          <cell r="B8375" t="str">
            <v>BR011585</v>
          </cell>
          <cell r="C8375">
            <v>1040</v>
          </cell>
          <cell r="D8375">
            <v>97.362679999999997</v>
          </cell>
          <cell r="E8375">
            <v>4.59396</v>
          </cell>
          <cell r="F8375">
            <v>7.7466400000000002</v>
          </cell>
          <cell r="G8375">
            <v>0</v>
          </cell>
          <cell r="H8375">
            <v>6.8000000000000005E-4</v>
          </cell>
          <cell r="I8375">
            <v>97.36336</v>
          </cell>
        </row>
        <row r="8376">
          <cell r="A8376" t="str">
            <v>BR0115862060</v>
          </cell>
          <cell r="B8376" t="str">
            <v>BR011586</v>
          </cell>
          <cell r="C8376">
            <v>2060</v>
          </cell>
          <cell r="D8376">
            <v>124.59228</v>
          </cell>
          <cell r="E8376">
            <v>15.08807</v>
          </cell>
          <cell r="F8376">
            <v>15.968209999999999</v>
          </cell>
          <cell r="G8376">
            <v>0</v>
          </cell>
          <cell r="H8376">
            <v>0</v>
          </cell>
          <cell r="I8376">
            <v>124.59228</v>
          </cell>
        </row>
        <row r="8377">
          <cell r="A8377" t="str">
            <v>BR0115862064</v>
          </cell>
          <cell r="B8377" t="str">
            <v>BR011586</v>
          </cell>
          <cell r="C8377">
            <v>2064</v>
          </cell>
          <cell r="D8377">
            <v>60.709870000000002</v>
          </cell>
          <cell r="E8377">
            <v>9.2823399999999996</v>
          </cell>
          <cell r="F8377">
            <v>17.729710000000001</v>
          </cell>
          <cell r="G8377">
            <v>0</v>
          </cell>
          <cell r="H8377">
            <v>0</v>
          </cell>
          <cell r="I8377">
            <v>60.709870000000002</v>
          </cell>
        </row>
        <row r="8378">
          <cell r="A8378" t="str">
            <v>BR0115871040</v>
          </cell>
          <cell r="B8378" t="str">
            <v>BR011587</v>
          </cell>
          <cell r="C8378">
            <v>1040</v>
          </cell>
          <cell r="D8378">
            <v>106.38821</v>
          </cell>
          <cell r="E8378">
            <v>3.6513</v>
          </cell>
          <cell r="F8378">
            <v>6.4576900000000004</v>
          </cell>
          <cell r="G8378">
            <v>0</v>
          </cell>
          <cell r="H8378">
            <v>0.94238999999999995</v>
          </cell>
          <cell r="I8378">
            <v>107.3306</v>
          </cell>
        </row>
        <row r="8379">
          <cell r="A8379" t="str">
            <v>BR0115881040</v>
          </cell>
          <cell r="B8379" t="str">
            <v>BR011588</v>
          </cell>
          <cell r="C8379">
            <v>1040</v>
          </cell>
          <cell r="D8379">
            <v>96.737409999999997</v>
          </cell>
          <cell r="E8379">
            <v>4.6646999999999998</v>
          </cell>
          <cell r="F8379">
            <v>7.83005</v>
          </cell>
          <cell r="G8379">
            <v>0</v>
          </cell>
          <cell r="H8379">
            <v>2.0549999999999999E-2</v>
          </cell>
          <cell r="I8379">
            <v>96.757959999999997</v>
          </cell>
        </row>
        <row r="8380">
          <cell r="A8380" t="str">
            <v>BR0115892060</v>
          </cell>
          <cell r="B8380" t="str">
            <v>BR011589</v>
          </cell>
          <cell r="C8380">
            <v>2060</v>
          </cell>
          <cell r="D8380">
            <v>66.408969999999997</v>
          </cell>
          <cell r="E8380">
            <v>11.83958</v>
          </cell>
          <cell r="F8380">
            <v>10.550470000000001</v>
          </cell>
          <cell r="G8380">
            <v>0</v>
          </cell>
          <cell r="H8380">
            <v>0</v>
          </cell>
          <cell r="I8380">
            <v>66.408969999999997</v>
          </cell>
        </row>
        <row r="8381">
          <cell r="A8381" t="str">
            <v>BR0115892064</v>
          </cell>
          <cell r="B8381" t="str">
            <v>BR011589</v>
          </cell>
          <cell r="C8381">
            <v>2064</v>
          </cell>
          <cell r="D8381">
            <v>134.94496000000001</v>
          </cell>
          <cell r="E8381">
            <v>17.032920000000001</v>
          </cell>
          <cell r="F8381">
            <v>25.129290000000001</v>
          </cell>
          <cell r="G8381">
            <v>0</v>
          </cell>
          <cell r="H8381">
            <v>0</v>
          </cell>
          <cell r="I8381">
            <v>134.94496000000001</v>
          </cell>
        </row>
        <row r="8382">
          <cell r="A8382" t="str">
            <v>BR0115911040</v>
          </cell>
          <cell r="B8382" t="str">
            <v>BR011591</v>
          </cell>
          <cell r="C8382">
            <v>1040</v>
          </cell>
          <cell r="D8382">
            <v>98.28313</v>
          </cell>
          <cell r="E8382">
            <v>4.17028</v>
          </cell>
          <cell r="F8382">
            <v>7.0669300000000002</v>
          </cell>
          <cell r="G8382">
            <v>0</v>
          </cell>
          <cell r="H8382">
            <v>2.494E-2</v>
          </cell>
          <cell r="I8382">
            <v>98.308070000000001</v>
          </cell>
        </row>
        <row r="8383">
          <cell r="A8383" t="str">
            <v>BR0115972060</v>
          </cell>
          <cell r="B8383" t="str">
            <v>BR011597</v>
          </cell>
          <cell r="C8383">
            <v>2060</v>
          </cell>
          <cell r="D8383">
            <v>110.83109</v>
          </cell>
          <cell r="E8383">
            <v>15.75719</v>
          </cell>
          <cell r="F8383">
            <v>18.083690000000001</v>
          </cell>
          <cell r="G8383">
            <v>0</v>
          </cell>
          <cell r="H8383">
            <v>0</v>
          </cell>
          <cell r="I8383">
            <v>110.83109</v>
          </cell>
        </row>
        <row r="8384">
          <cell r="A8384" t="str">
            <v>BR0116012060</v>
          </cell>
          <cell r="B8384" t="str">
            <v>BR011601</v>
          </cell>
          <cell r="C8384">
            <v>2060</v>
          </cell>
          <cell r="D8384">
            <v>63.767969999999998</v>
          </cell>
          <cell r="E8384">
            <v>6.3003099999999996</v>
          </cell>
          <cell r="F8384">
            <v>9.0434599999999996</v>
          </cell>
          <cell r="G8384">
            <v>0</v>
          </cell>
          <cell r="H8384">
            <v>0</v>
          </cell>
          <cell r="I8384">
            <v>63.767969999999998</v>
          </cell>
        </row>
        <row r="8385">
          <cell r="A8385" t="str">
            <v>BR0116021040</v>
          </cell>
          <cell r="B8385" t="str">
            <v>BR011602</v>
          </cell>
          <cell r="C8385">
            <v>1040</v>
          </cell>
          <cell r="D8385">
            <v>97.142300000000006</v>
          </cell>
          <cell r="E8385">
            <v>4.6646999999999998</v>
          </cell>
          <cell r="F8385">
            <v>7.8300299999999998</v>
          </cell>
          <cell r="G8385">
            <v>0</v>
          </cell>
          <cell r="H8385">
            <v>2.053E-2</v>
          </cell>
          <cell r="I8385">
            <v>97.16283</v>
          </cell>
        </row>
        <row r="8386">
          <cell r="A8386" t="str">
            <v>BR0116081040</v>
          </cell>
          <cell r="B8386" t="str">
            <v>BR011608</v>
          </cell>
          <cell r="C8386">
            <v>1040</v>
          </cell>
          <cell r="D8386">
            <v>64.376149999999996</v>
          </cell>
          <cell r="E8386">
            <v>5.3602400000000001</v>
          </cell>
          <cell r="F8386">
            <v>9.6243800000000004</v>
          </cell>
          <cell r="G8386">
            <v>0</v>
          </cell>
          <cell r="H8386">
            <v>1.7127399999999999</v>
          </cell>
          <cell r="I8386">
            <v>66.088889999999992</v>
          </cell>
        </row>
        <row r="8387">
          <cell r="A8387" t="str">
            <v>BR0116194010</v>
          </cell>
          <cell r="B8387" t="str">
            <v>BR011619</v>
          </cell>
          <cell r="C8387">
            <v>4010</v>
          </cell>
          <cell r="D8387">
            <v>381.67059999999998</v>
          </cell>
          <cell r="E8387">
            <v>2.8799999999999999E-2</v>
          </cell>
          <cell r="F8387">
            <v>0.1522</v>
          </cell>
          <cell r="G8387">
            <v>0</v>
          </cell>
          <cell r="H8387">
            <v>12.657</v>
          </cell>
          <cell r="I8387">
            <v>394.32759999999996</v>
          </cell>
        </row>
        <row r="8388">
          <cell r="A8388" t="str">
            <v>BR0116231040</v>
          </cell>
          <cell r="B8388" t="str">
            <v>BR011623</v>
          </cell>
          <cell r="C8388">
            <v>1040</v>
          </cell>
          <cell r="D8388">
            <v>51.406399999999998</v>
          </cell>
          <cell r="E8388">
            <v>2.8618999999999999</v>
          </cell>
          <cell r="F8388">
            <v>5.0867699999999996</v>
          </cell>
          <cell r="G8388">
            <v>0</v>
          </cell>
          <cell r="H8388">
            <v>0.23657</v>
          </cell>
          <cell r="I8388">
            <v>51.642969999999998</v>
          </cell>
        </row>
        <row r="8389">
          <cell r="A8389" t="str">
            <v>BR0116251040</v>
          </cell>
          <cell r="B8389" t="str">
            <v>BR011625</v>
          </cell>
          <cell r="C8389">
            <v>1040</v>
          </cell>
          <cell r="D8389">
            <v>117.29116999999999</v>
          </cell>
          <cell r="E8389">
            <v>5.5221</v>
          </cell>
          <cell r="F8389">
            <v>9.2346599999999999</v>
          </cell>
          <cell r="G8389">
            <v>0</v>
          </cell>
          <cell r="H8389">
            <v>7.3999999999999999E-4</v>
          </cell>
          <cell r="I8389">
            <v>117.29190999999999</v>
          </cell>
        </row>
        <row r="8390">
          <cell r="A8390" t="str">
            <v>BR0116264010</v>
          </cell>
          <cell r="B8390" t="str">
            <v>BR011626</v>
          </cell>
          <cell r="C8390">
            <v>4010</v>
          </cell>
          <cell r="D8390">
            <v>702.81124999999997</v>
          </cell>
          <cell r="E8390">
            <v>24.373000000000001</v>
          </cell>
          <cell r="F8390">
            <v>40.238750000000003</v>
          </cell>
          <cell r="G8390">
            <v>0</v>
          </cell>
          <cell r="H8390">
            <v>21.08663</v>
          </cell>
          <cell r="I8390">
            <v>723.89787999999999</v>
          </cell>
        </row>
        <row r="8391">
          <cell r="A8391" t="str">
            <v>BR0116266023</v>
          </cell>
          <cell r="B8391" t="str">
            <v>BR011626</v>
          </cell>
          <cell r="C8391">
            <v>6023</v>
          </cell>
          <cell r="D8391">
            <v>384.65089</v>
          </cell>
          <cell r="E8391">
            <v>24.945180000000001</v>
          </cell>
          <cell r="F8391">
            <v>57.59554</v>
          </cell>
          <cell r="G8391">
            <v>0</v>
          </cell>
          <cell r="H8391">
            <v>12.00196</v>
          </cell>
          <cell r="I8391">
            <v>396.65285</v>
          </cell>
        </row>
        <row r="8392">
          <cell r="A8392" t="str">
            <v>BR0116294010</v>
          </cell>
          <cell r="B8392" t="str">
            <v>BR011629</v>
          </cell>
          <cell r="C8392">
            <v>4010</v>
          </cell>
          <cell r="D8392">
            <v>747.58159000000001</v>
          </cell>
          <cell r="E8392">
            <v>29.735330000000001</v>
          </cell>
          <cell r="F8392">
            <v>56.240270000000002</v>
          </cell>
          <cell r="G8392">
            <v>0</v>
          </cell>
          <cell r="H8392">
            <v>23.501259999999998</v>
          </cell>
          <cell r="I8392">
            <v>771.08285000000001</v>
          </cell>
        </row>
        <row r="8393">
          <cell r="A8393" t="str">
            <v>BR0116294889</v>
          </cell>
          <cell r="B8393" t="str">
            <v>BR011629</v>
          </cell>
          <cell r="C8393">
            <v>4889</v>
          </cell>
          <cell r="D8393">
            <v>424.31565000000001</v>
          </cell>
          <cell r="E8393">
            <v>21.238880000000002</v>
          </cell>
          <cell r="F8393">
            <v>33.412509999999997</v>
          </cell>
          <cell r="G8393">
            <v>0</v>
          </cell>
          <cell r="H8393">
            <v>11.532719999999999</v>
          </cell>
          <cell r="I8393">
            <v>435.84836999999999</v>
          </cell>
        </row>
        <row r="8394">
          <cell r="A8394" t="str">
            <v>BR0116296023</v>
          </cell>
          <cell r="B8394" t="str">
            <v>BR011629</v>
          </cell>
          <cell r="C8394">
            <v>6023</v>
          </cell>
          <cell r="D8394">
            <v>424.315</v>
          </cell>
          <cell r="E8394">
            <v>21.238330000000001</v>
          </cell>
          <cell r="F8394">
            <v>33.413330000000002</v>
          </cell>
          <cell r="G8394">
            <v>0</v>
          </cell>
          <cell r="H8394">
            <v>11.533329999999999</v>
          </cell>
          <cell r="I8394">
            <v>435.84832999999998</v>
          </cell>
        </row>
        <row r="8395">
          <cell r="A8395" t="str">
            <v>BR0116324010</v>
          </cell>
          <cell r="B8395" t="str">
            <v>BR011632</v>
          </cell>
          <cell r="C8395">
            <v>4010</v>
          </cell>
          <cell r="D8395">
            <v>700.50792999999999</v>
          </cell>
          <cell r="E8395">
            <v>24.186979999999998</v>
          </cell>
          <cell r="F8395">
            <v>40.772030000000001</v>
          </cell>
          <cell r="G8395">
            <v>0</v>
          </cell>
          <cell r="H8395">
            <v>21.240600000000001</v>
          </cell>
          <cell r="I8395">
            <v>721.74852999999996</v>
          </cell>
        </row>
        <row r="8396">
          <cell r="A8396" t="str">
            <v>BR0116332060</v>
          </cell>
          <cell r="B8396" t="str">
            <v>BR011633</v>
          </cell>
          <cell r="C8396">
            <v>2060</v>
          </cell>
          <cell r="D8396">
            <v>56.297530000000002</v>
          </cell>
          <cell r="E8396">
            <v>7.3804100000000004</v>
          </cell>
          <cell r="F8396">
            <v>8.4547899999999991</v>
          </cell>
          <cell r="G8396">
            <v>0</v>
          </cell>
          <cell r="H8396">
            <v>0</v>
          </cell>
          <cell r="I8396">
            <v>56.297530000000002</v>
          </cell>
        </row>
        <row r="8397">
          <cell r="A8397" t="str">
            <v>BR0116332064</v>
          </cell>
          <cell r="B8397" t="str">
            <v>BR011633</v>
          </cell>
          <cell r="C8397">
            <v>2064</v>
          </cell>
          <cell r="D8397">
            <v>114.63</v>
          </cell>
          <cell r="E8397">
            <v>1.98333</v>
          </cell>
          <cell r="F8397">
            <v>2.1966700000000001</v>
          </cell>
          <cell r="G8397">
            <v>0</v>
          </cell>
          <cell r="H8397">
            <v>0</v>
          </cell>
          <cell r="I8397">
            <v>114.63</v>
          </cell>
        </row>
        <row r="8398">
          <cell r="A8398" t="str">
            <v>BR0116381040</v>
          </cell>
          <cell r="B8398" t="str">
            <v>BR011638</v>
          </cell>
          <cell r="C8398">
            <v>1040</v>
          </cell>
          <cell r="D8398">
            <v>100.25578</v>
          </cell>
          <cell r="E8398">
            <v>4.2320700000000002</v>
          </cell>
          <cell r="F8398">
            <v>7.1753400000000003</v>
          </cell>
          <cell r="G8398">
            <v>0</v>
          </cell>
          <cell r="H8398">
            <v>8.4659999999999999E-2</v>
          </cell>
          <cell r="I8398">
            <v>100.34044</v>
          </cell>
        </row>
        <row r="8399">
          <cell r="A8399" t="str">
            <v>BR0116442061</v>
          </cell>
          <cell r="B8399" t="str">
            <v>BR011644</v>
          </cell>
          <cell r="C8399">
            <v>2061</v>
          </cell>
          <cell r="D8399">
            <v>54.482399999999998</v>
          </cell>
          <cell r="E8399">
            <v>7.10412</v>
          </cell>
          <cell r="F8399">
            <v>13.260289999999999</v>
          </cell>
          <cell r="G8399">
            <v>0</v>
          </cell>
          <cell r="H8399">
            <v>0.80169000000000001</v>
          </cell>
          <cell r="I8399">
            <v>55.284089999999999</v>
          </cell>
        </row>
        <row r="8400">
          <cell r="A8400" t="str">
            <v>BR0116442064</v>
          </cell>
          <cell r="B8400" t="str">
            <v>BR011644</v>
          </cell>
          <cell r="C8400">
            <v>2064</v>
          </cell>
          <cell r="D8400">
            <v>55.070540000000001</v>
          </cell>
          <cell r="E8400">
            <v>8.2118800000000007</v>
          </cell>
          <cell r="F8400">
            <v>12.77162</v>
          </cell>
          <cell r="G8400">
            <v>0</v>
          </cell>
          <cell r="H8400">
            <v>0</v>
          </cell>
          <cell r="I8400">
            <v>55.070540000000001</v>
          </cell>
        </row>
        <row r="8401">
          <cell r="A8401" t="str">
            <v>BR0116451040</v>
          </cell>
          <cell r="B8401" t="str">
            <v>BR011645</v>
          </cell>
          <cell r="C8401">
            <v>1040</v>
          </cell>
          <cell r="D8401">
            <v>65.69</v>
          </cell>
          <cell r="E8401">
            <v>3.76</v>
          </cell>
          <cell r="F8401">
            <v>5.28</v>
          </cell>
          <cell r="G8401">
            <v>0</v>
          </cell>
          <cell r="H8401">
            <v>0.44</v>
          </cell>
          <cell r="I8401">
            <v>66.13</v>
          </cell>
        </row>
        <row r="8402">
          <cell r="A8402" t="str">
            <v>BR0116502060</v>
          </cell>
          <cell r="B8402" t="str">
            <v>BR011650</v>
          </cell>
          <cell r="C8402">
            <v>2060</v>
          </cell>
          <cell r="D8402">
            <v>125.12309999999999</v>
          </cell>
          <cell r="E8402">
            <v>7.5731000000000002</v>
          </cell>
          <cell r="F8402">
            <v>9.4418100000000003</v>
          </cell>
          <cell r="G8402">
            <v>0</v>
          </cell>
          <cell r="H8402">
            <v>9.468E-2</v>
          </cell>
          <cell r="I8402">
            <v>125.21777999999999</v>
          </cell>
        </row>
        <row r="8403">
          <cell r="A8403" t="str">
            <v>BR0116512060</v>
          </cell>
          <cell r="B8403" t="str">
            <v>BR011651</v>
          </cell>
          <cell r="C8403">
            <v>2060</v>
          </cell>
          <cell r="D8403">
            <v>59.23836</v>
          </cell>
          <cell r="E8403">
            <v>3.0478200000000002</v>
          </cell>
          <cell r="F8403">
            <v>3.12107</v>
          </cell>
          <cell r="G8403">
            <v>0</v>
          </cell>
          <cell r="H8403">
            <v>0</v>
          </cell>
          <cell r="I8403">
            <v>59.23836</v>
          </cell>
        </row>
        <row r="8404">
          <cell r="A8404" t="str">
            <v>BR0116522060</v>
          </cell>
          <cell r="B8404" t="str">
            <v>BR011652</v>
          </cell>
          <cell r="C8404">
            <v>2060</v>
          </cell>
          <cell r="D8404">
            <v>151.28886</v>
          </cell>
          <cell r="E8404">
            <v>10.02614</v>
          </cell>
          <cell r="F8404">
            <v>10.46688</v>
          </cell>
          <cell r="G8404">
            <v>0</v>
          </cell>
          <cell r="H8404">
            <v>0.80481999999999998</v>
          </cell>
          <cell r="I8404">
            <v>152.09368000000001</v>
          </cell>
        </row>
        <row r="8405">
          <cell r="A8405" t="str">
            <v>BR0116522064</v>
          </cell>
          <cell r="B8405" t="str">
            <v>BR011652</v>
          </cell>
          <cell r="C8405">
            <v>2064</v>
          </cell>
          <cell r="D8405">
            <v>93.8125</v>
          </cell>
          <cell r="E8405">
            <v>6.6349999999999998</v>
          </cell>
          <cell r="F8405">
            <v>9.3224999999999998</v>
          </cell>
          <cell r="G8405">
            <v>0</v>
          </cell>
          <cell r="H8405">
            <v>1.5974999999999999</v>
          </cell>
          <cell r="I8405">
            <v>95.41</v>
          </cell>
        </row>
        <row r="8406">
          <cell r="A8406" t="str">
            <v>BR0116571040</v>
          </cell>
          <cell r="B8406" t="str">
            <v>BR011657</v>
          </cell>
          <cell r="C8406">
            <v>1040</v>
          </cell>
          <cell r="D8406">
            <v>100.07003</v>
          </cell>
          <cell r="E8406">
            <v>3.0198100000000001</v>
          </cell>
          <cell r="F8406">
            <v>5.3431800000000003</v>
          </cell>
          <cell r="G8406">
            <v>0</v>
          </cell>
          <cell r="H8406">
            <v>3.6569999999999998E-2</v>
          </cell>
          <cell r="I8406">
            <v>100.1066</v>
          </cell>
        </row>
        <row r="8407">
          <cell r="A8407" t="str">
            <v>BR0116621040</v>
          </cell>
          <cell r="B8407" t="str">
            <v>BR011662</v>
          </cell>
          <cell r="C8407">
            <v>1040</v>
          </cell>
          <cell r="D8407">
            <v>66.481870000000001</v>
          </cell>
          <cell r="E8407">
            <v>5.4649299999999998</v>
          </cell>
          <cell r="F8407">
            <v>7.6383299999999998</v>
          </cell>
          <cell r="G8407">
            <v>0</v>
          </cell>
          <cell r="H8407">
            <v>2.0015000000000001</v>
          </cell>
          <cell r="I8407">
            <v>68.483370000000008</v>
          </cell>
        </row>
        <row r="8408">
          <cell r="A8408" t="str">
            <v>BR0116632060</v>
          </cell>
          <cell r="B8408" t="str">
            <v>BR011663</v>
          </cell>
          <cell r="C8408">
            <v>2060</v>
          </cell>
          <cell r="D8408">
            <v>49.925930000000001</v>
          </cell>
          <cell r="E8408">
            <v>7.5437799999999999</v>
          </cell>
          <cell r="F8408">
            <v>10.643969999999999</v>
          </cell>
          <cell r="G8408">
            <v>0</v>
          </cell>
          <cell r="H8408">
            <v>0</v>
          </cell>
          <cell r="I8408">
            <v>49.925930000000001</v>
          </cell>
        </row>
        <row r="8409">
          <cell r="A8409" t="str">
            <v>BR0116672061</v>
          </cell>
          <cell r="B8409" t="str">
            <v>BR011667</v>
          </cell>
          <cell r="C8409">
            <v>2061</v>
          </cell>
          <cell r="D8409">
            <v>47.764240000000001</v>
          </cell>
          <cell r="E8409">
            <v>5.7258199999999997</v>
          </cell>
          <cell r="F8409">
            <v>10.61905</v>
          </cell>
          <cell r="G8409">
            <v>0</v>
          </cell>
          <cell r="H8409">
            <v>0</v>
          </cell>
          <cell r="I8409">
            <v>47.764240000000001</v>
          </cell>
        </row>
        <row r="8410">
          <cell r="A8410" t="str">
            <v>BR0116672064</v>
          </cell>
          <cell r="B8410" t="str">
            <v>BR011667</v>
          </cell>
          <cell r="C8410">
            <v>2064</v>
          </cell>
          <cell r="D8410">
            <v>139.39332999999999</v>
          </cell>
          <cell r="E8410">
            <v>7.0866699999999998</v>
          </cell>
          <cell r="F8410">
            <v>11.438330000000001</v>
          </cell>
          <cell r="G8410">
            <v>0</v>
          </cell>
          <cell r="H8410">
            <v>0</v>
          </cell>
          <cell r="I8410">
            <v>139.39332999999999</v>
          </cell>
        </row>
        <row r="8411">
          <cell r="A8411" t="str">
            <v>BR0116762064</v>
          </cell>
          <cell r="B8411" t="str">
            <v>BR011676</v>
          </cell>
          <cell r="C8411">
            <v>2064</v>
          </cell>
          <cell r="D8411">
            <v>127.44392000000001</v>
          </cell>
          <cell r="E8411">
            <v>6.2247500000000002</v>
          </cell>
          <cell r="F8411">
            <v>10.14908</v>
          </cell>
          <cell r="G8411">
            <v>0</v>
          </cell>
          <cell r="H8411">
            <v>0</v>
          </cell>
          <cell r="I8411">
            <v>127.44392000000001</v>
          </cell>
        </row>
        <row r="8412">
          <cell r="A8412" t="str">
            <v>BR0116821040</v>
          </cell>
          <cell r="B8412" t="str">
            <v>BR011682</v>
          </cell>
          <cell r="C8412">
            <v>1040</v>
          </cell>
          <cell r="D8412">
            <v>135.06684999999999</v>
          </cell>
          <cell r="E8412">
            <v>8.0960099999999997</v>
          </cell>
          <cell r="F8412">
            <v>13.73649</v>
          </cell>
          <cell r="G8412">
            <v>0</v>
          </cell>
          <cell r="H8412">
            <v>3.04976</v>
          </cell>
          <cell r="I8412">
            <v>138.11660999999998</v>
          </cell>
        </row>
        <row r="8413">
          <cell r="A8413" t="str">
            <v>BR0116831040</v>
          </cell>
          <cell r="B8413" t="str">
            <v>BR011683</v>
          </cell>
          <cell r="C8413">
            <v>1040</v>
          </cell>
          <cell r="D8413">
            <v>99.904690000000002</v>
          </cell>
          <cell r="E8413">
            <v>3.01979</v>
          </cell>
          <cell r="F8413">
            <v>5.3431300000000004</v>
          </cell>
          <cell r="G8413">
            <v>0</v>
          </cell>
          <cell r="H8413">
            <v>3.6560000000000002E-2</v>
          </cell>
          <cell r="I8413">
            <v>99.941249999999997</v>
          </cell>
        </row>
        <row r="8414">
          <cell r="A8414" t="str">
            <v>BR0116851040</v>
          </cell>
          <cell r="B8414" t="str">
            <v>BR011685</v>
          </cell>
          <cell r="C8414">
            <v>1040</v>
          </cell>
          <cell r="D8414">
            <v>102.12260999999999</v>
          </cell>
          <cell r="E8414">
            <v>4.4524800000000004</v>
          </cell>
          <cell r="F8414">
            <v>7.6546000000000003</v>
          </cell>
          <cell r="G8414">
            <v>0</v>
          </cell>
          <cell r="H8414">
            <v>4.3889999999999998E-2</v>
          </cell>
          <cell r="I8414">
            <v>102.1665</v>
          </cell>
        </row>
        <row r="8415">
          <cell r="A8415" t="str">
            <v>BR0116871040</v>
          </cell>
          <cell r="B8415" t="str">
            <v>BR011687</v>
          </cell>
          <cell r="C8415">
            <v>1040</v>
          </cell>
          <cell r="D8415">
            <v>57.759920000000001</v>
          </cell>
          <cell r="E8415">
            <v>5.07592</v>
          </cell>
          <cell r="F8415">
            <v>8.5202500000000008</v>
          </cell>
          <cell r="G8415">
            <v>0</v>
          </cell>
          <cell r="H8415">
            <v>1.8969199999999999</v>
          </cell>
          <cell r="I8415">
            <v>59.656840000000003</v>
          </cell>
        </row>
        <row r="8416">
          <cell r="A8416" t="str">
            <v>BR0116904010</v>
          </cell>
          <cell r="B8416" t="str">
            <v>BR011690</v>
          </cell>
          <cell r="C8416">
            <v>4010</v>
          </cell>
          <cell r="D8416">
            <v>721.58357999999998</v>
          </cell>
          <cell r="E8416">
            <v>24.33699</v>
          </cell>
          <cell r="F8416">
            <v>40.351930000000003</v>
          </cell>
          <cell r="G8416">
            <v>0</v>
          </cell>
          <cell r="H8416">
            <v>21.123719999999999</v>
          </cell>
          <cell r="I8416">
            <v>742.70730000000003</v>
          </cell>
        </row>
        <row r="8417">
          <cell r="A8417" t="str">
            <v>BR0116904890</v>
          </cell>
          <cell r="B8417" t="str">
            <v>BR011690</v>
          </cell>
          <cell r="C8417">
            <v>4890</v>
          </cell>
          <cell r="D8417">
            <v>794.70117000000005</v>
          </cell>
          <cell r="E8417">
            <v>25.774560000000001</v>
          </cell>
          <cell r="F8417">
            <v>46.793889999999998</v>
          </cell>
          <cell r="G8417">
            <v>0</v>
          </cell>
          <cell r="H8417">
            <v>24.581499999999998</v>
          </cell>
          <cell r="I8417">
            <v>819.28267000000005</v>
          </cell>
        </row>
        <row r="8418">
          <cell r="A8418" t="str">
            <v>BR0116972061</v>
          </cell>
          <cell r="B8418" t="str">
            <v>BR011697</v>
          </cell>
          <cell r="C8418">
            <v>2061</v>
          </cell>
          <cell r="D8418">
            <v>83.656419999999997</v>
          </cell>
          <cell r="E8418">
            <v>4.97098</v>
          </cell>
          <cell r="F8418">
            <v>8.3410200000000003</v>
          </cell>
          <cell r="G8418">
            <v>0</v>
          </cell>
          <cell r="H8418">
            <v>0</v>
          </cell>
          <cell r="I8418">
            <v>83.656419999999997</v>
          </cell>
        </row>
        <row r="8419">
          <cell r="A8419" t="str">
            <v>BR0117002060</v>
          </cell>
          <cell r="B8419" t="str">
            <v>BR011700</v>
          </cell>
          <cell r="C8419">
            <v>2060</v>
          </cell>
          <cell r="D8419">
            <v>63.34</v>
          </cell>
          <cell r="E8419">
            <v>0.26500000000000001</v>
          </cell>
          <cell r="F8419">
            <v>0.105</v>
          </cell>
          <cell r="G8419">
            <v>0</v>
          </cell>
          <cell r="H8419">
            <v>0</v>
          </cell>
          <cell r="I8419">
            <v>63.34</v>
          </cell>
        </row>
        <row r="8420">
          <cell r="A8420" t="str">
            <v>BR0117052061</v>
          </cell>
          <cell r="B8420" t="str">
            <v>BR011705</v>
          </cell>
          <cell r="C8420">
            <v>2061</v>
          </cell>
          <cell r="D8420">
            <v>45.129199999999997</v>
          </cell>
          <cell r="E8420">
            <v>5.5384000000000002</v>
          </cell>
          <cell r="F8420">
            <v>10.39818</v>
          </cell>
          <cell r="G8420">
            <v>0</v>
          </cell>
          <cell r="H8420">
            <v>0</v>
          </cell>
          <cell r="I8420">
            <v>45.129199999999997</v>
          </cell>
        </row>
        <row r="8421">
          <cell r="A8421" t="str">
            <v>BR0117061040</v>
          </cell>
          <cell r="B8421" t="str">
            <v>BR011706</v>
          </cell>
          <cell r="C8421">
            <v>1040</v>
          </cell>
          <cell r="D8421">
            <v>62.482039999999998</v>
          </cell>
          <cell r="E8421">
            <v>5.1281299999999996</v>
          </cell>
          <cell r="F8421">
            <v>7.3178299999999998</v>
          </cell>
          <cell r="G8421">
            <v>0</v>
          </cell>
          <cell r="H8421">
            <v>1.9830000000000001</v>
          </cell>
          <cell r="I8421">
            <v>64.465040000000002</v>
          </cell>
        </row>
        <row r="8422">
          <cell r="A8422" t="str">
            <v>BR0117072061</v>
          </cell>
          <cell r="B8422" t="str">
            <v>BR011707</v>
          </cell>
          <cell r="C8422">
            <v>2061</v>
          </cell>
          <cell r="D8422">
            <v>43.837569999999999</v>
          </cell>
          <cell r="E8422">
            <v>6.2778600000000004</v>
          </cell>
          <cell r="F8422">
            <v>13.63578</v>
          </cell>
          <cell r="G8422">
            <v>0</v>
          </cell>
          <cell r="H8422">
            <v>0</v>
          </cell>
          <cell r="I8422">
            <v>43.837569999999999</v>
          </cell>
        </row>
        <row r="8423">
          <cell r="A8423" t="str">
            <v>br0117092061</v>
          </cell>
          <cell r="B8423" t="str">
            <v>br011709</v>
          </cell>
          <cell r="C8423">
            <v>2061</v>
          </cell>
          <cell r="D8423">
            <v>46.250790000000002</v>
          </cell>
          <cell r="E8423">
            <v>4.7997800000000002</v>
          </cell>
          <cell r="F8423">
            <v>9.6059300000000007</v>
          </cell>
          <cell r="G8423">
            <v>0</v>
          </cell>
          <cell r="H8423">
            <v>0</v>
          </cell>
          <cell r="I8423">
            <v>46.250790000000002</v>
          </cell>
        </row>
        <row r="8424">
          <cell r="A8424" t="str">
            <v>BR0117121040</v>
          </cell>
          <cell r="B8424" t="str">
            <v>BR011712</v>
          </cell>
          <cell r="C8424">
            <v>1040</v>
          </cell>
          <cell r="D8424">
            <v>26.480319999999999</v>
          </cell>
          <cell r="E8424">
            <v>5.3016199999999998</v>
          </cell>
          <cell r="F8424">
            <v>4.6602600000000001</v>
          </cell>
          <cell r="G8424">
            <v>0</v>
          </cell>
          <cell r="H8424">
            <v>0.42365999999999998</v>
          </cell>
          <cell r="I8424">
            <v>26.903980000000001</v>
          </cell>
        </row>
        <row r="8425">
          <cell r="A8425" t="str">
            <v>BR0117134010</v>
          </cell>
          <cell r="B8425" t="str">
            <v>BR011713</v>
          </cell>
          <cell r="C8425">
            <v>4010</v>
          </cell>
          <cell r="D8425">
            <v>720.37750000000005</v>
          </cell>
          <cell r="E8425">
            <v>24.37304</v>
          </cell>
          <cell r="F8425">
            <v>40.238390000000003</v>
          </cell>
          <cell r="G8425">
            <v>0</v>
          </cell>
          <cell r="H8425">
            <v>21.08661</v>
          </cell>
          <cell r="I8425">
            <v>741.46411000000001</v>
          </cell>
        </row>
        <row r="8426">
          <cell r="A8426" t="str">
            <v>BR0117136023</v>
          </cell>
          <cell r="B8426" t="str">
            <v>BR011713</v>
          </cell>
          <cell r="C8426">
            <v>6023</v>
          </cell>
          <cell r="D8426">
            <v>837.75666999999999</v>
          </cell>
          <cell r="E8426">
            <v>24.723330000000001</v>
          </cell>
          <cell r="F8426">
            <v>45.066670000000002</v>
          </cell>
          <cell r="G8426">
            <v>0</v>
          </cell>
          <cell r="H8426">
            <v>41.316670000000002</v>
          </cell>
          <cell r="I8426">
            <v>879.07334000000003</v>
          </cell>
        </row>
        <row r="8427">
          <cell r="A8427" t="str">
            <v>BR0117162061</v>
          </cell>
          <cell r="B8427" t="str">
            <v>BR011716</v>
          </cell>
          <cell r="C8427">
            <v>2061</v>
          </cell>
          <cell r="D8427">
            <v>45.891359999999999</v>
          </cell>
          <cell r="E8427">
            <v>5.5342599999999997</v>
          </cell>
          <cell r="F8427">
            <v>10.387840000000001</v>
          </cell>
          <cell r="G8427">
            <v>0</v>
          </cell>
          <cell r="H8427">
            <v>0</v>
          </cell>
          <cell r="I8427">
            <v>45.891359999999999</v>
          </cell>
        </row>
        <row r="8428">
          <cell r="A8428" t="str">
            <v>BR0117232061</v>
          </cell>
          <cell r="B8428" t="str">
            <v>BR011723</v>
          </cell>
          <cell r="C8428">
            <v>2061</v>
          </cell>
          <cell r="D8428">
            <v>45.478789999999996</v>
          </cell>
          <cell r="E8428">
            <v>6.9249799999999997</v>
          </cell>
          <cell r="F8428">
            <v>11.721690000000001</v>
          </cell>
          <cell r="G8428">
            <v>0</v>
          </cell>
          <cell r="H8428">
            <v>0</v>
          </cell>
          <cell r="I8428">
            <v>45.478789999999996</v>
          </cell>
        </row>
        <row r="8429">
          <cell r="A8429" t="str">
            <v>BR0117241040</v>
          </cell>
          <cell r="B8429" t="str">
            <v>BR011724</v>
          </cell>
          <cell r="C8429">
            <v>1040</v>
          </cell>
          <cell r="D8429">
            <v>11.621880000000001</v>
          </cell>
          <cell r="E8429">
            <v>5.07308</v>
          </cell>
          <cell r="F8429">
            <v>4.16967</v>
          </cell>
          <cell r="G8429">
            <v>0</v>
          </cell>
          <cell r="H8429">
            <v>0.29755999999999999</v>
          </cell>
          <cell r="I8429">
            <v>11.919440000000002</v>
          </cell>
        </row>
        <row r="8430">
          <cell r="A8430" t="str">
            <v>BR0117252061</v>
          </cell>
          <cell r="B8430" t="str">
            <v>BR011725</v>
          </cell>
          <cell r="C8430">
            <v>2061</v>
          </cell>
          <cell r="D8430">
            <v>46.691989999999997</v>
          </cell>
          <cell r="E8430">
            <v>4.5487000000000002</v>
          </cell>
          <cell r="F8430">
            <v>9.3290600000000001</v>
          </cell>
          <cell r="G8430">
            <v>0</v>
          </cell>
          <cell r="H8430">
            <v>0</v>
          </cell>
          <cell r="I8430">
            <v>46.691989999999997</v>
          </cell>
        </row>
        <row r="8431">
          <cell r="A8431" t="str">
            <v>BR0117264010</v>
          </cell>
          <cell r="B8431" t="str">
            <v>BR011726</v>
          </cell>
          <cell r="C8431">
            <v>4010</v>
          </cell>
          <cell r="D8431">
            <v>292.02249999999998</v>
          </cell>
          <cell r="E8431">
            <v>12.772500000000001</v>
          </cell>
          <cell r="F8431">
            <v>34.825000000000003</v>
          </cell>
          <cell r="G8431">
            <v>0</v>
          </cell>
          <cell r="H8431">
            <v>0</v>
          </cell>
          <cell r="I8431">
            <v>292.02249999999998</v>
          </cell>
        </row>
        <row r="8432">
          <cell r="A8432" t="str">
            <v>BR0117274010</v>
          </cell>
          <cell r="B8432" t="str">
            <v>BR011727</v>
          </cell>
          <cell r="C8432">
            <v>4010</v>
          </cell>
          <cell r="D8432">
            <v>713.68913999999995</v>
          </cell>
          <cell r="E8432">
            <v>23.20486</v>
          </cell>
          <cell r="F8432">
            <v>43.280290000000001</v>
          </cell>
          <cell r="G8432">
            <v>0</v>
          </cell>
          <cell r="H8432">
            <v>22.024570000000001</v>
          </cell>
          <cell r="I8432">
            <v>735.71370999999999</v>
          </cell>
        </row>
        <row r="8433">
          <cell r="A8433" t="str">
            <v>BR0117332060</v>
          </cell>
          <cell r="B8433" t="str">
            <v>BR011733</v>
          </cell>
          <cell r="C8433">
            <v>2060</v>
          </cell>
          <cell r="D8433">
            <v>52.765000000000001</v>
          </cell>
          <cell r="E8433">
            <v>1.71</v>
          </cell>
          <cell r="F8433">
            <v>2.2200000000000002</v>
          </cell>
          <cell r="G8433">
            <v>0</v>
          </cell>
          <cell r="H8433">
            <v>0</v>
          </cell>
          <cell r="I8433">
            <v>52.765000000000001</v>
          </cell>
        </row>
        <row r="8434">
          <cell r="A8434" t="str">
            <v>BR0117342060</v>
          </cell>
          <cell r="B8434" t="str">
            <v>BR011734</v>
          </cell>
          <cell r="C8434">
            <v>2060</v>
          </cell>
          <cell r="D8434">
            <v>136.26849000000001</v>
          </cell>
          <cell r="E8434">
            <v>8.7118800000000007</v>
          </cell>
          <cell r="F8434">
            <v>8.7203800000000005</v>
          </cell>
          <cell r="G8434">
            <v>0</v>
          </cell>
          <cell r="H8434">
            <v>0</v>
          </cell>
          <cell r="I8434">
            <v>136.26849000000001</v>
          </cell>
        </row>
        <row r="8435">
          <cell r="A8435" t="str">
            <v>BR0117402061</v>
          </cell>
          <cell r="B8435" t="str">
            <v>BR011740</v>
          </cell>
          <cell r="C8435">
            <v>2061</v>
          </cell>
          <cell r="D8435">
            <v>62.386000000000003</v>
          </cell>
          <cell r="E8435">
            <v>6.6582499999999998</v>
          </cell>
          <cell r="F8435">
            <v>10.04702</v>
          </cell>
          <cell r="G8435">
            <v>0</v>
          </cell>
          <cell r="H8435">
            <v>0</v>
          </cell>
          <cell r="I8435">
            <v>62.386000000000003</v>
          </cell>
        </row>
        <row r="8436">
          <cell r="A8436" t="str">
            <v>BR0117402064</v>
          </cell>
          <cell r="B8436" t="str">
            <v>BR011740</v>
          </cell>
          <cell r="C8436">
            <v>2064</v>
          </cell>
          <cell r="D8436">
            <v>51.352269999999997</v>
          </cell>
          <cell r="E8436">
            <v>4.55016</v>
          </cell>
          <cell r="F8436">
            <v>9.3309899999999999</v>
          </cell>
          <cell r="G8436">
            <v>0</v>
          </cell>
          <cell r="H8436">
            <v>0</v>
          </cell>
          <cell r="I8436">
            <v>51.352269999999997</v>
          </cell>
        </row>
        <row r="8437">
          <cell r="A8437" t="str">
            <v>BR0117411040</v>
          </cell>
          <cell r="B8437" t="str">
            <v>BR011741</v>
          </cell>
          <cell r="C8437">
            <v>1040</v>
          </cell>
          <cell r="D8437">
            <v>12.215</v>
          </cell>
          <cell r="E8437">
            <v>0.96650000000000003</v>
          </cell>
          <cell r="F8437">
            <v>1.8730800000000001</v>
          </cell>
          <cell r="G8437">
            <v>0</v>
          </cell>
          <cell r="H8437">
            <v>0.34782999999999997</v>
          </cell>
          <cell r="I8437">
            <v>12.56283</v>
          </cell>
        </row>
        <row r="8438">
          <cell r="A8438" t="str">
            <v>BR0117421040</v>
          </cell>
          <cell r="B8438" t="str">
            <v>BR011742</v>
          </cell>
          <cell r="C8438">
            <v>1040</v>
          </cell>
          <cell r="D8438">
            <v>107.48654000000001</v>
          </cell>
          <cell r="E8438">
            <v>3.7837999999999998</v>
          </cell>
          <cell r="F8438">
            <v>6.7940699999999996</v>
          </cell>
          <cell r="G8438">
            <v>0</v>
          </cell>
          <cell r="H8438">
            <v>0.64312000000000002</v>
          </cell>
          <cell r="I8438">
            <v>108.12966</v>
          </cell>
        </row>
        <row r="8439">
          <cell r="A8439" t="str">
            <v>BR0117451040</v>
          </cell>
          <cell r="B8439" t="str">
            <v>BR011745</v>
          </cell>
          <cell r="C8439">
            <v>1040</v>
          </cell>
          <cell r="D8439">
            <v>101.12649999999999</v>
          </cell>
          <cell r="E8439">
            <v>2.931</v>
          </cell>
          <cell r="F8439">
            <v>5.2389999999999999</v>
          </cell>
          <cell r="G8439">
            <v>0</v>
          </cell>
          <cell r="H8439">
            <v>5.0000000000000001E-4</v>
          </cell>
          <cell r="I8439">
            <v>101.127</v>
          </cell>
        </row>
        <row r="8440">
          <cell r="A8440" t="str">
            <v>BR0117482061</v>
          </cell>
          <cell r="B8440" t="str">
            <v>BR011748</v>
          </cell>
          <cell r="C8440">
            <v>2061</v>
          </cell>
          <cell r="D8440">
            <v>111.28465</v>
          </cell>
          <cell r="E8440">
            <v>9.9297599999999999</v>
          </cell>
          <cell r="F8440">
            <v>18.661439999999999</v>
          </cell>
          <cell r="G8440">
            <v>0</v>
          </cell>
          <cell r="H8440">
            <v>0</v>
          </cell>
          <cell r="I8440">
            <v>111.28465</v>
          </cell>
        </row>
        <row r="8441">
          <cell r="A8441" t="str">
            <v>BR0117512061</v>
          </cell>
          <cell r="B8441" t="str">
            <v>BR011751</v>
          </cell>
          <cell r="C8441">
            <v>2061</v>
          </cell>
          <cell r="D8441">
            <v>52.973100000000002</v>
          </cell>
          <cell r="E8441">
            <v>4.6575300000000004</v>
          </cell>
          <cell r="F8441">
            <v>9.5897500000000004</v>
          </cell>
          <cell r="G8441">
            <v>0</v>
          </cell>
          <cell r="H8441">
            <v>0</v>
          </cell>
          <cell r="I8441">
            <v>52.973100000000002</v>
          </cell>
        </row>
        <row r="8442">
          <cell r="A8442" t="str">
            <v>BR0117542061</v>
          </cell>
          <cell r="B8442" t="str">
            <v>BR011754</v>
          </cell>
          <cell r="C8442">
            <v>2061</v>
          </cell>
          <cell r="D8442">
            <v>46.656370000000003</v>
          </cell>
          <cell r="E8442">
            <v>6.7859600000000002</v>
          </cell>
          <cell r="F8442">
            <v>10.82286</v>
          </cell>
          <cell r="G8442">
            <v>0</v>
          </cell>
          <cell r="H8442">
            <v>0</v>
          </cell>
          <cell r="I8442">
            <v>46.656370000000003</v>
          </cell>
        </row>
        <row r="8443">
          <cell r="A8443" t="str">
            <v>BR0117584010</v>
          </cell>
          <cell r="B8443" t="str">
            <v>BR011758</v>
          </cell>
          <cell r="C8443">
            <v>4010</v>
          </cell>
          <cell r="D8443">
            <v>716.53584999999998</v>
          </cell>
          <cell r="E8443">
            <v>24.625579999999999</v>
          </cell>
          <cell r="F8443">
            <v>43.2241</v>
          </cell>
          <cell r="G8443">
            <v>0</v>
          </cell>
          <cell r="H8443">
            <v>21.280390000000001</v>
          </cell>
          <cell r="I8443">
            <v>737.81623999999999</v>
          </cell>
        </row>
        <row r="8444">
          <cell r="A8444" t="str">
            <v>BR0117586023</v>
          </cell>
          <cell r="B8444" t="str">
            <v>BR011758</v>
          </cell>
          <cell r="C8444">
            <v>6023</v>
          </cell>
          <cell r="D8444">
            <v>740.78</v>
          </cell>
          <cell r="E8444">
            <v>23.67</v>
          </cell>
          <cell r="F8444">
            <v>47.68</v>
          </cell>
          <cell r="G8444">
            <v>0</v>
          </cell>
          <cell r="H8444">
            <v>31.36</v>
          </cell>
          <cell r="I8444">
            <v>772.14</v>
          </cell>
        </row>
        <row r="8445">
          <cell r="A8445" t="str">
            <v>BR0117591040</v>
          </cell>
          <cell r="B8445" t="str">
            <v>BR011759</v>
          </cell>
          <cell r="C8445">
            <v>1040</v>
          </cell>
          <cell r="D8445">
            <v>103.94463</v>
          </cell>
          <cell r="E8445">
            <v>4.4704899999999999</v>
          </cell>
          <cell r="F8445">
            <v>7.5229600000000003</v>
          </cell>
          <cell r="G8445">
            <v>0</v>
          </cell>
          <cell r="H8445">
            <v>0.23255999999999999</v>
          </cell>
          <cell r="I8445">
            <v>104.17719000000001</v>
          </cell>
        </row>
        <row r="8446">
          <cell r="A8446" t="str">
            <v>BR0117602060</v>
          </cell>
          <cell r="B8446" t="str">
            <v>BR011760</v>
          </cell>
          <cell r="C8446">
            <v>2060</v>
          </cell>
          <cell r="D8446">
            <v>52.048000000000002</v>
          </cell>
          <cell r="E8446">
            <v>5.2976999999999999</v>
          </cell>
          <cell r="F8446">
            <v>7.0200699999999996</v>
          </cell>
          <cell r="G8446">
            <v>0</v>
          </cell>
          <cell r="H8446">
            <v>0.42797000000000002</v>
          </cell>
          <cell r="I8446">
            <v>52.475970000000004</v>
          </cell>
        </row>
        <row r="8447">
          <cell r="A8447" t="str">
            <v>BR0117624010</v>
          </cell>
          <cell r="B8447" t="str">
            <v>BR011762</v>
          </cell>
          <cell r="C8447">
            <v>4010</v>
          </cell>
          <cell r="D8447">
            <v>366.88994000000002</v>
          </cell>
          <cell r="E8447">
            <v>20.198779999999999</v>
          </cell>
          <cell r="F8447">
            <v>30.061969999999999</v>
          </cell>
          <cell r="G8447">
            <v>0</v>
          </cell>
          <cell r="H8447">
            <v>12.61462</v>
          </cell>
          <cell r="I8447">
            <v>379.50456000000003</v>
          </cell>
        </row>
        <row r="8448">
          <cell r="A8448" t="str">
            <v>BR0117691040</v>
          </cell>
          <cell r="B8448" t="str">
            <v>BR011769</v>
          </cell>
          <cell r="C8448">
            <v>1040</v>
          </cell>
          <cell r="D8448">
            <v>107.1125</v>
          </cell>
          <cell r="E8448">
            <v>3.14167</v>
          </cell>
          <cell r="F8448">
            <v>5.4866700000000002</v>
          </cell>
          <cell r="G8448">
            <v>0</v>
          </cell>
          <cell r="H8448">
            <v>0.22750000000000001</v>
          </cell>
          <cell r="I8448">
            <v>107.34</v>
          </cell>
        </row>
        <row r="8449">
          <cell r="A8449" t="str">
            <v>BR0117791040</v>
          </cell>
          <cell r="B8449" t="str">
            <v>BR011779</v>
          </cell>
          <cell r="C8449">
            <v>1040</v>
          </cell>
          <cell r="D8449">
            <v>11.03492</v>
          </cell>
          <cell r="E8449">
            <v>1.06368</v>
          </cell>
          <cell r="F8449">
            <v>2.0470600000000001</v>
          </cell>
          <cell r="G8449">
            <v>0</v>
          </cell>
          <cell r="H8449">
            <v>0.67459000000000002</v>
          </cell>
          <cell r="I8449">
            <v>11.70951</v>
          </cell>
        </row>
        <row r="8450">
          <cell r="A8450" t="str">
            <v>BR0117801040</v>
          </cell>
          <cell r="B8450" t="str">
            <v>BR011780</v>
          </cell>
          <cell r="C8450">
            <v>1040</v>
          </cell>
          <cell r="D8450">
            <v>79.222229999999996</v>
          </cell>
          <cell r="E8450">
            <v>4.7438000000000002</v>
          </cell>
          <cell r="F8450">
            <v>7.9188200000000002</v>
          </cell>
          <cell r="G8450">
            <v>0</v>
          </cell>
          <cell r="H8450">
            <v>0.22672</v>
          </cell>
          <cell r="I8450">
            <v>79.448949999999996</v>
          </cell>
        </row>
        <row r="8451">
          <cell r="A8451" t="str">
            <v>BR0117812061</v>
          </cell>
          <cell r="B8451" t="str">
            <v>BR011781</v>
          </cell>
          <cell r="C8451">
            <v>2061</v>
          </cell>
          <cell r="D8451">
            <v>49.972000000000001</v>
          </cell>
          <cell r="E8451">
            <v>6.2394699999999998</v>
          </cell>
          <cell r="F8451">
            <v>12.027799999999999</v>
          </cell>
          <cell r="G8451">
            <v>0</v>
          </cell>
          <cell r="H8451">
            <v>0</v>
          </cell>
          <cell r="I8451">
            <v>49.972000000000001</v>
          </cell>
        </row>
        <row r="8452">
          <cell r="A8452" t="str">
            <v>BR0117892063</v>
          </cell>
          <cell r="B8452" t="str">
            <v>BR011789</v>
          </cell>
          <cell r="C8452">
            <v>2063</v>
          </cell>
          <cell r="D8452">
            <v>47.788870000000003</v>
          </cell>
          <cell r="E8452">
            <v>2.08874</v>
          </cell>
          <cell r="F8452">
            <v>1.32982</v>
          </cell>
          <cell r="G8452">
            <v>0</v>
          </cell>
          <cell r="H8452">
            <v>24.14066</v>
          </cell>
          <cell r="I8452">
            <v>71.92953</v>
          </cell>
        </row>
        <row r="8453">
          <cell r="A8453" t="str">
            <v>BR0117902063</v>
          </cell>
          <cell r="B8453" t="str">
            <v>BR011790</v>
          </cell>
          <cell r="C8453">
            <v>2063</v>
          </cell>
          <cell r="D8453">
            <v>53.860399999999998</v>
          </cell>
          <cell r="E8453">
            <v>2.4597699999999998</v>
          </cell>
          <cell r="F8453">
            <v>1.5989</v>
          </cell>
          <cell r="G8453">
            <v>0</v>
          </cell>
          <cell r="H8453">
            <v>18.60427</v>
          </cell>
          <cell r="I8453">
            <v>72.464669999999998</v>
          </cell>
        </row>
        <row r="8454">
          <cell r="A8454" t="str">
            <v>BR0117912063</v>
          </cell>
          <cell r="B8454" t="str">
            <v>BR011791</v>
          </cell>
          <cell r="C8454">
            <v>2063</v>
          </cell>
          <cell r="D8454">
            <v>65.211699999999993</v>
          </cell>
          <cell r="E8454">
            <v>2.3344499999999999</v>
          </cell>
          <cell r="F8454">
            <v>1.6621699999999999</v>
          </cell>
          <cell r="G8454">
            <v>0</v>
          </cell>
          <cell r="H8454">
            <v>19.510660000000001</v>
          </cell>
          <cell r="I8454">
            <v>84.722359999999995</v>
          </cell>
        </row>
        <row r="8455">
          <cell r="A8455" t="str">
            <v>BR0117932063</v>
          </cell>
          <cell r="B8455" t="str">
            <v>BR011793</v>
          </cell>
          <cell r="C8455">
            <v>2063</v>
          </cell>
          <cell r="D8455">
            <v>45.829360000000001</v>
          </cell>
          <cell r="E8455">
            <v>2.9048400000000001</v>
          </cell>
          <cell r="F8455">
            <v>1.94032</v>
          </cell>
          <cell r="G8455">
            <v>0</v>
          </cell>
          <cell r="H8455">
            <v>0</v>
          </cell>
          <cell r="I8455">
            <v>45.829360000000001</v>
          </cell>
        </row>
        <row r="8456">
          <cell r="A8456" t="str">
            <v>BR0117951040</v>
          </cell>
          <cell r="B8456" t="str">
            <v>BR011795</v>
          </cell>
          <cell r="C8456">
            <v>1040</v>
          </cell>
          <cell r="D8456">
            <v>106.0365</v>
          </cell>
          <cell r="E8456">
            <v>3.7723300000000002</v>
          </cell>
          <cell r="F8456">
            <v>6.8196700000000003</v>
          </cell>
          <cell r="G8456">
            <v>0</v>
          </cell>
          <cell r="H8456">
            <v>3.7499999999999999E-3</v>
          </cell>
          <cell r="I8456">
            <v>106.04025</v>
          </cell>
        </row>
        <row r="8457">
          <cell r="A8457" t="str">
            <v>BR0117962063</v>
          </cell>
          <cell r="B8457" t="str">
            <v>BR011796</v>
          </cell>
          <cell r="C8457">
            <v>2063</v>
          </cell>
          <cell r="D8457">
            <v>63.976770000000002</v>
          </cell>
          <cell r="E8457">
            <v>2.9049</v>
          </cell>
          <cell r="F8457">
            <v>1.9403999999999999</v>
          </cell>
          <cell r="G8457">
            <v>0</v>
          </cell>
          <cell r="H8457">
            <v>9.1504700000000003</v>
          </cell>
          <cell r="I8457">
            <v>73.12724</v>
          </cell>
        </row>
        <row r="8458">
          <cell r="A8458" t="str">
            <v>BR0118012063</v>
          </cell>
          <cell r="B8458" t="str">
            <v>BR011801</v>
          </cell>
          <cell r="C8458">
            <v>2063</v>
          </cell>
          <cell r="D8458">
            <v>35.396099999999997</v>
          </cell>
          <cell r="E8458">
            <v>2.9996</v>
          </cell>
          <cell r="F8458">
            <v>1.9791000000000001</v>
          </cell>
          <cell r="G8458">
            <v>0</v>
          </cell>
          <cell r="H8458">
            <v>24.139500000000002</v>
          </cell>
          <cell r="I8458">
            <v>59.535600000000002</v>
          </cell>
        </row>
        <row r="8459">
          <cell r="A8459" t="str">
            <v>BR0118022063</v>
          </cell>
          <cell r="B8459" t="str">
            <v>BR011802</v>
          </cell>
          <cell r="C8459">
            <v>2063</v>
          </cell>
          <cell r="D8459">
            <v>46.546219999999998</v>
          </cell>
          <cell r="E8459">
            <v>2.3105000000000002</v>
          </cell>
          <cell r="F8459">
            <v>1.62801</v>
          </cell>
          <cell r="G8459">
            <v>0</v>
          </cell>
          <cell r="H8459">
            <v>24.139530000000001</v>
          </cell>
          <cell r="I8459">
            <v>70.685749999999999</v>
          </cell>
        </row>
        <row r="8460">
          <cell r="A8460" t="str">
            <v>BR0118032063</v>
          </cell>
          <cell r="B8460" t="str">
            <v>BR011803</v>
          </cell>
          <cell r="C8460">
            <v>2063</v>
          </cell>
          <cell r="D8460">
            <v>50.568510000000003</v>
          </cell>
          <cell r="E8460">
            <v>1.9509700000000001</v>
          </cell>
          <cell r="F8460">
            <v>1.37147</v>
          </cell>
          <cell r="G8460">
            <v>0</v>
          </cell>
          <cell r="H8460">
            <v>24.140979999999999</v>
          </cell>
          <cell r="I8460">
            <v>74.709490000000002</v>
          </cell>
        </row>
        <row r="8461">
          <cell r="A8461" t="str">
            <v>BR0118122060</v>
          </cell>
          <cell r="B8461" t="str">
            <v>BR011812</v>
          </cell>
          <cell r="C8461">
            <v>2060</v>
          </cell>
          <cell r="D8461">
            <v>47.14875</v>
          </cell>
          <cell r="E8461">
            <v>9.7279099999999996</v>
          </cell>
          <cell r="F8461">
            <v>11.95716</v>
          </cell>
          <cell r="G8461">
            <v>0</v>
          </cell>
          <cell r="H8461">
            <v>0</v>
          </cell>
          <cell r="I8461">
            <v>47.14875</v>
          </cell>
        </row>
        <row r="8462">
          <cell r="A8462" t="str">
            <v>BR0118132063</v>
          </cell>
          <cell r="B8462" t="str">
            <v>BR011813</v>
          </cell>
          <cell r="C8462">
            <v>2063</v>
          </cell>
          <cell r="D8462">
            <v>63.208440000000003</v>
          </cell>
          <cell r="E8462">
            <v>2.1442600000000001</v>
          </cell>
          <cell r="F8462">
            <v>1.4241299999999999</v>
          </cell>
          <cell r="G8462">
            <v>0</v>
          </cell>
          <cell r="H8462">
            <v>24.141390000000001</v>
          </cell>
          <cell r="I8462">
            <v>87.349829999999997</v>
          </cell>
        </row>
        <row r="8463">
          <cell r="A8463" t="str">
            <v>BR0118142063</v>
          </cell>
          <cell r="B8463" t="str">
            <v>BR011814</v>
          </cell>
          <cell r="C8463">
            <v>2063</v>
          </cell>
          <cell r="D8463">
            <v>59.804270000000002</v>
          </cell>
          <cell r="E8463">
            <v>2.1653600000000002</v>
          </cell>
          <cell r="F8463">
            <v>1.70187</v>
          </cell>
          <cell r="G8463">
            <v>0</v>
          </cell>
          <cell r="H8463">
            <v>16.676110000000001</v>
          </cell>
          <cell r="I8463">
            <v>76.480379999999997</v>
          </cell>
        </row>
        <row r="8464">
          <cell r="A8464" t="str">
            <v>BR0118152063</v>
          </cell>
          <cell r="B8464" t="str">
            <v>BR011815</v>
          </cell>
          <cell r="C8464">
            <v>2063</v>
          </cell>
          <cell r="D8464">
            <v>49.101080000000003</v>
          </cell>
          <cell r="E8464">
            <v>2.1624699999999999</v>
          </cell>
          <cell r="F8464">
            <v>1.7002999999999999</v>
          </cell>
          <cell r="G8464">
            <v>0</v>
          </cell>
          <cell r="H8464">
            <v>19.703040000000001</v>
          </cell>
          <cell r="I8464">
            <v>68.804120000000012</v>
          </cell>
        </row>
        <row r="8465">
          <cell r="A8465" t="str">
            <v>BR0118162063</v>
          </cell>
          <cell r="B8465" t="str">
            <v>BR011816</v>
          </cell>
          <cell r="C8465">
            <v>2063</v>
          </cell>
          <cell r="D8465">
            <v>61.672330000000002</v>
          </cell>
          <cell r="E8465">
            <v>2.3661300000000001</v>
          </cell>
          <cell r="F8465">
            <v>1.5989599999999999</v>
          </cell>
          <cell r="G8465">
            <v>0</v>
          </cell>
          <cell r="H8465">
            <v>18.604289999999999</v>
          </cell>
          <cell r="I8465">
            <v>80.276620000000008</v>
          </cell>
        </row>
        <row r="8466">
          <cell r="A8466" t="str">
            <v>BR0118192063</v>
          </cell>
          <cell r="B8466" t="str">
            <v>BR011819</v>
          </cell>
          <cell r="C8466">
            <v>2063</v>
          </cell>
          <cell r="D8466">
            <v>54.972589999999997</v>
          </cell>
          <cell r="E8466">
            <v>3.0348600000000001</v>
          </cell>
          <cell r="F8466">
            <v>2.0836999999999999</v>
          </cell>
          <cell r="G8466">
            <v>0</v>
          </cell>
          <cell r="H8466">
            <v>24.139489999999999</v>
          </cell>
          <cell r="I8466">
            <v>79.112079999999992</v>
          </cell>
        </row>
        <row r="8467">
          <cell r="A8467" t="str">
            <v>BR0118202063</v>
          </cell>
          <cell r="B8467" t="str">
            <v>BR011820</v>
          </cell>
          <cell r="C8467">
            <v>2063</v>
          </cell>
          <cell r="D8467">
            <v>70.670860000000005</v>
          </cell>
          <cell r="E8467">
            <v>2.3341099999999999</v>
          </cell>
          <cell r="F8467">
            <v>1.6612499999999999</v>
          </cell>
          <cell r="G8467">
            <v>0</v>
          </cell>
          <cell r="H8467">
            <v>24.14856</v>
          </cell>
          <cell r="I8467">
            <v>94.819420000000008</v>
          </cell>
        </row>
        <row r="8468">
          <cell r="A8468" t="str">
            <v>BR0118211040</v>
          </cell>
          <cell r="B8468" t="str">
            <v>BR011821</v>
          </cell>
          <cell r="C8468">
            <v>1040</v>
          </cell>
          <cell r="D8468">
            <v>105.55992000000001</v>
          </cell>
          <cell r="E8468">
            <v>4.6728300000000003</v>
          </cell>
          <cell r="F8468">
            <v>8.1338299999999997</v>
          </cell>
          <cell r="G8468">
            <v>0</v>
          </cell>
          <cell r="H8468">
            <v>3.1700000000000001E-3</v>
          </cell>
          <cell r="I8468">
            <v>105.56309</v>
          </cell>
        </row>
        <row r="8469">
          <cell r="A8469" t="str">
            <v>BR0118222063</v>
          </cell>
          <cell r="B8469" t="str">
            <v>BR011822</v>
          </cell>
          <cell r="C8469">
            <v>2063</v>
          </cell>
          <cell r="D8469">
            <v>49.223109999999998</v>
          </cell>
          <cell r="E8469">
            <v>1.92041</v>
          </cell>
          <cell r="F8469">
            <v>1.2992699999999999</v>
          </cell>
          <cell r="G8469">
            <v>0</v>
          </cell>
          <cell r="H8469">
            <v>18.603750000000002</v>
          </cell>
          <cell r="I8469">
            <v>67.826859999999996</v>
          </cell>
        </row>
        <row r="8470">
          <cell r="A8470" t="str">
            <v>BR0118232063</v>
          </cell>
          <cell r="B8470" t="str">
            <v>BR011823</v>
          </cell>
          <cell r="C8470">
            <v>2063</v>
          </cell>
          <cell r="D8470">
            <v>54.127049999999997</v>
          </cell>
          <cell r="E8470">
            <v>2.3342999999999998</v>
          </cell>
          <cell r="F8470">
            <v>1.6621999999999999</v>
          </cell>
          <cell r="G8470">
            <v>0</v>
          </cell>
          <cell r="H8470">
            <v>18.604199999999999</v>
          </cell>
          <cell r="I8470">
            <v>72.731249999999989</v>
          </cell>
        </row>
        <row r="8471">
          <cell r="A8471" t="str">
            <v>BR0118282063</v>
          </cell>
          <cell r="B8471" t="str">
            <v>BR011828</v>
          </cell>
          <cell r="C8471">
            <v>2063</v>
          </cell>
          <cell r="D8471">
            <v>46.608280000000001</v>
          </cell>
          <cell r="E8471">
            <v>2.9049399999999999</v>
          </cell>
          <cell r="F8471">
            <v>1.94034</v>
          </cell>
          <cell r="G8471">
            <v>0</v>
          </cell>
          <cell r="H8471">
            <v>18.603729999999999</v>
          </cell>
          <cell r="I8471">
            <v>65.212009999999992</v>
          </cell>
        </row>
        <row r="8472">
          <cell r="A8472" t="str">
            <v>BR0118352063</v>
          </cell>
          <cell r="B8472" t="str">
            <v>BR011835</v>
          </cell>
          <cell r="C8472">
            <v>2063</v>
          </cell>
          <cell r="D8472">
            <v>52.405850000000001</v>
          </cell>
          <cell r="E8472">
            <v>2.1605300000000001</v>
          </cell>
          <cell r="F8472">
            <v>1.4563200000000001</v>
          </cell>
          <cell r="G8472">
            <v>0</v>
          </cell>
          <cell r="H8472">
            <v>24.14</v>
          </cell>
          <cell r="I8472">
            <v>76.545850000000002</v>
          </cell>
        </row>
        <row r="8473">
          <cell r="A8473" t="str">
            <v>BR0118362063</v>
          </cell>
          <cell r="B8473" t="str">
            <v>BR011836</v>
          </cell>
          <cell r="C8473">
            <v>2063</v>
          </cell>
          <cell r="D8473">
            <v>55.105139999999999</v>
          </cell>
          <cell r="E8473">
            <v>2.0233300000000001</v>
          </cell>
          <cell r="F8473">
            <v>1.29938</v>
          </cell>
          <cell r="G8473">
            <v>0</v>
          </cell>
          <cell r="H8473">
            <v>22.055769999999999</v>
          </cell>
          <cell r="I8473">
            <v>77.160910000000001</v>
          </cell>
        </row>
        <row r="8474">
          <cell r="A8474" t="str">
            <v>BR0118392063</v>
          </cell>
          <cell r="B8474" t="str">
            <v>BR011839</v>
          </cell>
          <cell r="C8474">
            <v>2063</v>
          </cell>
          <cell r="D8474">
            <v>53.14555</v>
          </cell>
          <cell r="E8474">
            <v>2.1387100000000001</v>
          </cell>
          <cell r="F8474">
            <v>1.4268099999999999</v>
          </cell>
          <cell r="G8474">
            <v>0</v>
          </cell>
          <cell r="H8474">
            <v>18.6038</v>
          </cell>
          <cell r="I8474">
            <v>71.749349999999993</v>
          </cell>
        </row>
        <row r="8475">
          <cell r="A8475" t="str">
            <v>BR0118422063</v>
          </cell>
          <cell r="B8475" t="str">
            <v>BR011842</v>
          </cell>
          <cell r="C8475">
            <v>2063</v>
          </cell>
          <cell r="D8475">
            <v>52.841810000000002</v>
          </cell>
          <cell r="E8475">
            <v>2.0587</v>
          </cell>
          <cell r="F8475">
            <v>1.33501</v>
          </cell>
          <cell r="G8475">
            <v>0</v>
          </cell>
          <cell r="H8475">
            <v>18.603739999999998</v>
          </cell>
          <cell r="I8475">
            <v>71.445549999999997</v>
          </cell>
        </row>
        <row r="8476">
          <cell r="A8476" t="str">
            <v>BR0118432063</v>
          </cell>
          <cell r="B8476" t="str">
            <v>BR011843</v>
          </cell>
          <cell r="C8476">
            <v>2063</v>
          </cell>
          <cell r="D8476">
            <v>49.787460000000003</v>
          </cell>
          <cell r="E8476">
            <v>2.1607500000000002</v>
          </cell>
          <cell r="F8476">
            <v>1.4573700000000001</v>
          </cell>
          <cell r="G8476">
            <v>0</v>
          </cell>
          <cell r="H8476">
            <v>18.603729999999999</v>
          </cell>
          <cell r="I8476">
            <v>68.391189999999995</v>
          </cell>
        </row>
        <row r="8477">
          <cell r="A8477" t="str">
            <v>BR0118482063</v>
          </cell>
          <cell r="B8477" t="str">
            <v>BR011848</v>
          </cell>
          <cell r="C8477">
            <v>2063</v>
          </cell>
          <cell r="D8477">
            <v>50.616059999999997</v>
          </cell>
          <cell r="E8477">
            <v>2.3578299999999999</v>
          </cell>
          <cell r="F8477">
            <v>1.7630300000000001</v>
          </cell>
          <cell r="G8477">
            <v>0</v>
          </cell>
          <cell r="H8477">
            <v>18.603760000000001</v>
          </cell>
          <cell r="I8477">
            <v>69.219819999999999</v>
          </cell>
        </row>
        <row r="8478">
          <cell r="A8478" t="str">
            <v>BR0118512063</v>
          </cell>
          <cell r="B8478" t="str">
            <v>BR011851</v>
          </cell>
          <cell r="C8478">
            <v>2063</v>
          </cell>
          <cell r="D8478">
            <v>48.663499999999999</v>
          </cell>
          <cell r="E8478">
            <v>1.8854900000000001</v>
          </cell>
          <cell r="F8478">
            <v>1.38191</v>
          </cell>
          <cell r="G8478">
            <v>0</v>
          </cell>
          <cell r="H8478">
            <v>24.139510000000001</v>
          </cell>
          <cell r="I8478">
            <v>72.80301</v>
          </cell>
        </row>
        <row r="8479">
          <cell r="A8479" t="str">
            <v>BR0118531040</v>
          </cell>
          <cell r="B8479" t="str">
            <v>BR011853</v>
          </cell>
          <cell r="C8479">
            <v>1040</v>
          </cell>
          <cell r="D8479">
            <v>16.611750000000001</v>
          </cell>
          <cell r="E8479">
            <v>6.3905000000000003</v>
          </cell>
          <cell r="F8479">
            <v>5.2501300000000004</v>
          </cell>
          <cell r="G8479">
            <v>0</v>
          </cell>
          <cell r="H8479">
            <v>9.4630000000000006E-2</v>
          </cell>
          <cell r="I8479">
            <v>16.706379999999999</v>
          </cell>
        </row>
        <row r="8480">
          <cell r="A8480" t="str">
            <v>BR0118541040</v>
          </cell>
          <cell r="B8480" t="str">
            <v>BR011854</v>
          </cell>
          <cell r="C8480">
            <v>1040</v>
          </cell>
          <cell r="D8480">
            <v>13.18993</v>
          </cell>
          <cell r="E8480">
            <v>0.94013999999999998</v>
          </cell>
          <cell r="F8480">
            <v>1.8570899999999999</v>
          </cell>
          <cell r="G8480">
            <v>0</v>
          </cell>
          <cell r="H8480">
            <v>0.13511000000000001</v>
          </cell>
          <cell r="I8480">
            <v>13.32504</v>
          </cell>
        </row>
        <row r="8481">
          <cell r="A8481" t="str">
            <v>BR0118582063</v>
          </cell>
          <cell r="B8481" t="str">
            <v>BR011858</v>
          </cell>
          <cell r="C8481">
            <v>2063</v>
          </cell>
          <cell r="D8481">
            <v>46.644329999999997</v>
          </cell>
          <cell r="E8481">
            <v>1.8431999999999999</v>
          </cell>
          <cell r="F8481">
            <v>1.5113700000000001</v>
          </cell>
          <cell r="G8481">
            <v>0</v>
          </cell>
          <cell r="H8481">
            <v>18.60716</v>
          </cell>
          <cell r="I8481">
            <v>65.25148999999999</v>
          </cell>
        </row>
        <row r="8482">
          <cell r="A8482" t="str">
            <v>BR0118592063</v>
          </cell>
          <cell r="B8482" t="str">
            <v>BR011859</v>
          </cell>
          <cell r="C8482">
            <v>2063</v>
          </cell>
          <cell r="D8482">
            <v>49.774769999999997</v>
          </cell>
          <cell r="E8482">
            <v>1.9158299999999999</v>
          </cell>
          <cell r="F8482">
            <v>1.2967299999999999</v>
          </cell>
          <cell r="G8482">
            <v>0</v>
          </cell>
          <cell r="H8482">
            <v>25.754770000000001</v>
          </cell>
          <cell r="I8482">
            <v>75.529539999999997</v>
          </cell>
        </row>
        <row r="8483">
          <cell r="A8483" t="str">
            <v>BR0118602063</v>
          </cell>
          <cell r="B8483" t="str">
            <v>BR011860</v>
          </cell>
          <cell r="C8483">
            <v>2063</v>
          </cell>
          <cell r="D8483">
            <v>46.980379999999997</v>
          </cell>
          <cell r="E8483">
            <v>1.8547199999999999</v>
          </cell>
          <cell r="F8483">
            <v>1.5115099999999999</v>
          </cell>
          <cell r="G8483">
            <v>0</v>
          </cell>
          <cell r="H8483">
            <v>18.604340000000001</v>
          </cell>
          <cell r="I8483">
            <v>65.584720000000004</v>
          </cell>
        </row>
        <row r="8484">
          <cell r="A8484" t="str">
            <v>BR0118642063</v>
          </cell>
          <cell r="B8484" t="str">
            <v>BR011864</v>
          </cell>
          <cell r="C8484">
            <v>2063</v>
          </cell>
          <cell r="D8484">
            <v>40.772590000000001</v>
          </cell>
          <cell r="E8484">
            <v>2.00867</v>
          </cell>
          <cell r="F8484">
            <v>1.6512100000000001</v>
          </cell>
          <cell r="G8484">
            <v>0</v>
          </cell>
          <cell r="H8484">
            <v>18.603739999999998</v>
          </cell>
          <cell r="I8484">
            <v>59.376329999999996</v>
          </cell>
        </row>
        <row r="8485">
          <cell r="A8485" t="str">
            <v>BR0118662063</v>
          </cell>
          <cell r="B8485" t="str">
            <v>BR011866</v>
          </cell>
          <cell r="C8485">
            <v>2063</v>
          </cell>
          <cell r="D8485">
            <v>12.76582</v>
          </cell>
          <cell r="E8485">
            <v>0</v>
          </cell>
          <cell r="F8485">
            <v>0</v>
          </cell>
          <cell r="G8485">
            <v>0</v>
          </cell>
          <cell r="H8485">
            <v>15.56855</v>
          </cell>
          <cell r="I8485">
            <v>28.33437</v>
          </cell>
        </row>
        <row r="8486">
          <cell r="A8486" t="str">
            <v>BR0118692063</v>
          </cell>
          <cell r="B8486" t="str">
            <v>BR011869</v>
          </cell>
          <cell r="C8486">
            <v>2063</v>
          </cell>
          <cell r="D8486">
            <v>47.133110000000002</v>
          </cell>
          <cell r="E8486">
            <v>1.9151199999999999</v>
          </cell>
          <cell r="F8486">
            <v>1.3452500000000001</v>
          </cell>
          <cell r="G8486">
            <v>0</v>
          </cell>
          <cell r="H8486">
            <v>12.68295</v>
          </cell>
          <cell r="I8486">
            <v>59.81606</v>
          </cell>
        </row>
        <row r="8487">
          <cell r="A8487" t="str">
            <v>BR0118721040</v>
          </cell>
          <cell r="B8487" t="str">
            <v>BR011872</v>
          </cell>
          <cell r="C8487">
            <v>1040</v>
          </cell>
          <cell r="D8487">
            <v>21.377030000000001</v>
          </cell>
          <cell r="E8487">
            <v>8.5796799999999998</v>
          </cell>
          <cell r="F8487">
            <v>6.7931299999999997</v>
          </cell>
          <cell r="G8487">
            <v>0</v>
          </cell>
          <cell r="H8487">
            <v>0.30829000000000001</v>
          </cell>
          <cell r="I8487">
            <v>21.685320000000001</v>
          </cell>
        </row>
        <row r="8488">
          <cell r="A8488" t="str">
            <v>BR0118752060</v>
          </cell>
          <cell r="B8488" t="str">
            <v>BR011875</v>
          </cell>
          <cell r="C8488">
            <v>2060</v>
          </cell>
          <cell r="D8488">
            <v>59.936799999999998</v>
          </cell>
          <cell r="E8488">
            <v>9.7892600000000005</v>
          </cell>
          <cell r="F8488">
            <v>8.0845699999999994</v>
          </cell>
          <cell r="G8488">
            <v>0</v>
          </cell>
          <cell r="H8488">
            <v>0</v>
          </cell>
          <cell r="I8488">
            <v>59.936799999999998</v>
          </cell>
        </row>
        <row r="8489">
          <cell r="A8489" t="str">
            <v>BR0118761040</v>
          </cell>
          <cell r="B8489" t="str">
            <v>BR011876</v>
          </cell>
          <cell r="C8489">
            <v>1040</v>
          </cell>
          <cell r="D8489">
            <v>27.832850000000001</v>
          </cell>
          <cell r="E8489">
            <v>8.0468799999999998</v>
          </cell>
          <cell r="F8489">
            <v>6.9320899999999996</v>
          </cell>
          <cell r="G8489">
            <v>0</v>
          </cell>
          <cell r="H8489">
            <v>0.19916</v>
          </cell>
          <cell r="I8489">
            <v>28.03201</v>
          </cell>
        </row>
        <row r="8490">
          <cell r="A8490" t="str">
            <v>BR0118774010</v>
          </cell>
          <cell r="B8490" t="str">
            <v>BR011877</v>
          </cell>
          <cell r="C8490">
            <v>4010</v>
          </cell>
          <cell r="D8490">
            <v>740.72523000000001</v>
          </cell>
          <cell r="E8490">
            <v>23.078410000000002</v>
          </cell>
          <cell r="F8490">
            <v>42.654089999999997</v>
          </cell>
          <cell r="G8490">
            <v>0</v>
          </cell>
          <cell r="H8490">
            <v>29.6525</v>
          </cell>
          <cell r="I8490">
            <v>770.37773000000004</v>
          </cell>
        </row>
        <row r="8491">
          <cell r="A8491" t="str">
            <v>BR0118792063</v>
          </cell>
          <cell r="B8491" t="str">
            <v>BR011879</v>
          </cell>
          <cell r="C8491">
            <v>2063</v>
          </cell>
          <cell r="D8491">
            <v>46.766030000000001</v>
          </cell>
          <cell r="E8491">
            <v>1.8250500000000001</v>
          </cell>
          <cell r="F8491">
            <v>1.5098100000000001</v>
          </cell>
          <cell r="G8491">
            <v>0</v>
          </cell>
          <cell r="H8491">
            <v>8.3957899999999999</v>
          </cell>
          <cell r="I8491">
            <v>55.161819999999999</v>
          </cell>
        </row>
        <row r="8492">
          <cell r="A8492" t="str">
            <v>BR0118802063</v>
          </cell>
          <cell r="B8492" t="str">
            <v>BR011880</v>
          </cell>
          <cell r="C8492">
            <v>2063</v>
          </cell>
          <cell r="D8492">
            <v>45.966360000000002</v>
          </cell>
          <cell r="E8492">
            <v>1.9368300000000001</v>
          </cell>
          <cell r="F8492">
            <v>1.3856599999999999</v>
          </cell>
          <cell r="G8492">
            <v>0</v>
          </cell>
          <cell r="H8492">
            <v>15.353540000000001</v>
          </cell>
          <cell r="I8492">
            <v>61.319900000000004</v>
          </cell>
        </row>
        <row r="8493">
          <cell r="A8493" t="str">
            <v>BR0118861040</v>
          </cell>
          <cell r="B8493" t="str">
            <v>BR011886</v>
          </cell>
          <cell r="C8493">
            <v>1040</v>
          </cell>
          <cell r="D8493">
            <v>12.740410000000001</v>
          </cell>
          <cell r="E8493">
            <v>0.84641</v>
          </cell>
          <cell r="F8493">
            <v>1.6895</v>
          </cell>
          <cell r="G8493">
            <v>0</v>
          </cell>
          <cell r="H8493">
            <v>0.21728</v>
          </cell>
          <cell r="I8493">
            <v>12.957690000000001</v>
          </cell>
        </row>
        <row r="8494">
          <cell r="A8494" t="str">
            <v>BR0118866022</v>
          </cell>
          <cell r="B8494" t="str">
            <v>BR011886</v>
          </cell>
          <cell r="C8494">
            <v>6022</v>
          </cell>
          <cell r="D8494">
            <v>6.4580000000000002</v>
          </cell>
          <cell r="E8494">
            <v>0.67400000000000004</v>
          </cell>
          <cell r="F8494">
            <v>1.444</v>
          </cell>
          <cell r="G8494">
            <v>0</v>
          </cell>
          <cell r="H8494">
            <v>5.8000000000000003E-2</v>
          </cell>
          <cell r="I8494">
            <v>6.516</v>
          </cell>
        </row>
        <row r="8495">
          <cell r="A8495" t="str">
            <v>BR0118871040</v>
          </cell>
          <cell r="B8495" t="str">
            <v>BR011887</v>
          </cell>
          <cell r="C8495">
            <v>1040</v>
          </cell>
          <cell r="D8495">
            <v>13.204470000000001</v>
          </cell>
          <cell r="E8495">
            <v>0.84641999999999995</v>
          </cell>
          <cell r="F8495">
            <v>1.6895</v>
          </cell>
          <cell r="G8495">
            <v>0</v>
          </cell>
          <cell r="H8495">
            <v>1.0894999999999999</v>
          </cell>
          <cell r="I8495">
            <v>14.29397</v>
          </cell>
        </row>
        <row r="8496">
          <cell r="A8496" t="str">
            <v>BR0118881040</v>
          </cell>
          <cell r="B8496" t="str">
            <v>BR011888</v>
          </cell>
          <cell r="C8496">
            <v>1040</v>
          </cell>
          <cell r="D8496">
            <v>12.175000000000001</v>
          </cell>
          <cell r="E8496">
            <v>1.0024999999999999</v>
          </cell>
          <cell r="F8496">
            <v>1.925</v>
          </cell>
          <cell r="G8496">
            <v>0</v>
          </cell>
          <cell r="H8496">
            <v>0.2175</v>
          </cell>
          <cell r="I8496">
            <v>12.3925</v>
          </cell>
        </row>
        <row r="8497">
          <cell r="A8497" t="str">
            <v>BR0118891040</v>
          </cell>
          <cell r="B8497" t="str">
            <v>BR011889</v>
          </cell>
          <cell r="C8497">
            <v>1040</v>
          </cell>
          <cell r="D8497">
            <v>13.126569999999999</v>
          </cell>
          <cell r="E8497">
            <v>0.97085999999999995</v>
          </cell>
          <cell r="F8497">
            <v>1.91686</v>
          </cell>
          <cell r="G8497">
            <v>0</v>
          </cell>
          <cell r="H8497">
            <v>0.21543000000000001</v>
          </cell>
          <cell r="I8497">
            <v>13.341999999999999</v>
          </cell>
        </row>
        <row r="8498">
          <cell r="A8498" t="str">
            <v>BR0118901040</v>
          </cell>
          <cell r="B8498" t="str">
            <v>BR011890</v>
          </cell>
          <cell r="C8498">
            <v>1040</v>
          </cell>
          <cell r="D8498">
            <v>13.590809999999999</v>
          </cell>
          <cell r="E8498">
            <v>0.97097999999999995</v>
          </cell>
          <cell r="F8498">
            <v>1.91683</v>
          </cell>
          <cell r="G8498">
            <v>0</v>
          </cell>
          <cell r="H8498">
            <v>1.0877600000000001</v>
          </cell>
          <cell r="I8498">
            <v>14.678569999999999</v>
          </cell>
        </row>
        <row r="8499">
          <cell r="A8499" t="str">
            <v>BR0118911040</v>
          </cell>
          <cell r="B8499" t="str">
            <v>BR011891</v>
          </cell>
          <cell r="C8499">
            <v>1040</v>
          </cell>
          <cell r="D8499">
            <v>16.020689999999998</v>
          </cell>
          <cell r="E8499">
            <v>2.6717200000000001</v>
          </cell>
          <cell r="F8499">
            <v>5.1020599999999998</v>
          </cell>
          <cell r="G8499">
            <v>0</v>
          </cell>
          <cell r="H8499">
            <v>1.08972</v>
          </cell>
          <cell r="I8499">
            <v>17.110409999999998</v>
          </cell>
        </row>
        <row r="8500">
          <cell r="A8500" t="str">
            <v>BR0118921040</v>
          </cell>
          <cell r="B8500" t="str">
            <v>BR011892</v>
          </cell>
          <cell r="C8500">
            <v>1040</v>
          </cell>
          <cell r="D8500">
            <v>16.661169999999998</v>
          </cell>
          <cell r="E8500">
            <v>6.2204199999999998</v>
          </cell>
          <cell r="F8500">
            <v>5.0433300000000001</v>
          </cell>
          <cell r="G8500">
            <v>0</v>
          </cell>
          <cell r="H8500">
            <v>0.21567</v>
          </cell>
          <cell r="I8500">
            <v>16.876839999999998</v>
          </cell>
        </row>
        <row r="8501">
          <cell r="A8501" t="str">
            <v>BR0118931040</v>
          </cell>
          <cell r="B8501" t="str">
            <v>BR011893</v>
          </cell>
          <cell r="C8501">
            <v>1040</v>
          </cell>
          <cell r="D8501">
            <v>12.435840000000001</v>
          </cell>
          <cell r="E8501">
            <v>5.07308</v>
          </cell>
          <cell r="F8501">
            <v>4.1696600000000004</v>
          </cell>
          <cell r="G8501">
            <v>0</v>
          </cell>
          <cell r="H8501">
            <v>0.84863999999999995</v>
          </cell>
          <cell r="I8501">
            <v>13.28448</v>
          </cell>
        </row>
        <row r="8502">
          <cell r="A8502" t="str">
            <v>BR0118941040</v>
          </cell>
          <cell r="B8502" t="str">
            <v>BR011894</v>
          </cell>
          <cell r="C8502">
            <v>1040</v>
          </cell>
          <cell r="D8502">
            <v>26.957540000000002</v>
          </cell>
          <cell r="E8502">
            <v>5.3448099999999998</v>
          </cell>
          <cell r="F8502">
            <v>4.6875900000000001</v>
          </cell>
          <cell r="G8502">
            <v>0</v>
          </cell>
          <cell r="H8502">
            <v>0.2959</v>
          </cell>
          <cell r="I8502">
            <v>27.253440000000001</v>
          </cell>
        </row>
        <row r="8503">
          <cell r="A8503" t="str">
            <v>BR0118941859</v>
          </cell>
          <cell r="B8503" t="str">
            <v>BR011894</v>
          </cell>
          <cell r="C8503">
            <v>1859</v>
          </cell>
          <cell r="D8503">
            <v>11.695</v>
          </cell>
          <cell r="E8503">
            <v>1.75</v>
          </cell>
          <cell r="F8503">
            <v>1.29</v>
          </cell>
          <cell r="G8503">
            <v>0</v>
          </cell>
          <cell r="H8503">
            <v>0.13500000000000001</v>
          </cell>
          <cell r="I8503">
            <v>11.83</v>
          </cell>
        </row>
        <row r="8504">
          <cell r="A8504" t="str">
            <v>BR0118944889</v>
          </cell>
          <cell r="B8504" t="str">
            <v>BR011894</v>
          </cell>
          <cell r="C8504">
            <v>4889</v>
          </cell>
          <cell r="D8504">
            <v>11.695</v>
          </cell>
          <cell r="E8504">
            <v>1.75</v>
          </cell>
          <cell r="F8504">
            <v>1.29</v>
          </cell>
          <cell r="G8504">
            <v>0</v>
          </cell>
          <cell r="H8504">
            <v>0.13500000000000001</v>
          </cell>
          <cell r="I8504">
            <v>11.83</v>
          </cell>
        </row>
        <row r="8505">
          <cell r="A8505" t="str">
            <v>BR0118946022</v>
          </cell>
          <cell r="B8505" t="str">
            <v>BR011894</v>
          </cell>
          <cell r="C8505">
            <v>6022</v>
          </cell>
          <cell r="D8505">
            <v>11.695</v>
          </cell>
          <cell r="E8505">
            <v>1.75</v>
          </cell>
          <cell r="F8505">
            <v>1.29</v>
          </cell>
          <cell r="G8505">
            <v>0</v>
          </cell>
          <cell r="H8505">
            <v>0.13500000000000001</v>
          </cell>
          <cell r="I8505">
            <v>11.83</v>
          </cell>
        </row>
        <row r="8506">
          <cell r="A8506" t="str">
            <v>BR0118951040</v>
          </cell>
          <cell r="B8506" t="str">
            <v>BR011895</v>
          </cell>
          <cell r="C8506">
            <v>1040</v>
          </cell>
          <cell r="D8506">
            <v>27.421600000000002</v>
          </cell>
          <cell r="E8506">
            <v>5.3448200000000003</v>
          </cell>
          <cell r="F8506">
            <v>4.6875799999999996</v>
          </cell>
          <cell r="G8506">
            <v>0</v>
          </cell>
          <cell r="H8506">
            <v>1.16812</v>
          </cell>
          <cell r="I8506">
            <v>28.58972</v>
          </cell>
        </row>
        <row r="8507">
          <cell r="A8507" t="str">
            <v>BR0118961040</v>
          </cell>
          <cell r="B8507" t="str">
            <v>BR011896</v>
          </cell>
          <cell r="C8507">
            <v>1040</v>
          </cell>
          <cell r="D8507">
            <v>12.541510000000001</v>
          </cell>
          <cell r="E8507">
            <v>0.84641</v>
          </cell>
          <cell r="F8507">
            <v>1.6895</v>
          </cell>
          <cell r="G8507">
            <v>0</v>
          </cell>
          <cell r="H8507">
            <v>0.47959000000000002</v>
          </cell>
          <cell r="I8507">
            <v>13.021100000000001</v>
          </cell>
        </row>
        <row r="8508">
          <cell r="A8508" t="str">
            <v>BR0118971040</v>
          </cell>
          <cell r="B8508" t="str">
            <v>BR011897</v>
          </cell>
          <cell r="C8508">
            <v>1040</v>
          </cell>
          <cell r="D8508">
            <v>8.2407500000000002</v>
          </cell>
          <cell r="E8508">
            <v>1.10408</v>
          </cell>
          <cell r="F8508">
            <v>1.8240799999999999</v>
          </cell>
          <cell r="G8508">
            <v>0</v>
          </cell>
          <cell r="H8508">
            <v>0.39157999999999998</v>
          </cell>
          <cell r="I8508">
            <v>8.6323299999999996</v>
          </cell>
        </row>
        <row r="8509">
          <cell r="A8509" t="str">
            <v>BR0118981040</v>
          </cell>
          <cell r="B8509" t="str">
            <v>BR011898</v>
          </cell>
          <cell r="C8509">
            <v>1040</v>
          </cell>
          <cell r="D8509">
            <v>12.336880000000001</v>
          </cell>
          <cell r="E8509">
            <v>0.88224999999999998</v>
          </cell>
          <cell r="F8509">
            <v>1.8150599999999999</v>
          </cell>
          <cell r="G8509">
            <v>0</v>
          </cell>
          <cell r="H8509">
            <v>0.44163000000000002</v>
          </cell>
          <cell r="I8509">
            <v>12.778510000000001</v>
          </cell>
        </row>
        <row r="8510">
          <cell r="A8510" t="str">
            <v>BR0118991040</v>
          </cell>
          <cell r="B8510" t="str">
            <v>BR011899</v>
          </cell>
          <cell r="C8510">
            <v>1040</v>
          </cell>
          <cell r="D8510">
            <v>25.977709999999998</v>
          </cell>
          <cell r="E8510">
            <v>7.17049</v>
          </cell>
          <cell r="F8510">
            <v>5.8433299999999999</v>
          </cell>
          <cell r="G8510">
            <v>0</v>
          </cell>
          <cell r="H8510">
            <v>0.52549000000000001</v>
          </cell>
          <cell r="I8510">
            <v>26.5032</v>
          </cell>
        </row>
        <row r="8511">
          <cell r="A8511" t="str">
            <v>BR0119001040</v>
          </cell>
          <cell r="B8511" t="str">
            <v>BR011900</v>
          </cell>
          <cell r="C8511">
            <v>1040</v>
          </cell>
          <cell r="D8511">
            <v>12.23115</v>
          </cell>
          <cell r="E8511">
            <v>5.61036</v>
          </cell>
          <cell r="F8511">
            <v>4.6142099999999999</v>
          </cell>
          <cell r="G8511">
            <v>0</v>
          </cell>
          <cell r="H8511">
            <v>0.11413</v>
          </cell>
          <cell r="I8511">
            <v>12.345279999999999</v>
          </cell>
        </row>
        <row r="8512">
          <cell r="A8512" t="str">
            <v>BR0119021040</v>
          </cell>
          <cell r="B8512" t="str">
            <v>BR011902</v>
          </cell>
          <cell r="C8512">
            <v>1040</v>
          </cell>
          <cell r="D8512">
            <v>27.335000000000001</v>
          </cell>
          <cell r="E8512">
            <v>5.6849999999999996</v>
          </cell>
          <cell r="F8512">
            <v>4.7149999999999999</v>
          </cell>
          <cell r="G8512">
            <v>0</v>
          </cell>
          <cell r="H8512">
            <v>0.26500000000000001</v>
          </cell>
          <cell r="I8512">
            <v>27.6</v>
          </cell>
        </row>
        <row r="8513">
          <cell r="A8513" t="str">
            <v>BR0119031040</v>
          </cell>
          <cell r="B8513" t="str">
            <v>BR011903</v>
          </cell>
          <cell r="C8513">
            <v>1040</v>
          </cell>
          <cell r="D8513">
            <v>18.437999999999999</v>
          </cell>
          <cell r="E8513">
            <v>6.9829999999999997</v>
          </cell>
          <cell r="F8513">
            <v>5.0819999999999999</v>
          </cell>
          <cell r="G8513">
            <v>0</v>
          </cell>
          <cell r="H8513">
            <v>0.85599999999999998</v>
          </cell>
          <cell r="I8513">
            <v>19.294</v>
          </cell>
        </row>
        <row r="8514">
          <cell r="A8514" t="str">
            <v>BR0119041040</v>
          </cell>
          <cell r="B8514" t="str">
            <v>BR011904</v>
          </cell>
          <cell r="C8514">
            <v>1040</v>
          </cell>
          <cell r="D8514">
            <v>16.29871</v>
          </cell>
          <cell r="E8514">
            <v>0.81403999999999999</v>
          </cell>
          <cell r="F8514">
            <v>1.65158</v>
          </cell>
          <cell r="G8514">
            <v>0</v>
          </cell>
          <cell r="H8514">
            <v>1.0897600000000001</v>
          </cell>
          <cell r="I8514">
            <v>17.388469999999998</v>
          </cell>
        </row>
        <row r="8515">
          <cell r="A8515" t="str">
            <v>BR0119051040</v>
          </cell>
          <cell r="B8515" t="str">
            <v>BR011905</v>
          </cell>
          <cell r="C8515">
            <v>1040</v>
          </cell>
          <cell r="D8515">
            <v>16.347760000000001</v>
          </cell>
          <cell r="E8515">
            <v>0.75849</v>
          </cell>
          <cell r="F8515">
            <v>1.5231300000000001</v>
          </cell>
          <cell r="G8515">
            <v>0</v>
          </cell>
          <cell r="H8515">
            <v>1.08965</v>
          </cell>
          <cell r="I8515">
            <v>17.43741</v>
          </cell>
        </row>
        <row r="8516">
          <cell r="A8516" t="str">
            <v>BR0119061040</v>
          </cell>
          <cell r="B8516" t="str">
            <v>BR011906</v>
          </cell>
          <cell r="C8516">
            <v>1040</v>
          </cell>
          <cell r="D8516">
            <v>23.93</v>
          </cell>
          <cell r="E8516">
            <v>6.61</v>
          </cell>
          <cell r="F8516">
            <v>5.41</v>
          </cell>
          <cell r="G8516">
            <v>0</v>
          </cell>
          <cell r="H8516">
            <v>0.15</v>
          </cell>
          <cell r="I8516">
            <v>24.08</v>
          </cell>
        </row>
        <row r="8517">
          <cell r="A8517" t="str">
            <v>BR0119061859</v>
          </cell>
          <cell r="B8517" t="str">
            <v>BR011906</v>
          </cell>
          <cell r="C8517">
            <v>1859</v>
          </cell>
          <cell r="D8517">
            <v>9.5837500000000002</v>
          </cell>
          <cell r="E8517">
            <v>3.65625</v>
          </cell>
          <cell r="F8517">
            <v>2.9925000000000002</v>
          </cell>
          <cell r="G8517">
            <v>0</v>
          </cell>
          <cell r="H8517">
            <v>4.3749999999999997E-2</v>
          </cell>
          <cell r="I8517">
            <v>9.6274999999999995</v>
          </cell>
        </row>
        <row r="8518">
          <cell r="A8518" t="str">
            <v>BR0119066022</v>
          </cell>
          <cell r="B8518" t="str">
            <v>BR011906</v>
          </cell>
          <cell r="C8518">
            <v>6022</v>
          </cell>
          <cell r="D8518">
            <v>9.5837500000000002</v>
          </cell>
          <cell r="E8518">
            <v>3.65625</v>
          </cell>
          <cell r="F8518">
            <v>2.9925000000000002</v>
          </cell>
          <cell r="G8518">
            <v>0</v>
          </cell>
          <cell r="H8518">
            <v>4.3749999999999997E-2</v>
          </cell>
          <cell r="I8518">
            <v>9.6274999999999995</v>
          </cell>
        </row>
        <row r="8519">
          <cell r="A8519" t="str">
            <v>BR0119071040</v>
          </cell>
          <cell r="B8519" t="str">
            <v>BR011907</v>
          </cell>
          <cell r="C8519">
            <v>1040</v>
          </cell>
          <cell r="D8519">
            <v>8.0423299999999998</v>
          </cell>
          <cell r="E8519">
            <v>1.0793299999999999</v>
          </cell>
          <cell r="F8519">
            <v>1.78583</v>
          </cell>
          <cell r="G8519">
            <v>0</v>
          </cell>
          <cell r="H8519">
            <v>0.36699999999999999</v>
          </cell>
          <cell r="I8519">
            <v>8.4093300000000006</v>
          </cell>
        </row>
        <row r="8520">
          <cell r="A8520" t="str">
            <v>BR0119081040</v>
          </cell>
          <cell r="B8520" t="str">
            <v>BR011908</v>
          </cell>
          <cell r="C8520">
            <v>1040</v>
          </cell>
          <cell r="D8520">
            <v>26.420020000000001</v>
          </cell>
          <cell r="E8520">
            <v>5.3266799999999996</v>
          </cell>
          <cell r="F8520">
            <v>4.7309999999999999</v>
          </cell>
          <cell r="G8520">
            <v>0</v>
          </cell>
          <cell r="H8520">
            <v>1.0075000000000001</v>
          </cell>
          <cell r="I8520">
            <v>27.427520000000001</v>
          </cell>
        </row>
        <row r="8521">
          <cell r="A8521" t="str">
            <v>BR0119091040</v>
          </cell>
          <cell r="B8521" t="str">
            <v>BR011909</v>
          </cell>
          <cell r="C8521">
            <v>1040</v>
          </cell>
          <cell r="D8521">
            <v>35.549999999999997</v>
          </cell>
          <cell r="E8521">
            <v>8.7249999999999996</v>
          </cell>
          <cell r="F8521">
            <v>6.79</v>
          </cell>
          <cell r="G8521">
            <v>0</v>
          </cell>
          <cell r="H8521">
            <v>0.09</v>
          </cell>
          <cell r="I8521">
            <v>35.64</v>
          </cell>
        </row>
        <row r="8522">
          <cell r="A8522" t="str">
            <v>BR0119102063</v>
          </cell>
          <cell r="B8522" t="str">
            <v>BR011910</v>
          </cell>
          <cell r="C8522">
            <v>2063</v>
          </cell>
          <cell r="D8522">
            <v>46.932510000000001</v>
          </cell>
          <cell r="E8522">
            <v>2.1471399999999998</v>
          </cell>
          <cell r="F8522">
            <v>1.3752200000000001</v>
          </cell>
          <cell r="G8522">
            <v>0</v>
          </cell>
          <cell r="H8522">
            <v>18.604310000000002</v>
          </cell>
          <cell r="I8522">
            <v>65.536820000000006</v>
          </cell>
        </row>
        <row r="8523">
          <cell r="A8523" t="str">
            <v>BR0119121040</v>
          </cell>
          <cell r="B8523" t="str">
            <v>BR011912</v>
          </cell>
          <cell r="C8523">
            <v>1040</v>
          </cell>
          <cell r="D8523">
            <v>27.7925</v>
          </cell>
          <cell r="E8523">
            <v>1.6619999999999999</v>
          </cell>
          <cell r="F8523">
            <v>1.4306000000000001</v>
          </cell>
          <cell r="G8523">
            <v>0</v>
          </cell>
          <cell r="H8523">
            <v>0.28520000000000001</v>
          </cell>
          <cell r="I8523">
            <v>28.0777</v>
          </cell>
        </row>
        <row r="8524">
          <cell r="A8524" t="str">
            <v>BR0119132060</v>
          </cell>
          <cell r="B8524" t="str">
            <v>BR011913</v>
          </cell>
          <cell r="C8524">
            <v>2060</v>
          </cell>
          <cell r="D8524">
            <v>66.669049999999999</v>
          </cell>
          <cell r="E8524">
            <v>7.851</v>
          </cell>
          <cell r="F8524">
            <v>10.3713</v>
          </cell>
          <cell r="G8524">
            <v>0</v>
          </cell>
          <cell r="H8524">
            <v>0</v>
          </cell>
          <cell r="I8524">
            <v>66.669049999999999</v>
          </cell>
        </row>
        <row r="8525">
          <cell r="A8525" t="str">
            <v>BR0119132062</v>
          </cell>
          <cell r="B8525" t="str">
            <v>BR011913</v>
          </cell>
          <cell r="C8525">
            <v>2062</v>
          </cell>
          <cell r="D8525">
            <v>145</v>
          </cell>
          <cell r="E8525">
            <v>8.44</v>
          </cell>
          <cell r="F8525">
            <v>15.47</v>
          </cell>
          <cell r="G8525">
            <v>0</v>
          </cell>
          <cell r="H8525">
            <v>0</v>
          </cell>
          <cell r="I8525">
            <v>145</v>
          </cell>
        </row>
        <row r="8526">
          <cell r="A8526" t="str">
            <v>BR0119132064</v>
          </cell>
          <cell r="B8526" t="str">
            <v>BR011913</v>
          </cell>
          <cell r="C8526">
            <v>2064</v>
          </cell>
          <cell r="D8526">
            <v>148.60334</v>
          </cell>
          <cell r="E8526">
            <v>7.41723</v>
          </cell>
          <cell r="F8526">
            <v>12.128780000000001</v>
          </cell>
          <cell r="G8526">
            <v>0</v>
          </cell>
          <cell r="H8526">
            <v>0</v>
          </cell>
          <cell r="I8526">
            <v>148.60334</v>
          </cell>
        </row>
        <row r="8527">
          <cell r="A8527" t="str">
            <v>BR0119142060</v>
          </cell>
          <cell r="B8527" t="str">
            <v>BR011914</v>
          </cell>
          <cell r="C8527">
            <v>2060</v>
          </cell>
          <cell r="D8527">
            <v>63.537350000000004</v>
          </cell>
          <cell r="E8527">
            <v>7.8261000000000003</v>
          </cell>
          <cell r="F8527">
            <v>10.372210000000001</v>
          </cell>
          <cell r="G8527">
            <v>0</v>
          </cell>
          <cell r="H8527">
            <v>0</v>
          </cell>
          <cell r="I8527">
            <v>63.537350000000004</v>
          </cell>
        </row>
        <row r="8528">
          <cell r="A8528" t="str">
            <v>BR0119142064</v>
          </cell>
          <cell r="B8528" t="str">
            <v>BR011914</v>
          </cell>
          <cell r="C8528">
            <v>2064</v>
          </cell>
          <cell r="D8528">
            <v>144.44449</v>
          </cell>
          <cell r="E8528">
            <v>6.4102600000000001</v>
          </cell>
          <cell r="F8528">
            <v>12.499320000000001</v>
          </cell>
          <cell r="G8528">
            <v>0</v>
          </cell>
          <cell r="H8528">
            <v>0</v>
          </cell>
          <cell r="I8528">
            <v>144.44449</v>
          </cell>
        </row>
        <row r="8529">
          <cell r="A8529" t="str">
            <v>BR0119152060</v>
          </cell>
          <cell r="B8529" t="str">
            <v>BR011915</v>
          </cell>
          <cell r="C8529">
            <v>2060</v>
          </cell>
          <cell r="D8529">
            <v>63.533529999999999</v>
          </cell>
          <cell r="E8529">
            <v>7.8475700000000002</v>
          </cell>
          <cell r="F8529">
            <v>10.37739</v>
          </cell>
          <cell r="G8529">
            <v>0</v>
          </cell>
          <cell r="H8529">
            <v>0</v>
          </cell>
          <cell r="I8529">
            <v>63.533529999999999</v>
          </cell>
        </row>
        <row r="8530">
          <cell r="A8530" t="str">
            <v>BR0119152064</v>
          </cell>
          <cell r="B8530" t="str">
            <v>BR011915</v>
          </cell>
          <cell r="C8530">
            <v>2064</v>
          </cell>
          <cell r="D8530">
            <v>143.54924</v>
          </cell>
          <cell r="E8530">
            <v>6.4238200000000001</v>
          </cell>
          <cell r="F8530">
            <v>12.10333</v>
          </cell>
          <cell r="G8530">
            <v>0</v>
          </cell>
          <cell r="H8530">
            <v>0</v>
          </cell>
          <cell r="I8530">
            <v>143.54924</v>
          </cell>
        </row>
        <row r="8531">
          <cell r="A8531" t="str">
            <v>BR0119152878</v>
          </cell>
          <cell r="B8531" t="str">
            <v>BR011915</v>
          </cell>
          <cell r="C8531">
            <v>2878</v>
          </cell>
          <cell r="D8531">
            <v>62.601999999999997</v>
          </cell>
          <cell r="E8531">
            <v>0.14180000000000001</v>
          </cell>
          <cell r="F8531">
            <v>9.5699999999999993E-2</v>
          </cell>
          <cell r="G8531">
            <v>0</v>
          </cell>
          <cell r="H8531">
            <v>0</v>
          </cell>
          <cell r="I8531">
            <v>62.601999999999997</v>
          </cell>
        </row>
        <row r="8532">
          <cell r="A8532" t="str">
            <v>BR0119161040</v>
          </cell>
          <cell r="B8532" t="str">
            <v>BR011916</v>
          </cell>
          <cell r="C8532">
            <v>1040</v>
          </cell>
          <cell r="D8532">
            <v>18.986249999999998</v>
          </cell>
          <cell r="E8532">
            <v>7.5777099999999997</v>
          </cell>
          <cell r="F8532">
            <v>6.1897900000000003</v>
          </cell>
          <cell r="G8532">
            <v>0</v>
          </cell>
          <cell r="H8532">
            <v>0.40500000000000003</v>
          </cell>
          <cell r="I8532">
            <v>19.391249999999999</v>
          </cell>
        </row>
        <row r="8533">
          <cell r="A8533" t="str">
            <v>BR0119171040</v>
          </cell>
          <cell r="B8533" t="str">
            <v>BR011917</v>
          </cell>
          <cell r="C8533">
            <v>1040</v>
          </cell>
          <cell r="D8533">
            <v>72.012529999999998</v>
          </cell>
          <cell r="E8533">
            <v>6.0292300000000001</v>
          </cell>
          <cell r="F8533">
            <v>12.03753</v>
          </cell>
          <cell r="G8533">
            <v>0</v>
          </cell>
          <cell r="H8533">
            <v>1.57E-3</v>
          </cell>
          <cell r="I8533">
            <v>72.014099999999999</v>
          </cell>
        </row>
        <row r="8534">
          <cell r="A8534" t="str">
            <v>BR0119184010</v>
          </cell>
          <cell r="B8534" t="str">
            <v>BR011918</v>
          </cell>
          <cell r="C8534">
            <v>4010</v>
          </cell>
          <cell r="D8534">
            <v>696.40882999999997</v>
          </cell>
          <cell r="E8534">
            <v>24.373000000000001</v>
          </cell>
          <cell r="F8534">
            <v>40.238999999999997</v>
          </cell>
          <cell r="G8534">
            <v>0</v>
          </cell>
          <cell r="H8534">
            <v>21.086670000000002</v>
          </cell>
          <cell r="I8534">
            <v>717.49549999999999</v>
          </cell>
        </row>
        <row r="8535">
          <cell r="A8535" t="str">
            <v>br0119201040</v>
          </cell>
          <cell r="B8535" t="str">
            <v>br011920</v>
          </cell>
          <cell r="C8535">
            <v>1040</v>
          </cell>
          <cell r="D8535">
            <v>15.33236</v>
          </cell>
          <cell r="E8535">
            <v>1.16439</v>
          </cell>
          <cell r="F8535">
            <v>2.3273999999999999</v>
          </cell>
          <cell r="G8535">
            <v>0</v>
          </cell>
          <cell r="H8535">
            <v>0.19167999999999999</v>
          </cell>
          <cell r="I8535">
            <v>15.524039999999999</v>
          </cell>
        </row>
        <row r="8536">
          <cell r="A8536" t="str">
            <v>BR0119211040</v>
          </cell>
          <cell r="B8536" t="str">
            <v>BR011921</v>
          </cell>
          <cell r="C8536">
            <v>1040</v>
          </cell>
          <cell r="D8536">
            <v>75.053790000000006</v>
          </cell>
          <cell r="E8536">
            <v>2.7208800000000002</v>
          </cell>
          <cell r="F8536">
            <v>4.4176500000000001</v>
          </cell>
          <cell r="G8536">
            <v>0</v>
          </cell>
          <cell r="H8536">
            <v>0.85489999999999999</v>
          </cell>
          <cell r="I8536">
            <v>75.908690000000007</v>
          </cell>
        </row>
        <row r="8537">
          <cell r="A8537" t="str">
            <v>BR0119262060</v>
          </cell>
          <cell r="B8537" t="str">
            <v>BR011926</v>
          </cell>
          <cell r="C8537">
            <v>2060</v>
          </cell>
          <cell r="D8537">
            <v>66.89</v>
          </cell>
          <cell r="E8537">
            <v>7.9850000000000003</v>
          </cell>
          <cell r="F8537">
            <v>11.675000000000001</v>
          </cell>
          <cell r="G8537">
            <v>0</v>
          </cell>
          <cell r="H8537">
            <v>0</v>
          </cell>
          <cell r="I8537">
            <v>66.89</v>
          </cell>
        </row>
        <row r="8538">
          <cell r="A8538" t="str">
            <v>BR0119262064</v>
          </cell>
          <cell r="B8538" t="str">
            <v>BR011926</v>
          </cell>
          <cell r="C8538">
            <v>2064</v>
          </cell>
          <cell r="D8538">
            <v>131.88343</v>
          </cell>
          <cell r="E8538">
            <v>6.8533200000000001</v>
          </cell>
          <cell r="F8538">
            <v>12.57835</v>
          </cell>
          <cell r="G8538">
            <v>0</v>
          </cell>
          <cell r="H8538">
            <v>0</v>
          </cell>
          <cell r="I8538">
            <v>131.88343</v>
          </cell>
        </row>
        <row r="8539">
          <cell r="A8539" t="str">
            <v>BR0119262878</v>
          </cell>
          <cell r="B8539" t="str">
            <v>BR011926</v>
          </cell>
          <cell r="C8539">
            <v>2878</v>
          </cell>
          <cell r="D8539">
            <v>139.77250000000001</v>
          </cell>
          <cell r="E8539">
            <v>5.2474999999999996</v>
          </cell>
          <cell r="F8539">
            <v>8.64</v>
          </cell>
          <cell r="G8539">
            <v>0</v>
          </cell>
          <cell r="H8539">
            <v>0</v>
          </cell>
          <cell r="I8539">
            <v>139.77250000000001</v>
          </cell>
        </row>
        <row r="8540">
          <cell r="A8540" t="str">
            <v>BR0119272060</v>
          </cell>
          <cell r="B8540" t="str">
            <v>BR011927</v>
          </cell>
          <cell r="C8540">
            <v>2060</v>
          </cell>
          <cell r="D8540">
            <v>66.86</v>
          </cell>
          <cell r="E8540">
            <v>8</v>
          </cell>
          <cell r="F8540">
            <v>11.67</v>
          </cell>
          <cell r="G8540">
            <v>0</v>
          </cell>
          <cell r="H8540">
            <v>0</v>
          </cell>
          <cell r="I8540">
            <v>66.86</v>
          </cell>
        </row>
        <row r="8541">
          <cell r="A8541" t="str">
            <v>BR0119272064</v>
          </cell>
          <cell r="B8541" t="str">
            <v>BR011927</v>
          </cell>
          <cell r="C8541">
            <v>2064</v>
          </cell>
          <cell r="D8541">
            <v>132.24553</v>
          </cell>
          <cell r="E8541">
            <v>6.8541999999999996</v>
          </cell>
          <cell r="F8541">
            <v>12.582890000000001</v>
          </cell>
          <cell r="G8541">
            <v>0</v>
          </cell>
          <cell r="H8541">
            <v>0</v>
          </cell>
          <cell r="I8541">
            <v>132.24553</v>
          </cell>
        </row>
        <row r="8542">
          <cell r="A8542" t="str">
            <v>BR0119291040</v>
          </cell>
          <cell r="B8542" t="str">
            <v>BR011929</v>
          </cell>
          <cell r="C8542">
            <v>1040</v>
          </cell>
          <cell r="D8542">
            <v>105.13901</v>
          </cell>
          <cell r="E8542">
            <v>3.4251</v>
          </cell>
          <cell r="F8542">
            <v>6.0215699999999996</v>
          </cell>
          <cell r="G8542">
            <v>0</v>
          </cell>
          <cell r="H8542">
            <v>2.43486</v>
          </cell>
          <cell r="I8542">
            <v>107.57387</v>
          </cell>
        </row>
        <row r="8543">
          <cell r="A8543" t="str">
            <v>BR0119301040</v>
          </cell>
          <cell r="B8543" t="str">
            <v>BR011930</v>
          </cell>
          <cell r="C8543">
            <v>1040</v>
          </cell>
          <cell r="D8543">
            <v>100.52733000000001</v>
          </cell>
          <cell r="E8543">
            <v>4.1316699999999997</v>
          </cell>
          <cell r="F8543">
            <v>7.05</v>
          </cell>
          <cell r="G8543">
            <v>0</v>
          </cell>
          <cell r="H8543">
            <v>6.7000000000000002E-4</v>
          </cell>
          <cell r="I8543">
            <v>100.52800000000001</v>
          </cell>
        </row>
        <row r="8544">
          <cell r="A8544" t="str">
            <v>BR0119311040</v>
          </cell>
          <cell r="B8544" t="str">
            <v>BR011931</v>
          </cell>
          <cell r="C8544">
            <v>1040</v>
          </cell>
          <cell r="D8544">
            <v>80.586830000000006</v>
          </cell>
          <cell r="E8544">
            <v>9.3509200000000003</v>
          </cell>
          <cell r="F8544">
            <v>15.68538</v>
          </cell>
          <cell r="G8544">
            <v>0</v>
          </cell>
          <cell r="H8544">
            <v>1.567E-2</v>
          </cell>
          <cell r="I8544">
            <v>80.602500000000006</v>
          </cell>
        </row>
        <row r="8545">
          <cell r="A8545" t="str">
            <v>BR0119352060</v>
          </cell>
          <cell r="B8545" t="str">
            <v>BR011935</v>
          </cell>
          <cell r="C8545">
            <v>2060</v>
          </cell>
          <cell r="D8545">
            <v>114.52036</v>
          </cell>
          <cell r="E8545">
            <v>14.08497</v>
          </cell>
          <cell r="F8545">
            <v>14.81673</v>
          </cell>
          <cell r="G8545">
            <v>0</v>
          </cell>
          <cell r="H8545">
            <v>0</v>
          </cell>
          <cell r="I8545">
            <v>114.52036</v>
          </cell>
        </row>
        <row r="8546">
          <cell r="A8546" t="str">
            <v>BR0119362060</v>
          </cell>
          <cell r="B8546" t="str">
            <v>BR011936</v>
          </cell>
          <cell r="C8546">
            <v>2060</v>
          </cell>
          <cell r="D8546">
            <v>126.08846</v>
          </cell>
          <cell r="E8546">
            <v>11.360580000000001</v>
          </cell>
          <cell r="F8546">
            <v>11.420959999999999</v>
          </cell>
          <cell r="G8546">
            <v>0</v>
          </cell>
          <cell r="H8546">
            <v>0.78269</v>
          </cell>
          <cell r="I8546">
            <v>126.87115</v>
          </cell>
        </row>
        <row r="8547">
          <cell r="A8547" t="str">
            <v>BR0119362064</v>
          </cell>
          <cell r="B8547" t="str">
            <v>BR011936</v>
          </cell>
          <cell r="C8547">
            <v>2064</v>
          </cell>
          <cell r="D8547">
            <v>66.293329999999997</v>
          </cell>
          <cell r="E8547">
            <v>7.1266699999999998</v>
          </cell>
          <cell r="F8547">
            <v>10.24667</v>
          </cell>
          <cell r="G8547">
            <v>0</v>
          </cell>
          <cell r="H8547">
            <v>1.63</v>
          </cell>
          <cell r="I8547">
            <v>67.923329999999993</v>
          </cell>
        </row>
        <row r="8548">
          <cell r="A8548" t="str">
            <v>BR0119411040</v>
          </cell>
          <cell r="B8548" t="str">
            <v>BR011941</v>
          </cell>
          <cell r="C8548">
            <v>1040</v>
          </cell>
          <cell r="D8548">
            <v>61.895499999999998</v>
          </cell>
          <cell r="E8548">
            <v>5.0383300000000002</v>
          </cell>
          <cell r="F8548">
            <v>7.1161700000000003</v>
          </cell>
          <cell r="G8548">
            <v>0</v>
          </cell>
          <cell r="H8548">
            <v>1.98383</v>
          </cell>
          <cell r="I8548">
            <v>63.879329999999996</v>
          </cell>
        </row>
        <row r="8549">
          <cell r="A8549" t="str">
            <v>BR0119461040</v>
          </cell>
          <cell r="B8549" t="str">
            <v>BR011946</v>
          </cell>
          <cell r="C8549">
            <v>1040</v>
          </cell>
          <cell r="D8549">
            <v>72.858369999999994</v>
          </cell>
          <cell r="E8549">
            <v>5.0350299999999999</v>
          </cell>
          <cell r="F8549">
            <v>7.9691700000000001</v>
          </cell>
          <cell r="G8549">
            <v>0</v>
          </cell>
          <cell r="H8549">
            <v>2.8377699999999999</v>
          </cell>
          <cell r="I8549">
            <v>75.69614</v>
          </cell>
        </row>
        <row r="8550">
          <cell r="A8550" t="str">
            <v>BR0119481040</v>
          </cell>
          <cell r="B8550" t="str">
            <v>BR011948</v>
          </cell>
          <cell r="C8550">
            <v>1040</v>
          </cell>
          <cell r="D8550">
            <v>80.386669999999995</v>
          </cell>
          <cell r="E8550">
            <v>9.1054399999999998</v>
          </cell>
          <cell r="F8550">
            <v>15.412419999999999</v>
          </cell>
          <cell r="G8550">
            <v>0</v>
          </cell>
          <cell r="H8550">
            <v>1.4760000000000001E-2</v>
          </cell>
          <cell r="I8550">
            <v>80.401429999999991</v>
          </cell>
        </row>
        <row r="8551">
          <cell r="A8551" t="str">
            <v>BR0119481871</v>
          </cell>
          <cell r="B8551" t="str">
            <v>BR011948</v>
          </cell>
          <cell r="C8551">
            <v>1871</v>
          </cell>
          <cell r="D8551">
            <v>66.022480000000002</v>
          </cell>
          <cell r="E8551">
            <v>7.4567100000000002</v>
          </cell>
          <cell r="F8551">
            <v>17.07724</v>
          </cell>
          <cell r="G8551">
            <v>0</v>
          </cell>
          <cell r="H8551">
            <v>1.58243</v>
          </cell>
          <cell r="I8551">
            <v>67.604910000000004</v>
          </cell>
        </row>
        <row r="8552">
          <cell r="A8552" t="str">
            <v>BR0119502061</v>
          </cell>
          <cell r="B8552" t="str">
            <v>BR011950</v>
          </cell>
          <cell r="C8552">
            <v>2061</v>
          </cell>
          <cell r="D8552">
            <v>45.211500000000001</v>
          </cell>
          <cell r="E8552">
            <v>0.1132</v>
          </cell>
          <cell r="F8552">
            <v>7.0599999999999996E-2</v>
          </cell>
          <cell r="G8552">
            <v>0</v>
          </cell>
          <cell r="H8552">
            <v>0</v>
          </cell>
          <cell r="I8552">
            <v>45.211500000000001</v>
          </cell>
        </row>
        <row r="8553">
          <cell r="A8553" t="str">
            <v>BR0119511040</v>
          </cell>
          <cell r="B8553" t="str">
            <v>BR011951</v>
          </cell>
          <cell r="C8553">
            <v>1040</v>
          </cell>
          <cell r="D8553">
            <v>81.683430000000001</v>
          </cell>
          <cell r="E8553">
            <v>4.7468000000000004</v>
          </cell>
          <cell r="F8553">
            <v>7.5117700000000003</v>
          </cell>
          <cell r="G8553">
            <v>0</v>
          </cell>
          <cell r="H8553">
            <v>0.43140000000000001</v>
          </cell>
          <cell r="I8553">
            <v>82.114829999999998</v>
          </cell>
        </row>
        <row r="8554">
          <cell r="A8554" t="str">
            <v>BR0119522061</v>
          </cell>
          <cell r="B8554" t="str">
            <v>BR011952</v>
          </cell>
          <cell r="C8554">
            <v>2061</v>
          </cell>
          <cell r="D8554">
            <v>130.86467999999999</v>
          </cell>
          <cell r="E8554">
            <v>9.8419699999999999</v>
          </cell>
          <cell r="F8554">
            <v>19.063859999999998</v>
          </cell>
          <cell r="G8554">
            <v>0</v>
          </cell>
          <cell r="H8554">
            <v>5.0000000000000002E-5</v>
          </cell>
          <cell r="I8554">
            <v>130.86472999999998</v>
          </cell>
        </row>
        <row r="8555">
          <cell r="A8555" t="str">
            <v>BR0119571040</v>
          </cell>
          <cell r="B8555" t="str">
            <v>BR011957</v>
          </cell>
          <cell r="C8555">
            <v>1040</v>
          </cell>
          <cell r="D8555">
            <v>29.658729999999998</v>
          </cell>
          <cell r="E8555">
            <v>10.0604</v>
          </cell>
          <cell r="F8555">
            <v>19.0596</v>
          </cell>
          <cell r="G8555">
            <v>0</v>
          </cell>
          <cell r="H8555">
            <v>0.23444000000000001</v>
          </cell>
          <cell r="I8555">
            <v>29.893169999999998</v>
          </cell>
        </row>
        <row r="8556">
          <cell r="A8556" t="str">
            <v>BR0119572064</v>
          </cell>
          <cell r="B8556" t="str">
            <v>BR011957</v>
          </cell>
          <cell r="C8556">
            <v>2064</v>
          </cell>
          <cell r="D8556">
            <v>33.79</v>
          </cell>
          <cell r="E8556">
            <v>10.52</v>
          </cell>
          <cell r="F8556">
            <v>14.37</v>
          </cell>
          <cell r="G8556">
            <v>0</v>
          </cell>
          <cell r="H8556">
            <v>0.2</v>
          </cell>
          <cell r="I8556">
            <v>33.99</v>
          </cell>
        </row>
        <row r="8557">
          <cell r="A8557" t="str">
            <v>BR0119581040</v>
          </cell>
          <cell r="B8557" t="str">
            <v>BR011958</v>
          </cell>
          <cell r="C8557">
            <v>1040</v>
          </cell>
          <cell r="D8557">
            <v>8.3565299999999993</v>
          </cell>
          <cell r="E8557">
            <v>3.7587000000000002</v>
          </cell>
          <cell r="F8557">
            <v>3.0735800000000002</v>
          </cell>
          <cell r="G8557">
            <v>0</v>
          </cell>
          <cell r="H8557">
            <v>5.0000000000000001E-4</v>
          </cell>
          <cell r="I8557">
            <v>8.35703</v>
          </cell>
        </row>
        <row r="8558">
          <cell r="A8558" t="str">
            <v>BR0119611040</v>
          </cell>
          <cell r="B8558" t="str">
            <v>BR011961</v>
          </cell>
          <cell r="C8558">
            <v>1040</v>
          </cell>
          <cell r="D8558">
            <v>73.393600000000006</v>
          </cell>
          <cell r="E8558">
            <v>5.9954000000000001</v>
          </cell>
          <cell r="F8558">
            <v>11.9518</v>
          </cell>
          <cell r="G8558">
            <v>0</v>
          </cell>
          <cell r="H8558">
            <v>1.6000000000000001E-3</v>
          </cell>
          <cell r="I8558">
            <v>73.395200000000003</v>
          </cell>
        </row>
        <row r="8559">
          <cell r="A8559" t="str">
            <v>BR0119642063</v>
          </cell>
          <cell r="B8559" t="str">
            <v>BR011964</v>
          </cell>
          <cell r="C8559">
            <v>2063</v>
          </cell>
          <cell r="D8559">
            <v>45.500050000000002</v>
          </cell>
          <cell r="E8559">
            <v>2.0529299999999999</v>
          </cell>
          <cell r="F8559">
            <v>1.3292200000000001</v>
          </cell>
          <cell r="G8559">
            <v>0</v>
          </cell>
          <cell r="H8559">
            <v>24.148530000000001</v>
          </cell>
          <cell r="I8559">
            <v>69.64858000000001</v>
          </cell>
        </row>
        <row r="8560">
          <cell r="A8560" t="str">
            <v>BR0119661040</v>
          </cell>
          <cell r="B8560" t="str">
            <v>BR011966</v>
          </cell>
          <cell r="C8560">
            <v>1040</v>
          </cell>
          <cell r="D8560">
            <v>103.70598</v>
          </cell>
          <cell r="E8560">
            <v>4.1741700000000002</v>
          </cell>
          <cell r="F8560">
            <v>6.5433300000000001</v>
          </cell>
          <cell r="G8560">
            <v>0</v>
          </cell>
          <cell r="H8560">
            <v>0.45385999999999999</v>
          </cell>
          <cell r="I8560">
            <v>104.15984</v>
          </cell>
        </row>
        <row r="8561">
          <cell r="A8561" t="str">
            <v>BR0119691040</v>
          </cell>
          <cell r="B8561" t="str">
            <v>BR011969</v>
          </cell>
          <cell r="C8561">
            <v>1040</v>
          </cell>
          <cell r="D8561">
            <v>3.7999200000000002</v>
          </cell>
          <cell r="E8561">
            <v>5.2825899999999999</v>
          </cell>
          <cell r="F8561">
            <v>3.6128100000000001</v>
          </cell>
          <cell r="G8561">
            <v>0</v>
          </cell>
          <cell r="H8561">
            <v>0.31875999999999999</v>
          </cell>
          <cell r="I8561">
            <v>4.1186800000000003</v>
          </cell>
        </row>
        <row r="8562">
          <cell r="A8562" t="str">
            <v>BR0119702063</v>
          </cell>
          <cell r="B8562" t="str">
            <v>BR011970</v>
          </cell>
          <cell r="C8562">
            <v>2063</v>
          </cell>
          <cell r="D8562">
            <v>49.928620000000002</v>
          </cell>
          <cell r="E8562">
            <v>2.1526999999999998</v>
          </cell>
          <cell r="F8562">
            <v>1.4559200000000001</v>
          </cell>
          <cell r="G8562">
            <v>0</v>
          </cell>
          <cell r="H8562">
            <v>24.14085</v>
          </cell>
          <cell r="I8562">
            <v>74.069469999999995</v>
          </cell>
        </row>
        <row r="8563">
          <cell r="A8563" t="str">
            <v>BR0119722063</v>
          </cell>
          <cell r="B8563" t="str">
            <v>BR011972</v>
          </cell>
          <cell r="C8563">
            <v>2063</v>
          </cell>
          <cell r="D8563">
            <v>52.367959999999997</v>
          </cell>
          <cell r="E8563">
            <v>2.39825</v>
          </cell>
          <cell r="F8563">
            <v>1.64479</v>
          </cell>
          <cell r="G8563">
            <v>0</v>
          </cell>
          <cell r="H8563">
            <v>24.141349999999999</v>
          </cell>
          <cell r="I8563">
            <v>76.509309999999999</v>
          </cell>
        </row>
        <row r="8564">
          <cell r="A8564" t="str">
            <v>BR0119742061</v>
          </cell>
          <cell r="B8564" t="str">
            <v>BR011974</v>
          </cell>
          <cell r="C8564">
            <v>2061</v>
          </cell>
          <cell r="D8564">
            <v>134.83129</v>
          </cell>
          <cell r="E8564">
            <v>9.5679499999999997</v>
          </cell>
          <cell r="F8564">
            <v>17.41423</v>
          </cell>
          <cell r="G8564">
            <v>0</v>
          </cell>
          <cell r="H8564">
            <v>1.2999999999999999E-4</v>
          </cell>
          <cell r="I8564">
            <v>134.83142000000001</v>
          </cell>
        </row>
        <row r="8565">
          <cell r="A8565" t="str">
            <v>BR0119761040</v>
          </cell>
          <cell r="B8565" t="str">
            <v>BR011976</v>
          </cell>
          <cell r="C8565">
            <v>1040</v>
          </cell>
          <cell r="D8565">
            <v>142.15504999999999</v>
          </cell>
          <cell r="E8565">
            <v>9.5766299999999998</v>
          </cell>
          <cell r="F8565">
            <v>15.915190000000001</v>
          </cell>
          <cell r="G8565">
            <v>0</v>
          </cell>
          <cell r="H8565">
            <v>2.97688</v>
          </cell>
          <cell r="I8565">
            <v>145.13192999999998</v>
          </cell>
        </row>
        <row r="8566">
          <cell r="A8566" t="str">
            <v>BR0119772060</v>
          </cell>
          <cell r="B8566" t="str">
            <v>BR011977</v>
          </cell>
          <cell r="C8566">
            <v>2060</v>
          </cell>
          <cell r="D8566">
            <v>85.875</v>
          </cell>
          <cell r="E8566">
            <v>6.8</v>
          </cell>
          <cell r="F8566">
            <v>10.305</v>
          </cell>
          <cell r="G8566">
            <v>0</v>
          </cell>
          <cell r="H8566">
            <v>0</v>
          </cell>
          <cell r="I8566">
            <v>85.875</v>
          </cell>
        </row>
        <row r="8567">
          <cell r="A8567" t="str">
            <v>BR0119772061</v>
          </cell>
          <cell r="B8567" t="str">
            <v>BR011977</v>
          </cell>
          <cell r="C8567">
            <v>2061</v>
          </cell>
          <cell r="D8567">
            <v>112.11233</v>
          </cell>
          <cell r="E8567">
            <v>9.7751199999999994</v>
          </cell>
          <cell r="F8567">
            <v>17.68807</v>
          </cell>
          <cell r="G8567">
            <v>0</v>
          </cell>
          <cell r="H8567">
            <v>0</v>
          </cell>
          <cell r="I8567">
            <v>112.11233</v>
          </cell>
        </row>
        <row r="8568">
          <cell r="A8568" t="str">
            <v>BR0119792061</v>
          </cell>
          <cell r="B8568" t="str">
            <v>BR011979</v>
          </cell>
          <cell r="C8568">
            <v>2061</v>
          </cell>
          <cell r="D8568">
            <v>112.09147</v>
          </cell>
          <cell r="E8568">
            <v>9.8434699999999999</v>
          </cell>
          <cell r="F8568">
            <v>18.12133</v>
          </cell>
          <cell r="G8568">
            <v>0</v>
          </cell>
          <cell r="H8568">
            <v>0</v>
          </cell>
          <cell r="I8568">
            <v>112.09147</v>
          </cell>
        </row>
        <row r="8569">
          <cell r="A8569" t="str">
            <v>BR0119802061</v>
          </cell>
          <cell r="B8569" t="str">
            <v>BR011980</v>
          </cell>
          <cell r="C8569">
            <v>2061</v>
          </cell>
          <cell r="D8569">
            <v>117.25982999999999</v>
          </cell>
          <cell r="E8569">
            <v>8.8817299999999992</v>
          </cell>
          <cell r="F8569">
            <v>15.628399999999999</v>
          </cell>
          <cell r="G8569">
            <v>0</v>
          </cell>
          <cell r="H8569">
            <v>0</v>
          </cell>
          <cell r="I8569">
            <v>117.25982999999999</v>
          </cell>
        </row>
        <row r="8570">
          <cell r="A8570" t="str">
            <v>BR0119812061</v>
          </cell>
          <cell r="B8570" t="str">
            <v>BR011981</v>
          </cell>
          <cell r="C8570">
            <v>2061</v>
          </cell>
          <cell r="D8570">
            <v>138.27538000000001</v>
          </cell>
          <cell r="E8570">
            <v>9</v>
          </cell>
          <cell r="F8570">
            <v>13.92981</v>
          </cell>
          <cell r="G8570">
            <v>0</v>
          </cell>
          <cell r="H8570">
            <v>2.31E-3</v>
          </cell>
          <cell r="I8570">
            <v>138.27769000000001</v>
          </cell>
        </row>
        <row r="8571">
          <cell r="A8571" t="str">
            <v>BR0119852064</v>
          </cell>
          <cell r="B8571" t="str">
            <v>BR011985</v>
          </cell>
          <cell r="C8571">
            <v>2064</v>
          </cell>
          <cell r="D8571">
            <v>59.320749999999997</v>
          </cell>
          <cell r="E8571">
            <v>3.1810299999999998</v>
          </cell>
          <cell r="F8571">
            <v>5.4122199999999996</v>
          </cell>
          <cell r="G8571">
            <v>0</v>
          </cell>
          <cell r="H8571">
            <v>0</v>
          </cell>
          <cell r="I8571">
            <v>59.320749999999997</v>
          </cell>
        </row>
        <row r="8572">
          <cell r="A8572" t="str">
            <v>BR0119862060</v>
          </cell>
          <cell r="B8572" t="str">
            <v>BR011986</v>
          </cell>
          <cell r="C8572">
            <v>2060</v>
          </cell>
          <cell r="D8572">
            <v>109.12961</v>
          </cell>
          <cell r="E8572">
            <v>10.130000000000001</v>
          </cell>
          <cell r="F8572">
            <v>12.418279999999999</v>
          </cell>
          <cell r="G8572">
            <v>0</v>
          </cell>
          <cell r="H8572">
            <v>0</v>
          </cell>
          <cell r="I8572">
            <v>109.12961</v>
          </cell>
        </row>
        <row r="8573">
          <cell r="A8573" t="str">
            <v>BR0119872060</v>
          </cell>
          <cell r="B8573" t="str">
            <v>BR011987</v>
          </cell>
          <cell r="C8573">
            <v>2060</v>
          </cell>
          <cell r="D8573">
            <v>121.26407</v>
          </cell>
          <cell r="E8573">
            <v>7.0042600000000004</v>
          </cell>
          <cell r="F8573">
            <v>9.4591200000000004</v>
          </cell>
          <cell r="G8573">
            <v>0</v>
          </cell>
          <cell r="H8573">
            <v>0.46648000000000001</v>
          </cell>
          <cell r="I8573">
            <v>121.73055000000001</v>
          </cell>
        </row>
        <row r="8574">
          <cell r="A8574" t="str">
            <v>BR0119872064</v>
          </cell>
          <cell r="B8574" t="str">
            <v>BR011987</v>
          </cell>
          <cell r="C8574">
            <v>2064</v>
          </cell>
          <cell r="D8574">
            <v>117.82845</v>
          </cell>
          <cell r="E8574">
            <v>5.9691299999999998</v>
          </cell>
          <cell r="F8574">
            <v>11.76346</v>
          </cell>
          <cell r="G8574">
            <v>0</v>
          </cell>
          <cell r="H8574">
            <v>0</v>
          </cell>
          <cell r="I8574">
            <v>117.82845</v>
          </cell>
        </row>
        <row r="8575">
          <cell r="A8575" t="str">
            <v>BR0119872878</v>
          </cell>
          <cell r="B8575" t="str">
            <v>BR011987</v>
          </cell>
          <cell r="C8575">
            <v>2878</v>
          </cell>
          <cell r="D8575">
            <v>162.01167000000001</v>
          </cell>
          <cell r="E8575">
            <v>2.1</v>
          </cell>
          <cell r="F8575">
            <v>1.2716700000000001</v>
          </cell>
          <cell r="G8575">
            <v>0</v>
          </cell>
          <cell r="H8575">
            <v>0</v>
          </cell>
          <cell r="I8575">
            <v>162.01167000000001</v>
          </cell>
        </row>
        <row r="8576">
          <cell r="A8576" t="str">
            <v>BR0119892061</v>
          </cell>
          <cell r="B8576" t="str">
            <v>BR011989</v>
          </cell>
          <cell r="C8576">
            <v>2061</v>
          </cell>
          <cell r="D8576">
            <v>45.625979999999998</v>
          </cell>
          <cell r="E8576">
            <v>5.8570099999999998</v>
          </cell>
          <cell r="F8576">
            <v>12.02585</v>
          </cell>
          <cell r="G8576">
            <v>0</v>
          </cell>
          <cell r="H8576">
            <v>0</v>
          </cell>
          <cell r="I8576">
            <v>45.625979999999998</v>
          </cell>
        </row>
        <row r="8577">
          <cell r="A8577" t="str">
            <v>BR0119912061</v>
          </cell>
          <cell r="B8577" t="str">
            <v>BR011991</v>
          </cell>
          <cell r="C8577">
            <v>2061</v>
          </cell>
          <cell r="D8577">
            <v>95.425629999999998</v>
          </cell>
          <cell r="E8577">
            <v>7.6297499999999996</v>
          </cell>
          <cell r="F8577">
            <v>12.19035</v>
          </cell>
          <cell r="G8577">
            <v>0</v>
          </cell>
          <cell r="H8577">
            <v>6.9999999999999994E-5</v>
          </cell>
          <cell r="I8577">
            <v>95.425699999999992</v>
          </cell>
        </row>
        <row r="8578">
          <cell r="A8578" t="str">
            <v>BR0119932061</v>
          </cell>
          <cell r="B8578" t="str">
            <v>BR011993</v>
          </cell>
          <cell r="C8578">
            <v>2061</v>
          </cell>
          <cell r="D8578">
            <v>55.423000000000002</v>
          </cell>
          <cell r="E8578">
            <v>7.6954200000000004</v>
          </cell>
          <cell r="F8578">
            <v>13.343680000000001</v>
          </cell>
          <cell r="G8578">
            <v>0</v>
          </cell>
          <cell r="H8578">
            <v>0</v>
          </cell>
          <cell r="I8578">
            <v>55.423000000000002</v>
          </cell>
        </row>
        <row r="8579">
          <cell r="A8579" t="str">
            <v>BR0119954010</v>
          </cell>
          <cell r="B8579" t="str">
            <v>BR011995</v>
          </cell>
          <cell r="C8579">
            <v>4010</v>
          </cell>
          <cell r="D8579">
            <v>720.02549999999997</v>
          </cell>
          <cell r="E8579">
            <v>24.373000000000001</v>
          </cell>
          <cell r="F8579">
            <v>40.238999999999997</v>
          </cell>
          <cell r="G8579">
            <v>0</v>
          </cell>
          <cell r="H8579">
            <v>21.086670000000002</v>
          </cell>
          <cell r="I8579">
            <v>741.11216999999999</v>
          </cell>
        </row>
        <row r="8580">
          <cell r="A8580" t="str">
            <v>BR0119961040</v>
          </cell>
          <cell r="B8580" t="str">
            <v>BR011996</v>
          </cell>
          <cell r="C8580">
            <v>1040</v>
          </cell>
          <cell r="D8580">
            <v>23.6709</v>
          </cell>
          <cell r="E8580">
            <v>6.6144800000000004</v>
          </cell>
          <cell r="F8580">
            <v>5.4108999999999998</v>
          </cell>
          <cell r="G8580">
            <v>0</v>
          </cell>
          <cell r="H8580">
            <v>0.40843000000000002</v>
          </cell>
          <cell r="I8580">
            <v>24.079329999999999</v>
          </cell>
        </row>
        <row r="8581">
          <cell r="A8581" t="str">
            <v>BR0119971040</v>
          </cell>
          <cell r="B8581" t="str">
            <v>BR011997</v>
          </cell>
          <cell r="C8581">
            <v>1040</v>
          </cell>
          <cell r="D8581">
            <v>11.10783</v>
          </cell>
          <cell r="E8581">
            <v>1.5848899999999999</v>
          </cell>
          <cell r="F8581">
            <v>1.1563300000000001</v>
          </cell>
          <cell r="G8581">
            <v>0</v>
          </cell>
          <cell r="H8581">
            <v>0.35466999999999999</v>
          </cell>
          <cell r="I8581">
            <v>11.4625</v>
          </cell>
        </row>
        <row r="8582">
          <cell r="A8582" t="str">
            <v>BR0119982061</v>
          </cell>
          <cell r="B8582" t="str">
            <v>BR011998</v>
          </cell>
          <cell r="C8582">
            <v>2061</v>
          </cell>
          <cell r="D8582">
            <v>50.682180000000002</v>
          </cell>
          <cell r="E8582">
            <v>6.0178200000000004</v>
          </cell>
          <cell r="F8582">
            <v>11.34864</v>
          </cell>
          <cell r="G8582">
            <v>0</v>
          </cell>
          <cell r="H8582">
            <v>0</v>
          </cell>
          <cell r="I8582">
            <v>50.682180000000002</v>
          </cell>
        </row>
        <row r="8583">
          <cell r="A8583" t="str">
            <v>BR0119982064</v>
          </cell>
          <cell r="B8583" t="str">
            <v>BR011998</v>
          </cell>
          <cell r="C8583">
            <v>2064</v>
          </cell>
          <cell r="D8583">
            <v>50.844670000000001</v>
          </cell>
          <cell r="E8583">
            <v>2.5968800000000001</v>
          </cell>
          <cell r="F8583">
            <v>4.1259600000000001</v>
          </cell>
          <cell r="G8583">
            <v>0</v>
          </cell>
          <cell r="H8583">
            <v>0</v>
          </cell>
          <cell r="I8583">
            <v>50.844670000000001</v>
          </cell>
        </row>
        <row r="8584">
          <cell r="A8584" t="str">
            <v>BR0120002061</v>
          </cell>
          <cell r="B8584" t="str">
            <v>BR012000</v>
          </cell>
          <cell r="C8584">
            <v>2061</v>
          </cell>
          <cell r="D8584">
            <v>50.747689999999999</v>
          </cell>
          <cell r="E8584">
            <v>6.01654</v>
          </cell>
          <cell r="F8584">
            <v>11.345280000000001</v>
          </cell>
          <cell r="G8584">
            <v>0</v>
          </cell>
          <cell r="H8584">
            <v>0</v>
          </cell>
          <cell r="I8584">
            <v>50.747689999999999</v>
          </cell>
        </row>
        <row r="8585">
          <cell r="A8585" t="str">
            <v>BR0120002064</v>
          </cell>
          <cell r="B8585" t="str">
            <v>BR012000</v>
          </cell>
          <cell r="C8585">
            <v>2064</v>
          </cell>
          <cell r="D8585">
            <v>53.552720000000001</v>
          </cell>
          <cell r="E8585">
            <v>2.5931700000000002</v>
          </cell>
          <cell r="F8585">
            <v>4.01403</v>
          </cell>
          <cell r="G8585">
            <v>0</v>
          </cell>
          <cell r="H8585">
            <v>0</v>
          </cell>
          <cell r="I8585">
            <v>53.552720000000001</v>
          </cell>
        </row>
        <row r="8586">
          <cell r="A8586" t="str">
            <v>BR0120012061</v>
          </cell>
          <cell r="B8586" t="str">
            <v>BR012001</v>
          </cell>
          <cell r="C8586">
            <v>2061</v>
          </cell>
          <cell r="D8586">
            <v>133.83886000000001</v>
          </cell>
          <cell r="E8586">
            <v>13.25957</v>
          </cell>
          <cell r="F8586">
            <v>20.752859999999998</v>
          </cell>
          <cell r="G8586">
            <v>0</v>
          </cell>
          <cell r="H8586">
            <v>5.0000000000000002E-5</v>
          </cell>
          <cell r="I8586">
            <v>133.83891</v>
          </cell>
        </row>
        <row r="8587">
          <cell r="A8587" t="str">
            <v>BR0120022061</v>
          </cell>
          <cell r="B8587" t="str">
            <v>BR012002</v>
          </cell>
          <cell r="C8587">
            <v>2061</v>
          </cell>
          <cell r="D8587">
            <v>124.68733</v>
          </cell>
          <cell r="E8587">
            <v>19.775670000000002</v>
          </cell>
          <cell r="F8587">
            <v>30.55133</v>
          </cell>
          <cell r="G8587">
            <v>0</v>
          </cell>
          <cell r="H8587">
            <v>0</v>
          </cell>
          <cell r="I8587">
            <v>124.68733</v>
          </cell>
        </row>
        <row r="8588">
          <cell r="A8588" t="str">
            <v>BR0120061040</v>
          </cell>
          <cell r="B8588" t="str">
            <v>BR012006</v>
          </cell>
          <cell r="C8588">
            <v>1040</v>
          </cell>
          <cell r="D8588">
            <v>99.180459999999997</v>
          </cell>
          <cell r="E8588">
            <v>4.2321</v>
          </cell>
          <cell r="F8588">
            <v>7.1753400000000003</v>
          </cell>
          <cell r="G8588">
            <v>0</v>
          </cell>
          <cell r="H8588">
            <v>8.4659999999999999E-2</v>
          </cell>
          <cell r="I8588">
            <v>99.265119999999996</v>
          </cell>
        </row>
        <row r="8589">
          <cell r="A8589" t="str">
            <v>BR0120102064</v>
          </cell>
          <cell r="B8589" t="str">
            <v>BR012010</v>
          </cell>
          <cell r="C8589">
            <v>2064</v>
          </cell>
          <cell r="D8589">
            <v>58.3904</v>
          </cell>
          <cell r="E8589">
            <v>7.8739800000000004</v>
          </cell>
          <cell r="F8589">
            <v>19.948530000000002</v>
          </cell>
          <cell r="G8589">
            <v>0</v>
          </cell>
          <cell r="H8589">
            <v>2.0000000000000002E-5</v>
          </cell>
          <cell r="I8589">
            <v>58.390419999999999</v>
          </cell>
        </row>
        <row r="8590">
          <cell r="A8590" t="str">
            <v>BR0120112064</v>
          </cell>
          <cell r="B8590" t="str">
            <v>BR012011</v>
          </cell>
          <cell r="C8590">
            <v>2064</v>
          </cell>
          <cell r="D8590">
            <v>72.440259999999995</v>
          </cell>
          <cell r="E8590">
            <v>12.148680000000001</v>
          </cell>
          <cell r="F8590">
            <v>30.78895</v>
          </cell>
          <cell r="G8590">
            <v>0</v>
          </cell>
          <cell r="H8590">
            <v>0</v>
          </cell>
          <cell r="I8590">
            <v>72.440259999999995</v>
          </cell>
        </row>
        <row r="8591">
          <cell r="A8591" t="str">
            <v>BR0120152064</v>
          </cell>
          <cell r="B8591" t="str">
            <v>BR012015</v>
          </cell>
          <cell r="C8591">
            <v>2064</v>
          </cell>
          <cell r="D8591">
            <v>65.437299999999993</v>
          </cell>
          <cell r="E8591">
            <v>6.1273400000000002</v>
          </cell>
          <cell r="F8591">
            <v>5.5462100000000003</v>
          </cell>
          <cell r="G8591">
            <v>0</v>
          </cell>
          <cell r="H8591">
            <v>4.0000000000000003E-5</v>
          </cell>
          <cell r="I8591">
            <v>65.437339999999992</v>
          </cell>
        </row>
        <row r="8592">
          <cell r="A8592" t="str">
            <v>BR0120172061</v>
          </cell>
          <cell r="B8592" t="str">
            <v>BR012017</v>
          </cell>
          <cell r="C8592">
            <v>2061</v>
          </cell>
          <cell r="D8592">
            <v>108.8991</v>
          </cell>
          <cell r="E8592">
            <v>9.9496099999999998</v>
          </cell>
          <cell r="F8592">
            <v>19.032260000000001</v>
          </cell>
          <cell r="G8592">
            <v>0</v>
          </cell>
          <cell r="H8592">
            <v>0</v>
          </cell>
          <cell r="I8592">
            <v>108.8991</v>
          </cell>
        </row>
        <row r="8593">
          <cell r="A8593" t="str">
            <v>BR0120182060</v>
          </cell>
          <cell r="B8593" t="str">
            <v>BR012018</v>
          </cell>
          <cell r="C8593">
            <v>2060</v>
          </cell>
          <cell r="D8593">
            <v>134.77585999999999</v>
          </cell>
          <cell r="E8593">
            <v>7.3461999999999996</v>
          </cell>
          <cell r="F8593">
            <v>8.9345099999999995</v>
          </cell>
          <cell r="G8593">
            <v>0</v>
          </cell>
          <cell r="H8593">
            <v>1.0000000000000001E-5</v>
          </cell>
          <cell r="I8593">
            <v>134.77587</v>
          </cell>
        </row>
        <row r="8594">
          <cell r="A8594" t="str">
            <v>BR0120182061</v>
          </cell>
          <cell r="B8594" t="str">
            <v>BR012018</v>
          </cell>
          <cell r="C8594">
            <v>2061</v>
          </cell>
          <cell r="D8594">
            <v>122.87155</v>
          </cell>
          <cell r="E8594">
            <v>8.4763099999999998</v>
          </cell>
          <cell r="F8594">
            <v>15.568110000000001</v>
          </cell>
          <cell r="G8594">
            <v>0</v>
          </cell>
          <cell r="H8594">
            <v>3.0000000000000001E-5</v>
          </cell>
          <cell r="I8594">
            <v>122.87157999999999</v>
          </cell>
        </row>
        <row r="8595">
          <cell r="A8595" t="str">
            <v>BR0120182064</v>
          </cell>
          <cell r="B8595" t="str">
            <v>BR012018</v>
          </cell>
          <cell r="C8595">
            <v>2064</v>
          </cell>
          <cell r="D8595">
            <v>120.09761</v>
          </cell>
          <cell r="E8595">
            <v>7.5439100000000003</v>
          </cell>
          <cell r="F8595">
            <v>13.46902</v>
          </cell>
          <cell r="G8595">
            <v>0</v>
          </cell>
          <cell r="H8595">
            <v>0</v>
          </cell>
          <cell r="I8595">
            <v>120.09761</v>
          </cell>
        </row>
        <row r="8596">
          <cell r="A8596" t="str">
            <v>BR0120192060</v>
          </cell>
          <cell r="B8596" t="str">
            <v>BR012019</v>
          </cell>
          <cell r="C8596">
            <v>2060</v>
          </cell>
          <cell r="D8596">
            <v>67.330789999999993</v>
          </cell>
          <cell r="E8596">
            <v>5.98475</v>
          </cell>
          <cell r="F8596">
            <v>7.2988499999999998</v>
          </cell>
          <cell r="G8596">
            <v>0</v>
          </cell>
          <cell r="H8596">
            <v>0</v>
          </cell>
          <cell r="I8596">
            <v>67.330789999999993</v>
          </cell>
        </row>
        <row r="8597">
          <cell r="A8597" t="str">
            <v>BR0120192064</v>
          </cell>
          <cell r="B8597" t="str">
            <v>BR012019</v>
          </cell>
          <cell r="C8597">
            <v>2064</v>
          </cell>
          <cell r="D8597">
            <v>73.233900000000006</v>
          </cell>
          <cell r="E8597">
            <v>5.7272100000000004</v>
          </cell>
          <cell r="F8597">
            <v>7.0484200000000001</v>
          </cell>
          <cell r="G8597">
            <v>0</v>
          </cell>
          <cell r="H8597">
            <v>0</v>
          </cell>
          <cell r="I8597">
            <v>73.233900000000006</v>
          </cell>
        </row>
        <row r="8598">
          <cell r="A8598" t="str">
            <v>BR0120202064</v>
          </cell>
          <cell r="B8598" t="str">
            <v>BR012020</v>
          </cell>
          <cell r="C8598">
            <v>2064</v>
          </cell>
          <cell r="D8598">
            <v>122.71845999999999</v>
          </cell>
          <cell r="E8598">
            <v>6.8927199999999997</v>
          </cell>
          <cell r="F8598">
            <v>12.85956</v>
          </cell>
          <cell r="G8598">
            <v>0</v>
          </cell>
          <cell r="H8598">
            <v>0</v>
          </cell>
          <cell r="I8598">
            <v>122.71845999999999</v>
          </cell>
        </row>
        <row r="8599">
          <cell r="A8599" t="str">
            <v>BR0120212060</v>
          </cell>
          <cell r="B8599" t="str">
            <v>BR012021</v>
          </cell>
          <cell r="C8599">
            <v>2060</v>
          </cell>
          <cell r="D8599">
            <v>137.94541000000001</v>
          </cell>
          <cell r="E8599">
            <v>10.78941</v>
          </cell>
          <cell r="F8599">
            <v>8.8956700000000009</v>
          </cell>
          <cell r="G8599">
            <v>0</v>
          </cell>
          <cell r="H8599">
            <v>0</v>
          </cell>
          <cell r="I8599">
            <v>137.94541000000001</v>
          </cell>
        </row>
        <row r="8600">
          <cell r="A8600" t="str">
            <v>BR0120212064</v>
          </cell>
          <cell r="B8600" t="str">
            <v>BR012021</v>
          </cell>
          <cell r="C8600">
            <v>2064</v>
          </cell>
          <cell r="D8600">
            <v>133.10404</v>
          </cell>
          <cell r="E8600">
            <v>10.93979</v>
          </cell>
          <cell r="F8600">
            <v>20.29372</v>
          </cell>
          <cell r="G8600">
            <v>0</v>
          </cell>
          <cell r="H8600">
            <v>0</v>
          </cell>
          <cell r="I8600">
            <v>133.10404</v>
          </cell>
        </row>
        <row r="8601">
          <cell r="A8601" t="str">
            <v>BR0120222060</v>
          </cell>
          <cell r="B8601" t="str">
            <v>BR012022</v>
          </cell>
          <cell r="C8601">
            <v>2060</v>
          </cell>
          <cell r="D8601">
            <v>66.20675</v>
          </cell>
          <cell r="E8601">
            <v>11.08541</v>
          </cell>
          <cell r="F8601">
            <v>15.955959999999999</v>
          </cell>
          <cell r="G8601">
            <v>0</v>
          </cell>
          <cell r="H8601">
            <v>0</v>
          </cell>
          <cell r="I8601">
            <v>66.20675</v>
          </cell>
        </row>
        <row r="8602">
          <cell r="A8602" t="str">
            <v>BR0120222064</v>
          </cell>
          <cell r="B8602" t="str">
            <v>BR012022</v>
          </cell>
          <cell r="C8602">
            <v>2064</v>
          </cell>
          <cell r="D8602">
            <v>133.75756000000001</v>
          </cell>
          <cell r="E8602">
            <v>10.932410000000001</v>
          </cell>
          <cell r="F8602">
            <v>20.279730000000001</v>
          </cell>
          <cell r="G8602">
            <v>0</v>
          </cell>
          <cell r="H8602">
            <v>0</v>
          </cell>
          <cell r="I8602">
            <v>133.75756000000001</v>
          </cell>
        </row>
        <row r="8603">
          <cell r="A8603" t="str">
            <v>BR0120232060</v>
          </cell>
          <cell r="B8603" t="str">
            <v>BR012023</v>
          </cell>
          <cell r="C8603">
            <v>2060</v>
          </cell>
          <cell r="D8603">
            <v>58.585000000000001</v>
          </cell>
          <cell r="E8603">
            <v>7.12</v>
          </cell>
          <cell r="F8603">
            <v>6.45</v>
          </cell>
          <cell r="G8603">
            <v>0</v>
          </cell>
          <cell r="H8603">
            <v>5.5E-2</v>
          </cell>
          <cell r="I8603">
            <v>58.64</v>
          </cell>
        </row>
        <row r="8604">
          <cell r="A8604" t="str">
            <v>BR0120242060</v>
          </cell>
          <cell r="B8604" t="str">
            <v>BR012024</v>
          </cell>
          <cell r="C8604">
            <v>2060</v>
          </cell>
          <cell r="D8604">
            <v>60.151719999999997</v>
          </cell>
          <cell r="E8604">
            <v>6.6907199999999998</v>
          </cell>
          <cell r="F8604">
            <v>6.3678400000000002</v>
          </cell>
          <cell r="G8604">
            <v>0</v>
          </cell>
          <cell r="H8604">
            <v>0</v>
          </cell>
          <cell r="I8604">
            <v>60.151719999999997</v>
          </cell>
        </row>
        <row r="8605">
          <cell r="A8605" t="str">
            <v>BR0120252060</v>
          </cell>
          <cell r="B8605" t="str">
            <v>BR012025</v>
          </cell>
          <cell r="C8605">
            <v>2060</v>
          </cell>
          <cell r="D8605">
            <v>57.896970000000003</v>
          </cell>
          <cell r="E8605">
            <v>6.9772400000000001</v>
          </cell>
          <cell r="F8605">
            <v>6.5577800000000002</v>
          </cell>
          <cell r="G8605">
            <v>0</v>
          </cell>
          <cell r="H8605">
            <v>2.0000000000000002E-5</v>
          </cell>
          <cell r="I8605">
            <v>57.896990000000002</v>
          </cell>
        </row>
        <row r="8606">
          <cell r="A8606" t="str">
            <v>BR0120271040</v>
          </cell>
          <cell r="B8606" t="str">
            <v>BR012027</v>
          </cell>
          <cell r="C8606">
            <v>1040</v>
          </cell>
          <cell r="D8606">
            <v>17.378</v>
          </cell>
          <cell r="E8606">
            <v>8.2087500000000002</v>
          </cell>
          <cell r="F8606">
            <v>6.8869999999999996</v>
          </cell>
          <cell r="G8606">
            <v>0</v>
          </cell>
          <cell r="H8606">
            <v>0.28925000000000001</v>
          </cell>
          <cell r="I8606">
            <v>17.667249999999999</v>
          </cell>
        </row>
        <row r="8607">
          <cell r="A8607" t="str">
            <v>BR0120291040</v>
          </cell>
          <cell r="B8607" t="str">
            <v>BR012029</v>
          </cell>
          <cell r="C8607">
            <v>1040</v>
          </cell>
          <cell r="D8607">
            <v>74.434380000000004</v>
          </cell>
          <cell r="E8607">
            <v>2.7208600000000001</v>
          </cell>
          <cell r="F8607">
            <v>4.4185699999999999</v>
          </cell>
          <cell r="G8607">
            <v>0</v>
          </cell>
          <cell r="H8607">
            <v>1.7695700000000001</v>
          </cell>
          <cell r="I8607">
            <v>76.203950000000006</v>
          </cell>
        </row>
        <row r="8608">
          <cell r="A8608" t="str">
            <v>BR0120312060</v>
          </cell>
          <cell r="B8608" t="str">
            <v>BR012031</v>
          </cell>
          <cell r="C8608">
            <v>2060</v>
          </cell>
          <cell r="D8608">
            <v>81.410579999999996</v>
          </cell>
          <cell r="E8608">
            <v>9.6556499999999996</v>
          </cell>
          <cell r="F8608">
            <v>13.47471</v>
          </cell>
          <cell r="G8608">
            <v>0</v>
          </cell>
          <cell r="H8608">
            <v>0</v>
          </cell>
          <cell r="I8608">
            <v>81.410579999999996</v>
          </cell>
        </row>
        <row r="8609">
          <cell r="A8609" t="str">
            <v>BR0120322060</v>
          </cell>
          <cell r="B8609" t="str">
            <v>BR012032</v>
          </cell>
          <cell r="C8609">
            <v>2060</v>
          </cell>
          <cell r="D8609">
            <v>125.4072</v>
          </cell>
          <cell r="E8609">
            <v>15.474399999999999</v>
          </cell>
          <cell r="F8609">
            <v>16.8704</v>
          </cell>
          <cell r="G8609">
            <v>0</v>
          </cell>
          <cell r="H8609">
            <v>0</v>
          </cell>
          <cell r="I8609">
            <v>125.4072</v>
          </cell>
        </row>
        <row r="8610">
          <cell r="A8610" t="str">
            <v>BR0120332064</v>
          </cell>
          <cell r="B8610" t="str">
            <v>BR012033</v>
          </cell>
          <cell r="C8610">
            <v>2064</v>
          </cell>
          <cell r="D8610">
            <v>113.46863</v>
          </cell>
          <cell r="E8610">
            <v>6.9456800000000003</v>
          </cell>
          <cell r="F8610">
            <v>12.9091</v>
          </cell>
          <cell r="G8610">
            <v>0</v>
          </cell>
          <cell r="H8610">
            <v>0</v>
          </cell>
          <cell r="I8610">
            <v>113.46863</v>
          </cell>
        </row>
        <row r="8611">
          <cell r="A8611" t="str">
            <v>BR0120341040</v>
          </cell>
          <cell r="B8611" t="str">
            <v>BR012034</v>
          </cell>
          <cell r="C8611">
            <v>1040</v>
          </cell>
          <cell r="D8611">
            <v>12.08257</v>
          </cell>
          <cell r="E8611">
            <v>1.0463499999999999</v>
          </cell>
          <cell r="F8611">
            <v>1.99817</v>
          </cell>
          <cell r="G8611">
            <v>0</v>
          </cell>
          <cell r="H8611">
            <v>0.26733000000000001</v>
          </cell>
          <cell r="I8611">
            <v>12.3499</v>
          </cell>
        </row>
        <row r="8612">
          <cell r="A8612" t="str">
            <v>BR0120351040</v>
          </cell>
          <cell r="B8612" t="str">
            <v>BR012035</v>
          </cell>
          <cell r="C8612">
            <v>1040</v>
          </cell>
          <cell r="D8612">
            <v>12.73015</v>
          </cell>
          <cell r="E8612">
            <v>1.0463499999999999</v>
          </cell>
          <cell r="F8612">
            <v>1.99817</v>
          </cell>
          <cell r="G8612">
            <v>0</v>
          </cell>
          <cell r="H8612">
            <v>1.00739</v>
          </cell>
          <cell r="I8612">
            <v>13.737539999999999</v>
          </cell>
        </row>
        <row r="8613">
          <cell r="A8613" t="str">
            <v>BR0120401040</v>
          </cell>
          <cell r="B8613" t="str">
            <v>BR012040</v>
          </cell>
          <cell r="C8613">
            <v>1040</v>
          </cell>
          <cell r="D8613">
            <v>127.38467</v>
          </cell>
          <cell r="E8613">
            <v>5.27163</v>
          </cell>
          <cell r="F8613">
            <v>9.4226299999999998</v>
          </cell>
          <cell r="G8613">
            <v>0</v>
          </cell>
          <cell r="H8613">
            <v>2.9769999999999999</v>
          </cell>
          <cell r="I8613">
            <v>130.36167</v>
          </cell>
        </row>
        <row r="8614">
          <cell r="A8614" t="str">
            <v>br0120411040</v>
          </cell>
          <cell r="B8614" t="str">
            <v>br012041</v>
          </cell>
          <cell r="C8614">
            <v>1040</v>
          </cell>
          <cell r="D8614">
            <v>111.48699999999999</v>
          </cell>
          <cell r="E8614">
            <v>5.6914999999999996</v>
          </cell>
          <cell r="F8614">
            <v>9.2609999999999992</v>
          </cell>
          <cell r="G8614">
            <v>0</v>
          </cell>
          <cell r="H8614">
            <v>1.63367</v>
          </cell>
          <cell r="I8614">
            <v>113.12066999999999</v>
          </cell>
        </row>
        <row r="8615">
          <cell r="A8615" t="str">
            <v>BR0120442060</v>
          </cell>
          <cell r="B8615" t="str">
            <v>BR012044</v>
          </cell>
          <cell r="C8615">
            <v>2060</v>
          </cell>
          <cell r="D8615">
            <v>65.398769999999999</v>
          </cell>
          <cell r="E8615">
            <v>7.0223300000000002</v>
          </cell>
          <cell r="F8615">
            <v>16.981349999999999</v>
          </cell>
          <cell r="G8615">
            <v>0</v>
          </cell>
          <cell r="H8615">
            <v>0</v>
          </cell>
          <cell r="I8615">
            <v>65.398769999999999</v>
          </cell>
        </row>
        <row r="8616">
          <cell r="A8616" t="str">
            <v>BR0120442064</v>
          </cell>
          <cell r="B8616" t="str">
            <v>BR012044</v>
          </cell>
          <cell r="C8616">
            <v>2064</v>
          </cell>
          <cell r="D8616">
            <v>126.69232</v>
          </cell>
          <cell r="E8616">
            <v>6.4293100000000001</v>
          </cell>
          <cell r="F8616">
            <v>12.57357</v>
          </cell>
          <cell r="G8616">
            <v>0</v>
          </cell>
          <cell r="H8616">
            <v>0</v>
          </cell>
          <cell r="I8616">
            <v>126.69232</v>
          </cell>
        </row>
        <row r="8617">
          <cell r="A8617" t="str">
            <v>BR0120442878</v>
          </cell>
          <cell r="B8617" t="str">
            <v>BR012044</v>
          </cell>
          <cell r="C8617">
            <v>2878</v>
          </cell>
          <cell r="D8617">
            <v>62.765000000000001</v>
          </cell>
          <cell r="E8617">
            <v>6.17</v>
          </cell>
          <cell r="F8617">
            <v>15.585000000000001</v>
          </cell>
          <cell r="G8617">
            <v>0</v>
          </cell>
          <cell r="H8617">
            <v>0</v>
          </cell>
          <cell r="I8617">
            <v>62.765000000000001</v>
          </cell>
        </row>
        <row r="8618">
          <cell r="A8618" t="str">
            <v>BR0120446024</v>
          </cell>
          <cell r="B8618" t="str">
            <v>BR012044</v>
          </cell>
          <cell r="C8618">
            <v>6024</v>
          </cell>
          <cell r="D8618">
            <v>65.356660000000005</v>
          </cell>
          <cell r="E8618">
            <v>6.4948499999999996</v>
          </cell>
          <cell r="F8618">
            <v>16.111650000000001</v>
          </cell>
          <cell r="G8618">
            <v>0</v>
          </cell>
          <cell r="H8618">
            <v>1.0000000000000001E-5</v>
          </cell>
          <cell r="I8618">
            <v>65.356670000000008</v>
          </cell>
        </row>
        <row r="8619">
          <cell r="A8619" t="str">
            <v>BR0120462064</v>
          </cell>
          <cell r="B8619" t="str">
            <v>BR012046</v>
          </cell>
          <cell r="C8619">
            <v>2064</v>
          </cell>
          <cell r="D8619">
            <v>112.83068</v>
          </cell>
          <cell r="E8619">
            <v>6.94855</v>
          </cell>
          <cell r="F8619">
            <v>12.910679999999999</v>
          </cell>
          <cell r="G8619">
            <v>0</v>
          </cell>
          <cell r="H8619">
            <v>0</v>
          </cell>
          <cell r="I8619">
            <v>112.83068</v>
          </cell>
        </row>
        <row r="8620">
          <cell r="A8620" t="str">
            <v>BR0120492060</v>
          </cell>
          <cell r="B8620" t="str">
            <v>BR012049</v>
          </cell>
          <cell r="C8620">
            <v>2060</v>
          </cell>
          <cell r="D8620">
            <v>75.333280000000002</v>
          </cell>
          <cell r="E8620">
            <v>10.61281</v>
          </cell>
          <cell r="F8620">
            <v>27.52094</v>
          </cell>
          <cell r="G8620">
            <v>0</v>
          </cell>
          <cell r="H8620">
            <v>0</v>
          </cell>
          <cell r="I8620">
            <v>75.333280000000002</v>
          </cell>
        </row>
        <row r="8621">
          <cell r="A8621" t="str">
            <v>BR0120492064</v>
          </cell>
          <cell r="B8621" t="str">
            <v>BR012049</v>
          </cell>
          <cell r="C8621">
            <v>2064</v>
          </cell>
          <cell r="D8621">
            <v>132.84694999999999</v>
          </cell>
          <cell r="E8621">
            <v>9.7526600000000006</v>
          </cell>
          <cell r="F8621">
            <v>19.369669999999999</v>
          </cell>
          <cell r="G8621">
            <v>0</v>
          </cell>
          <cell r="H8621">
            <v>0</v>
          </cell>
          <cell r="I8621">
            <v>132.84694999999999</v>
          </cell>
        </row>
        <row r="8622">
          <cell r="A8622" t="str">
            <v>BR0120496024</v>
          </cell>
          <cell r="B8622" t="str">
            <v>BR012049</v>
          </cell>
          <cell r="C8622">
            <v>6024</v>
          </cell>
          <cell r="D8622">
            <v>68.445800000000006</v>
          </cell>
          <cell r="E8622">
            <v>10.45205</v>
          </cell>
          <cell r="F8622">
            <v>27.971609999999998</v>
          </cell>
          <cell r="G8622">
            <v>0</v>
          </cell>
          <cell r="H8622">
            <v>0</v>
          </cell>
          <cell r="I8622">
            <v>68.445800000000006</v>
          </cell>
        </row>
        <row r="8623">
          <cell r="A8623" t="str">
            <v>BR0120501040</v>
          </cell>
          <cell r="B8623" t="str">
            <v>BR012050</v>
          </cell>
          <cell r="C8623">
            <v>1040</v>
          </cell>
          <cell r="D8623">
            <v>104.37287000000001</v>
          </cell>
          <cell r="E8623">
            <v>2.9286699999999999</v>
          </cell>
          <cell r="F8623">
            <v>5.2347799999999998</v>
          </cell>
          <cell r="G8623">
            <v>0</v>
          </cell>
          <cell r="H8623">
            <v>3.8670000000000003E-2</v>
          </cell>
          <cell r="I8623">
            <v>104.41154</v>
          </cell>
        </row>
        <row r="8624">
          <cell r="A8624" t="str">
            <v>BR0120522060</v>
          </cell>
          <cell r="B8624" t="str">
            <v>BR012052</v>
          </cell>
          <cell r="C8624">
            <v>2060</v>
          </cell>
          <cell r="D8624">
            <v>96.551609999999997</v>
          </cell>
          <cell r="E8624">
            <v>5.6506299999999996</v>
          </cell>
          <cell r="F8624">
            <v>9.5937699999999992</v>
          </cell>
          <cell r="G8624">
            <v>0</v>
          </cell>
          <cell r="H8624">
            <v>0</v>
          </cell>
          <cell r="I8624">
            <v>96.551609999999997</v>
          </cell>
        </row>
        <row r="8625">
          <cell r="A8625" t="str">
            <v>BR0120522061</v>
          </cell>
          <cell r="B8625" t="str">
            <v>BR012052</v>
          </cell>
          <cell r="C8625">
            <v>2061</v>
          </cell>
          <cell r="D8625">
            <v>107.47618</v>
          </cell>
          <cell r="E8625">
            <v>5.65055</v>
          </cell>
          <cell r="F8625">
            <v>9.5938199999999991</v>
          </cell>
          <cell r="G8625">
            <v>0</v>
          </cell>
          <cell r="H8625">
            <v>0</v>
          </cell>
          <cell r="I8625">
            <v>107.47618</v>
          </cell>
        </row>
        <row r="8626">
          <cell r="A8626" t="str">
            <v>BR0120522064</v>
          </cell>
          <cell r="B8626" t="str">
            <v>BR012052</v>
          </cell>
          <cell r="C8626">
            <v>2064</v>
          </cell>
          <cell r="D8626">
            <v>635.52143000000001</v>
          </cell>
          <cell r="E8626">
            <v>34.033810000000003</v>
          </cell>
          <cell r="F8626">
            <v>84.680459999999997</v>
          </cell>
          <cell r="G8626">
            <v>0</v>
          </cell>
          <cell r="H8626">
            <v>0</v>
          </cell>
          <cell r="I8626">
            <v>635.52143000000001</v>
          </cell>
        </row>
        <row r="8627">
          <cell r="A8627" t="str">
            <v>BR0120526024</v>
          </cell>
          <cell r="B8627" t="str">
            <v>BR012052</v>
          </cell>
          <cell r="C8627">
            <v>6024</v>
          </cell>
          <cell r="D8627">
            <v>107.47620999999999</v>
          </cell>
          <cell r="E8627">
            <v>5.65069</v>
          </cell>
          <cell r="F8627">
            <v>9.5937900000000003</v>
          </cell>
          <cell r="G8627">
            <v>0</v>
          </cell>
          <cell r="H8627">
            <v>0</v>
          </cell>
          <cell r="I8627">
            <v>107.47620999999999</v>
          </cell>
        </row>
        <row r="8628">
          <cell r="A8628" t="str">
            <v>BR0120531040</v>
          </cell>
          <cell r="B8628" t="str">
            <v>BR012053</v>
          </cell>
          <cell r="C8628">
            <v>1040</v>
          </cell>
          <cell r="D8628">
            <v>97.952920000000006</v>
          </cell>
          <cell r="E8628">
            <v>5.2002100000000002</v>
          </cell>
          <cell r="F8628">
            <v>8.6594200000000008</v>
          </cell>
          <cell r="G8628">
            <v>0</v>
          </cell>
          <cell r="H8628">
            <v>0.65432999999999997</v>
          </cell>
          <cell r="I8628">
            <v>98.607250000000008</v>
          </cell>
        </row>
        <row r="8629">
          <cell r="A8629" t="str">
            <v>BR0120542064</v>
          </cell>
          <cell r="B8629" t="str">
            <v>BR012054</v>
          </cell>
          <cell r="C8629">
            <v>2064</v>
          </cell>
          <cell r="D8629">
            <v>137.35194999999999</v>
          </cell>
          <cell r="E8629">
            <v>11.0853</v>
          </cell>
          <cell r="F8629">
            <v>22.50121</v>
          </cell>
          <cell r="G8629">
            <v>0</v>
          </cell>
          <cell r="H8629">
            <v>0</v>
          </cell>
          <cell r="I8629">
            <v>137.35194999999999</v>
          </cell>
        </row>
        <row r="8630">
          <cell r="A8630" t="str">
            <v>BR0120552064</v>
          </cell>
          <cell r="B8630" t="str">
            <v>BR012055</v>
          </cell>
          <cell r="C8630">
            <v>2064</v>
          </cell>
          <cell r="D8630">
            <v>120.20905999999999</v>
          </cell>
          <cell r="E8630">
            <v>6.57857</v>
          </cell>
          <cell r="F8630">
            <v>12.984170000000001</v>
          </cell>
          <cell r="G8630">
            <v>0</v>
          </cell>
          <cell r="H8630">
            <v>0</v>
          </cell>
          <cell r="I8630">
            <v>120.20905999999999</v>
          </cell>
        </row>
        <row r="8631">
          <cell r="A8631" t="str">
            <v>BR0120572064</v>
          </cell>
          <cell r="B8631" t="str">
            <v>BR012057</v>
          </cell>
          <cell r="C8631">
            <v>2064</v>
          </cell>
          <cell r="D8631">
            <v>122.89072</v>
          </cell>
          <cell r="E8631">
            <v>7.6085599999999998</v>
          </cell>
          <cell r="F8631">
            <v>13.397550000000001</v>
          </cell>
          <cell r="G8631">
            <v>0</v>
          </cell>
          <cell r="H8631">
            <v>0</v>
          </cell>
          <cell r="I8631">
            <v>122.89072</v>
          </cell>
        </row>
        <row r="8632">
          <cell r="A8632" t="str">
            <v>BR0120582060</v>
          </cell>
          <cell r="B8632" t="str">
            <v>BR012058</v>
          </cell>
          <cell r="C8632">
            <v>2060</v>
          </cell>
          <cell r="D8632">
            <v>52.253399999999999</v>
          </cell>
          <cell r="E8632">
            <v>4.6428000000000003</v>
          </cell>
          <cell r="F8632">
            <v>6.4388500000000004</v>
          </cell>
          <cell r="G8632">
            <v>0</v>
          </cell>
          <cell r="H8632">
            <v>3.3E-3</v>
          </cell>
          <cell r="I8632">
            <v>52.256700000000002</v>
          </cell>
        </row>
        <row r="8633">
          <cell r="A8633" t="str">
            <v>BR0120592061</v>
          </cell>
          <cell r="B8633" t="str">
            <v>BR012059</v>
          </cell>
          <cell r="C8633">
            <v>2061</v>
          </cell>
          <cell r="D8633">
            <v>44.379899999999999</v>
          </cell>
          <cell r="E8633">
            <v>6.7800900000000004</v>
          </cell>
          <cell r="F8633">
            <v>10.81147</v>
          </cell>
          <cell r="G8633">
            <v>0</v>
          </cell>
          <cell r="H8633">
            <v>0</v>
          </cell>
          <cell r="I8633">
            <v>44.379899999999999</v>
          </cell>
        </row>
        <row r="8634">
          <cell r="A8634" t="str">
            <v>BR0120602060</v>
          </cell>
          <cell r="B8634" t="str">
            <v>BR012060</v>
          </cell>
          <cell r="C8634">
            <v>2060</v>
          </cell>
          <cell r="D8634">
            <v>102.10668</v>
          </cell>
          <cell r="E8634">
            <v>9.6480399999999999</v>
          </cell>
          <cell r="F8634">
            <v>13.10805</v>
          </cell>
          <cell r="G8634">
            <v>0</v>
          </cell>
          <cell r="H8634">
            <v>0</v>
          </cell>
          <cell r="I8634">
            <v>102.10668</v>
          </cell>
        </row>
        <row r="8635">
          <cell r="A8635" t="str">
            <v>BR0120602064</v>
          </cell>
          <cell r="B8635" t="str">
            <v>BR012060</v>
          </cell>
          <cell r="C8635">
            <v>2064</v>
          </cell>
          <cell r="D8635">
            <v>139.79024000000001</v>
          </cell>
          <cell r="E8635">
            <v>8.1712699999999998</v>
          </cell>
          <cell r="F8635">
            <v>13.81071</v>
          </cell>
          <cell r="G8635">
            <v>0</v>
          </cell>
          <cell r="H8635">
            <v>0</v>
          </cell>
          <cell r="I8635">
            <v>139.79024000000001</v>
          </cell>
        </row>
        <row r="8636">
          <cell r="A8636" t="str">
            <v>BR0120632064</v>
          </cell>
          <cell r="B8636" t="str">
            <v>BR012063</v>
          </cell>
          <cell r="C8636">
            <v>2064</v>
          </cell>
          <cell r="D8636">
            <v>51.67747</v>
          </cell>
          <cell r="E8636">
            <v>8.5358199999999993</v>
          </cell>
          <cell r="F8636">
            <v>20.92812</v>
          </cell>
          <cell r="G8636">
            <v>0</v>
          </cell>
          <cell r="H8636">
            <v>0</v>
          </cell>
          <cell r="I8636">
            <v>51.67747</v>
          </cell>
        </row>
        <row r="8637">
          <cell r="A8637" t="str">
            <v>BR0120632878</v>
          </cell>
          <cell r="B8637" t="str">
            <v>BR012063</v>
          </cell>
          <cell r="C8637">
            <v>2878</v>
          </cell>
          <cell r="D8637">
            <v>105.44750000000001</v>
          </cell>
          <cell r="E8637">
            <v>8.6612500000000008</v>
          </cell>
          <cell r="F8637">
            <v>21.209379999999999</v>
          </cell>
          <cell r="G8637">
            <v>0</v>
          </cell>
          <cell r="H8637">
            <v>0</v>
          </cell>
          <cell r="I8637">
            <v>105.44750000000001</v>
          </cell>
        </row>
        <row r="8638">
          <cell r="A8638" t="str">
            <v>BR0120652061</v>
          </cell>
          <cell r="B8638" t="str">
            <v>BR012065</v>
          </cell>
          <cell r="C8638">
            <v>2061</v>
          </cell>
          <cell r="D8638">
            <v>84.645189999999999</v>
          </cell>
          <cell r="E8638">
            <v>0.69542000000000004</v>
          </cell>
          <cell r="F8638">
            <v>0.82625000000000004</v>
          </cell>
          <cell r="G8638">
            <v>0</v>
          </cell>
          <cell r="H8638">
            <v>0</v>
          </cell>
          <cell r="I8638">
            <v>84.645189999999999</v>
          </cell>
        </row>
        <row r="8639">
          <cell r="A8639" t="str">
            <v>BR0120652064</v>
          </cell>
          <cell r="B8639" t="str">
            <v>BR012065</v>
          </cell>
          <cell r="C8639">
            <v>2064</v>
          </cell>
          <cell r="D8639">
            <v>56.140509999999999</v>
          </cell>
          <cell r="E8639">
            <v>0.69542000000000004</v>
          </cell>
          <cell r="F8639">
            <v>0.82625000000000004</v>
          </cell>
          <cell r="G8639">
            <v>0</v>
          </cell>
          <cell r="H8639">
            <v>0</v>
          </cell>
          <cell r="I8639">
            <v>56.140509999999999</v>
          </cell>
        </row>
        <row r="8640">
          <cell r="A8640" t="str">
            <v>BR0120662064</v>
          </cell>
          <cell r="B8640" t="str">
            <v>BR012066</v>
          </cell>
          <cell r="C8640">
            <v>2064</v>
          </cell>
          <cell r="D8640">
            <v>47.796280000000003</v>
          </cell>
          <cell r="E8640">
            <v>6.8101900000000004</v>
          </cell>
          <cell r="F8640">
            <v>17.79748</v>
          </cell>
          <cell r="G8640">
            <v>0</v>
          </cell>
          <cell r="H8640">
            <v>1.6000000000000001E-4</v>
          </cell>
          <cell r="I8640">
            <v>47.796440000000004</v>
          </cell>
        </row>
        <row r="8641">
          <cell r="A8641" t="str">
            <v>BR0120672064</v>
          </cell>
          <cell r="B8641" t="str">
            <v>BR012067</v>
          </cell>
          <cell r="C8641">
            <v>2064</v>
          </cell>
          <cell r="D8641">
            <v>49.622199999999999</v>
          </cell>
          <cell r="E8641">
            <v>5.1680000000000001</v>
          </cell>
          <cell r="F8641">
            <v>12.351599999999999</v>
          </cell>
          <cell r="G8641">
            <v>0</v>
          </cell>
          <cell r="H8641">
            <v>0</v>
          </cell>
          <cell r="I8641">
            <v>49.622199999999999</v>
          </cell>
        </row>
        <row r="8642">
          <cell r="A8642" t="str">
            <v>BR0120682060</v>
          </cell>
          <cell r="B8642" t="str">
            <v>BR012068</v>
          </cell>
          <cell r="C8642">
            <v>2060</v>
          </cell>
          <cell r="D8642">
            <v>89.464600000000004</v>
          </cell>
          <cell r="E8642">
            <v>8.0604999999999993</v>
          </cell>
          <cell r="F8642">
            <v>14.46147</v>
          </cell>
          <cell r="G8642">
            <v>0</v>
          </cell>
          <cell r="H8642">
            <v>0</v>
          </cell>
          <cell r="I8642">
            <v>89.464600000000004</v>
          </cell>
        </row>
        <row r="8643">
          <cell r="A8643" t="str">
            <v>BR0120682061</v>
          </cell>
          <cell r="B8643" t="str">
            <v>BR012068</v>
          </cell>
          <cell r="C8643">
            <v>2061</v>
          </cell>
          <cell r="D8643">
            <v>54.718429999999998</v>
          </cell>
          <cell r="E8643">
            <v>7.7010199999999998</v>
          </cell>
          <cell r="F8643">
            <v>13.354340000000001</v>
          </cell>
          <cell r="G8643">
            <v>0</v>
          </cell>
          <cell r="H8643">
            <v>6.0000000000000002E-5</v>
          </cell>
          <cell r="I8643">
            <v>54.718489999999996</v>
          </cell>
        </row>
        <row r="8644">
          <cell r="A8644" t="str">
            <v>BR0120682064</v>
          </cell>
          <cell r="B8644" t="str">
            <v>BR012068</v>
          </cell>
          <cell r="C8644">
            <v>2064</v>
          </cell>
          <cell r="D8644">
            <v>111.93056</v>
          </cell>
          <cell r="E8644">
            <v>5.4712699999999996</v>
          </cell>
          <cell r="F8644">
            <v>11.43713</v>
          </cell>
          <cell r="G8644">
            <v>0</v>
          </cell>
          <cell r="H8644">
            <v>0</v>
          </cell>
          <cell r="I8644">
            <v>111.93056</v>
          </cell>
        </row>
        <row r="8645">
          <cell r="A8645" t="str">
            <v>BR0120692064</v>
          </cell>
          <cell r="B8645" t="str">
            <v>BR012069</v>
          </cell>
          <cell r="C8645">
            <v>2064</v>
          </cell>
          <cell r="D8645">
            <v>123.80925000000001</v>
          </cell>
          <cell r="E8645">
            <v>7.2806600000000001</v>
          </cell>
          <cell r="F8645">
            <v>15.02726</v>
          </cell>
          <cell r="G8645">
            <v>0</v>
          </cell>
          <cell r="H8645">
            <v>0</v>
          </cell>
          <cell r="I8645">
            <v>123.80925000000001</v>
          </cell>
        </row>
        <row r="8646">
          <cell r="A8646" t="str">
            <v>BR0120702064</v>
          </cell>
          <cell r="B8646" t="str">
            <v>BR012070</v>
          </cell>
          <cell r="C8646">
            <v>2064</v>
          </cell>
          <cell r="D8646">
            <v>54.988019999999999</v>
          </cell>
          <cell r="E8646">
            <v>6.8305999999999996</v>
          </cell>
          <cell r="F8646">
            <v>14.67029</v>
          </cell>
          <cell r="G8646">
            <v>0</v>
          </cell>
          <cell r="H8646">
            <v>0</v>
          </cell>
          <cell r="I8646">
            <v>54.988019999999999</v>
          </cell>
        </row>
        <row r="8647">
          <cell r="A8647" t="str">
            <v>BR0120712060</v>
          </cell>
          <cell r="B8647" t="str">
            <v>BR012071</v>
          </cell>
          <cell r="C8647">
            <v>2060</v>
          </cell>
          <cell r="D8647">
            <v>82.607690000000005</v>
          </cell>
          <cell r="E8647">
            <v>7.4970999999999997</v>
          </cell>
          <cell r="F8647">
            <v>11.511570000000001</v>
          </cell>
          <cell r="G8647">
            <v>0</v>
          </cell>
          <cell r="H8647">
            <v>0</v>
          </cell>
          <cell r="I8647">
            <v>82.607690000000005</v>
          </cell>
        </row>
        <row r="8648">
          <cell r="A8648" t="str">
            <v>BR0120712064</v>
          </cell>
          <cell r="B8648" t="str">
            <v>BR012071</v>
          </cell>
          <cell r="C8648">
            <v>2064</v>
          </cell>
          <cell r="D8648">
            <v>113.59054999999999</v>
          </cell>
          <cell r="E8648">
            <v>6.9420200000000003</v>
          </cell>
          <cell r="F8648">
            <v>12.90522</v>
          </cell>
          <cell r="G8648">
            <v>0</v>
          </cell>
          <cell r="H8648">
            <v>0</v>
          </cell>
          <cell r="I8648">
            <v>113.59054999999999</v>
          </cell>
        </row>
        <row r="8649">
          <cell r="A8649" t="str">
            <v>BR0120722064</v>
          </cell>
          <cell r="B8649" t="str">
            <v>BR012072</v>
          </cell>
          <cell r="C8649">
            <v>2064</v>
          </cell>
          <cell r="D8649">
            <v>50.257010000000001</v>
          </cell>
          <cell r="E8649">
            <v>6.87697</v>
          </cell>
          <cell r="F8649">
            <v>14.112590000000001</v>
          </cell>
          <cell r="G8649">
            <v>0</v>
          </cell>
          <cell r="H8649">
            <v>0</v>
          </cell>
          <cell r="I8649">
            <v>50.257010000000001</v>
          </cell>
        </row>
        <row r="8650">
          <cell r="A8650" t="str">
            <v>BR0120734010</v>
          </cell>
          <cell r="B8650" t="str">
            <v>BR012073</v>
          </cell>
          <cell r="C8650">
            <v>4010</v>
          </cell>
          <cell r="D8650">
            <v>715.32568000000003</v>
          </cell>
          <cell r="E8650">
            <v>24.372949999999999</v>
          </cell>
          <cell r="F8650">
            <v>40.23818</v>
          </cell>
          <cell r="G8650">
            <v>0</v>
          </cell>
          <cell r="H8650">
            <v>21.086590000000001</v>
          </cell>
          <cell r="I8650">
            <v>736.41227000000003</v>
          </cell>
        </row>
        <row r="8651">
          <cell r="A8651" t="str">
            <v>BR0120772064</v>
          </cell>
          <cell r="B8651" t="str">
            <v>BR012077</v>
          </cell>
          <cell r="C8651">
            <v>2064</v>
          </cell>
          <cell r="D8651">
            <v>77.73048</v>
          </cell>
          <cell r="E8651">
            <v>10.71808</v>
          </cell>
          <cell r="F8651">
            <v>23.010259999999999</v>
          </cell>
          <cell r="G8651">
            <v>0</v>
          </cell>
          <cell r="H8651">
            <v>0</v>
          </cell>
          <cell r="I8651">
            <v>77.73048</v>
          </cell>
        </row>
        <row r="8652">
          <cell r="A8652" t="str">
            <v>BR0120782060</v>
          </cell>
          <cell r="B8652" t="str">
            <v>BR012078</v>
          </cell>
          <cell r="C8652">
            <v>2060</v>
          </cell>
          <cell r="D8652">
            <v>100.28473</v>
          </cell>
          <cell r="E8652">
            <v>8.0290700000000008</v>
          </cell>
          <cell r="F8652">
            <v>14.432130000000001</v>
          </cell>
          <cell r="G8652">
            <v>0</v>
          </cell>
          <cell r="H8652">
            <v>0</v>
          </cell>
          <cell r="I8652">
            <v>100.28473</v>
          </cell>
        </row>
        <row r="8653">
          <cell r="A8653" t="str">
            <v>BR0120782064</v>
          </cell>
          <cell r="B8653" t="str">
            <v>BR012078</v>
          </cell>
          <cell r="C8653">
            <v>2064</v>
          </cell>
          <cell r="D8653">
            <v>120.18756999999999</v>
          </cell>
          <cell r="E8653">
            <v>7.7226800000000004</v>
          </cell>
          <cell r="F8653">
            <v>13.53101</v>
          </cell>
          <cell r="G8653">
            <v>0</v>
          </cell>
          <cell r="H8653">
            <v>0</v>
          </cell>
          <cell r="I8653">
            <v>120.18756999999999</v>
          </cell>
        </row>
        <row r="8654">
          <cell r="A8654" t="str">
            <v>BR0120802061</v>
          </cell>
          <cell r="B8654" t="str">
            <v>BR012080</v>
          </cell>
          <cell r="C8654">
            <v>2061</v>
          </cell>
          <cell r="D8654">
            <v>49.57647</v>
          </cell>
          <cell r="E8654">
            <v>7.6917600000000004</v>
          </cell>
          <cell r="F8654">
            <v>13.351889999999999</v>
          </cell>
          <cell r="G8654">
            <v>0</v>
          </cell>
          <cell r="H8654">
            <v>0</v>
          </cell>
          <cell r="I8654">
            <v>49.57647</v>
          </cell>
        </row>
        <row r="8655">
          <cell r="A8655" t="str">
            <v>BR0120802064</v>
          </cell>
          <cell r="B8655" t="str">
            <v>BR012080</v>
          </cell>
          <cell r="C8655">
            <v>2064</v>
          </cell>
          <cell r="D8655">
            <v>46.414299999999997</v>
          </cell>
          <cell r="E8655">
            <v>3.41506</v>
          </cell>
          <cell r="F8655">
            <v>3.6497600000000001</v>
          </cell>
          <cell r="G8655">
            <v>0</v>
          </cell>
          <cell r="H8655">
            <v>0</v>
          </cell>
          <cell r="I8655">
            <v>46.414299999999997</v>
          </cell>
        </row>
        <row r="8656">
          <cell r="A8656" t="str">
            <v>BR0120812064</v>
          </cell>
          <cell r="B8656" t="str">
            <v>BR012081</v>
          </cell>
          <cell r="C8656">
            <v>2064</v>
          </cell>
          <cell r="D8656">
            <v>123.06833</v>
          </cell>
          <cell r="E8656">
            <v>9.4421300000000006</v>
          </cell>
          <cell r="F8656">
            <v>17.884</v>
          </cell>
          <cell r="G8656">
            <v>0</v>
          </cell>
          <cell r="H8656">
            <v>0</v>
          </cell>
          <cell r="I8656">
            <v>123.06833</v>
          </cell>
        </row>
        <row r="8657">
          <cell r="A8657" t="str">
            <v>BR0120832064</v>
          </cell>
          <cell r="B8657" t="str">
            <v>BR012083</v>
          </cell>
          <cell r="C8657">
            <v>2064</v>
          </cell>
          <cell r="D8657">
            <v>57.94914</v>
          </cell>
          <cell r="E8657">
            <v>7.1044499999999999</v>
          </cell>
          <cell r="F8657">
            <v>17.585599999999999</v>
          </cell>
          <cell r="G8657">
            <v>0</v>
          </cell>
          <cell r="H8657">
            <v>0</v>
          </cell>
          <cell r="I8657">
            <v>57.94914</v>
          </cell>
        </row>
        <row r="8658">
          <cell r="A8658" t="str">
            <v>BR0120842064</v>
          </cell>
          <cell r="B8658" t="str">
            <v>BR012084</v>
          </cell>
          <cell r="C8658">
            <v>2064</v>
          </cell>
          <cell r="D8658">
            <v>112.94992999999999</v>
          </cell>
          <cell r="E8658">
            <v>6.9398099999999996</v>
          </cell>
          <cell r="F8658">
            <v>12.917960000000001</v>
          </cell>
          <cell r="G8658">
            <v>0</v>
          </cell>
          <cell r="H8658">
            <v>0</v>
          </cell>
          <cell r="I8658">
            <v>112.94992999999999</v>
          </cell>
        </row>
        <row r="8659">
          <cell r="A8659" t="str">
            <v>BR0120861040</v>
          </cell>
          <cell r="B8659" t="str">
            <v>BR012086</v>
          </cell>
          <cell r="C8659">
            <v>1040</v>
          </cell>
          <cell r="D8659">
            <v>18.479369999999999</v>
          </cell>
          <cell r="E8659">
            <v>9.5528600000000008</v>
          </cell>
          <cell r="F8659">
            <v>15.40188</v>
          </cell>
          <cell r="G8659">
            <v>0</v>
          </cell>
          <cell r="H8659">
            <v>23.52159</v>
          </cell>
          <cell r="I8659">
            <v>42.000959999999999</v>
          </cell>
        </row>
        <row r="8660">
          <cell r="A8660" t="str">
            <v>BR0120866022</v>
          </cell>
          <cell r="B8660" t="str">
            <v>BR012086</v>
          </cell>
          <cell r="C8660">
            <v>6022</v>
          </cell>
          <cell r="D8660">
            <v>31.52</v>
          </cell>
          <cell r="E8660">
            <v>9.31</v>
          </cell>
          <cell r="F8660">
            <v>15.15</v>
          </cell>
          <cell r="G8660">
            <v>0</v>
          </cell>
          <cell r="H8660">
            <v>2.65</v>
          </cell>
          <cell r="I8660">
            <v>34.17</v>
          </cell>
        </row>
        <row r="8661">
          <cell r="A8661" t="str">
            <v>BR0120872061</v>
          </cell>
          <cell r="B8661" t="str">
            <v>BR012087</v>
          </cell>
          <cell r="C8661">
            <v>2061</v>
          </cell>
          <cell r="D8661">
            <v>149.77614</v>
          </cell>
          <cell r="E8661">
            <v>8.78843</v>
          </cell>
          <cell r="F8661">
            <v>13.539540000000001</v>
          </cell>
          <cell r="G8661">
            <v>0</v>
          </cell>
          <cell r="H8661">
            <v>2.2200000000000002E-3</v>
          </cell>
          <cell r="I8661">
            <v>149.77835999999999</v>
          </cell>
        </row>
        <row r="8662">
          <cell r="A8662" t="str">
            <v>BR0120881040</v>
          </cell>
          <cell r="B8662" t="str">
            <v>BR012088</v>
          </cell>
          <cell r="C8662">
            <v>1040</v>
          </cell>
          <cell r="D8662">
            <v>14.25371</v>
          </cell>
          <cell r="E8662">
            <v>12.35042</v>
          </cell>
          <cell r="F8662">
            <v>20.447209999999998</v>
          </cell>
          <cell r="G8662">
            <v>0</v>
          </cell>
          <cell r="H8662">
            <v>0.43625000000000003</v>
          </cell>
          <cell r="I8662">
            <v>14.689959999999999</v>
          </cell>
        </row>
        <row r="8663">
          <cell r="A8663" t="str">
            <v>BR0120892061</v>
          </cell>
          <cell r="B8663" t="str">
            <v>BR012089</v>
          </cell>
          <cell r="C8663">
            <v>2061</v>
          </cell>
          <cell r="D8663">
            <v>46.62</v>
          </cell>
          <cell r="E8663">
            <v>4.8082000000000003</v>
          </cell>
          <cell r="F8663">
            <v>9.6303999999999998</v>
          </cell>
          <cell r="G8663">
            <v>0</v>
          </cell>
          <cell r="H8663">
            <v>0</v>
          </cell>
          <cell r="I8663">
            <v>46.62</v>
          </cell>
        </row>
        <row r="8664">
          <cell r="A8664" t="str">
            <v>BR0120902060</v>
          </cell>
          <cell r="B8664" t="str">
            <v>BR012090</v>
          </cell>
          <cell r="C8664">
            <v>2060</v>
          </cell>
          <cell r="D8664">
            <v>60.388939999999998</v>
          </cell>
          <cell r="E8664">
            <v>8.7976899999999993</v>
          </cell>
          <cell r="F8664">
            <v>8.3556500000000007</v>
          </cell>
          <cell r="G8664">
            <v>0</v>
          </cell>
          <cell r="H8664">
            <v>0</v>
          </cell>
          <cell r="I8664">
            <v>60.388939999999998</v>
          </cell>
        </row>
        <row r="8665">
          <cell r="A8665" t="str">
            <v>BR0120902064</v>
          </cell>
          <cell r="B8665" t="str">
            <v>BR012090</v>
          </cell>
          <cell r="C8665">
            <v>2064</v>
          </cell>
          <cell r="D8665">
            <v>129.07796999999999</v>
          </cell>
          <cell r="E8665">
            <v>9.2355999999999998</v>
          </cell>
          <cell r="F8665">
            <v>17.788920000000001</v>
          </cell>
          <cell r="G8665">
            <v>0</v>
          </cell>
          <cell r="H8665">
            <v>0</v>
          </cell>
          <cell r="I8665">
            <v>129.07796999999999</v>
          </cell>
        </row>
        <row r="8666">
          <cell r="A8666" t="str">
            <v>BR0120912060</v>
          </cell>
          <cell r="B8666" t="str">
            <v>BR012091</v>
          </cell>
          <cell r="C8666">
            <v>2060</v>
          </cell>
          <cell r="D8666">
            <v>116.20287</v>
          </cell>
          <cell r="E8666">
            <v>7.9944899999999999</v>
          </cell>
          <cell r="F8666">
            <v>9.3354599999999994</v>
          </cell>
          <cell r="G8666">
            <v>0</v>
          </cell>
          <cell r="H8666">
            <v>0</v>
          </cell>
          <cell r="I8666">
            <v>116.20287</v>
          </cell>
        </row>
        <row r="8667">
          <cell r="A8667" t="str">
            <v>BR0120912061</v>
          </cell>
          <cell r="B8667" t="str">
            <v>BR012091</v>
          </cell>
          <cell r="C8667">
            <v>2061</v>
          </cell>
          <cell r="D8667">
            <v>52.631920000000001</v>
          </cell>
          <cell r="E8667">
            <v>6.1334200000000001</v>
          </cell>
          <cell r="F8667">
            <v>10.316039999999999</v>
          </cell>
          <cell r="G8667">
            <v>0</v>
          </cell>
          <cell r="H8667">
            <v>0</v>
          </cell>
          <cell r="I8667">
            <v>52.631920000000001</v>
          </cell>
        </row>
        <row r="8668">
          <cell r="A8668" t="str">
            <v>BR0120912064</v>
          </cell>
          <cell r="B8668" t="str">
            <v>BR012091</v>
          </cell>
          <cell r="C8668">
            <v>2064</v>
          </cell>
          <cell r="D8668">
            <v>117.58341</v>
          </cell>
          <cell r="E8668">
            <v>6.1300699999999999</v>
          </cell>
          <cell r="F8668">
            <v>11.45575</v>
          </cell>
          <cell r="G8668">
            <v>0</v>
          </cell>
          <cell r="H8668">
            <v>0</v>
          </cell>
          <cell r="I8668">
            <v>117.58341</v>
          </cell>
        </row>
        <row r="8669">
          <cell r="A8669" t="str">
            <v>BR0120921040</v>
          </cell>
          <cell r="B8669" t="str">
            <v>BR012092</v>
          </cell>
          <cell r="C8669">
            <v>1040</v>
          </cell>
          <cell r="D8669">
            <v>12.83634</v>
          </cell>
          <cell r="E8669">
            <v>5.09436</v>
          </cell>
          <cell r="F8669">
            <v>3.6023399999999999</v>
          </cell>
          <cell r="G8669">
            <v>0</v>
          </cell>
          <cell r="H8669">
            <v>0.57448999999999995</v>
          </cell>
          <cell r="I8669">
            <v>13.410830000000001</v>
          </cell>
        </row>
        <row r="8670">
          <cell r="A8670" t="str">
            <v>BR0120942064</v>
          </cell>
          <cell r="B8670" t="str">
            <v>BR012094</v>
          </cell>
          <cell r="C8670">
            <v>2064</v>
          </cell>
          <cell r="D8670">
            <v>110.40195</v>
          </cell>
          <cell r="E8670">
            <v>6.9485200000000003</v>
          </cell>
          <cell r="F8670">
            <v>12.91436</v>
          </cell>
          <cell r="G8670">
            <v>0</v>
          </cell>
          <cell r="H8670">
            <v>0</v>
          </cell>
          <cell r="I8670">
            <v>110.40195</v>
          </cell>
        </row>
        <row r="8671">
          <cell r="A8671" t="str">
            <v>BR0120952064</v>
          </cell>
          <cell r="B8671" t="str">
            <v>BR012095</v>
          </cell>
          <cell r="C8671">
            <v>2064</v>
          </cell>
          <cell r="D8671">
            <v>112.01287000000001</v>
          </cell>
          <cell r="E8671">
            <v>5.9225199999999996</v>
          </cell>
          <cell r="F8671">
            <v>11.02477</v>
          </cell>
          <cell r="G8671">
            <v>0</v>
          </cell>
          <cell r="H8671">
            <v>0</v>
          </cell>
          <cell r="I8671">
            <v>112.01287000000001</v>
          </cell>
        </row>
        <row r="8672">
          <cell r="A8672" t="str">
            <v>BR0120962064</v>
          </cell>
          <cell r="B8672" t="str">
            <v>BR012096</v>
          </cell>
          <cell r="C8672">
            <v>2064</v>
          </cell>
          <cell r="D8672">
            <v>101.3</v>
          </cell>
          <cell r="E8672">
            <v>1.0740000000000001</v>
          </cell>
          <cell r="F8672">
            <v>0.91200000000000003</v>
          </cell>
          <cell r="G8672">
            <v>0</v>
          </cell>
          <cell r="H8672">
            <v>0</v>
          </cell>
          <cell r="I8672">
            <v>101.3</v>
          </cell>
        </row>
        <row r="8673">
          <cell r="A8673" t="str">
            <v>BR0120972064</v>
          </cell>
          <cell r="B8673" t="str">
            <v>BR012097</v>
          </cell>
          <cell r="C8673">
            <v>2064</v>
          </cell>
          <cell r="D8673">
            <v>46.328569999999999</v>
          </cell>
          <cell r="E8673">
            <v>6.2357100000000001</v>
          </cell>
          <cell r="F8673">
            <v>11.771430000000001</v>
          </cell>
          <cell r="G8673">
            <v>0</v>
          </cell>
          <cell r="H8673">
            <v>0</v>
          </cell>
          <cell r="I8673">
            <v>46.328569999999999</v>
          </cell>
        </row>
        <row r="8674">
          <cell r="A8674" t="str">
            <v>BR0121004010</v>
          </cell>
          <cell r="B8674" t="str">
            <v>BR012100</v>
          </cell>
          <cell r="C8674">
            <v>4010</v>
          </cell>
          <cell r="D8674">
            <v>195.02314999999999</v>
          </cell>
          <cell r="E8674">
            <v>1.5485500000000001</v>
          </cell>
          <cell r="F8674">
            <v>6.53742</v>
          </cell>
          <cell r="G8674">
            <v>0</v>
          </cell>
          <cell r="H8674">
            <v>0</v>
          </cell>
          <cell r="I8674">
            <v>195.02314999999999</v>
          </cell>
        </row>
        <row r="8675">
          <cell r="A8675" t="str">
            <v>BR0121006022</v>
          </cell>
          <cell r="B8675" t="str">
            <v>BR012100</v>
          </cell>
          <cell r="C8675">
            <v>6022</v>
          </cell>
          <cell r="D8675">
            <v>221.07867999999999</v>
          </cell>
          <cell r="E8675">
            <v>1.8969100000000001</v>
          </cell>
          <cell r="F8675">
            <v>9.3573500000000003</v>
          </cell>
          <cell r="G8675">
            <v>0</v>
          </cell>
          <cell r="H8675">
            <v>0</v>
          </cell>
          <cell r="I8675">
            <v>221.07867999999999</v>
          </cell>
        </row>
        <row r="8676">
          <cell r="A8676" t="str">
            <v>BR0121006023</v>
          </cell>
          <cell r="B8676" t="str">
            <v>BR012100</v>
          </cell>
          <cell r="C8676">
            <v>6023</v>
          </cell>
          <cell r="D8676">
            <v>209.40960999999999</v>
          </cell>
          <cell r="E8676">
            <v>1.5293699999999999</v>
          </cell>
          <cell r="F8676">
            <v>6.6929299999999996</v>
          </cell>
          <cell r="G8676">
            <v>0</v>
          </cell>
          <cell r="H8676">
            <v>0</v>
          </cell>
          <cell r="I8676">
            <v>209.40960999999999</v>
          </cell>
        </row>
        <row r="8677">
          <cell r="A8677" t="str">
            <v>BR0121012061</v>
          </cell>
          <cell r="B8677" t="str">
            <v>BR012101</v>
          </cell>
          <cell r="C8677">
            <v>2061</v>
          </cell>
          <cell r="D8677">
            <v>55.068240000000003</v>
          </cell>
          <cell r="E8677">
            <v>6.7009800000000004</v>
          </cell>
          <cell r="F8677">
            <v>12.00686</v>
          </cell>
          <cell r="G8677">
            <v>0</v>
          </cell>
          <cell r="H8677">
            <v>0</v>
          </cell>
          <cell r="I8677">
            <v>55.068240000000003</v>
          </cell>
        </row>
        <row r="8678">
          <cell r="A8678" t="str">
            <v>BR0121021040</v>
          </cell>
          <cell r="B8678" t="str">
            <v>BR012102</v>
          </cell>
          <cell r="C8678">
            <v>1040</v>
          </cell>
          <cell r="D8678">
            <v>20.107880000000002</v>
          </cell>
          <cell r="E8678">
            <v>10.4145</v>
          </cell>
          <cell r="F8678">
            <v>19.52683</v>
          </cell>
          <cell r="G8678">
            <v>0</v>
          </cell>
          <cell r="H8678">
            <v>1.8273299999999999</v>
          </cell>
          <cell r="I8678">
            <v>21.935210000000001</v>
          </cell>
        </row>
        <row r="8679">
          <cell r="A8679" t="str">
            <v>BR0121032064</v>
          </cell>
          <cell r="B8679" t="str">
            <v>BR012103</v>
          </cell>
          <cell r="C8679">
            <v>2064</v>
          </cell>
          <cell r="D8679">
            <v>113.155</v>
          </cell>
          <cell r="E8679">
            <v>1.845</v>
          </cell>
          <cell r="F8679">
            <v>2.17</v>
          </cell>
          <cell r="G8679">
            <v>0</v>
          </cell>
          <cell r="H8679">
            <v>0</v>
          </cell>
          <cell r="I8679">
            <v>113.155</v>
          </cell>
        </row>
        <row r="8680">
          <cell r="A8680" t="str">
            <v>BR0121042064</v>
          </cell>
          <cell r="B8680" t="str">
            <v>BR012104</v>
          </cell>
          <cell r="C8680">
            <v>2064</v>
          </cell>
          <cell r="D8680">
            <v>50.502989999999997</v>
          </cell>
          <cell r="E8680">
            <v>5.8152400000000002</v>
          </cell>
          <cell r="F8680">
            <v>10.638339999999999</v>
          </cell>
          <cell r="G8680">
            <v>0</v>
          </cell>
          <cell r="H8680">
            <v>0</v>
          </cell>
          <cell r="I8680">
            <v>50.502989999999997</v>
          </cell>
        </row>
        <row r="8681">
          <cell r="A8681" t="str">
            <v>BR0121051040</v>
          </cell>
          <cell r="B8681" t="str">
            <v>BR012105</v>
          </cell>
          <cell r="C8681">
            <v>1040</v>
          </cell>
          <cell r="D8681">
            <v>9.2240199999999994</v>
          </cell>
          <cell r="E8681">
            <v>1.87304</v>
          </cell>
          <cell r="F8681">
            <v>1.2478400000000001</v>
          </cell>
          <cell r="G8681">
            <v>0</v>
          </cell>
          <cell r="H8681">
            <v>0.37724999999999997</v>
          </cell>
          <cell r="I8681">
            <v>9.6012699999999995</v>
          </cell>
        </row>
        <row r="8682">
          <cell r="A8682" t="str">
            <v>BR0121062060</v>
          </cell>
          <cell r="B8682" t="str">
            <v>BR012106</v>
          </cell>
          <cell r="C8682">
            <v>2060</v>
          </cell>
          <cell r="D8682">
            <v>80.74933</v>
          </cell>
          <cell r="E8682">
            <v>6.9506699999999997</v>
          </cell>
          <cell r="F8682">
            <v>8.5414999999999992</v>
          </cell>
          <cell r="G8682">
            <v>0</v>
          </cell>
          <cell r="H8682">
            <v>0</v>
          </cell>
          <cell r="I8682">
            <v>80.74933</v>
          </cell>
        </row>
        <row r="8683">
          <cell r="A8683" t="str">
            <v>BR0121062064</v>
          </cell>
          <cell r="B8683" t="str">
            <v>BR012106</v>
          </cell>
          <cell r="C8683">
            <v>2064</v>
          </cell>
          <cell r="D8683">
            <v>78.5792</v>
          </cell>
          <cell r="E8683">
            <v>6.9507000000000003</v>
          </cell>
          <cell r="F8683">
            <v>8.5414999999999992</v>
          </cell>
          <cell r="G8683">
            <v>0</v>
          </cell>
          <cell r="H8683">
            <v>0</v>
          </cell>
          <cell r="I8683">
            <v>78.5792</v>
          </cell>
        </row>
        <row r="8684">
          <cell r="A8684" t="str">
            <v>BR0121072064</v>
          </cell>
          <cell r="B8684" t="str">
            <v>BR012107</v>
          </cell>
          <cell r="C8684">
            <v>2064</v>
          </cell>
          <cell r="D8684">
            <v>49.629600000000003</v>
          </cell>
          <cell r="E8684">
            <v>4.2363999999999997</v>
          </cell>
          <cell r="F8684">
            <v>9.4280000000000008</v>
          </cell>
          <cell r="G8684">
            <v>0</v>
          </cell>
          <cell r="H8684">
            <v>0</v>
          </cell>
          <cell r="I8684">
            <v>49.629600000000003</v>
          </cell>
        </row>
        <row r="8685">
          <cell r="A8685" t="str">
            <v>BR0121082064</v>
          </cell>
          <cell r="B8685" t="str">
            <v>BR012108</v>
          </cell>
          <cell r="C8685">
            <v>2064</v>
          </cell>
          <cell r="D8685">
            <v>53.86345</v>
          </cell>
          <cell r="E8685">
            <v>6.1840299999999999</v>
          </cell>
          <cell r="F8685">
            <v>11.83587</v>
          </cell>
          <cell r="G8685">
            <v>0</v>
          </cell>
          <cell r="H8685">
            <v>0</v>
          </cell>
          <cell r="I8685">
            <v>53.86345</v>
          </cell>
        </row>
        <row r="8686">
          <cell r="A8686" t="str">
            <v>BR0121111040</v>
          </cell>
          <cell r="B8686" t="str">
            <v>BR012111</v>
          </cell>
          <cell r="C8686">
            <v>1040</v>
          </cell>
          <cell r="D8686">
            <v>28.697780000000002</v>
          </cell>
          <cell r="E8686">
            <v>7.9995799999999999</v>
          </cell>
          <cell r="F8686">
            <v>6.4458299999999999</v>
          </cell>
          <cell r="G8686">
            <v>0</v>
          </cell>
          <cell r="H8686">
            <v>0.12903000000000001</v>
          </cell>
          <cell r="I8686">
            <v>28.826810000000002</v>
          </cell>
        </row>
        <row r="8687">
          <cell r="A8687" t="str">
            <v>BR0121122064</v>
          </cell>
          <cell r="B8687" t="str">
            <v>BR012112</v>
          </cell>
          <cell r="C8687">
            <v>2064</v>
          </cell>
          <cell r="D8687">
            <v>112.39061</v>
          </cell>
          <cell r="E8687">
            <v>6.2262899999999997</v>
          </cell>
          <cell r="F8687">
            <v>11.57724</v>
          </cell>
          <cell r="G8687">
            <v>0</v>
          </cell>
          <cell r="H8687">
            <v>0</v>
          </cell>
          <cell r="I8687">
            <v>112.39061</v>
          </cell>
        </row>
        <row r="8688">
          <cell r="A8688" t="str">
            <v>BR0121132060</v>
          </cell>
          <cell r="B8688" t="str">
            <v>BR012113</v>
          </cell>
          <cell r="C8688">
            <v>2060</v>
          </cell>
          <cell r="D8688">
            <v>51.940710000000003</v>
          </cell>
          <cell r="E8688">
            <v>8.5000800000000005</v>
          </cell>
          <cell r="F8688">
            <v>10.423999999999999</v>
          </cell>
          <cell r="G8688">
            <v>0</v>
          </cell>
          <cell r="H8688">
            <v>0</v>
          </cell>
          <cell r="I8688">
            <v>51.940710000000003</v>
          </cell>
        </row>
        <row r="8689">
          <cell r="A8689" t="str">
            <v>BR0121132064</v>
          </cell>
          <cell r="B8689" t="str">
            <v>BR012113</v>
          </cell>
          <cell r="C8689">
            <v>2064</v>
          </cell>
          <cell r="D8689">
            <v>106.94652000000001</v>
          </cell>
          <cell r="E8689">
            <v>6.9135</v>
          </cell>
          <cell r="F8689">
            <v>12.78429</v>
          </cell>
          <cell r="G8689">
            <v>0</v>
          </cell>
          <cell r="H8689">
            <v>0</v>
          </cell>
          <cell r="I8689">
            <v>106.94652000000001</v>
          </cell>
        </row>
        <row r="8690">
          <cell r="A8690" t="str">
            <v>BR0121142064</v>
          </cell>
          <cell r="B8690" t="str">
            <v>BR012114</v>
          </cell>
          <cell r="C8690">
            <v>2064</v>
          </cell>
          <cell r="D8690">
            <v>122.03321</v>
          </cell>
          <cell r="E8690">
            <v>10.332850000000001</v>
          </cell>
          <cell r="F8690">
            <v>19.507529999999999</v>
          </cell>
          <cell r="G8690">
            <v>0</v>
          </cell>
          <cell r="H8690">
            <v>0</v>
          </cell>
          <cell r="I8690">
            <v>122.03321</v>
          </cell>
        </row>
        <row r="8691">
          <cell r="A8691" t="str">
            <v>BR0121151040</v>
          </cell>
          <cell r="B8691" t="str">
            <v>BR012115</v>
          </cell>
          <cell r="C8691">
            <v>1040</v>
          </cell>
          <cell r="D8691">
            <v>29.475919999999999</v>
          </cell>
          <cell r="E8691">
            <v>10.060420000000001</v>
          </cell>
          <cell r="F8691">
            <v>19.05958</v>
          </cell>
          <cell r="G8691">
            <v>0</v>
          </cell>
          <cell r="H8691">
            <v>0.23441999999999999</v>
          </cell>
          <cell r="I8691">
            <v>29.710339999999999</v>
          </cell>
        </row>
        <row r="8692">
          <cell r="A8692" t="str">
            <v>BR0121161040</v>
          </cell>
          <cell r="B8692" t="str">
            <v>BR012116</v>
          </cell>
          <cell r="C8692">
            <v>1040</v>
          </cell>
          <cell r="D8692">
            <v>61.741779999999999</v>
          </cell>
          <cell r="E8692">
            <v>5.1527900000000004</v>
          </cell>
          <cell r="F8692">
            <v>9.2147100000000002</v>
          </cell>
          <cell r="G8692">
            <v>0</v>
          </cell>
          <cell r="H8692">
            <v>1.7545200000000001</v>
          </cell>
          <cell r="I8692">
            <v>63.496299999999998</v>
          </cell>
        </row>
        <row r="8693">
          <cell r="A8693" t="str">
            <v>BR0121174010</v>
          </cell>
          <cell r="B8693" t="str">
            <v>BR012117</v>
          </cell>
          <cell r="C8693">
            <v>4010</v>
          </cell>
          <cell r="D8693">
            <v>452.35199999999998</v>
          </cell>
          <cell r="E8693">
            <v>9.0619999999999994</v>
          </cell>
          <cell r="F8693">
            <v>22.181999999999999</v>
          </cell>
          <cell r="G8693">
            <v>0</v>
          </cell>
          <cell r="H8693">
            <v>13.99</v>
          </cell>
          <cell r="I8693">
            <v>466.34199999999998</v>
          </cell>
        </row>
        <row r="8694">
          <cell r="A8694" t="str">
            <v>BR0121181040</v>
          </cell>
          <cell r="B8694" t="str">
            <v>BR012118</v>
          </cell>
          <cell r="C8694">
            <v>1040</v>
          </cell>
          <cell r="D8694">
            <v>15.16305</v>
          </cell>
          <cell r="E8694">
            <v>11.90526</v>
          </cell>
          <cell r="F8694">
            <v>18.43421</v>
          </cell>
          <cell r="G8694">
            <v>0</v>
          </cell>
          <cell r="H8694">
            <v>0.22916</v>
          </cell>
          <cell r="I8694">
            <v>15.39221</v>
          </cell>
        </row>
        <row r="8695">
          <cell r="A8695" t="str">
            <v>BR0121191040</v>
          </cell>
          <cell r="B8695" t="str">
            <v>BR012119</v>
          </cell>
          <cell r="C8695">
            <v>1040</v>
          </cell>
          <cell r="D8695">
            <v>15.70265</v>
          </cell>
          <cell r="E8695">
            <v>0.91932999999999998</v>
          </cell>
          <cell r="F8695">
            <v>1.8373299999999999</v>
          </cell>
          <cell r="G8695">
            <v>0</v>
          </cell>
          <cell r="H8695">
            <v>0.21708</v>
          </cell>
          <cell r="I8695">
            <v>15.919729999999999</v>
          </cell>
        </row>
        <row r="8696">
          <cell r="A8696" t="str">
            <v>BR0121201040</v>
          </cell>
          <cell r="B8696" t="str">
            <v>BR012120</v>
          </cell>
          <cell r="C8696">
            <v>1040</v>
          </cell>
          <cell r="D8696">
            <v>15.79636</v>
          </cell>
          <cell r="E8696">
            <v>2.53376</v>
          </cell>
          <cell r="F8696">
            <v>4.9138599999999997</v>
          </cell>
          <cell r="G8696">
            <v>0</v>
          </cell>
          <cell r="H8696">
            <v>0.12231</v>
          </cell>
          <cell r="I8696">
            <v>15.918670000000001</v>
          </cell>
        </row>
        <row r="8697">
          <cell r="A8697" t="str">
            <v>BR0121212061</v>
          </cell>
          <cell r="B8697" t="str">
            <v>BR012121</v>
          </cell>
          <cell r="C8697">
            <v>2061</v>
          </cell>
          <cell r="D8697">
            <v>50.002429999999997</v>
          </cell>
          <cell r="E8697">
            <v>6.9131099999999996</v>
          </cell>
          <cell r="F8697">
            <v>11.84503</v>
          </cell>
          <cell r="G8697">
            <v>0</v>
          </cell>
          <cell r="H8697">
            <v>1.2E-4</v>
          </cell>
          <cell r="I8697">
            <v>50.002549999999999</v>
          </cell>
        </row>
        <row r="8698">
          <cell r="A8698" t="str">
            <v>BR0121212064</v>
          </cell>
          <cell r="B8698" t="str">
            <v>BR012121</v>
          </cell>
          <cell r="C8698">
            <v>2064</v>
          </cell>
          <cell r="D8698">
            <v>58.914079999999998</v>
          </cell>
          <cell r="E8698">
            <v>7.0498000000000003</v>
          </cell>
          <cell r="F8698">
            <v>14.319610000000001</v>
          </cell>
          <cell r="G8698">
            <v>0</v>
          </cell>
          <cell r="H8698">
            <v>0</v>
          </cell>
          <cell r="I8698">
            <v>58.914079999999998</v>
          </cell>
        </row>
        <row r="8699">
          <cell r="A8699" t="str">
            <v>BR0121222064</v>
          </cell>
          <cell r="B8699" t="str">
            <v>BR012122</v>
          </cell>
          <cell r="C8699">
            <v>2064</v>
          </cell>
          <cell r="D8699">
            <v>118.59605000000001</v>
          </cell>
          <cell r="E8699">
            <v>9.2784600000000008</v>
          </cell>
          <cell r="F8699">
            <v>19.26333</v>
          </cell>
          <cell r="G8699">
            <v>0</v>
          </cell>
          <cell r="H8699">
            <v>0</v>
          </cell>
          <cell r="I8699">
            <v>118.59605000000001</v>
          </cell>
        </row>
        <row r="8700">
          <cell r="A8700" t="str">
            <v>BR0121232060</v>
          </cell>
          <cell r="B8700" t="str">
            <v>BR012123</v>
          </cell>
          <cell r="C8700">
            <v>2060</v>
          </cell>
          <cell r="D8700">
            <v>55.823790000000002</v>
          </cell>
          <cell r="E8700">
            <v>6.8025399999999996</v>
          </cell>
          <cell r="F8700">
            <v>10.95767</v>
          </cell>
          <cell r="G8700">
            <v>0</v>
          </cell>
          <cell r="H8700">
            <v>0</v>
          </cell>
          <cell r="I8700">
            <v>55.823790000000002</v>
          </cell>
        </row>
        <row r="8701">
          <cell r="A8701" t="str">
            <v>BR0121241040</v>
          </cell>
          <cell r="B8701" t="str">
            <v>BR012124</v>
          </cell>
          <cell r="C8701">
            <v>1040</v>
          </cell>
          <cell r="D8701">
            <v>26.295999999999999</v>
          </cell>
          <cell r="E8701">
            <v>5.3019999999999996</v>
          </cell>
          <cell r="F8701">
            <v>4.66</v>
          </cell>
          <cell r="G8701">
            <v>0</v>
          </cell>
          <cell r="H8701">
            <v>0.48199999999999998</v>
          </cell>
          <cell r="I8701">
            <v>26.777999999999999</v>
          </cell>
        </row>
        <row r="8702">
          <cell r="A8702" t="str">
            <v>BR0121252064</v>
          </cell>
          <cell r="B8702" t="str">
            <v>BR012125</v>
          </cell>
          <cell r="C8702">
            <v>2064</v>
          </cell>
          <cell r="D8702">
            <v>95.74</v>
          </cell>
          <cell r="E8702">
            <v>1.63</v>
          </cell>
          <cell r="F8702">
            <v>2.16</v>
          </cell>
          <cell r="G8702">
            <v>0</v>
          </cell>
          <cell r="H8702">
            <v>0</v>
          </cell>
          <cell r="I8702">
            <v>95.74</v>
          </cell>
        </row>
        <row r="8703">
          <cell r="A8703" t="str">
            <v>BR0121262064</v>
          </cell>
          <cell r="B8703" t="str">
            <v>BR012126</v>
          </cell>
          <cell r="C8703">
            <v>2064</v>
          </cell>
          <cell r="D8703">
            <v>115.42944</v>
          </cell>
          <cell r="E8703">
            <v>9.6793899999999997</v>
          </cell>
          <cell r="F8703">
            <v>19.580210000000001</v>
          </cell>
          <cell r="G8703">
            <v>0</v>
          </cell>
          <cell r="H8703">
            <v>0</v>
          </cell>
          <cell r="I8703">
            <v>115.42944</v>
          </cell>
        </row>
        <row r="8704">
          <cell r="A8704" t="str">
            <v>BR0121272061</v>
          </cell>
          <cell r="B8704" t="str">
            <v>BR012127</v>
          </cell>
          <cell r="C8704">
            <v>2061</v>
          </cell>
          <cell r="D8704">
            <v>124.53391000000001</v>
          </cell>
          <cell r="E8704">
            <v>10.18277</v>
          </cell>
          <cell r="F8704">
            <v>19.338080000000001</v>
          </cell>
          <cell r="G8704">
            <v>0</v>
          </cell>
          <cell r="H8704">
            <v>0</v>
          </cell>
          <cell r="I8704">
            <v>124.53391000000001</v>
          </cell>
        </row>
        <row r="8705">
          <cell r="A8705" t="str">
            <v>BR0121282064</v>
          </cell>
          <cell r="B8705" t="str">
            <v>BR012128</v>
          </cell>
          <cell r="C8705">
            <v>2064</v>
          </cell>
          <cell r="D8705">
            <v>182.09802999999999</v>
          </cell>
          <cell r="E8705">
            <v>5.0621999999999998</v>
          </cell>
          <cell r="F8705">
            <v>11.038029999999999</v>
          </cell>
          <cell r="G8705">
            <v>0</v>
          </cell>
          <cell r="H8705">
            <v>0</v>
          </cell>
          <cell r="I8705">
            <v>182.09802999999999</v>
          </cell>
        </row>
        <row r="8706">
          <cell r="A8706" t="str">
            <v>BR0121292064</v>
          </cell>
          <cell r="B8706" t="str">
            <v>BR012129</v>
          </cell>
          <cell r="C8706">
            <v>2064</v>
          </cell>
          <cell r="D8706">
            <v>64.965959999999995</v>
          </cell>
          <cell r="E8706">
            <v>1.7363999999999999</v>
          </cell>
          <cell r="F8706">
            <v>3.8094000000000001</v>
          </cell>
          <cell r="G8706">
            <v>0</v>
          </cell>
          <cell r="H8706">
            <v>0.36299999999999999</v>
          </cell>
          <cell r="I8706">
            <v>65.328959999999995</v>
          </cell>
        </row>
        <row r="8707">
          <cell r="A8707" t="str">
            <v>BR0121302064</v>
          </cell>
          <cell r="B8707" t="str">
            <v>BR012130</v>
          </cell>
          <cell r="C8707">
            <v>2064</v>
          </cell>
          <cell r="D8707">
            <v>157.56333000000001</v>
          </cell>
          <cell r="E8707">
            <v>6.8833299999999999</v>
          </cell>
          <cell r="F8707">
            <v>15.783329999999999</v>
          </cell>
          <cell r="G8707">
            <v>0</v>
          </cell>
          <cell r="H8707">
            <v>0</v>
          </cell>
          <cell r="I8707">
            <v>157.56333000000001</v>
          </cell>
        </row>
        <row r="8708">
          <cell r="A8708" t="str">
            <v>BR0121312064</v>
          </cell>
          <cell r="B8708" t="str">
            <v>BR012131</v>
          </cell>
          <cell r="C8708">
            <v>2064</v>
          </cell>
          <cell r="D8708">
            <v>50.099559999999997</v>
          </cell>
          <cell r="E8708">
            <v>5.6107800000000001</v>
          </cell>
          <cell r="F8708">
            <v>10.41919</v>
          </cell>
          <cell r="G8708">
            <v>0</v>
          </cell>
          <cell r="H8708">
            <v>0</v>
          </cell>
          <cell r="I8708">
            <v>50.099559999999997</v>
          </cell>
        </row>
        <row r="8709">
          <cell r="A8709" t="str">
            <v>BR0121322064</v>
          </cell>
          <cell r="B8709" t="str">
            <v>BR012132</v>
          </cell>
          <cell r="C8709">
            <v>2064</v>
          </cell>
          <cell r="D8709">
            <v>50.346330000000002</v>
          </cell>
          <cell r="E8709">
            <v>5.1638299999999999</v>
          </cell>
          <cell r="F8709">
            <v>12.33717</v>
          </cell>
          <cell r="G8709">
            <v>0</v>
          </cell>
          <cell r="H8709">
            <v>0</v>
          </cell>
          <cell r="I8709">
            <v>50.346330000000002</v>
          </cell>
        </row>
        <row r="8710">
          <cell r="A8710" t="str">
            <v>BR0121332060</v>
          </cell>
          <cell r="B8710" t="str">
            <v>BR012133</v>
          </cell>
          <cell r="C8710">
            <v>2060</v>
          </cell>
          <cell r="D8710">
            <v>58.724460000000001</v>
          </cell>
          <cell r="E8710">
            <v>6.8468499999999999</v>
          </cell>
          <cell r="F8710">
            <v>9.4241899999999994</v>
          </cell>
          <cell r="G8710">
            <v>0</v>
          </cell>
          <cell r="H8710">
            <v>0</v>
          </cell>
          <cell r="I8710">
            <v>58.724460000000001</v>
          </cell>
        </row>
        <row r="8711">
          <cell r="A8711" t="str">
            <v>BR0121342060</v>
          </cell>
          <cell r="B8711" t="str">
            <v>BR012134</v>
          </cell>
          <cell r="C8711">
            <v>2060</v>
          </cell>
          <cell r="D8711">
            <v>89.038330000000002</v>
          </cell>
          <cell r="E8711">
            <v>8.0601400000000005</v>
          </cell>
          <cell r="F8711">
            <v>14.460050000000001</v>
          </cell>
          <cell r="G8711">
            <v>0</v>
          </cell>
          <cell r="H8711">
            <v>0</v>
          </cell>
          <cell r="I8711">
            <v>89.038330000000002</v>
          </cell>
        </row>
        <row r="8712">
          <cell r="A8712" t="str">
            <v>BR0121342064</v>
          </cell>
          <cell r="B8712" t="str">
            <v>BR012134</v>
          </cell>
          <cell r="C8712">
            <v>2064</v>
          </cell>
          <cell r="D8712">
            <v>53.144629999999999</v>
          </cell>
          <cell r="E8712">
            <v>4.9918199999999997</v>
          </cell>
          <cell r="F8712">
            <v>10.18628</v>
          </cell>
          <cell r="G8712">
            <v>0</v>
          </cell>
          <cell r="H8712">
            <v>0</v>
          </cell>
          <cell r="I8712">
            <v>53.144629999999999</v>
          </cell>
        </row>
        <row r="8713">
          <cell r="A8713" t="str">
            <v>BR0121352064</v>
          </cell>
          <cell r="B8713" t="str">
            <v>BR012135</v>
          </cell>
          <cell r="C8713">
            <v>2064</v>
          </cell>
          <cell r="D8713">
            <v>52.543810000000001</v>
          </cell>
          <cell r="E8713">
            <v>4.4890499999999998</v>
          </cell>
          <cell r="F8713">
            <v>9.7533300000000001</v>
          </cell>
          <cell r="G8713">
            <v>0</v>
          </cell>
          <cell r="H8713">
            <v>0</v>
          </cell>
          <cell r="I8713">
            <v>52.543810000000001</v>
          </cell>
        </row>
        <row r="8714">
          <cell r="A8714" t="str">
            <v>BR0121361040</v>
          </cell>
          <cell r="B8714" t="str">
            <v>BR012136</v>
          </cell>
          <cell r="C8714">
            <v>1040</v>
          </cell>
          <cell r="D8714">
            <v>47.962629999999997</v>
          </cell>
          <cell r="E8714">
            <v>4.2243000000000004</v>
          </cell>
          <cell r="F8714">
            <v>6.1191300000000002</v>
          </cell>
          <cell r="G8714">
            <v>0</v>
          </cell>
          <cell r="H8714">
            <v>0.59799999999999998</v>
          </cell>
          <cell r="I8714">
            <v>48.560629999999996</v>
          </cell>
        </row>
        <row r="8715">
          <cell r="A8715" t="str">
            <v>BR0121371040</v>
          </cell>
          <cell r="B8715" t="str">
            <v>BR012137</v>
          </cell>
          <cell r="C8715">
            <v>1040</v>
          </cell>
          <cell r="D8715">
            <v>8.1524599999999996</v>
          </cell>
          <cell r="E8715">
            <v>2.10568</v>
          </cell>
          <cell r="F8715">
            <v>3.0638800000000002</v>
          </cell>
          <cell r="G8715">
            <v>0</v>
          </cell>
          <cell r="H8715">
            <v>0.36430000000000001</v>
          </cell>
          <cell r="I8715">
            <v>8.5167599999999997</v>
          </cell>
        </row>
        <row r="8716">
          <cell r="A8716" t="str">
            <v>BR0121381040</v>
          </cell>
          <cell r="B8716" t="str">
            <v>BR012138</v>
          </cell>
          <cell r="C8716">
            <v>1040</v>
          </cell>
          <cell r="D8716">
            <v>19.426749999999998</v>
          </cell>
          <cell r="E8716">
            <v>6.0264300000000004</v>
          </cell>
          <cell r="F8716">
            <v>4.8555299999999999</v>
          </cell>
          <cell r="G8716">
            <v>0</v>
          </cell>
          <cell r="H8716">
            <v>0.43647999999999998</v>
          </cell>
          <cell r="I8716">
            <v>19.863229999999998</v>
          </cell>
        </row>
        <row r="8717">
          <cell r="A8717" t="str">
            <v>BR0121392064</v>
          </cell>
          <cell r="B8717" t="str">
            <v>BR012139</v>
          </cell>
          <cell r="C8717">
            <v>2064</v>
          </cell>
          <cell r="D8717">
            <v>46.209440000000001</v>
          </cell>
          <cell r="E8717">
            <v>3.5375100000000002</v>
          </cell>
          <cell r="F8717">
            <v>5.5926299999999998</v>
          </cell>
          <cell r="G8717">
            <v>0</v>
          </cell>
          <cell r="H8717">
            <v>0</v>
          </cell>
          <cell r="I8717">
            <v>46.209440000000001</v>
          </cell>
        </row>
        <row r="8718">
          <cell r="A8718" t="str">
            <v>BR0121402064</v>
          </cell>
          <cell r="B8718" t="str">
            <v>BR012140</v>
          </cell>
          <cell r="C8718">
            <v>2064</v>
          </cell>
          <cell r="D8718">
            <v>57.655650000000001</v>
          </cell>
          <cell r="E8718">
            <v>8.8221900000000009</v>
          </cell>
          <cell r="F8718">
            <v>21.324950000000001</v>
          </cell>
          <cell r="G8718">
            <v>0</v>
          </cell>
          <cell r="H8718">
            <v>0</v>
          </cell>
          <cell r="I8718">
            <v>57.655650000000001</v>
          </cell>
        </row>
        <row r="8719">
          <cell r="A8719" t="str">
            <v>BR0121412060</v>
          </cell>
          <cell r="B8719" t="str">
            <v>BR012141</v>
          </cell>
          <cell r="C8719">
            <v>2060</v>
          </cell>
          <cell r="D8719">
            <v>107.08591</v>
          </cell>
          <cell r="E8719">
            <v>10.12978</v>
          </cell>
          <cell r="F8719">
            <v>12.417479999999999</v>
          </cell>
          <cell r="G8719">
            <v>0</v>
          </cell>
          <cell r="H8719">
            <v>0</v>
          </cell>
          <cell r="I8719">
            <v>107.08591</v>
          </cell>
        </row>
        <row r="8720">
          <cell r="A8720" t="str">
            <v>BR0121412064</v>
          </cell>
          <cell r="B8720" t="str">
            <v>BR012141</v>
          </cell>
          <cell r="C8720">
            <v>2064</v>
          </cell>
          <cell r="D8720">
            <v>111.49272999999999</v>
          </cell>
          <cell r="E8720">
            <v>7.2038399999999996</v>
          </cell>
          <cell r="F8720">
            <v>12.799849999999999</v>
          </cell>
          <cell r="G8720">
            <v>0</v>
          </cell>
          <cell r="H8720">
            <v>0</v>
          </cell>
          <cell r="I8720">
            <v>111.49272999999999</v>
          </cell>
        </row>
        <row r="8721">
          <cell r="A8721" t="str">
            <v>BR0121422064</v>
          </cell>
          <cell r="B8721" t="str">
            <v>BR012142</v>
          </cell>
          <cell r="C8721">
            <v>2064</v>
          </cell>
          <cell r="D8721">
            <v>56.438189999999999</v>
          </cell>
          <cell r="E8721">
            <v>4.9370099999999999</v>
          </cell>
          <cell r="F8721">
            <v>10.051959999999999</v>
          </cell>
          <cell r="G8721">
            <v>0</v>
          </cell>
          <cell r="H8721">
            <v>0</v>
          </cell>
          <cell r="I8721">
            <v>56.438189999999999</v>
          </cell>
        </row>
        <row r="8722">
          <cell r="A8722" t="str">
            <v>BR0121431040</v>
          </cell>
          <cell r="B8722" t="str">
            <v>BR012143</v>
          </cell>
          <cell r="C8722">
            <v>1040</v>
          </cell>
          <cell r="D8722">
            <v>1.30667</v>
          </cell>
          <cell r="E8722">
            <v>1.4683299999999999</v>
          </cell>
          <cell r="F8722">
            <v>0.82</v>
          </cell>
          <cell r="G8722">
            <v>0</v>
          </cell>
          <cell r="H8722">
            <v>0</v>
          </cell>
          <cell r="I8722">
            <v>1.30667</v>
          </cell>
        </row>
        <row r="8723">
          <cell r="A8723" t="str">
            <v>BR0121442064</v>
          </cell>
          <cell r="B8723" t="str">
            <v>BR012144</v>
          </cell>
          <cell r="C8723">
            <v>2064</v>
          </cell>
          <cell r="D8723">
            <v>54.74729</v>
          </cell>
          <cell r="E8723">
            <v>5.0502399999999996</v>
          </cell>
          <cell r="F8723">
            <v>10.12641</v>
          </cell>
          <cell r="G8723">
            <v>0</v>
          </cell>
          <cell r="H8723">
            <v>0</v>
          </cell>
          <cell r="I8723">
            <v>54.74729</v>
          </cell>
        </row>
        <row r="8724">
          <cell r="A8724" t="str">
            <v>BR0121451040</v>
          </cell>
          <cell r="B8724" t="str">
            <v>BR012145</v>
          </cell>
          <cell r="C8724">
            <v>1040</v>
          </cell>
          <cell r="D8724">
            <v>16.332339999999999</v>
          </cell>
          <cell r="E8724">
            <v>6.2204600000000001</v>
          </cell>
          <cell r="F8724">
            <v>5.0433399999999997</v>
          </cell>
          <cell r="G8724">
            <v>0</v>
          </cell>
          <cell r="H8724">
            <v>0.41416999999999998</v>
          </cell>
          <cell r="I8724">
            <v>16.746509999999997</v>
          </cell>
        </row>
        <row r="8725">
          <cell r="A8725" t="str">
            <v>BR0121461040</v>
          </cell>
          <cell r="B8725" t="str">
            <v>BR012146</v>
          </cell>
          <cell r="C8725">
            <v>1040</v>
          </cell>
          <cell r="D8725">
            <v>15.577819999999999</v>
          </cell>
          <cell r="E8725">
            <v>1.09304</v>
          </cell>
          <cell r="F8725">
            <v>2.10459</v>
          </cell>
          <cell r="G8725">
            <v>0</v>
          </cell>
          <cell r="H8725">
            <v>1.0896399999999999</v>
          </cell>
          <cell r="I8725">
            <v>16.667459999999998</v>
          </cell>
        </row>
        <row r="8726">
          <cell r="A8726" t="str">
            <v>BR0121472064</v>
          </cell>
          <cell r="B8726" t="str">
            <v>BR012147</v>
          </cell>
          <cell r="C8726">
            <v>2064</v>
          </cell>
          <cell r="D8726">
            <v>45.472819999999999</v>
          </cell>
          <cell r="E8726">
            <v>2.7186900000000001</v>
          </cell>
          <cell r="F8726">
            <v>3.8055400000000001</v>
          </cell>
          <cell r="G8726">
            <v>0</v>
          </cell>
          <cell r="H8726">
            <v>0</v>
          </cell>
          <cell r="I8726">
            <v>45.472819999999999</v>
          </cell>
        </row>
        <row r="8727">
          <cell r="A8727" t="str">
            <v>BR0121482064</v>
          </cell>
          <cell r="B8727" t="str">
            <v>BR012148</v>
          </cell>
          <cell r="C8727">
            <v>2064</v>
          </cell>
          <cell r="D8727">
            <v>47.706229999999998</v>
          </cell>
          <cell r="E8727">
            <v>5.8593999999999999</v>
          </cell>
          <cell r="F8727">
            <v>10.61844</v>
          </cell>
          <cell r="G8727">
            <v>0</v>
          </cell>
          <cell r="H8727">
            <v>0</v>
          </cell>
          <cell r="I8727">
            <v>47.706229999999998</v>
          </cell>
        </row>
        <row r="8728">
          <cell r="A8728" t="str">
            <v>BR0121492060</v>
          </cell>
          <cell r="B8728" t="str">
            <v>BR012149</v>
          </cell>
          <cell r="C8728">
            <v>2060</v>
          </cell>
          <cell r="D8728">
            <v>55.484009999999998</v>
          </cell>
          <cell r="E8728">
            <v>6.5669899999999997</v>
          </cell>
          <cell r="F8728">
            <v>8.1822800000000004</v>
          </cell>
          <cell r="G8728">
            <v>0</v>
          </cell>
          <cell r="H8728">
            <v>7.2999999999999996E-4</v>
          </cell>
          <cell r="I8728">
            <v>55.484739999999995</v>
          </cell>
        </row>
        <row r="8729">
          <cell r="A8729" t="str">
            <v>BR0121502061</v>
          </cell>
          <cell r="B8729" t="str">
            <v>BR012150</v>
          </cell>
          <cell r="C8729">
            <v>2061</v>
          </cell>
          <cell r="D8729">
            <v>56.912689999999998</v>
          </cell>
          <cell r="E8729">
            <v>6.1873300000000002</v>
          </cell>
          <cell r="F8729">
            <v>11.25503</v>
          </cell>
          <cell r="G8729">
            <v>0</v>
          </cell>
          <cell r="H8729">
            <v>0</v>
          </cell>
          <cell r="I8729">
            <v>56.912689999999998</v>
          </cell>
        </row>
        <row r="8730">
          <cell r="A8730" t="str">
            <v>BR0121512060</v>
          </cell>
          <cell r="B8730" t="str">
            <v>BR012151</v>
          </cell>
          <cell r="C8730">
            <v>2060</v>
          </cell>
          <cell r="D8730">
            <v>55.73198</v>
          </cell>
          <cell r="E8730">
            <v>5.5886399999999998</v>
          </cell>
          <cell r="F8730">
            <v>7.1757</v>
          </cell>
          <cell r="G8730">
            <v>0</v>
          </cell>
          <cell r="H8730">
            <v>0</v>
          </cell>
          <cell r="I8730">
            <v>55.73198</v>
          </cell>
        </row>
        <row r="8731">
          <cell r="A8731" t="str">
            <v>BR0121522064</v>
          </cell>
          <cell r="B8731" t="str">
            <v>BR012152</v>
          </cell>
          <cell r="C8731">
            <v>2064</v>
          </cell>
          <cell r="D8731">
            <v>48.303699999999999</v>
          </cell>
          <cell r="E8731">
            <v>3.2749999999999999</v>
          </cell>
          <cell r="F8731">
            <v>5.0270099999999998</v>
          </cell>
          <cell r="G8731">
            <v>0</v>
          </cell>
          <cell r="H8731">
            <v>0</v>
          </cell>
          <cell r="I8731">
            <v>48.303699999999999</v>
          </cell>
        </row>
        <row r="8732">
          <cell r="A8732" t="str">
            <v>BR0121532060</v>
          </cell>
          <cell r="B8732" t="str">
            <v>BR012153</v>
          </cell>
          <cell r="C8732">
            <v>2060</v>
          </cell>
          <cell r="D8732">
            <v>44.522500000000001</v>
          </cell>
          <cell r="E8732">
            <v>6.0639399999999997</v>
          </cell>
          <cell r="F8732">
            <v>8.33704</v>
          </cell>
          <cell r="G8732">
            <v>0</v>
          </cell>
          <cell r="H8732">
            <v>5.0000000000000002E-5</v>
          </cell>
          <cell r="I8732">
            <v>44.522550000000003</v>
          </cell>
        </row>
        <row r="8733">
          <cell r="A8733" t="str">
            <v>BR0121542060</v>
          </cell>
          <cell r="B8733" t="str">
            <v>BR012154</v>
          </cell>
          <cell r="C8733">
            <v>2060</v>
          </cell>
          <cell r="D8733">
            <v>45.094999999999999</v>
          </cell>
          <cell r="E8733">
            <v>6.06358</v>
          </cell>
          <cell r="F8733">
            <v>8.3365100000000005</v>
          </cell>
          <cell r="G8733">
            <v>0</v>
          </cell>
          <cell r="H8733">
            <v>5.0000000000000002E-5</v>
          </cell>
          <cell r="I8733">
            <v>45.095050000000001</v>
          </cell>
        </row>
        <row r="8734">
          <cell r="A8734" t="str">
            <v>BR0121552060</v>
          </cell>
          <cell r="B8734" t="str">
            <v>BR012155</v>
          </cell>
          <cell r="C8734">
            <v>2060</v>
          </cell>
          <cell r="D8734">
            <v>46.182749999999999</v>
          </cell>
          <cell r="E8734">
            <v>6.0655599999999996</v>
          </cell>
          <cell r="F8734">
            <v>8.3399000000000001</v>
          </cell>
          <cell r="G8734">
            <v>0</v>
          </cell>
          <cell r="H8734">
            <v>3.0000000000000001E-5</v>
          </cell>
          <cell r="I8734">
            <v>46.182780000000001</v>
          </cell>
        </row>
        <row r="8735">
          <cell r="A8735" t="str">
            <v>BR0121562061</v>
          </cell>
          <cell r="B8735" t="str">
            <v>BR012156</v>
          </cell>
          <cell r="C8735">
            <v>2061</v>
          </cell>
          <cell r="D8735">
            <v>109.51788000000001</v>
          </cell>
          <cell r="E8735">
            <v>9.9827899999999996</v>
          </cell>
          <cell r="F8735">
            <v>19.24681</v>
          </cell>
          <cell r="G8735">
            <v>0</v>
          </cell>
          <cell r="H8735">
            <v>0</v>
          </cell>
          <cell r="I8735">
            <v>109.51788000000001</v>
          </cell>
        </row>
        <row r="8736">
          <cell r="A8736" t="str">
            <v>BR0121562064</v>
          </cell>
          <cell r="B8736" t="str">
            <v>BR012156</v>
          </cell>
          <cell r="C8736">
            <v>2064</v>
          </cell>
          <cell r="D8736">
            <v>107.05953</v>
          </cell>
          <cell r="E8736">
            <v>6.9106800000000002</v>
          </cell>
          <cell r="F8736">
            <v>12.78481</v>
          </cell>
          <cell r="G8736">
            <v>0</v>
          </cell>
          <cell r="H8736">
            <v>0</v>
          </cell>
          <cell r="I8736">
            <v>107.05953</v>
          </cell>
        </row>
        <row r="8737">
          <cell r="A8737" t="str">
            <v>BR0121572064</v>
          </cell>
          <cell r="B8737" t="str">
            <v>BR012157</v>
          </cell>
          <cell r="C8737">
            <v>2064</v>
          </cell>
          <cell r="D8737">
            <v>45.608719999999998</v>
          </cell>
          <cell r="E8737">
            <v>1.62795</v>
          </cell>
          <cell r="F8737">
            <v>1.1543600000000001</v>
          </cell>
          <cell r="G8737">
            <v>0</v>
          </cell>
          <cell r="H8737">
            <v>0</v>
          </cell>
          <cell r="I8737">
            <v>45.608719999999998</v>
          </cell>
        </row>
        <row r="8738">
          <cell r="A8738" t="str">
            <v>BR0121582060</v>
          </cell>
          <cell r="B8738" t="str">
            <v>BR012158</v>
          </cell>
          <cell r="C8738">
            <v>2060</v>
          </cell>
          <cell r="D8738">
            <v>61.624929999999999</v>
          </cell>
          <cell r="E8738">
            <v>2.4205999999999999</v>
          </cell>
          <cell r="F8738">
            <v>2.2961800000000001</v>
          </cell>
          <cell r="G8738">
            <v>0</v>
          </cell>
          <cell r="H8738">
            <v>0.13958999999999999</v>
          </cell>
          <cell r="I8738">
            <v>61.764519999999997</v>
          </cell>
        </row>
        <row r="8739">
          <cell r="A8739" t="str">
            <v>BR0121612060</v>
          </cell>
          <cell r="B8739" t="str">
            <v>BR012161</v>
          </cell>
          <cell r="C8739">
            <v>2060</v>
          </cell>
          <cell r="D8739">
            <v>24.17324</v>
          </cell>
          <cell r="E8739">
            <v>4.1846699999999997</v>
          </cell>
          <cell r="F8739">
            <v>5.9830399999999999</v>
          </cell>
          <cell r="G8739">
            <v>0</v>
          </cell>
          <cell r="H8739">
            <v>0</v>
          </cell>
          <cell r="I8739">
            <v>24.17324</v>
          </cell>
        </row>
        <row r="8740">
          <cell r="A8740" t="str">
            <v>BR0121612064</v>
          </cell>
          <cell r="B8740" t="str">
            <v>BR012161</v>
          </cell>
          <cell r="C8740">
            <v>2064</v>
          </cell>
          <cell r="D8740">
            <v>59.280239999999999</v>
          </cell>
          <cell r="E8740">
            <v>7.0461200000000002</v>
          </cell>
          <cell r="F8740">
            <v>17.810980000000001</v>
          </cell>
          <cell r="G8740">
            <v>0</v>
          </cell>
          <cell r="H8740">
            <v>0</v>
          </cell>
          <cell r="I8740">
            <v>59.280239999999999</v>
          </cell>
        </row>
        <row r="8741">
          <cell r="A8741" t="str">
            <v>BR0121632061</v>
          </cell>
          <cell r="B8741" t="str">
            <v>BR012163</v>
          </cell>
          <cell r="C8741">
            <v>2061</v>
          </cell>
          <cell r="D8741">
            <v>47.818620000000003</v>
          </cell>
          <cell r="E8741">
            <v>0.97031000000000001</v>
          </cell>
          <cell r="F8741">
            <v>0.64488999999999996</v>
          </cell>
          <cell r="G8741">
            <v>0</v>
          </cell>
          <cell r="H8741">
            <v>0</v>
          </cell>
          <cell r="I8741">
            <v>47.818620000000003</v>
          </cell>
        </row>
        <row r="8742">
          <cell r="A8742" t="str">
            <v>BR0121642064</v>
          </cell>
          <cell r="B8742" t="str">
            <v>BR012164</v>
          </cell>
          <cell r="C8742">
            <v>2064</v>
          </cell>
          <cell r="D8742">
            <v>112.88782999999999</v>
          </cell>
          <cell r="E8742">
            <v>6.2226299999999997</v>
          </cell>
          <cell r="F8742">
            <v>11.56879</v>
          </cell>
          <cell r="G8742">
            <v>0</v>
          </cell>
          <cell r="H8742">
            <v>0</v>
          </cell>
          <cell r="I8742">
            <v>112.88782999999999</v>
          </cell>
        </row>
        <row r="8743">
          <cell r="A8743" t="str">
            <v>BR0121652061</v>
          </cell>
          <cell r="B8743" t="str">
            <v>BR012165</v>
          </cell>
          <cell r="C8743">
            <v>2061</v>
          </cell>
          <cell r="D8743">
            <v>106.72981</v>
          </cell>
          <cell r="E8743">
            <v>9.9851200000000002</v>
          </cell>
          <cell r="F8743">
            <v>19.251909999999999</v>
          </cell>
          <cell r="G8743">
            <v>0</v>
          </cell>
          <cell r="H8743">
            <v>0</v>
          </cell>
          <cell r="I8743">
            <v>106.72981</v>
          </cell>
        </row>
        <row r="8744">
          <cell r="A8744" t="str">
            <v>BR0121662061</v>
          </cell>
          <cell r="B8744" t="str">
            <v>BR012166</v>
          </cell>
          <cell r="C8744">
            <v>2061</v>
          </cell>
          <cell r="D8744">
            <v>51.075470000000003</v>
          </cell>
          <cell r="E8744">
            <v>6.2365399999999998</v>
          </cell>
          <cell r="F8744">
            <v>12.01942</v>
          </cell>
          <cell r="G8744">
            <v>0</v>
          </cell>
          <cell r="H8744">
            <v>0</v>
          </cell>
          <cell r="I8744">
            <v>51.075470000000003</v>
          </cell>
        </row>
        <row r="8745">
          <cell r="A8745" t="str">
            <v>BR0121672061</v>
          </cell>
          <cell r="B8745" t="str">
            <v>BR012167</v>
          </cell>
          <cell r="C8745">
            <v>2061</v>
          </cell>
          <cell r="D8745">
            <v>58.368169999999999</v>
          </cell>
          <cell r="E8745">
            <v>1.6584000000000001</v>
          </cell>
          <cell r="F8745">
            <v>3.4228999999999998</v>
          </cell>
          <cell r="G8745">
            <v>0</v>
          </cell>
          <cell r="H8745">
            <v>0</v>
          </cell>
          <cell r="I8745">
            <v>58.368169999999999</v>
          </cell>
        </row>
        <row r="8746">
          <cell r="A8746" t="str">
            <v>BR0121681040</v>
          </cell>
          <cell r="B8746" t="str">
            <v>BR012168</v>
          </cell>
          <cell r="C8746">
            <v>1040</v>
          </cell>
          <cell r="D8746">
            <v>12.81</v>
          </cell>
          <cell r="E8746">
            <v>0.87</v>
          </cell>
          <cell r="F8746">
            <v>1.77</v>
          </cell>
          <cell r="G8746">
            <v>0</v>
          </cell>
          <cell r="H8746">
            <v>0.4</v>
          </cell>
          <cell r="I8746">
            <v>13.21</v>
          </cell>
        </row>
        <row r="8747">
          <cell r="A8747" t="str">
            <v>BR0121692060</v>
          </cell>
          <cell r="B8747" t="str">
            <v>BR012169</v>
          </cell>
          <cell r="C8747">
            <v>2060</v>
          </cell>
          <cell r="D8747">
            <v>50.118380000000002</v>
          </cell>
          <cell r="E8747">
            <v>1.18889</v>
          </cell>
          <cell r="F8747">
            <v>0.82869999999999999</v>
          </cell>
          <cell r="G8747">
            <v>0</v>
          </cell>
          <cell r="H8747">
            <v>0</v>
          </cell>
          <cell r="I8747">
            <v>50.118380000000002</v>
          </cell>
        </row>
        <row r="8748">
          <cell r="A8748" t="str">
            <v>BR0121702060</v>
          </cell>
          <cell r="B8748" t="str">
            <v>BR012170</v>
          </cell>
          <cell r="C8748">
            <v>2060</v>
          </cell>
          <cell r="D8748">
            <v>49.511600000000001</v>
          </cell>
          <cell r="E8748">
            <v>2.5221900000000002</v>
          </cell>
          <cell r="F8748">
            <v>3.1553399999999998</v>
          </cell>
          <cell r="G8748">
            <v>0</v>
          </cell>
          <cell r="H8748">
            <v>0</v>
          </cell>
          <cell r="I8748">
            <v>49.511600000000001</v>
          </cell>
        </row>
        <row r="8749">
          <cell r="A8749" t="str">
            <v>BR0121712060</v>
          </cell>
          <cell r="B8749" t="str">
            <v>BR012171</v>
          </cell>
          <cell r="C8749">
            <v>2060</v>
          </cell>
          <cell r="D8749">
            <v>73.480369999999994</v>
          </cell>
          <cell r="E8749">
            <v>5.3456599999999996</v>
          </cell>
          <cell r="F8749">
            <v>7.9139200000000001</v>
          </cell>
          <cell r="G8749">
            <v>0</v>
          </cell>
          <cell r="H8749">
            <v>7.9909999999999995E-2</v>
          </cell>
          <cell r="I8749">
            <v>73.560279999999992</v>
          </cell>
        </row>
        <row r="8750">
          <cell r="A8750" t="str">
            <v>BR0121722060</v>
          </cell>
          <cell r="B8750" t="str">
            <v>BR012172</v>
          </cell>
          <cell r="C8750">
            <v>2060</v>
          </cell>
          <cell r="D8750">
            <v>155.13390999999999</v>
          </cell>
          <cell r="E8750">
            <v>14.943300000000001</v>
          </cell>
          <cell r="F8750">
            <v>15.70881</v>
          </cell>
          <cell r="G8750">
            <v>0</v>
          </cell>
          <cell r="H8750">
            <v>0</v>
          </cell>
          <cell r="I8750">
            <v>155.13390999999999</v>
          </cell>
        </row>
        <row r="8751">
          <cell r="A8751" t="str">
            <v>BR0121722064</v>
          </cell>
          <cell r="B8751" t="str">
            <v>BR012172</v>
          </cell>
          <cell r="C8751">
            <v>2064</v>
          </cell>
          <cell r="D8751">
            <v>71.413250000000005</v>
          </cell>
          <cell r="E8751">
            <v>6.8590400000000002</v>
          </cell>
          <cell r="F8751">
            <v>11.625679999999999</v>
          </cell>
          <cell r="G8751">
            <v>0</v>
          </cell>
          <cell r="H8751">
            <v>0</v>
          </cell>
          <cell r="I8751">
            <v>71.413250000000005</v>
          </cell>
        </row>
        <row r="8752">
          <cell r="A8752" t="str">
            <v>BR0121732060</v>
          </cell>
          <cell r="B8752" t="str">
            <v>BR012173</v>
          </cell>
          <cell r="C8752">
            <v>2060</v>
          </cell>
          <cell r="D8752">
            <v>63.9</v>
          </cell>
          <cell r="E8752">
            <v>1.1025</v>
          </cell>
          <cell r="F8752">
            <v>0.89500000000000002</v>
          </cell>
          <cell r="G8752">
            <v>0</v>
          </cell>
          <cell r="H8752">
            <v>0</v>
          </cell>
          <cell r="I8752">
            <v>63.9</v>
          </cell>
        </row>
        <row r="8753">
          <cell r="A8753" t="str">
            <v>BR0121744010</v>
          </cell>
          <cell r="B8753" t="str">
            <v>BR012174</v>
          </cell>
          <cell r="C8753">
            <v>4010</v>
          </cell>
          <cell r="D8753">
            <v>223.94655</v>
          </cell>
          <cell r="E8753">
            <v>1.45086</v>
          </cell>
          <cell r="F8753">
            <v>6.8488499999999997</v>
          </cell>
          <cell r="G8753">
            <v>0</v>
          </cell>
          <cell r="H8753">
            <v>0</v>
          </cell>
          <cell r="I8753">
            <v>223.94655</v>
          </cell>
        </row>
        <row r="8754">
          <cell r="A8754" t="str">
            <v>BR0121746023</v>
          </cell>
          <cell r="B8754" t="str">
            <v>BR012174</v>
          </cell>
          <cell r="C8754">
            <v>6023</v>
          </cell>
          <cell r="D8754">
            <v>241.46556000000001</v>
          </cell>
          <cell r="E8754">
            <v>1.4607699999999999</v>
          </cell>
          <cell r="F8754">
            <v>7.0060399999999996</v>
          </cell>
          <cell r="G8754">
            <v>0</v>
          </cell>
          <cell r="H8754">
            <v>0</v>
          </cell>
          <cell r="I8754">
            <v>241.46556000000001</v>
          </cell>
        </row>
        <row r="8755">
          <cell r="A8755" t="str">
            <v>BR0121752060</v>
          </cell>
          <cell r="B8755" t="str">
            <v>BR012175</v>
          </cell>
          <cell r="C8755">
            <v>2060</v>
          </cell>
          <cell r="D8755">
            <v>54.347050000000003</v>
          </cell>
          <cell r="E8755">
            <v>1.1626799999999999</v>
          </cell>
          <cell r="F8755">
            <v>1.80491</v>
          </cell>
          <cell r="G8755">
            <v>0</v>
          </cell>
          <cell r="H8755">
            <v>0</v>
          </cell>
          <cell r="I8755">
            <v>54.347050000000003</v>
          </cell>
        </row>
        <row r="8756">
          <cell r="A8756" t="str">
            <v>BR0121762060</v>
          </cell>
          <cell r="B8756" t="str">
            <v>BR012176</v>
          </cell>
          <cell r="C8756">
            <v>2060</v>
          </cell>
          <cell r="D8756">
            <v>75.398099999999999</v>
          </cell>
          <cell r="E8756">
            <v>7.9565900000000003</v>
          </cell>
          <cell r="F8756">
            <v>8.0197800000000008</v>
          </cell>
          <cell r="G8756">
            <v>0</v>
          </cell>
          <cell r="H8756">
            <v>0</v>
          </cell>
          <cell r="I8756">
            <v>75.398099999999999</v>
          </cell>
        </row>
        <row r="8757">
          <cell r="A8757" t="str">
            <v>BR0121772060</v>
          </cell>
          <cell r="B8757" t="str">
            <v>BR012177</v>
          </cell>
          <cell r="C8757">
            <v>2060</v>
          </cell>
          <cell r="D8757">
            <v>53.284590000000001</v>
          </cell>
          <cell r="E8757">
            <v>8.8668899999999997</v>
          </cell>
          <cell r="F8757">
            <v>7.6319699999999999</v>
          </cell>
          <cell r="G8757">
            <v>0</v>
          </cell>
          <cell r="H8757">
            <v>1.6000000000000001E-4</v>
          </cell>
          <cell r="I8757">
            <v>53.284750000000003</v>
          </cell>
        </row>
        <row r="8758">
          <cell r="A8758" t="str">
            <v>BR0121782064</v>
          </cell>
          <cell r="B8758" t="str">
            <v>BR012178</v>
          </cell>
          <cell r="C8758">
            <v>2064</v>
          </cell>
          <cell r="D8758">
            <v>49.988599999999998</v>
          </cell>
          <cell r="E8758">
            <v>5.6037400000000002</v>
          </cell>
          <cell r="F8758">
            <v>11.10577</v>
          </cell>
          <cell r="G8758">
            <v>0</v>
          </cell>
          <cell r="H8758">
            <v>0</v>
          </cell>
          <cell r="I8758">
            <v>49.988599999999998</v>
          </cell>
        </row>
        <row r="8759">
          <cell r="A8759" t="str">
            <v>BR0121792060</v>
          </cell>
          <cell r="B8759" t="str">
            <v>BR012179</v>
          </cell>
          <cell r="C8759">
            <v>2060</v>
          </cell>
          <cell r="D8759">
            <v>136.77274</v>
          </cell>
          <cell r="E8759">
            <v>6.1313199999999997</v>
          </cell>
          <cell r="F8759">
            <v>6.44137</v>
          </cell>
          <cell r="G8759">
            <v>0</v>
          </cell>
          <cell r="H8759">
            <v>0</v>
          </cell>
          <cell r="I8759">
            <v>136.77274</v>
          </cell>
        </row>
        <row r="8760">
          <cell r="A8760" t="str">
            <v>BR0121802064</v>
          </cell>
          <cell r="B8760" t="str">
            <v>BR012180</v>
          </cell>
          <cell r="C8760">
            <v>2064</v>
          </cell>
          <cell r="D8760">
            <v>106.53257000000001</v>
          </cell>
          <cell r="E8760">
            <v>6.9077000000000002</v>
          </cell>
          <cell r="F8760">
            <v>12.77826</v>
          </cell>
          <cell r="G8760">
            <v>0</v>
          </cell>
          <cell r="H8760">
            <v>0</v>
          </cell>
          <cell r="I8760">
            <v>106.53257000000001</v>
          </cell>
        </row>
        <row r="8761">
          <cell r="A8761" t="str">
            <v>BR0121814010</v>
          </cell>
          <cell r="B8761" t="str">
            <v>BR012181</v>
          </cell>
          <cell r="C8761">
            <v>4010</v>
          </cell>
          <cell r="D8761">
            <v>720.02549999999997</v>
          </cell>
          <cell r="E8761">
            <v>24.373000000000001</v>
          </cell>
          <cell r="F8761">
            <v>40.238999999999997</v>
          </cell>
          <cell r="G8761">
            <v>0</v>
          </cell>
          <cell r="H8761">
            <v>21.086670000000002</v>
          </cell>
          <cell r="I8761">
            <v>741.11216999999999</v>
          </cell>
        </row>
        <row r="8762">
          <cell r="A8762" t="str">
            <v>BR0121821040</v>
          </cell>
          <cell r="B8762" t="str">
            <v>BR012182</v>
          </cell>
          <cell r="C8762">
            <v>1040</v>
          </cell>
          <cell r="D8762">
            <v>11.620240000000001</v>
          </cell>
          <cell r="E8762">
            <v>5.07308</v>
          </cell>
          <cell r="F8762">
            <v>4.16967</v>
          </cell>
          <cell r="G8762">
            <v>0</v>
          </cell>
          <cell r="H8762">
            <v>0.29959999999999998</v>
          </cell>
          <cell r="I8762">
            <v>11.919840000000001</v>
          </cell>
        </row>
        <row r="8763">
          <cell r="A8763" t="str">
            <v>BR0121832064</v>
          </cell>
          <cell r="B8763" t="str">
            <v>BR012183</v>
          </cell>
          <cell r="C8763">
            <v>2064</v>
          </cell>
          <cell r="D8763">
            <v>45.512500000000003</v>
          </cell>
          <cell r="E8763">
            <v>2.0449999999999999</v>
          </cell>
          <cell r="F8763">
            <v>3.0175000000000001</v>
          </cell>
          <cell r="G8763">
            <v>0</v>
          </cell>
          <cell r="H8763">
            <v>0</v>
          </cell>
          <cell r="I8763">
            <v>45.512500000000003</v>
          </cell>
        </row>
        <row r="8764">
          <cell r="A8764" t="str">
            <v>BR0121842064</v>
          </cell>
          <cell r="B8764" t="str">
            <v>BR012184</v>
          </cell>
          <cell r="C8764">
            <v>2064</v>
          </cell>
          <cell r="D8764">
            <v>109.40443</v>
          </cell>
          <cell r="E8764">
            <v>6.9091500000000003</v>
          </cell>
          <cell r="F8764">
            <v>12.81589</v>
          </cell>
          <cell r="G8764">
            <v>0</v>
          </cell>
          <cell r="H8764">
            <v>0</v>
          </cell>
          <cell r="I8764">
            <v>109.40443</v>
          </cell>
        </row>
        <row r="8765">
          <cell r="A8765" t="str">
            <v>BR0121852060</v>
          </cell>
          <cell r="B8765" t="str">
            <v>BR012185</v>
          </cell>
          <cell r="C8765">
            <v>2060</v>
          </cell>
          <cell r="D8765">
            <v>49.074829999999999</v>
          </cell>
          <cell r="E8765">
            <v>9.8856400000000004</v>
          </cell>
          <cell r="F8765">
            <v>9.0056200000000004</v>
          </cell>
          <cell r="G8765">
            <v>0</v>
          </cell>
          <cell r="H8765">
            <v>0</v>
          </cell>
          <cell r="I8765">
            <v>49.074829999999999</v>
          </cell>
        </row>
        <row r="8766">
          <cell r="A8766" t="str">
            <v>BR0121862060</v>
          </cell>
          <cell r="B8766" t="str">
            <v>BR012186</v>
          </cell>
          <cell r="C8766">
            <v>2060</v>
          </cell>
          <cell r="D8766">
            <v>105.41589999999999</v>
          </cell>
          <cell r="E8766">
            <v>7.6283000000000003</v>
          </cell>
          <cell r="F8766">
            <v>8.9801900000000003</v>
          </cell>
          <cell r="G8766">
            <v>0</v>
          </cell>
          <cell r="H8766">
            <v>0</v>
          </cell>
          <cell r="I8766">
            <v>105.41589999999999</v>
          </cell>
        </row>
        <row r="8767">
          <cell r="A8767" t="str">
            <v>BR0121862064</v>
          </cell>
          <cell r="B8767" t="str">
            <v>BR012186</v>
          </cell>
          <cell r="C8767">
            <v>2064</v>
          </cell>
          <cell r="D8767">
            <v>114.73981000000001</v>
          </cell>
          <cell r="E8767">
            <v>5.7925500000000003</v>
          </cell>
          <cell r="F8767">
            <v>10.85596</v>
          </cell>
          <cell r="G8767">
            <v>0</v>
          </cell>
          <cell r="H8767">
            <v>0</v>
          </cell>
          <cell r="I8767">
            <v>114.73981000000001</v>
          </cell>
        </row>
        <row r="8768">
          <cell r="A8768" t="str">
            <v>BR0121872064</v>
          </cell>
          <cell r="B8768" t="str">
            <v>BR012187</v>
          </cell>
          <cell r="C8768">
            <v>2064</v>
          </cell>
          <cell r="D8768">
            <v>130.61236</v>
          </cell>
          <cell r="E8768">
            <v>8.2399299999999993</v>
          </cell>
          <cell r="F8768">
            <v>14.10693</v>
          </cell>
          <cell r="G8768">
            <v>0</v>
          </cell>
          <cell r="H8768">
            <v>0</v>
          </cell>
          <cell r="I8768">
            <v>130.61236</v>
          </cell>
        </row>
        <row r="8769">
          <cell r="A8769" t="str">
            <v>BR0121882061</v>
          </cell>
          <cell r="B8769" t="str">
            <v>BR012188</v>
          </cell>
          <cell r="C8769">
            <v>2061</v>
          </cell>
          <cell r="D8769">
            <v>60.821599999999997</v>
          </cell>
          <cell r="E8769">
            <v>0.93140000000000001</v>
          </cell>
          <cell r="F8769">
            <v>0.62939999999999996</v>
          </cell>
          <cell r="G8769">
            <v>0</v>
          </cell>
          <cell r="H8769">
            <v>0</v>
          </cell>
          <cell r="I8769">
            <v>60.821599999999997</v>
          </cell>
        </row>
        <row r="8770">
          <cell r="A8770" t="str">
            <v>BR0121894010</v>
          </cell>
          <cell r="B8770" t="str">
            <v>BR012189</v>
          </cell>
          <cell r="C8770">
            <v>4010</v>
          </cell>
          <cell r="D8770">
            <v>708.69282999999996</v>
          </cell>
          <cell r="E8770">
            <v>23.267669999999999</v>
          </cell>
          <cell r="F8770">
            <v>43.648220000000002</v>
          </cell>
          <cell r="G8770">
            <v>0</v>
          </cell>
          <cell r="H8770">
            <v>22.024329999999999</v>
          </cell>
          <cell r="I8770">
            <v>730.71715999999992</v>
          </cell>
        </row>
        <row r="8771">
          <cell r="A8771" t="str">
            <v>BR0121902064</v>
          </cell>
          <cell r="B8771" t="str">
            <v>BR012190</v>
          </cell>
          <cell r="C8771">
            <v>2064</v>
          </cell>
          <cell r="D8771">
            <v>45.996569999999998</v>
          </cell>
          <cell r="E8771">
            <v>2.3957600000000001</v>
          </cell>
          <cell r="F8771">
            <v>3.76145</v>
          </cell>
          <cell r="G8771">
            <v>0</v>
          </cell>
          <cell r="H8771">
            <v>0</v>
          </cell>
          <cell r="I8771">
            <v>45.996569999999998</v>
          </cell>
        </row>
        <row r="8772">
          <cell r="A8772" t="str">
            <v>BR0121912060</v>
          </cell>
          <cell r="B8772" t="str">
            <v>BR012191</v>
          </cell>
          <cell r="C8772">
            <v>2060</v>
          </cell>
          <cell r="D8772">
            <v>72.819999999999993</v>
          </cell>
          <cell r="E8772">
            <v>11.005000000000001</v>
          </cell>
          <cell r="F8772">
            <v>14.88</v>
          </cell>
          <cell r="G8772">
            <v>0</v>
          </cell>
          <cell r="H8772">
            <v>0</v>
          </cell>
          <cell r="I8772">
            <v>72.819999999999993</v>
          </cell>
        </row>
        <row r="8773">
          <cell r="A8773" t="str">
            <v>BR0121912064</v>
          </cell>
          <cell r="B8773" t="str">
            <v>BR012191</v>
          </cell>
          <cell r="C8773">
            <v>2064</v>
          </cell>
          <cell r="D8773">
            <v>57.244480000000003</v>
          </cell>
          <cell r="E8773">
            <v>2.66838</v>
          </cell>
          <cell r="F8773">
            <v>4.0828600000000002</v>
          </cell>
          <cell r="G8773">
            <v>0</v>
          </cell>
          <cell r="H8773">
            <v>0</v>
          </cell>
          <cell r="I8773">
            <v>57.244480000000003</v>
          </cell>
        </row>
        <row r="8774">
          <cell r="A8774" t="str">
            <v>BR0121921040</v>
          </cell>
          <cell r="B8774" t="str">
            <v>BR012192</v>
          </cell>
          <cell r="C8774">
            <v>1040</v>
          </cell>
          <cell r="D8774">
            <v>97.016249999999999</v>
          </cell>
          <cell r="E8774">
            <v>2.7678799999999999</v>
          </cell>
          <cell r="F8774">
            <v>4.82667</v>
          </cell>
          <cell r="G8774">
            <v>0</v>
          </cell>
          <cell r="H8774">
            <v>2.1483300000000001</v>
          </cell>
          <cell r="I8774">
            <v>99.164580000000001</v>
          </cell>
        </row>
        <row r="8775">
          <cell r="A8775" t="str">
            <v>BR0121942064</v>
          </cell>
          <cell r="B8775" t="str">
            <v>BR012194</v>
          </cell>
          <cell r="C8775">
            <v>2064</v>
          </cell>
          <cell r="D8775">
            <v>46.3767</v>
          </cell>
          <cell r="E8775">
            <v>2.395</v>
          </cell>
          <cell r="F8775">
            <v>3.7591999999999999</v>
          </cell>
          <cell r="G8775">
            <v>0</v>
          </cell>
          <cell r="H8775">
            <v>0</v>
          </cell>
          <cell r="I8775">
            <v>46.3767</v>
          </cell>
        </row>
        <row r="8776">
          <cell r="A8776" t="str">
            <v>BR0121952060</v>
          </cell>
          <cell r="B8776" t="str">
            <v>BR012195</v>
          </cell>
          <cell r="C8776">
            <v>2060</v>
          </cell>
          <cell r="D8776">
            <v>47.412109999999998</v>
          </cell>
          <cell r="E8776">
            <v>2.4515600000000002</v>
          </cell>
          <cell r="F8776">
            <v>3.1025200000000002</v>
          </cell>
          <cell r="G8776">
            <v>0</v>
          </cell>
          <cell r="H8776">
            <v>0</v>
          </cell>
          <cell r="I8776">
            <v>47.412109999999998</v>
          </cell>
        </row>
        <row r="8777">
          <cell r="A8777" t="str">
            <v>BR0121961040</v>
          </cell>
          <cell r="B8777" t="str">
            <v>BR012196</v>
          </cell>
          <cell r="C8777">
            <v>1040</v>
          </cell>
          <cell r="D8777">
            <v>12.29538</v>
          </cell>
          <cell r="E8777">
            <v>0.99328000000000005</v>
          </cell>
          <cell r="F8777">
            <v>1.9364699999999999</v>
          </cell>
          <cell r="G8777">
            <v>0</v>
          </cell>
          <cell r="H8777">
            <v>0.11992</v>
          </cell>
          <cell r="I8777">
            <v>12.4153</v>
          </cell>
        </row>
        <row r="8778">
          <cell r="A8778" t="str">
            <v>br0121974010</v>
          </cell>
          <cell r="B8778" t="str">
            <v>br012197</v>
          </cell>
          <cell r="C8778">
            <v>4010</v>
          </cell>
          <cell r="D8778">
            <v>226.73662999999999</v>
          </cell>
          <cell r="E8778">
            <v>1.44181</v>
          </cell>
          <cell r="F8778">
            <v>7.4053000000000004</v>
          </cell>
          <cell r="G8778">
            <v>0</v>
          </cell>
          <cell r="H8778">
            <v>0</v>
          </cell>
          <cell r="I8778">
            <v>226.73662999999999</v>
          </cell>
        </row>
        <row r="8779">
          <cell r="A8779" t="str">
            <v>BR0121976023</v>
          </cell>
          <cell r="B8779" t="str">
            <v>BR012197</v>
          </cell>
          <cell r="C8779">
            <v>6023</v>
          </cell>
          <cell r="D8779">
            <v>240.64812000000001</v>
          </cell>
          <cell r="E8779">
            <v>1.44181</v>
          </cell>
          <cell r="F8779">
            <v>7.4053000000000004</v>
          </cell>
          <cell r="G8779">
            <v>0</v>
          </cell>
          <cell r="H8779">
            <v>0</v>
          </cell>
          <cell r="I8779">
            <v>240.64812000000001</v>
          </cell>
        </row>
        <row r="8780">
          <cell r="A8780" t="str">
            <v>BR0121992064</v>
          </cell>
          <cell r="B8780" t="str">
            <v>BR012199</v>
          </cell>
          <cell r="C8780">
            <v>2064</v>
          </cell>
          <cell r="D8780">
            <v>47.020949999999999</v>
          </cell>
          <cell r="E8780">
            <v>5.4318900000000001</v>
          </cell>
          <cell r="F8780">
            <v>10.71626</v>
          </cell>
          <cell r="G8780">
            <v>0</v>
          </cell>
          <cell r="H8780">
            <v>0</v>
          </cell>
          <cell r="I8780">
            <v>47.020949999999999</v>
          </cell>
        </row>
        <row r="8781">
          <cell r="A8781" t="str">
            <v>BR0122002064</v>
          </cell>
          <cell r="B8781" t="str">
            <v>BR012200</v>
          </cell>
          <cell r="C8781">
            <v>2064</v>
          </cell>
          <cell r="D8781">
            <v>48.479550000000003</v>
          </cell>
          <cell r="E8781">
            <v>6.5263200000000001</v>
          </cell>
          <cell r="F8781">
            <v>11.10632</v>
          </cell>
          <cell r="G8781">
            <v>0</v>
          </cell>
          <cell r="H8781">
            <v>0</v>
          </cell>
          <cell r="I8781">
            <v>48.479550000000003</v>
          </cell>
        </row>
        <row r="8782">
          <cell r="A8782" t="str">
            <v>BR0122012064</v>
          </cell>
          <cell r="B8782" t="str">
            <v>BR012201</v>
          </cell>
          <cell r="C8782">
            <v>2064</v>
          </cell>
          <cell r="D8782">
            <v>92.518330000000006</v>
          </cell>
          <cell r="E8782">
            <v>1.6383300000000001</v>
          </cell>
          <cell r="F8782">
            <v>2.1583299999999999</v>
          </cell>
          <cell r="G8782">
            <v>0</v>
          </cell>
          <cell r="H8782">
            <v>0</v>
          </cell>
          <cell r="I8782">
            <v>92.518330000000006</v>
          </cell>
        </row>
        <row r="8783">
          <cell r="A8783" t="str">
            <v>BR0122022064</v>
          </cell>
          <cell r="B8783" t="str">
            <v>BR012202</v>
          </cell>
          <cell r="C8783">
            <v>2064</v>
          </cell>
          <cell r="D8783">
            <v>59.602240000000002</v>
          </cell>
          <cell r="E8783">
            <v>7.1858500000000003</v>
          </cell>
          <cell r="F8783">
            <v>12.4361</v>
          </cell>
          <cell r="G8783">
            <v>0</v>
          </cell>
          <cell r="H8783">
            <v>0</v>
          </cell>
          <cell r="I8783">
            <v>59.602240000000002</v>
          </cell>
        </row>
        <row r="8784">
          <cell r="A8784" t="str">
            <v>BR0122032064</v>
          </cell>
          <cell r="B8784" t="str">
            <v>BR012203</v>
          </cell>
          <cell r="C8784">
            <v>2064</v>
          </cell>
          <cell r="D8784">
            <v>75.019580000000005</v>
          </cell>
          <cell r="E8784">
            <v>5.8245800000000001</v>
          </cell>
          <cell r="F8784">
            <v>13.18763</v>
          </cell>
          <cell r="G8784">
            <v>0</v>
          </cell>
          <cell r="H8784">
            <v>0</v>
          </cell>
          <cell r="I8784">
            <v>75.019580000000005</v>
          </cell>
        </row>
        <row r="8785">
          <cell r="A8785" t="str">
            <v>BR0122041040</v>
          </cell>
          <cell r="B8785" t="str">
            <v>BR012204</v>
          </cell>
          <cell r="C8785">
            <v>1040</v>
          </cell>
          <cell r="D8785">
            <v>27.72</v>
          </cell>
          <cell r="E8785">
            <v>11.0375</v>
          </cell>
          <cell r="F8785">
            <v>19.5275</v>
          </cell>
          <cell r="G8785">
            <v>0</v>
          </cell>
          <cell r="H8785">
            <v>0.48249999999999998</v>
          </cell>
          <cell r="I8785">
            <v>28.202500000000001</v>
          </cell>
        </row>
        <row r="8786">
          <cell r="A8786" t="str">
            <v>BR0122052064</v>
          </cell>
          <cell r="B8786" t="str">
            <v>BR012205</v>
          </cell>
          <cell r="C8786">
            <v>2064</v>
          </cell>
          <cell r="D8786">
            <v>56.84037</v>
          </cell>
          <cell r="E8786">
            <v>8.2539400000000001</v>
          </cell>
          <cell r="F8786">
            <v>12.79982</v>
          </cell>
          <cell r="G8786">
            <v>0</v>
          </cell>
          <cell r="H8786">
            <v>0</v>
          </cell>
          <cell r="I8786">
            <v>56.84037</v>
          </cell>
        </row>
        <row r="8787">
          <cell r="A8787" t="str">
            <v>BR0122061040</v>
          </cell>
          <cell r="B8787" t="str">
            <v>BR012206</v>
          </cell>
          <cell r="C8787">
            <v>1040</v>
          </cell>
          <cell r="D8787">
            <v>12.637829999999999</v>
          </cell>
          <cell r="E8787">
            <v>1.0014799999999999</v>
          </cell>
          <cell r="F8787">
            <v>1.9252100000000001</v>
          </cell>
          <cell r="G8787">
            <v>0</v>
          </cell>
          <cell r="H8787">
            <v>1.0896300000000001</v>
          </cell>
          <cell r="I8787">
            <v>13.727459999999999</v>
          </cell>
        </row>
        <row r="8788">
          <cell r="A8788" t="str">
            <v>BR0122071040</v>
          </cell>
          <cell r="B8788" t="str">
            <v>BR012207</v>
          </cell>
          <cell r="C8788">
            <v>1040</v>
          </cell>
          <cell r="D8788">
            <v>42.651159999999997</v>
          </cell>
          <cell r="E8788">
            <v>4.4495399999999998</v>
          </cell>
          <cell r="F8788">
            <v>6.9932600000000003</v>
          </cell>
          <cell r="G8788">
            <v>0</v>
          </cell>
          <cell r="H8788">
            <v>17.078140000000001</v>
          </cell>
          <cell r="I8788">
            <v>59.729299999999995</v>
          </cell>
        </row>
        <row r="8789">
          <cell r="A8789" t="str">
            <v>BR0122081040</v>
          </cell>
          <cell r="B8789" t="str">
            <v>BR012208</v>
          </cell>
          <cell r="C8789">
            <v>1040</v>
          </cell>
          <cell r="D8789">
            <v>110.74088</v>
          </cell>
          <cell r="E8789">
            <v>3.7382499999999999</v>
          </cell>
          <cell r="F8789">
            <v>5.45871</v>
          </cell>
          <cell r="G8789">
            <v>0</v>
          </cell>
          <cell r="H8789">
            <v>0.68220999999999998</v>
          </cell>
          <cell r="I8789">
            <v>111.42309</v>
          </cell>
        </row>
        <row r="8790">
          <cell r="A8790" t="str">
            <v>BR0122091040</v>
          </cell>
          <cell r="B8790" t="str">
            <v>BR012209</v>
          </cell>
          <cell r="C8790">
            <v>1040</v>
          </cell>
          <cell r="D8790">
            <v>49.820599999999999</v>
          </cell>
          <cell r="E8790">
            <v>7.6333000000000002</v>
          </cell>
          <cell r="F8790">
            <v>11.783329999999999</v>
          </cell>
          <cell r="G8790">
            <v>0</v>
          </cell>
          <cell r="H8790">
            <v>2.2824300000000002</v>
          </cell>
          <cell r="I8790">
            <v>52.103029999999997</v>
          </cell>
        </row>
        <row r="8791">
          <cell r="A8791" t="str">
            <v>BR0122101040</v>
          </cell>
          <cell r="B8791" t="str">
            <v>BR012210</v>
          </cell>
          <cell r="C8791">
            <v>1040</v>
          </cell>
          <cell r="D8791">
            <v>13.49708</v>
          </cell>
          <cell r="E8791">
            <v>5.1687500000000002</v>
          </cell>
          <cell r="F8791">
            <v>4.20092</v>
          </cell>
          <cell r="G8791">
            <v>0</v>
          </cell>
          <cell r="H8791">
            <v>0.43432999999999999</v>
          </cell>
          <cell r="I8791">
            <v>13.93141</v>
          </cell>
        </row>
        <row r="8792">
          <cell r="A8792" t="str">
            <v>BR0122112060</v>
          </cell>
          <cell r="B8792" t="str">
            <v>BR012211</v>
          </cell>
          <cell r="C8792">
            <v>2060</v>
          </cell>
          <cell r="D8792">
            <v>132.20238000000001</v>
          </cell>
          <cell r="E8792">
            <v>9.4267299999999992</v>
          </cell>
          <cell r="F8792">
            <v>9.1971699999999998</v>
          </cell>
          <cell r="G8792">
            <v>0</v>
          </cell>
          <cell r="H8792">
            <v>0</v>
          </cell>
          <cell r="I8792">
            <v>132.20238000000001</v>
          </cell>
        </row>
        <row r="8793">
          <cell r="A8793" t="str">
            <v>BR0122112064</v>
          </cell>
          <cell r="B8793" t="str">
            <v>BR012211</v>
          </cell>
          <cell r="C8793">
            <v>2064</v>
          </cell>
          <cell r="D8793">
            <v>128.12134</v>
          </cell>
          <cell r="E8793">
            <v>9.3947400000000005</v>
          </cell>
          <cell r="F8793">
            <v>19.462160000000001</v>
          </cell>
          <cell r="G8793">
            <v>0</v>
          </cell>
          <cell r="H8793">
            <v>0</v>
          </cell>
          <cell r="I8793">
            <v>128.12134</v>
          </cell>
        </row>
        <row r="8794">
          <cell r="A8794" t="str">
            <v>BR0122122060</v>
          </cell>
          <cell r="B8794" t="str">
            <v>BR012212</v>
          </cell>
          <cell r="C8794">
            <v>2060</v>
          </cell>
          <cell r="D8794">
            <v>131.98452</v>
          </cell>
          <cell r="E8794">
            <v>9.4223199999999991</v>
          </cell>
          <cell r="F8794">
            <v>9.19069</v>
          </cell>
          <cell r="G8794">
            <v>0</v>
          </cell>
          <cell r="H8794">
            <v>0</v>
          </cell>
          <cell r="I8794">
            <v>131.98452</v>
          </cell>
        </row>
        <row r="8795">
          <cell r="A8795" t="str">
            <v>BR0122122064</v>
          </cell>
          <cell r="B8795" t="str">
            <v>BR012212</v>
          </cell>
          <cell r="C8795">
            <v>2064</v>
          </cell>
          <cell r="D8795">
            <v>128.44716</v>
          </cell>
          <cell r="E8795">
            <v>9.3937600000000003</v>
          </cell>
          <cell r="F8795">
            <v>19.459980000000002</v>
          </cell>
          <cell r="G8795">
            <v>0</v>
          </cell>
          <cell r="H8795">
            <v>0</v>
          </cell>
          <cell r="I8795">
            <v>128.44716</v>
          </cell>
        </row>
        <row r="8796">
          <cell r="A8796" t="str">
            <v>BR0122132064</v>
          </cell>
          <cell r="B8796" t="str">
            <v>BR012213</v>
          </cell>
          <cell r="C8796">
            <v>2064</v>
          </cell>
          <cell r="D8796">
            <v>63.151719999999997</v>
          </cell>
          <cell r="E8796">
            <v>6.4063100000000004</v>
          </cell>
          <cell r="F8796">
            <v>13.88059</v>
          </cell>
          <cell r="G8796">
            <v>0</v>
          </cell>
          <cell r="H8796">
            <v>0</v>
          </cell>
          <cell r="I8796">
            <v>63.151719999999997</v>
          </cell>
        </row>
        <row r="8797">
          <cell r="A8797" t="str">
            <v>BR0122141040</v>
          </cell>
          <cell r="B8797" t="str">
            <v>BR012214</v>
          </cell>
          <cell r="C8797">
            <v>1040</v>
          </cell>
          <cell r="D8797">
            <v>15.60422</v>
          </cell>
          <cell r="E8797">
            <v>0.90476000000000001</v>
          </cell>
          <cell r="F8797">
            <v>1.7838000000000001</v>
          </cell>
          <cell r="G8797">
            <v>0</v>
          </cell>
          <cell r="H8797">
            <v>0.1027</v>
          </cell>
          <cell r="I8797">
            <v>15.70692</v>
          </cell>
        </row>
        <row r="8798">
          <cell r="A8798" t="str">
            <v>BR0122151040</v>
          </cell>
          <cell r="B8798" t="str">
            <v>BR012215</v>
          </cell>
          <cell r="C8798">
            <v>1040</v>
          </cell>
          <cell r="D8798">
            <v>16.962759999999999</v>
          </cell>
          <cell r="E8798">
            <v>1.13358</v>
          </cell>
          <cell r="F8798">
            <v>2.2717499999999999</v>
          </cell>
          <cell r="G8798">
            <v>0</v>
          </cell>
          <cell r="H8798">
            <v>0.33274999999999999</v>
          </cell>
          <cell r="I8798">
            <v>17.29551</v>
          </cell>
        </row>
        <row r="8799">
          <cell r="A8799" t="str">
            <v>BR0122162064</v>
          </cell>
          <cell r="B8799" t="str">
            <v>BR012216</v>
          </cell>
          <cell r="C8799">
            <v>2064</v>
          </cell>
          <cell r="D8799">
            <v>62.45176</v>
          </cell>
          <cell r="E8799">
            <v>4.9703900000000001</v>
          </cell>
          <cell r="F8799">
            <v>9.5135299999999994</v>
          </cell>
          <cell r="G8799">
            <v>0</v>
          </cell>
          <cell r="H8799">
            <v>3.8999999999999999E-4</v>
          </cell>
          <cell r="I8799">
            <v>62.452150000000003</v>
          </cell>
        </row>
        <row r="8800">
          <cell r="A8800" t="str">
            <v>BR0122172060</v>
          </cell>
          <cell r="B8800" t="str">
            <v>BR012217</v>
          </cell>
          <cell r="C8800">
            <v>2060</v>
          </cell>
          <cell r="D8800">
            <v>111.80585000000001</v>
          </cell>
          <cell r="E8800">
            <v>8.5498600000000007</v>
          </cell>
          <cell r="F8800">
            <v>11.479200000000001</v>
          </cell>
          <cell r="G8800">
            <v>0</v>
          </cell>
          <cell r="H8800">
            <v>0</v>
          </cell>
          <cell r="I8800">
            <v>111.80585000000001</v>
          </cell>
        </row>
        <row r="8801">
          <cell r="A8801" t="str">
            <v>BR0122172064</v>
          </cell>
          <cell r="B8801" t="str">
            <v>BR012217</v>
          </cell>
          <cell r="C8801">
            <v>2064</v>
          </cell>
          <cell r="D8801">
            <v>53.647669999999998</v>
          </cell>
          <cell r="E8801">
            <v>4.5673500000000002</v>
          </cell>
          <cell r="F8801">
            <v>10.47912</v>
          </cell>
          <cell r="G8801">
            <v>0</v>
          </cell>
          <cell r="H8801">
            <v>0</v>
          </cell>
          <cell r="I8801">
            <v>53.647669999999998</v>
          </cell>
        </row>
        <row r="8802">
          <cell r="A8802" t="str">
            <v>BR0122191040</v>
          </cell>
          <cell r="B8802" t="str">
            <v>BR012219</v>
          </cell>
          <cell r="C8802">
            <v>1040</v>
          </cell>
          <cell r="D8802">
            <v>14.900550000000001</v>
          </cell>
          <cell r="E8802">
            <v>1.0930299999999999</v>
          </cell>
          <cell r="F8802">
            <v>2.10459</v>
          </cell>
          <cell r="G8802">
            <v>0</v>
          </cell>
          <cell r="H8802">
            <v>0.33646999999999999</v>
          </cell>
          <cell r="I8802">
            <v>15.237020000000001</v>
          </cell>
        </row>
        <row r="8803">
          <cell r="A8803" t="str">
            <v>BR0122201040</v>
          </cell>
          <cell r="B8803" t="str">
            <v>BR012220</v>
          </cell>
          <cell r="C8803">
            <v>1040</v>
          </cell>
          <cell r="D8803">
            <v>124.1879</v>
          </cell>
          <cell r="E8803">
            <v>6.92936</v>
          </cell>
          <cell r="F8803">
            <v>10.24497</v>
          </cell>
          <cell r="G8803">
            <v>0</v>
          </cell>
          <cell r="H8803">
            <v>6.1799999999999997E-3</v>
          </cell>
          <cell r="I8803">
            <v>124.19408</v>
          </cell>
        </row>
        <row r="8804">
          <cell r="A8804" t="str">
            <v>BR0122211040</v>
          </cell>
          <cell r="B8804" t="str">
            <v>BR012221</v>
          </cell>
          <cell r="C8804">
            <v>1040</v>
          </cell>
          <cell r="D8804">
            <v>98.28313</v>
          </cell>
          <cell r="E8804">
            <v>4.17028</v>
          </cell>
          <cell r="F8804">
            <v>7.0669300000000002</v>
          </cell>
          <cell r="G8804">
            <v>0</v>
          </cell>
          <cell r="H8804">
            <v>56.113979999999998</v>
          </cell>
          <cell r="I8804">
            <v>154.39711</v>
          </cell>
        </row>
        <row r="8805">
          <cell r="A8805" t="str">
            <v>BR0122221040</v>
          </cell>
          <cell r="B8805" t="str">
            <v>BR012222</v>
          </cell>
          <cell r="C8805">
            <v>1040</v>
          </cell>
          <cell r="D8805">
            <v>16.91319</v>
          </cell>
          <cell r="E8805">
            <v>7.5777799999999997</v>
          </cell>
          <cell r="F8805">
            <v>6.1897200000000003</v>
          </cell>
          <cell r="G8805">
            <v>0</v>
          </cell>
          <cell r="H8805">
            <v>0.38096999999999998</v>
          </cell>
          <cell r="I8805">
            <v>17.294160000000002</v>
          </cell>
        </row>
        <row r="8806">
          <cell r="A8806" t="str">
            <v>BR0122231040</v>
          </cell>
          <cell r="B8806" t="str">
            <v>BR012223</v>
          </cell>
          <cell r="C8806">
            <v>1040</v>
          </cell>
          <cell r="D8806">
            <v>25.94322</v>
          </cell>
          <cell r="E8806">
            <v>7.1705300000000003</v>
          </cell>
          <cell r="F8806">
            <v>5.8432899999999997</v>
          </cell>
          <cell r="G8806">
            <v>0</v>
          </cell>
          <cell r="H8806">
            <v>0.51861999999999997</v>
          </cell>
          <cell r="I8806">
            <v>26.461839999999999</v>
          </cell>
        </row>
        <row r="8807">
          <cell r="A8807" t="str">
            <v>BR0122242060</v>
          </cell>
          <cell r="B8807" t="str">
            <v>BR012224</v>
          </cell>
          <cell r="C8807">
            <v>2060</v>
          </cell>
          <cell r="D8807">
            <v>62.48</v>
          </cell>
          <cell r="E8807">
            <v>4.5599999999999996</v>
          </cell>
          <cell r="F8807">
            <v>10.705</v>
          </cell>
          <cell r="G8807">
            <v>0</v>
          </cell>
          <cell r="H8807">
            <v>0</v>
          </cell>
          <cell r="I8807">
            <v>62.48</v>
          </cell>
        </row>
        <row r="8808">
          <cell r="A8808" t="str">
            <v>BR0122242064</v>
          </cell>
          <cell r="B8808" t="str">
            <v>BR012224</v>
          </cell>
          <cell r="C8808">
            <v>2064</v>
          </cell>
          <cell r="D8808">
            <v>107.22279</v>
          </cell>
          <cell r="E8808">
            <v>6.9105600000000003</v>
          </cell>
          <cell r="F8808">
            <v>12.787419999999999</v>
          </cell>
          <cell r="G8808">
            <v>0</v>
          </cell>
          <cell r="H8808">
            <v>0</v>
          </cell>
          <cell r="I8808">
            <v>107.22279</v>
          </cell>
        </row>
        <row r="8809">
          <cell r="A8809" t="str">
            <v>BR0122252064</v>
          </cell>
          <cell r="B8809" t="str">
            <v>BR012225</v>
          </cell>
          <cell r="C8809">
            <v>2064</v>
          </cell>
          <cell r="D8809">
            <v>108.26176</v>
          </cell>
          <cell r="E8809">
            <v>6.60792</v>
          </cell>
          <cell r="F8809">
            <v>12.657220000000001</v>
          </cell>
          <cell r="G8809">
            <v>0</v>
          </cell>
          <cell r="H8809">
            <v>0</v>
          </cell>
          <cell r="I8809">
            <v>108.26176</v>
          </cell>
        </row>
        <row r="8810">
          <cell r="A8810" t="str">
            <v>BR0122262064</v>
          </cell>
          <cell r="B8810" t="str">
            <v>BR012226</v>
          </cell>
          <cell r="C8810">
            <v>2064</v>
          </cell>
          <cell r="D8810">
            <v>106.81386000000001</v>
          </cell>
          <cell r="E8810">
            <v>6.91073</v>
          </cell>
          <cell r="F8810">
            <v>12.79609</v>
          </cell>
          <cell r="G8810">
            <v>0</v>
          </cell>
          <cell r="H8810">
            <v>0</v>
          </cell>
          <cell r="I8810">
            <v>106.81386000000001</v>
          </cell>
        </row>
        <row r="8811">
          <cell r="A8811" t="str">
            <v>BR0122272064</v>
          </cell>
          <cell r="B8811" t="str">
            <v>BR012227</v>
          </cell>
          <cell r="C8811">
            <v>2064</v>
          </cell>
          <cell r="D8811">
            <v>105.52176</v>
          </cell>
          <cell r="E8811">
            <v>6.9085999999999999</v>
          </cell>
          <cell r="F8811">
            <v>12.784090000000001</v>
          </cell>
          <cell r="G8811">
            <v>0</v>
          </cell>
          <cell r="H8811">
            <v>0</v>
          </cell>
          <cell r="I8811">
            <v>105.52176</v>
          </cell>
        </row>
        <row r="8812">
          <cell r="A8812" t="str">
            <v>BR0122282060</v>
          </cell>
          <cell r="B8812" t="str">
            <v>BR012228</v>
          </cell>
          <cell r="C8812">
            <v>2060</v>
          </cell>
          <cell r="D8812">
            <v>68.074910000000003</v>
          </cell>
          <cell r="E8812">
            <v>7.4424099999999997</v>
          </cell>
          <cell r="F8812">
            <v>8.1301900000000007</v>
          </cell>
          <cell r="G8812">
            <v>0</v>
          </cell>
          <cell r="H8812">
            <v>0</v>
          </cell>
          <cell r="I8812">
            <v>68.074910000000003</v>
          </cell>
        </row>
        <row r="8813">
          <cell r="A8813" t="str">
            <v>BR0122292064</v>
          </cell>
          <cell r="B8813" t="str">
            <v>BR012229</v>
          </cell>
          <cell r="C8813">
            <v>2064</v>
          </cell>
          <cell r="D8813">
            <v>125.57365</v>
          </cell>
          <cell r="E8813">
            <v>7.1871600000000004</v>
          </cell>
          <cell r="F8813">
            <v>15.496779999999999</v>
          </cell>
          <cell r="G8813">
            <v>0</v>
          </cell>
          <cell r="H8813">
            <v>3.0000000000000001E-5</v>
          </cell>
          <cell r="I8813">
            <v>125.57368</v>
          </cell>
        </row>
        <row r="8814">
          <cell r="A8814" t="str">
            <v>BR0122302064</v>
          </cell>
          <cell r="B8814" t="str">
            <v>BR012230</v>
          </cell>
          <cell r="C8814">
            <v>2064</v>
          </cell>
          <cell r="D8814">
            <v>44.19</v>
          </cell>
          <cell r="E8814">
            <v>4.7</v>
          </cell>
          <cell r="F8814">
            <v>9.49</v>
          </cell>
          <cell r="G8814">
            <v>0</v>
          </cell>
          <cell r="H8814">
            <v>0</v>
          </cell>
          <cell r="I8814">
            <v>44.19</v>
          </cell>
        </row>
        <row r="8815">
          <cell r="A8815" t="str">
            <v>BR0122312064</v>
          </cell>
          <cell r="B8815" t="str">
            <v>BR012231</v>
          </cell>
          <cell r="C8815">
            <v>2064</v>
          </cell>
          <cell r="D8815">
            <v>145.72200000000001</v>
          </cell>
          <cell r="E8815">
            <v>6.468</v>
          </cell>
          <cell r="F8815">
            <v>12.791</v>
          </cell>
          <cell r="G8815">
            <v>0</v>
          </cell>
          <cell r="H8815">
            <v>0</v>
          </cell>
          <cell r="I8815">
            <v>145.72200000000001</v>
          </cell>
        </row>
        <row r="8816">
          <cell r="A8816" t="str">
            <v>BR0122322064</v>
          </cell>
          <cell r="B8816" t="str">
            <v>BR012232</v>
          </cell>
          <cell r="C8816">
            <v>2064</v>
          </cell>
          <cell r="D8816">
            <v>48.11083</v>
          </cell>
          <cell r="E8816">
            <v>7.1441699999999999</v>
          </cell>
          <cell r="F8816">
            <v>14.4275</v>
          </cell>
          <cell r="G8816">
            <v>0</v>
          </cell>
          <cell r="H8816">
            <v>0</v>
          </cell>
          <cell r="I8816">
            <v>48.11083</v>
          </cell>
        </row>
        <row r="8817">
          <cell r="A8817" t="str">
            <v>BR0122332060</v>
          </cell>
          <cell r="B8817" t="str">
            <v>BR012233</v>
          </cell>
          <cell r="C8817">
            <v>2060</v>
          </cell>
          <cell r="D8817">
            <v>121.33933</v>
          </cell>
          <cell r="E8817">
            <v>9.3138000000000005</v>
          </cell>
          <cell r="F8817">
            <v>12.133929999999999</v>
          </cell>
          <cell r="G8817">
            <v>0</v>
          </cell>
          <cell r="H8817">
            <v>0</v>
          </cell>
          <cell r="I8817">
            <v>121.33933</v>
          </cell>
        </row>
        <row r="8818">
          <cell r="A8818" t="str">
            <v>BR0122332061</v>
          </cell>
          <cell r="B8818" t="str">
            <v>BR012233</v>
          </cell>
          <cell r="C8818">
            <v>2061</v>
          </cell>
          <cell r="D8818">
            <v>52.081330000000001</v>
          </cell>
          <cell r="E8818">
            <v>6.1323499999999997</v>
          </cell>
          <cell r="F8818">
            <v>10.31414</v>
          </cell>
          <cell r="G8818">
            <v>0</v>
          </cell>
          <cell r="H8818">
            <v>1.4999999999999999E-4</v>
          </cell>
          <cell r="I8818">
            <v>52.081479999999999</v>
          </cell>
        </row>
        <row r="8819">
          <cell r="A8819" t="str">
            <v>BR0122332064</v>
          </cell>
          <cell r="B8819" t="str">
            <v>BR012233</v>
          </cell>
          <cell r="C8819">
            <v>2064</v>
          </cell>
          <cell r="D8819">
            <v>110.39758999999999</v>
          </cell>
          <cell r="E8819">
            <v>6.9450599999999998</v>
          </cell>
          <cell r="F8819">
            <v>12.925789999999999</v>
          </cell>
          <cell r="G8819">
            <v>0</v>
          </cell>
          <cell r="H8819">
            <v>0</v>
          </cell>
          <cell r="I8819">
            <v>110.39758999999999</v>
          </cell>
        </row>
        <row r="8820">
          <cell r="A8820" t="str">
            <v>BR0122342064</v>
          </cell>
          <cell r="B8820" t="str">
            <v>BR012234</v>
          </cell>
          <cell r="C8820">
            <v>2064</v>
          </cell>
          <cell r="D8820">
            <v>47.282499999999999</v>
          </cell>
          <cell r="E8820">
            <v>7.1441699999999999</v>
          </cell>
          <cell r="F8820">
            <v>14.4275</v>
          </cell>
          <cell r="G8820">
            <v>0</v>
          </cell>
          <cell r="H8820">
            <v>0</v>
          </cell>
          <cell r="I8820">
            <v>47.282499999999999</v>
          </cell>
        </row>
        <row r="8821">
          <cell r="A8821" t="str">
            <v>BR0122351040</v>
          </cell>
          <cell r="B8821" t="str">
            <v>BR012235</v>
          </cell>
          <cell r="C8821">
            <v>1040</v>
          </cell>
          <cell r="D8821">
            <v>18.557880000000001</v>
          </cell>
          <cell r="E8821">
            <v>6.3250000000000002</v>
          </cell>
          <cell r="F8821">
            <v>5.3119199999999998</v>
          </cell>
          <cell r="G8821">
            <v>0</v>
          </cell>
          <cell r="H8821">
            <v>5.5E-2</v>
          </cell>
          <cell r="I8821">
            <v>18.612880000000001</v>
          </cell>
        </row>
        <row r="8822">
          <cell r="A8822" t="str">
            <v>BR0122362060</v>
          </cell>
          <cell r="B8822" t="str">
            <v>BR012236</v>
          </cell>
          <cell r="C8822">
            <v>2060</v>
          </cell>
          <cell r="D8822">
            <v>101.00024999999999</v>
          </cell>
          <cell r="E8822">
            <v>8.0259999999999998</v>
          </cell>
          <cell r="F8822">
            <v>14.425380000000001</v>
          </cell>
          <cell r="G8822">
            <v>0</v>
          </cell>
          <cell r="H8822">
            <v>0</v>
          </cell>
          <cell r="I8822">
            <v>101.00024999999999</v>
          </cell>
        </row>
        <row r="8823">
          <cell r="A8823" t="str">
            <v>BR0122362064</v>
          </cell>
          <cell r="B8823" t="str">
            <v>BR012236</v>
          </cell>
          <cell r="C8823">
            <v>2064</v>
          </cell>
          <cell r="D8823">
            <v>124.06881</v>
          </cell>
          <cell r="E8823">
            <v>6.1843500000000002</v>
          </cell>
          <cell r="F8823">
            <v>11.671010000000001</v>
          </cell>
          <cell r="G8823">
            <v>0</v>
          </cell>
          <cell r="H8823">
            <v>0</v>
          </cell>
          <cell r="I8823">
            <v>124.06881</v>
          </cell>
        </row>
        <row r="8824">
          <cell r="A8824" t="str">
            <v>BR0122371040</v>
          </cell>
          <cell r="B8824" t="str">
            <v>BR012237</v>
          </cell>
          <cell r="C8824">
            <v>1040</v>
          </cell>
          <cell r="D8824">
            <v>26.926909999999999</v>
          </cell>
          <cell r="E8824">
            <v>6.8917400000000004</v>
          </cell>
          <cell r="F8824">
            <v>5.6430899999999999</v>
          </cell>
          <cell r="G8824">
            <v>0</v>
          </cell>
          <cell r="H8824">
            <v>1.0893299999999999</v>
          </cell>
          <cell r="I8824">
            <v>28.01624</v>
          </cell>
        </row>
        <row r="8825">
          <cell r="A8825" t="str">
            <v>BR0122381040</v>
          </cell>
          <cell r="B8825" t="str">
            <v>BR012238</v>
          </cell>
          <cell r="C8825">
            <v>1040</v>
          </cell>
          <cell r="D8825">
            <v>26.480080000000001</v>
          </cell>
          <cell r="E8825">
            <v>6.6772299999999998</v>
          </cell>
          <cell r="F8825">
            <v>5.5973300000000004</v>
          </cell>
          <cell r="G8825">
            <v>0</v>
          </cell>
          <cell r="H8825">
            <v>0.34705999999999998</v>
          </cell>
          <cell r="I8825">
            <v>26.82714</v>
          </cell>
        </row>
        <row r="8826">
          <cell r="A8826" t="str">
            <v>BR0122392064</v>
          </cell>
          <cell r="B8826" t="str">
            <v>BR012239</v>
          </cell>
          <cell r="C8826">
            <v>2064</v>
          </cell>
          <cell r="D8826">
            <v>58.650320000000001</v>
          </cell>
          <cell r="E8826">
            <v>9.1675500000000003</v>
          </cell>
          <cell r="F8826">
            <v>21.584990000000001</v>
          </cell>
          <cell r="G8826">
            <v>0</v>
          </cell>
          <cell r="H8826">
            <v>0</v>
          </cell>
          <cell r="I8826">
            <v>58.650320000000001</v>
          </cell>
        </row>
        <row r="8827">
          <cell r="A8827" t="str">
            <v>BR0122402060</v>
          </cell>
          <cell r="B8827" t="str">
            <v>BR012240</v>
          </cell>
          <cell r="C8827">
            <v>2060</v>
          </cell>
          <cell r="D8827">
            <v>126.64257000000001</v>
          </cell>
          <cell r="E8827">
            <v>9.3256800000000002</v>
          </cell>
          <cell r="F8827">
            <v>9.60351</v>
          </cell>
          <cell r="G8827">
            <v>0</v>
          </cell>
          <cell r="H8827">
            <v>0</v>
          </cell>
          <cell r="I8827">
            <v>126.64257000000001</v>
          </cell>
        </row>
        <row r="8828">
          <cell r="A8828" t="str">
            <v>BR0122402064</v>
          </cell>
          <cell r="B8828" t="str">
            <v>BR012240</v>
          </cell>
          <cell r="C8828">
            <v>2064</v>
          </cell>
          <cell r="D8828">
            <v>130.01994999999999</v>
          </cell>
          <cell r="E8828">
            <v>7.8189099999999998</v>
          </cell>
          <cell r="F8828">
            <v>13.60214</v>
          </cell>
          <cell r="G8828">
            <v>0</v>
          </cell>
          <cell r="H8828">
            <v>0</v>
          </cell>
          <cell r="I8828">
            <v>130.01994999999999</v>
          </cell>
        </row>
        <row r="8829">
          <cell r="A8829" t="str">
            <v>BR0122412064</v>
          </cell>
          <cell r="B8829" t="str">
            <v>BR012241</v>
          </cell>
          <cell r="C8829">
            <v>2064</v>
          </cell>
          <cell r="D8829">
            <v>56.743400000000001</v>
          </cell>
          <cell r="E8829">
            <v>9.1316000000000006</v>
          </cell>
          <cell r="F8829">
            <v>21.503599999999999</v>
          </cell>
          <cell r="G8829">
            <v>0</v>
          </cell>
          <cell r="H8829">
            <v>0</v>
          </cell>
          <cell r="I8829">
            <v>56.743400000000001</v>
          </cell>
        </row>
        <row r="8830">
          <cell r="A8830" t="str">
            <v>BR0122422064</v>
          </cell>
          <cell r="B8830" t="str">
            <v>BR012242</v>
          </cell>
          <cell r="C8830">
            <v>2064</v>
          </cell>
          <cell r="D8830">
            <v>62.713079999999998</v>
          </cell>
          <cell r="E8830">
            <v>7.2059600000000001</v>
          </cell>
          <cell r="F8830">
            <v>16.700769999999999</v>
          </cell>
          <cell r="G8830">
            <v>0</v>
          </cell>
          <cell r="H8830">
            <v>0</v>
          </cell>
          <cell r="I8830">
            <v>62.713079999999998</v>
          </cell>
        </row>
        <row r="8831">
          <cell r="A8831" t="str">
            <v>BR0122432060</v>
          </cell>
          <cell r="B8831" t="str">
            <v>BR012243</v>
          </cell>
          <cell r="C8831">
            <v>2060</v>
          </cell>
          <cell r="D8831">
            <v>61.430309999999999</v>
          </cell>
          <cell r="E8831">
            <v>8.7956299999999992</v>
          </cell>
          <cell r="F8831">
            <v>8.3475000000000001</v>
          </cell>
          <cell r="G8831">
            <v>0</v>
          </cell>
          <cell r="H8831">
            <v>0</v>
          </cell>
          <cell r="I8831">
            <v>61.430309999999999</v>
          </cell>
        </row>
        <row r="8832">
          <cell r="A8832" t="str">
            <v>BR0122432064</v>
          </cell>
          <cell r="B8832" t="str">
            <v>BR012243</v>
          </cell>
          <cell r="C8832">
            <v>2064</v>
          </cell>
          <cell r="D8832">
            <v>97.035799999999995</v>
          </cell>
          <cell r="E8832">
            <v>11.26854</v>
          </cell>
          <cell r="F8832">
            <v>25.39931</v>
          </cell>
          <cell r="G8832">
            <v>0</v>
          </cell>
          <cell r="H8832">
            <v>0</v>
          </cell>
          <cell r="I8832">
            <v>97.035799999999995</v>
          </cell>
        </row>
        <row r="8833">
          <cell r="A8833" t="str">
            <v>BR0122451040</v>
          </cell>
          <cell r="B8833" t="str">
            <v>BR012245</v>
          </cell>
          <cell r="C8833">
            <v>1040</v>
          </cell>
          <cell r="D8833">
            <v>122.00158</v>
          </cell>
          <cell r="E8833">
            <v>7.0572999999999997</v>
          </cell>
          <cell r="F8833">
            <v>10.50638</v>
          </cell>
          <cell r="G8833">
            <v>0</v>
          </cell>
          <cell r="H8833">
            <v>1.35154</v>
          </cell>
          <cell r="I8833">
            <v>123.35312</v>
          </cell>
        </row>
        <row r="8834">
          <cell r="A8834" t="str">
            <v>BR0122462064</v>
          </cell>
          <cell r="B8834" t="str">
            <v>BR012246</v>
          </cell>
          <cell r="C8834">
            <v>2064</v>
          </cell>
          <cell r="D8834">
            <v>44.587310000000002</v>
          </cell>
          <cell r="E8834">
            <v>8.1219099999999997</v>
          </cell>
          <cell r="F8834">
            <v>16.335159999999998</v>
          </cell>
          <cell r="G8834">
            <v>0</v>
          </cell>
          <cell r="H8834">
            <v>0</v>
          </cell>
          <cell r="I8834">
            <v>44.587310000000002</v>
          </cell>
        </row>
        <row r="8835">
          <cell r="A8835" t="str">
            <v>BR0122471040</v>
          </cell>
          <cell r="B8835" t="str">
            <v>BR012247</v>
          </cell>
          <cell r="C8835">
            <v>1040</v>
          </cell>
          <cell r="D8835">
            <v>116.48584</v>
          </cell>
          <cell r="E8835">
            <v>6.1898900000000001</v>
          </cell>
          <cell r="F8835">
            <v>10.635059999999999</v>
          </cell>
          <cell r="G8835">
            <v>0</v>
          </cell>
          <cell r="H8835">
            <v>0.43067</v>
          </cell>
          <cell r="I8835">
            <v>116.91651</v>
          </cell>
        </row>
        <row r="8836">
          <cell r="A8836" t="str">
            <v>BR0122481040</v>
          </cell>
          <cell r="B8836" t="str">
            <v>BR012248</v>
          </cell>
          <cell r="C8836">
            <v>1040</v>
          </cell>
          <cell r="D8836">
            <v>6.1872600000000002</v>
          </cell>
          <cell r="E8836">
            <v>0.91010000000000002</v>
          </cell>
          <cell r="F8836">
            <v>1.6561600000000001</v>
          </cell>
          <cell r="G8836">
            <v>0</v>
          </cell>
          <cell r="H8836">
            <v>4.3290000000000002E-2</v>
          </cell>
          <cell r="I8836">
            <v>6.23055</v>
          </cell>
        </row>
        <row r="8837">
          <cell r="A8837" t="str">
            <v>BR0122492064</v>
          </cell>
          <cell r="B8837" t="str">
            <v>BR012249</v>
          </cell>
          <cell r="C8837">
            <v>2064</v>
          </cell>
          <cell r="D8837">
            <v>70.51379</v>
          </cell>
          <cell r="E8837">
            <v>8.8756400000000006</v>
          </cell>
          <cell r="F8837">
            <v>18.95345</v>
          </cell>
          <cell r="G8837">
            <v>0</v>
          </cell>
          <cell r="H8837">
            <v>0</v>
          </cell>
          <cell r="I8837">
            <v>70.51379</v>
          </cell>
        </row>
        <row r="8838">
          <cell r="A8838" t="str">
            <v>BR0122502064</v>
          </cell>
          <cell r="B8838" t="str">
            <v>BR012250</v>
          </cell>
          <cell r="C8838">
            <v>2064</v>
          </cell>
          <cell r="D8838">
            <v>124.6698</v>
          </cell>
          <cell r="E8838">
            <v>7.4851000000000001</v>
          </cell>
          <cell r="F8838">
            <v>13.34412</v>
          </cell>
          <cell r="G8838">
            <v>0</v>
          </cell>
          <cell r="H8838">
            <v>0</v>
          </cell>
          <cell r="I8838">
            <v>124.6698</v>
          </cell>
        </row>
        <row r="8839">
          <cell r="A8839" t="str">
            <v>BR0122512064</v>
          </cell>
          <cell r="B8839" t="str">
            <v>BR012251</v>
          </cell>
          <cell r="C8839">
            <v>2064</v>
          </cell>
          <cell r="D8839">
            <v>115.5175</v>
          </cell>
          <cell r="E8839">
            <v>8.4083299999999994</v>
          </cell>
          <cell r="F8839">
            <v>14.09646</v>
          </cell>
          <cell r="G8839">
            <v>0</v>
          </cell>
          <cell r="H8839">
            <v>0</v>
          </cell>
          <cell r="I8839">
            <v>115.5175</v>
          </cell>
        </row>
        <row r="8840">
          <cell r="A8840" t="str">
            <v>BR0122522060</v>
          </cell>
          <cell r="B8840" t="str">
            <v>BR012252</v>
          </cell>
          <cell r="C8840">
            <v>2060</v>
          </cell>
          <cell r="D8840">
            <v>61.03828</v>
          </cell>
          <cell r="E8840">
            <v>8.5652799999999996</v>
          </cell>
          <cell r="F8840">
            <v>10.76139</v>
          </cell>
          <cell r="G8840">
            <v>0</v>
          </cell>
          <cell r="H8840">
            <v>0</v>
          </cell>
          <cell r="I8840">
            <v>61.03828</v>
          </cell>
        </row>
        <row r="8841">
          <cell r="A8841" t="str">
            <v>BR0122532060</v>
          </cell>
          <cell r="B8841" t="str">
            <v>BR012253</v>
          </cell>
          <cell r="C8841">
            <v>2060</v>
          </cell>
          <cell r="D8841">
            <v>126.10775</v>
          </cell>
          <cell r="E8841">
            <v>9.4974500000000006</v>
          </cell>
          <cell r="F8841">
            <v>9.2585599999999992</v>
          </cell>
          <cell r="G8841">
            <v>0</v>
          </cell>
          <cell r="H8841">
            <v>0</v>
          </cell>
          <cell r="I8841">
            <v>126.10775</v>
          </cell>
        </row>
        <row r="8842">
          <cell r="A8842" t="str">
            <v>BR0122532064</v>
          </cell>
          <cell r="B8842" t="str">
            <v>BR012253</v>
          </cell>
          <cell r="C8842">
            <v>2064</v>
          </cell>
          <cell r="D8842">
            <v>130.66582</v>
          </cell>
          <cell r="E8842">
            <v>9.2310199999999991</v>
          </cell>
          <cell r="F8842">
            <v>17.778359999999999</v>
          </cell>
          <cell r="G8842">
            <v>0</v>
          </cell>
          <cell r="H8842">
            <v>0</v>
          </cell>
          <cell r="I8842">
            <v>130.66582</v>
          </cell>
        </row>
        <row r="8843">
          <cell r="A8843" t="str">
            <v>BR0122542061</v>
          </cell>
          <cell r="B8843" t="str">
            <v>BR012254</v>
          </cell>
          <cell r="C8843">
            <v>2061</v>
          </cell>
          <cell r="D8843">
            <v>117.86523</v>
          </cell>
          <cell r="E8843">
            <v>9.1455699999999993</v>
          </cell>
          <cell r="F8843">
            <v>14.19125</v>
          </cell>
          <cell r="G8843">
            <v>0</v>
          </cell>
          <cell r="H8843">
            <v>0</v>
          </cell>
          <cell r="I8843">
            <v>117.86523</v>
          </cell>
        </row>
        <row r="8844">
          <cell r="A8844" t="str">
            <v>BR0122542064</v>
          </cell>
          <cell r="B8844" t="str">
            <v>BR012254</v>
          </cell>
          <cell r="C8844">
            <v>2064</v>
          </cell>
          <cell r="D8844">
            <v>108.03931</v>
          </cell>
          <cell r="E8844">
            <v>6.8868400000000003</v>
          </cell>
          <cell r="F8844">
            <v>12.77558</v>
          </cell>
          <cell r="G8844">
            <v>0</v>
          </cell>
          <cell r="H8844">
            <v>0</v>
          </cell>
          <cell r="I8844">
            <v>108.03931</v>
          </cell>
        </row>
        <row r="8845">
          <cell r="A8845" t="str">
            <v>BR0122552064</v>
          </cell>
          <cell r="B8845" t="str">
            <v>BR012255</v>
          </cell>
          <cell r="C8845">
            <v>2064</v>
          </cell>
          <cell r="D8845">
            <v>139.95555999999999</v>
          </cell>
          <cell r="E8845">
            <v>11.05222</v>
          </cell>
          <cell r="F8845">
            <v>20.07123</v>
          </cell>
          <cell r="G8845">
            <v>0</v>
          </cell>
          <cell r="H8845">
            <v>0</v>
          </cell>
          <cell r="I8845">
            <v>139.95555999999999</v>
          </cell>
        </row>
        <row r="8846">
          <cell r="A8846" t="str">
            <v>BR0122561040</v>
          </cell>
          <cell r="B8846" t="str">
            <v>BR012256</v>
          </cell>
          <cell r="C8846">
            <v>1040</v>
          </cell>
          <cell r="D8846">
            <v>8.8102599999999995</v>
          </cell>
          <cell r="E8846">
            <v>5.4189600000000002</v>
          </cell>
          <cell r="F8846">
            <v>5.1732399999999998</v>
          </cell>
          <cell r="G8846">
            <v>0</v>
          </cell>
          <cell r="H8846">
            <v>0.35420000000000001</v>
          </cell>
          <cell r="I8846">
            <v>9.1644600000000001</v>
          </cell>
        </row>
        <row r="8847">
          <cell r="A8847" t="str">
            <v>BR0122574010</v>
          </cell>
          <cell r="B8847" t="str">
            <v>BR012257</v>
          </cell>
          <cell r="C8847">
            <v>4010</v>
          </cell>
          <cell r="D8847">
            <v>327.07</v>
          </cell>
          <cell r="E8847">
            <v>13.38</v>
          </cell>
          <cell r="F8847">
            <v>35.835000000000001</v>
          </cell>
          <cell r="G8847">
            <v>0</v>
          </cell>
          <cell r="H8847">
            <v>0.4425</v>
          </cell>
          <cell r="I8847">
            <v>327.51249999999999</v>
          </cell>
        </row>
        <row r="8848">
          <cell r="A8848" t="str">
            <v>BR0122582064</v>
          </cell>
          <cell r="B8848" t="str">
            <v>BR012258</v>
          </cell>
          <cell r="C8848">
            <v>2064</v>
          </cell>
          <cell r="D8848">
            <v>62.079129999999999</v>
          </cell>
          <cell r="E8848">
            <v>5.0090899999999996</v>
          </cell>
          <cell r="F8848">
            <v>10.788589999999999</v>
          </cell>
          <cell r="G8848">
            <v>0</v>
          </cell>
          <cell r="H8848">
            <v>0</v>
          </cell>
          <cell r="I8848">
            <v>62.079129999999999</v>
          </cell>
        </row>
        <row r="8849">
          <cell r="A8849" t="str">
            <v>BR0122592060</v>
          </cell>
          <cell r="B8849" t="str">
            <v>BR012259</v>
          </cell>
          <cell r="C8849">
            <v>2060</v>
          </cell>
          <cell r="D8849">
            <v>104.78241</v>
          </cell>
          <cell r="E8849">
            <v>7.6259300000000003</v>
          </cell>
          <cell r="F8849">
            <v>8.9763000000000002</v>
          </cell>
          <cell r="G8849">
            <v>0</v>
          </cell>
          <cell r="H8849">
            <v>0</v>
          </cell>
          <cell r="I8849">
            <v>104.78241</v>
          </cell>
        </row>
        <row r="8850">
          <cell r="A8850" t="str">
            <v>BR0122592061</v>
          </cell>
          <cell r="B8850" t="str">
            <v>BR012259</v>
          </cell>
          <cell r="C8850">
            <v>2061</v>
          </cell>
          <cell r="D8850">
            <v>55.377839999999999</v>
          </cell>
          <cell r="E8850">
            <v>5.8831499999999997</v>
          </cell>
          <cell r="F8850">
            <v>10.16046</v>
          </cell>
          <cell r="G8850">
            <v>0</v>
          </cell>
          <cell r="H8850">
            <v>1.4999999999999999E-4</v>
          </cell>
          <cell r="I8850">
            <v>55.377989999999997</v>
          </cell>
        </row>
        <row r="8851">
          <cell r="A8851" t="str">
            <v>BR0122592064</v>
          </cell>
          <cell r="B8851" t="str">
            <v>BR012259</v>
          </cell>
          <cell r="C8851">
            <v>2064</v>
          </cell>
          <cell r="D8851">
            <v>111.80347</v>
          </cell>
          <cell r="E8851">
            <v>5.7813299999999996</v>
          </cell>
          <cell r="F8851">
            <v>10.83971</v>
          </cell>
          <cell r="G8851">
            <v>0</v>
          </cell>
          <cell r="H8851">
            <v>0</v>
          </cell>
          <cell r="I8851">
            <v>111.80347</v>
          </cell>
        </row>
        <row r="8852">
          <cell r="A8852" t="str">
            <v>BR0122601040</v>
          </cell>
          <cell r="B8852" t="str">
            <v>BR012260</v>
          </cell>
          <cell r="C8852">
            <v>1040</v>
          </cell>
          <cell r="D8852">
            <v>28.44426</v>
          </cell>
          <cell r="E8852">
            <v>6.2260799999999996</v>
          </cell>
          <cell r="F8852">
            <v>11.63156</v>
          </cell>
          <cell r="G8852">
            <v>0</v>
          </cell>
          <cell r="H8852">
            <v>2.26885</v>
          </cell>
          <cell r="I8852">
            <v>30.71311</v>
          </cell>
        </row>
        <row r="8853">
          <cell r="A8853" t="str">
            <v>BR0122612064</v>
          </cell>
          <cell r="B8853" t="str">
            <v>BR012261</v>
          </cell>
          <cell r="C8853">
            <v>2064</v>
          </cell>
          <cell r="D8853">
            <v>104.39317</v>
          </cell>
          <cell r="E8853">
            <v>8.1795600000000004</v>
          </cell>
          <cell r="F8853">
            <v>17.187439999999999</v>
          </cell>
          <cell r="G8853">
            <v>0</v>
          </cell>
          <cell r="H8853">
            <v>0</v>
          </cell>
          <cell r="I8853">
            <v>104.39317</v>
          </cell>
        </row>
        <row r="8854">
          <cell r="A8854" t="str">
            <v>BR0122622064</v>
          </cell>
          <cell r="B8854" t="str">
            <v>BR012262</v>
          </cell>
          <cell r="C8854">
            <v>2064</v>
          </cell>
          <cell r="D8854">
            <v>58.404530000000001</v>
          </cell>
          <cell r="E8854">
            <v>6.1171899999999999</v>
          </cell>
          <cell r="F8854">
            <v>14.53016</v>
          </cell>
          <cell r="G8854">
            <v>0</v>
          </cell>
          <cell r="H8854">
            <v>0</v>
          </cell>
          <cell r="I8854">
            <v>58.404530000000001</v>
          </cell>
        </row>
        <row r="8855">
          <cell r="A8855" t="str">
            <v>BR0122642061</v>
          </cell>
          <cell r="B8855" t="str">
            <v>BR012264</v>
          </cell>
          <cell r="C8855">
            <v>2061</v>
          </cell>
          <cell r="D8855">
            <v>50.698749999999997</v>
          </cell>
          <cell r="E8855">
            <v>7.5752100000000002</v>
          </cell>
          <cell r="F8855">
            <v>13.12181</v>
          </cell>
          <cell r="G8855">
            <v>0</v>
          </cell>
          <cell r="H8855">
            <v>0</v>
          </cell>
          <cell r="I8855">
            <v>50.698749999999997</v>
          </cell>
        </row>
        <row r="8856">
          <cell r="A8856" t="str">
            <v>BR0122651040</v>
          </cell>
          <cell r="B8856" t="str">
            <v>BR012265</v>
          </cell>
          <cell r="C8856">
            <v>1040</v>
          </cell>
          <cell r="D8856">
            <v>5.8404199999999999</v>
          </cell>
          <cell r="E8856">
            <v>0.79542000000000002</v>
          </cell>
          <cell r="F8856">
            <v>1.5987499999999999</v>
          </cell>
          <cell r="G8856">
            <v>0</v>
          </cell>
          <cell r="H8856">
            <v>0</v>
          </cell>
          <cell r="I8856">
            <v>5.8404199999999999</v>
          </cell>
        </row>
        <row r="8857">
          <cell r="A8857" t="str">
            <v>BR0122661040</v>
          </cell>
          <cell r="B8857" t="str">
            <v>BR012266</v>
          </cell>
          <cell r="C8857">
            <v>1040</v>
          </cell>
          <cell r="D8857">
            <v>45.968330000000002</v>
          </cell>
          <cell r="E8857">
            <v>2.3875000000000002</v>
          </cell>
          <cell r="F8857">
            <v>4.2716700000000003</v>
          </cell>
          <cell r="G8857">
            <v>0</v>
          </cell>
          <cell r="H8857">
            <v>1.8633299999999999</v>
          </cell>
          <cell r="I8857">
            <v>47.831659999999999</v>
          </cell>
        </row>
        <row r="8858">
          <cell r="A8858" t="str">
            <v>BR0122674010</v>
          </cell>
          <cell r="B8858" t="str">
            <v>BR012267</v>
          </cell>
          <cell r="C8858">
            <v>4010</v>
          </cell>
          <cell r="D8858">
            <v>586.29717000000005</v>
          </cell>
          <cell r="E8858">
            <v>24.41628</v>
          </cell>
          <cell r="F8858">
            <v>46.910089999999997</v>
          </cell>
          <cell r="G8858">
            <v>0</v>
          </cell>
          <cell r="H8858">
            <v>22.660630000000001</v>
          </cell>
          <cell r="I8858">
            <v>608.95780000000002</v>
          </cell>
        </row>
        <row r="8859">
          <cell r="A8859" t="str">
            <v>BR0122691040</v>
          </cell>
          <cell r="B8859" t="str">
            <v>BR012269</v>
          </cell>
          <cell r="C8859">
            <v>1040</v>
          </cell>
          <cell r="D8859">
            <v>13.31649</v>
          </cell>
          <cell r="E8859">
            <v>0.88575999999999999</v>
          </cell>
          <cell r="F8859">
            <v>1.7705599999999999</v>
          </cell>
          <cell r="G8859">
            <v>0</v>
          </cell>
          <cell r="H8859">
            <v>0.18164</v>
          </cell>
          <cell r="I8859">
            <v>13.49813</v>
          </cell>
        </row>
        <row r="8860">
          <cell r="A8860" t="str">
            <v>BR0122701040</v>
          </cell>
          <cell r="B8860" t="str">
            <v>BR012270</v>
          </cell>
          <cell r="C8860">
            <v>1040</v>
          </cell>
          <cell r="D8860">
            <v>51.61844</v>
          </cell>
          <cell r="E8860">
            <v>5.9281199999999998</v>
          </cell>
          <cell r="F8860">
            <v>11.8682</v>
          </cell>
          <cell r="G8860">
            <v>0</v>
          </cell>
          <cell r="H8860">
            <v>3.3493200000000001</v>
          </cell>
          <cell r="I8860">
            <v>54.967759999999998</v>
          </cell>
        </row>
        <row r="8861">
          <cell r="A8861" t="str">
            <v>BR0122712060</v>
          </cell>
          <cell r="B8861" t="str">
            <v>BR012271</v>
          </cell>
          <cell r="C8861">
            <v>2060</v>
          </cell>
          <cell r="D8861">
            <v>124.03679</v>
          </cell>
          <cell r="E8861">
            <v>10.99536</v>
          </cell>
          <cell r="F8861">
            <v>12.1</v>
          </cell>
          <cell r="G8861">
            <v>0</v>
          </cell>
          <cell r="H8861">
            <v>0</v>
          </cell>
          <cell r="I8861">
            <v>124.03679</v>
          </cell>
        </row>
        <row r="8862">
          <cell r="A8862" t="str">
            <v>BR0122722064</v>
          </cell>
          <cell r="B8862" t="str">
            <v>BR012272</v>
          </cell>
          <cell r="C8862">
            <v>2064</v>
          </cell>
          <cell r="D8862">
            <v>120.78658</v>
          </cell>
          <cell r="E8862">
            <v>5.0884600000000004</v>
          </cell>
          <cell r="F8862">
            <v>10.613630000000001</v>
          </cell>
          <cell r="G8862">
            <v>0</v>
          </cell>
          <cell r="H8862">
            <v>0</v>
          </cell>
          <cell r="I8862">
            <v>120.78658</v>
          </cell>
        </row>
        <row r="8863">
          <cell r="A8863" t="str">
            <v>BR0122732061</v>
          </cell>
          <cell r="B8863" t="str">
            <v>BR012273</v>
          </cell>
          <cell r="C8863">
            <v>2061</v>
          </cell>
          <cell r="D8863">
            <v>137.80699999999999</v>
          </cell>
          <cell r="E8863">
            <v>8.0646000000000004</v>
          </cell>
          <cell r="F8863">
            <v>13.5616</v>
          </cell>
          <cell r="G8863">
            <v>0</v>
          </cell>
          <cell r="H8863">
            <v>2.2000000000000001E-3</v>
          </cell>
          <cell r="I8863">
            <v>137.80919999999998</v>
          </cell>
        </row>
        <row r="8864">
          <cell r="A8864" t="str">
            <v>BR0122742061</v>
          </cell>
          <cell r="B8864" t="str">
            <v>BR012274</v>
          </cell>
          <cell r="C8864">
            <v>2061</v>
          </cell>
          <cell r="D8864">
            <v>49.127899999999997</v>
          </cell>
          <cell r="E8864">
            <v>7.0827</v>
          </cell>
          <cell r="F8864">
            <v>10.021699999999999</v>
          </cell>
          <cell r="G8864">
            <v>0</v>
          </cell>
          <cell r="H8864">
            <v>2.9999999999999997E-4</v>
          </cell>
          <cell r="I8864">
            <v>49.1282</v>
          </cell>
        </row>
        <row r="8865">
          <cell r="A8865" t="str">
            <v>BR0122742064</v>
          </cell>
          <cell r="B8865" t="str">
            <v>BR012274</v>
          </cell>
          <cell r="C8865">
            <v>2064</v>
          </cell>
          <cell r="D8865">
            <v>113.51188</v>
          </cell>
          <cell r="E8865">
            <v>8.2333800000000004</v>
          </cell>
          <cell r="F8865">
            <v>13.915749999999999</v>
          </cell>
          <cell r="G8865">
            <v>0</v>
          </cell>
          <cell r="H8865">
            <v>0</v>
          </cell>
          <cell r="I8865">
            <v>113.51188</v>
          </cell>
        </row>
        <row r="8866">
          <cell r="A8866" t="str">
            <v>BR0122752060</v>
          </cell>
          <cell r="B8866" t="str">
            <v>BR012275</v>
          </cell>
          <cell r="C8866">
            <v>2060</v>
          </cell>
          <cell r="D8866">
            <v>80.136589999999998</v>
          </cell>
          <cell r="E8866">
            <v>9.6363900000000005</v>
          </cell>
          <cell r="F8866">
            <v>12.893599999999999</v>
          </cell>
          <cell r="G8866">
            <v>0</v>
          </cell>
          <cell r="H8866">
            <v>0</v>
          </cell>
          <cell r="I8866">
            <v>80.136589999999998</v>
          </cell>
        </row>
        <row r="8867">
          <cell r="A8867" t="str">
            <v>BR0122752064</v>
          </cell>
          <cell r="B8867" t="str">
            <v>BR012275</v>
          </cell>
          <cell r="C8867">
            <v>2064</v>
          </cell>
          <cell r="D8867">
            <v>142.48410000000001</v>
          </cell>
          <cell r="E8867">
            <v>13.317740000000001</v>
          </cell>
          <cell r="F8867">
            <v>23.238440000000001</v>
          </cell>
          <cell r="G8867">
            <v>0</v>
          </cell>
          <cell r="H8867">
            <v>0</v>
          </cell>
          <cell r="I8867">
            <v>142.48410000000001</v>
          </cell>
        </row>
        <row r="8868">
          <cell r="A8868" t="str">
            <v>BR0122762061</v>
          </cell>
          <cell r="B8868" t="str">
            <v>BR012276</v>
          </cell>
          <cell r="C8868">
            <v>2061</v>
          </cell>
          <cell r="D8868">
            <v>135.07333</v>
          </cell>
          <cell r="E8868">
            <v>12.91667</v>
          </cell>
          <cell r="F8868">
            <v>21.17333</v>
          </cell>
          <cell r="G8868">
            <v>0</v>
          </cell>
          <cell r="H8868">
            <v>0</v>
          </cell>
          <cell r="I8868">
            <v>135.07333</v>
          </cell>
        </row>
        <row r="8869">
          <cell r="A8869" t="str">
            <v>BR0122771040</v>
          </cell>
          <cell r="B8869" t="str">
            <v>BR012277</v>
          </cell>
          <cell r="C8869">
            <v>1040</v>
          </cell>
          <cell r="D8869">
            <v>13.9055</v>
          </cell>
          <cell r="E8869">
            <v>7.7234999999999996</v>
          </cell>
          <cell r="F8869">
            <v>6.86</v>
          </cell>
          <cell r="G8869">
            <v>0</v>
          </cell>
          <cell r="H8869">
            <v>0.35549999999999998</v>
          </cell>
          <cell r="I8869">
            <v>14.260999999999999</v>
          </cell>
        </row>
        <row r="8870">
          <cell r="A8870" t="str">
            <v>BR0122782064</v>
          </cell>
          <cell r="B8870" t="str">
            <v>BR012278</v>
          </cell>
          <cell r="C8870">
            <v>2064</v>
          </cell>
          <cell r="D8870">
            <v>59.933480000000003</v>
          </cell>
          <cell r="E8870">
            <v>7.2515599999999996</v>
          </cell>
          <cell r="F8870">
            <v>15.57896</v>
          </cell>
          <cell r="G8870">
            <v>0</v>
          </cell>
          <cell r="H8870">
            <v>0</v>
          </cell>
          <cell r="I8870">
            <v>59.933480000000003</v>
          </cell>
        </row>
        <row r="8871">
          <cell r="A8871" t="str">
            <v>BR0122791040</v>
          </cell>
          <cell r="B8871" t="str">
            <v>BR012279</v>
          </cell>
          <cell r="C8871">
            <v>1040</v>
          </cell>
          <cell r="D8871">
            <v>16.472729999999999</v>
          </cell>
          <cell r="E8871">
            <v>5.2664099999999996</v>
          </cell>
          <cell r="F8871">
            <v>4.5665300000000002</v>
          </cell>
          <cell r="G8871">
            <v>0</v>
          </cell>
          <cell r="H8871">
            <v>0.29926999999999998</v>
          </cell>
          <cell r="I8871">
            <v>16.771999999999998</v>
          </cell>
        </row>
        <row r="8872">
          <cell r="A8872" t="str">
            <v>BR0122802064</v>
          </cell>
          <cell r="B8872" t="str">
            <v>BR012280</v>
          </cell>
          <cell r="C8872">
            <v>2064</v>
          </cell>
          <cell r="D8872">
            <v>117.11261</v>
          </cell>
          <cell r="E8872">
            <v>10.207470000000001</v>
          </cell>
          <cell r="F8872">
            <v>19.811219999999999</v>
          </cell>
          <cell r="G8872">
            <v>0</v>
          </cell>
          <cell r="H8872">
            <v>0</v>
          </cell>
          <cell r="I8872">
            <v>117.11261</v>
          </cell>
        </row>
        <row r="8873">
          <cell r="A8873" t="str">
            <v>BR0122812064</v>
          </cell>
          <cell r="B8873" t="str">
            <v>BR012281</v>
          </cell>
          <cell r="C8873">
            <v>2064</v>
          </cell>
          <cell r="D8873">
            <v>67.302400000000006</v>
          </cell>
          <cell r="E8873">
            <v>4.3738000000000001</v>
          </cell>
          <cell r="F8873">
            <v>11.558199999999999</v>
          </cell>
          <cell r="G8873">
            <v>0</v>
          </cell>
          <cell r="H8873">
            <v>0</v>
          </cell>
          <cell r="I8873">
            <v>67.302400000000006</v>
          </cell>
        </row>
        <row r="8874">
          <cell r="A8874" t="str">
            <v>BR0122842060</v>
          </cell>
          <cell r="B8874" t="str">
            <v>BR012284</v>
          </cell>
          <cell r="C8874">
            <v>2060</v>
          </cell>
          <cell r="D8874">
            <v>63.8095</v>
          </cell>
          <cell r="E8874">
            <v>5.5590000000000002</v>
          </cell>
          <cell r="F8874">
            <v>6.4630000000000001</v>
          </cell>
          <cell r="G8874">
            <v>0</v>
          </cell>
          <cell r="H8874">
            <v>0</v>
          </cell>
          <cell r="I8874">
            <v>63.8095</v>
          </cell>
        </row>
        <row r="8875">
          <cell r="A8875" t="str">
            <v>BR0122852061</v>
          </cell>
          <cell r="B8875" t="str">
            <v>BR012285</v>
          </cell>
          <cell r="C8875">
            <v>2061</v>
          </cell>
          <cell r="D8875">
            <v>56.347499999999997</v>
          </cell>
          <cell r="E8875">
            <v>8.5950000000000006</v>
          </cell>
          <cell r="F8875">
            <v>13.452500000000001</v>
          </cell>
          <cell r="G8875">
            <v>0</v>
          </cell>
          <cell r="H8875">
            <v>0</v>
          </cell>
          <cell r="I8875">
            <v>56.347499999999997</v>
          </cell>
        </row>
        <row r="8876">
          <cell r="A8876" t="str">
            <v>BR0122861040</v>
          </cell>
          <cell r="B8876" t="str">
            <v>BR012286</v>
          </cell>
          <cell r="C8876">
            <v>1040</v>
          </cell>
          <cell r="D8876">
            <v>9.2917000000000005</v>
          </cell>
          <cell r="E8876">
            <v>4.8022</v>
          </cell>
          <cell r="F8876">
            <v>4.8495999999999997</v>
          </cell>
          <cell r="G8876">
            <v>0</v>
          </cell>
          <cell r="H8876">
            <v>0.72106999999999999</v>
          </cell>
          <cell r="I8876">
            <v>10.01277</v>
          </cell>
        </row>
        <row r="8877">
          <cell r="A8877" t="str">
            <v>BR0122871040</v>
          </cell>
          <cell r="B8877" t="str">
            <v>BR012287</v>
          </cell>
          <cell r="C8877">
            <v>1040</v>
          </cell>
          <cell r="D8877">
            <v>21.251439999999999</v>
          </cell>
          <cell r="E8877">
            <v>8.60717</v>
          </cell>
          <cell r="F8877">
            <v>6.6090799999999996</v>
          </cell>
          <cell r="G8877">
            <v>0</v>
          </cell>
          <cell r="H8877">
            <v>0.29237000000000002</v>
          </cell>
          <cell r="I8877">
            <v>21.543810000000001</v>
          </cell>
        </row>
        <row r="8878">
          <cell r="A8878" t="str">
            <v>BR0122881040</v>
          </cell>
          <cell r="B8878" t="str">
            <v>BR012288</v>
          </cell>
          <cell r="C8878">
            <v>1040</v>
          </cell>
          <cell r="D8878">
            <v>112.19956999999999</v>
          </cell>
          <cell r="E8878">
            <v>4.5283699999999998</v>
          </cell>
          <cell r="F8878">
            <v>7.6477399999999998</v>
          </cell>
          <cell r="G8878">
            <v>0</v>
          </cell>
          <cell r="H8878">
            <v>6.7000000000000002E-4</v>
          </cell>
          <cell r="I8878">
            <v>112.20023999999999</v>
          </cell>
        </row>
        <row r="8879">
          <cell r="A8879" t="str">
            <v>BR0122892060</v>
          </cell>
          <cell r="B8879" t="str">
            <v>BR012289</v>
          </cell>
          <cell r="C8879">
            <v>2060</v>
          </cell>
          <cell r="D8879">
            <v>76.150819999999996</v>
          </cell>
          <cell r="E8879">
            <v>10.10553</v>
          </cell>
          <cell r="F8879">
            <v>12.005409999999999</v>
          </cell>
          <cell r="G8879">
            <v>0</v>
          </cell>
          <cell r="H8879">
            <v>0</v>
          </cell>
          <cell r="I8879">
            <v>76.150819999999996</v>
          </cell>
        </row>
        <row r="8880">
          <cell r="A8880" t="str">
            <v>BR0122901040</v>
          </cell>
          <cell r="B8880" t="str">
            <v>BR012290</v>
          </cell>
          <cell r="C8880">
            <v>1040</v>
          </cell>
          <cell r="D8880">
            <v>99.986959999999996</v>
          </cell>
          <cell r="E8880">
            <v>3.01979</v>
          </cell>
          <cell r="F8880">
            <v>5.3431699999999998</v>
          </cell>
          <cell r="G8880">
            <v>0</v>
          </cell>
          <cell r="H8880">
            <v>3.6580000000000001E-2</v>
          </cell>
          <cell r="I8880">
            <v>100.02354</v>
          </cell>
        </row>
        <row r="8881">
          <cell r="A8881" t="str">
            <v>BR0122912061</v>
          </cell>
          <cell r="B8881" t="str">
            <v>BR012291</v>
          </cell>
          <cell r="C8881">
            <v>2061</v>
          </cell>
          <cell r="D8881">
            <v>55.777920000000002</v>
          </cell>
          <cell r="E8881">
            <v>7.0922999999999998</v>
          </cell>
          <cell r="F8881">
            <v>11.760540000000001</v>
          </cell>
          <cell r="G8881">
            <v>0</v>
          </cell>
          <cell r="H8881">
            <v>0</v>
          </cell>
          <cell r="I8881">
            <v>55.777920000000002</v>
          </cell>
        </row>
        <row r="8882">
          <cell r="A8882" t="str">
            <v>BR0122922061</v>
          </cell>
          <cell r="B8882" t="str">
            <v>BR012292</v>
          </cell>
          <cell r="C8882">
            <v>2061</v>
          </cell>
          <cell r="D8882">
            <v>50.077309999999997</v>
          </cell>
          <cell r="E8882">
            <v>7.24099</v>
          </cell>
          <cell r="F8882">
            <v>12.16499</v>
          </cell>
          <cell r="G8882">
            <v>0</v>
          </cell>
          <cell r="H8882">
            <v>0</v>
          </cell>
          <cell r="I8882">
            <v>50.077309999999997</v>
          </cell>
        </row>
        <row r="8883">
          <cell r="A8883" t="str">
            <v>BR0122932061</v>
          </cell>
          <cell r="B8883" t="str">
            <v>BR012293</v>
          </cell>
          <cell r="C8883">
            <v>2061</v>
          </cell>
          <cell r="D8883">
            <v>50.889510000000001</v>
          </cell>
          <cell r="E8883">
            <v>7.0897600000000001</v>
          </cell>
          <cell r="F8883">
            <v>10.034879999999999</v>
          </cell>
          <cell r="G8883">
            <v>0</v>
          </cell>
          <cell r="H8883">
            <v>0</v>
          </cell>
          <cell r="I8883">
            <v>50.889510000000001</v>
          </cell>
        </row>
        <row r="8884">
          <cell r="A8884" t="str">
            <v>BR0122942064</v>
          </cell>
          <cell r="B8884" t="str">
            <v>BR012294</v>
          </cell>
          <cell r="C8884">
            <v>2064</v>
          </cell>
          <cell r="D8884">
            <v>142.93360000000001</v>
          </cell>
          <cell r="E8884">
            <v>13.73338</v>
          </cell>
          <cell r="F8884">
            <v>24.046669999999999</v>
          </cell>
          <cell r="G8884">
            <v>0</v>
          </cell>
          <cell r="H8884">
            <v>0</v>
          </cell>
          <cell r="I8884">
            <v>142.93360000000001</v>
          </cell>
        </row>
        <row r="8885">
          <cell r="A8885" t="str">
            <v>BR0122952061</v>
          </cell>
          <cell r="B8885" t="str">
            <v>BR012295</v>
          </cell>
          <cell r="C8885">
            <v>2061</v>
          </cell>
          <cell r="D8885">
            <v>47.715449999999997</v>
          </cell>
          <cell r="E8885">
            <v>6.13307</v>
          </cell>
          <cell r="F8885">
            <v>10.3095</v>
          </cell>
          <cell r="G8885">
            <v>0</v>
          </cell>
          <cell r="H8885">
            <v>0</v>
          </cell>
          <cell r="I8885">
            <v>47.715449999999997</v>
          </cell>
        </row>
        <row r="8886">
          <cell r="A8886" t="str">
            <v>BR0122961040</v>
          </cell>
          <cell r="B8886" t="str">
            <v>BR012296</v>
          </cell>
          <cell r="C8886">
            <v>1040</v>
          </cell>
          <cell r="D8886">
            <v>65.315039999999996</v>
          </cell>
          <cell r="E8886">
            <v>5.9462999999999999</v>
          </cell>
          <cell r="F8886">
            <v>8.4559999999999995</v>
          </cell>
          <cell r="G8886">
            <v>0</v>
          </cell>
          <cell r="H8886">
            <v>2.8753299999999999</v>
          </cell>
          <cell r="I8886">
            <v>68.190370000000001</v>
          </cell>
        </row>
        <row r="8887">
          <cell r="A8887" t="str">
            <v>BR0122972060</v>
          </cell>
          <cell r="B8887" t="str">
            <v>BR012297</v>
          </cell>
          <cell r="C8887">
            <v>2060</v>
          </cell>
          <cell r="D8887">
            <v>64.224999999999994</v>
          </cell>
          <cell r="E8887">
            <v>8.6091999999999995</v>
          </cell>
          <cell r="F8887">
            <v>8.0657999999999994</v>
          </cell>
          <cell r="G8887">
            <v>0</v>
          </cell>
          <cell r="H8887">
            <v>0</v>
          </cell>
          <cell r="I8887">
            <v>64.224999999999994</v>
          </cell>
        </row>
        <row r="8888">
          <cell r="A8888" t="str">
            <v>BR0122981040</v>
          </cell>
          <cell r="B8888" t="str">
            <v>BR012298</v>
          </cell>
          <cell r="C8888">
            <v>1040</v>
          </cell>
          <cell r="D8888">
            <v>136.98083</v>
          </cell>
          <cell r="E8888">
            <v>8.8695699999999995</v>
          </cell>
          <cell r="F8888">
            <v>14.85263</v>
          </cell>
          <cell r="G8888">
            <v>0</v>
          </cell>
          <cell r="H8888">
            <v>3.27887</v>
          </cell>
          <cell r="I8888">
            <v>140.25970000000001</v>
          </cell>
        </row>
        <row r="8889">
          <cell r="A8889" t="str">
            <v>BR0122992060</v>
          </cell>
          <cell r="B8889" t="str">
            <v>BR012299</v>
          </cell>
          <cell r="C8889">
            <v>2060</v>
          </cell>
          <cell r="D8889">
            <v>96.59</v>
          </cell>
          <cell r="E8889">
            <v>5.2549999999999999</v>
          </cell>
          <cell r="F8889">
            <v>9.6</v>
          </cell>
          <cell r="G8889">
            <v>0</v>
          </cell>
          <cell r="H8889">
            <v>0</v>
          </cell>
          <cell r="I8889">
            <v>96.59</v>
          </cell>
        </row>
        <row r="8890">
          <cell r="A8890" t="str">
            <v>BR0123001040</v>
          </cell>
          <cell r="B8890" t="str">
            <v>BR012300</v>
          </cell>
          <cell r="C8890">
            <v>1040</v>
          </cell>
          <cell r="D8890">
            <v>73.142920000000004</v>
          </cell>
          <cell r="E8890">
            <v>6.6952100000000003</v>
          </cell>
          <cell r="F8890">
            <v>17.194579999999998</v>
          </cell>
          <cell r="G8890">
            <v>0</v>
          </cell>
          <cell r="H8890">
            <v>0.22508</v>
          </cell>
          <cell r="I8890">
            <v>73.368000000000009</v>
          </cell>
        </row>
        <row r="8891">
          <cell r="A8891" t="str">
            <v>BR0123011040</v>
          </cell>
          <cell r="B8891" t="str">
            <v>BR012301</v>
          </cell>
          <cell r="C8891">
            <v>1040</v>
          </cell>
          <cell r="D8891">
            <v>12.49452</v>
          </cell>
          <cell r="E8891">
            <v>0.84641999999999995</v>
          </cell>
          <cell r="F8891">
            <v>1.6895</v>
          </cell>
          <cell r="G8891">
            <v>0</v>
          </cell>
          <cell r="H8891">
            <v>0.48692000000000002</v>
          </cell>
          <cell r="I8891">
            <v>12.981439999999999</v>
          </cell>
        </row>
        <row r="8892">
          <cell r="A8892" t="str">
            <v>BR0123021040</v>
          </cell>
          <cell r="B8892" t="str">
            <v>BR012302</v>
          </cell>
          <cell r="C8892">
            <v>1040</v>
          </cell>
          <cell r="D8892">
            <v>12.327529999999999</v>
          </cell>
          <cell r="E8892">
            <v>5.4583700000000004</v>
          </cell>
          <cell r="F8892">
            <v>3.9765199999999998</v>
          </cell>
          <cell r="G8892">
            <v>0</v>
          </cell>
          <cell r="H8892">
            <v>0.35097</v>
          </cell>
          <cell r="I8892">
            <v>12.6785</v>
          </cell>
        </row>
        <row r="8893">
          <cell r="A8893" t="str">
            <v>BR0123031040</v>
          </cell>
          <cell r="B8893" t="str">
            <v>BR012303</v>
          </cell>
          <cell r="C8893">
            <v>1040</v>
          </cell>
          <cell r="D8893">
            <v>3.24858</v>
          </cell>
          <cell r="E8893">
            <v>0.53951000000000005</v>
          </cell>
          <cell r="F8893">
            <v>0.25644</v>
          </cell>
          <cell r="G8893">
            <v>0</v>
          </cell>
          <cell r="H8893">
            <v>0.27553</v>
          </cell>
          <cell r="I8893">
            <v>3.5241099999999999</v>
          </cell>
        </row>
        <row r="8894">
          <cell r="A8894" t="str">
            <v>BR0123042064</v>
          </cell>
          <cell r="B8894" t="str">
            <v>BR012304</v>
          </cell>
          <cell r="C8894">
            <v>2064</v>
          </cell>
          <cell r="D8894">
            <v>92.887500000000003</v>
          </cell>
          <cell r="E8894">
            <v>1.6375</v>
          </cell>
          <cell r="F8894">
            <v>2.16</v>
          </cell>
          <cell r="G8894">
            <v>0</v>
          </cell>
          <cell r="H8894">
            <v>0</v>
          </cell>
          <cell r="I8894">
            <v>92.887500000000003</v>
          </cell>
        </row>
        <row r="8895">
          <cell r="A8895" t="str">
            <v>BR0123052064</v>
          </cell>
          <cell r="B8895" t="str">
            <v>BR012305</v>
          </cell>
          <cell r="C8895">
            <v>2064</v>
          </cell>
          <cell r="D8895">
            <v>102.50700999999999</v>
          </cell>
          <cell r="E8895">
            <v>7.87087</v>
          </cell>
          <cell r="F8895">
            <v>17.3231</v>
          </cell>
          <cell r="G8895">
            <v>0</v>
          </cell>
          <cell r="H8895">
            <v>0</v>
          </cell>
          <cell r="I8895">
            <v>102.50700999999999</v>
          </cell>
        </row>
        <row r="8896">
          <cell r="A8896" t="str">
            <v>BR0123062060</v>
          </cell>
          <cell r="B8896" t="str">
            <v>BR012306</v>
          </cell>
          <cell r="C8896">
            <v>2060</v>
          </cell>
          <cell r="D8896">
            <v>169.18375</v>
          </cell>
          <cell r="E8896">
            <v>9.7878600000000002</v>
          </cell>
          <cell r="F8896">
            <v>9.9517299999999995</v>
          </cell>
          <cell r="G8896">
            <v>0</v>
          </cell>
          <cell r="H8896">
            <v>0</v>
          </cell>
          <cell r="I8896">
            <v>169.18375</v>
          </cell>
        </row>
        <row r="8897">
          <cell r="A8897" t="str">
            <v>BR0123071040</v>
          </cell>
          <cell r="B8897" t="str">
            <v>BR012307</v>
          </cell>
          <cell r="C8897">
            <v>1040</v>
          </cell>
          <cell r="D8897">
            <v>12.761699999999999</v>
          </cell>
          <cell r="E8897">
            <v>0.19491</v>
          </cell>
          <cell r="F8897">
            <v>0.40487000000000001</v>
          </cell>
          <cell r="G8897">
            <v>0</v>
          </cell>
          <cell r="H8897">
            <v>0.25056</v>
          </cell>
          <cell r="I8897">
            <v>13.012259999999999</v>
          </cell>
        </row>
        <row r="8898">
          <cell r="A8898" t="str">
            <v>BR0123081040</v>
          </cell>
          <cell r="B8898" t="str">
            <v>BR012308</v>
          </cell>
          <cell r="C8898">
            <v>1040</v>
          </cell>
          <cell r="D8898">
            <v>7.4017900000000001</v>
          </cell>
          <cell r="E8898">
            <v>0.79152</v>
          </cell>
          <cell r="F8898">
            <v>1.37256</v>
          </cell>
          <cell r="G8898">
            <v>0</v>
          </cell>
          <cell r="H8898">
            <v>0.23705999999999999</v>
          </cell>
          <cell r="I8898">
            <v>7.6388499999999997</v>
          </cell>
        </row>
        <row r="8899">
          <cell r="A8899" t="str">
            <v>BR0123092060</v>
          </cell>
          <cell r="B8899" t="str">
            <v>BR012309</v>
          </cell>
          <cell r="C8899">
            <v>2060</v>
          </cell>
          <cell r="D8899">
            <v>142.15633</v>
          </cell>
          <cell r="E8899">
            <v>4.4923200000000003</v>
          </cell>
          <cell r="F8899">
            <v>6.6792999999999996</v>
          </cell>
          <cell r="G8899">
            <v>0</v>
          </cell>
          <cell r="H8899">
            <v>0</v>
          </cell>
          <cell r="I8899">
            <v>142.15633</v>
          </cell>
        </row>
        <row r="8900">
          <cell r="A8900" t="str">
            <v>BR0123112060</v>
          </cell>
          <cell r="B8900" t="str">
            <v>BR012311</v>
          </cell>
          <cell r="C8900">
            <v>2060</v>
          </cell>
          <cell r="D8900">
            <v>52.781959999999998</v>
          </cell>
          <cell r="E8900">
            <v>7.0275800000000004</v>
          </cell>
          <cell r="F8900">
            <v>11.835279999999999</v>
          </cell>
          <cell r="G8900">
            <v>0</v>
          </cell>
          <cell r="H8900">
            <v>0</v>
          </cell>
          <cell r="I8900">
            <v>52.781959999999998</v>
          </cell>
        </row>
        <row r="8901">
          <cell r="A8901" t="str">
            <v>BR0123112064</v>
          </cell>
          <cell r="B8901" t="str">
            <v>BR012311</v>
          </cell>
          <cell r="C8901">
            <v>2064</v>
          </cell>
          <cell r="D8901">
            <v>108.12451</v>
          </cell>
          <cell r="E8901">
            <v>6.9156599999999999</v>
          </cell>
          <cell r="F8901">
            <v>12.78519</v>
          </cell>
          <cell r="G8901">
            <v>0</v>
          </cell>
          <cell r="H8901">
            <v>0</v>
          </cell>
          <cell r="I8901">
            <v>108.12451</v>
          </cell>
        </row>
        <row r="8902">
          <cell r="A8902" t="str">
            <v>BR0123122060</v>
          </cell>
          <cell r="B8902" t="str">
            <v>BR012312</v>
          </cell>
          <cell r="C8902">
            <v>2060</v>
          </cell>
          <cell r="D8902">
            <v>80.796499999999995</v>
          </cell>
          <cell r="E8902">
            <v>11.98915</v>
          </cell>
          <cell r="F8902">
            <v>19.67548</v>
          </cell>
          <cell r="G8902">
            <v>0</v>
          </cell>
          <cell r="H8902">
            <v>0</v>
          </cell>
          <cell r="I8902">
            <v>80.796499999999995</v>
          </cell>
        </row>
        <row r="8903">
          <cell r="A8903" t="str">
            <v>BR0123122064</v>
          </cell>
          <cell r="B8903" t="str">
            <v>BR012312</v>
          </cell>
          <cell r="C8903">
            <v>2064</v>
          </cell>
          <cell r="D8903">
            <v>110.97244000000001</v>
          </cell>
          <cell r="E8903">
            <v>7.3113799999999998</v>
          </cell>
          <cell r="F8903">
            <v>17.882200000000001</v>
          </cell>
          <cell r="G8903">
            <v>0</v>
          </cell>
          <cell r="H8903">
            <v>0</v>
          </cell>
          <cell r="I8903">
            <v>110.97244000000001</v>
          </cell>
        </row>
        <row r="8904">
          <cell r="A8904" t="str">
            <v>BR0123152064</v>
          </cell>
          <cell r="B8904" t="str">
            <v>BR012315</v>
          </cell>
          <cell r="C8904">
            <v>2064</v>
          </cell>
          <cell r="D8904">
            <v>137.52019999999999</v>
          </cell>
          <cell r="E8904">
            <v>5.0958399999999999</v>
          </cell>
          <cell r="F8904">
            <v>10.132479999999999</v>
          </cell>
          <cell r="G8904">
            <v>0</v>
          </cell>
          <cell r="H8904">
            <v>0</v>
          </cell>
          <cell r="I8904">
            <v>137.52019999999999</v>
          </cell>
        </row>
        <row r="8905">
          <cell r="A8905" t="str">
            <v>BR0123171040</v>
          </cell>
          <cell r="B8905" t="str">
            <v>BR012317</v>
          </cell>
          <cell r="C8905">
            <v>1040</v>
          </cell>
          <cell r="D8905">
            <v>72.661879999999996</v>
          </cell>
          <cell r="E8905">
            <v>7.6572899999999997</v>
          </cell>
          <cell r="F8905">
            <v>17.490130000000001</v>
          </cell>
          <cell r="G8905">
            <v>0</v>
          </cell>
          <cell r="H8905">
            <v>0.22220999999999999</v>
          </cell>
          <cell r="I8905">
            <v>72.88409</v>
          </cell>
        </row>
        <row r="8906">
          <cell r="A8906" t="str">
            <v>BR0123182064</v>
          </cell>
          <cell r="B8906" t="str">
            <v>BR012318</v>
          </cell>
          <cell r="C8906">
            <v>2064</v>
          </cell>
          <cell r="D8906">
            <v>104.25809</v>
          </cell>
          <cell r="E8906">
            <v>7.3423100000000003</v>
          </cell>
          <cell r="F8906">
            <v>14.9025</v>
          </cell>
          <cell r="G8906">
            <v>0</v>
          </cell>
          <cell r="H8906">
            <v>0</v>
          </cell>
          <cell r="I8906">
            <v>104.25809</v>
          </cell>
        </row>
        <row r="8907">
          <cell r="A8907" t="str">
            <v>BR0123192060</v>
          </cell>
          <cell r="B8907" t="str">
            <v>BR012319</v>
          </cell>
          <cell r="C8907">
            <v>2060</v>
          </cell>
          <cell r="D8907">
            <v>121.87</v>
          </cell>
          <cell r="E8907">
            <v>10.78</v>
          </cell>
          <cell r="F8907">
            <v>11.17</v>
          </cell>
          <cell r="G8907">
            <v>0</v>
          </cell>
          <cell r="H8907">
            <v>0</v>
          </cell>
          <cell r="I8907">
            <v>121.87</v>
          </cell>
        </row>
        <row r="8908">
          <cell r="A8908" t="str">
            <v>BR0123192064</v>
          </cell>
          <cell r="B8908" t="str">
            <v>BR012319</v>
          </cell>
          <cell r="C8908">
            <v>2064</v>
          </cell>
          <cell r="D8908">
            <v>172.85463999999999</v>
          </cell>
          <cell r="E8908">
            <v>10.264430000000001</v>
          </cell>
          <cell r="F8908">
            <v>22.262450000000001</v>
          </cell>
          <cell r="G8908">
            <v>0</v>
          </cell>
          <cell r="H8908">
            <v>0</v>
          </cell>
          <cell r="I8908">
            <v>172.85463999999999</v>
          </cell>
        </row>
        <row r="8909">
          <cell r="A8909" t="str">
            <v>BR0123201040</v>
          </cell>
          <cell r="B8909" t="str">
            <v>BR012320</v>
          </cell>
          <cell r="C8909">
            <v>1040</v>
          </cell>
          <cell r="D8909">
            <v>12.832420000000001</v>
          </cell>
          <cell r="E8909">
            <v>0.81420999999999999</v>
          </cell>
          <cell r="F8909">
            <v>1.6009899999999999</v>
          </cell>
          <cell r="G8909">
            <v>0</v>
          </cell>
          <cell r="H8909">
            <v>0.25417000000000001</v>
          </cell>
          <cell r="I8909">
            <v>13.086590000000001</v>
          </cell>
        </row>
        <row r="8910">
          <cell r="A8910" t="str">
            <v>BR0123232060</v>
          </cell>
          <cell r="B8910" t="str">
            <v>BR012323</v>
          </cell>
          <cell r="C8910">
            <v>2060</v>
          </cell>
          <cell r="D8910">
            <v>123.95744000000001</v>
          </cell>
          <cell r="E8910">
            <v>14.80442</v>
          </cell>
          <cell r="F8910">
            <v>15.19163</v>
          </cell>
          <cell r="G8910">
            <v>0</v>
          </cell>
          <cell r="H8910">
            <v>0</v>
          </cell>
          <cell r="I8910">
            <v>123.95744000000001</v>
          </cell>
        </row>
        <row r="8911">
          <cell r="A8911" t="str">
            <v>BR0123241040</v>
          </cell>
          <cell r="B8911" t="str">
            <v>BR012324</v>
          </cell>
          <cell r="C8911">
            <v>1040</v>
          </cell>
          <cell r="D8911">
            <v>106.59596000000001</v>
          </cell>
          <cell r="E8911">
            <v>7.0897899999999998</v>
          </cell>
          <cell r="F8911">
            <v>10.414580000000001</v>
          </cell>
          <cell r="G8911">
            <v>0</v>
          </cell>
          <cell r="H8911">
            <v>2.9300799999999998</v>
          </cell>
          <cell r="I8911">
            <v>109.52604000000001</v>
          </cell>
        </row>
        <row r="8912">
          <cell r="A8912" t="str">
            <v>BR0123252060</v>
          </cell>
          <cell r="B8912" t="str">
            <v>BR012325</v>
          </cell>
          <cell r="C8912">
            <v>2060</v>
          </cell>
          <cell r="D8912">
            <v>136.28725</v>
          </cell>
          <cell r="E8912">
            <v>11.11598</v>
          </cell>
          <cell r="F8912">
            <v>11.22073</v>
          </cell>
          <cell r="G8912">
            <v>0</v>
          </cell>
          <cell r="H8912">
            <v>0.78269</v>
          </cell>
          <cell r="I8912">
            <v>137.06994</v>
          </cell>
        </row>
        <row r="8913">
          <cell r="A8913" t="str">
            <v>BR0123264010</v>
          </cell>
          <cell r="B8913" t="str">
            <v>BR012326</v>
          </cell>
          <cell r="C8913">
            <v>4010</v>
          </cell>
          <cell r="D8913">
            <v>715.24096999999995</v>
          </cell>
          <cell r="E8913">
            <v>24.107030000000002</v>
          </cell>
          <cell r="F8913">
            <v>40.961599999999997</v>
          </cell>
          <cell r="G8913">
            <v>0</v>
          </cell>
          <cell r="H8913">
            <v>21.302990000000001</v>
          </cell>
          <cell r="I8913">
            <v>736.54395999999997</v>
          </cell>
        </row>
        <row r="8914">
          <cell r="A8914" t="str">
            <v>BR0123312060</v>
          </cell>
          <cell r="B8914" t="str">
            <v>BR012331</v>
          </cell>
          <cell r="C8914">
            <v>2060</v>
          </cell>
          <cell r="D8914">
            <v>134.75355999999999</v>
          </cell>
          <cell r="E8914">
            <v>7.0022200000000003</v>
          </cell>
          <cell r="F8914">
            <v>8.8427299999999995</v>
          </cell>
          <cell r="G8914">
            <v>0</v>
          </cell>
          <cell r="H8914">
            <v>0</v>
          </cell>
          <cell r="I8914">
            <v>134.75355999999999</v>
          </cell>
        </row>
        <row r="8915">
          <cell r="A8915" t="str">
            <v>BR0123312064</v>
          </cell>
          <cell r="B8915" t="str">
            <v>BR012331</v>
          </cell>
          <cell r="C8915">
            <v>2064</v>
          </cell>
          <cell r="D8915">
            <v>121.24102000000001</v>
          </cell>
          <cell r="E8915">
            <v>6.90198</v>
          </cell>
          <cell r="F8915">
            <v>12.878399999999999</v>
          </cell>
          <cell r="G8915">
            <v>0</v>
          </cell>
          <cell r="H8915">
            <v>0</v>
          </cell>
          <cell r="I8915">
            <v>121.24102000000001</v>
          </cell>
        </row>
        <row r="8916">
          <cell r="A8916" t="str">
            <v>BR0123322061</v>
          </cell>
          <cell r="B8916" t="str">
            <v>BR012332</v>
          </cell>
          <cell r="C8916">
            <v>2061</v>
          </cell>
          <cell r="D8916">
            <v>65.566450000000003</v>
          </cell>
          <cell r="E8916">
            <v>4.6313599999999999</v>
          </cell>
          <cell r="F8916">
            <v>8.6477000000000004</v>
          </cell>
          <cell r="G8916">
            <v>0</v>
          </cell>
          <cell r="H8916">
            <v>0</v>
          </cell>
          <cell r="I8916">
            <v>65.566450000000003</v>
          </cell>
        </row>
        <row r="8917">
          <cell r="A8917" t="str">
            <v>BR0123331040</v>
          </cell>
          <cell r="B8917" t="str">
            <v>BR012333</v>
          </cell>
          <cell r="C8917">
            <v>1040</v>
          </cell>
          <cell r="D8917">
            <v>19.039629999999999</v>
          </cell>
          <cell r="E8917">
            <v>7.2799699999999996</v>
          </cell>
          <cell r="F8917">
            <v>11.52633</v>
          </cell>
          <cell r="G8917">
            <v>0</v>
          </cell>
          <cell r="H8917">
            <v>39.900469999999999</v>
          </cell>
          <cell r="I8917">
            <v>58.940100000000001</v>
          </cell>
        </row>
        <row r="8918">
          <cell r="A8918" t="str">
            <v>BR0123341040</v>
          </cell>
          <cell r="B8918" t="str">
            <v>BR012334</v>
          </cell>
          <cell r="C8918">
            <v>1040</v>
          </cell>
          <cell r="D8918">
            <v>23.309550000000002</v>
          </cell>
          <cell r="E8918">
            <v>7.6273</v>
          </cell>
          <cell r="F8918">
            <v>11.868980000000001</v>
          </cell>
          <cell r="G8918">
            <v>0</v>
          </cell>
          <cell r="H8918">
            <v>38.569710000000001</v>
          </cell>
          <cell r="I8918">
            <v>61.879260000000002</v>
          </cell>
        </row>
        <row r="8919">
          <cell r="A8919" t="str">
            <v>BR0123374010</v>
          </cell>
          <cell r="B8919" t="str">
            <v>BR012337</v>
          </cell>
          <cell r="C8919">
            <v>4010</v>
          </cell>
          <cell r="D8919">
            <v>911.46</v>
          </cell>
          <cell r="E8919">
            <v>0</v>
          </cell>
          <cell r="F8919">
            <v>0</v>
          </cell>
          <cell r="G8919">
            <v>0</v>
          </cell>
          <cell r="H8919">
            <v>2.4950000000000001</v>
          </cell>
          <cell r="I8919">
            <v>913.95500000000004</v>
          </cell>
        </row>
        <row r="8920">
          <cell r="A8920" t="str">
            <v>BR0123376023</v>
          </cell>
          <cell r="B8920" t="str">
            <v>BR012337</v>
          </cell>
          <cell r="C8920">
            <v>6023</v>
          </cell>
          <cell r="D8920">
            <v>275.81450000000001</v>
          </cell>
          <cell r="E8920">
            <v>0</v>
          </cell>
          <cell r="F8920">
            <v>0</v>
          </cell>
          <cell r="G8920">
            <v>0</v>
          </cell>
          <cell r="H8920">
            <v>2.4956700000000001</v>
          </cell>
          <cell r="I8920">
            <v>278.31017000000003</v>
          </cell>
        </row>
        <row r="8921">
          <cell r="A8921" t="str">
            <v>BR0123384010</v>
          </cell>
          <cell r="B8921" t="str">
            <v>BR012338</v>
          </cell>
          <cell r="C8921">
            <v>4010</v>
          </cell>
          <cell r="D8921">
            <v>742.84939999999995</v>
          </cell>
          <cell r="E8921">
            <v>25.210899999999999</v>
          </cell>
          <cell r="F8921">
            <v>57.424399999999999</v>
          </cell>
          <cell r="G8921">
            <v>0</v>
          </cell>
          <cell r="H8921">
            <v>29.6524</v>
          </cell>
          <cell r="I8921">
            <v>772.5018</v>
          </cell>
        </row>
        <row r="8922">
          <cell r="A8922" t="str">
            <v>BR0123392060</v>
          </cell>
          <cell r="B8922" t="str">
            <v>BR012339</v>
          </cell>
          <cell r="C8922">
            <v>2060</v>
          </cell>
          <cell r="D8922">
            <v>152.73423</v>
          </cell>
          <cell r="E8922">
            <v>7.3667499999999997</v>
          </cell>
          <cell r="F8922">
            <v>8.9472699999999996</v>
          </cell>
          <cell r="G8922">
            <v>0</v>
          </cell>
          <cell r="H8922">
            <v>0</v>
          </cell>
          <cell r="I8922">
            <v>152.73423</v>
          </cell>
        </row>
        <row r="8923">
          <cell r="A8923" t="str">
            <v>BR0123392064</v>
          </cell>
          <cell r="B8923" t="str">
            <v>BR012339</v>
          </cell>
          <cell r="C8923">
            <v>2064</v>
          </cell>
          <cell r="D8923">
            <v>139.69959</v>
          </cell>
          <cell r="E8923">
            <v>6.8129600000000003</v>
          </cell>
          <cell r="F8923">
            <v>12.978160000000001</v>
          </cell>
          <cell r="G8923">
            <v>0</v>
          </cell>
          <cell r="H8923">
            <v>0</v>
          </cell>
          <cell r="I8923">
            <v>139.69959</v>
          </cell>
        </row>
        <row r="8924">
          <cell r="A8924" t="str">
            <v>BR0123402064</v>
          </cell>
          <cell r="B8924" t="str">
            <v>BR012340</v>
          </cell>
          <cell r="C8924">
            <v>2064</v>
          </cell>
          <cell r="D8924">
            <v>125.24</v>
          </cell>
          <cell r="E8924">
            <v>2.145</v>
          </cell>
          <cell r="F8924">
            <v>2.2349999999999999</v>
          </cell>
          <cell r="G8924">
            <v>0</v>
          </cell>
          <cell r="H8924">
            <v>0</v>
          </cell>
          <cell r="I8924">
            <v>125.24</v>
          </cell>
        </row>
        <row r="8925">
          <cell r="A8925" t="str">
            <v>BR0123412064</v>
          </cell>
          <cell r="B8925" t="str">
            <v>BR012341</v>
          </cell>
          <cell r="C8925">
            <v>2064</v>
          </cell>
          <cell r="D8925">
            <v>130.19999999999999</v>
          </cell>
          <cell r="E8925">
            <v>2.15</v>
          </cell>
          <cell r="F8925">
            <v>2.23</v>
          </cell>
          <cell r="G8925">
            <v>0</v>
          </cell>
          <cell r="H8925">
            <v>0</v>
          </cell>
          <cell r="I8925">
            <v>130.19999999999999</v>
          </cell>
        </row>
        <row r="8926">
          <cell r="A8926" t="str">
            <v>BR0123422064</v>
          </cell>
          <cell r="B8926" t="str">
            <v>BR012342</v>
          </cell>
          <cell r="C8926">
            <v>2064</v>
          </cell>
          <cell r="D8926">
            <v>129.089</v>
          </cell>
          <cell r="E8926">
            <v>0.56699999999999995</v>
          </cell>
          <cell r="F8926">
            <v>0.71799999999999997</v>
          </cell>
          <cell r="G8926">
            <v>0</v>
          </cell>
          <cell r="H8926">
            <v>0</v>
          </cell>
          <cell r="I8926">
            <v>129.089</v>
          </cell>
        </row>
        <row r="8927">
          <cell r="A8927" t="str">
            <v>BR0123432061</v>
          </cell>
          <cell r="B8927" t="str">
            <v>BR012343</v>
          </cell>
          <cell r="C8927">
            <v>2061</v>
          </cell>
          <cell r="D8927">
            <v>130.09342000000001</v>
          </cell>
          <cell r="E8927">
            <v>12.68402</v>
          </cell>
          <cell r="F8927">
            <v>20.797450000000001</v>
          </cell>
          <cell r="G8927">
            <v>0</v>
          </cell>
          <cell r="H8927">
            <v>0</v>
          </cell>
          <cell r="I8927">
            <v>130.09342000000001</v>
          </cell>
        </row>
        <row r="8928">
          <cell r="A8928" t="str">
            <v>BR0123442061</v>
          </cell>
          <cell r="B8928" t="str">
            <v>BR012344</v>
          </cell>
          <cell r="C8928">
            <v>2061</v>
          </cell>
          <cell r="D8928">
            <v>99.356830000000002</v>
          </cell>
          <cell r="E8928">
            <v>7.2143899999999999</v>
          </cell>
          <cell r="F8928">
            <v>11.412979999999999</v>
          </cell>
          <cell r="G8928">
            <v>0</v>
          </cell>
          <cell r="H8928">
            <v>6.0000000000000002E-5</v>
          </cell>
          <cell r="I8928">
            <v>99.356890000000007</v>
          </cell>
        </row>
        <row r="8929">
          <cell r="A8929" t="str">
            <v>BR0123452061</v>
          </cell>
          <cell r="B8929" t="str">
            <v>BR012345</v>
          </cell>
          <cell r="C8929">
            <v>2061</v>
          </cell>
          <cell r="D8929">
            <v>121.68405</v>
          </cell>
          <cell r="E8929">
            <v>7.6691700000000003</v>
          </cell>
          <cell r="F8929">
            <v>10.862209999999999</v>
          </cell>
          <cell r="G8929">
            <v>0</v>
          </cell>
          <cell r="H8929">
            <v>0</v>
          </cell>
          <cell r="I8929">
            <v>121.68405</v>
          </cell>
        </row>
        <row r="8930">
          <cell r="A8930" t="str">
            <v>BR0123462061</v>
          </cell>
          <cell r="B8930" t="str">
            <v>BR012346</v>
          </cell>
          <cell r="C8930">
            <v>2061</v>
          </cell>
          <cell r="D8930">
            <v>76.297569999999993</v>
          </cell>
          <cell r="E8930">
            <v>6.2078499999999996</v>
          </cell>
          <cell r="F8930">
            <v>11.122210000000001</v>
          </cell>
          <cell r="G8930">
            <v>0</v>
          </cell>
          <cell r="H8930">
            <v>0</v>
          </cell>
          <cell r="I8930">
            <v>76.297569999999993</v>
          </cell>
        </row>
        <row r="8931">
          <cell r="A8931" t="str">
            <v>BR0123471040</v>
          </cell>
          <cell r="B8931" t="str">
            <v>BR012347</v>
          </cell>
          <cell r="C8931">
            <v>1040</v>
          </cell>
          <cell r="D8931">
            <v>57.748600000000003</v>
          </cell>
          <cell r="E8931">
            <v>5.9962</v>
          </cell>
          <cell r="F8931">
            <v>9.5732999999999997</v>
          </cell>
          <cell r="G8931">
            <v>0</v>
          </cell>
          <cell r="H8931">
            <v>0.24079999999999999</v>
          </cell>
          <cell r="I8931">
            <v>57.989400000000003</v>
          </cell>
        </row>
        <row r="8932">
          <cell r="A8932" t="str">
            <v>BR0123482064</v>
          </cell>
          <cell r="B8932" t="str">
            <v>BR012348</v>
          </cell>
          <cell r="C8932">
            <v>2064</v>
          </cell>
          <cell r="D8932">
            <v>120.91777999999999</v>
          </cell>
          <cell r="E8932">
            <v>0.67222000000000004</v>
          </cell>
          <cell r="F8932">
            <v>0.54888999999999999</v>
          </cell>
          <cell r="G8932">
            <v>0</v>
          </cell>
          <cell r="H8932">
            <v>0</v>
          </cell>
          <cell r="I8932">
            <v>120.91777999999999</v>
          </cell>
        </row>
        <row r="8933">
          <cell r="A8933" t="str">
            <v>BR0123492064</v>
          </cell>
          <cell r="B8933" t="str">
            <v>BR012349</v>
          </cell>
          <cell r="C8933">
            <v>2064</v>
          </cell>
          <cell r="D8933">
            <v>130.51499999999999</v>
          </cell>
          <cell r="E8933">
            <v>0.90500000000000003</v>
          </cell>
          <cell r="F8933">
            <v>0.81499999999999995</v>
          </cell>
          <cell r="G8933">
            <v>0</v>
          </cell>
          <cell r="H8933">
            <v>0</v>
          </cell>
          <cell r="I8933">
            <v>130.51499999999999</v>
          </cell>
        </row>
        <row r="8934">
          <cell r="A8934" t="str">
            <v>BR0123502064</v>
          </cell>
          <cell r="B8934" t="str">
            <v>BR012350</v>
          </cell>
          <cell r="C8934">
            <v>2064</v>
          </cell>
          <cell r="D8934">
            <v>136.88999999999999</v>
          </cell>
          <cell r="E8934">
            <v>0.75</v>
          </cell>
          <cell r="F8934">
            <v>0.76</v>
          </cell>
          <cell r="G8934">
            <v>0</v>
          </cell>
          <cell r="H8934">
            <v>0</v>
          </cell>
          <cell r="I8934">
            <v>136.88999999999999</v>
          </cell>
        </row>
        <row r="8935">
          <cell r="A8935" t="str">
            <v>BR0123512064</v>
          </cell>
          <cell r="B8935" t="str">
            <v>BR012351</v>
          </cell>
          <cell r="C8935">
            <v>2064</v>
          </cell>
          <cell r="D8935">
            <v>78.051580000000001</v>
          </cell>
          <cell r="E8935">
            <v>4.3426299999999998</v>
          </cell>
          <cell r="F8935">
            <v>10.62825</v>
          </cell>
          <cell r="G8935">
            <v>0</v>
          </cell>
          <cell r="H8935">
            <v>0</v>
          </cell>
          <cell r="I8935">
            <v>78.051580000000001</v>
          </cell>
        </row>
        <row r="8936">
          <cell r="A8936" t="str">
            <v>BR0123522064</v>
          </cell>
          <cell r="B8936" t="str">
            <v>BR012352</v>
          </cell>
          <cell r="C8936">
            <v>2064</v>
          </cell>
          <cell r="D8936">
            <v>77.660150000000002</v>
          </cell>
          <cell r="E8936">
            <v>4.3341200000000004</v>
          </cell>
          <cell r="F8936">
            <v>10.602370000000001</v>
          </cell>
          <cell r="G8936">
            <v>0</v>
          </cell>
          <cell r="H8936">
            <v>0</v>
          </cell>
          <cell r="I8936">
            <v>77.660150000000002</v>
          </cell>
        </row>
        <row r="8937">
          <cell r="A8937" t="str">
            <v>BR0123532064</v>
          </cell>
          <cell r="B8937" t="str">
            <v>BR012353</v>
          </cell>
          <cell r="C8937">
            <v>2064</v>
          </cell>
          <cell r="D8937">
            <v>78.297409999999999</v>
          </cell>
          <cell r="E8937">
            <v>4.3345599999999997</v>
          </cell>
          <cell r="F8937">
            <v>10.603809999999999</v>
          </cell>
          <cell r="G8937">
            <v>0</v>
          </cell>
          <cell r="H8937">
            <v>0</v>
          </cell>
          <cell r="I8937">
            <v>78.297409999999999</v>
          </cell>
        </row>
        <row r="8938">
          <cell r="A8938" t="str">
            <v>BR0123542060</v>
          </cell>
          <cell r="B8938" t="str">
            <v>BR012354</v>
          </cell>
          <cell r="C8938">
            <v>2060</v>
          </cell>
          <cell r="D8938">
            <v>131.35900000000001</v>
          </cell>
          <cell r="E8938">
            <v>9.2379999999999995</v>
          </cell>
          <cell r="F8938">
            <v>9.2940000000000005</v>
          </cell>
          <cell r="G8938">
            <v>0</v>
          </cell>
          <cell r="H8938">
            <v>0</v>
          </cell>
          <cell r="I8938">
            <v>131.35900000000001</v>
          </cell>
        </row>
        <row r="8939">
          <cell r="A8939" t="str">
            <v>BR0123542064</v>
          </cell>
          <cell r="B8939" t="str">
            <v>BR012354</v>
          </cell>
          <cell r="C8939">
            <v>2064</v>
          </cell>
          <cell r="D8939">
            <v>130.97999999999999</v>
          </cell>
          <cell r="E8939">
            <v>2.145</v>
          </cell>
          <cell r="F8939">
            <v>2.2349999999999999</v>
          </cell>
          <cell r="G8939">
            <v>0</v>
          </cell>
          <cell r="H8939">
            <v>0</v>
          </cell>
          <cell r="I8939">
            <v>130.97999999999999</v>
          </cell>
        </row>
        <row r="8940">
          <cell r="A8940" t="str">
            <v>BR0123552061</v>
          </cell>
          <cell r="B8940" t="str">
            <v>BR012355</v>
          </cell>
          <cell r="C8940">
            <v>2061</v>
          </cell>
          <cell r="D8940">
            <v>111.75203999999999</v>
          </cell>
          <cell r="E8940">
            <v>6.1564500000000004</v>
          </cell>
          <cell r="F8940">
            <v>10.947100000000001</v>
          </cell>
          <cell r="G8940">
            <v>0</v>
          </cell>
          <cell r="H8940">
            <v>0</v>
          </cell>
          <cell r="I8940">
            <v>111.75203999999999</v>
          </cell>
        </row>
        <row r="8941">
          <cell r="A8941" t="str">
            <v>BR0123562064</v>
          </cell>
          <cell r="B8941" t="str">
            <v>BR012356</v>
          </cell>
          <cell r="C8941">
            <v>2064</v>
          </cell>
          <cell r="D8941">
            <v>195.75119000000001</v>
          </cell>
          <cell r="E8941">
            <v>7.6180899999999996</v>
          </cell>
          <cell r="F8941">
            <v>17.31146</v>
          </cell>
          <cell r="G8941">
            <v>0</v>
          </cell>
          <cell r="H8941">
            <v>0</v>
          </cell>
          <cell r="I8941">
            <v>195.75119000000001</v>
          </cell>
        </row>
        <row r="8942">
          <cell r="A8942" t="str">
            <v>BR0123572064</v>
          </cell>
          <cell r="B8942" t="str">
            <v>BR012357</v>
          </cell>
          <cell r="C8942">
            <v>2064</v>
          </cell>
          <cell r="D8942">
            <v>84.157079999999993</v>
          </cell>
          <cell r="E8942">
            <v>6.8147599999999997</v>
          </cell>
          <cell r="F8942">
            <v>15.47757</v>
          </cell>
          <cell r="G8942">
            <v>0</v>
          </cell>
          <cell r="H8942">
            <v>0</v>
          </cell>
          <cell r="I8942">
            <v>84.157079999999993</v>
          </cell>
        </row>
        <row r="8943">
          <cell r="A8943" t="str">
            <v>BR0123582060</v>
          </cell>
          <cell r="B8943" t="str">
            <v>BR012358</v>
          </cell>
          <cell r="C8943">
            <v>2060</v>
          </cell>
          <cell r="D8943">
            <v>103.2088</v>
          </cell>
          <cell r="E8943">
            <v>8.0287500000000005</v>
          </cell>
          <cell r="F8943">
            <v>14.43069</v>
          </cell>
          <cell r="G8943">
            <v>0</v>
          </cell>
          <cell r="H8943">
            <v>0</v>
          </cell>
          <cell r="I8943">
            <v>103.2088</v>
          </cell>
        </row>
        <row r="8944">
          <cell r="A8944" t="str">
            <v>BR0123582064</v>
          </cell>
          <cell r="B8944" t="str">
            <v>BR012358</v>
          </cell>
          <cell r="C8944">
            <v>2064</v>
          </cell>
          <cell r="D8944">
            <v>115.37893</v>
          </cell>
          <cell r="E8944">
            <v>5.8423499999999997</v>
          </cell>
          <cell r="F8944">
            <v>11.867279999999999</v>
          </cell>
          <cell r="G8944">
            <v>0</v>
          </cell>
          <cell r="H8944">
            <v>0</v>
          </cell>
          <cell r="I8944">
            <v>115.37893</v>
          </cell>
        </row>
        <row r="8945">
          <cell r="A8945" t="str">
            <v>BR0123592064</v>
          </cell>
          <cell r="B8945" t="str">
            <v>BR012359</v>
          </cell>
          <cell r="C8945">
            <v>2064</v>
          </cell>
          <cell r="D8945">
            <v>119.845</v>
          </cell>
          <cell r="E8945">
            <v>1.4724999999999999</v>
          </cell>
          <cell r="F8945">
            <v>1.5125</v>
          </cell>
          <cell r="G8945">
            <v>0</v>
          </cell>
          <cell r="H8945">
            <v>0</v>
          </cell>
          <cell r="I8945">
            <v>119.845</v>
          </cell>
        </row>
        <row r="8946">
          <cell r="A8946" t="str">
            <v>BR0123602060</v>
          </cell>
          <cell r="B8946" t="str">
            <v>BR012360</v>
          </cell>
          <cell r="C8946">
            <v>2060</v>
          </cell>
          <cell r="D8946">
            <v>93.380399999999995</v>
          </cell>
          <cell r="E8946">
            <v>7.4397000000000002</v>
          </cell>
          <cell r="F8946">
            <v>11.4511</v>
          </cell>
          <cell r="G8946">
            <v>0</v>
          </cell>
          <cell r="H8946">
            <v>0</v>
          </cell>
          <cell r="I8946">
            <v>93.380399999999995</v>
          </cell>
        </row>
        <row r="8947">
          <cell r="A8947" t="str">
            <v>BR0123602064</v>
          </cell>
          <cell r="B8947" t="str">
            <v>BR012360</v>
          </cell>
          <cell r="C8947">
            <v>2064</v>
          </cell>
          <cell r="D8947">
            <v>114.1568</v>
          </cell>
          <cell r="E8947">
            <v>6.0152999999999999</v>
          </cell>
          <cell r="F8947">
            <v>12.503819999999999</v>
          </cell>
          <cell r="G8947">
            <v>0</v>
          </cell>
          <cell r="H8947">
            <v>0</v>
          </cell>
          <cell r="I8947">
            <v>114.1568</v>
          </cell>
        </row>
        <row r="8948">
          <cell r="A8948" t="str">
            <v>BR0123612064</v>
          </cell>
          <cell r="B8948" t="str">
            <v>BR012361</v>
          </cell>
          <cell r="C8948">
            <v>2064</v>
          </cell>
          <cell r="D8948">
            <v>13155.881789999999</v>
          </cell>
          <cell r="E8948">
            <v>688.14067999999997</v>
          </cell>
          <cell r="F8948">
            <v>1431.17182</v>
          </cell>
          <cell r="G8948">
            <v>0</v>
          </cell>
          <cell r="H8948">
            <v>0</v>
          </cell>
          <cell r="I8948">
            <v>13155.881789999999</v>
          </cell>
        </row>
        <row r="8949">
          <cell r="A8949" t="str">
            <v>BR0123622064</v>
          </cell>
          <cell r="B8949" t="str">
            <v>BR012362</v>
          </cell>
          <cell r="C8949">
            <v>2064</v>
          </cell>
          <cell r="D8949">
            <v>121.25667</v>
          </cell>
          <cell r="E8949">
            <v>1.47333</v>
          </cell>
          <cell r="F8949">
            <v>1.51</v>
          </cell>
          <cell r="G8949">
            <v>0</v>
          </cell>
          <cell r="H8949">
            <v>0</v>
          </cell>
          <cell r="I8949">
            <v>121.25667</v>
          </cell>
        </row>
        <row r="8950">
          <cell r="A8950" t="str">
            <v>BR0123634010</v>
          </cell>
          <cell r="B8950" t="str">
            <v>BR012363</v>
          </cell>
          <cell r="C8950">
            <v>4010</v>
          </cell>
          <cell r="D8950">
            <v>145.66522000000001</v>
          </cell>
          <cell r="E8950">
            <v>1.81826</v>
          </cell>
          <cell r="F8950">
            <v>6.7786999999999997</v>
          </cell>
          <cell r="G8950">
            <v>0</v>
          </cell>
          <cell r="H8950">
            <v>0</v>
          </cell>
          <cell r="I8950">
            <v>145.66522000000001</v>
          </cell>
        </row>
        <row r="8951">
          <cell r="A8951" t="str">
            <v>BR0123636023</v>
          </cell>
          <cell r="B8951" t="str">
            <v>BR012363</v>
          </cell>
          <cell r="C8951">
            <v>6023</v>
          </cell>
          <cell r="D8951">
            <v>160.1387</v>
          </cell>
          <cell r="E8951">
            <v>1.81826</v>
          </cell>
          <cell r="F8951">
            <v>6.7786999999999997</v>
          </cell>
          <cell r="G8951">
            <v>0</v>
          </cell>
          <cell r="H8951">
            <v>0</v>
          </cell>
          <cell r="I8951">
            <v>160.1387</v>
          </cell>
        </row>
        <row r="8952">
          <cell r="A8952" t="str">
            <v>BR0123642061</v>
          </cell>
          <cell r="B8952" t="str">
            <v>BR012364</v>
          </cell>
          <cell r="C8952">
            <v>2061</v>
          </cell>
          <cell r="D8952">
            <v>75.162009999999995</v>
          </cell>
          <cell r="E8952">
            <v>6.2053799999999999</v>
          </cell>
          <cell r="F8952">
            <v>11.117000000000001</v>
          </cell>
          <cell r="G8952">
            <v>0</v>
          </cell>
          <cell r="H8952">
            <v>0</v>
          </cell>
          <cell r="I8952">
            <v>75.162009999999995</v>
          </cell>
        </row>
        <row r="8953">
          <cell r="A8953" t="str">
            <v>BR0123652060</v>
          </cell>
          <cell r="B8953" t="str">
            <v>BR012365</v>
          </cell>
          <cell r="C8953">
            <v>2060</v>
          </cell>
          <cell r="D8953">
            <v>152.64053999999999</v>
          </cell>
          <cell r="E8953">
            <v>7.3671600000000002</v>
          </cell>
          <cell r="F8953">
            <v>8.9478399999999993</v>
          </cell>
          <cell r="G8953">
            <v>0</v>
          </cell>
          <cell r="H8953">
            <v>0</v>
          </cell>
          <cell r="I8953">
            <v>152.64053999999999</v>
          </cell>
        </row>
        <row r="8954">
          <cell r="A8954" t="str">
            <v>BR0123652064</v>
          </cell>
          <cell r="B8954" t="str">
            <v>BR012365</v>
          </cell>
          <cell r="C8954">
            <v>2064</v>
          </cell>
          <cell r="D8954">
            <v>122.72466</v>
          </cell>
          <cell r="E8954">
            <v>6.90273</v>
          </cell>
          <cell r="F8954">
            <v>12.881410000000001</v>
          </cell>
          <cell r="G8954">
            <v>0</v>
          </cell>
          <cell r="H8954">
            <v>0</v>
          </cell>
          <cell r="I8954">
            <v>122.72466</v>
          </cell>
        </row>
        <row r="8955">
          <cell r="A8955" t="str">
            <v>BR0123662064</v>
          </cell>
          <cell r="B8955" t="str">
            <v>BR012366</v>
          </cell>
          <cell r="C8955">
            <v>2064</v>
          </cell>
          <cell r="D8955">
            <v>88.874989999999997</v>
          </cell>
          <cell r="E8955">
            <v>11.938739999999999</v>
          </cell>
          <cell r="F8955">
            <v>24.099299999999999</v>
          </cell>
          <cell r="G8955">
            <v>0</v>
          </cell>
          <cell r="H8955">
            <v>0</v>
          </cell>
          <cell r="I8955">
            <v>88.874989999999997</v>
          </cell>
        </row>
        <row r="8956">
          <cell r="A8956" t="str">
            <v>BR0123672064</v>
          </cell>
          <cell r="B8956" t="str">
            <v>BR012367</v>
          </cell>
          <cell r="C8956">
            <v>2064</v>
          </cell>
          <cell r="D8956">
            <v>128.65</v>
          </cell>
          <cell r="E8956">
            <v>2.145</v>
          </cell>
          <cell r="F8956">
            <v>2.2349999999999999</v>
          </cell>
          <cell r="G8956">
            <v>0</v>
          </cell>
          <cell r="H8956">
            <v>0</v>
          </cell>
          <cell r="I8956">
            <v>128.65</v>
          </cell>
        </row>
        <row r="8957">
          <cell r="A8957" t="str">
            <v>BR0123682064</v>
          </cell>
          <cell r="B8957" t="str">
            <v>BR012368</v>
          </cell>
          <cell r="C8957">
            <v>2064</v>
          </cell>
          <cell r="D8957">
            <v>150.34961999999999</v>
          </cell>
          <cell r="E8957">
            <v>9.5345499999999994</v>
          </cell>
          <cell r="F8957">
            <v>18.685490000000001</v>
          </cell>
          <cell r="G8957">
            <v>0</v>
          </cell>
          <cell r="H8957">
            <v>0</v>
          </cell>
          <cell r="I8957">
            <v>150.34961999999999</v>
          </cell>
        </row>
        <row r="8958">
          <cell r="A8958" t="str">
            <v>BR0123692064</v>
          </cell>
          <cell r="B8958" t="str">
            <v>BR012369</v>
          </cell>
          <cell r="C8958">
            <v>2064</v>
          </cell>
          <cell r="D8958">
            <v>130.36181999999999</v>
          </cell>
          <cell r="E8958">
            <v>4.6175899999999999</v>
          </cell>
          <cell r="F8958">
            <v>8.4271700000000003</v>
          </cell>
          <cell r="G8958">
            <v>0</v>
          </cell>
          <cell r="H8958">
            <v>0</v>
          </cell>
          <cell r="I8958">
            <v>130.36181999999999</v>
          </cell>
        </row>
        <row r="8959">
          <cell r="A8959" t="str">
            <v>BR0123702064</v>
          </cell>
          <cell r="B8959" t="str">
            <v>BR012370</v>
          </cell>
          <cell r="C8959">
            <v>2064</v>
          </cell>
          <cell r="D8959">
            <v>101.38603999999999</v>
          </cell>
          <cell r="E8959">
            <v>7.2112999999999996</v>
          </cell>
          <cell r="F8959">
            <v>15.37063</v>
          </cell>
          <cell r="G8959">
            <v>0</v>
          </cell>
          <cell r="H8959">
            <v>1.25156</v>
          </cell>
          <cell r="I8959">
            <v>102.63759999999999</v>
          </cell>
        </row>
        <row r="8960">
          <cell r="A8960" t="str">
            <v>BR0123712064</v>
          </cell>
          <cell r="B8960" t="str">
            <v>BR012371</v>
          </cell>
          <cell r="C8960">
            <v>2064</v>
          </cell>
          <cell r="D8960">
            <v>119.86906999999999</v>
          </cell>
          <cell r="E8960">
            <v>1.4724999999999999</v>
          </cell>
          <cell r="F8960">
            <v>1.51119</v>
          </cell>
          <cell r="G8960">
            <v>0</v>
          </cell>
          <cell r="H8960">
            <v>0</v>
          </cell>
          <cell r="I8960">
            <v>119.86906999999999</v>
          </cell>
        </row>
        <row r="8961">
          <cell r="A8961" t="str">
            <v>BR0123724010</v>
          </cell>
          <cell r="B8961" t="str">
            <v>BR012372</v>
          </cell>
          <cell r="C8961">
            <v>4010</v>
          </cell>
          <cell r="D8961">
            <v>721.23433</v>
          </cell>
          <cell r="E8961">
            <v>28.461829999999999</v>
          </cell>
          <cell r="F8961">
            <v>49.241630000000001</v>
          </cell>
          <cell r="G8961">
            <v>0</v>
          </cell>
          <cell r="H8961">
            <v>23.517690000000002</v>
          </cell>
          <cell r="I8961">
            <v>744.75202000000002</v>
          </cell>
        </row>
        <row r="8962">
          <cell r="A8962" t="str">
            <v>BR0123732064</v>
          </cell>
          <cell r="B8962" t="str">
            <v>BR012373</v>
          </cell>
          <cell r="C8962">
            <v>2064</v>
          </cell>
          <cell r="D8962">
            <v>105.005</v>
          </cell>
          <cell r="E8962">
            <v>7.2662500000000003</v>
          </cell>
          <cell r="F8962">
            <v>17.403749999999999</v>
          </cell>
          <cell r="G8962">
            <v>0</v>
          </cell>
          <cell r="H8962">
            <v>0</v>
          </cell>
          <cell r="I8962">
            <v>105.005</v>
          </cell>
        </row>
        <row r="8963">
          <cell r="A8963" t="str">
            <v>BR0123742064</v>
          </cell>
          <cell r="B8963" t="str">
            <v>BR012374</v>
          </cell>
          <cell r="C8963">
            <v>2064</v>
          </cell>
          <cell r="D8963">
            <v>114.55562999999999</v>
          </cell>
          <cell r="E8963">
            <v>10.10163</v>
          </cell>
          <cell r="F8963">
            <v>22.28162</v>
          </cell>
          <cell r="G8963">
            <v>0</v>
          </cell>
          <cell r="H8963">
            <v>0</v>
          </cell>
          <cell r="I8963">
            <v>114.55562999999999</v>
          </cell>
        </row>
        <row r="8964">
          <cell r="A8964" t="str">
            <v>BR0123752064</v>
          </cell>
          <cell r="B8964" t="str">
            <v>BR012375</v>
          </cell>
          <cell r="C8964">
            <v>2064</v>
          </cell>
          <cell r="D8964">
            <v>122.07</v>
          </cell>
          <cell r="E8964">
            <v>1.91</v>
          </cell>
          <cell r="F8964">
            <v>2.1866699999999999</v>
          </cell>
          <cell r="G8964">
            <v>0</v>
          </cell>
          <cell r="H8964">
            <v>0</v>
          </cell>
          <cell r="I8964">
            <v>122.07</v>
          </cell>
        </row>
        <row r="8965">
          <cell r="A8965" t="str">
            <v>BR0123762064</v>
          </cell>
          <cell r="B8965" t="str">
            <v>BR012376</v>
          </cell>
          <cell r="C8965">
            <v>2064</v>
          </cell>
          <cell r="D8965">
            <v>100.42333000000001</v>
          </cell>
          <cell r="E8965">
            <v>8.2933299999999992</v>
          </cell>
          <cell r="F8965">
            <v>19.223330000000001</v>
          </cell>
          <cell r="G8965">
            <v>0</v>
          </cell>
          <cell r="H8965">
            <v>0</v>
          </cell>
          <cell r="I8965">
            <v>100.42333000000001</v>
          </cell>
        </row>
        <row r="8966">
          <cell r="A8966" t="str">
            <v>BR0123772060</v>
          </cell>
          <cell r="B8966" t="str">
            <v>BR012377</v>
          </cell>
          <cell r="C8966">
            <v>2060</v>
          </cell>
          <cell r="D8966">
            <v>92.908829999999995</v>
          </cell>
          <cell r="E8966">
            <v>7.4417999999999997</v>
          </cell>
          <cell r="F8966">
            <v>11.4542</v>
          </cell>
          <cell r="G8966">
            <v>0</v>
          </cell>
          <cell r="H8966">
            <v>0</v>
          </cell>
          <cell r="I8966">
            <v>92.908829999999995</v>
          </cell>
        </row>
        <row r="8967">
          <cell r="A8967" t="str">
            <v>BR0123782064</v>
          </cell>
          <cell r="B8967" t="str">
            <v>BR012378</v>
          </cell>
          <cell r="C8967">
            <v>2064</v>
          </cell>
          <cell r="D8967">
            <v>114.97922</v>
          </cell>
          <cell r="E8967">
            <v>9.4086099999999995</v>
          </cell>
          <cell r="F8967">
            <v>18.69145</v>
          </cell>
          <cell r="G8967">
            <v>0</v>
          </cell>
          <cell r="H8967">
            <v>0</v>
          </cell>
          <cell r="I8967">
            <v>114.97922</v>
          </cell>
        </row>
        <row r="8968">
          <cell r="A8968" t="str">
            <v>BR0123792064</v>
          </cell>
          <cell r="B8968" t="str">
            <v>BR012379</v>
          </cell>
          <cell r="C8968">
            <v>2064</v>
          </cell>
          <cell r="D8968">
            <v>100.72909</v>
          </cell>
          <cell r="E8968">
            <v>8.0868599999999997</v>
          </cell>
          <cell r="F8968">
            <v>18.532979999999998</v>
          </cell>
          <cell r="G8968">
            <v>0</v>
          </cell>
          <cell r="H8968">
            <v>0</v>
          </cell>
          <cell r="I8968">
            <v>100.72909</v>
          </cell>
        </row>
        <row r="8969">
          <cell r="A8969" t="str">
            <v>BR0123802064</v>
          </cell>
          <cell r="B8969" t="str">
            <v>BR012380</v>
          </cell>
          <cell r="C8969">
            <v>2064</v>
          </cell>
          <cell r="D8969">
            <v>119.655</v>
          </cell>
          <cell r="E8969">
            <v>5.05</v>
          </cell>
          <cell r="F8969">
            <v>8.6349999999999998</v>
          </cell>
          <cell r="G8969">
            <v>0</v>
          </cell>
          <cell r="H8969">
            <v>0</v>
          </cell>
          <cell r="I8969">
            <v>119.655</v>
          </cell>
        </row>
        <row r="8970">
          <cell r="A8970" t="str">
            <v>BR0123812064</v>
          </cell>
          <cell r="B8970" t="str">
            <v>BR012381</v>
          </cell>
          <cell r="C8970">
            <v>2064</v>
          </cell>
          <cell r="D8970">
            <v>99.250540000000001</v>
          </cell>
          <cell r="E8970">
            <v>15.43404</v>
          </cell>
          <cell r="F8970">
            <v>35.707929999999998</v>
          </cell>
          <cell r="G8970">
            <v>0</v>
          </cell>
          <cell r="H8970">
            <v>0</v>
          </cell>
          <cell r="I8970">
            <v>99.250540000000001</v>
          </cell>
        </row>
        <row r="8971">
          <cell r="A8971" t="str">
            <v>BR0123822064</v>
          </cell>
          <cell r="B8971" t="str">
            <v>BR012382</v>
          </cell>
          <cell r="C8971">
            <v>2064</v>
          </cell>
          <cell r="D8971">
            <v>100.34943</v>
          </cell>
          <cell r="E8971">
            <v>7.32728</v>
          </cell>
          <cell r="F8971">
            <v>14.728</v>
          </cell>
          <cell r="G8971">
            <v>0</v>
          </cell>
          <cell r="H8971">
            <v>0</v>
          </cell>
          <cell r="I8971">
            <v>100.34943</v>
          </cell>
        </row>
        <row r="8972">
          <cell r="A8972" t="str">
            <v>BR0123832064</v>
          </cell>
          <cell r="B8972" t="str">
            <v>BR012383</v>
          </cell>
          <cell r="C8972">
            <v>2064</v>
          </cell>
          <cell r="D8972">
            <v>101.11753</v>
          </cell>
          <cell r="E8972">
            <v>6.6115399999999998</v>
          </cell>
          <cell r="F8972">
            <v>14.26253</v>
          </cell>
          <cell r="G8972">
            <v>0</v>
          </cell>
          <cell r="H8972">
            <v>0</v>
          </cell>
          <cell r="I8972">
            <v>101.11753</v>
          </cell>
        </row>
        <row r="8973">
          <cell r="A8973" t="str">
            <v>BR0123842064</v>
          </cell>
          <cell r="B8973" t="str">
            <v>BR012384</v>
          </cell>
          <cell r="C8973">
            <v>2064</v>
          </cell>
          <cell r="D8973">
            <v>109.61136999999999</v>
          </cell>
          <cell r="E8973">
            <v>10.11565</v>
          </cell>
          <cell r="F8973">
            <v>22.311250000000001</v>
          </cell>
          <cell r="G8973">
            <v>0</v>
          </cell>
          <cell r="H8973">
            <v>0</v>
          </cell>
          <cell r="I8973">
            <v>109.61136999999999</v>
          </cell>
        </row>
        <row r="8974">
          <cell r="A8974" t="str">
            <v>BR0123851040</v>
          </cell>
          <cell r="B8974" t="str">
            <v>BR012385</v>
          </cell>
          <cell r="C8974">
            <v>1040</v>
          </cell>
          <cell r="D8974">
            <v>99.764709999999994</v>
          </cell>
          <cell r="E8974">
            <v>4.2320799999999998</v>
          </cell>
          <cell r="F8974">
            <v>7.1753299999999998</v>
          </cell>
          <cell r="G8974">
            <v>0</v>
          </cell>
          <cell r="H8974">
            <v>8.4669999999999995E-2</v>
          </cell>
          <cell r="I8974">
            <v>99.849379999999996</v>
          </cell>
        </row>
        <row r="8975">
          <cell r="A8975" t="str">
            <v>BR0123862060</v>
          </cell>
          <cell r="B8975" t="str">
            <v>BR012386</v>
          </cell>
          <cell r="C8975">
            <v>2060</v>
          </cell>
          <cell r="D8975">
            <v>145.39868000000001</v>
          </cell>
          <cell r="E8975">
            <v>9.9245900000000002</v>
          </cell>
          <cell r="F8975">
            <v>10.27877</v>
          </cell>
          <cell r="G8975">
            <v>0</v>
          </cell>
          <cell r="H8975">
            <v>0</v>
          </cell>
          <cell r="I8975">
            <v>145.39868000000001</v>
          </cell>
        </row>
        <row r="8976">
          <cell r="A8976" t="str">
            <v>BR0123871040</v>
          </cell>
          <cell r="B8976" t="str">
            <v>BR012387</v>
          </cell>
          <cell r="C8976">
            <v>1040</v>
          </cell>
          <cell r="D8976">
            <v>98.391139999999993</v>
          </cell>
          <cell r="E8976">
            <v>2.7675000000000001</v>
          </cell>
          <cell r="F8976">
            <v>4.8260699999999996</v>
          </cell>
          <cell r="G8976">
            <v>0</v>
          </cell>
          <cell r="H8976">
            <v>0.24085999999999999</v>
          </cell>
          <cell r="I8976">
            <v>98.631999999999991</v>
          </cell>
        </row>
        <row r="8977">
          <cell r="A8977" t="str">
            <v>BR0123881040</v>
          </cell>
          <cell r="B8977" t="str">
            <v>BR012388</v>
          </cell>
          <cell r="C8977">
            <v>1040</v>
          </cell>
          <cell r="D8977">
            <v>79.384799999999998</v>
          </cell>
          <cell r="E8977">
            <v>9.3509499999999992</v>
          </cell>
          <cell r="F8977">
            <v>15.68535</v>
          </cell>
          <cell r="G8977">
            <v>0</v>
          </cell>
          <cell r="H8977">
            <v>1.5650000000000001E-2</v>
          </cell>
          <cell r="I8977">
            <v>79.400449999999992</v>
          </cell>
        </row>
        <row r="8978">
          <cell r="A8978" t="str">
            <v>BR0123894010</v>
          </cell>
          <cell r="B8978" t="str">
            <v>BR012389</v>
          </cell>
          <cell r="C8978">
            <v>4010</v>
          </cell>
          <cell r="D8978">
            <v>565.61667</v>
          </cell>
          <cell r="E8978">
            <v>11.23611</v>
          </cell>
          <cell r="F8978">
            <v>23.89556</v>
          </cell>
          <cell r="G8978">
            <v>0</v>
          </cell>
          <cell r="H8978">
            <v>7.2377799999999999</v>
          </cell>
          <cell r="I8978">
            <v>572.85445000000004</v>
          </cell>
        </row>
        <row r="8979">
          <cell r="A8979" t="str">
            <v>BR0123902064</v>
          </cell>
          <cell r="B8979" t="str">
            <v>BR012390</v>
          </cell>
          <cell r="C8979">
            <v>2064</v>
          </cell>
          <cell r="D8979">
            <v>124.9079</v>
          </cell>
          <cell r="E8979">
            <v>7.2778799999999997</v>
          </cell>
          <cell r="F8979">
            <v>15.020189999999999</v>
          </cell>
          <cell r="G8979">
            <v>0</v>
          </cell>
          <cell r="H8979">
            <v>0</v>
          </cell>
          <cell r="I8979">
            <v>124.9079</v>
          </cell>
        </row>
        <row r="8980">
          <cell r="A8980" t="str">
            <v>BR0123912060</v>
          </cell>
          <cell r="B8980" t="str">
            <v>BR012391</v>
          </cell>
          <cell r="C8980">
            <v>2060</v>
          </cell>
          <cell r="D8980">
            <v>130.72631000000001</v>
          </cell>
          <cell r="E8980">
            <v>10.49438</v>
          </cell>
          <cell r="F8980">
            <v>10.695130000000001</v>
          </cell>
          <cell r="G8980">
            <v>0</v>
          </cell>
          <cell r="H8980">
            <v>0</v>
          </cell>
          <cell r="I8980">
            <v>130.72631000000001</v>
          </cell>
        </row>
        <row r="8981">
          <cell r="A8981" t="str">
            <v>BR0123912064</v>
          </cell>
          <cell r="B8981" t="str">
            <v>BR012391</v>
          </cell>
          <cell r="C8981">
            <v>2064</v>
          </cell>
          <cell r="D8981">
            <v>123.96930999999999</v>
          </cell>
          <cell r="E8981">
            <v>10.065910000000001</v>
          </cell>
          <cell r="F8981">
            <v>20.549189999999999</v>
          </cell>
          <cell r="G8981">
            <v>0</v>
          </cell>
          <cell r="H8981">
            <v>0</v>
          </cell>
          <cell r="I8981">
            <v>123.96930999999999</v>
          </cell>
        </row>
        <row r="8982">
          <cell r="A8982" t="str">
            <v>BR0123932064</v>
          </cell>
          <cell r="B8982" t="str">
            <v>BR012393</v>
          </cell>
          <cell r="C8982">
            <v>2064</v>
          </cell>
          <cell r="D8982">
            <v>137.69</v>
          </cell>
          <cell r="E8982">
            <v>1.47</v>
          </cell>
          <cell r="F8982">
            <v>1.51</v>
          </cell>
          <cell r="G8982">
            <v>0</v>
          </cell>
          <cell r="H8982">
            <v>0</v>
          </cell>
          <cell r="I8982">
            <v>137.69</v>
          </cell>
        </row>
        <row r="8983">
          <cell r="A8983" t="str">
            <v>BR0123952064</v>
          </cell>
          <cell r="B8983" t="str">
            <v>BR012395</v>
          </cell>
          <cell r="C8983">
            <v>2064</v>
          </cell>
          <cell r="D8983">
            <v>104.24033</v>
          </cell>
          <cell r="E8983">
            <v>6.3043100000000001</v>
          </cell>
          <cell r="F8983">
            <v>11.9339</v>
          </cell>
          <cell r="G8983">
            <v>0</v>
          </cell>
          <cell r="H8983">
            <v>0</v>
          </cell>
          <cell r="I8983">
            <v>104.24033</v>
          </cell>
        </row>
        <row r="8984">
          <cell r="A8984" t="str">
            <v>BR0123962064</v>
          </cell>
          <cell r="B8984" t="str">
            <v>BR012396</v>
          </cell>
          <cell r="C8984">
            <v>2064</v>
          </cell>
          <cell r="D8984">
            <v>129.42857000000001</v>
          </cell>
          <cell r="E8984">
            <v>11.518380000000001</v>
          </cell>
          <cell r="F8984">
            <v>23.51172</v>
          </cell>
          <cell r="G8984">
            <v>0</v>
          </cell>
          <cell r="H8984">
            <v>0</v>
          </cell>
          <cell r="I8984">
            <v>129.42857000000001</v>
          </cell>
        </row>
        <row r="8985">
          <cell r="A8985" t="str">
            <v>BR0123972060</v>
          </cell>
          <cell r="B8985" t="str">
            <v>BR012397</v>
          </cell>
          <cell r="C8985">
            <v>2060</v>
          </cell>
          <cell r="D8985">
            <v>119.51090000000001</v>
          </cell>
          <cell r="E8985">
            <v>14.0563</v>
          </cell>
          <cell r="F8985">
            <v>16.207999999999998</v>
          </cell>
          <cell r="G8985">
            <v>0</v>
          </cell>
          <cell r="H8985">
            <v>0</v>
          </cell>
          <cell r="I8985">
            <v>119.51090000000001</v>
          </cell>
        </row>
        <row r="8986">
          <cell r="A8986" t="str">
            <v>BR0123972064</v>
          </cell>
          <cell r="B8986" t="str">
            <v>BR012397</v>
          </cell>
          <cell r="C8986">
            <v>2064</v>
          </cell>
          <cell r="D8986">
            <v>133.76607999999999</v>
          </cell>
          <cell r="E8986">
            <v>6.4717599999999997</v>
          </cell>
          <cell r="F8986">
            <v>11.822749999999999</v>
          </cell>
          <cell r="G8986">
            <v>0</v>
          </cell>
          <cell r="H8986">
            <v>0</v>
          </cell>
          <cell r="I8986">
            <v>133.76607999999999</v>
          </cell>
        </row>
        <row r="8987">
          <cell r="A8987" t="str">
            <v>BR0123982064</v>
          </cell>
          <cell r="B8987" t="str">
            <v>BR012398</v>
          </cell>
          <cell r="C8987">
            <v>2064</v>
          </cell>
          <cell r="D8987">
            <v>145.154</v>
          </cell>
          <cell r="E8987">
            <v>8.1999999999999993</v>
          </cell>
          <cell r="F8987">
            <v>14.736000000000001</v>
          </cell>
          <cell r="G8987">
            <v>0</v>
          </cell>
          <cell r="H8987">
            <v>0</v>
          </cell>
          <cell r="I8987">
            <v>145.154</v>
          </cell>
        </row>
        <row r="8988">
          <cell r="A8988" t="str">
            <v>BR0123992060</v>
          </cell>
          <cell r="B8988" t="str">
            <v>BR012399</v>
          </cell>
          <cell r="C8988">
            <v>2060</v>
          </cell>
          <cell r="D8988">
            <v>112.43436</v>
          </cell>
          <cell r="E8988">
            <v>10.17422</v>
          </cell>
          <cell r="F8988">
            <v>12.45894</v>
          </cell>
          <cell r="G8988">
            <v>0</v>
          </cell>
          <cell r="H8988">
            <v>0</v>
          </cell>
          <cell r="I8988">
            <v>112.43436</v>
          </cell>
        </row>
        <row r="8989">
          <cell r="A8989" t="str">
            <v>BR0124001040</v>
          </cell>
          <cell r="B8989" t="str">
            <v>BR012400</v>
          </cell>
          <cell r="C8989">
            <v>1040</v>
          </cell>
          <cell r="D8989">
            <v>113.42925</v>
          </cell>
          <cell r="E8989">
            <v>6.9316700000000004</v>
          </cell>
          <cell r="F8989">
            <v>10.258089999999999</v>
          </cell>
          <cell r="G8989">
            <v>0</v>
          </cell>
          <cell r="H8989">
            <v>2.9902700000000002</v>
          </cell>
          <cell r="I8989">
            <v>116.41951999999999</v>
          </cell>
        </row>
        <row r="8990">
          <cell r="A8990" t="str">
            <v>BR0124012064</v>
          </cell>
          <cell r="B8990" t="str">
            <v>BR012401</v>
          </cell>
          <cell r="C8990">
            <v>2064</v>
          </cell>
          <cell r="D8990">
            <v>142.06587999999999</v>
          </cell>
          <cell r="E8990">
            <v>5.4593800000000003</v>
          </cell>
          <cell r="F8990">
            <v>9.4752500000000008</v>
          </cell>
          <cell r="G8990">
            <v>0</v>
          </cell>
          <cell r="H8990">
            <v>0</v>
          </cell>
          <cell r="I8990">
            <v>142.06587999999999</v>
          </cell>
        </row>
        <row r="8991">
          <cell r="A8991" t="str">
            <v>BR0124032064</v>
          </cell>
          <cell r="B8991" t="str">
            <v>BR012403</v>
          </cell>
          <cell r="C8991">
            <v>2064</v>
          </cell>
          <cell r="D8991">
            <v>122.72465</v>
          </cell>
          <cell r="E8991">
            <v>10.16638</v>
          </cell>
          <cell r="F8991">
            <v>19.683620000000001</v>
          </cell>
          <cell r="G8991">
            <v>0</v>
          </cell>
          <cell r="H8991">
            <v>0</v>
          </cell>
          <cell r="I8991">
            <v>122.72465</v>
          </cell>
        </row>
        <row r="8992">
          <cell r="A8992" t="str">
            <v>BR0124042064</v>
          </cell>
          <cell r="B8992" t="str">
            <v>BR012404</v>
          </cell>
          <cell r="C8992">
            <v>2064</v>
          </cell>
          <cell r="D8992">
            <v>139.74591000000001</v>
          </cell>
          <cell r="E8992">
            <v>8.5420700000000007</v>
          </cell>
          <cell r="F8992">
            <v>18.440149999999999</v>
          </cell>
          <cell r="G8992">
            <v>0</v>
          </cell>
          <cell r="H8992">
            <v>0</v>
          </cell>
          <cell r="I8992">
            <v>139.74591000000001</v>
          </cell>
        </row>
        <row r="8993">
          <cell r="A8993" t="str">
            <v>BR0124052060</v>
          </cell>
          <cell r="B8993" t="str">
            <v>BR012405</v>
          </cell>
          <cell r="C8993">
            <v>2060</v>
          </cell>
          <cell r="D8993">
            <v>128.59577999999999</v>
          </cell>
          <cell r="E8993">
            <v>6.3669799999999999</v>
          </cell>
          <cell r="F8993">
            <v>6.9664700000000002</v>
          </cell>
          <cell r="G8993">
            <v>0</v>
          </cell>
          <cell r="H8993">
            <v>3.2840000000000001E-2</v>
          </cell>
          <cell r="I8993">
            <v>128.62861999999998</v>
          </cell>
        </row>
        <row r="8994">
          <cell r="A8994" t="str">
            <v>BR0124062060</v>
          </cell>
          <cell r="B8994" t="str">
            <v>BR012406</v>
          </cell>
          <cell r="C8994">
            <v>2060</v>
          </cell>
          <cell r="D8994">
            <v>154.84468000000001</v>
          </cell>
          <cell r="E8994">
            <v>9.9273699999999998</v>
          </cell>
          <cell r="F8994">
            <v>10.297560000000001</v>
          </cell>
          <cell r="G8994">
            <v>0</v>
          </cell>
          <cell r="H8994">
            <v>0</v>
          </cell>
          <cell r="I8994">
            <v>154.84468000000001</v>
          </cell>
        </row>
        <row r="8995">
          <cell r="A8995" t="str">
            <v>BR0124072060</v>
          </cell>
          <cell r="B8995" t="str">
            <v>BR012407</v>
          </cell>
          <cell r="C8995">
            <v>2060</v>
          </cell>
          <cell r="D8995">
            <v>123.50412</v>
          </cell>
          <cell r="E8995">
            <v>15.4514</v>
          </cell>
          <cell r="F8995">
            <v>16.848839999999999</v>
          </cell>
          <cell r="G8995">
            <v>0</v>
          </cell>
          <cell r="H8995">
            <v>0</v>
          </cell>
          <cell r="I8995">
            <v>123.50412</v>
          </cell>
        </row>
        <row r="8996">
          <cell r="A8996" t="str">
            <v>BR0124081040</v>
          </cell>
          <cell r="B8996" t="str">
            <v>BR012408</v>
          </cell>
          <cell r="C8996">
            <v>1040</v>
          </cell>
          <cell r="D8996">
            <v>13.193149999999999</v>
          </cell>
          <cell r="E8996">
            <v>0.69527000000000005</v>
          </cell>
          <cell r="F8996">
            <v>1.3962000000000001</v>
          </cell>
          <cell r="G8996">
            <v>0</v>
          </cell>
          <cell r="H8996">
            <v>0.25442999999999999</v>
          </cell>
          <cell r="I8996">
            <v>13.447579999999999</v>
          </cell>
        </row>
        <row r="8997">
          <cell r="A8997" t="str">
            <v>BR0124091040</v>
          </cell>
          <cell r="B8997" t="str">
            <v>BR012409</v>
          </cell>
          <cell r="C8997">
            <v>1040</v>
          </cell>
          <cell r="D8997">
            <v>56.045279999999998</v>
          </cell>
          <cell r="E8997">
            <v>4.1310099999999998</v>
          </cell>
          <cell r="F8997">
            <v>7.4177600000000004</v>
          </cell>
          <cell r="G8997">
            <v>0</v>
          </cell>
          <cell r="H8997">
            <v>24.31587</v>
          </cell>
          <cell r="I8997">
            <v>80.361149999999995</v>
          </cell>
        </row>
        <row r="8998">
          <cell r="A8998" t="str">
            <v>BR0124091859</v>
          </cell>
          <cell r="B8998" t="str">
            <v>BR012409</v>
          </cell>
          <cell r="C8998">
            <v>1859</v>
          </cell>
          <cell r="D8998">
            <v>51.706400000000002</v>
          </cell>
          <cell r="E8998">
            <v>4.1310099999999998</v>
          </cell>
          <cell r="F8998">
            <v>7.4177600000000004</v>
          </cell>
          <cell r="G8998">
            <v>0</v>
          </cell>
          <cell r="H8998">
            <v>24.31587</v>
          </cell>
          <cell r="I8998">
            <v>76.022270000000006</v>
          </cell>
        </row>
        <row r="8999">
          <cell r="A8999" t="str">
            <v>BR0124101040</v>
          </cell>
          <cell r="B8999" t="str">
            <v>BR012410</v>
          </cell>
          <cell r="C8999">
            <v>1040</v>
          </cell>
          <cell r="D8999">
            <v>54.884970000000003</v>
          </cell>
          <cell r="E8999">
            <v>7.46617</v>
          </cell>
          <cell r="F8999">
            <v>17.436199999999999</v>
          </cell>
          <cell r="G8999">
            <v>0</v>
          </cell>
          <cell r="H8999">
            <v>3.0089299999999999</v>
          </cell>
          <cell r="I8999">
            <v>57.893900000000002</v>
          </cell>
        </row>
        <row r="9000">
          <cell r="A9000" t="str">
            <v>BR0124111040</v>
          </cell>
          <cell r="B9000" t="str">
            <v>BR012411</v>
          </cell>
          <cell r="C9000">
            <v>1040</v>
          </cell>
          <cell r="D9000">
            <v>56.88308</v>
          </cell>
          <cell r="E9000">
            <v>0.17607</v>
          </cell>
          <cell r="F9000">
            <v>0.29314000000000001</v>
          </cell>
          <cell r="G9000">
            <v>0</v>
          </cell>
          <cell r="H9000">
            <v>24.497599999999998</v>
          </cell>
          <cell r="I9000">
            <v>81.380679999999998</v>
          </cell>
        </row>
        <row r="9001">
          <cell r="A9001" t="str">
            <v>BR0124121040</v>
          </cell>
          <cell r="B9001" t="str">
            <v>BR012412</v>
          </cell>
          <cell r="C9001">
            <v>1040</v>
          </cell>
          <cell r="D9001">
            <v>52.800640000000001</v>
          </cell>
          <cell r="E9001">
            <v>7.9605600000000001</v>
          </cell>
          <cell r="F9001">
            <v>14.613720000000001</v>
          </cell>
          <cell r="G9001">
            <v>0</v>
          </cell>
          <cell r="H9001">
            <v>3.3403999999999998</v>
          </cell>
          <cell r="I9001">
            <v>56.141040000000004</v>
          </cell>
        </row>
        <row r="9002">
          <cell r="A9002" t="str">
            <v>BR0124131040</v>
          </cell>
          <cell r="B9002" t="str">
            <v>BR012413</v>
          </cell>
          <cell r="C9002">
            <v>1040</v>
          </cell>
          <cell r="D9002">
            <v>55.700699999999998</v>
          </cell>
          <cell r="E9002">
            <v>0.55837000000000003</v>
          </cell>
          <cell r="F9002">
            <v>0.92971000000000004</v>
          </cell>
          <cell r="G9002">
            <v>0</v>
          </cell>
          <cell r="H9002">
            <v>24.972670000000001</v>
          </cell>
          <cell r="I9002">
            <v>80.673370000000006</v>
          </cell>
        </row>
        <row r="9003">
          <cell r="A9003" t="str">
            <v>BR0124131859</v>
          </cell>
          <cell r="B9003" t="str">
            <v>BR012413</v>
          </cell>
          <cell r="C9003">
            <v>1859</v>
          </cell>
          <cell r="D9003">
            <v>59.401470000000003</v>
          </cell>
          <cell r="E9003">
            <v>0.55837000000000003</v>
          </cell>
          <cell r="F9003">
            <v>0.92971000000000004</v>
          </cell>
          <cell r="G9003">
            <v>0</v>
          </cell>
          <cell r="H9003">
            <v>24.972670000000001</v>
          </cell>
          <cell r="I9003">
            <v>84.374140000000011</v>
          </cell>
        </row>
        <row r="9004">
          <cell r="A9004" t="str">
            <v>BR0124142060</v>
          </cell>
          <cell r="B9004" t="str">
            <v>BR012414</v>
          </cell>
          <cell r="C9004">
            <v>2060</v>
          </cell>
          <cell r="D9004">
            <v>127.72369999999999</v>
          </cell>
          <cell r="E9004">
            <v>10.05749</v>
          </cell>
          <cell r="F9004">
            <v>11.59859</v>
          </cell>
          <cell r="G9004">
            <v>0</v>
          </cell>
          <cell r="H9004">
            <v>0</v>
          </cell>
          <cell r="I9004">
            <v>127.72369999999999</v>
          </cell>
        </row>
        <row r="9005">
          <cell r="A9005" t="str">
            <v>BR0124151040</v>
          </cell>
          <cell r="B9005" t="str">
            <v>BR012415</v>
          </cell>
          <cell r="C9005">
            <v>1040</v>
          </cell>
          <cell r="D9005">
            <v>36.717309999999998</v>
          </cell>
          <cell r="E9005">
            <v>5.9473599999999998</v>
          </cell>
          <cell r="F9005">
            <v>4.7322699999999998</v>
          </cell>
          <cell r="G9005">
            <v>0</v>
          </cell>
          <cell r="H9005">
            <v>0.49092999999999998</v>
          </cell>
          <cell r="I9005">
            <v>37.208239999999996</v>
          </cell>
        </row>
        <row r="9006">
          <cell r="A9006" t="str">
            <v>BR0124161040</v>
          </cell>
          <cell r="B9006" t="str">
            <v>BR012416</v>
          </cell>
          <cell r="C9006">
            <v>1040</v>
          </cell>
          <cell r="D9006">
            <v>27.336970000000001</v>
          </cell>
          <cell r="E9006">
            <v>8.2786899999999992</v>
          </cell>
          <cell r="F9006">
            <v>6.4319100000000002</v>
          </cell>
          <cell r="G9006">
            <v>0</v>
          </cell>
          <cell r="H9006">
            <v>0.49035000000000001</v>
          </cell>
          <cell r="I9006">
            <v>27.82732</v>
          </cell>
        </row>
        <row r="9007">
          <cell r="A9007" t="str">
            <v>BR0124181040</v>
          </cell>
          <cell r="B9007" t="str">
            <v>BR012418</v>
          </cell>
          <cell r="C9007">
            <v>1040</v>
          </cell>
          <cell r="D9007">
            <v>41.636600000000001</v>
          </cell>
          <cell r="E9007">
            <v>9.6659299999999995</v>
          </cell>
          <cell r="F9007">
            <v>23.846129999999999</v>
          </cell>
          <cell r="G9007">
            <v>0</v>
          </cell>
          <cell r="H9007">
            <v>3.52</v>
          </cell>
          <cell r="I9007">
            <v>45.156600000000005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00B050"/>
  </sheetPr>
  <dimension ref="B1:Q63"/>
  <sheetViews>
    <sheetView showGridLines="0" zoomScale="90" zoomScaleNormal="90" workbookViewId="0">
      <pane ySplit="5" topLeftCell="A6" activePane="bottomLeft" state="frozen"/>
      <selection pane="bottomLeft" activeCell="S56" sqref="S56"/>
    </sheetView>
  </sheetViews>
  <sheetFormatPr defaultColWidth="9.140625" defaultRowHeight="15" outlineLevelCol="1"/>
  <cols>
    <col min="1" max="1" width="9.140625" style="44"/>
    <col min="2" max="2" width="15" style="44" bestFit="1" customWidth="1"/>
    <col min="3" max="3" width="6.42578125" style="44" customWidth="1"/>
    <col min="4" max="4" width="23.7109375" style="44" bestFit="1" customWidth="1"/>
    <col min="5" max="5" width="11.7109375" style="44" hidden="1" customWidth="1" outlineLevel="1"/>
    <col min="6" max="6" width="42.85546875" style="44" hidden="1" customWidth="1" outlineLevel="1"/>
    <col min="7" max="7" width="11.7109375" style="74" hidden="1" customWidth="1" outlineLevel="1"/>
    <col min="8" max="8" width="9.140625" style="74" hidden="1" customWidth="1" outlineLevel="1"/>
    <col min="9" max="9" width="10.85546875" style="74" customWidth="1" collapsed="1"/>
    <col min="10" max="10" width="8.42578125" customWidth="1"/>
    <col min="11" max="11" width="13.42578125" style="44" bestFit="1" customWidth="1"/>
    <col min="12" max="12" width="13.140625" style="44" bestFit="1" customWidth="1"/>
    <col min="13" max="13" width="10.42578125" style="44" bestFit="1" customWidth="1"/>
    <col min="14" max="14" width="11.42578125" style="44" customWidth="1"/>
    <col min="15" max="16" width="9.140625" style="44"/>
    <col min="17" max="17" width="21" style="44" customWidth="1"/>
    <col min="18" max="16384" width="9.140625" style="44"/>
  </cols>
  <sheetData>
    <row r="1" spans="2:17">
      <c r="J1" s="44"/>
    </row>
    <row r="2" spans="2:17">
      <c r="J2" s="44"/>
    </row>
    <row r="3" spans="2:17">
      <c r="J3" s="44"/>
    </row>
    <row r="4" spans="2:17" ht="15.75" thickBot="1">
      <c r="J4" s="44"/>
    </row>
    <row r="5" spans="2:17" ht="30.75" thickBot="1">
      <c r="B5" s="119" t="s">
        <v>650</v>
      </c>
      <c r="C5" s="120" t="s">
        <v>0</v>
      </c>
      <c r="D5" s="120" t="s">
        <v>483</v>
      </c>
      <c r="E5" s="121" t="s">
        <v>672</v>
      </c>
      <c r="F5" s="122" t="s">
        <v>475</v>
      </c>
      <c r="G5" s="123" t="s">
        <v>478</v>
      </c>
      <c r="H5" s="123" t="s">
        <v>479</v>
      </c>
      <c r="I5" s="124" t="s">
        <v>671</v>
      </c>
      <c r="J5" s="135"/>
      <c r="K5" s="125" t="s">
        <v>673</v>
      </c>
      <c r="L5" s="125" t="s">
        <v>670</v>
      </c>
      <c r="M5" s="125" t="s">
        <v>669</v>
      </c>
      <c r="N5" s="126" t="s">
        <v>668</v>
      </c>
      <c r="Q5" s="131" t="s">
        <v>677</v>
      </c>
    </row>
    <row r="6" spans="2:17" customFormat="1">
      <c r="B6" s="87" t="s">
        <v>696</v>
      </c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9"/>
      <c r="Q6" s="132"/>
    </row>
    <row r="7" spans="2:17">
      <c r="B7" s="90"/>
      <c r="C7" s="60"/>
      <c r="D7" s="60"/>
      <c r="E7" s="60"/>
      <c r="F7" s="60"/>
      <c r="G7" s="60"/>
      <c r="H7" s="60"/>
      <c r="I7" s="60"/>
      <c r="J7" s="60"/>
      <c r="K7" s="60"/>
      <c r="L7" s="60"/>
      <c r="M7" s="189"/>
      <c r="N7" s="91"/>
      <c r="Q7" s="132"/>
    </row>
    <row r="8" spans="2:17">
      <c r="B8" s="107" t="s">
        <v>117</v>
      </c>
      <c r="C8" s="108">
        <v>52</v>
      </c>
      <c r="D8" s="108" t="s">
        <v>652</v>
      </c>
      <c r="E8" s="108">
        <v>320010633</v>
      </c>
      <c r="F8" s="108" t="s">
        <v>508</v>
      </c>
      <c r="G8" s="109" t="e">
        <f>VLOOKUP(E8&amp;C8,BASE!$A:$P,13,FALSE)</f>
        <v>#N/A</v>
      </c>
      <c r="H8" s="109" t="e">
        <f>VLOOKUP(E8&amp;C8,BASE!$A:$P,14,FALSE)</f>
        <v>#N/A</v>
      </c>
      <c r="I8" s="110" t="e">
        <f t="shared" ref="I8:I20" si="0">SUM(G8:H8)/0.7</f>
        <v>#N/A</v>
      </c>
      <c r="J8" s="108"/>
      <c r="K8" s="111" t="s">
        <v>135</v>
      </c>
      <c r="L8" s="108" t="s">
        <v>1085</v>
      </c>
      <c r="M8" s="109" t="e">
        <f>VLOOKUP(L8&amp;K8&amp;C8,'Tabela Frete At. 23.03.22'!$A:$P,16,FALSE)/(IF(L8="Baú",VLOOKUP(D8&amp;C8,QUANT!$A:$K,6,FALSE),IF(L8="Carreta Normal",VLOOKUP(D8&amp;C8,QUANT!$A:$K,7,FALSE),IF(L8="Prancha",VLOOKUP(D8&amp;C8,QUANT!$A:$K,8,FALSE)))))</f>
        <v>#N/A</v>
      </c>
      <c r="N8" s="112" t="e">
        <f>(G8+H8+M8)/0.7</f>
        <v>#N/A</v>
      </c>
      <c r="O8" s="85"/>
      <c r="P8" s="85"/>
      <c r="Q8" s="132" t="s">
        <v>686</v>
      </c>
    </row>
    <row r="9" spans="2:17">
      <c r="B9" s="90" t="s">
        <v>117</v>
      </c>
      <c r="C9" s="60">
        <v>52</v>
      </c>
      <c r="D9" s="108" t="s">
        <v>653</v>
      </c>
      <c r="E9" s="54">
        <v>320011386</v>
      </c>
      <c r="F9" s="54" t="s">
        <v>494</v>
      </c>
      <c r="G9" s="92" t="e">
        <f>VLOOKUP(E9&amp;C9,BASE!$A:$P,13,FALSE)</f>
        <v>#N/A</v>
      </c>
      <c r="H9" s="92" t="e">
        <f>VLOOKUP(E9&amp;C9,BASE!$A:$P,14,FALSE)</f>
        <v>#N/A</v>
      </c>
      <c r="I9" s="93" t="e">
        <f t="shared" si="0"/>
        <v>#N/A</v>
      </c>
      <c r="J9" s="60"/>
      <c r="K9" s="62" t="s">
        <v>252</v>
      </c>
      <c r="L9" s="108" t="s">
        <v>1085</v>
      </c>
      <c r="M9" s="109" t="e">
        <f>VLOOKUP(L9&amp;K9&amp;C9,'Tabela Frete At. 23.03.22'!$A:$P,16,FALSE)/(IF(L9="Baú",VLOOKUP(D9&amp;C9,QUANT!$A:$K,6,FALSE),IF(L9="Carreta Normal",VLOOKUP(D9&amp;C9,QUANT!$A:$K,7,FALSE),IF(L9="Prancha",VLOOKUP(D9&amp;C9,QUANT!$A:$K,8,FALSE)))))</f>
        <v>#N/A</v>
      </c>
      <c r="N9" s="94" t="e">
        <f t="shared" ref="N9:N20" si="1">(G9+H9+M9)/0.7</f>
        <v>#N/A</v>
      </c>
      <c r="Q9" s="132" t="s">
        <v>687</v>
      </c>
    </row>
    <row r="10" spans="2:17">
      <c r="B10" s="107" t="s">
        <v>117</v>
      </c>
      <c r="C10" s="108">
        <v>52</v>
      </c>
      <c r="D10" s="108" t="s">
        <v>654</v>
      </c>
      <c r="E10" s="108">
        <v>320003380</v>
      </c>
      <c r="F10" s="108" t="s">
        <v>63</v>
      </c>
      <c r="G10" s="109" t="e">
        <f>VLOOKUP(E10&amp;C10,BASE!$A:$P,13,FALSE)</f>
        <v>#N/A</v>
      </c>
      <c r="H10" s="109" t="e">
        <f>VLOOKUP(E10&amp;C10,BASE!$A:$P,14,FALSE)</f>
        <v>#N/A</v>
      </c>
      <c r="I10" s="110" t="e">
        <f t="shared" si="0"/>
        <v>#N/A</v>
      </c>
      <c r="J10" s="108"/>
      <c r="K10" s="111" t="s">
        <v>136</v>
      </c>
      <c r="L10" s="108" t="s">
        <v>1085</v>
      </c>
      <c r="M10" s="109" t="e">
        <f>VLOOKUP(L10&amp;K10&amp;C10,'Tabela Frete At. 23.03.22'!$A:$P,16,FALSE)/(IF(L10="Baú",VLOOKUP(D10&amp;C10,QUANT!$A:$K,6,FALSE),IF(L10="Carreta Normal",VLOOKUP(D10&amp;C10,QUANT!$A:$K,7,FALSE),IF(L10="Prancha",VLOOKUP(D10&amp;C10,QUANT!$A:$K,8,FALSE)))))</f>
        <v>#N/A</v>
      </c>
      <c r="N10" s="112" t="e">
        <f t="shared" si="1"/>
        <v>#N/A</v>
      </c>
      <c r="Q10" s="132" t="s">
        <v>684</v>
      </c>
    </row>
    <row r="11" spans="2:17">
      <c r="B11" s="107" t="s">
        <v>117</v>
      </c>
      <c r="C11" s="108">
        <v>52</v>
      </c>
      <c r="D11" s="108" t="s">
        <v>667</v>
      </c>
      <c r="E11" s="108">
        <v>320003260</v>
      </c>
      <c r="F11" s="108" t="s">
        <v>339</v>
      </c>
      <c r="G11" s="109" t="e">
        <f>VLOOKUP(E11&amp;C11,BASE!$A:$P,13,FALSE)</f>
        <v>#N/A</v>
      </c>
      <c r="H11" s="109" t="e">
        <f>VLOOKUP(E11&amp;C11,BASE!$A:$P,14,FALSE)</f>
        <v>#N/A</v>
      </c>
      <c r="I11" s="110" t="e">
        <f t="shared" si="0"/>
        <v>#N/A</v>
      </c>
      <c r="J11" s="108"/>
      <c r="K11" s="111" t="s">
        <v>252</v>
      </c>
      <c r="L11" s="108" t="s">
        <v>1085</v>
      </c>
      <c r="M11" s="109" t="e">
        <f>VLOOKUP(L11&amp;K11&amp;C11,'Tabela Frete At. 23.03.22'!$A:$P,16,FALSE)/(IF(L11="Baú",VLOOKUP(D11&amp;C11,QUANT!$A:$K,6,FALSE),IF(L11="Carreta Normal",VLOOKUP(D11&amp;C11,QUANT!$A:$K,7,FALSE),IF(L11="Prancha",VLOOKUP(D11&amp;C11,QUANT!$A:$K,8,FALSE)))))</f>
        <v>#N/A</v>
      </c>
      <c r="N11" s="112" t="e">
        <f t="shared" si="1"/>
        <v>#N/A</v>
      </c>
      <c r="Q11" s="132" t="s">
        <v>685</v>
      </c>
    </row>
    <row r="12" spans="2:17">
      <c r="B12" s="107" t="s">
        <v>117</v>
      </c>
      <c r="C12" s="108">
        <v>52</v>
      </c>
      <c r="D12" s="108" t="s">
        <v>656</v>
      </c>
      <c r="E12" s="108">
        <v>320011449</v>
      </c>
      <c r="F12" s="108" t="s">
        <v>579</v>
      </c>
      <c r="G12" s="109" t="e">
        <f>VLOOKUP(E12&amp;C12,BASE!$A:$P,13,FALSE)</f>
        <v>#N/A</v>
      </c>
      <c r="H12" s="109" t="e">
        <f>VLOOKUP(E12&amp;C12,BASE!$A:$P,14,FALSE)</f>
        <v>#N/A</v>
      </c>
      <c r="I12" s="110" t="e">
        <f t="shared" si="0"/>
        <v>#N/A</v>
      </c>
      <c r="J12" s="108"/>
      <c r="K12" s="111" t="s">
        <v>76</v>
      </c>
      <c r="L12" s="108" t="s">
        <v>1085</v>
      </c>
      <c r="M12" s="109" t="e">
        <f>VLOOKUP(L12&amp;K12&amp;C12,'Tabela Frete At. 23.03.22'!$A:$P,16,FALSE)/(IF(L12="Baú",VLOOKUP(D12&amp;C12,QUANT!$A:$K,6,FALSE),IF(L12="Carreta Normal",VLOOKUP(D12&amp;C12,QUANT!$A:$K,7,FALSE),IF(L12="Prancha",VLOOKUP(D12&amp;C12,QUANT!$A:$K,8,FALSE)))))</f>
        <v>#N/A</v>
      </c>
      <c r="N12" s="112" t="e">
        <f t="shared" si="1"/>
        <v>#N/A</v>
      </c>
      <c r="Q12" s="132" t="s">
        <v>678</v>
      </c>
    </row>
    <row r="13" spans="2:17">
      <c r="B13" s="107" t="s">
        <v>117</v>
      </c>
      <c r="C13" s="108">
        <v>52</v>
      </c>
      <c r="D13" s="108" t="s">
        <v>655</v>
      </c>
      <c r="E13" s="108">
        <v>320001350</v>
      </c>
      <c r="F13" s="108" t="s">
        <v>51</v>
      </c>
      <c r="G13" s="109" t="e">
        <f>VLOOKUP(E13&amp;C13,BASE!$A:$P,13,FALSE)</f>
        <v>#N/A</v>
      </c>
      <c r="H13" s="109" t="e">
        <f>VLOOKUP(E13&amp;C13,BASE!$A:$P,14,FALSE)</f>
        <v>#N/A</v>
      </c>
      <c r="I13" s="110" t="e">
        <f t="shared" si="0"/>
        <v>#N/A</v>
      </c>
      <c r="J13" s="108"/>
      <c r="K13" s="111" t="s">
        <v>252</v>
      </c>
      <c r="L13" s="108" t="s">
        <v>300</v>
      </c>
      <c r="M13" s="109" t="e">
        <f>VLOOKUP(L13&amp;K13&amp;C13,'Tabela Frete At. 23.03.22'!$A:$P,16,FALSE)/(IF(L13="Baú",VLOOKUP(D13&amp;C13,QUANT!$A:$K,6,FALSE),IF(L13="Carreta Normal",VLOOKUP(D13&amp;C13,QUANT!$A:$K,7,FALSE),IF(L13="Prancha",VLOOKUP(D13&amp;C13,QUANT!$A:$K,8,FALSE)))))</f>
        <v>#N/A</v>
      </c>
      <c r="N13" s="112" t="e">
        <f t="shared" si="1"/>
        <v>#N/A</v>
      </c>
      <c r="Q13" s="132" t="s">
        <v>679</v>
      </c>
    </row>
    <row r="14" spans="2:17" s="136" customFormat="1">
      <c r="B14" s="107" t="s">
        <v>117</v>
      </c>
      <c r="C14" s="108">
        <v>52</v>
      </c>
      <c r="D14" s="108" t="s">
        <v>755</v>
      </c>
      <c r="E14" s="108">
        <v>320001352</v>
      </c>
      <c r="F14" s="108" t="s">
        <v>578</v>
      </c>
      <c r="G14" s="109" t="e">
        <f>VLOOKUP(E14&amp;C14,BASE!$A:$P,13,FALSE)</f>
        <v>#N/A</v>
      </c>
      <c r="H14" s="109" t="e">
        <f>VLOOKUP(E14&amp;C14,BASE!$A:$P,14,FALSE)</f>
        <v>#N/A</v>
      </c>
      <c r="I14" s="110" t="e">
        <f t="shared" si="0"/>
        <v>#N/A</v>
      </c>
      <c r="J14" s="108"/>
      <c r="K14" s="191" t="s">
        <v>1039</v>
      </c>
      <c r="L14" s="108" t="s">
        <v>300</v>
      </c>
      <c r="M14" s="109" t="e">
        <f>VLOOKUP(L14&amp;K14&amp;C14,'Tabela Frete At. 23.03.22'!$A:$P,16,FALSE)/(IF(L14="Baú",VLOOKUP(D14&amp;C14,QUANT!$A:$K,6,FALSE),IF(L14="Carreta Normal",VLOOKUP(D14&amp;C14,QUANT!$A:$K,7,FALSE),IF(L14="Prancha",VLOOKUP(D14&amp;C14,QUANT!$A:$K,8,FALSE)))))</f>
        <v>#N/A</v>
      </c>
      <c r="N14" s="112" t="e">
        <f>(G14+H14+M14)/0.7</f>
        <v>#N/A</v>
      </c>
      <c r="Q14" s="132"/>
    </row>
    <row r="15" spans="2:17">
      <c r="B15" s="107" t="s">
        <v>117</v>
      </c>
      <c r="C15" s="108">
        <v>52</v>
      </c>
      <c r="D15" s="108" t="s">
        <v>674</v>
      </c>
      <c r="E15" s="108">
        <v>320001335</v>
      </c>
      <c r="F15" s="108" t="s">
        <v>49</v>
      </c>
      <c r="G15" s="109" t="e">
        <f>VLOOKUP(E15&amp;C15,BASE!$A:$P,13,FALSE)</f>
        <v>#N/A</v>
      </c>
      <c r="H15" s="109" t="e">
        <f>VLOOKUP(E15&amp;C15,BASE!$A:$P,14,FALSE)</f>
        <v>#N/A</v>
      </c>
      <c r="I15" s="110" t="e">
        <f t="shared" si="0"/>
        <v>#N/A</v>
      </c>
      <c r="J15" s="108"/>
      <c r="K15" s="111" t="s">
        <v>252</v>
      </c>
      <c r="L15" s="108" t="s">
        <v>1085</v>
      </c>
      <c r="M15" s="109" t="e">
        <f>VLOOKUP(L15&amp;K15&amp;C15,'Tabela Frete At. 23.03.22'!$A:$P,16,FALSE)/(IF(L15="Baú",VLOOKUP(D15&amp;C15,QUANT!$A:$K,6,FALSE),IF(L15="Carreta Normal",VLOOKUP(D15&amp;C15,QUANT!$A:$K,7,FALSE),IF(L15="Prancha",VLOOKUP(D15&amp;C15,QUANT!$A:$K,8,FALSE)))))</f>
        <v>#N/A</v>
      </c>
      <c r="N15" s="112" t="e">
        <f t="shared" si="1"/>
        <v>#N/A</v>
      </c>
      <c r="Q15" s="132" t="s">
        <v>680</v>
      </c>
    </row>
    <row r="16" spans="2:17">
      <c r="B16" s="107" t="s">
        <v>117</v>
      </c>
      <c r="C16" s="108">
        <v>52</v>
      </c>
      <c r="D16" s="108" t="s">
        <v>676</v>
      </c>
      <c r="E16" s="108">
        <v>320005295</v>
      </c>
      <c r="F16" s="108" t="s">
        <v>497</v>
      </c>
      <c r="G16" s="109" t="e">
        <f>VLOOKUP(E16&amp;C16,BASE!$A:$P,13,FALSE)</f>
        <v>#N/A</v>
      </c>
      <c r="H16" s="109" t="e">
        <f>VLOOKUP(E16&amp;C16,BASE!$A:$P,14,FALSE)</f>
        <v>#N/A</v>
      </c>
      <c r="I16" s="110" t="e">
        <f t="shared" si="0"/>
        <v>#N/A</v>
      </c>
      <c r="J16" s="108"/>
      <c r="K16" s="111" t="s">
        <v>252</v>
      </c>
      <c r="L16" s="108" t="s">
        <v>1085</v>
      </c>
      <c r="M16" s="109" t="e">
        <f>VLOOKUP(L16&amp;K16&amp;C16,'Tabela Frete At. 23.03.22'!$A:$P,16,FALSE)/(IF(L16="Baú",VLOOKUP(D16&amp;C16,QUANT!$A:$K,6,FALSE),IF(L16="Carreta Normal",VLOOKUP(D16&amp;C16,QUANT!$A:$K,7,FALSE),IF(L16="Prancha",VLOOKUP(D16&amp;C16,QUANT!$A:$K,8,FALSE)))))</f>
        <v>#N/A</v>
      </c>
      <c r="N16" s="112" t="e">
        <f t="shared" si="1"/>
        <v>#N/A</v>
      </c>
      <c r="Q16" s="132" t="s">
        <v>681</v>
      </c>
    </row>
    <row r="17" spans="2:17">
      <c r="B17" s="107" t="s">
        <v>117</v>
      </c>
      <c r="C17" s="108">
        <v>52</v>
      </c>
      <c r="D17" s="108" t="s">
        <v>657</v>
      </c>
      <c r="E17" s="108">
        <v>320009910</v>
      </c>
      <c r="F17" s="108" t="s">
        <v>490</v>
      </c>
      <c r="G17" s="109" t="e">
        <f>VLOOKUP(E17&amp;C17,BASE!$A:$P,13,FALSE)</f>
        <v>#N/A</v>
      </c>
      <c r="H17" s="109" t="e">
        <f>VLOOKUP(E17&amp;C17,BASE!$A:$P,14,FALSE)</f>
        <v>#N/A</v>
      </c>
      <c r="I17" s="110" t="e">
        <f t="shared" si="0"/>
        <v>#N/A</v>
      </c>
      <c r="J17" s="108"/>
      <c r="K17" s="111" t="s">
        <v>252</v>
      </c>
      <c r="L17" s="108" t="s">
        <v>1085</v>
      </c>
      <c r="M17" s="109" t="e">
        <f>VLOOKUP(L17&amp;K17&amp;C17,'Tabela Frete At. 23.03.22'!$A:$P,16,FALSE)/(IF(L17="Baú",VLOOKUP(D17&amp;C17,QUANT!$A:$K,6,FALSE),IF(L17="Carreta Normal",VLOOKUP(D17&amp;C17,QUANT!$A:$K,7,FALSE),IF(L17="Prancha",VLOOKUP(D17&amp;C17,QUANT!$A:$K,8,FALSE)))))</f>
        <v>#N/A</v>
      </c>
      <c r="N17" s="112" t="e">
        <f t="shared" si="1"/>
        <v>#N/A</v>
      </c>
      <c r="Q17" s="132" t="s">
        <v>666</v>
      </c>
    </row>
    <row r="18" spans="2:17">
      <c r="B18" s="107" t="s">
        <v>117</v>
      </c>
      <c r="C18" s="108">
        <v>52</v>
      </c>
      <c r="D18" s="108" t="s">
        <v>658</v>
      </c>
      <c r="E18" s="108">
        <v>320011305</v>
      </c>
      <c r="F18" s="108" t="s">
        <v>446</v>
      </c>
      <c r="G18" s="109" t="e">
        <f>VLOOKUP(E18&amp;C18,BASE!$A:$P,13,FALSE)</f>
        <v>#N/A</v>
      </c>
      <c r="H18" s="109" t="e">
        <f>VLOOKUP(E18&amp;C18,BASE!$A:$P,14,FALSE)</f>
        <v>#N/A</v>
      </c>
      <c r="I18" s="110" t="e">
        <f t="shared" si="0"/>
        <v>#N/A</v>
      </c>
      <c r="J18" s="108"/>
      <c r="K18" s="111" t="s">
        <v>252</v>
      </c>
      <c r="L18" s="108" t="s">
        <v>1085</v>
      </c>
      <c r="M18" s="109" t="e">
        <f>VLOOKUP(L18&amp;K18&amp;C18,'Tabela Frete At. 23.03.22'!$A:$P,16,FALSE)/(IF(L18="Baú",VLOOKUP(D18&amp;C18,QUANT!$A:$K,6,FALSE),IF(L18="Carreta Normal",VLOOKUP(D18&amp;C18,QUANT!$A:$K,7,FALSE),IF(L18="Prancha",VLOOKUP(D18&amp;C18,QUANT!$A:$K,8,FALSE)))))</f>
        <v>#N/A</v>
      </c>
      <c r="N18" s="112" t="e">
        <f t="shared" si="1"/>
        <v>#N/A</v>
      </c>
      <c r="Q18" s="132" t="s">
        <v>665</v>
      </c>
    </row>
    <row r="19" spans="2:17">
      <c r="B19" s="107" t="s">
        <v>117</v>
      </c>
      <c r="C19" s="108">
        <v>52</v>
      </c>
      <c r="D19" s="108" t="s">
        <v>675</v>
      </c>
      <c r="E19" s="108">
        <v>320001342</v>
      </c>
      <c r="F19" s="108" t="s">
        <v>50</v>
      </c>
      <c r="G19" s="109" t="e">
        <f>VLOOKUP(E19&amp;C19,BASE!$A:$P,13,FALSE)</f>
        <v>#N/A</v>
      </c>
      <c r="H19" s="109" t="e">
        <f>VLOOKUP(E19&amp;C19,BASE!$A:$P,14,FALSE)</f>
        <v>#N/A</v>
      </c>
      <c r="I19" s="110" t="e">
        <f t="shared" si="0"/>
        <v>#N/A</v>
      </c>
      <c r="J19" s="108"/>
      <c r="K19" s="111" t="s">
        <v>252</v>
      </c>
      <c r="L19" s="108" t="s">
        <v>1085</v>
      </c>
      <c r="M19" s="109" t="e">
        <f>VLOOKUP(L19&amp;K19&amp;C19,'Tabela Frete At. 23.03.22'!$A:$P,16,FALSE)/(IF(L19="Baú",VLOOKUP(D19&amp;C19,QUANT!$A:$K,6,FALSE),IF(L19="Carreta Normal",VLOOKUP(D19&amp;C19,QUANT!$A:$K,7,FALSE),IF(L19="Prancha",VLOOKUP(D19&amp;C19,QUANT!$A:$K,8,FALSE)))))</f>
        <v>#N/A</v>
      </c>
      <c r="N19" s="112" t="e">
        <f t="shared" si="1"/>
        <v>#N/A</v>
      </c>
      <c r="Q19" s="132" t="s">
        <v>664</v>
      </c>
    </row>
    <row r="20" spans="2:17" ht="15.75" thickBot="1">
      <c r="B20" s="113" t="s">
        <v>117</v>
      </c>
      <c r="C20" s="114">
        <v>52</v>
      </c>
      <c r="D20" s="114" t="s">
        <v>659</v>
      </c>
      <c r="E20" s="114">
        <v>320011504</v>
      </c>
      <c r="F20" s="114" t="s">
        <v>644</v>
      </c>
      <c r="G20" s="115" t="e">
        <f>VLOOKUP(E20&amp;C20,BASE!$A:$P,13,FALSE)</f>
        <v>#N/A</v>
      </c>
      <c r="H20" s="115" t="e">
        <f>VLOOKUP(E20&amp;C20,BASE!$A:$P,14,FALSE)</f>
        <v>#N/A</v>
      </c>
      <c r="I20" s="116" t="e">
        <f t="shared" si="0"/>
        <v>#N/A</v>
      </c>
      <c r="J20" s="114"/>
      <c r="K20" s="117" t="s">
        <v>252</v>
      </c>
      <c r="L20" s="114" t="s">
        <v>1085</v>
      </c>
      <c r="M20" s="202" t="e">
        <f>VLOOKUP(L20&amp;K20&amp;C20,'Tabela Frete At. 23.03.22'!$A:$P,16,FALSE)/(IF(L20="Baú",VLOOKUP(D20&amp;C20,QUANT!$A:$K,6,FALSE),IF(L20="Carreta Normal",VLOOKUP(D20&amp;C20,QUANT!$A:$K,7,FALSE),IF(L20="Prancha",VLOOKUP(D20&amp;C20,QUANT!$A:$K,8,FALSE)))))</f>
        <v>#N/A</v>
      </c>
      <c r="N20" s="118" t="e">
        <f t="shared" si="1"/>
        <v>#N/A</v>
      </c>
      <c r="Q20" s="133" t="s">
        <v>663</v>
      </c>
    </row>
    <row r="21" spans="2:17" s="45" customFormat="1">
      <c r="G21" s="86"/>
      <c r="H21" s="86"/>
      <c r="I21" s="86"/>
      <c r="K21" s="106"/>
    </row>
    <row r="22" spans="2:17" s="45" customFormat="1" ht="15.75" thickBot="1">
      <c r="G22" s="86"/>
      <c r="H22" s="86"/>
      <c r="I22" s="86"/>
      <c r="K22" s="106"/>
    </row>
    <row r="23" spans="2:17">
      <c r="B23" s="87" t="s">
        <v>447</v>
      </c>
      <c r="C23" s="88"/>
      <c r="D23" s="88"/>
      <c r="E23" s="88"/>
      <c r="F23" s="88"/>
      <c r="G23" s="101"/>
      <c r="H23" s="101"/>
      <c r="I23" s="127"/>
      <c r="J23" s="88"/>
      <c r="K23" s="102"/>
      <c r="L23" s="88"/>
      <c r="M23" s="88"/>
      <c r="N23" s="129"/>
      <c r="Q23" s="134"/>
    </row>
    <row r="24" spans="2:17">
      <c r="B24" s="90"/>
      <c r="C24" s="60"/>
      <c r="D24" s="60"/>
      <c r="E24" s="60"/>
      <c r="F24" s="60"/>
      <c r="G24" s="92"/>
      <c r="H24" s="92"/>
      <c r="I24" s="128"/>
      <c r="J24" s="60"/>
      <c r="K24" s="62"/>
      <c r="L24" s="60"/>
      <c r="M24" s="60"/>
      <c r="N24" s="130"/>
      <c r="Q24" s="132"/>
    </row>
    <row r="25" spans="2:17">
      <c r="B25" s="107" t="s">
        <v>117</v>
      </c>
      <c r="C25" s="108">
        <v>53</v>
      </c>
      <c r="D25" s="108" t="s">
        <v>660</v>
      </c>
      <c r="E25" s="108">
        <v>320010361</v>
      </c>
      <c r="F25" s="108" t="s">
        <v>81</v>
      </c>
      <c r="G25" s="109" t="e">
        <f>VLOOKUP(E25&amp;C25,BASE!$A:$P,13,FALSE)</f>
        <v>#N/A</v>
      </c>
      <c r="H25" s="109" t="e">
        <f>VLOOKUP(E25&amp;C25,BASE!$A:$P,14,FALSE)</f>
        <v>#N/A</v>
      </c>
      <c r="I25" s="110" t="e">
        <f>SUM(G25:H25)/0.7</f>
        <v>#N/A</v>
      </c>
      <c r="J25" s="108"/>
      <c r="K25" s="111" t="s">
        <v>91</v>
      </c>
      <c r="L25" s="108" t="s">
        <v>1085</v>
      </c>
      <c r="M25" s="109" t="e">
        <f>VLOOKUP(L25&amp;K25&amp;C25,'Tabela Frete At. 23.03.22'!$A:$P,16,FALSE)/(IF(L25="Baú",VLOOKUP(D25&amp;C25,QUANT!$A:$K,6,FALSE),IF(L25="Carreta Normal",VLOOKUP(D25&amp;C25,QUANT!$A:$K,7,FALSE),IF(L25="Prancha",VLOOKUP(D25&amp;C25,QUANT!$A:$K,8,FALSE)))))</f>
        <v>#N/A</v>
      </c>
      <c r="N25" s="112" t="e">
        <f>(G25+H25+M25)/0.7</f>
        <v>#N/A</v>
      </c>
      <c r="Q25" s="132" t="s">
        <v>682</v>
      </c>
    </row>
    <row r="26" spans="2:17" ht="15.75" thickBot="1">
      <c r="B26" s="95" t="s">
        <v>117</v>
      </c>
      <c r="C26" s="96">
        <v>53</v>
      </c>
      <c r="D26" s="96" t="s">
        <v>661</v>
      </c>
      <c r="E26" s="96">
        <v>320010717</v>
      </c>
      <c r="F26" s="96" t="s">
        <v>80</v>
      </c>
      <c r="G26" s="97" t="e">
        <f>VLOOKUP(E26&amp;C26,BASE!$A:$P,13,FALSE)</f>
        <v>#N/A</v>
      </c>
      <c r="H26" s="97" t="e">
        <f>VLOOKUP(E26&amp;C26,BASE!$A:$P,14,FALSE)</f>
        <v>#N/A</v>
      </c>
      <c r="I26" s="98" t="e">
        <f>SUM(G26:H26)/0.7</f>
        <v>#N/A</v>
      </c>
      <c r="J26" s="96"/>
      <c r="K26" s="99" t="s">
        <v>147</v>
      </c>
      <c r="L26" s="96" t="s">
        <v>1085</v>
      </c>
      <c r="M26" s="203" t="e">
        <f>VLOOKUP(L26&amp;K26&amp;C26,'Tabela Frete At. 23.03.22'!$A:$P,16,FALSE)/(IF(L26="Baú",VLOOKUP(D26&amp;C26,QUANT!$A:$K,6,FALSE),IF(L26="Carreta Normal",VLOOKUP(D26&amp;C26,QUANT!$A:$K,7,FALSE),IF(L26="Prancha",VLOOKUP(D26&amp;C26,QUANT!$A:$K,8,FALSE)))))</f>
        <v>#N/A</v>
      </c>
      <c r="N26" s="100" t="e">
        <f>(G26+H26+M26)/0.7</f>
        <v>#N/A</v>
      </c>
      <c r="Q26" s="133" t="s">
        <v>683</v>
      </c>
    </row>
    <row r="27" spans="2:17" s="45" customFormat="1">
      <c r="G27" s="86"/>
      <c r="H27" s="86"/>
      <c r="I27" s="86"/>
    </row>
    <row r="28" spans="2:17" s="45" customFormat="1" ht="15.75" thickBot="1">
      <c r="G28" s="86"/>
      <c r="H28" s="86"/>
      <c r="I28" s="86"/>
    </row>
    <row r="29" spans="2:17">
      <c r="B29" s="87" t="s">
        <v>692</v>
      </c>
      <c r="C29" s="88"/>
      <c r="D29" s="88"/>
      <c r="E29" s="88"/>
      <c r="F29" s="88"/>
      <c r="G29" s="101"/>
      <c r="H29" s="101"/>
      <c r="I29" s="127"/>
      <c r="J29" s="88"/>
      <c r="K29" s="88"/>
      <c r="L29" s="88"/>
      <c r="M29" s="88"/>
      <c r="N29" s="129"/>
      <c r="Q29" s="134"/>
    </row>
    <row r="30" spans="2:17">
      <c r="B30" s="90"/>
      <c r="C30" s="60"/>
      <c r="D30" s="60"/>
      <c r="E30" s="60"/>
      <c r="F30" s="60"/>
      <c r="G30" s="92"/>
      <c r="H30" s="92"/>
      <c r="I30" s="128"/>
      <c r="J30" s="60"/>
      <c r="K30" s="60"/>
      <c r="L30" s="60"/>
      <c r="M30" s="60"/>
      <c r="N30" s="130"/>
      <c r="Q30" s="132"/>
    </row>
    <row r="31" spans="2:17">
      <c r="B31" s="103" t="s">
        <v>689</v>
      </c>
      <c r="C31" s="60"/>
      <c r="D31" s="60"/>
      <c r="E31" s="60"/>
      <c r="F31" s="60"/>
      <c r="G31" s="92"/>
      <c r="H31" s="92"/>
      <c r="I31" s="128"/>
      <c r="J31" s="60"/>
      <c r="K31" s="60"/>
      <c r="L31" s="60"/>
      <c r="M31" s="60"/>
      <c r="N31" s="130"/>
      <c r="Q31" s="132"/>
    </row>
    <row r="32" spans="2:17">
      <c r="B32" s="90"/>
      <c r="C32" s="60"/>
      <c r="D32" s="60"/>
      <c r="E32" s="60"/>
      <c r="F32" s="60"/>
      <c r="G32" s="92"/>
      <c r="H32" s="92"/>
      <c r="I32" s="128"/>
      <c r="J32" s="60"/>
      <c r="K32" s="60"/>
      <c r="L32" s="60"/>
      <c r="M32" s="60"/>
      <c r="N32" s="130"/>
      <c r="Q32" s="132"/>
    </row>
    <row r="33" spans="2:17">
      <c r="B33" s="107" t="s">
        <v>115</v>
      </c>
      <c r="C33" s="108">
        <v>21</v>
      </c>
      <c r="D33" s="108" t="s">
        <v>697</v>
      </c>
      <c r="E33" s="108">
        <v>320000102</v>
      </c>
      <c r="F33" s="108" t="s">
        <v>593</v>
      </c>
      <c r="G33" s="109" t="e">
        <f>VLOOKUP(E33&amp;C33,BASE!$A:$P,13,FALSE)</f>
        <v>#N/A</v>
      </c>
      <c r="H33" s="109" t="e">
        <f>VLOOKUP(E33&amp;C33,BASE!$A:$P,14,FALSE)</f>
        <v>#N/A</v>
      </c>
      <c r="I33" s="110" t="e">
        <f>SUM(G33:H33)/0.7</f>
        <v>#N/A</v>
      </c>
      <c r="J33" s="108"/>
      <c r="K33" s="111" t="s">
        <v>8</v>
      </c>
      <c r="L33" s="108" t="s">
        <v>123</v>
      </c>
      <c r="M33" s="109" t="e">
        <f>VLOOKUP(L33&amp;K33&amp;C33,'Tabela Frete At. 23.03.22'!$A:$P,16,FALSE)/(IF(L33="Baú",VLOOKUP("TF 200"&amp;C33,QUANT!$A:$K,6,FALSE),IF(L33="Carreta",VLOOKUP("TF 200"&amp;C33,QUANT!$A:$K,7,FALSE),IF(L33="Prancha",VLOOKUP("TF 200"&amp;C33,QUANT!$A:$K,10,FALSE)))))</f>
        <v>#N/A</v>
      </c>
      <c r="N33" s="112" t="e">
        <f>(G33+H33+M33)/0.7</f>
        <v>#N/A</v>
      </c>
      <c r="Q33" s="132"/>
    </row>
    <row r="34" spans="2:17">
      <c r="B34" s="107" t="s">
        <v>115</v>
      </c>
      <c r="C34" s="108">
        <v>21</v>
      </c>
      <c r="D34" s="108" t="s">
        <v>698</v>
      </c>
      <c r="E34" s="108">
        <v>320000103</v>
      </c>
      <c r="F34" s="108" t="s">
        <v>587</v>
      </c>
      <c r="G34" s="109" t="e">
        <f>VLOOKUP(E34&amp;C34,BASE!$A:$P,13,FALSE)</f>
        <v>#N/A</v>
      </c>
      <c r="H34" s="109" t="e">
        <f>VLOOKUP(E34&amp;C34,BASE!$A:$P,14,FALSE)</f>
        <v>#N/A</v>
      </c>
      <c r="I34" s="110" t="e">
        <f>SUM(G34:H34)/0.7</f>
        <v>#N/A</v>
      </c>
      <c r="J34" s="108"/>
      <c r="K34" s="111" t="s">
        <v>8</v>
      </c>
      <c r="L34" s="108" t="s">
        <v>123</v>
      </c>
      <c r="M34" s="109" t="e">
        <f>VLOOKUP(L34&amp;K34&amp;C34,'Tabela Frete At. 23.03.22'!$A:$P,16,FALSE)/(IF(L34="Baú",VLOOKUP("TF 200"&amp;C34,QUANT!$A:$K,6,FALSE),IF(L34="Carreta",VLOOKUP("TF 200"&amp;C34,QUANT!$A:$K,7,FALSE),IF(L34="Prancha",VLOOKUP("TF 200"&amp;C34,QUANT!$A:$K,10,FALSE)))))</f>
        <v>#N/A</v>
      </c>
      <c r="N34" s="112" t="e">
        <f>(G34+H34+M34)/0.7</f>
        <v>#N/A</v>
      </c>
      <c r="Q34" s="132"/>
    </row>
    <row r="35" spans="2:17">
      <c r="B35" s="107" t="s">
        <v>115</v>
      </c>
      <c r="C35" s="108">
        <v>21</v>
      </c>
      <c r="D35" s="108" t="s">
        <v>699</v>
      </c>
      <c r="E35" s="108">
        <v>320009260</v>
      </c>
      <c r="F35" s="108" t="s">
        <v>592</v>
      </c>
      <c r="G35" s="109" t="e">
        <f>VLOOKUP(E35&amp;C35,BASE!$A:$P,13,FALSE)</f>
        <v>#N/A</v>
      </c>
      <c r="H35" s="109" t="e">
        <f>VLOOKUP(E35&amp;C35,BASE!$A:$P,14,FALSE)</f>
        <v>#N/A</v>
      </c>
      <c r="I35" s="110" t="e">
        <f>SUM(G35:H35)/0.7</f>
        <v>#N/A</v>
      </c>
      <c r="J35" s="108"/>
      <c r="K35" s="111" t="s">
        <v>8</v>
      </c>
      <c r="L35" s="108" t="s">
        <v>123</v>
      </c>
      <c r="M35" s="109" t="e">
        <f>VLOOKUP(L35&amp;K35&amp;C35,'Tabela Frete At. 23.03.22'!$A:$P,16,FALSE)/(IF(L35="Baú",VLOOKUP("TF 200"&amp;C35,QUANT!$A:$K,6,FALSE),IF(L35="Carreta",VLOOKUP("TF 200"&amp;C35,QUANT!$A:$K,7,FALSE),IF(L35="Prancha",VLOOKUP("TF 200"&amp;C35,QUANT!$A:$K,10,FALSE)))))</f>
        <v>#N/A</v>
      </c>
      <c r="N35" s="112" t="e">
        <f>(G35+H35+M35)/0.7</f>
        <v>#N/A</v>
      </c>
      <c r="Q35" s="132"/>
    </row>
    <row r="36" spans="2:17">
      <c r="B36" s="90"/>
      <c r="C36" s="60"/>
      <c r="D36" s="60"/>
      <c r="E36" s="60"/>
      <c r="F36" s="60"/>
      <c r="G36" s="60"/>
      <c r="H36" s="60"/>
      <c r="I36" s="128"/>
      <c r="J36" s="60"/>
      <c r="K36" s="60"/>
      <c r="L36" s="60"/>
      <c r="M36" s="60"/>
      <c r="N36" s="130"/>
      <c r="Q36" s="132"/>
    </row>
    <row r="37" spans="2:17">
      <c r="B37" s="103" t="s">
        <v>690</v>
      </c>
      <c r="C37" s="60"/>
      <c r="D37" s="60"/>
      <c r="E37" s="60"/>
      <c r="F37" s="60"/>
      <c r="G37" s="60"/>
      <c r="H37" s="60"/>
      <c r="I37" s="128"/>
      <c r="J37" s="60"/>
      <c r="K37" s="60"/>
      <c r="L37" s="60"/>
      <c r="M37" s="60"/>
      <c r="N37" s="130"/>
      <c r="Q37" s="132"/>
    </row>
    <row r="38" spans="2:17">
      <c r="B38" s="90"/>
      <c r="C38" s="60"/>
      <c r="D38" s="60"/>
      <c r="E38" s="60"/>
      <c r="F38" s="60"/>
      <c r="G38" s="60"/>
      <c r="H38" s="60"/>
      <c r="I38" s="128"/>
      <c r="J38" s="60"/>
      <c r="K38" s="60"/>
      <c r="L38" s="60"/>
      <c r="M38" s="60"/>
      <c r="N38" s="130"/>
      <c r="Q38" s="132"/>
    </row>
    <row r="39" spans="2:17">
      <c r="B39" s="107" t="s">
        <v>115</v>
      </c>
      <c r="C39" s="108">
        <v>21</v>
      </c>
      <c r="D39" s="108" t="s">
        <v>697</v>
      </c>
      <c r="E39" s="108">
        <v>320000170</v>
      </c>
      <c r="F39" s="108" t="s">
        <v>600</v>
      </c>
      <c r="G39" s="109" t="e">
        <f>VLOOKUP(E39&amp;C39,BASE!$A:$P,13,FALSE)</f>
        <v>#N/A</v>
      </c>
      <c r="H39" s="109" t="e">
        <f>VLOOKUP(E39&amp;C39,BASE!$A:$P,14,FALSE)</f>
        <v>#N/A</v>
      </c>
      <c r="I39" s="110" t="e">
        <f>SUM(G39:H39)/0.7</f>
        <v>#N/A</v>
      </c>
      <c r="J39" s="108"/>
      <c r="K39" s="111" t="s">
        <v>8</v>
      </c>
      <c r="L39" s="108" t="s">
        <v>123</v>
      </c>
      <c r="M39" s="109" t="e">
        <f>VLOOKUP(L39&amp;K39&amp;C39,'Tabela Frete At. 23.03.22'!$A:$P,16,FALSE)/(IF(L39="Baú",VLOOKUP("TF 200"&amp;C39,QUANT!$A:$K,6,FALSE),IF(L39="Carreta",VLOOKUP("TF 200"&amp;C39,QUANT!$A:$K,7,FALSE),IF(L39="Prancha",VLOOKUP("TF 200"&amp;C39,QUANT!$A:$K,10,FALSE)))))</f>
        <v>#N/A</v>
      </c>
      <c r="N39" s="112" t="e">
        <f>(G39+H39+M39)/0.7</f>
        <v>#N/A</v>
      </c>
      <c r="Q39" s="132"/>
    </row>
    <row r="40" spans="2:17">
      <c r="B40" s="107" t="s">
        <v>115</v>
      </c>
      <c r="C40" s="108">
        <v>21</v>
      </c>
      <c r="D40" s="108" t="s">
        <v>698</v>
      </c>
      <c r="E40" s="108">
        <v>320000210</v>
      </c>
      <c r="F40" s="108" t="s">
        <v>585</v>
      </c>
      <c r="G40" s="109" t="e">
        <f>VLOOKUP(E40&amp;C40,BASE!$A:$P,13,FALSE)</f>
        <v>#N/A</v>
      </c>
      <c r="H40" s="109" t="e">
        <f>VLOOKUP(E40&amp;C40,BASE!$A:$P,14,FALSE)</f>
        <v>#N/A</v>
      </c>
      <c r="I40" s="110" t="e">
        <f>SUM(G40:H40)/0.7</f>
        <v>#N/A</v>
      </c>
      <c r="J40" s="108"/>
      <c r="K40" s="111" t="s">
        <v>8</v>
      </c>
      <c r="L40" s="108" t="s">
        <v>123</v>
      </c>
      <c r="M40" s="109" t="e">
        <f>VLOOKUP(L40&amp;K40&amp;C40,'Tabela Frete At. 23.03.22'!$A:$P,16,FALSE)/(IF(L40="Baú",VLOOKUP("TF 200"&amp;C40,QUANT!$A:$K,6,FALSE),IF(L40="Carreta",VLOOKUP("TF 200"&amp;C40,QUANT!$A:$K,7,FALSE),IF(L40="Prancha",VLOOKUP("TF 200"&amp;C40,QUANT!$A:$K,10,FALSE)))))</f>
        <v>#N/A</v>
      </c>
      <c r="N40" s="112" t="e">
        <f>(G40+H40+M40)/0.7</f>
        <v>#N/A</v>
      </c>
      <c r="Q40" s="132"/>
    </row>
    <row r="41" spans="2:17">
      <c r="B41" s="107" t="s">
        <v>115</v>
      </c>
      <c r="C41" s="108">
        <v>21</v>
      </c>
      <c r="D41" s="108" t="s">
        <v>699</v>
      </c>
      <c r="E41" s="108">
        <v>320011394</v>
      </c>
      <c r="F41" s="108" t="s">
        <v>591</v>
      </c>
      <c r="G41" s="109" t="e">
        <f>VLOOKUP(E41&amp;C41,BASE!$A:$P,13,FALSE)</f>
        <v>#N/A</v>
      </c>
      <c r="H41" s="109" t="e">
        <f>VLOOKUP(E41&amp;C41,BASE!$A:$P,14,FALSE)</f>
        <v>#N/A</v>
      </c>
      <c r="I41" s="110" t="e">
        <f>SUM(G41:H41)/0.7</f>
        <v>#N/A</v>
      </c>
      <c r="J41" s="108"/>
      <c r="K41" s="111" t="s">
        <v>8</v>
      </c>
      <c r="L41" s="108" t="s">
        <v>123</v>
      </c>
      <c r="M41" s="109" t="e">
        <f>VLOOKUP(L41&amp;K41&amp;C41,'Tabela Frete At. 23.03.22'!$A:$P,16,FALSE)/(IF(L41="Baú",VLOOKUP("TF 200"&amp;C41,QUANT!$A:$K,6,FALSE),IF(L41="Carreta",VLOOKUP("TF 200"&amp;C41,QUANT!$A:$K,7,FALSE),IF(L41="Prancha",VLOOKUP("TF 200"&amp;C41,QUANT!$A:$K,10,FALSE)))))</f>
        <v>#N/A</v>
      </c>
      <c r="N41" s="112" t="e">
        <f>(G41+H41+M41)/0.7</f>
        <v>#N/A</v>
      </c>
      <c r="Q41" s="132"/>
    </row>
    <row r="42" spans="2:17">
      <c r="B42" s="90"/>
      <c r="C42" s="60"/>
      <c r="D42" s="60"/>
      <c r="E42" s="60"/>
      <c r="F42" s="60"/>
      <c r="G42" s="60"/>
      <c r="H42" s="60"/>
      <c r="I42" s="128"/>
      <c r="J42" s="60"/>
      <c r="K42" s="60"/>
      <c r="L42" s="60"/>
      <c r="M42" s="60"/>
      <c r="N42" s="130"/>
      <c r="Q42" s="132"/>
    </row>
    <row r="43" spans="2:17">
      <c r="B43" s="103" t="s">
        <v>691</v>
      </c>
      <c r="C43" s="60"/>
      <c r="D43" s="60"/>
      <c r="E43" s="60"/>
      <c r="F43" s="60"/>
      <c r="G43" s="92"/>
      <c r="H43" s="92"/>
      <c r="I43" s="128"/>
      <c r="J43" s="60"/>
      <c r="K43" s="60"/>
      <c r="L43" s="60"/>
      <c r="M43" s="60"/>
      <c r="N43" s="130"/>
      <c r="Q43" s="132"/>
    </row>
    <row r="44" spans="2:17">
      <c r="B44" s="90"/>
      <c r="C44" s="60"/>
      <c r="D44" s="60"/>
      <c r="E44" s="60"/>
      <c r="F44" s="60"/>
      <c r="G44" s="92"/>
      <c r="H44" s="92"/>
      <c r="I44" s="128"/>
      <c r="J44" s="60"/>
      <c r="K44" s="60"/>
      <c r="L44" s="60"/>
      <c r="M44" s="60"/>
      <c r="N44" s="130"/>
      <c r="Q44" s="132"/>
    </row>
    <row r="45" spans="2:17">
      <c r="B45" s="107" t="s">
        <v>115</v>
      </c>
      <c r="C45" s="108">
        <v>21</v>
      </c>
      <c r="D45" s="108" t="s">
        <v>700</v>
      </c>
      <c r="E45" s="108">
        <v>320011303</v>
      </c>
      <c r="F45" s="108" t="s">
        <v>622</v>
      </c>
      <c r="G45" s="109" t="e">
        <f>VLOOKUP(E45&amp;C45,BASE!$A:$P,13,FALSE)</f>
        <v>#N/A</v>
      </c>
      <c r="H45" s="109" t="e">
        <f>VLOOKUP(E45&amp;C45,BASE!$A:$P,14,FALSE)</f>
        <v>#N/A</v>
      </c>
      <c r="I45" s="110" t="e">
        <f>SUM(G45:H45)/0.7</f>
        <v>#N/A</v>
      </c>
      <c r="J45" s="108"/>
      <c r="K45" s="111" t="s">
        <v>14</v>
      </c>
      <c r="L45" s="108" t="s">
        <v>123</v>
      </c>
      <c r="M45" s="109" t="e">
        <f>VLOOKUP(L45&amp;K45&amp;C45,'Tabela Frete At. 23.03.22'!$A:$P,16,FALSE)/(IF(L45="Baú",VLOOKUP("TF 200"&amp;C45,QUANT!$A:$K,6,FALSE),IF(L45="Carreta",VLOOKUP("TF 200"&amp;C45,QUANT!$A:$K,7,FALSE),IF(L45="Prancha",VLOOKUP("TF 200"&amp;C45,QUANT!$A:$K,10,FALSE)))))</f>
        <v>#N/A</v>
      </c>
      <c r="N45" s="112" t="e">
        <f>(G45+H45+M45)/0.7</f>
        <v>#N/A</v>
      </c>
      <c r="Q45" s="132"/>
    </row>
    <row r="46" spans="2:17">
      <c r="B46" s="107" t="s">
        <v>115</v>
      </c>
      <c r="C46" s="108">
        <v>21</v>
      </c>
      <c r="D46" s="108" t="s">
        <v>688</v>
      </c>
      <c r="E46" s="108">
        <v>320010708</v>
      </c>
      <c r="F46" s="108" t="s">
        <v>603</v>
      </c>
      <c r="G46" s="109" t="e">
        <f>VLOOKUP(E46&amp;C46,BASE!$A:$P,13,FALSE)</f>
        <v>#N/A</v>
      </c>
      <c r="H46" s="109" t="e">
        <f>VLOOKUP(E46&amp;C46,BASE!$A:$P,14,FALSE)</f>
        <v>#N/A</v>
      </c>
      <c r="I46" s="110" t="e">
        <f>SUM(G46:H46)/0.7</f>
        <v>#N/A</v>
      </c>
      <c r="J46" s="108"/>
      <c r="K46" s="111" t="s">
        <v>8</v>
      </c>
      <c r="L46" s="108" t="s">
        <v>123</v>
      </c>
      <c r="M46" s="109" t="e">
        <f>VLOOKUP(L46&amp;K46&amp;C46,'Tabela Frete At. 23.03.22'!$A:$P,16,FALSE)/(IF(L46="Baú",VLOOKUP("TF 200"&amp;C46,QUANT!$A:$K,6,FALSE),IF(L46="Carreta",VLOOKUP("TF 200"&amp;C46,QUANT!$A:$K,7,FALSE),IF(L46="Prancha",VLOOKUP("TF 200"&amp;C46,QUANT!$A:$K,10,FALSE)))))</f>
        <v>#N/A</v>
      </c>
      <c r="N46" s="112" t="e">
        <f>(G46+H46+M46)/0.7</f>
        <v>#N/A</v>
      </c>
      <c r="Q46" s="132"/>
    </row>
    <row r="47" spans="2:17">
      <c r="B47" s="107" t="s">
        <v>115</v>
      </c>
      <c r="C47" s="108">
        <v>21</v>
      </c>
      <c r="D47" s="108" t="s">
        <v>701</v>
      </c>
      <c r="E47" s="108">
        <v>320002448</v>
      </c>
      <c r="F47" s="108" t="s">
        <v>595</v>
      </c>
      <c r="G47" s="109" t="e">
        <f>VLOOKUP(E47&amp;C47,BASE!$A:$P,13,FALSE)</f>
        <v>#N/A</v>
      </c>
      <c r="H47" s="109" t="e">
        <f>VLOOKUP(E47&amp;C47,BASE!$A:$P,14,FALSE)</f>
        <v>#N/A</v>
      </c>
      <c r="I47" s="110" t="e">
        <f>SUM(G47:H47)/0.7</f>
        <v>#N/A</v>
      </c>
      <c r="J47" s="108"/>
      <c r="K47" s="111" t="s">
        <v>8</v>
      </c>
      <c r="L47" s="108" t="s">
        <v>123</v>
      </c>
      <c r="M47" s="109" t="e">
        <f>VLOOKUP(L47&amp;K47&amp;C47,'Tabela Frete At. 23.03.22'!$A:$P,16,FALSE)/(IF(L47="Baú",VLOOKUP("TF 200"&amp;C47,QUANT!$A:$K,6,FALSE),IF(L47="Carreta",VLOOKUP("TF 200"&amp;C47,QUANT!$A:$K,7,FALSE),IF(L47="Prancha",VLOOKUP("TF 200"&amp;C47,QUANT!$A:$K,10,FALSE)))))</f>
        <v>#N/A</v>
      </c>
      <c r="N47" s="112" t="e">
        <f>(G47+H47+M47)/0.7</f>
        <v>#N/A</v>
      </c>
      <c r="Q47" s="132"/>
    </row>
    <row r="48" spans="2:17">
      <c r="B48" s="90"/>
      <c r="C48" s="60"/>
      <c r="D48" s="60"/>
      <c r="E48" s="60"/>
      <c r="F48" s="60"/>
      <c r="G48" s="92"/>
      <c r="H48" s="92"/>
      <c r="I48" s="128"/>
      <c r="J48" s="60"/>
      <c r="K48" s="60"/>
      <c r="L48" s="60"/>
      <c r="M48" s="60"/>
      <c r="N48" s="130"/>
      <c r="Q48" s="132"/>
    </row>
    <row r="49" spans="2:17">
      <c r="B49" s="103" t="s">
        <v>694</v>
      </c>
      <c r="C49" s="60"/>
      <c r="D49" s="60"/>
      <c r="E49" s="60"/>
      <c r="F49" s="60"/>
      <c r="G49" s="92"/>
      <c r="H49" s="92"/>
      <c r="I49" s="128"/>
      <c r="J49" s="60"/>
      <c r="K49" s="60"/>
      <c r="L49" s="60"/>
      <c r="M49" s="60"/>
      <c r="N49" s="130"/>
      <c r="Q49" s="132"/>
    </row>
    <row r="50" spans="2:17">
      <c r="B50" s="90"/>
      <c r="C50" s="60"/>
      <c r="D50" s="60"/>
      <c r="E50" s="60"/>
      <c r="F50" s="60"/>
      <c r="G50" s="92"/>
      <c r="H50" s="92"/>
      <c r="I50" s="128"/>
      <c r="J50" s="60"/>
      <c r="K50" s="60"/>
      <c r="L50" s="60"/>
      <c r="M50" s="60"/>
      <c r="N50" s="130"/>
      <c r="Q50" s="132"/>
    </row>
    <row r="51" spans="2:17">
      <c r="B51" s="107" t="s">
        <v>115</v>
      </c>
      <c r="C51" s="108">
        <v>21</v>
      </c>
      <c r="D51" s="108" t="s">
        <v>700</v>
      </c>
      <c r="E51" s="108">
        <v>320011468</v>
      </c>
      <c r="F51" s="108" t="s">
        <v>641</v>
      </c>
      <c r="G51" s="109" t="e">
        <f>VLOOKUP(E51&amp;C51,BASE!$A:$P,13,FALSE)</f>
        <v>#N/A</v>
      </c>
      <c r="H51" s="109" t="e">
        <f>VLOOKUP(E51&amp;C51,BASE!$A:$P,14,FALSE)</f>
        <v>#N/A</v>
      </c>
      <c r="I51" s="110" t="e">
        <f>SUM(G51:H51)/0.7</f>
        <v>#N/A</v>
      </c>
      <c r="J51" s="108"/>
      <c r="K51" s="111" t="s">
        <v>8</v>
      </c>
      <c r="L51" s="108" t="s">
        <v>123</v>
      </c>
      <c r="M51" s="109" t="e">
        <f>VLOOKUP(L51&amp;K51&amp;C51,'Tabela Frete At. 23.03.22'!$A:$P,16,FALSE)/(IF(L51="Baú",VLOOKUP("TF 200"&amp;C51,QUANT!$A:$K,6,FALSE),IF(L51="Carreta",VLOOKUP("TF 200"&amp;C51,QUANT!$A:$K,7,FALSE),IF(L51="Prancha",VLOOKUP("TF 200"&amp;C51,QUANT!$A:$K,10,FALSE)))))</f>
        <v>#N/A</v>
      </c>
      <c r="N51" s="112" t="e">
        <f>(G51+H51+M51)/0.7</f>
        <v>#N/A</v>
      </c>
      <c r="Q51" s="132"/>
    </row>
    <row r="52" spans="2:17">
      <c r="B52" s="107" t="s">
        <v>115</v>
      </c>
      <c r="C52" s="108">
        <v>21</v>
      </c>
      <c r="D52" s="108" t="s">
        <v>688</v>
      </c>
      <c r="E52" s="108">
        <v>320010934</v>
      </c>
      <c r="F52" s="108" t="s">
        <v>602</v>
      </c>
      <c r="G52" s="109" t="e">
        <f>VLOOKUP(E52&amp;C52,BASE!$A:$P,13,FALSE)</f>
        <v>#N/A</v>
      </c>
      <c r="H52" s="109" t="e">
        <f>VLOOKUP(E52&amp;C52,BASE!$A:$P,14,FALSE)</f>
        <v>#N/A</v>
      </c>
      <c r="I52" s="110" t="e">
        <f>SUM(G52:H52)/0.7</f>
        <v>#N/A</v>
      </c>
      <c r="J52" s="108"/>
      <c r="K52" s="111" t="s">
        <v>8</v>
      </c>
      <c r="L52" s="108" t="s">
        <v>123</v>
      </c>
      <c r="M52" s="109" t="e">
        <f>VLOOKUP(L52&amp;K52&amp;C52,'Tabela Frete At. 23.03.22'!$A:$P,16,FALSE)/(IF(L52="Baú",VLOOKUP("TF 200"&amp;C52,QUANT!$A:$K,6,FALSE),IF(L52="Carreta",VLOOKUP("TF 200"&amp;C52,QUANT!$A:$K,7,FALSE),IF(L52="Prancha",VLOOKUP("TF 200"&amp;C52,QUANT!$A:$K,10,FALSE)))))</f>
        <v>#N/A</v>
      </c>
      <c r="N52" s="112" t="e">
        <f>(G52+H52+M52)/0.7</f>
        <v>#N/A</v>
      </c>
      <c r="Q52" s="132"/>
    </row>
    <row r="53" spans="2:17" ht="15.75" thickBot="1">
      <c r="B53" s="113" t="s">
        <v>115</v>
      </c>
      <c r="C53" s="114">
        <v>21</v>
      </c>
      <c r="D53" s="114" t="s">
        <v>701</v>
      </c>
      <c r="E53" s="114">
        <v>320011212</v>
      </c>
      <c r="F53" s="114" t="s">
        <v>594</v>
      </c>
      <c r="G53" s="115" t="e">
        <f>VLOOKUP(E53&amp;C53,BASE!$A:$P,13,FALSE)+1.5</f>
        <v>#N/A</v>
      </c>
      <c r="H53" s="115" t="e">
        <f>VLOOKUP(E53&amp;C53,BASE!$A:$P,14,FALSE)</f>
        <v>#N/A</v>
      </c>
      <c r="I53" s="116" t="e">
        <f>SUM(G53:H53)/0.7</f>
        <v>#N/A</v>
      </c>
      <c r="J53" s="114"/>
      <c r="K53" s="117" t="s">
        <v>8</v>
      </c>
      <c r="L53" s="114" t="s">
        <v>123</v>
      </c>
      <c r="M53" s="115" t="e">
        <f>VLOOKUP(L53&amp;K53&amp;C53,'Tabela Frete At. 23.03.22'!$A:$P,16,FALSE)/(IF(L53="Baú",VLOOKUP("TF 200"&amp;C53,QUANT!$A:$K,6,FALSE),IF(L53="Carreta",VLOOKUP("TF 200"&amp;C53,QUANT!$A:$K,7,FALSE),IF(L53="Prancha",VLOOKUP("TF 200"&amp;C53,QUANT!$A:$K,10,FALSE)))))</f>
        <v>#N/A</v>
      </c>
      <c r="N53" s="118" t="e">
        <f>(G53+H53+M53)/0.7</f>
        <v>#N/A</v>
      </c>
      <c r="Q53" s="133"/>
    </row>
    <row r="54" spans="2:17" s="45" customFormat="1">
      <c r="I54" s="86"/>
    </row>
    <row r="55" spans="2:17" s="45" customFormat="1">
      <c r="I55" s="86"/>
    </row>
    <row r="56" spans="2:17" s="45" customFormat="1" ht="15.75" thickBot="1">
      <c r="G56" s="86"/>
      <c r="H56" s="86"/>
      <c r="I56" s="86"/>
    </row>
    <row r="57" spans="2:17">
      <c r="B57" s="87" t="s">
        <v>693</v>
      </c>
      <c r="C57" s="88"/>
      <c r="D57" s="88"/>
      <c r="E57" s="88"/>
      <c r="F57" s="88"/>
      <c r="G57" s="101"/>
      <c r="H57" s="101"/>
      <c r="I57" s="127"/>
      <c r="J57" s="88"/>
      <c r="K57" s="88"/>
      <c r="L57" s="88"/>
      <c r="M57" s="88"/>
      <c r="N57" s="129"/>
      <c r="Q57" s="134"/>
    </row>
    <row r="58" spans="2:17">
      <c r="B58" s="104"/>
      <c r="C58" s="105"/>
      <c r="D58" s="60"/>
      <c r="E58" s="60"/>
      <c r="F58" s="60"/>
      <c r="G58" s="92"/>
      <c r="H58" s="92"/>
      <c r="I58" s="128"/>
      <c r="J58" s="60"/>
      <c r="K58" s="60"/>
      <c r="L58" s="60"/>
      <c r="M58" s="60"/>
      <c r="N58" s="130"/>
      <c r="Q58" s="132"/>
    </row>
    <row r="59" spans="2:17">
      <c r="B59" s="103" t="s">
        <v>690</v>
      </c>
      <c r="C59" s="105"/>
      <c r="D59" s="60"/>
      <c r="E59" s="60"/>
      <c r="F59" s="60"/>
      <c r="G59" s="92"/>
      <c r="H59" s="92"/>
      <c r="I59" s="128"/>
      <c r="J59" s="60"/>
      <c r="K59" s="60"/>
      <c r="L59" s="60"/>
      <c r="M59" s="60"/>
      <c r="N59" s="130"/>
      <c r="Q59" s="132"/>
    </row>
    <row r="60" spans="2:17">
      <c r="B60" s="90"/>
      <c r="C60" s="60"/>
      <c r="D60" s="60"/>
      <c r="E60" s="60"/>
      <c r="F60" s="60"/>
      <c r="G60" s="92"/>
      <c r="H60" s="92"/>
      <c r="I60" s="128"/>
      <c r="J60" s="60"/>
      <c r="K60" s="60"/>
      <c r="L60" s="60"/>
      <c r="M60" s="60"/>
      <c r="N60" s="130"/>
      <c r="Q60" s="132"/>
    </row>
    <row r="61" spans="2:17">
      <c r="B61" s="107" t="s">
        <v>305</v>
      </c>
      <c r="C61" s="108">
        <v>71</v>
      </c>
      <c r="D61" s="108" t="s">
        <v>697</v>
      </c>
      <c r="E61" s="108">
        <v>320011078</v>
      </c>
      <c r="F61" s="108" t="s">
        <v>695</v>
      </c>
      <c r="G61" s="109" t="e">
        <f>VLOOKUP(E61&amp;C61,BASE!$A:$P,13,FALSE)+3</f>
        <v>#N/A</v>
      </c>
      <c r="H61" s="109" t="e">
        <f>VLOOKUP(E61&amp;C61,BASE!$A:$P,14,FALSE)</f>
        <v>#N/A</v>
      </c>
      <c r="I61" s="110" t="e">
        <f>SUM(G61:H61)/0.7</f>
        <v>#N/A</v>
      </c>
      <c r="J61" s="108"/>
      <c r="K61" s="111" t="s">
        <v>238</v>
      </c>
      <c r="L61" s="108" t="s">
        <v>1085</v>
      </c>
      <c r="M61" s="109" t="e">
        <f>VLOOKUP(L61&amp;K61&amp;C61,'Tabela Frete At. 23.03.22'!$A:$P,16,FALSE)/(IF(L61="Baú",VLOOKUP("TF 200"&amp;C61,QUANT!$A:$K,6,FALSE),IF(L61="Carreta Normal",VLOOKUP("TF 200"&amp;C61,QUANT!$A:$K,7,FALSE),IF(L61="Prancha",VLOOKUP("TF 200"&amp;C61,QUANT!$A:$K,8,FALSE)))))</f>
        <v>#N/A</v>
      </c>
      <c r="N61" s="112" t="e">
        <f>(G61+H61+M61)/0.7</f>
        <v>#N/A</v>
      </c>
      <c r="Q61" s="132"/>
    </row>
    <row r="62" spans="2:17">
      <c r="B62" s="107" t="s">
        <v>305</v>
      </c>
      <c r="C62" s="108">
        <v>71</v>
      </c>
      <c r="D62" s="108" t="s">
        <v>698</v>
      </c>
      <c r="E62" s="108">
        <v>320011000</v>
      </c>
      <c r="F62" s="108" t="s">
        <v>583</v>
      </c>
      <c r="G62" s="109" t="e">
        <f>VLOOKUP(E62&amp;C62,BASE!$A:$P,13,FALSE)</f>
        <v>#N/A</v>
      </c>
      <c r="H62" s="109" t="e">
        <f>VLOOKUP(E62&amp;C62,BASE!$A:$P,14,FALSE)</f>
        <v>#N/A</v>
      </c>
      <c r="I62" s="110" t="e">
        <f>SUM(G62:H62)/0.7</f>
        <v>#N/A</v>
      </c>
      <c r="J62" s="108"/>
      <c r="K62" s="111" t="s">
        <v>238</v>
      </c>
      <c r="L62" s="108" t="s">
        <v>1085</v>
      </c>
      <c r="M62" s="109" t="e">
        <f>VLOOKUP(L62&amp;K62&amp;C62,'Tabela Frete At. 23.03.22'!$A:$P,16,FALSE)/(IF(L62="Baú",VLOOKUP("TF 200"&amp;C62,QUANT!$A:$K,6,FALSE),IF(L62="Carreta Normal",VLOOKUP("TF 200"&amp;C62,QUANT!$A:$K,7,FALSE),IF(L62="Prancha",VLOOKUP("TF 200"&amp;C62,QUANT!$A:$K,8,FALSE)))))</f>
        <v>#N/A</v>
      </c>
      <c r="N62" s="112" t="e">
        <f>(G62+H62+M62)/0.7</f>
        <v>#N/A</v>
      </c>
      <c r="Q62" s="132"/>
    </row>
    <row r="63" spans="2:17" ht="15.75" thickBot="1">
      <c r="B63" s="113" t="s">
        <v>305</v>
      </c>
      <c r="C63" s="114">
        <v>71</v>
      </c>
      <c r="D63" s="114" t="s">
        <v>699</v>
      </c>
      <c r="E63" s="114">
        <v>320000427</v>
      </c>
      <c r="F63" s="114" t="s">
        <v>586</v>
      </c>
      <c r="G63" s="115" t="e">
        <f>VLOOKUP(E63&amp;C63,BASE!$A:$P,13,FALSE)</f>
        <v>#N/A</v>
      </c>
      <c r="H63" s="115" t="e">
        <f>VLOOKUP(E63&amp;C63,BASE!$A:$P,14,FALSE)</f>
        <v>#N/A</v>
      </c>
      <c r="I63" s="116" t="e">
        <f>SUM(G63:H63)/0.7</f>
        <v>#N/A</v>
      </c>
      <c r="J63" s="114"/>
      <c r="K63" s="117" t="s">
        <v>238</v>
      </c>
      <c r="L63" s="114" t="s">
        <v>1085</v>
      </c>
      <c r="M63" s="115" t="e">
        <f>VLOOKUP(L63&amp;K63&amp;C63,'Tabela Frete At. 23.03.22'!$A:$P,16,FALSE)/(IF(L63="Baú",VLOOKUP("TF 200"&amp;C63,QUANT!$A:$K,6,FALSE),IF(L63="Carreta Normal",VLOOKUP("TF 200"&amp;C63,QUANT!$A:$K,7,FALSE),IF(L63="Prancha",VLOOKUP("TF 200"&amp;C63,QUANT!$A:$K,8,FALSE)))))</f>
        <v>#N/A</v>
      </c>
      <c r="N63" s="118" t="e">
        <f>(G63+H63+M63)/0.7</f>
        <v>#N/A</v>
      </c>
      <c r="Q63" s="133"/>
    </row>
  </sheetData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B0F0"/>
  </sheetPr>
  <dimension ref="D1:T449"/>
  <sheetViews>
    <sheetView topLeftCell="C4" zoomScale="90" zoomScaleNormal="90" workbookViewId="0">
      <selection activeCell="B1" sqref="A1:XFD1"/>
    </sheetView>
  </sheetViews>
  <sheetFormatPr defaultColWidth="9.140625" defaultRowHeight="15"/>
  <cols>
    <col min="1" max="2" width="0" style="4" hidden="1" customWidth="1"/>
    <col min="3" max="3" width="3.42578125" style="4" customWidth="1"/>
    <col min="4" max="4" width="33.42578125" style="2" bestFit="1" customWidth="1"/>
    <col min="5" max="5" width="20" style="4" customWidth="1"/>
    <col min="6" max="6" width="39.42578125" style="4" bestFit="1" customWidth="1"/>
    <col min="7" max="7" width="22.7109375" style="4" bestFit="1" customWidth="1"/>
    <col min="8" max="8" width="20" style="4" customWidth="1"/>
    <col min="9" max="10" width="20.28515625" style="4" customWidth="1"/>
    <col min="11" max="11" width="5.28515625" style="4" customWidth="1"/>
    <col min="12" max="12" width="10.7109375" style="4" customWidth="1"/>
    <col min="13" max="13" width="9.140625" style="4" customWidth="1"/>
    <col min="14" max="14" width="21.28515625" style="4" bestFit="1" customWidth="1"/>
    <col min="15" max="15" width="16.140625" style="4" bestFit="1" customWidth="1"/>
    <col min="16" max="17" width="9.140625" style="4" customWidth="1"/>
    <col min="18" max="18" width="12.42578125" style="4" customWidth="1"/>
    <col min="19" max="23" width="9.140625" style="4" customWidth="1"/>
    <col min="24" max="16384" width="9.140625" style="4"/>
  </cols>
  <sheetData>
    <row r="1" spans="4:14" ht="5.25" customHeight="1"/>
    <row r="2" spans="4:14" ht="17.25">
      <c r="D2" s="17" t="s">
        <v>367</v>
      </c>
    </row>
    <row r="3" spans="4:14" ht="12" customHeight="1">
      <c r="D3" s="36" t="s">
        <v>368</v>
      </c>
    </row>
    <row r="4" spans="4:14" ht="14.25" customHeight="1" thickBot="1"/>
    <row r="5" spans="4:14" s="3" customFormat="1" ht="21.75" customHeight="1" thickBot="1">
      <c r="D5" s="2" t="s">
        <v>113</v>
      </c>
      <c r="E5" s="9" t="s">
        <v>1440</v>
      </c>
      <c r="F5" s="5" t="s">
        <v>816</v>
      </c>
      <c r="H5" s="9" t="s">
        <v>1440</v>
      </c>
      <c r="I5" s="5" t="s">
        <v>816</v>
      </c>
      <c r="J5" s="5"/>
      <c r="K5" s="5"/>
      <c r="L5" s="37" t="s">
        <v>366</v>
      </c>
      <c r="M5" s="302" t="s">
        <v>365</v>
      </c>
      <c r="N5" s="303"/>
    </row>
    <row r="6" spans="4:14" ht="3.75" customHeight="1" thickBot="1"/>
    <row r="7" spans="4:14" s="3" customFormat="1" ht="21.75" customHeight="1" thickBot="1">
      <c r="D7" s="2" t="s">
        <v>114</v>
      </c>
      <c r="E7" s="9">
        <v>2060</v>
      </c>
      <c r="F7" s="5" t="str">
        <f>IF(ISERROR(VLOOKUP(E7,$P$39:$Q$58,2,0)),"",VLOOKUP(E7,$P$39:$Q$58,2,0))</f>
        <v>Matão</v>
      </c>
      <c r="H7" s="9">
        <v>2060</v>
      </c>
      <c r="I7" s="5" t="str">
        <f>IF(ISERROR(VLOOKUP(H7,$P$39:$Q$58,2,0)),"",VLOOKUP(H7,$P$39:$Q$58,2,0))</f>
        <v>Matão</v>
      </c>
      <c r="J7" s="5"/>
      <c r="K7" s="5"/>
    </row>
    <row r="8" spans="4:14" ht="3.75" customHeight="1" thickBot="1"/>
    <row r="9" spans="4:14" s="3" customFormat="1" ht="21.75" customHeight="1" thickBot="1">
      <c r="D9" s="2" t="s">
        <v>119</v>
      </c>
      <c r="E9" s="9" t="s">
        <v>16</v>
      </c>
      <c r="H9" s="9" t="s">
        <v>16</v>
      </c>
    </row>
    <row r="10" spans="4:14" ht="3.75" customHeight="1" thickBot="1"/>
    <row r="11" spans="4:14" s="3" customFormat="1" ht="21.75" customHeight="1" thickBot="1">
      <c r="D11" s="2" t="s">
        <v>282</v>
      </c>
      <c r="E11" s="9" t="s">
        <v>121</v>
      </c>
      <c r="F11" s="5"/>
      <c r="H11" s="9" t="s">
        <v>121</v>
      </c>
    </row>
    <row r="12" spans="4:14" ht="3.75" customHeight="1" thickBot="1"/>
    <row r="13" spans="4:14" s="3" customFormat="1" ht="21.75" customHeight="1" thickBot="1">
      <c r="D13" s="2" t="s">
        <v>283</v>
      </c>
      <c r="E13" s="10">
        <v>150</v>
      </c>
      <c r="H13" s="10">
        <v>150</v>
      </c>
    </row>
    <row r="14" spans="4:14" ht="3.75" customHeight="1" thickBot="1"/>
    <row r="15" spans="4:14" ht="21.75" customHeight="1" thickBot="1">
      <c r="D15" s="2" t="s">
        <v>943</v>
      </c>
      <c r="E15" s="26">
        <v>0</v>
      </c>
      <c r="H15" s="26">
        <v>0</v>
      </c>
    </row>
    <row r="16" spans="4:14" ht="3.75" customHeight="1"/>
    <row r="17" spans="4:12" ht="8.25" customHeight="1"/>
    <row r="18" spans="4:12" ht="3.75" customHeight="1" thickBot="1"/>
    <row r="19" spans="4:12" ht="21.75" customHeight="1" thickBot="1">
      <c r="D19" s="67" t="s">
        <v>124</v>
      </c>
      <c r="E19" s="66">
        <v>0.27</v>
      </c>
      <c r="F19" s="68" t="str">
        <f>IF(E19&lt;30%,"ADD VALUE DEVE SER MAIOR OU IGUAL A 30%","")</f>
        <v>ADD VALUE DEVE SER MAIOR OU IGUAL A 30%</v>
      </c>
      <c r="G19" s="8" t="s">
        <v>454</v>
      </c>
      <c r="H19" s="59">
        <v>0.28000000000000003</v>
      </c>
      <c r="I19" s="55" t="str">
        <f>IF(AND(H21&lt;&gt;0,H37&lt;&gt;0),"DIGITE SOMENTE FOB OU CIF",IF(H19&lt;30%,"ADD VALUE DEVE SER MAIOR OU IGUAL A 30%",""))</f>
        <v>ADD VALUE DEVE SER MAIOR OU IGUAL A 30%</v>
      </c>
      <c r="K19" s="50"/>
    </row>
    <row r="20" spans="4:12" ht="3.75" customHeight="1" thickBot="1">
      <c r="E20" s="4">
        <v>0</v>
      </c>
      <c r="G20" s="2"/>
    </row>
    <row r="21" spans="4:12" ht="21.75" customHeight="1" thickBot="1">
      <c r="D21" s="2" t="s">
        <v>323</v>
      </c>
      <c r="E21" s="61">
        <v>84.173698630136983</v>
      </c>
      <c r="F21" s="15"/>
      <c r="G21" s="64" t="s">
        <v>455</v>
      </c>
      <c r="H21" s="70">
        <v>85</v>
      </c>
    </row>
    <row r="22" spans="4:12" ht="3.75" customHeight="1"/>
    <row r="23" spans="4:12" ht="21.75" customHeight="1">
      <c r="D23" s="2" t="s">
        <v>120</v>
      </c>
    </row>
    <row r="24" spans="4:12" ht="3.75" customHeight="1"/>
    <row r="25" spans="4:12" ht="21.75" customHeight="1">
      <c r="D25" s="7" t="s">
        <v>121</v>
      </c>
      <c r="E25" s="18">
        <v>209</v>
      </c>
      <c r="H25" s="18">
        <v>209</v>
      </c>
      <c r="L25" s="4" t="s">
        <v>375</v>
      </c>
    </row>
    <row r="26" spans="4:12" ht="3.75" customHeight="1">
      <c r="D26" s="7"/>
      <c r="E26" s="4">
        <v>327</v>
      </c>
      <c r="H26" s="4">
        <v>327</v>
      </c>
    </row>
    <row r="27" spans="4:12" ht="21.75" customHeight="1">
      <c r="D27" s="7" t="s">
        <v>122</v>
      </c>
      <c r="E27" s="18">
        <v>300</v>
      </c>
      <c r="H27" s="18">
        <v>300</v>
      </c>
    </row>
    <row r="28" spans="4:12" ht="3.75" customHeight="1">
      <c r="D28" s="7"/>
    </row>
    <row r="29" spans="4:12" ht="21.75" customHeight="1">
      <c r="D29" s="7" t="s">
        <v>123</v>
      </c>
      <c r="E29" s="18">
        <v>327</v>
      </c>
      <c r="H29" s="18">
        <v>327</v>
      </c>
    </row>
    <row r="30" spans="4:12" ht="3.75" customHeight="1" thickBot="1"/>
    <row r="31" spans="4:12" ht="21.75" customHeight="1" thickBot="1">
      <c r="D31" s="2" t="s">
        <v>341</v>
      </c>
      <c r="E31" s="14">
        <v>2231.75</v>
      </c>
      <c r="F31" s="55" t="str">
        <f>IF(E31&lt;&gt;"","","FRETE NÃO ENCONTRADO")</f>
        <v/>
      </c>
      <c r="G31" s="16"/>
      <c r="H31" s="14">
        <v>2231.75</v>
      </c>
      <c r="I31" s="55" t="str">
        <f>IF(H31&lt;&gt;"","","FRETE NÃO ENCONTRADO")</f>
        <v/>
      </c>
    </row>
    <row r="32" spans="4:12" ht="3.75" customHeight="1"/>
    <row r="33" spans="4:20" ht="21.75" customHeight="1">
      <c r="D33" s="2" t="s">
        <v>288</v>
      </c>
      <c r="E33" s="19">
        <f>IF(ISERROR(IF(E11=D25,ROUNDUP(E13/E25,0),IF(E11=D27,ROUNDUP(E13/E27,0),E13/E29))),"",(IF(E11=D25,ROUNDUP(E13/E25,0),IF(E11=D27,ROUNDUP(E13/E27,0),ROUNDUP(E13/E29,0)))))</f>
        <v>1</v>
      </c>
      <c r="F33" s="48"/>
      <c r="G33" s="16"/>
      <c r="H33" s="19">
        <f>IF(ISERROR(IF(H11=D25,ROUNDUP(H13/H25,0),IF(H11=D27,ROUNDUP(H13/H27,0),H13/H29))),"",(IF(H11=D25,ROUNDUP(H13/H25,0),IF(H11=D27,ROUNDUP(H13/H27,0),ROUNDUP(H13/H29,0)))))</f>
        <v>1</v>
      </c>
    </row>
    <row r="34" spans="4:20" ht="3.75" customHeight="1"/>
    <row r="35" spans="4:20" ht="21.75" customHeight="1">
      <c r="D35" s="2" t="s">
        <v>369</v>
      </c>
      <c r="E35" s="27">
        <f>IF(ISERROR((E31*E33)/E13),"",((E31*E33)/E13))</f>
        <v>14.878333333333334</v>
      </c>
      <c r="F35" s="51"/>
      <c r="H35" s="27">
        <f>IF(ISERROR((H31*H33)/H13),"",((H31*H33)/H13))</f>
        <v>14.878333333333334</v>
      </c>
    </row>
    <row r="36" spans="4:20" ht="3.75" customHeight="1" thickBot="1"/>
    <row r="37" spans="4:20" ht="21.75" customHeight="1" thickBot="1">
      <c r="D37" s="2" t="s">
        <v>322</v>
      </c>
      <c r="E37" s="58">
        <f>((E21*(100%-E19))+E35)/(100%-E19)</f>
        <v>104.55497716894976</v>
      </c>
      <c r="F37" s="29"/>
      <c r="G37" s="65" t="s">
        <v>456</v>
      </c>
      <c r="H37" s="69"/>
      <c r="J37" s="16"/>
    </row>
    <row r="38" spans="4:20" ht="3.75" customHeight="1"/>
    <row r="39" spans="4:20">
      <c r="D39" s="20"/>
      <c r="E39" s="48"/>
      <c r="Q39" s="6"/>
      <c r="T39" s="4" t="s">
        <v>284</v>
      </c>
    </row>
    <row r="40" spans="4:20">
      <c r="E40" s="48"/>
      <c r="H40" s="16"/>
      <c r="Q40" s="6"/>
      <c r="T40" s="4" t="s">
        <v>133</v>
      </c>
    </row>
    <row r="41" spans="4:20">
      <c r="Q41" s="6"/>
      <c r="T41" s="4" t="s">
        <v>849</v>
      </c>
    </row>
    <row r="42" spans="4:20">
      <c r="N42" s="28" t="str">
        <f>E5&amp;E7</f>
        <v>BR0118752060</v>
      </c>
      <c r="O42" s="47">
        <f>E35</f>
        <v>14.878333333333334</v>
      </c>
      <c r="Q42" s="6"/>
      <c r="T42" s="4" t="s">
        <v>464</v>
      </c>
    </row>
    <row r="43" spans="4:20">
      <c r="H43" s="48"/>
      <c r="N43" s="28" t="str">
        <f>H5&amp;H7</f>
        <v>BR0118752060</v>
      </c>
      <c r="O43" s="47">
        <f>H35</f>
        <v>14.878333333333334</v>
      </c>
      <c r="P43" s="3"/>
      <c r="Q43" s="6"/>
      <c r="S43" s="3"/>
      <c r="T43" s="4" t="s">
        <v>134</v>
      </c>
    </row>
    <row r="44" spans="4:20">
      <c r="H44" s="48"/>
      <c r="I44" s="56"/>
      <c r="N44" s="57" t="str">
        <f>E7&amp;E9&amp;(MID(E7,1,1))&amp;(VLOOKUP(E7,P44:R51,3,0))&amp;(IF(E11=O47,N47,(IF(E11=O49,N48,N49))))</f>
        <v>2060GUARULHOS2ME1</v>
      </c>
      <c r="P44" s="6">
        <v>2060</v>
      </c>
      <c r="Q44" s="4" t="s">
        <v>115</v>
      </c>
      <c r="R44" s="4" t="s">
        <v>370</v>
      </c>
      <c r="T44" s="4" t="s">
        <v>76</v>
      </c>
    </row>
    <row r="45" spans="4:20">
      <c r="N45" s="57" t="str">
        <f>H7&amp;H9&amp;(MID(H7,1,1))&amp;(VLOOKUP(H7,P44:R51,3,0))&amp;(IF(H11=O47,N47,(IF(H11=O49,N48,N49))))</f>
        <v>2060GUARULHOS2ME1</v>
      </c>
      <c r="O45" s="3"/>
      <c r="P45" s="6">
        <v>6024</v>
      </c>
      <c r="Q45" s="4" t="s">
        <v>115</v>
      </c>
      <c r="R45" s="4" t="s">
        <v>370</v>
      </c>
      <c r="S45" s="3"/>
      <c r="T45" s="4" t="s">
        <v>135</v>
      </c>
    </row>
    <row r="46" spans="4:20">
      <c r="P46" s="6">
        <v>32</v>
      </c>
      <c r="Q46" s="4" t="s">
        <v>116</v>
      </c>
      <c r="R46" s="4" t="s">
        <v>371</v>
      </c>
      <c r="T46" s="4" t="s">
        <v>352</v>
      </c>
    </row>
    <row r="47" spans="4:20">
      <c r="N47" s="11">
        <v>1</v>
      </c>
      <c r="O47" s="3" t="s">
        <v>121</v>
      </c>
      <c r="P47" s="6">
        <v>1040</v>
      </c>
      <c r="Q47" s="4" t="s">
        <v>117</v>
      </c>
      <c r="R47" s="4" t="s">
        <v>371</v>
      </c>
      <c r="S47" s="3"/>
      <c r="T47" s="4" t="s">
        <v>136</v>
      </c>
    </row>
    <row r="48" spans="4:20">
      <c r="N48" s="11">
        <v>2</v>
      </c>
      <c r="O48" s="3" t="s">
        <v>123</v>
      </c>
      <c r="P48" s="6">
        <v>4010</v>
      </c>
      <c r="Q48" s="4" t="s">
        <v>117</v>
      </c>
      <c r="R48" s="4" t="s">
        <v>371</v>
      </c>
      <c r="T48" s="4" t="s">
        <v>102</v>
      </c>
    </row>
    <row r="49" spans="13:20">
      <c r="N49" s="11">
        <v>2</v>
      </c>
      <c r="O49" s="4" t="s">
        <v>1083</v>
      </c>
      <c r="P49" s="6">
        <v>2061</v>
      </c>
      <c r="Q49" s="4" t="s">
        <v>118</v>
      </c>
      <c r="R49" s="4" t="s">
        <v>370</v>
      </c>
      <c r="S49" s="3"/>
      <c r="T49" s="4" t="s">
        <v>19</v>
      </c>
    </row>
    <row r="50" spans="13:20">
      <c r="O50" s="4" t="s">
        <v>1074</v>
      </c>
      <c r="P50" s="6">
        <v>1858</v>
      </c>
      <c r="Q50" s="4" t="s">
        <v>118</v>
      </c>
      <c r="R50" s="4" t="s">
        <v>371</v>
      </c>
      <c r="T50" s="4" t="s">
        <v>45</v>
      </c>
    </row>
    <row r="51" spans="13:20">
      <c r="O51" s="3" t="s">
        <v>1084</v>
      </c>
      <c r="P51" s="6">
        <v>2064</v>
      </c>
      <c r="Q51" s="4" t="s">
        <v>1034</v>
      </c>
      <c r="R51" s="4" t="s">
        <v>370</v>
      </c>
      <c r="S51" s="3"/>
      <c r="T51" s="4" t="s">
        <v>137</v>
      </c>
    </row>
    <row r="52" spans="13:20">
      <c r="O52" s="4" t="s">
        <v>122</v>
      </c>
      <c r="Q52" s="6"/>
      <c r="R52" s="4" t="s">
        <v>365</v>
      </c>
      <c r="T52" s="4" t="s">
        <v>62</v>
      </c>
    </row>
    <row r="53" spans="13:20">
      <c r="O53" s="3"/>
      <c r="P53" s="3"/>
      <c r="Q53" s="6"/>
      <c r="S53" s="3"/>
      <c r="T53" s="4" t="s">
        <v>865</v>
      </c>
    </row>
    <row r="54" spans="13:20">
      <c r="M54" s="12"/>
      <c r="N54" s="24" t="s">
        <v>310</v>
      </c>
      <c r="O54" s="24" t="s">
        <v>313</v>
      </c>
      <c r="T54" s="4" t="s">
        <v>138</v>
      </c>
    </row>
    <row r="55" spans="13:20">
      <c r="M55" s="13"/>
      <c r="N55" s="25">
        <v>0.19</v>
      </c>
      <c r="O55" s="24">
        <v>0.71750000000000003</v>
      </c>
      <c r="T55" s="4" t="s">
        <v>139</v>
      </c>
    </row>
    <row r="56" spans="13:20">
      <c r="M56" s="13"/>
      <c r="N56" s="25">
        <v>0.18</v>
      </c>
      <c r="O56" s="24">
        <v>0.72750000000000004</v>
      </c>
      <c r="Q56" s="6"/>
      <c r="T56" s="4" t="s">
        <v>874</v>
      </c>
    </row>
    <row r="57" spans="13:20">
      <c r="M57" s="12"/>
      <c r="N57" s="25">
        <v>0.12</v>
      </c>
      <c r="O57" s="24">
        <v>0.78749999999999998</v>
      </c>
      <c r="Q57" s="6"/>
      <c r="T57" s="4" t="s">
        <v>140</v>
      </c>
    </row>
    <row r="58" spans="13:20">
      <c r="N58" s="25">
        <v>7.0000000000000007E-2</v>
      </c>
      <c r="O58" s="24">
        <v>0.83750000000000002</v>
      </c>
      <c r="Q58" s="6"/>
      <c r="T58" s="4" t="s">
        <v>89</v>
      </c>
    </row>
    <row r="59" spans="13:20">
      <c r="N59" s="49">
        <v>0</v>
      </c>
      <c r="O59" s="4">
        <v>1</v>
      </c>
      <c r="T59" s="4" t="s">
        <v>141</v>
      </c>
    </row>
    <row r="60" spans="13:20">
      <c r="T60" s="4" t="s">
        <v>142</v>
      </c>
    </row>
    <row r="61" spans="13:20">
      <c r="T61" s="4" t="s">
        <v>143</v>
      </c>
    </row>
    <row r="62" spans="13:20">
      <c r="T62" s="4" t="s">
        <v>8</v>
      </c>
    </row>
    <row r="63" spans="13:20">
      <c r="T63" s="4" t="s">
        <v>26</v>
      </c>
    </row>
    <row r="64" spans="13:20">
      <c r="T64" s="4" t="s">
        <v>94</v>
      </c>
    </row>
    <row r="65" spans="20:20">
      <c r="T65" s="4" t="s">
        <v>144</v>
      </c>
    </row>
    <row r="66" spans="20:20">
      <c r="T66" s="4" t="s">
        <v>384</v>
      </c>
    </row>
    <row r="67" spans="20:20">
      <c r="T67" s="4" t="s">
        <v>832</v>
      </c>
    </row>
    <row r="68" spans="20:20">
      <c r="T68" s="4" t="s">
        <v>68</v>
      </c>
    </row>
    <row r="69" spans="20:20">
      <c r="T69" s="4" t="s">
        <v>145</v>
      </c>
    </row>
    <row r="70" spans="20:20">
      <c r="T70" s="4" t="s">
        <v>959</v>
      </c>
    </row>
    <row r="71" spans="20:20">
      <c r="T71" s="4" t="s">
        <v>66</v>
      </c>
    </row>
    <row r="72" spans="20:20">
      <c r="T72" s="4" t="s">
        <v>773</v>
      </c>
    </row>
    <row r="73" spans="20:20">
      <c r="T73" s="4" t="s">
        <v>146</v>
      </c>
    </row>
    <row r="74" spans="20:20">
      <c r="T74" s="4" t="s">
        <v>353</v>
      </c>
    </row>
    <row r="75" spans="20:20">
      <c r="T75" s="4" t="s">
        <v>837</v>
      </c>
    </row>
    <row r="76" spans="20:20">
      <c r="T76" s="4" t="s">
        <v>774</v>
      </c>
    </row>
    <row r="77" spans="20:20">
      <c r="T77" s="4" t="s">
        <v>775</v>
      </c>
    </row>
    <row r="78" spans="20:20">
      <c r="T78" s="4" t="s">
        <v>1000</v>
      </c>
    </row>
    <row r="79" spans="20:20">
      <c r="T79" s="4" t="s">
        <v>1035</v>
      </c>
    </row>
    <row r="80" spans="20:20">
      <c r="T80" s="4" t="s">
        <v>147</v>
      </c>
    </row>
    <row r="81" spans="20:20">
      <c r="T81" s="4" t="s">
        <v>866</v>
      </c>
    </row>
    <row r="82" spans="20:20">
      <c r="T82" s="4" t="s">
        <v>29</v>
      </c>
    </row>
    <row r="83" spans="20:20">
      <c r="T83" s="4" t="s">
        <v>845</v>
      </c>
    </row>
    <row r="84" spans="20:20">
      <c r="T84" s="4" t="s">
        <v>105</v>
      </c>
    </row>
    <row r="85" spans="20:20">
      <c r="T85" s="4" t="s">
        <v>148</v>
      </c>
    </row>
    <row r="86" spans="20:20">
      <c r="T86" s="4" t="s">
        <v>43</v>
      </c>
    </row>
    <row r="87" spans="20:20">
      <c r="T87" s="4" t="s">
        <v>36</v>
      </c>
    </row>
    <row r="88" spans="20:20">
      <c r="T88" s="4" t="s">
        <v>149</v>
      </c>
    </row>
    <row r="89" spans="20:20">
      <c r="T89" s="4" t="s">
        <v>150</v>
      </c>
    </row>
    <row r="90" spans="20:20">
      <c r="T90" s="4" t="s">
        <v>151</v>
      </c>
    </row>
    <row r="91" spans="20:20">
      <c r="T91" s="4" t="s">
        <v>152</v>
      </c>
    </row>
    <row r="92" spans="20:20">
      <c r="T92" s="4" t="s">
        <v>971</v>
      </c>
    </row>
    <row r="93" spans="20:20">
      <c r="T93" s="4" t="s">
        <v>844</v>
      </c>
    </row>
    <row r="94" spans="20:20">
      <c r="T94" s="4" t="s">
        <v>153</v>
      </c>
    </row>
    <row r="95" spans="20:20">
      <c r="T95" s="4" t="s">
        <v>154</v>
      </c>
    </row>
    <row r="96" spans="20:20">
      <c r="T96" s="4" t="s">
        <v>155</v>
      </c>
    </row>
    <row r="97" spans="20:20">
      <c r="T97" s="4" t="s">
        <v>1075</v>
      </c>
    </row>
    <row r="98" spans="20:20">
      <c r="T98" s="4" t="s">
        <v>156</v>
      </c>
    </row>
    <row r="99" spans="20:20">
      <c r="T99" s="4" t="s">
        <v>157</v>
      </c>
    </row>
    <row r="100" spans="20:20">
      <c r="T100" s="4" t="s">
        <v>1057</v>
      </c>
    </row>
    <row r="101" spans="20:20">
      <c r="T101" s="4" t="s">
        <v>158</v>
      </c>
    </row>
    <row r="102" spans="20:20">
      <c r="T102" s="4" t="s">
        <v>1042</v>
      </c>
    </row>
    <row r="103" spans="20:20">
      <c r="T103" s="4" t="s">
        <v>776</v>
      </c>
    </row>
    <row r="104" spans="20:20">
      <c r="T104" s="4" t="s">
        <v>159</v>
      </c>
    </row>
    <row r="105" spans="20:20">
      <c r="T105" s="4" t="s">
        <v>160</v>
      </c>
    </row>
    <row r="106" spans="20:20">
      <c r="T106" s="4" t="s">
        <v>98</v>
      </c>
    </row>
    <row r="107" spans="20:20">
      <c r="T107" s="4" t="s">
        <v>12</v>
      </c>
    </row>
    <row r="108" spans="20:20">
      <c r="T108" s="4" t="s">
        <v>77</v>
      </c>
    </row>
    <row r="109" spans="20:20">
      <c r="T109" s="4" t="s">
        <v>1076</v>
      </c>
    </row>
    <row r="110" spans="20:20">
      <c r="T110" s="4" t="s">
        <v>957</v>
      </c>
    </row>
    <row r="111" spans="20:20">
      <c r="T111" s="4" t="s">
        <v>760</v>
      </c>
    </row>
    <row r="112" spans="20:20">
      <c r="T112" s="4" t="s">
        <v>161</v>
      </c>
    </row>
    <row r="113" spans="20:20">
      <c r="T113" s="4" t="s">
        <v>162</v>
      </c>
    </row>
    <row r="114" spans="20:20">
      <c r="T114" s="4" t="s">
        <v>34</v>
      </c>
    </row>
    <row r="115" spans="20:20">
      <c r="T115" s="4" t="s">
        <v>57</v>
      </c>
    </row>
    <row r="116" spans="20:20">
      <c r="T116" s="4" t="s">
        <v>99</v>
      </c>
    </row>
    <row r="117" spans="20:20">
      <c r="T117" s="4" t="s">
        <v>777</v>
      </c>
    </row>
    <row r="118" spans="20:20">
      <c r="T118" s="4" t="s">
        <v>163</v>
      </c>
    </row>
    <row r="119" spans="20:20">
      <c r="T119" s="4" t="s">
        <v>55</v>
      </c>
    </row>
    <row r="120" spans="20:20">
      <c r="T120" s="4" t="s">
        <v>838</v>
      </c>
    </row>
    <row r="121" spans="20:20">
      <c r="T121" s="4" t="s">
        <v>11</v>
      </c>
    </row>
    <row r="122" spans="20:20">
      <c r="T122" s="4" t="s">
        <v>765</v>
      </c>
    </row>
    <row r="123" spans="20:20">
      <c r="T123" s="4" t="s">
        <v>459</v>
      </c>
    </row>
    <row r="124" spans="20:20">
      <c r="T124" s="4" t="s">
        <v>164</v>
      </c>
    </row>
    <row r="125" spans="20:20">
      <c r="T125" s="4" t="s">
        <v>778</v>
      </c>
    </row>
    <row r="126" spans="20:20">
      <c r="T126" s="4" t="s">
        <v>165</v>
      </c>
    </row>
    <row r="127" spans="20:20">
      <c r="T127" s="4" t="s">
        <v>280</v>
      </c>
    </row>
    <row r="128" spans="20:20">
      <c r="T128" s="4" t="s">
        <v>166</v>
      </c>
    </row>
    <row r="129" spans="20:20">
      <c r="T129" s="4" t="s">
        <v>167</v>
      </c>
    </row>
    <row r="130" spans="20:20">
      <c r="T130" s="4" t="s">
        <v>31</v>
      </c>
    </row>
    <row r="131" spans="20:20">
      <c r="T131" s="4" t="s">
        <v>44</v>
      </c>
    </row>
    <row r="132" spans="20:20">
      <c r="T132" s="4" t="s">
        <v>779</v>
      </c>
    </row>
    <row r="133" spans="20:20">
      <c r="T133" s="4" t="s">
        <v>948</v>
      </c>
    </row>
    <row r="134" spans="20:20">
      <c r="T134" s="4" t="s">
        <v>307</v>
      </c>
    </row>
    <row r="135" spans="20:20">
      <c r="T135" s="4" t="s">
        <v>1033</v>
      </c>
    </row>
    <row r="136" spans="20:20">
      <c r="T136" s="4" t="s">
        <v>278</v>
      </c>
    </row>
    <row r="137" spans="20:20">
      <c r="T137" s="4" t="s">
        <v>22</v>
      </c>
    </row>
    <row r="138" spans="20:20">
      <c r="T138" s="4" t="s">
        <v>308</v>
      </c>
    </row>
    <row r="139" spans="20:20">
      <c r="T139" s="4" t="s">
        <v>93</v>
      </c>
    </row>
    <row r="140" spans="20:20">
      <c r="T140" s="4" t="s">
        <v>21</v>
      </c>
    </row>
    <row r="141" spans="20:20">
      <c r="T141" s="4" t="s">
        <v>92</v>
      </c>
    </row>
    <row r="142" spans="20:20">
      <c r="T142" s="4" t="s">
        <v>168</v>
      </c>
    </row>
    <row r="143" spans="20:20">
      <c r="T143" s="4" t="s">
        <v>978</v>
      </c>
    </row>
    <row r="144" spans="20:20">
      <c r="T144" s="4" t="s">
        <v>106</v>
      </c>
    </row>
    <row r="145" spans="20:20">
      <c r="T145" s="4" t="s">
        <v>39</v>
      </c>
    </row>
    <row r="146" spans="20:20">
      <c r="T146" s="4" t="s">
        <v>90</v>
      </c>
    </row>
    <row r="147" spans="20:20">
      <c r="T147" s="4" t="s">
        <v>169</v>
      </c>
    </row>
    <row r="148" spans="20:20">
      <c r="T148" s="4" t="s">
        <v>358</v>
      </c>
    </row>
    <row r="149" spans="20:20">
      <c r="T149" s="4" t="s">
        <v>1036</v>
      </c>
    </row>
    <row r="150" spans="20:20">
      <c r="T150" s="4" t="s">
        <v>170</v>
      </c>
    </row>
    <row r="151" spans="20:20">
      <c r="T151" s="4" t="s">
        <v>171</v>
      </c>
    </row>
    <row r="152" spans="20:20">
      <c r="T152" s="4" t="s">
        <v>61</v>
      </c>
    </row>
    <row r="153" spans="20:20">
      <c r="T153" s="4" t="s">
        <v>172</v>
      </c>
    </row>
    <row r="154" spans="20:20">
      <c r="T154" s="4" t="s">
        <v>766</v>
      </c>
    </row>
    <row r="155" spans="20:20">
      <c r="T155" s="4" t="s">
        <v>88</v>
      </c>
    </row>
    <row r="156" spans="20:20">
      <c r="T156" s="4" t="s">
        <v>1058</v>
      </c>
    </row>
    <row r="157" spans="20:20">
      <c r="T157" s="4" t="s">
        <v>15</v>
      </c>
    </row>
    <row r="158" spans="20:20">
      <c r="T158" s="4" t="s">
        <v>173</v>
      </c>
    </row>
    <row r="159" spans="20:20">
      <c r="T159" s="4" t="s">
        <v>752</v>
      </c>
    </row>
    <row r="160" spans="20:20">
      <c r="T160" s="4" t="s">
        <v>174</v>
      </c>
    </row>
    <row r="161" spans="20:20">
      <c r="T161" s="4" t="s">
        <v>2028</v>
      </c>
    </row>
    <row r="162" spans="20:20">
      <c r="T162" s="4" t="s">
        <v>999</v>
      </c>
    </row>
    <row r="163" spans="20:20">
      <c r="T163" s="4" t="s">
        <v>2029</v>
      </c>
    </row>
    <row r="164" spans="20:20">
      <c r="T164" s="4" t="s">
        <v>175</v>
      </c>
    </row>
    <row r="165" spans="20:20">
      <c r="T165" s="4" t="s">
        <v>780</v>
      </c>
    </row>
    <row r="166" spans="20:20">
      <c r="T166" s="4" t="s">
        <v>1059</v>
      </c>
    </row>
    <row r="167" spans="20:20">
      <c r="T167" s="4" t="s">
        <v>176</v>
      </c>
    </row>
    <row r="168" spans="20:20">
      <c r="T168" s="4" t="s">
        <v>374</v>
      </c>
    </row>
    <row r="169" spans="20:20">
      <c r="T169" s="4" t="s">
        <v>781</v>
      </c>
    </row>
    <row r="170" spans="20:20">
      <c r="T170" s="4" t="s">
        <v>177</v>
      </c>
    </row>
    <row r="171" spans="20:20">
      <c r="T171" s="4" t="s">
        <v>833</v>
      </c>
    </row>
    <row r="172" spans="20:20">
      <c r="T172" s="4" t="s">
        <v>178</v>
      </c>
    </row>
    <row r="173" spans="20:20">
      <c r="T173" s="4" t="s">
        <v>40</v>
      </c>
    </row>
    <row r="174" spans="20:20">
      <c r="T174" s="4" t="s">
        <v>782</v>
      </c>
    </row>
    <row r="175" spans="20:20">
      <c r="T175" s="4" t="s">
        <v>112</v>
      </c>
    </row>
    <row r="176" spans="20:20">
      <c r="T176" s="4" t="s">
        <v>783</v>
      </c>
    </row>
    <row r="177" spans="20:20">
      <c r="T177" s="4" t="s">
        <v>78</v>
      </c>
    </row>
    <row r="178" spans="20:20">
      <c r="T178" s="4" t="s">
        <v>67</v>
      </c>
    </row>
    <row r="179" spans="20:20">
      <c r="T179" s="4" t="s">
        <v>179</v>
      </c>
    </row>
    <row r="180" spans="20:20">
      <c r="T180" s="4" t="s">
        <v>826</v>
      </c>
    </row>
    <row r="181" spans="20:20">
      <c r="T181" s="4" t="s">
        <v>180</v>
      </c>
    </row>
    <row r="182" spans="20:20">
      <c r="T182" s="4" t="s">
        <v>913</v>
      </c>
    </row>
    <row r="183" spans="20:20">
      <c r="T183" s="4" t="s">
        <v>952</v>
      </c>
    </row>
    <row r="184" spans="20:20">
      <c r="T184" s="4" t="s">
        <v>181</v>
      </c>
    </row>
    <row r="185" spans="20:20">
      <c r="T185" s="4" t="s">
        <v>359</v>
      </c>
    </row>
    <row r="186" spans="20:20">
      <c r="T186" s="4" t="s">
        <v>182</v>
      </c>
    </row>
    <row r="187" spans="20:20">
      <c r="T187" s="4" t="s">
        <v>91</v>
      </c>
    </row>
    <row r="188" spans="20:20">
      <c r="T188" s="4" t="s">
        <v>16</v>
      </c>
    </row>
    <row r="189" spans="20:20">
      <c r="T189" s="4" t="s">
        <v>183</v>
      </c>
    </row>
    <row r="190" spans="20:20">
      <c r="T190" s="4" t="s">
        <v>184</v>
      </c>
    </row>
    <row r="191" spans="20:20">
      <c r="T191" s="4" t="s">
        <v>185</v>
      </c>
    </row>
    <row r="192" spans="20:20">
      <c r="T192" s="4" t="s">
        <v>186</v>
      </c>
    </row>
    <row r="193" spans="20:20">
      <c r="T193" s="4" t="s">
        <v>954</v>
      </c>
    </row>
    <row r="194" spans="20:20">
      <c r="T194" s="4" t="s">
        <v>1056</v>
      </c>
    </row>
    <row r="195" spans="20:20">
      <c r="T195" s="4" t="s">
        <v>187</v>
      </c>
    </row>
    <row r="196" spans="20:20">
      <c r="T196" s="4" t="s">
        <v>74</v>
      </c>
    </row>
    <row r="197" spans="20:20">
      <c r="T197" s="4" t="s">
        <v>188</v>
      </c>
    </row>
    <row r="198" spans="20:20">
      <c r="T198" s="4" t="s">
        <v>189</v>
      </c>
    </row>
    <row r="199" spans="20:20">
      <c r="T199" s="4" t="s">
        <v>190</v>
      </c>
    </row>
    <row r="200" spans="20:20">
      <c r="T200" s="4" t="s">
        <v>461</v>
      </c>
    </row>
    <row r="201" spans="20:20">
      <c r="T201" s="4" t="s">
        <v>191</v>
      </c>
    </row>
    <row r="202" spans="20:20">
      <c r="T202" s="4" t="s">
        <v>750</v>
      </c>
    </row>
    <row r="203" spans="20:20">
      <c r="T203" s="4" t="s">
        <v>192</v>
      </c>
    </row>
    <row r="204" spans="20:20">
      <c r="T204" s="4" t="s">
        <v>97</v>
      </c>
    </row>
    <row r="205" spans="20:20">
      <c r="T205" s="4" t="s">
        <v>108</v>
      </c>
    </row>
    <row r="206" spans="20:20">
      <c r="T206" s="4" t="s">
        <v>193</v>
      </c>
    </row>
    <row r="207" spans="20:20">
      <c r="T207" s="4" t="s">
        <v>109</v>
      </c>
    </row>
    <row r="208" spans="20:20">
      <c r="T208" s="4" t="s">
        <v>111</v>
      </c>
    </row>
    <row r="209" spans="20:20">
      <c r="T209" s="4" t="s">
        <v>65</v>
      </c>
    </row>
    <row r="210" spans="20:20">
      <c r="T210" s="4" t="s">
        <v>38</v>
      </c>
    </row>
    <row r="211" spans="20:20">
      <c r="T211" s="4" t="s">
        <v>30</v>
      </c>
    </row>
    <row r="212" spans="20:20">
      <c r="T212" s="4" t="s">
        <v>955</v>
      </c>
    </row>
    <row r="213" spans="20:20">
      <c r="T213" s="4" t="s">
        <v>194</v>
      </c>
    </row>
    <row r="214" spans="20:20">
      <c r="T214" s="4" t="s">
        <v>195</v>
      </c>
    </row>
    <row r="215" spans="20:20">
      <c r="T215" s="4" t="s">
        <v>360</v>
      </c>
    </row>
    <row r="216" spans="20:20">
      <c r="T216" s="4" t="s">
        <v>86</v>
      </c>
    </row>
    <row r="217" spans="20:20">
      <c r="T217" s="4" t="s">
        <v>72</v>
      </c>
    </row>
    <row r="218" spans="20:20">
      <c r="T218" s="4" t="s">
        <v>834</v>
      </c>
    </row>
    <row r="219" spans="20:20">
      <c r="T219" s="4" t="s">
        <v>13</v>
      </c>
    </row>
    <row r="220" spans="20:20">
      <c r="T220" s="4" t="s">
        <v>196</v>
      </c>
    </row>
    <row r="221" spans="20:20">
      <c r="T221" s="4" t="s">
        <v>784</v>
      </c>
    </row>
    <row r="222" spans="20:20">
      <c r="T222" s="4" t="s">
        <v>197</v>
      </c>
    </row>
    <row r="223" spans="20:20">
      <c r="T223" s="4" t="s">
        <v>48</v>
      </c>
    </row>
    <row r="224" spans="20:20">
      <c r="T224" s="4" t="s">
        <v>198</v>
      </c>
    </row>
    <row r="225" spans="20:20">
      <c r="T225" s="4" t="s">
        <v>785</v>
      </c>
    </row>
    <row r="226" spans="20:20">
      <c r="T226" s="4" t="s">
        <v>361</v>
      </c>
    </row>
    <row r="227" spans="20:20">
      <c r="T227" s="4" t="s">
        <v>199</v>
      </c>
    </row>
    <row r="228" spans="20:20">
      <c r="T228" s="4" t="s">
        <v>1073</v>
      </c>
    </row>
    <row r="229" spans="20:20">
      <c r="T229" s="4" t="s">
        <v>9</v>
      </c>
    </row>
    <row r="230" spans="20:20">
      <c r="T230" s="4" t="s">
        <v>200</v>
      </c>
    </row>
    <row r="231" spans="20:20">
      <c r="T231" s="4" t="s">
        <v>767</v>
      </c>
    </row>
    <row r="232" spans="20:20">
      <c r="T232" s="4" t="s">
        <v>956</v>
      </c>
    </row>
    <row r="233" spans="20:20">
      <c r="T233" s="4" t="s">
        <v>100</v>
      </c>
    </row>
    <row r="234" spans="20:20">
      <c r="T234" s="4" t="s">
        <v>201</v>
      </c>
    </row>
    <row r="235" spans="20:20">
      <c r="T235" s="4" t="s">
        <v>32</v>
      </c>
    </row>
    <row r="236" spans="20:20">
      <c r="T236" s="4" t="s">
        <v>786</v>
      </c>
    </row>
    <row r="237" spans="20:20">
      <c r="T237" s="4" t="s">
        <v>202</v>
      </c>
    </row>
    <row r="238" spans="20:20">
      <c r="T238" s="4" t="s">
        <v>96</v>
      </c>
    </row>
    <row r="239" spans="20:20">
      <c r="T239" s="4" t="s">
        <v>203</v>
      </c>
    </row>
    <row r="240" spans="20:20">
      <c r="T240" s="4" t="s">
        <v>204</v>
      </c>
    </row>
    <row r="241" spans="20:20">
      <c r="T241" s="4" t="s">
        <v>70</v>
      </c>
    </row>
    <row r="242" spans="20:20">
      <c r="T242" s="4" t="s">
        <v>1060</v>
      </c>
    </row>
    <row r="243" spans="20:20">
      <c r="T243" s="4" t="s">
        <v>205</v>
      </c>
    </row>
    <row r="244" spans="20:20">
      <c r="T244" s="4" t="s">
        <v>1061</v>
      </c>
    </row>
    <row r="245" spans="20:20">
      <c r="T245" s="4" t="s">
        <v>1043</v>
      </c>
    </row>
    <row r="246" spans="20:20">
      <c r="T246" s="4" t="s">
        <v>1062</v>
      </c>
    </row>
    <row r="247" spans="20:20">
      <c r="T247" s="4" t="s">
        <v>944</v>
      </c>
    </row>
    <row r="248" spans="20:20">
      <c r="T248" s="4" t="s">
        <v>103</v>
      </c>
    </row>
    <row r="249" spans="20:20">
      <c r="T249" s="4" t="s">
        <v>206</v>
      </c>
    </row>
    <row r="250" spans="20:20">
      <c r="T250" s="4" t="s">
        <v>37</v>
      </c>
    </row>
    <row r="251" spans="20:20">
      <c r="T251" s="4" t="s">
        <v>354</v>
      </c>
    </row>
    <row r="252" spans="20:20">
      <c r="T252" s="4" t="s">
        <v>787</v>
      </c>
    </row>
    <row r="253" spans="20:20">
      <c r="T253" s="4" t="s">
        <v>356</v>
      </c>
    </row>
    <row r="254" spans="20:20">
      <c r="T254" s="4" t="s">
        <v>846</v>
      </c>
    </row>
    <row r="255" spans="20:20">
      <c r="T255" s="4" t="s">
        <v>825</v>
      </c>
    </row>
    <row r="256" spans="20:20">
      <c r="T256" s="4" t="s">
        <v>290</v>
      </c>
    </row>
    <row r="257" spans="20:20">
      <c r="T257" s="4" t="s">
        <v>207</v>
      </c>
    </row>
    <row r="258" spans="20:20">
      <c r="T258" s="4" t="s">
        <v>69</v>
      </c>
    </row>
    <row r="259" spans="20:20">
      <c r="T259" s="4" t="s">
        <v>998</v>
      </c>
    </row>
    <row r="260" spans="20:20">
      <c r="T260" s="4" t="s">
        <v>20</v>
      </c>
    </row>
    <row r="261" spans="20:20">
      <c r="T261" s="4" t="s">
        <v>291</v>
      </c>
    </row>
    <row r="262" spans="20:20">
      <c r="T262" s="4" t="s">
        <v>23</v>
      </c>
    </row>
    <row r="263" spans="20:20">
      <c r="T263" s="4" t="s">
        <v>208</v>
      </c>
    </row>
    <row r="264" spans="20:20">
      <c r="T264" s="4" t="s">
        <v>209</v>
      </c>
    </row>
    <row r="265" spans="20:20">
      <c r="T265" s="4" t="s">
        <v>460</v>
      </c>
    </row>
    <row r="266" spans="20:20">
      <c r="T266" s="4" t="s">
        <v>210</v>
      </c>
    </row>
    <row r="267" spans="20:20">
      <c r="T267" s="4" t="s">
        <v>54</v>
      </c>
    </row>
    <row r="268" spans="20:20">
      <c r="T268" s="4" t="s">
        <v>211</v>
      </c>
    </row>
    <row r="269" spans="20:20">
      <c r="T269" s="4" t="s">
        <v>945</v>
      </c>
    </row>
    <row r="270" spans="20:20">
      <c r="T270" s="4" t="s">
        <v>847</v>
      </c>
    </row>
    <row r="271" spans="20:20">
      <c r="T271" s="4" t="s">
        <v>827</v>
      </c>
    </row>
    <row r="272" spans="20:20">
      <c r="T272" s="4" t="s">
        <v>212</v>
      </c>
    </row>
    <row r="273" spans="20:20">
      <c r="T273" s="4" t="s">
        <v>355</v>
      </c>
    </row>
    <row r="274" spans="20:20">
      <c r="T274" s="4" t="s">
        <v>1063</v>
      </c>
    </row>
    <row r="275" spans="20:20">
      <c r="T275" s="4" t="s">
        <v>1044</v>
      </c>
    </row>
    <row r="276" spans="20:20">
      <c r="T276" s="4" t="s">
        <v>946</v>
      </c>
    </row>
    <row r="277" spans="20:20">
      <c r="T277" s="4" t="s">
        <v>1064</v>
      </c>
    </row>
    <row r="278" spans="20:20">
      <c r="T278" s="4" t="s">
        <v>213</v>
      </c>
    </row>
    <row r="279" spans="20:20">
      <c r="T279" s="4" t="s">
        <v>214</v>
      </c>
    </row>
    <row r="280" spans="20:20">
      <c r="T280" s="4" t="s">
        <v>828</v>
      </c>
    </row>
    <row r="281" spans="20:20">
      <c r="T281" s="4" t="s">
        <v>215</v>
      </c>
    </row>
    <row r="282" spans="20:20">
      <c r="T282" s="4" t="s">
        <v>835</v>
      </c>
    </row>
    <row r="283" spans="20:20">
      <c r="T283" s="4" t="s">
        <v>27</v>
      </c>
    </row>
    <row r="284" spans="20:20">
      <c r="T284" s="4" t="s">
        <v>788</v>
      </c>
    </row>
    <row r="285" spans="20:20">
      <c r="T285" s="4" t="s">
        <v>87</v>
      </c>
    </row>
    <row r="286" spans="20:20">
      <c r="T286" s="4" t="s">
        <v>35</v>
      </c>
    </row>
    <row r="287" spans="20:20">
      <c r="T287" s="4" t="s">
        <v>216</v>
      </c>
    </row>
    <row r="288" spans="20:20">
      <c r="T288" s="4" t="s">
        <v>1045</v>
      </c>
    </row>
    <row r="289" spans="20:20">
      <c r="T289" s="4" t="s">
        <v>1065</v>
      </c>
    </row>
    <row r="290" spans="20:20">
      <c r="T290" s="4" t="s">
        <v>1066</v>
      </c>
    </row>
    <row r="291" spans="20:20">
      <c r="T291" s="4" t="s">
        <v>1054</v>
      </c>
    </row>
    <row r="292" spans="20:20">
      <c r="T292" s="4" t="s">
        <v>217</v>
      </c>
    </row>
    <row r="293" spans="20:20">
      <c r="T293" s="4" t="s">
        <v>1053</v>
      </c>
    </row>
    <row r="294" spans="20:20">
      <c r="T294" s="4" t="s">
        <v>458</v>
      </c>
    </row>
    <row r="295" spans="20:20">
      <c r="T295" s="4" t="s">
        <v>218</v>
      </c>
    </row>
    <row r="296" spans="20:20">
      <c r="T296" s="4" t="s">
        <v>71</v>
      </c>
    </row>
    <row r="297" spans="20:20">
      <c r="T297" s="4" t="s">
        <v>219</v>
      </c>
    </row>
    <row r="298" spans="20:20">
      <c r="T298" s="4" t="s">
        <v>220</v>
      </c>
    </row>
    <row r="299" spans="20:20">
      <c r="T299" s="4" t="s">
        <v>829</v>
      </c>
    </row>
    <row r="300" spans="20:20">
      <c r="T300" s="4" t="s">
        <v>2030</v>
      </c>
    </row>
    <row r="301" spans="20:20">
      <c r="T301" s="4" t="s">
        <v>362</v>
      </c>
    </row>
    <row r="302" spans="20:20">
      <c r="T302" s="4" t="s">
        <v>28</v>
      </c>
    </row>
    <row r="303" spans="20:20">
      <c r="T303" s="4" t="s">
        <v>221</v>
      </c>
    </row>
    <row r="304" spans="20:20">
      <c r="T304" s="4" t="s">
        <v>222</v>
      </c>
    </row>
    <row r="305" spans="20:20">
      <c r="T305" s="4" t="s">
        <v>888</v>
      </c>
    </row>
    <row r="306" spans="20:20">
      <c r="T306" s="4" t="s">
        <v>223</v>
      </c>
    </row>
    <row r="307" spans="20:20">
      <c r="T307" s="4" t="s">
        <v>224</v>
      </c>
    </row>
    <row r="308" spans="20:20">
      <c r="T308" s="4" t="s">
        <v>1077</v>
      </c>
    </row>
    <row r="309" spans="20:20">
      <c r="T309" s="4" t="s">
        <v>887</v>
      </c>
    </row>
    <row r="310" spans="20:20">
      <c r="T310" s="4" t="s">
        <v>225</v>
      </c>
    </row>
    <row r="311" spans="20:20">
      <c r="T311" s="4" t="s">
        <v>226</v>
      </c>
    </row>
    <row r="312" spans="20:20">
      <c r="T312" s="4" t="s">
        <v>110</v>
      </c>
    </row>
    <row r="313" spans="20:20">
      <c r="T313" s="4" t="s">
        <v>227</v>
      </c>
    </row>
    <row r="314" spans="20:20">
      <c r="T314" s="4" t="s">
        <v>228</v>
      </c>
    </row>
    <row r="315" spans="20:20">
      <c r="T315" s="4" t="s">
        <v>769</v>
      </c>
    </row>
    <row r="316" spans="20:20">
      <c r="T316" s="4" t="s">
        <v>229</v>
      </c>
    </row>
    <row r="317" spans="20:20">
      <c r="T317" s="4" t="s">
        <v>953</v>
      </c>
    </row>
    <row r="318" spans="20:20">
      <c r="T318" s="4" t="s">
        <v>230</v>
      </c>
    </row>
    <row r="319" spans="20:20">
      <c r="T319" s="4" t="s">
        <v>231</v>
      </c>
    </row>
    <row r="320" spans="20:20">
      <c r="T320" s="4" t="s">
        <v>232</v>
      </c>
    </row>
    <row r="321" spans="20:20">
      <c r="T321" s="4" t="s">
        <v>363</v>
      </c>
    </row>
    <row r="322" spans="20:20">
      <c r="T322" s="4" t="s">
        <v>233</v>
      </c>
    </row>
    <row r="323" spans="20:20">
      <c r="T323" s="4" t="s">
        <v>73</v>
      </c>
    </row>
    <row r="324" spans="20:20">
      <c r="T324" s="4" t="s">
        <v>876</v>
      </c>
    </row>
    <row r="325" spans="20:20">
      <c r="T325" s="4" t="s">
        <v>234</v>
      </c>
    </row>
    <row r="326" spans="20:20">
      <c r="T326" s="4" t="s">
        <v>768</v>
      </c>
    </row>
    <row r="327" spans="20:20">
      <c r="T327" s="4" t="s">
        <v>958</v>
      </c>
    </row>
    <row r="328" spans="20:20">
      <c r="T328" s="4" t="s">
        <v>47</v>
      </c>
    </row>
    <row r="329" spans="20:20">
      <c r="T329" s="4" t="s">
        <v>235</v>
      </c>
    </row>
    <row r="330" spans="20:20">
      <c r="T330" s="4" t="s">
        <v>236</v>
      </c>
    </row>
    <row r="331" spans="20:20">
      <c r="T331" s="4" t="s">
        <v>237</v>
      </c>
    </row>
    <row r="332" spans="20:20">
      <c r="T332" s="4" t="s">
        <v>60</v>
      </c>
    </row>
    <row r="333" spans="20:20">
      <c r="T333" s="4" t="s">
        <v>1078</v>
      </c>
    </row>
    <row r="334" spans="20:20">
      <c r="T334" s="4" t="s">
        <v>789</v>
      </c>
    </row>
    <row r="335" spans="20:20">
      <c r="T335" s="4" t="s">
        <v>238</v>
      </c>
    </row>
    <row r="336" spans="20:20">
      <c r="T336" s="4" t="s">
        <v>286</v>
      </c>
    </row>
    <row r="337" spans="20:20">
      <c r="T337" s="4" t="s">
        <v>287</v>
      </c>
    </row>
    <row r="338" spans="20:20">
      <c r="T338" s="4" t="s">
        <v>239</v>
      </c>
    </row>
    <row r="339" spans="20:20">
      <c r="T339" s="4" t="s">
        <v>42</v>
      </c>
    </row>
    <row r="340" spans="20:20">
      <c r="T340" s="4" t="s">
        <v>790</v>
      </c>
    </row>
    <row r="341" spans="20:20">
      <c r="T341" s="4" t="s">
        <v>791</v>
      </c>
    </row>
    <row r="342" spans="20:20">
      <c r="T342" s="4" t="s">
        <v>830</v>
      </c>
    </row>
    <row r="343" spans="20:20">
      <c r="T343" s="4" t="s">
        <v>240</v>
      </c>
    </row>
    <row r="344" spans="20:20">
      <c r="T344" s="4" t="s">
        <v>241</v>
      </c>
    </row>
    <row r="345" spans="20:20">
      <c r="T345" s="4" t="s">
        <v>947</v>
      </c>
    </row>
    <row r="346" spans="20:20">
      <c r="T346" s="4" t="s">
        <v>242</v>
      </c>
    </row>
    <row r="347" spans="20:20">
      <c r="T347" s="4" t="s">
        <v>243</v>
      </c>
    </row>
    <row r="348" spans="20:20">
      <c r="T348" s="4" t="s">
        <v>1037</v>
      </c>
    </row>
    <row r="349" spans="20:20">
      <c r="T349" s="4" t="s">
        <v>244</v>
      </c>
    </row>
    <row r="350" spans="20:20">
      <c r="T350" s="4" t="s">
        <v>1069</v>
      </c>
    </row>
    <row r="351" spans="20:20">
      <c r="T351" s="4" t="s">
        <v>839</v>
      </c>
    </row>
    <row r="352" spans="20:20">
      <c r="T352" s="4" t="s">
        <v>245</v>
      </c>
    </row>
    <row r="353" spans="20:20">
      <c r="T353" s="4" t="s">
        <v>831</v>
      </c>
    </row>
    <row r="354" spans="20:20">
      <c r="T354" s="4" t="s">
        <v>1046</v>
      </c>
    </row>
    <row r="355" spans="20:20">
      <c r="T355" s="4" t="s">
        <v>792</v>
      </c>
    </row>
    <row r="356" spans="20:20">
      <c r="T356" s="4" t="s">
        <v>1047</v>
      </c>
    </row>
    <row r="357" spans="20:20">
      <c r="T357" s="4" t="s">
        <v>246</v>
      </c>
    </row>
    <row r="358" spans="20:20">
      <c r="T358" s="4" t="s">
        <v>1038</v>
      </c>
    </row>
    <row r="359" spans="20:20">
      <c r="T359" s="4" t="s">
        <v>247</v>
      </c>
    </row>
    <row r="360" spans="20:20">
      <c r="T360" s="4" t="s">
        <v>248</v>
      </c>
    </row>
    <row r="361" spans="20:20">
      <c r="T361" s="4" t="s">
        <v>249</v>
      </c>
    </row>
    <row r="362" spans="20:20">
      <c r="T362" s="4" t="s">
        <v>793</v>
      </c>
    </row>
    <row r="363" spans="20:20">
      <c r="T363" s="4" t="s">
        <v>250</v>
      </c>
    </row>
    <row r="364" spans="20:20">
      <c r="T364" s="4" t="s">
        <v>794</v>
      </c>
    </row>
    <row r="365" spans="20:20">
      <c r="T365" s="4" t="s">
        <v>251</v>
      </c>
    </row>
    <row r="366" spans="20:20">
      <c r="T366" s="4" t="s">
        <v>1079</v>
      </c>
    </row>
    <row r="367" spans="20:20">
      <c r="T367" s="4" t="s">
        <v>1067</v>
      </c>
    </row>
    <row r="368" spans="20:20">
      <c r="T368" s="4" t="s">
        <v>1080</v>
      </c>
    </row>
    <row r="369" spans="20:20">
      <c r="T369" s="4" t="s">
        <v>854</v>
      </c>
    </row>
    <row r="370" spans="20:20">
      <c r="T370" s="4" t="s">
        <v>1041</v>
      </c>
    </row>
    <row r="371" spans="20:20">
      <c r="T371" s="4" t="s">
        <v>462</v>
      </c>
    </row>
    <row r="372" spans="20:20">
      <c r="T372" s="4" t="s">
        <v>252</v>
      </c>
    </row>
    <row r="373" spans="20:20">
      <c r="T373" s="4" t="s">
        <v>253</v>
      </c>
    </row>
    <row r="374" spans="20:20">
      <c r="T374" s="4" t="s">
        <v>254</v>
      </c>
    </row>
    <row r="375" spans="20:20">
      <c r="T375" s="4" t="s">
        <v>883</v>
      </c>
    </row>
    <row r="376" spans="20:20">
      <c r="T376" s="4" t="s">
        <v>255</v>
      </c>
    </row>
    <row r="377" spans="20:20">
      <c r="T377" s="4" t="s">
        <v>795</v>
      </c>
    </row>
    <row r="378" spans="20:20">
      <c r="T378" s="4" t="s">
        <v>1052</v>
      </c>
    </row>
    <row r="379" spans="20:20">
      <c r="T379" s="4" t="s">
        <v>256</v>
      </c>
    </row>
    <row r="380" spans="20:20">
      <c r="T380" s="4" t="s">
        <v>639</v>
      </c>
    </row>
    <row r="381" spans="20:20">
      <c r="T381" s="4" t="s">
        <v>24</v>
      </c>
    </row>
    <row r="382" spans="20:20">
      <c r="T382" s="4" t="s">
        <v>257</v>
      </c>
    </row>
    <row r="383" spans="20:20">
      <c r="T383" s="4" t="s">
        <v>53</v>
      </c>
    </row>
    <row r="384" spans="20:20">
      <c r="T384" s="4" t="s">
        <v>796</v>
      </c>
    </row>
    <row r="385" spans="20:20">
      <c r="T385" s="4" t="s">
        <v>258</v>
      </c>
    </row>
    <row r="386" spans="20:20">
      <c r="T386" s="4" t="s">
        <v>797</v>
      </c>
    </row>
    <row r="387" spans="20:20">
      <c r="T387" s="4" t="s">
        <v>259</v>
      </c>
    </row>
    <row r="388" spans="20:20">
      <c r="T388" s="4" t="s">
        <v>1048</v>
      </c>
    </row>
    <row r="389" spans="20:20">
      <c r="T389" s="4" t="s">
        <v>1068</v>
      </c>
    </row>
    <row r="390" spans="20:20">
      <c r="T390" s="4" t="s">
        <v>14</v>
      </c>
    </row>
    <row r="391" spans="20:20">
      <c r="T391" s="4" t="s">
        <v>1049</v>
      </c>
    </row>
    <row r="392" spans="20:20">
      <c r="T392" s="4" t="s">
        <v>836</v>
      </c>
    </row>
    <row r="393" spans="20:20">
      <c r="T393" s="4" t="s">
        <v>798</v>
      </c>
    </row>
    <row r="394" spans="20:20">
      <c r="T394" s="4" t="s">
        <v>1039</v>
      </c>
    </row>
    <row r="395" spans="20:20">
      <c r="T395" s="4" t="s">
        <v>842</v>
      </c>
    </row>
    <row r="396" spans="20:20">
      <c r="T396" s="4" t="s">
        <v>799</v>
      </c>
    </row>
    <row r="397" spans="20:20">
      <c r="T397" s="4" t="s">
        <v>770</v>
      </c>
    </row>
    <row r="398" spans="20:20">
      <c r="T398" s="4" t="s">
        <v>75</v>
      </c>
    </row>
    <row r="399" spans="20:20">
      <c r="T399" s="4" t="s">
        <v>260</v>
      </c>
    </row>
    <row r="400" spans="20:20">
      <c r="T400" s="4" t="s">
        <v>292</v>
      </c>
    </row>
    <row r="401" spans="20:20">
      <c r="T401" s="4" t="s">
        <v>840</v>
      </c>
    </row>
    <row r="402" spans="20:20">
      <c r="T402" s="4" t="s">
        <v>1081</v>
      </c>
    </row>
    <row r="403" spans="20:20">
      <c r="T403" s="4" t="s">
        <v>1040</v>
      </c>
    </row>
    <row r="404" spans="20:20">
      <c r="T404" s="4" t="s">
        <v>261</v>
      </c>
    </row>
    <row r="405" spans="20:20">
      <c r="T405" s="4" t="s">
        <v>41</v>
      </c>
    </row>
    <row r="406" spans="20:20">
      <c r="T406" s="4" t="s">
        <v>1050</v>
      </c>
    </row>
    <row r="407" spans="20:20">
      <c r="T407" s="4" t="s">
        <v>1051</v>
      </c>
    </row>
    <row r="408" spans="20:20">
      <c r="T408" s="4" t="s">
        <v>800</v>
      </c>
    </row>
    <row r="409" spans="20:20">
      <c r="T409" s="4" t="s">
        <v>801</v>
      </c>
    </row>
    <row r="410" spans="20:20">
      <c r="T410" s="4" t="s">
        <v>802</v>
      </c>
    </row>
    <row r="411" spans="20:20">
      <c r="T411" s="4" t="s">
        <v>262</v>
      </c>
    </row>
    <row r="412" spans="20:20">
      <c r="T412" s="4" t="s">
        <v>10</v>
      </c>
    </row>
    <row r="413" spans="20:20">
      <c r="T413" s="4" t="s">
        <v>18</v>
      </c>
    </row>
    <row r="414" spans="20:20">
      <c r="T414" s="4" t="s">
        <v>263</v>
      </c>
    </row>
    <row r="415" spans="20:20">
      <c r="T415" s="4" t="s">
        <v>463</v>
      </c>
    </row>
    <row r="416" spans="20:20">
      <c r="T416" s="4" t="s">
        <v>264</v>
      </c>
    </row>
    <row r="417" spans="20:20">
      <c r="T417" s="4" t="s">
        <v>803</v>
      </c>
    </row>
    <row r="418" spans="20:20">
      <c r="T418" s="4" t="s">
        <v>265</v>
      </c>
    </row>
    <row r="419" spans="20:20">
      <c r="T419" s="4" t="s">
        <v>95</v>
      </c>
    </row>
    <row r="420" spans="20:20">
      <c r="T420" s="4" t="s">
        <v>17</v>
      </c>
    </row>
    <row r="421" spans="20:20">
      <c r="T421" s="4" t="s">
        <v>266</v>
      </c>
    </row>
    <row r="422" spans="20:20">
      <c r="T422" s="4" t="s">
        <v>267</v>
      </c>
    </row>
    <row r="423" spans="20:20">
      <c r="T423" s="4" t="s">
        <v>268</v>
      </c>
    </row>
    <row r="424" spans="20:20">
      <c r="T424" s="4" t="s">
        <v>58</v>
      </c>
    </row>
    <row r="425" spans="20:20">
      <c r="T425" s="4" t="s">
        <v>364</v>
      </c>
    </row>
    <row r="426" spans="20:20">
      <c r="T426" s="4" t="s">
        <v>269</v>
      </c>
    </row>
    <row r="427" spans="20:20">
      <c r="T427" s="4" t="s">
        <v>56</v>
      </c>
    </row>
    <row r="428" spans="20:20">
      <c r="T428" s="4" t="s">
        <v>357</v>
      </c>
    </row>
    <row r="429" spans="20:20">
      <c r="T429" s="4" t="s">
        <v>761</v>
      </c>
    </row>
    <row r="430" spans="20:20">
      <c r="T430" s="4" t="s">
        <v>79</v>
      </c>
    </row>
    <row r="431" spans="20:20">
      <c r="T431" s="4" t="s">
        <v>385</v>
      </c>
    </row>
    <row r="432" spans="20:20">
      <c r="T432" s="4" t="s">
        <v>270</v>
      </c>
    </row>
    <row r="433" spans="20:20">
      <c r="T433" s="4" t="s">
        <v>33</v>
      </c>
    </row>
    <row r="434" spans="20:20">
      <c r="T434" s="4" t="s">
        <v>46</v>
      </c>
    </row>
    <row r="435" spans="20:20">
      <c r="T435" s="4" t="s">
        <v>804</v>
      </c>
    </row>
    <row r="436" spans="20:20">
      <c r="T436" s="4" t="s">
        <v>1001</v>
      </c>
    </row>
    <row r="437" spans="20:20">
      <c r="T437" s="4" t="s">
        <v>805</v>
      </c>
    </row>
    <row r="438" spans="20:20">
      <c r="T438" s="4" t="s">
        <v>886</v>
      </c>
    </row>
    <row r="439" spans="20:20">
      <c r="T439" s="4" t="s">
        <v>107</v>
      </c>
    </row>
    <row r="440" spans="20:20">
      <c r="T440" s="4" t="s">
        <v>271</v>
      </c>
    </row>
    <row r="441" spans="20:20">
      <c r="T441" s="4" t="s">
        <v>806</v>
      </c>
    </row>
    <row r="442" spans="20:20">
      <c r="T442" s="4" t="s">
        <v>272</v>
      </c>
    </row>
    <row r="443" spans="20:20">
      <c r="T443" s="4" t="s">
        <v>273</v>
      </c>
    </row>
    <row r="444" spans="20:20">
      <c r="T444" s="4" t="s">
        <v>1082</v>
      </c>
    </row>
    <row r="445" spans="20:20">
      <c r="T445" s="4" t="s">
        <v>274</v>
      </c>
    </row>
    <row r="446" spans="20:20">
      <c r="T446" s="4" t="s">
        <v>25</v>
      </c>
    </row>
    <row r="447" spans="20:20">
      <c r="T447" s="4" t="s">
        <v>275</v>
      </c>
    </row>
    <row r="448" spans="20:20">
      <c r="T448" s="4" t="s">
        <v>276</v>
      </c>
    </row>
    <row r="449" spans="20:20">
      <c r="T449" s="4" t="s">
        <v>277</v>
      </c>
    </row>
  </sheetData>
  <protectedRanges>
    <protectedRange sqref="E13 E15 H15 H13" name="Quantidade_2_1_2"/>
    <protectedRange sqref="E11 H11" name="Veículo_2_1_2"/>
    <protectedRange sqref="H9 E9" name="Destino_2_1_2"/>
    <protectedRange sqref="E7 H7" name="Site_2_1_2"/>
    <protectedRange sqref="E19 H19 H21 H37" name="Código_2_1_2"/>
  </protectedRanges>
  <mergeCells count="1">
    <mergeCell ref="M5:N5"/>
  </mergeCells>
  <conditionalFormatting sqref="E25">
    <cfRule type="expression" dxfId="22" priority="15" stopIfTrue="1">
      <formula>IF($E$11=$D$25,TRUE,FALSE)</formula>
    </cfRule>
  </conditionalFormatting>
  <conditionalFormatting sqref="E33">
    <cfRule type="expression" dxfId="21" priority="14" stopIfTrue="1">
      <formula>IF($E$11=$D$29,TRUE,FALSE)</formula>
    </cfRule>
  </conditionalFormatting>
  <conditionalFormatting sqref="E25">
    <cfRule type="expression" dxfId="20" priority="13" stopIfTrue="1">
      <formula>IF($E$11=$D$25,TRUE,FALSE)</formula>
    </cfRule>
  </conditionalFormatting>
  <conditionalFormatting sqref="H33">
    <cfRule type="expression" dxfId="19" priority="12" stopIfTrue="1">
      <formula>IF($H$11=$D$29,TRUE,FALSE)</formula>
    </cfRule>
  </conditionalFormatting>
  <conditionalFormatting sqref="T3080:T1048576 T1:T446">
    <cfRule type="duplicateValues" dxfId="18" priority="11"/>
  </conditionalFormatting>
  <conditionalFormatting sqref="E27">
    <cfRule type="expression" dxfId="17" priority="10" stopIfTrue="1">
      <formula>IF($E$11=$D$25,TRUE,FALSE)</formula>
    </cfRule>
  </conditionalFormatting>
  <conditionalFormatting sqref="E27">
    <cfRule type="expression" dxfId="16" priority="9" stopIfTrue="1">
      <formula>IF($E$11=$D$25,TRUE,FALSE)</formula>
    </cfRule>
  </conditionalFormatting>
  <conditionalFormatting sqref="E29">
    <cfRule type="expression" dxfId="15" priority="8" stopIfTrue="1">
      <formula>IF($E$11=$D$25,TRUE,FALSE)</formula>
    </cfRule>
  </conditionalFormatting>
  <conditionalFormatting sqref="E29">
    <cfRule type="expression" dxfId="14" priority="7" stopIfTrue="1">
      <formula>IF($E$11=$D$25,TRUE,FALSE)</formula>
    </cfRule>
  </conditionalFormatting>
  <conditionalFormatting sqref="H25">
    <cfRule type="expression" dxfId="13" priority="6" stopIfTrue="1">
      <formula>IF($E$11=$D$25,TRUE,FALSE)</formula>
    </cfRule>
  </conditionalFormatting>
  <conditionalFormatting sqref="H25">
    <cfRule type="expression" dxfId="12" priority="5" stopIfTrue="1">
      <formula>IF($E$11=$D$25,TRUE,FALSE)</formula>
    </cfRule>
  </conditionalFormatting>
  <conditionalFormatting sqref="H27">
    <cfRule type="expression" dxfId="11" priority="4" stopIfTrue="1">
      <formula>IF($E$11=$D$25,TRUE,FALSE)</formula>
    </cfRule>
  </conditionalFormatting>
  <conditionalFormatting sqref="H27">
    <cfRule type="expression" dxfId="10" priority="3" stopIfTrue="1">
      <formula>IF($E$11=$D$25,TRUE,FALSE)</formula>
    </cfRule>
  </conditionalFormatting>
  <conditionalFormatting sqref="H29">
    <cfRule type="expression" dxfId="9" priority="2" stopIfTrue="1">
      <formula>IF($E$11=$D$25,TRUE,FALSE)</formula>
    </cfRule>
  </conditionalFormatting>
  <conditionalFormatting sqref="H29">
    <cfRule type="expression" dxfId="8" priority="1" stopIfTrue="1">
      <formula>IF($E$11=$D$25,TRUE,FALSE)</formula>
    </cfRule>
  </conditionalFormatting>
  <dataValidations count="5">
    <dataValidation type="list" allowBlank="1" showInputMessage="1" showErrorMessage="1" sqref="H9 E9" xr:uid="{00000000-0002-0000-0100-000000000000}">
      <formula1>$T$39:$T$1048576</formula1>
    </dataValidation>
    <dataValidation type="list" allowBlank="1" showInputMessage="1" showErrorMessage="1" sqref="H11 E11" xr:uid="{00000000-0002-0000-0100-000001000000}">
      <formula1>$O$47:$O$51</formula1>
    </dataValidation>
    <dataValidation type="list" allowBlank="1" showInputMessage="1" showErrorMessage="1" sqref="M5:N5" xr:uid="{00000000-0002-0000-0100-000002000000}">
      <formula1>$R$52:$R$53</formula1>
    </dataValidation>
    <dataValidation type="list" allowBlank="1" showInputMessage="1" showErrorMessage="1" sqref="E15 H15" xr:uid="{00000000-0002-0000-0100-000003000000}">
      <formula1>$N$55:$N$59</formula1>
    </dataValidation>
    <dataValidation type="list" allowBlank="1" showInputMessage="1" showErrorMessage="1" sqref="H7 E7" xr:uid="{00000000-0002-0000-0100-000004000000}">
      <formula1>$P$44:$P$52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 filterMode="1">
    <tabColor rgb="FFFFFF00"/>
  </sheetPr>
  <dimension ref="A1:Y551"/>
  <sheetViews>
    <sheetView showGridLines="0" topLeftCell="D1" zoomScale="80" zoomScaleNormal="80" workbookViewId="0">
      <pane ySplit="2" topLeftCell="A3" activePane="bottomLeft" state="frozen"/>
      <selection activeCell="B1" sqref="A1:XFD1"/>
      <selection pane="bottomLeft" activeCell="B1" sqref="A1:XFD1"/>
    </sheetView>
  </sheetViews>
  <sheetFormatPr defaultColWidth="9.140625" defaultRowHeight="15" outlineLevelCol="1"/>
  <cols>
    <col min="1" max="1" width="22" hidden="1" customWidth="1"/>
    <col min="2" max="2" width="2.140625" style="190" hidden="1" customWidth="1"/>
    <col min="3" max="3" width="17.7109375" hidden="1" customWidth="1"/>
    <col min="4" max="4" width="8.140625" style="198" customWidth="1"/>
    <col min="5" max="5" width="10.5703125" style="39" customWidth="1"/>
    <col min="6" max="6" width="28.42578125" customWidth="1"/>
    <col min="7" max="7" width="12" style="39" customWidth="1"/>
    <col min="8" max="8" width="36.5703125" customWidth="1"/>
    <col min="9" max="9" width="9.42578125" customWidth="1"/>
    <col min="10" max="10" width="13.28515625" hidden="1" customWidth="1" outlineLevel="1"/>
    <col min="11" max="11" width="10.140625" hidden="1" customWidth="1" outlineLevel="1"/>
    <col min="12" max="12" width="15.140625" hidden="1" customWidth="1" outlineLevel="1"/>
    <col min="13" max="13" width="11.5703125" customWidth="1" collapsed="1"/>
    <col min="14" max="14" width="9.5703125" customWidth="1"/>
    <col min="15" max="16" width="14" customWidth="1"/>
    <col min="17" max="17" width="13.7109375" customWidth="1"/>
    <col min="18" max="18" width="13.42578125" customWidth="1"/>
    <col min="19" max="19" width="10.5703125" customWidth="1"/>
    <col min="20" max="20" width="10" customWidth="1"/>
    <col min="21" max="21" width="8.7109375" customWidth="1"/>
    <col min="22" max="22" width="11.28515625" customWidth="1"/>
    <col min="23" max="23" width="3.7109375" customWidth="1"/>
    <col min="24" max="24" width="8.85546875" customWidth="1"/>
  </cols>
  <sheetData>
    <row r="1" spans="1:25" s="137" customFormat="1">
      <c r="B1" s="172"/>
      <c r="D1" s="205"/>
      <c r="E1" s="221"/>
      <c r="G1" s="221"/>
      <c r="H1" s="172"/>
      <c r="I1" s="205"/>
      <c r="N1" s="205"/>
      <c r="R1" s="195"/>
      <c r="S1" s="139"/>
      <c r="T1" s="198"/>
      <c r="U1" s="155"/>
      <c r="W1" s="138"/>
      <c r="X1" s="144"/>
    </row>
    <row r="2" spans="1:25" s="230" customFormat="1" ht="47.25">
      <c r="C2" s="230" t="s">
        <v>580</v>
      </c>
      <c r="D2" s="231" t="s">
        <v>0</v>
      </c>
      <c r="E2" s="232" t="s">
        <v>2027</v>
      </c>
      <c r="F2" s="231" t="s">
        <v>474</v>
      </c>
      <c r="G2" s="231" t="s">
        <v>2026</v>
      </c>
      <c r="H2" s="231" t="s">
        <v>1120</v>
      </c>
      <c r="I2" s="231" t="s">
        <v>477</v>
      </c>
      <c r="J2" s="233" t="s">
        <v>478</v>
      </c>
      <c r="K2" s="233" t="s">
        <v>479</v>
      </c>
      <c r="L2" s="233" t="s">
        <v>771</v>
      </c>
      <c r="M2" s="231" t="s">
        <v>480</v>
      </c>
      <c r="N2" s="231" t="s">
        <v>481</v>
      </c>
      <c r="O2" s="234" t="s">
        <v>482</v>
      </c>
      <c r="P2" s="231" t="s">
        <v>2136</v>
      </c>
      <c r="Q2" s="231" t="s">
        <v>483</v>
      </c>
      <c r="R2" s="235" t="s">
        <v>484</v>
      </c>
      <c r="S2" s="235" t="s">
        <v>485</v>
      </c>
      <c r="T2" s="234" t="s">
        <v>2135</v>
      </c>
      <c r="U2" s="234" t="s">
        <v>1090</v>
      </c>
      <c r="V2" s="236" t="s">
        <v>882</v>
      </c>
      <c r="W2" s="237"/>
    </row>
    <row r="3" spans="1:25" s="44" customFormat="1" hidden="1">
      <c r="A3" s="190" t="str">
        <f t="shared" ref="A3" si="0">D3&amp;G3&amp;E3</f>
        <v>1040BR001352202369</v>
      </c>
      <c r="B3" s="190"/>
      <c r="C3" s="190" t="str">
        <f t="shared" ref="C3:C4" si="1">G3&amp;D3</f>
        <v>BR0013521040</v>
      </c>
      <c r="D3" s="198">
        <v>1040</v>
      </c>
      <c r="E3" s="222">
        <v>202369</v>
      </c>
      <c r="F3" s="190" t="s">
        <v>712</v>
      </c>
      <c r="G3" s="39" t="s">
        <v>1496</v>
      </c>
      <c r="H3" s="190" t="s">
        <v>1986</v>
      </c>
      <c r="I3" s="198" t="s">
        <v>487</v>
      </c>
      <c r="J3" s="179">
        <f>VLOOKUP(C3,BASE!A:N,14,0)</f>
        <v>52.109029999999997</v>
      </c>
      <c r="K3" s="179">
        <f>VLOOKUP(C3,BASE!A:O,15,0)</f>
        <v>2.4</v>
      </c>
      <c r="L3" s="185">
        <f>VLOOKUP(G3,BASE!F:M,8,0)*0.03</f>
        <v>9.375E-2</v>
      </c>
      <c r="M3" s="190" t="s">
        <v>238</v>
      </c>
      <c r="N3" s="198" t="s">
        <v>488</v>
      </c>
      <c r="O3" s="192" t="s">
        <v>121</v>
      </c>
      <c r="P3" s="185">
        <f>VLOOKUP(O3&amp;M3&amp;D3,'Tabela Frete At. 23.03.22'!A:P,16,0)</f>
        <v>2587.4761090909087</v>
      </c>
      <c r="Q3" s="190" t="str">
        <f>VLOOKUP(G3,BASE!F:H,3,0)</f>
        <v>TTR0050 CILIN</v>
      </c>
      <c r="R3" s="212">
        <f>IF(O3="PRANCHA",VLOOKUP(Q3,QUANT!F:K,6,0),IF('Precificação CIF'!O3="BAÚ",VLOOKUP('Precificação CIF'!Q3,QUANT!F:K,2,0),IF(O3="CARRETA",VLOOKUP(Q3,QUANT!F:K,3,0))))</f>
        <v>840</v>
      </c>
      <c r="S3" s="185">
        <f t="shared" ref="S3:S4" si="2">P3/R3</f>
        <v>3.0803287012987011</v>
      </c>
      <c r="T3" s="215" t="s">
        <v>2133</v>
      </c>
      <c r="U3" s="214">
        <v>0.3</v>
      </c>
      <c r="V3" s="216">
        <f t="shared" ref="V3:V4" si="3">IF(T3="CIF",(J3+K3+L3+S3)/(100%-U3),IF(T3="FOB",(J3+K3+L3)/(100%-U3),"FALTA DIGITAR CIF OU FOB"))</f>
        <v>82.40444100185529</v>
      </c>
      <c r="W3" s="175"/>
      <c r="Y3" s="190"/>
    </row>
    <row r="4" spans="1:25" s="44" customFormat="1" hidden="1">
      <c r="A4" s="190" t="s">
        <v>2314</v>
      </c>
      <c r="B4" s="190"/>
      <c r="C4" s="190" t="str">
        <f t="shared" si="1"/>
        <v>BR0118941040</v>
      </c>
      <c r="D4" s="198">
        <v>1040</v>
      </c>
      <c r="E4" s="39">
        <v>205063</v>
      </c>
      <c r="F4" s="190" t="s">
        <v>2445</v>
      </c>
      <c r="G4" s="190" t="s">
        <v>1173</v>
      </c>
      <c r="H4" s="190" t="s">
        <v>2048</v>
      </c>
      <c r="I4" s="198" t="s">
        <v>487</v>
      </c>
      <c r="J4" s="179">
        <f>VLOOKUP(C4,BASE!A:N,14,0)</f>
        <v>27.253440000000001</v>
      </c>
      <c r="K4" s="179">
        <f>VLOOKUP(C4,BASE!A:O,15,0)</f>
        <v>2.4</v>
      </c>
      <c r="L4" s="185">
        <f>VLOOKUP(G4,BASE!F:M,8,0)*0.03</f>
        <v>6.656999999999999E-2</v>
      </c>
      <c r="M4" s="190" t="s">
        <v>72</v>
      </c>
      <c r="N4" s="217" t="s">
        <v>346</v>
      </c>
      <c r="O4" s="192" t="s">
        <v>121</v>
      </c>
      <c r="P4" s="185">
        <f>VLOOKUP(O4&amp;M4&amp;D4,'Tabela Frete At. 23.03.22'!A:P,16,0)</f>
        <v>2371.0708181818181</v>
      </c>
      <c r="Q4" s="190" t="str">
        <f>VLOOKUP(G4,BASE!F:H,3,0)</f>
        <v>BTF0050 FASTA</v>
      </c>
      <c r="R4" s="212">
        <f>IF(O4="PRANCHA",VLOOKUP(Q4,QUANT!F:K,6,0),IF('Precificação CIF'!O4="BAÚ",VLOOKUP('Precificação CIF'!Q4,QUANT!F:K,2,0),IF(O4="CARRETA",VLOOKUP(Q4,QUANT!F:K,3,0))))</f>
        <v>1000</v>
      </c>
      <c r="S4" s="185">
        <f t="shared" si="2"/>
        <v>2.3710708181818183</v>
      </c>
      <c r="T4" s="215" t="s">
        <v>2133</v>
      </c>
      <c r="U4" s="214">
        <v>0.3</v>
      </c>
      <c r="V4" s="216">
        <f t="shared" si="3"/>
        <v>45.844401168831169</v>
      </c>
      <c r="W4" s="190"/>
      <c r="Y4" s="190"/>
    </row>
    <row r="5" spans="1:25" s="44" customFormat="1" hidden="1">
      <c r="A5" s="190" t="s">
        <v>2304</v>
      </c>
      <c r="B5" s="190"/>
      <c r="C5" s="190" t="str">
        <f t="shared" ref="C5:C17" si="4">G5&amp;D5</f>
        <v>BR0115041040</v>
      </c>
      <c r="D5" s="198">
        <v>1040</v>
      </c>
      <c r="E5" s="39">
        <v>214803</v>
      </c>
      <c r="F5" s="190" t="s">
        <v>2443</v>
      </c>
      <c r="G5" s="190" t="s">
        <v>1472</v>
      </c>
      <c r="H5" s="190" t="s">
        <v>2042</v>
      </c>
      <c r="I5" s="198" t="s">
        <v>487</v>
      </c>
      <c r="J5" s="179">
        <f>VLOOKUP(C5,BASE!A:N,14,0)</f>
        <v>100.52001</v>
      </c>
      <c r="K5" s="179">
        <f>VLOOKUP(C5,BASE!A:O,15,0)</f>
        <v>3.06</v>
      </c>
      <c r="L5" s="185">
        <f>VLOOKUP(G5,BASE!F:M,8,0)*0.03</f>
        <v>0.25550999999999996</v>
      </c>
      <c r="M5" s="190" t="s">
        <v>72</v>
      </c>
      <c r="N5" s="217" t="s">
        <v>346</v>
      </c>
      <c r="O5" s="192" t="s">
        <v>121</v>
      </c>
      <c r="P5" s="185">
        <f>VLOOKUP(O5&amp;M5&amp;D5,'Tabela Frete At. 23.03.22'!A:P,16,0)</f>
        <v>2371.0708181818181</v>
      </c>
      <c r="Q5" s="190" t="str">
        <f>VLOOKUP(G5,BASE!F:H,3,0)</f>
        <v>TTF0220 LRING</v>
      </c>
      <c r="R5" s="212">
        <f>IF(O5="PRANCHA",VLOOKUP(Q5,QUANT!F:K,6,0),IF('Precificação CIF'!O5="BAÚ",VLOOKUP('Precificação CIF'!Q5,QUANT!F:K,2,0),IF(O5="CARRETA",VLOOKUP(Q5,QUANT!F:K,3,0))))</f>
        <v>240</v>
      </c>
      <c r="S5" s="185">
        <f t="shared" ref="S5:S17" si="5">P5/R5</f>
        <v>9.8794617424242421</v>
      </c>
      <c r="T5" s="215" t="s">
        <v>2132</v>
      </c>
      <c r="U5" s="214">
        <v>0.3</v>
      </c>
      <c r="V5" s="216">
        <f t="shared" ref="V5:V17" si="6">IF(T5="CIF",(J5+K5+L5+S5)/(100%-U5),IF(T5="FOB",(J5+K5+L5)/(100%-U5),"FALTA DIGITAR CIF OU FOB"))</f>
        <v>148.33645714285714</v>
      </c>
      <c r="W5" s="190"/>
      <c r="Y5" s="190"/>
    </row>
    <row r="6" spans="1:25" s="44" customFormat="1" hidden="1">
      <c r="A6" s="190" t="s">
        <v>2319</v>
      </c>
      <c r="B6" s="190"/>
      <c r="C6" s="190" t="str">
        <f t="shared" si="4"/>
        <v>BR0113051040</v>
      </c>
      <c r="D6" s="198">
        <v>1040</v>
      </c>
      <c r="E6" s="39">
        <v>214803</v>
      </c>
      <c r="F6" s="190" t="s">
        <v>2443</v>
      </c>
      <c r="G6" s="190" t="s">
        <v>1503</v>
      </c>
      <c r="H6" s="190" t="s">
        <v>2054</v>
      </c>
      <c r="I6" s="198" t="s">
        <v>487</v>
      </c>
      <c r="J6" s="179">
        <f>VLOOKUP(C6,BASE!A:N,14,0)</f>
        <v>56.141019999999997</v>
      </c>
      <c r="K6" s="179">
        <f>VLOOKUP(C6,BASE!A:O,15,0)</f>
        <v>3.06</v>
      </c>
      <c r="L6" s="185">
        <f>VLOOKUP(G6,BASE!F:M,8,0)*0.03</f>
        <v>0.23402999999999999</v>
      </c>
      <c r="M6" s="190" t="s">
        <v>72</v>
      </c>
      <c r="N6" s="217" t="s">
        <v>346</v>
      </c>
      <c r="O6" s="192" t="s">
        <v>121</v>
      </c>
      <c r="P6" s="185">
        <f>VLOOKUP(O6&amp;M6&amp;D6,'Tabela Frete At. 23.03.22'!A:P,16,0)</f>
        <v>2371.0708181818181</v>
      </c>
      <c r="Q6" s="190" t="str">
        <f>VLOOKUP(G6,BASE!F:H,3,0)</f>
        <v>TTR0200 CROSC</v>
      </c>
      <c r="R6" s="212">
        <f>IF(O6="PRANCHA",VLOOKUP(Q6,QUANT!F:K,6,0),IF('Precificação CIF'!O6="BAÚ",VLOOKUP('Precificação CIF'!Q6,QUANT!F:K,2,0),IF(O6="CARRETA",VLOOKUP(Q6,QUANT!F:K,3,0))))</f>
        <v>240</v>
      </c>
      <c r="S6" s="185">
        <f t="shared" si="5"/>
        <v>9.8794617424242421</v>
      </c>
      <c r="T6" s="215" t="s">
        <v>2133</v>
      </c>
      <c r="U6" s="214">
        <v>0.3</v>
      </c>
      <c r="V6" s="216">
        <f t="shared" si="6"/>
        <v>99.020731060606067</v>
      </c>
      <c r="W6" s="190"/>
      <c r="Y6" s="190"/>
    </row>
    <row r="7" spans="1:25" s="44" customFormat="1" hidden="1">
      <c r="A7" s="190" t="s">
        <v>2310</v>
      </c>
      <c r="B7" s="190"/>
      <c r="C7" s="190" t="str">
        <f t="shared" si="4"/>
        <v>220120251040</v>
      </c>
      <c r="D7" s="198">
        <v>1040</v>
      </c>
      <c r="E7" s="39">
        <v>213821</v>
      </c>
      <c r="F7" s="190" t="s">
        <v>977</v>
      </c>
      <c r="G7" s="39">
        <v>22012025</v>
      </c>
      <c r="H7" s="190" t="s">
        <v>2192</v>
      </c>
      <c r="I7" s="198" t="s">
        <v>487</v>
      </c>
      <c r="J7" s="179">
        <f>VLOOKUP(C7,BASE!A:N,14,0)</f>
        <v>4.4434199999999997</v>
      </c>
      <c r="K7" s="179">
        <f>VLOOKUP(C7,BASE!A:O,15,0)</f>
        <v>0.7</v>
      </c>
      <c r="L7" s="185">
        <f>VLOOKUP(G7,BASE!F:M,8,0)*0.03</f>
        <v>3.3000000000000002E-2</v>
      </c>
      <c r="M7" s="190" t="s">
        <v>72</v>
      </c>
      <c r="N7" s="217" t="s">
        <v>346</v>
      </c>
      <c r="O7" s="192" t="s">
        <v>121</v>
      </c>
      <c r="P7" s="185">
        <f>VLOOKUP(O7&amp;M7&amp;D7,'Tabela Frete At. 23.03.22'!A:P,16,0)</f>
        <v>2371.0708181818181</v>
      </c>
      <c r="Q7" s="190" t="str">
        <f>VLOOKUP(G7,BASE!F:H,3,0)</f>
        <v>BTF0020 RTAN4</v>
      </c>
      <c r="R7" s="212">
        <f>IF(O7="PRANCHA",VLOOKUP(Q7,QUANT!F:K,6,0),IF('Precificação CIF'!O7="BAÚ",VLOOKUP('Precificação CIF'!Q7,QUANT!F:K,2,0),IF(O7="CARRETA",VLOOKUP(Q7,QUANT!F:K,3,0))))</f>
        <v>2000</v>
      </c>
      <c r="S7" s="185">
        <f t="shared" si="5"/>
        <v>1.1855354090909092</v>
      </c>
      <c r="T7" s="215" t="s">
        <v>2132</v>
      </c>
      <c r="U7" s="214">
        <v>0.3</v>
      </c>
      <c r="V7" s="216">
        <f t="shared" si="6"/>
        <v>7.3948857142857154</v>
      </c>
      <c r="W7" s="190"/>
      <c r="Y7" s="190"/>
    </row>
    <row r="8" spans="1:25" s="44" customFormat="1" hidden="1">
      <c r="A8" s="190" t="str">
        <f>D8&amp;G8&amp;E8</f>
        <v>2060BR011171204602</v>
      </c>
      <c r="B8" s="190"/>
      <c r="C8" s="190" t="str">
        <f t="shared" si="4"/>
        <v>BR0111712060</v>
      </c>
      <c r="D8" s="198">
        <v>2060</v>
      </c>
      <c r="E8" s="39">
        <v>204602</v>
      </c>
      <c r="F8" s="190" t="s">
        <v>2158</v>
      </c>
      <c r="G8" s="39" t="s">
        <v>1239</v>
      </c>
      <c r="H8" s="190" t="s">
        <v>2157</v>
      </c>
      <c r="I8" s="198" t="s">
        <v>487</v>
      </c>
      <c r="J8" s="179">
        <f>VLOOKUP(C8,BASE!A:N,14,0)</f>
        <v>60.094340000000003</v>
      </c>
      <c r="K8" s="179">
        <f>VLOOKUP(C8,BASE!A:O,15,0)</f>
        <v>2.12</v>
      </c>
      <c r="L8" s="185">
        <f>VLOOKUP(G8,BASE!F:M,8,0)*0.03</f>
        <v>0.64500000000000002</v>
      </c>
      <c r="M8" s="190" t="s">
        <v>72</v>
      </c>
      <c r="N8" s="217" t="s">
        <v>346</v>
      </c>
      <c r="O8" s="192" t="s">
        <v>121</v>
      </c>
      <c r="P8" s="185">
        <f>VLOOKUP(O8&amp;M8&amp;D8,'Tabela Frete At. 23.03.22'!A:P,16,0)</f>
        <v>2633.8799259969164</v>
      </c>
      <c r="Q8" s="190" t="str">
        <f>VLOOKUP(G8,BASE!F:H,3,0)</f>
        <v>TF 210</v>
      </c>
      <c r="R8" s="212">
        <f>IF(O8="PRANCHA",VLOOKUP(Q8,QUANT!F:K,6,0),IF('Precificação CIF'!O8="BAÚ",VLOOKUP('Precificação CIF'!Q8,QUANT!F:K,2,0),IF(O8="CARRETA",VLOOKUP(Q8,QUANT!F:K,3,0))))</f>
        <v>240</v>
      </c>
      <c r="S8" s="185">
        <f t="shared" si="5"/>
        <v>10.974499691653818</v>
      </c>
      <c r="T8" s="215" t="s">
        <v>2133</v>
      </c>
      <c r="U8" s="214">
        <v>0.3</v>
      </c>
      <c r="V8" s="216">
        <f t="shared" si="6"/>
        <v>105.47691384521976</v>
      </c>
      <c r="W8" s="190"/>
      <c r="Y8" s="190"/>
    </row>
    <row r="9" spans="1:25" s="44" customFormat="1" hidden="1">
      <c r="A9" s="190" t="s">
        <v>2398</v>
      </c>
      <c r="B9" s="190"/>
      <c r="C9" s="190" t="str">
        <f t="shared" si="4"/>
        <v>BR0107274010</v>
      </c>
      <c r="D9" s="198">
        <v>4010</v>
      </c>
      <c r="E9" s="39">
        <v>214770</v>
      </c>
      <c r="F9" s="190" t="s">
        <v>2488</v>
      </c>
      <c r="G9" s="190" t="s">
        <v>1194</v>
      </c>
      <c r="H9" s="190" t="s">
        <v>2129</v>
      </c>
      <c r="I9" s="198" t="s">
        <v>487</v>
      </c>
      <c r="J9" s="179">
        <f>VLOOKUP(C9,BASE!A:N,14,0)</f>
        <v>745.59569999999997</v>
      </c>
      <c r="K9" s="179">
        <f>VLOOKUP(C9,BASE!A:O,15,0)</f>
        <v>12.12</v>
      </c>
      <c r="L9" s="185">
        <f>VLOOKUP(G9,BASE!F:M,8,0)*0.03</f>
        <v>1.9632599999999998</v>
      </c>
      <c r="M9" s="190" t="s">
        <v>72</v>
      </c>
      <c r="N9" s="217" t="s">
        <v>346</v>
      </c>
      <c r="O9" s="192" t="s">
        <v>121</v>
      </c>
      <c r="P9" s="185">
        <f>VLOOKUP(O9&amp;M9&amp;D9,'Tabela Frete At. 23.03.22'!A:P,16,0)</f>
        <v>1957.984376727273</v>
      </c>
      <c r="Q9" s="190" t="str">
        <f>VLOOKUP(G9,BASE!F:H,3,0)</f>
        <v>IBC SM13</v>
      </c>
      <c r="R9" s="212">
        <f>IF(O9="PRANCHA",VLOOKUP(Q9,QUANT!F:K,6,0),IF('Precificação CIF'!O9="BAÚ",VLOOKUP('Precificação CIF'!Q9,QUANT!F:K,2,0),IF(O9="CARRETA",VLOOKUP(Q9,QUANT!F:K,3,0))))</f>
        <v>44</v>
      </c>
      <c r="S9" s="185">
        <f t="shared" si="5"/>
        <v>44.49964492561984</v>
      </c>
      <c r="T9" s="215" t="s">
        <v>2132</v>
      </c>
      <c r="U9" s="214">
        <v>0.3</v>
      </c>
      <c r="V9" s="216">
        <f t="shared" si="6"/>
        <v>1085.2556571428572</v>
      </c>
      <c r="W9" s="190"/>
      <c r="Y9" s="190"/>
    </row>
    <row r="10" spans="1:25" s="44" customFormat="1" hidden="1">
      <c r="A10" s="190" t="str">
        <f t="shared" ref="A10" si="7">D10&amp;G10&amp;E10</f>
        <v>4010BR010717205151</v>
      </c>
      <c r="B10" s="190"/>
      <c r="C10" s="190" t="str">
        <f t="shared" si="4"/>
        <v>BR0107174010</v>
      </c>
      <c r="D10" s="198">
        <v>4010</v>
      </c>
      <c r="E10" s="222">
        <v>205151</v>
      </c>
      <c r="F10" s="190" t="s">
        <v>1118</v>
      </c>
      <c r="G10" s="39" t="s">
        <v>1189</v>
      </c>
      <c r="H10" s="190" t="s">
        <v>1709</v>
      </c>
      <c r="I10" s="198" t="s">
        <v>487</v>
      </c>
      <c r="J10" s="179">
        <f>VLOOKUP(C10,BASE!A:N,14,0)</f>
        <v>737.56748000000005</v>
      </c>
      <c r="K10" s="179">
        <f>VLOOKUP(C10,BASE!A:O,15,0)</f>
        <v>12.12</v>
      </c>
      <c r="L10" s="185">
        <f>VLOOKUP(G10,BASE!F:M,8,0)*0.03</f>
        <v>1.89</v>
      </c>
      <c r="M10" s="190" t="s">
        <v>265</v>
      </c>
      <c r="N10" s="198" t="s">
        <v>346</v>
      </c>
      <c r="O10" s="192" t="s">
        <v>121</v>
      </c>
      <c r="P10" s="185">
        <v>0</v>
      </c>
      <c r="Q10" s="190" t="str">
        <f>VLOOKUP(G10,BASE!F:H,3,0)</f>
        <v>IBC SM13</v>
      </c>
      <c r="R10" s="212">
        <f>IF(O10="PRANCHA",VLOOKUP(Q10,QUANT!F:K,6,0),IF('Precificação CIF'!O10="BAÚ",VLOOKUP('Precificação CIF'!Q10,QUANT!F:K,2,0),IF(O10="CARRETA",VLOOKUP(Q10,QUANT!F:K,3,0))))</f>
        <v>44</v>
      </c>
      <c r="S10" s="185">
        <f t="shared" si="5"/>
        <v>0</v>
      </c>
      <c r="T10" s="215" t="s">
        <v>2132</v>
      </c>
      <c r="U10" s="214">
        <v>0.3</v>
      </c>
      <c r="V10" s="216">
        <f t="shared" si="6"/>
        <v>1073.6821142857143</v>
      </c>
      <c r="W10" s="175"/>
      <c r="Y10" s="190"/>
    </row>
    <row r="11" spans="1:25" s="44" customFormat="1" hidden="1">
      <c r="A11" s="190" t="s">
        <v>2408</v>
      </c>
      <c r="B11" s="190"/>
      <c r="C11" s="190" t="str">
        <f t="shared" si="4"/>
        <v>BR0107174010</v>
      </c>
      <c r="D11" s="198">
        <v>4010</v>
      </c>
      <c r="E11" s="39">
        <v>214698</v>
      </c>
      <c r="F11" s="190" t="s">
        <v>2494</v>
      </c>
      <c r="G11" s="190" t="s">
        <v>1189</v>
      </c>
      <c r="H11" s="190" t="s">
        <v>2122</v>
      </c>
      <c r="I11" s="198" t="s">
        <v>487</v>
      </c>
      <c r="J11" s="179">
        <f>VLOOKUP(C11,BASE!A:N,14,0)</f>
        <v>737.56748000000005</v>
      </c>
      <c r="K11" s="179">
        <f>VLOOKUP(C11,BASE!A:O,15,0)</f>
        <v>12.12</v>
      </c>
      <c r="L11" s="185">
        <f>VLOOKUP(G11,BASE!F:M,8,0)*0.03</f>
        <v>1.89</v>
      </c>
      <c r="M11" s="190" t="s">
        <v>72</v>
      </c>
      <c r="N11" s="217" t="s">
        <v>346</v>
      </c>
      <c r="O11" s="192" t="s">
        <v>121</v>
      </c>
      <c r="P11" s="185">
        <f>VLOOKUP(O11&amp;M11&amp;D11,'Tabela Frete At. 23.03.22'!A:P,16,0)</f>
        <v>1957.984376727273</v>
      </c>
      <c r="Q11" s="190" t="str">
        <f>VLOOKUP(G11,BASE!F:H,3,0)</f>
        <v>IBC SM13</v>
      </c>
      <c r="R11" s="212">
        <f>IF(O11="PRANCHA",VLOOKUP(Q11,QUANT!F:K,6,0),IF('Precificação CIF'!O11="BAÚ",VLOOKUP('Precificação CIF'!Q11,QUANT!F:K,2,0),IF(O11="CARRETA",VLOOKUP(Q11,QUANT!F:K,3,0))))</f>
        <v>44</v>
      </c>
      <c r="S11" s="185">
        <f t="shared" si="5"/>
        <v>44.49964492561984</v>
      </c>
      <c r="T11" s="215" t="s">
        <v>2132</v>
      </c>
      <c r="U11" s="214">
        <v>0.3</v>
      </c>
      <c r="V11" s="216">
        <f t="shared" si="6"/>
        <v>1073.6821142857143</v>
      </c>
      <c r="W11" s="190"/>
      <c r="Y11" s="190"/>
    </row>
    <row r="12" spans="1:25" s="44" customFormat="1" hidden="1">
      <c r="A12" s="190" t="str">
        <f>D12&amp;G12&amp;E12</f>
        <v>4010BR010361206173</v>
      </c>
      <c r="B12" s="190"/>
      <c r="C12" s="190" t="str">
        <f t="shared" si="4"/>
        <v>BR0103614010</v>
      </c>
      <c r="D12" s="198">
        <v>4010</v>
      </c>
      <c r="E12" s="222">
        <v>206173</v>
      </c>
      <c r="F12" s="190" t="s">
        <v>738</v>
      </c>
      <c r="G12" s="39" t="s">
        <v>1182</v>
      </c>
      <c r="H12" s="190" t="s">
        <v>1702</v>
      </c>
      <c r="I12" s="198" t="s">
        <v>487</v>
      </c>
      <c r="J12" s="179">
        <f>VLOOKUP(C12,BASE!A:N,14,0)</f>
        <v>589.23572999999999</v>
      </c>
      <c r="K12" s="179">
        <f>VLOOKUP(C12,BASE!A:O,15,0)</f>
        <v>12.12</v>
      </c>
      <c r="L12" s="185">
        <f>VLOOKUP(G12,BASE!F:M,8,0)*0.03</f>
        <v>1.9774799999999999</v>
      </c>
      <c r="M12" s="190" t="s">
        <v>234</v>
      </c>
      <c r="N12" s="198" t="s">
        <v>346</v>
      </c>
      <c r="O12" s="192" t="s">
        <v>121</v>
      </c>
      <c r="P12" s="185">
        <f>VLOOKUP(O12&amp;M12&amp;D12,'Tabela Frete At. 23.03.22'!A:P,16,0)</f>
        <v>4556.1050681818178</v>
      </c>
      <c r="Q12" s="190" t="str">
        <f>VLOOKUP(G12,BASE!F:H,3,0)</f>
        <v>IBC SM06</v>
      </c>
      <c r="R12" s="212">
        <f>IF(O12="PRANCHA",VLOOKUP(Q12,QUANT!F:K,6,0),IF('Precificação CIF'!O12="BAÚ",VLOOKUP('Precificação CIF'!Q12,QUANT!F:K,2,0),IF(O12="CARRETA",VLOOKUP(Q12,QUANT!F:K,3,0))))</f>
        <v>44</v>
      </c>
      <c r="S12" s="185">
        <f t="shared" si="5"/>
        <v>103.54784245867768</v>
      </c>
      <c r="T12" s="215" t="s">
        <v>2133</v>
      </c>
      <c r="U12" s="214">
        <v>0.3</v>
      </c>
      <c r="V12" s="216">
        <f t="shared" si="6"/>
        <v>1009.8300749409682</v>
      </c>
      <c r="W12" s="175"/>
      <c r="Y12" s="190"/>
    </row>
    <row r="13" spans="1:25" s="44" customFormat="1" hidden="1">
      <c r="A13" s="190" t="str">
        <f>D13&amp;G13&amp;E13</f>
        <v>4010BR011291206173</v>
      </c>
      <c r="B13" s="190"/>
      <c r="C13" s="190" t="str">
        <f t="shared" si="4"/>
        <v>BR0112914010</v>
      </c>
      <c r="D13" s="198">
        <v>4010</v>
      </c>
      <c r="E13" s="222">
        <v>206173</v>
      </c>
      <c r="F13" s="190" t="s">
        <v>738</v>
      </c>
      <c r="G13" s="39" t="s">
        <v>1184</v>
      </c>
      <c r="H13" s="190" t="s">
        <v>1704</v>
      </c>
      <c r="I13" s="198" t="s">
        <v>487</v>
      </c>
      <c r="J13" s="179">
        <f>VLOOKUP(C13,BASE!A:N,14,0)</f>
        <v>639.38317999999992</v>
      </c>
      <c r="K13" s="179">
        <f>VLOOKUP(C13,BASE!A:O,15,0)</f>
        <v>12.12</v>
      </c>
      <c r="L13" s="185">
        <f>VLOOKUP(G13,BASE!F:M,8,0)*0.03</f>
        <v>1.97922</v>
      </c>
      <c r="M13" s="190" t="s">
        <v>234</v>
      </c>
      <c r="N13" s="198" t="s">
        <v>346</v>
      </c>
      <c r="O13" s="192" t="s">
        <v>121</v>
      </c>
      <c r="P13" s="185">
        <f>VLOOKUP(O13&amp;M13&amp;D13,'Tabela Frete At. 23.03.22'!A:P,16,0)</f>
        <v>4556.1050681818178</v>
      </c>
      <c r="Q13" s="190" t="str">
        <f>VLOOKUP(G13,BASE!F:H,3,0)</f>
        <v>IBC SM06</v>
      </c>
      <c r="R13" s="212">
        <f>IF(O13="PRANCHA",VLOOKUP(Q13,QUANT!F:K,6,0),IF('Precificação CIF'!O13="BAÚ",VLOOKUP('Precificação CIF'!Q13,QUANT!F:K,2,0),IF(O13="CARRETA",VLOOKUP(Q13,QUANT!F:K,3,0))))</f>
        <v>44</v>
      </c>
      <c r="S13" s="185">
        <f t="shared" si="5"/>
        <v>103.54784245867768</v>
      </c>
      <c r="T13" s="215" t="s">
        <v>2133</v>
      </c>
      <c r="U13" s="214">
        <v>0.3</v>
      </c>
      <c r="V13" s="216">
        <f t="shared" si="6"/>
        <v>1081.4717749409681</v>
      </c>
      <c r="W13" s="175"/>
      <c r="Y13" s="190"/>
    </row>
    <row r="14" spans="1:25" s="44" customFormat="1" hidden="1">
      <c r="A14" s="190" t="s">
        <v>2396</v>
      </c>
      <c r="B14" s="190"/>
      <c r="C14" s="190" t="str">
        <f t="shared" si="4"/>
        <v>BR0116324010</v>
      </c>
      <c r="D14" s="198">
        <v>4010</v>
      </c>
      <c r="E14" s="39">
        <v>204904</v>
      </c>
      <c r="F14" s="190" t="s">
        <v>2487</v>
      </c>
      <c r="G14" s="190" t="s">
        <v>1195</v>
      </c>
      <c r="H14" s="190" t="s">
        <v>2122</v>
      </c>
      <c r="I14" s="198" t="s">
        <v>487</v>
      </c>
      <c r="J14" s="179">
        <f>VLOOKUP(C14,BASE!A:N,14,0)</f>
        <v>726.03466000000003</v>
      </c>
      <c r="K14" s="179">
        <f>VLOOKUP(C14,BASE!A:O,15,0)</f>
        <v>12.12</v>
      </c>
      <c r="L14" s="185">
        <f>VLOOKUP(G14,BASE!F:M,8,0)*0.03</f>
        <v>1.89</v>
      </c>
      <c r="M14" s="190" t="s">
        <v>72</v>
      </c>
      <c r="N14" s="217" t="s">
        <v>346</v>
      </c>
      <c r="O14" s="192" t="s">
        <v>121</v>
      </c>
      <c r="P14" s="185">
        <f>VLOOKUP(O14&amp;M14&amp;D14,'Tabela Frete At. 23.03.22'!A:P,16,0)</f>
        <v>1957.984376727273</v>
      </c>
      <c r="Q14" s="190" t="str">
        <f>VLOOKUP(G14,BASE!F:H,3,0)</f>
        <v>IBC SM13</v>
      </c>
      <c r="R14" s="212">
        <f>IF(O14="PRANCHA",VLOOKUP(Q14,QUANT!F:K,6,0),IF('Precificação CIF'!O14="BAÚ",VLOOKUP('Precificação CIF'!Q14,QUANT!F:K,2,0),IF(O14="CARRETA",VLOOKUP(Q14,QUANT!F:K,3,0))))</f>
        <v>44</v>
      </c>
      <c r="S14" s="185">
        <f t="shared" si="5"/>
        <v>44.49964492561984</v>
      </c>
      <c r="T14" s="215" t="s">
        <v>2133</v>
      </c>
      <c r="U14" s="214">
        <v>0.3</v>
      </c>
      <c r="V14" s="216">
        <f t="shared" si="6"/>
        <v>1120.7775784651712</v>
      </c>
      <c r="W14" s="190"/>
      <c r="Y14" s="190"/>
    </row>
    <row r="15" spans="1:25" s="44" customFormat="1" hidden="1">
      <c r="A15" s="190" t="s">
        <v>2407</v>
      </c>
      <c r="B15" s="190"/>
      <c r="C15" s="190" t="str">
        <f t="shared" si="4"/>
        <v>BR0107174010</v>
      </c>
      <c r="D15" s="198">
        <v>4010</v>
      </c>
      <c r="E15" s="39">
        <v>204904</v>
      </c>
      <c r="F15" s="190" t="s">
        <v>2487</v>
      </c>
      <c r="G15" s="190" t="s">
        <v>1189</v>
      </c>
      <c r="H15" s="190" t="s">
        <v>2122</v>
      </c>
      <c r="I15" s="198" t="s">
        <v>487</v>
      </c>
      <c r="J15" s="179">
        <f>VLOOKUP(C15,BASE!A:N,14,0)</f>
        <v>737.56748000000005</v>
      </c>
      <c r="K15" s="179">
        <f>VLOOKUP(C15,BASE!A:O,15,0)</f>
        <v>12.12</v>
      </c>
      <c r="L15" s="185">
        <f>VLOOKUP(G15,BASE!F:M,8,0)*0.03</f>
        <v>1.89</v>
      </c>
      <c r="M15" s="190" t="s">
        <v>72</v>
      </c>
      <c r="N15" s="217" t="s">
        <v>346</v>
      </c>
      <c r="O15" s="192" t="s">
        <v>121</v>
      </c>
      <c r="P15" s="185">
        <f>VLOOKUP(O15&amp;M15&amp;D15,'Tabela Frete At. 23.03.22'!A:P,16,0)</f>
        <v>1957.984376727273</v>
      </c>
      <c r="Q15" s="190" t="str">
        <f>VLOOKUP(G15,BASE!F:H,3,0)</f>
        <v>IBC SM13</v>
      </c>
      <c r="R15" s="212">
        <f>IF(O15="PRANCHA",VLOOKUP(Q15,QUANT!F:K,6,0),IF('Precificação CIF'!O15="BAÚ",VLOOKUP('Precificação CIF'!Q15,QUANT!F:K,2,0),IF(O15="CARRETA",VLOOKUP(Q15,QUANT!F:K,3,0))))</f>
        <v>44</v>
      </c>
      <c r="S15" s="185">
        <f t="shared" si="5"/>
        <v>44.49964492561984</v>
      </c>
      <c r="T15" s="215" t="s">
        <v>2133</v>
      </c>
      <c r="U15" s="214">
        <v>0.3</v>
      </c>
      <c r="V15" s="216">
        <f t="shared" si="6"/>
        <v>1137.2530356080283</v>
      </c>
      <c r="W15" s="190"/>
      <c r="Y15" s="190"/>
    </row>
    <row r="16" spans="1:25" s="44" customFormat="1" hidden="1">
      <c r="A16" s="190" t="str">
        <f t="shared" ref="A16:A17" si="8">D16&amp;G16&amp;E16</f>
        <v>1040BR011504204675</v>
      </c>
      <c r="B16" s="190"/>
      <c r="C16" s="190" t="str">
        <f t="shared" si="4"/>
        <v>BR0115041040</v>
      </c>
      <c r="D16" s="198">
        <v>1040</v>
      </c>
      <c r="E16" s="222">
        <v>204675</v>
      </c>
      <c r="F16" s="190" t="s">
        <v>875</v>
      </c>
      <c r="G16" s="39" t="s">
        <v>1472</v>
      </c>
      <c r="H16" s="190" t="s">
        <v>1963</v>
      </c>
      <c r="I16" s="198" t="s">
        <v>487</v>
      </c>
      <c r="J16" s="179">
        <f>VLOOKUP(C16,BASE!A:N,14,0)</f>
        <v>100.52001</v>
      </c>
      <c r="K16" s="179">
        <f>VLOOKUP(C16,BASE!A:O,15,0)</f>
        <v>3.06</v>
      </c>
      <c r="L16" s="185">
        <f>VLOOKUP(G16,BASE!F:M,8,0)*0.03</f>
        <v>0.25550999999999996</v>
      </c>
      <c r="M16" s="191" t="s">
        <v>1045</v>
      </c>
      <c r="N16" s="198" t="s">
        <v>491</v>
      </c>
      <c r="O16" s="192" t="s">
        <v>121</v>
      </c>
      <c r="P16" s="185">
        <f>VLOOKUP(O16&amp;M16&amp;D16,'Tabela Frete At. 23.03.22'!A:P,16,0)</f>
        <v>6394.2433545454542</v>
      </c>
      <c r="Q16" s="190" t="str">
        <f>VLOOKUP(G16,BASE!F:H,3,0)</f>
        <v>TTF0220 LRING</v>
      </c>
      <c r="R16" s="212">
        <f>IF(O16="PRANCHA",VLOOKUP(Q16,QUANT!F:K,6,0),IF('Precificação CIF'!O16="BAÚ",VLOOKUP('Precificação CIF'!Q16,QUANT!F:K,2,0),IF(O16="CARRETA",VLOOKUP(Q16,QUANT!F:K,3,0))))</f>
        <v>240</v>
      </c>
      <c r="S16" s="185">
        <f t="shared" si="5"/>
        <v>26.642680643939393</v>
      </c>
      <c r="T16" s="215" t="s">
        <v>2133</v>
      </c>
      <c r="U16" s="214">
        <v>0.3</v>
      </c>
      <c r="V16" s="216">
        <f t="shared" si="6"/>
        <v>186.39742949134202</v>
      </c>
      <c r="W16" s="175"/>
      <c r="Y16" s="190"/>
    </row>
    <row r="17" spans="1:25" s="44" customFormat="1" hidden="1">
      <c r="A17" s="190" t="str">
        <f t="shared" si="8"/>
        <v>1040BR011305204675</v>
      </c>
      <c r="B17" s="190"/>
      <c r="C17" s="190" t="str">
        <f t="shared" si="4"/>
        <v>BR0113051040</v>
      </c>
      <c r="D17" s="198">
        <v>1040</v>
      </c>
      <c r="E17" s="222">
        <v>204675</v>
      </c>
      <c r="F17" s="190" t="s">
        <v>875</v>
      </c>
      <c r="G17" s="39" t="s">
        <v>1503</v>
      </c>
      <c r="H17" s="190" t="s">
        <v>1993</v>
      </c>
      <c r="I17" s="198" t="s">
        <v>487</v>
      </c>
      <c r="J17" s="179">
        <f>VLOOKUP(C17,BASE!A:N,14,0)</f>
        <v>56.141019999999997</v>
      </c>
      <c r="K17" s="179">
        <f>VLOOKUP(C17,BASE!A:O,15,0)</f>
        <v>3.06</v>
      </c>
      <c r="L17" s="185">
        <f>VLOOKUP(G17,BASE!F:M,8,0)*0.03</f>
        <v>0.23402999999999999</v>
      </c>
      <c r="M17" s="191" t="s">
        <v>1045</v>
      </c>
      <c r="N17" s="198" t="s">
        <v>491</v>
      </c>
      <c r="O17" s="192" t="s">
        <v>121</v>
      </c>
      <c r="P17" s="185">
        <f>VLOOKUP(O17&amp;M17&amp;D17,'Tabela Frete At. 23.03.22'!A:P,16,0)</f>
        <v>6394.2433545454542</v>
      </c>
      <c r="Q17" s="190" t="str">
        <f>VLOOKUP(G17,BASE!F:H,3,0)</f>
        <v>TTR0200 CROSC</v>
      </c>
      <c r="R17" s="212">
        <f>IF(O17="PRANCHA",VLOOKUP(Q17,QUANT!F:K,6,0),IF('Precificação CIF'!O17="BAÚ",VLOOKUP('Precificação CIF'!Q17,QUANT!F:K,2,0),IF(O17="CARRETA",VLOOKUP(Q17,QUANT!F:K,3,0))))</f>
        <v>240</v>
      </c>
      <c r="S17" s="185">
        <f t="shared" si="5"/>
        <v>26.642680643939393</v>
      </c>
      <c r="T17" s="215" t="s">
        <v>2133</v>
      </c>
      <c r="U17" s="214">
        <v>0.3</v>
      </c>
      <c r="V17" s="216">
        <f t="shared" si="6"/>
        <v>122.96818663419914</v>
      </c>
      <c r="W17" s="175"/>
      <c r="Y17" s="190"/>
    </row>
    <row r="18" spans="1:25" s="44" customFormat="1" hidden="1">
      <c r="A18" s="190" t="str">
        <f>D18&amp;G18&amp;E18</f>
        <v>4010BR010727212665</v>
      </c>
      <c r="B18" s="190"/>
      <c r="C18" s="190" t="str">
        <f t="shared" ref="C18:C42" si="9">G18&amp;D18</f>
        <v>BR0107274010</v>
      </c>
      <c r="D18" s="198">
        <v>4010</v>
      </c>
      <c r="E18" s="222">
        <v>212665</v>
      </c>
      <c r="F18" s="190" t="s">
        <v>606</v>
      </c>
      <c r="G18" s="39" t="s">
        <v>1194</v>
      </c>
      <c r="H18" s="190" t="s">
        <v>1714</v>
      </c>
      <c r="I18" s="198" t="s">
        <v>487</v>
      </c>
      <c r="J18" s="179">
        <f>VLOOKUP(C18,BASE!A:N,14,0)</f>
        <v>745.59569999999997</v>
      </c>
      <c r="K18" s="179">
        <f>VLOOKUP(C18,BASE!A:O,15,0)</f>
        <v>12.12</v>
      </c>
      <c r="L18" s="185">
        <f>VLOOKUP(G18,BASE!F:M,8,0)*0.03</f>
        <v>1.9632599999999998</v>
      </c>
      <c r="M18" s="190" t="s">
        <v>76</v>
      </c>
      <c r="N18" s="198" t="s">
        <v>814</v>
      </c>
      <c r="O18" s="192" t="s">
        <v>121</v>
      </c>
      <c r="P18" s="185">
        <v>0</v>
      </c>
      <c r="Q18" s="190" t="str">
        <f>VLOOKUP(G18,BASE!F:H,3,0)</f>
        <v>IBC SM13</v>
      </c>
      <c r="R18" s="212">
        <f>IF(O18="PRANCHA",VLOOKUP(Q18,QUANT!F:K,6,0),IF('Precificação CIF'!O42="BAÚ",VLOOKUP('Precificação CIF'!Q42,QUANT!F:K,2,0),IF(O18="CARRETA",VLOOKUP(Q18,QUANT!F:K,3,0))))</f>
        <v>1000</v>
      </c>
      <c r="S18" s="185">
        <f t="shared" ref="S18:S42" si="10">P18/R18</f>
        <v>0</v>
      </c>
      <c r="T18" s="215" t="s">
        <v>2132</v>
      </c>
      <c r="U18" s="214">
        <v>0.3</v>
      </c>
      <c r="V18" s="216">
        <f t="shared" ref="V18:V42" si="11">IF(T18="CIF",(J18+K18+L18+S18)/(100%-U18),IF(T18="FOB",(J18+K18+L18)/(100%-U18),"FALTA DIGITAR CIF OU FOB"))</f>
        <v>1085.2556571428572</v>
      </c>
      <c r="W18" s="175"/>
      <c r="Y18" s="190"/>
    </row>
    <row r="19" spans="1:25" s="44" customFormat="1" hidden="1">
      <c r="A19" s="190" t="str">
        <f>D19&amp;G19&amp;E19</f>
        <v>1040BR012086213782</v>
      </c>
      <c r="B19" s="190"/>
      <c r="C19" s="190" t="str">
        <f t="shared" si="9"/>
        <v>BR0120861040</v>
      </c>
      <c r="D19" s="198">
        <v>1040</v>
      </c>
      <c r="E19" s="39">
        <v>213782</v>
      </c>
      <c r="F19" s="190" t="s">
        <v>875</v>
      </c>
      <c r="G19" s="39" t="s">
        <v>2046</v>
      </c>
      <c r="H19" s="190" t="s">
        <v>2047</v>
      </c>
      <c r="I19" s="198" t="s">
        <v>487</v>
      </c>
      <c r="J19" s="179">
        <f>VLOOKUP(C19,BASE!A:N,14,0)</f>
        <v>42.000959999999999</v>
      </c>
      <c r="K19" s="179">
        <f>VLOOKUP(C19,BASE!A:O,15,0)</f>
        <v>3.06</v>
      </c>
      <c r="L19" s="185">
        <f>VLOOKUP(G19,BASE!F:M,8,0)*0.03</f>
        <v>0.27560999999999997</v>
      </c>
      <c r="M19" s="190" t="s">
        <v>1045</v>
      </c>
      <c r="N19" s="198" t="s">
        <v>491</v>
      </c>
      <c r="O19" s="192" t="s">
        <v>121</v>
      </c>
      <c r="P19" s="185">
        <f>VLOOKUP(O19&amp;M19&amp;D19,'Tabela Frete At. 23.03.22'!A:P,16,0)</f>
        <v>6394.2433545454542</v>
      </c>
      <c r="Q19" s="190" t="str">
        <f>VLOOKUP(G19,BASE!F:H,3,0)</f>
        <v>TTF0200 ELANE</v>
      </c>
      <c r="R19" s="212">
        <f>IF(O19="PRANCHA",VLOOKUP(Q19,QUANT!F:K,6,0),IF('Precificação CIF'!O19="BAÚ",VLOOKUP('Precificação CIF'!Q19,QUANT!F:K,2,0),IF(O19="CARRETA",VLOOKUP(Q19,QUANT!F:K,3,0))))</f>
        <v>240</v>
      </c>
      <c r="S19" s="185">
        <f t="shared" si="10"/>
        <v>26.642680643939393</v>
      </c>
      <c r="T19" s="215" t="s">
        <v>2133</v>
      </c>
      <c r="U19" s="214">
        <v>0.3</v>
      </c>
      <c r="V19" s="216">
        <f t="shared" si="11"/>
        <v>102.82750091991343</v>
      </c>
      <c r="W19" s="175"/>
      <c r="Y19" s="190"/>
    </row>
    <row r="20" spans="1:25" s="44" customFormat="1" hidden="1">
      <c r="A20" s="190" t="str">
        <f>D20&amp;G20&amp;E20</f>
        <v>1040BR012086204675</v>
      </c>
      <c r="B20" s="190"/>
      <c r="C20" s="190" t="str">
        <f t="shared" si="9"/>
        <v>BR0120861040</v>
      </c>
      <c r="D20" s="198">
        <v>1040</v>
      </c>
      <c r="E20" s="39">
        <v>204675</v>
      </c>
      <c r="F20" s="190" t="s">
        <v>875</v>
      </c>
      <c r="G20" s="39" t="s">
        <v>2046</v>
      </c>
      <c r="H20" s="190" t="s">
        <v>2047</v>
      </c>
      <c r="I20" s="198" t="s">
        <v>487</v>
      </c>
      <c r="J20" s="179">
        <f>VLOOKUP(C20,BASE!A:N,14,0)</f>
        <v>42.000959999999999</v>
      </c>
      <c r="K20" s="179">
        <f>VLOOKUP(C20,BASE!A:O,15,0)</f>
        <v>3.06</v>
      </c>
      <c r="L20" s="185">
        <f>VLOOKUP(G20,BASE!F:M,8,0)*0.03</f>
        <v>0.27560999999999997</v>
      </c>
      <c r="M20" s="190" t="s">
        <v>1045</v>
      </c>
      <c r="N20" s="198" t="s">
        <v>491</v>
      </c>
      <c r="O20" s="192" t="s">
        <v>121</v>
      </c>
      <c r="P20" s="185">
        <f>VLOOKUP(O20&amp;M20&amp;D20,'Tabela Frete At. 23.03.22'!A:P,16,0)</f>
        <v>6394.2433545454542</v>
      </c>
      <c r="Q20" s="190" t="str">
        <f>VLOOKUP(G20,BASE!F:H,3,0)</f>
        <v>TTF0200 ELANE</v>
      </c>
      <c r="R20" s="212">
        <f>IF(O20="PRANCHA",VLOOKUP(Q20,QUANT!F:K,6,0),IF('Precificação CIF'!O20="BAÚ",VLOOKUP('Precificação CIF'!Q20,QUANT!F:K,2,0),IF(O20="CARRETA",VLOOKUP(Q20,QUANT!F:K,3,0))))</f>
        <v>240</v>
      </c>
      <c r="S20" s="185">
        <f t="shared" si="10"/>
        <v>26.642680643939393</v>
      </c>
      <c r="T20" s="215" t="s">
        <v>2133</v>
      </c>
      <c r="U20" s="214">
        <v>0.3</v>
      </c>
      <c r="V20" s="216">
        <f t="shared" si="11"/>
        <v>102.82750091991343</v>
      </c>
      <c r="W20" s="175"/>
      <c r="Y20" s="190"/>
    </row>
    <row r="21" spans="1:25" s="44" customFormat="1" hidden="1">
      <c r="A21" s="190" t="str">
        <f t="shared" ref="A21:A24" si="12">D21&amp;G21&amp;E21</f>
        <v>4010BR010721204705</v>
      </c>
      <c r="B21" s="190"/>
      <c r="C21" s="190" t="str">
        <f t="shared" si="9"/>
        <v>BR0107214010</v>
      </c>
      <c r="D21" s="198">
        <v>4010</v>
      </c>
      <c r="E21" s="222">
        <v>204705</v>
      </c>
      <c r="F21" s="190" t="s">
        <v>927</v>
      </c>
      <c r="G21" s="39" t="s">
        <v>1192</v>
      </c>
      <c r="H21" s="190" t="s">
        <v>1712</v>
      </c>
      <c r="I21" s="198" t="s">
        <v>487</v>
      </c>
      <c r="J21" s="179">
        <f>VLOOKUP(C21,BASE!A:N,14,0)</f>
        <v>728.0059</v>
      </c>
      <c r="K21" s="179">
        <f>VLOOKUP(C21,BASE!A:O,15,0)</f>
        <v>12.12</v>
      </c>
      <c r="L21" s="185">
        <f>VLOOKUP(G21,BASE!F:M,8,0)*0.03</f>
        <v>1.89</v>
      </c>
      <c r="M21" s="190" t="s">
        <v>1002</v>
      </c>
      <c r="N21" s="198" t="s">
        <v>754</v>
      </c>
      <c r="O21" s="192" t="s">
        <v>121</v>
      </c>
      <c r="P21" s="185">
        <v>0</v>
      </c>
      <c r="Q21" s="190" t="str">
        <f>VLOOKUP(G21,BASE!F:H,3,0)</f>
        <v>IBC SM13</v>
      </c>
      <c r="R21" s="212">
        <f>IF(O21="PRANCHA",VLOOKUP(Q21,QUANT!F:K,6,0),IF('Precificação CIF'!O21="BAÚ",VLOOKUP('Precificação CIF'!Q21,QUANT!F:K,2,0),IF(O21="CARRETA",VLOOKUP(Q21,QUANT!F:K,3,0))))</f>
        <v>44</v>
      </c>
      <c r="S21" s="185">
        <f t="shared" si="10"/>
        <v>0</v>
      </c>
      <c r="T21" s="215" t="s">
        <v>2132</v>
      </c>
      <c r="U21" s="214">
        <v>0.3</v>
      </c>
      <c r="V21" s="216">
        <f t="shared" si="11"/>
        <v>1060.0227142857143</v>
      </c>
      <c r="W21" s="175"/>
      <c r="Y21" s="190"/>
    </row>
    <row r="22" spans="1:25" s="44" customFormat="1" hidden="1">
      <c r="A22" s="190" t="str">
        <f t="shared" si="12"/>
        <v>1040BR001350202667</v>
      </c>
      <c r="B22" s="190"/>
      <c r="C22" s="190" t="str">
        <f t="shared" si="9"/>
        <v>BR0013501040</v>
      </c>
      <c r="D22" s="198">
        <v>1040</v>
      </c>
      <c r="E22" s="222">
        <v>202667</v>
      </c>
      <c r="F22" s="190" t="s">
        <v>557</v>
      </c>
      <c r="G22" s="39" t="s">
        <v>1494</v>
      </c>
      <c r="H22" s="190" t="s">
        <v>1985</v>
      </c>
      <c r="I22" s="198" t="s">
        <v>487</v>
      </c>
      <c r="J22" s="179">
        <f>VLOOKUP(C22,BASE!A:N,14,0)</f>
        <v>33.729819999999997</v>
      </c>
      <c r="K22" s="179">
        <f>VLOOKUP(C22,BASE!A:O,15,0)</f>
        <v>2.4</v>
      </c>
      <c r="L22" s="185">
        <f>VLOOKUP(G22,BASE!F:M,8,0)*0.03</f>
        <v>5.6459999999999996E-2</v>
      </c>
      <c r="M22" s="191" t="s">
        <v>136</v>
      </c>
      <c r="N22" s="217" t="s">
        <v>346</v>
      </c>
      <c r="O22" s="192" t="s">
        <v>121</v>
      </c>
      <c r="P22" s="185">
        <v>0</v>
      </c>
      <c r="Q22" s="190" t="str">
        <f>VLOOKUP(G22,BASE!F:H,3,0)</f>
        <v>TTR0030 CILLQ</v>
      </c>
      <c r="R22" s="212" t="b">
        <f>IF(O22="PRANCHA",VLOOKUP(Q22,QUANT!F:K,6,0),IF('Precificação CIF'!O539="BAÚ",VLOOKUP('Precificação CIF'!Q539,QUANT!F:K,2,0),IF(O22="CARRETA",VLOOKUP(Q22,QUANT!F:K,3,0))))</f>
        <v>0</v>
      </c>
      <c r="S22" s="185" t="e">
        <f t="shared" si="10"/>
        <v>#DIV/0!</v>
      </c>
      <c r="T22" s="215" t="s">
        <v>2132</v>
      </c>
      <c r="U22" s="214">
        <v>0.3</v>
      </c>
      <c r="V22" s="216">
        <f t="shared" si="11"/>
        <v>51.694685714285711</v>
      </c>
      <c r="W22" s="175"/>
      <c r="Y22" s="190"/>
    </row>
    <row r="23" spans="1:25" s="44" customFormat="1" hidden="1">
      <c r="A23" s="190" t="str">
        <f t="shared" si="12"/>
        <v>4010BR010717204250</v>
      </c>
      <c r="B23" s="190"/>
      <c r="C23" s="190" t="str">
        <f t="shared" si="9"/>
        <v>BR0107174010</v>
      </c>
      <c r="D23" s="198">
        <v>4010</v>
      </c>
      <c r="E23" s="222">
        <v>204250</v>
      </c>
      <c r="F23" s="190" t="s">
        <v>747</v>
      </c>
      <c r="G23" s="39" t="s">
        <v>1189</v>
      </c>
      <c r="H23" s="190" t="s">
        <v>1709</v>
      </c>
      <c r="I23" s="198" t="s">
        <v>487</v>
      </c>
      <c r="J23" s="179">
        <f>VLOOKUP(C23,BASE!A:N,14,0)</f>
        <v>737.56748000000005</v>
      </c>
      <c r="K23" s="179">
        <f>VLOOKUP(C23,BASE!A:O,15,0)</f>
        <v>12.12</v>
      </c>
      <c r="L23" s="185">
        <f>VLOOKUP(G23,BASE!F:M,8,0)*0.03</f>
        <v>1.89</v>
      </c>
      <c r="M23" s="191" t="s">
        <v>102</v>
      </c>
      <c r="N23" s="217" t="s">
        <v>346</v>
      </c>
      <c r="O23" s="192" t="s">
        <v>121</v>
      </c>
      <c r="P23" s="185">
        <v>0</v>
      </c>
      <c r="Q23" s="190" t="str">
        <f>VLOOKUP(G23,BASE!F:H,3,0)</f>
        <v>IBC SM13</v>
      </c>
      <c r="R23" s="212">
        <f>IF(O23="PRANCHA",VLOOKUP(Q23,QUANT!F:K,6,0),IF('Precificação CIF'!O47="BAÚ",VLOOKUP('Precificação CIF'!Q47,QUANT!F:K,2,0),IF(O23="CARRETA",VLOOKUP(Q23,QUANT!F:K,3,0))))</f>
        <v>1760</v>
      </c>
      <c r="S23" s="185">
        <f t="shared" si="10"/>
        <v>0</v>
      </c>
      <c r="T23" s="215" t="s">
        <v>2132</v>
      </c>
      <c r="U23" s="214">
        <v>0.3</v>
      </c>
      <c r="V23" s="216">
        <f t="shared" si="11"/>
        <v>1073.6821142857143</v>
      </c>
      <c r="W23" s="175"/>
      <c r="Y23" s="190"/>
    </row>
    <row r="24" spans="1:25" s="44" customFormat="1" hidden="1">
      <c r="A24" s="190" t="str">
        <f t="shared" si="12"/>
        <v>4010BR010717204086</v>
      </c>
      <c r="B24" s="190"/>
      <c r="C24" s="190" t="str">
        <f t="shared" si="9"/>
        <v>BR0107174010</v>
      </c>
      <c r="D24" s="198">
        <v>4010</v>
      </c>
      <c r="E24" s="222">
        <v>204086</v>
      </c>
      <c r="F24" s="190" t="s">
        <v>744</v>
      </c>
      <c r="G24" s="39" t="s">
        <v>1189</v>
      </c>
      <c r="H24" s="190" t="s">
        <v>1709</v>
      </c>
      <c r="I24" s="198" t="s">
        <v>487</v>
      </c>
      <c r="J24" s="179">
        <f>VLOOKUP(C24,BASE!A:N,14,0)</f>
        <v>737.56748000000005</v>
      </c>
      <c r="K24" s="179">
        <f>VLOOKUP(C24,BASE!A:O,15,0)</f>
        <v>12.12</v>
      </c>
      <c r="L24" s="185">
        <f>VLOOKUP(G24,BASE!F:M,8,0)*0.03</f>
        <v>1.89</v>
      </c>
      <c r="M24" s="190" t="s">
        <v>72</v>
      </c>
      <c r="N24" s="198" t="s">
        <v>346</v>
      </c>
      <c r="O24" s="192" t="s">
        <v>121</v>
      </c>
      <c r="P24" s="185">
        <f>VLOOKUP(O24&amp;M24&amp;D24,'Tabela Frete At. 23.03.22'!A:P,16,0)</f>
        <v>1957.984376727273</v>
      </c>
      <c r="Q24" s="190" t="str">
        <f>VLOOKUP(G24,BASE!F:H,3,0)</f>
        <v>IBC SM13</v>
      </c>
      <c r="R24" s="212">
        <f>IF(O24="PRANCHA",VLOOKUP(Q24,QUANT!F:K,6,0),IF('Precificação CIF'!O24="BAÚ",VLOOKUP('Precificação CIF'!Q24,QUANT!F:K,2,0),IF(O24="CARRETA",VLOOKUP(Q24,QUANT!F:K,3,0))))</f>
        <v>44</v>
      </c>
      <c r="S24" s="185">
        <f t="shared" si="10"/>
        <v>44.49964492561984</v>
      </c>
      <c r="T24" s="215" t="s">
        <v>2132</v>
      </c>
      <c r="U24" s="214">
        <v>0.3</v>
      </c>
      <c r="V24" s="216">
        <f t="shared" si="11"/>
        <v>1073.6821142857143</v>
      </c>
      <c r="W24" s="175"/>
      <c r="Y24" s="190"/>
    </row>
    <row r="25" spans="1:25" s="44" customFormat="1" hidden="1">
      <c r="A25" s="190" t="s">
        <v>2257</v>
      </c>
      <c r="B25" s="190"/>
      <c r="C25" s="190" t="str">
        <f t="shared" si="9"/>
        <v>BR0118881040</v>
      </c>
      <c r="D25" s="198">
        <v>1040</v>
      </c>
      <c r="E25" s="39">
        <v>214725</v>
      </c>
      <c r="F25" s="190" t="s">
        <v>2423</v>
      </c>
      <c r="G25" s="190" t="s">
        <v>1146</v>
      </c>
      <c r="H25" s="190" t="s">
        <v>2072</v>
      </c>
      <c r="I25" s="198" t="s">
        <v>487</v>
      </c>
      <c r="J25" s="179">
        <f>VLOOKUP(C25,BASE!A:N,14,0)</f>
        <v>12.50813</v>
      </c>
      <c r="K25" s="179">
        <f>VLOOKUP(C25,BASE!A:O,15,0)</f>
        <v>0.7</v>
      </c>
      <c r="L25" s="185">
        <f>VLOOKUP(G25,BASE!F:M,8,0)*0.03</f>
        <v>3.108E-2</v>
      </c>
      <c r="M25" s="190" t="s">
        <v>72</v>
      </c>
      <c r="N25" s="217" t="s">
        <v>346</v>
      </c>
      <c r="O25" s="192" t="s">
        <v>121</v>
      </c>
      <c r="P25" s="185">
        <f>VLOOKUP(O25&amp;M25&amp;D25,'Tabela Frete At. 23.03.22'!A:P,16,0)</f>
        <v>2371.0708181818181</v>
      </c>
      <c r="Q25" s="190" t="str">
        <f>VLOOKUP(G25,BASE!F:H,3,0)</f>
        <v>BTF0020 RTAN3</v>
      </c>
      <c r="R25" s="212">
        <f>IF(O25="PRANCHA",VLOOKUP(Q25,QUANT!F:K,6,0),IF('Precificação CIF'!O25="BAÚ",VLOOKUP('Precificação CIF'!Q25,QUANT!F:K,2,0),IF(O25="CARRETA",VLOOKUP(Q25,QUANT!F:K,3,0))))</f>
        <v>2000</v>
      </c>
      <c r="S25" s="185">
        <f t="shared" si="10"/>
        <v>1.1855354090909092</v>
      </c>
      <c r="T25" s="215" t="s">
        <v>2133</v>
      </c>
      <c r="U25" s="214">
        <v>0.3</v>
      </c>
      <c r="V25" s="216">
        <f t="shared" si="11"/>
        <v>20.606779155844155</v>
      </c>
      <c r="W25" s="190"/>
      <c r="Y25" s="190"/>
    </row>
    <row r="26" spans="1:25" s="44" customFormat="1" hidden="1">
      <c r="A26" s="190" t="s">
        <v>2266</v>
      </c>
      <c r="B26" s="190"/>
      <c r="C26" s="190" t="str">
        <f t="shared" si="9"/>
        <v>BR0115351040</v>
      </c>
      <c r="D26" s="198">
        <v>1040</v>
      </c>
      <c r="E26" s="39">
        <v>214725</v>
      </c>
      <c r="F26" s="190" t="s">
        <v>2423</v>
      </c>
      <c r="G26" s="190" t="s">
        <v>1462</v>
      </c>
      <c r="H26" s="190" t="s">
        <v>2069</v>
      </c>
      <c r="I26" s="198" t="s">
        <v>487</v>
      </c>
      <c r="J26" s="179">
        <f>VLOOKUP(C26,BASE!A:N,14,0)</f>
        <v>107.37729</v>
      </c>
      <c r="K26" s="179">
        <f>VLOOKUP(C26,BASE!A:O,15,0)</f>
        <v>3.06</v>
      </c>
      <c r="L26" s="185">
        <f>VLOOKUP(G26,BASE!F:M,8,0)*0.03</f>
        <v>0.25550999999999996</v>
      </c>
      <c r="M26" s="190" t="s">
        <v>72</v>
      </c>
      <c r="N26" s="217" t="s">
        <v>346</v>
      </c>
      <c r="O26" s="192" t="s">
        <v>121</v>
      </c>
      <c r="P26" s="185">
        <f>VLOOKUP(O26&amp;M26&amp;D26,'Tabela Frete At. 23.03.22'!A:P,16,0)</f>
        <v>2371.0708181818181</v>
      </c>
      <c r="Q26" s="190" t="str">
        <f>VLOOKUP(G26,BASE!F:H,3,0)</f>
        <v>TTF0220 LRING</v>
      </c>
      <c r="R26" s="212">
        <f>IF(O26="PRANCHA",VLOOKUP(Q26,QUANT!F:K,6,0),IF('Precificação CIF'!O26="BAÚ",VLOOKUP('Precificação CIF'!Q26,QUANT!F:K,2,0),IF(O26="CARRETA",VLOOKUP(Q26,QUANT!F:K,3,0))))</f>
        <v>240</v>
      </c>
      <c r="S26" s="185">
        <f t="shared" si="10"/>
        <v>9.8794617424242421</v>
      </c>
      <c r="T26" s="215" t="s">
        <v>2133</v>
      </c>
      <c r="U26" s="214">
        <v>0.3</v>
      </c>
      <c r="V26" s="216">
        <f t="shared" si="11"/>
        <v>172.24608820346322</v>
      </c>
      <c r="W26" s="190"/>
      <c r="Y26" s="190"/>
    </row>
    <row r="27" spans="1:25" s="44" customFormat="1" hidden="1">
      <c r="A27" s="190" t="s">
        <v>2411</v>
      </c>
      <c r="B27" s="190"/>
      <c r="C27" s="190" t="str">
        <f t="shared" si="9"/>
        <v>BR0116324010</v>
      </c>
      <c r="D27" s="198">
        <v>4010</v>
      </c>
      <c r="E27" s="39">
        <v>214725</v>
      </c>
      <c r="F27" s="190" t="s">
        <v>2423</v>
      </c>
      <c r="G27" s="190" t="s">
        <v>1195</v>
      </c>
      <c r="H27" s="190" t="s">
        <v>2122</v>
      </c>
      <c r="I27" s="198" t="s">
        <v>487</v>
      </c>
      <c r="J27" s="179">
        <f>VLOOKUP(C27,BASE!A:N,14,0)</f>
        <v>726.03466000000003</v>
      </c>
      <c r="K27" s="179">
        <f>VLOOKUP(C27,BASE!A:O,15,0)</f>
        <v>12.12</v>
      </c>
      <c r="L27" s="185">
        <f>VLOOKUP(G27,BASE!F:M,8,0)*0.03</f>
        <v>1.89</v>
      </c>
      <c r="M27" s="190" t="s">
        <v>72</v>
      </c>
      <c r="N27" s="217" t="s">
        <v>346</v>
      </c>
      <c r="O27" s="192" t="s">
        <v>121</v>
      </c>
      <c r="P27" s="185">
        <f>VLOOKUP(O27&amp;M27&amp;D27,'Tabela Frete At. 23.03.22'!A:P,16,0)</f>
        <v>1957.984376727273</v>
      </c>
      <c r="Q27" s="190" t="str">
        <f>VLOOKUP(G27,BASE!F:H,3,0)</f>
        <v>IBC SM13</v>
      </c>
      <c r="R27" s="212">
        <f>IF(O27="PRANCHA",VLOOKUP(Q27,QUANT!F:K,6,0),IF('Precificação CIF'!O27="BAÚ",VLOOKUP('Precificação CIF'!Q27,QUANT!F:K,2,0),IF(O27="CARRETA",VLOOKUP(Q27,QUANT!F:K,3,0))))</f>
        <v>44</v>
      </c>
      <c r="S27" s="185">
        <f t="shared" si="10"/>
        <v>44.49964492561984</v>
      </c>
      <c r="T27" s="215" t="s">
        <v>2133</v>
      </c>
      <c r="U27" s="214">
        <v>0.3</v>
      </c>
      <c r="V27" s="216">
        <f t="shared" si="11"/>
        <v>1120.7775784651712</v>
      </c>
      <c r="W27" s="190"/>
      <c r="Y27" s="190"/>
    </row>
    <row r="28" spans="1:25" s="44" customFormat="1" hidden="1">
      <c r="A28" s="190" t="s">
        <v>2414</v>
      </c>
      <c r="B28" s="190"/>
      <c r="C28" s="190" t="str">
        <f t="shared" si="9"/>
        <v>BR0107174010</v>
      </c>
      <c r="D28" s="198">
        <v>4010</v>
      </c>
      <c r="E28" s="39">
        <v>214725</v>
      </c>
      <c r="F28" s="190" t="s">
        <v>2423</v>
      </c>
      <c r="G28" s="190" t="s">
        <v>1189</v>
      </c>
      <c r="H28" s="190" t="s">
        <v>2122</v>
      </c>
      <c r="I28" s="198" t="s">
        <v>487</v>
      </c>
      <c r="J28" s="179">
        <f>VLOOKUP(C28,BASE!A:N,14,0)</f>
        <v>737.56748000000005</v>
      </c>
      <c r="K28" s="179">
        <f>VLOOKUP(C28,BASE!A:O,15,0)</f>
        <v>12.12</v>
      </c>
      <c r="L28" s="185">
        <f>VLOOKUP(G28,BASE!F:M,8,0)*0.03</f>
        <v>1.89</v>
      </c>
      <c r="M28" s="190" t="s">
        <v>72</v>
      </c>
      <c r="N28" s="217" t="s">
        <v>346</v>
      </c>
      <c r="O28" s="192" t="s">
        <v>121</v>
      </c>
      <c r="P28" s="185">
        <f>VLOOKUP(O28&amp;M28&amp;D28,'Tabela Frete At. 23.03.22'!A:P,16,0)</f>
        <v>1957.984376727273</v>
      </c>
      <c r="Q28" s="190" t="str">
        <f>VLOOKUP(G28,BASE!F:H,3,0)</f>
        <v>IBC SM13</v>
      </c>
      <c r="R28" s="212">
        <f>IF(O28="PRANCHA",VLOOKUP(Q28,QUANT!F:K,6,0),IF('Precificação CIF'!O28="BAÚ",VLOOKUP('Precificação CIF'!Q28,QUANT!F:K,2,0),IF(O28="CARRETA",VLOOKUP(Q28,QUANT!F:K,3,0))))</f>
        <v>44</v>
      </c>
      <c r="S28" s="185">
        <f t="shared" si="10"/>
        <v>44.49964492561984</v>
      </c>
      <c r="T28" s="215" t="s">
        <v>2132</v>
      </c>
      <c r="U28" s="214">
        <v>0.3</v>
      </c>
      <c r="V28" s="216">
        <f t="shared" si="11"/>
        <v>1073.6821142857143</v>
      </c>
      <c r="W28" s="190"/>
      <c r="Y28" s="190"/>
    </row>
    <row r="29" spans="1:25" s="44" customFormat="1" hidden="1">
      <c r="A29" s="190" t="str">
        <f t="shared" ref="A29:A34" si="13">D29&amp;G29&amp;E29</f>
        <v>1040BR009910200609</v>
      </c>
      <c r="B29" s="190"/>
      <c r="C29" s="190" t="str">
        <f t="shared" si="9"/>
        <v>BR0099101040</v>
      </c>
      <c r="D29" s="198">
        <v>1040</v>
      </c>
      <c r="E29" s="222">
        <v>200609</v>
      </c>
      <c r="F29" s="190" t="s">
        <v>988</v>
      </c>
      <c r="G29" s="39" t="s">
        <v>1452</v>
      </c>
      <c r="H29" s="190" t="s">
        <v>1941</v>
      </c>
      <c r="I29" s="198" t="s">
        <v>487</v>
      </c>
      <c r="J29" s="179">
        <f>VLOOKUP(C29,BASE!A:N,14,0)</f>
        <v>80.729849999999999</v>
      </c>
      <c r="K29" s="179">
        <f>VLOOKUP(C29,BASE!A:O,15,0)</f>
        <v>3.06</v>
      </c>
      <c r="L29" s="185">
        <f>VLOOKUP(G29,BASE!F:M,8,0)*0.03</f>
        <v>0.28550999999999999</v>
      </c>
      <c r="M29" s="190" t="s">
        <v>19</v>
      </c>
      <c r="N29" s="198" t="s">
        <v>346</v>
      </c>
      <c r="O29" s="192" t="s">
        <v>121</v>
      </c>
      <c r="P29" s="185">
        <v>0</v>
      </c>
      <c r="Q29" s="190" t="str">
        <f>VLOOKUP(G29,BASE!F:H,3,0)</f>
        <v>TTF0200 ELANE</v>
      </c>
      <c r="R29" s="212" t="b">
        <f>IF(O29="PRANCHA",VLOOKUP(Q29,QUANT!F:K,6,0),IF('Precificação CIF'!O429="BAÚ",VLOOKUP('Precificação CIF'!Q429,QUANT!F:K,2,0),IF(O29="CARRETA",VLOOKUP(Q29,QUANT!F:K,3,0))))</f>
        <v>0</v>
      </c>
      <c r="S29" s="185" t="e">
        <f t="shared" si="10"/>
        <v>#DIV/0!</v>
      </c>
      <c r="T29" s="215" t="s">
        <v>2132</v>
      </c>
      <c r="U29" s="214">
        <v>0.3</v>
      </c>
      <c r="V29" s="216">
        <f t="shared" si="11"/>
        <v>120.10765714285715</v>
      </c>
      <c r="W29" s="175"/>
      <c r="Y29" s="190"/>
    </row>
    <row r="30" spans="1:25" s="44" customFormat="1" hidden="1">
      <c r="A30" s="190" t="str">
        <f t="shared" si="13"/>
        <v>1040BR001352211727</v>
      </c>
      <c r="B30" s="190"/>
      <c r="C30" s="190" t="str">
        <f t="shared" si="9"/>
        <v>BR0013521040</v>
      </c>
      <c r="D30" s="198">
        <v>1040</v>
      </c>
      <c r="E30" s="222">
        <v>211727</v>
      </c>
      <c r="F30" s="190" t="s">
        <v>610</v>
      </c>
      <c r="G30" s="39" t="s">
        <v>1496</v>
      </c>
      <c r="H30" s="190" t="s">
        <v>1986</v>
      </c>
      <c r="I30" s="198" t="s">
        <v>487</v>
      </c>
      <c r="J30" s="179">
        <f>VLOOKUP(C30,BASE!A:N,14,0)</f>
        <v>52.109029999999997</v>
      </c>
      <c r="K30" s="179">
        <f>VLOOKUP(C30,BASE!A:O,15,0)</f>
        <v>2.4</v>
      </c>
      <c r="L30" s="185">
        <f>VLOOKUP(G30,BASE!F:M,8,0)*0.03</f>
        <v>9.375E-2</v>
      </c>
      <c r="M30" s="191" t="s">
        <v>62</v>
      </c>
      <c r="N30" s="217" t="s">
        <v>346</v>
      </c>
      <c r="O30" s="192" t="s">
        <v>121</v>
      </c>
      <c r="P30" s="185">
        <v>0</v>
      </c>
      <c r="Q30" s="190" t="str">
        <f>VLOOKUP(G30,BASE!F:H,3,0)</f>
        <v>TTR0050 CILIN</v>
      </c>
      <c r="R30" s="212" t="b">
        <f>IF(O30="PRANCHA",VLOOKUP(Q30,QUANT!F:K,6,0),IF('Precificação CIF'!O456="BAÚ",VLOOKUP('Precificação CIF'!Q456,QUANT!F:K,2,0),IF(O30="CARRETA",VLOOKUP(Q30,QUANT!F:K,3,0))))</f>
        <v>0</v>
      </c>
      <c r="S30" s="185" t="e">
        <f t="shared" si="10"/>
        <v>#DIV/0!</v>
      </c>
      <c r="T30" s="215" t="s">
        <v>2132</v>
      </c>
      <c r="U30" s="214">
        <v>0.3</v>
      </c>
      <c r="V30" s="216">
        <f t="shared" si="11"/>
        <v>78.003971428571433</v>
      </c>
      <c r="W30" s="175"/>
      <c r="Y30" s="190"/>
    </row>
    <row r="31" spans="1:25" s="44" customFormat="1" hidden="1">
      <c r="A31" s="190" t="str">
        <f t="shared" si="13"/>
        <v>4010BR010727206657</v>
      </c>
      <c r="B31" s="190"/>
      <c r="C31" s="190" t="str">
        <f t="shared" si="9"/>
        <v>BR0107274010</v>
      </c>
      <c r="D31" s="198">
        <v>4010</v>
      </c>
      <c r="E31" s="222">
        <v>206657</v>
      </c>
      <c r="F31" s="190" t="s">
        <v>968</v>
      </c>
      <c r="G31" s="39" t="s">
        <v>1194</v>
      </c>
      <c r="H31" s="190" t="s">
        <v>1714</v>
      </c>
      <c r="I31" s="198" t="s">
        <v>487</v>
      </c>
      <c r="J31" s="179">
        <f>VLOOKUP(C31,BASE!A:N,14,0)</f>
        <v>745.59569999999997</v>
      </c>
      <c r="K31" s="179">
        <f>VLOOKUP(C31,BASE!A:O,15,0)</f>
        <v>12.12</v>
      </c>
      <c r="L31" s="185">
        <f>VLOOKUP(G31,BASE!F:M,8,0)*0.03</f>
        <v>1.9632599999999998</v>
      </c>
      <c r="M31" s="190" t="s">
        <v>89</v>
      </c>
      <c r="N31" s="198" t="s">
        <v>535</v>
      </c>
      <c r="O31" s="192" t="s">
        <v>121</v>
      </c>
      <c r="P31" s="185">
        <v>0</v>
      </c>
      <c r="Q31" s="190" t="str">
        <f>VLOOKUP(G31,BASE!F:H,3,0)</f>
        <v>IBC SM13</v>
      </c>
      <c r="R31" s="212" t="b">
        <f>IF(O31="PRANCHA",VLOOKUP(Q31,QUANT!F:K,6,0),IF('Precificação CIF'!O209="BAÚ",VLOOKUP('Precificação CIF'!Q209,QUANT!F:K,2,0),IF(O31="CARRETA",VLOOKUP(Q31,QUANT!F:K,3,0))))</f>
        <v>0</v>
      </c>
      <c r="S31" s="185" t="e">
        <f t="shared" si="10"/>
        <v>#DIV/0!</v>
      </c>
      <c r="T31" s="215" t="s">
        <v>2132</v>
      </c>
      <c r="U31" s="214">
        <v>0.3</v>
      </c>
      <c r="V31" s="216">
        <f t="shared" si="11"/>
        <v>1085.2556571428572</v>
      </c>
      <c r="W31" s="175"/>
      <c r="Y31" s="190"/>
    </row>
    <row r="32" spans="1:25" s="44" customFormat="1" hidden="1">
      <c r="A32" s="190" t="str">
        <f t="shared" si="13"/>
        <v>104022010791204513</v>
      </c>
      <c r="B32" s="190"/>
      <c r="C32" s="190" t="str">
        <f t="shared" si="9"/>
        <v>220107911040</v>
      </c>
      <c r="D32" s="198">
        <v>1040</v>
      </c>
      <c r="E32" s="222">
        <v>204513</v>
      </c>
      <c r="F32" s="190" t="s">
        <v>871</v>
      </c>
      <c r="G32" s="39">
        <v>22010791</v>
      </c>
      <c r="H32" s="190" t="s">
        <v>1626</v>
      </c>
      <c r="I32" s="198" t="s">
        <v>487</v>
      </c>
      <c r="J32" s="179">
        <f>VLOOKUP(C32,BASE!A:N,14,0)</f>
        <v>1.7233000000000001</v>
      </c>
      <c r="K32" s="179">
        <f>VLOOKUP(C32,BASE!A:O,15,0)</f>
        <v>0.14000000000000001</v>
      </c>
      <c r="L32" s="185">
        <f>VLOOKUP(G32,BASE!F:M,8,0)*0.03</f>
        <v>9.4500000000000001E-3</v>
      </c>
      <c r="M32" s="182" t="s">
        <v>832</v>
      </c>
      <c r="N32" s="217" t="s">
        <v>346</v>
      </c>
      <c r="O32" s="192" t="s">
        <v>121</v>
      </c>
      <c r="P32" s="185">
        <f>VLOOKUP(O32&amp;M32&amp;D32,'Tabela Frete At. 23.03.22'!A:P,16,0)</f>
        <v>2669.1994921818182</v>
      </c>
      <c r="Q32" s="190" t="str">
        <f>VLOOKUP(G32,BASE!F:H,3,0)</f>
        <v>BTF0005 AGRON</v>
      </c>
      <c r="R32" s="212">
        <f>IF(O32="PRANCHA",VLOOKUP(Q32,QUANT!F:K,6,0),IF('Precificação CIF'!O68="BAÚ",VLOOKUP('Precificação CIF'!Q68,QUANT!F:K,2,0),IF(O32="CARRETA",VLOOKUP(Q32,QUANT!F:K,3,0))))</f>
        <v>240</v>
      </c>
      <c r="S32" s="185">
        <f t="shared" si="10"/>
        <v>11.121664550757576</v>
      </c>
      <c r="T32" s="215" t="s">
        <v>2133</v>
      </c>
      <c r="U32" s="214">
        <v>0.3</v>
      </c>
      <c r="V32" s="216">
        <f t="shared" si="11"/>
        <v>18.56344935822511</v>
      </c>
      <c r="W32" s="175"/>
      <c r="Y32" s="190"/>
    </row>
    <row r="33" spans="1:25" s="44" customFormat="1" hidden="1">
      <c r="A33" s="190" t="str">
        <f t="shared" si="13"/>
        <v>2064BR012018202477</v>
      </c>
      <c r="B33" s="190"/>
      <c r="C33" s="190" t="str">
        <f t="shared" si="9"/>
        <v>BR0120182064</v>
      </c>
      <c r="D33" s="198">
        <v>2064</v>
      </c>
      <c r="E33" s="222">
        <v>202477</v>
      </c>
      <c r="F33" s="190" t="s">
        <v>1095</v>
      </c>
      <c r="G33" s="39" t="s">
        <v>1370</v>
      </c>
      <c r="H33" s="190" t="s">
        <v>1871</v>
      </c>
      <c r="I33" s="198" t="s">
        <v>487</v>
      </c>
      <c r="J33" s="179">
        <f>VLOOKUP(C33,BASE!A:N,14,0)</f>
        <v>120.09761</v>
      </c>
      <c r="K33" s="179">
        <f>VLOOKUP(C33,BASE!A:O,15,0)</f>
        <v>2.64</v>
      </c>
      <c r="L33" s="185">
        <f>VLOOKUP(G33,BASE!F:M,8,0)*0.03</f>
        <v>0.45599999999999996</v>
      </c>
      <c r="M33" s="190" t="s">
        <v>234</v>
      </c>
      <c r="N33" s="198" t="s">
        <v>491</v>
      </c>
      <c r="O33" s="192" t="s">
        <v>122</v>
      </c>
      <c r="P33" s="185">
        <f>VLOOKUP(O33&amp;M33&amp;D33,'Tabela Frete At. 23.03.22'!A:P,16,0)</f>
        <v>6881.8920840909095</v>
      </c>
      <c r="Q33" s="190" t="str">
        <f>VLOOKUP(G33,BASE!F:H,3,0)</f>
        <v>TF 200</v>
      </c>
      <c r="R33" s="212">
        <f>IF(O33="PRANCHA",VLOOKUP(Q33,QUANT!F:K,6,0),IF('Precificação CIF'!O33="BAÚ",VLOOKUP('Precificação CIF'!Q33,QUANT!F:K,2,0),IF(O33="CARRETA",VLOOKUP(Q33,QUANT!F:K,3,0))))</f>
        <v>324</v>
      </c>
      <c r="S33" s="185">
        <f t="shared" si="10"/>
        <v>21.240407666947252</v>
      </c>
      <c r="T33" s="215" t="s">
        <v>2132</v>
      </c>
      <c r="U33" s="214">
        <v>0.3</v>
      </c>
      <c r="V33" s="216">
        <f t="shared" si="11"/>
        <v>175.99087142857144</v>
      </c>
      <c r="W33" s="175"/>
      <c r="Y33" s="190"/>
    </row>
    <row r="34" spans="1:25" s="44" customFormat="1" hidden="1">
      <c r="A34" s="190" t="str">
        <f t="shared" si="13"/>
        <v>2064BR012078202477</v>
      </c>
      <c r="B34" s="190"/>
      <c r="C34" s="190" t="str">
        <f t="shared" si="9"/>
        <v>BR0120782064</v>
      </c>
      <c r="D34" s="198">
        <v>2064</v>
      </c>
      <c r="E34" s="222">
        <v>202477</v>
      </c>
      <c r="F34" s="190" t="s">
        <v>1095</v>
      </c>
      <c r="G34" s="39" t="s">
        <v>1536</v>
      </c>
      <c r="H34" s="190" t="s">
        <v>1829</v>
      </c>
      <c r="I34" s="198" t="s">
        <v>487</v>
      </c>
      <c r="J34" s="179">
        <f>VLOOKUP(C34,BASE!A:N,14,0)</f>
        <v>120.18756999999999</v>
      </c>
      <c r="K34" s="179">
        <f>VLOOKUP(C34,BASE!A:O,15,0)</f>
        <v>2.64</v>
      </c>
      <c r="L34" s="185">
        <f>VLOOKUP(G34,BASE!F:M,8,0)*0.03</f>
        <v>0.44999999999999996</v>
      </c>
      <c r="M34" s="190" t="s">
        <v>234</v>
      </c>
      <c r="N34" s="198" t="s">
        <v>491</v>
      </c>
      <c r="O34" s="192" t="s">
        <v>122</v>
      </c>
      <c r="P34" s="185">
        <f>VLOOKUP(O34&amp;M34&amp;D34,'Tabela Frete At. 23.03.22'!A:P,16,0)</f>
        <v>6881.8920840909095</v>
      </c>
      <c r="Q34" s="190" t="str">
        <f>VLOOKUP(G34,BASE!F:H,3,0)</f>
        <v>TF 200</v>
      </c>
      <c r="R34" s="212">
        <f>IF(O34="PRANCHA",VLOOKUP(Q34,QUANT!F:K,6,0),IF('Precificação CIF'!O34="BAÚ",VLOOKUP('Precificação CIF'!Q34,QUANT!F:K,2,0),IF(O34="CARRETA",VLOOKUP(Q34,QUANT!F:K,3,0))))</f>
        <v>324</v>
      </c>
      <c r="S34" s="185">
        <f t="shared" si="10"/>
        <v>21.240407666947252</v>
      </c>
      <c r="T34" s="215" t="s">
        <v>2133</v>
      </c>
      <c r="U34" s="214">
        <v>0.3</v>
      </c>
      <c r="V34" s="216">
        <f t="shared" si="11"/>
        <v>206.45425380992464</v>
      </c>
      <c r="W34" s="175"/>
      <c r="Y34" s="190"/>
    </row>
    <row r="35" spans="1:25" s="44" customFormat="1" hidden="1">
      <c r="A35" s="190" t="s">
        <v>2326</v>
      </c>
      <c r="B35" s="190"/>
      <c r="C35" s="190" t="str">
        <f t="shared" si="9"/>
        <v>BR0120602060</v>
      </c>
      <c r="D35" s="198">
        <v>2060</v>
      </c>
      <c r="E35" s="39">
        <v>205364</v>
      </c>
      <c r="F35" s="190" t="s">
        <v>2453</v>
      </c>
      <c r="G35" s="190" t="s">
        <v>2214</v>
      </c>
      <c r="H35" s="190" t="s">
        <v>2215</v>
      </c>
      <c r="I35" s="198" t="s">
        <v>487</v>
      </c>
      <c r="J35" s="179">
        <f>VLOOKUP(C35,BASE!A:N,14,0)</f>
        <v>102.10668</v>
      </c>
      <c r="K35" s="179">
        <f>VLOOKUP(C35,BASE!A:O,15,0)</f>
        <v>2.12</v>
      </c>
      <c r="L35" s="185">
        <f>VLOOKUP(G35,BASE!F:M,8,0)*0.03</f>
        <v>0.55499999999999994</v>
      </c>
      <c r="M35" s="190" t="s">
        <v>72</v>
      </c>
      <c r="N35" s="217" t="s">
        <v>346</v>
      </c>
      <c r="O35" s="192" t="s">
        <v>121</v>
      </c>
      <c r="P35" s="185">
        <f>VLOOKUP(O35&amp;M35&amp;D35,'Tabela Frete At. 23.03.22'!A:P,16,0)</f>
        <v>2633.8799259969164</v>
      </c>
      <c r="Q35" s="190" t="str">
        <f>VLOOKUP(G35,BASE!F:H,3,0)</f>
        <v>TF 210</v>
      </c>
      <c r="R35" s="212">
        <f>IF(O35="PRANCHA",VLOOKUP(Q35,QUANT!F:K,6,0),IF('Precificação CIF'!O35="BAÚ",VLOOKUP('Precificação CIF'!Q35,QUANT!F:K,2,0),IF(O35="CARRETA",VLOOKUP(Q35,QUANT!F:K,3,0))))</f>
        <v>240</v>
      </c>
      <c r="S35" s="185">
        <f t="shared" si="10"/>
        <v>10.974499691653818</v>
      </c>
      <c r="T35" s="215" t="s">
        <v>2132</v>
      </c>
      <c r="U35" s="214">
        <v>0.3</v>
      </c>
      <c r="V35" s="216">
        <f t="shared" si="11"/>
        <v>149.68811428571431</v>
      </c>
      <c r="W35" s="190"/>
      <c r="Y35" s="190"/>
    </row>
    <row r="36" spans="1:25" s="44" customFormat="1" hidden="1">
      <c r="A36" s="190" t="s">
        <v>2394</v>
      </c>
      <c r="B36" s="190"/>
      <c r="C36" s="190" t="str">
        <f t="shared" si="9"/>
        <v>BR0121132064</v>
      </c>
      <c r="D36" s="198">
        <v>2064</v>
      </c>
      <c r="E36" s="39">
        <v>214767</v>
      </c>
      <c r="F36" s="190" t="s">
        <v>2473</v>
      </c>
      <c r="G36" s="190" t="s">
        <v>2541</v>
      </c>
      <c r="H36" s="190" t="s">
        <v>2609</v>
      </c>
      <c r="I36" s="198" t="s">
        <v>487</v>
      </c>
      <c r="J36" s="179">
        <f>VLOOKUP(C36,BASE!A:N,14,0)</f>
        <v>107.79186</v>
      </c>
      <c r="K36" s="179">
        <f>VLOOKUP(C36,BASE!A:O,15,0)</f>
        <v>2.64</v>
      </c>
      <c r="L36" s="185">
        <f>VLOOKUP(G36,BASE!F:M,8,0)*0.03</f>
        <v>0.42</v>
      </c>
      <c r="M36" s="190" t="s">
        <v>72</v>
      </c>
      <c r="N36" s="217" t="s">
        <v>346</v>
      </c>
      <c r="O36" s="192" t="s">
        <v>122</v>
      </c>
      <c r="P36" s="185">
        <f>VLOOKUP(O36&amp;M36&amp;D36,'Tabela Frete At. 23.03.22'!A:P,16,0)</f>
        <v>2632.8704000000002</v>
      </c>
      <c r="Q36" s="190" t="str">
        <f>VLOOKUP(G36,BASE!F:H,3,0)</f>
        <v>TF 200</v>
      </c>
      <c r="R36" s="212">
        <f>IF(O36="PRANCHA",VLOOKUP(Q36,QUANT!F:K,6,0),IF('Precificação CIF'!O36="BAÚ",VLOOKUP('Precificação CIF'!Q36,QUANT!F:K,2,0),IF(O36="CARRETA",VLOOKUP(Q36,QUANT!F:K,3,0))))</f>
        <v>324</v>
      </c>
      <c r="S36" s="185">
        <f t="shared" si="10"/>
        <v>8.1261432098765436</v>
      </c>
      <c r="T36" s="215" t="s">
        <v>2132</v>
      </c>
      <c r="U36" s="214">
        <v>0.3</v>
      </c>
      <c r="V36" s="216">
        <f t="shared" si="11"/>
        <v>158.35980000000001</v>
      </c>
      <c r="W36" s="190"/>
      <c r="Y36" s="190"/>
    </row>
    <row r="37" spans="1:25" s="44" customFormat="1" hidden="1">
      <c r="A37" s="190" t="str">
        <f t="shared" ref="A37:A42" si="14">D37&amp;G37&amp;E37</f>
        <v>4010BR010717204964</v>
      </c>
      <c r="B37" s="190"/>
      <c r="C37" s="190" t="str">
        <f t="shared" si="9"/>
        <v>BR0107174010</v>
      </c>
      <c r="D37" s="198">
        <v>4010</v>
      </c>
      <c r="E37" s="222">
        <v>204964</v>
      </c>
      <c r="F37" s="190" t="s">
        <v>908</v>
      </c>
      <c r="G37" s="39" t="s">
        <v>1189</v>
      </c>
      <c r="H37" s="190" t="s">
        <v>1709</v>
      </c>
      <c r="I37" s="198" t="s">
        <v>487</v>
      </c>
      <c r="J37" s="179">
        <f>VLOOKUP(C37,BASE!A:N,14,0)</f>
        <v>737.56748000000005</v>
      </c>
      <c r="K37" s="179">
        <f>VLOOKUP(C37,BASE!A:O,15,0)</f>
        <v>12.12</v>
      </c>
      <c r="L37" s="185">
        <f>VLOOKUP(G37,BASE!F:M,8,0)*0.03</f>
        <v>1.89</v>
      </c>
      <c r="M37" s="190" t="s">
        <v>33</v>
      </c>
      <c r="N37" s="198" t="s">
        <v>346</v>
      </c>
      <c r="O37" s="192" t="s">
        <v>121</v>
      </c>
      <c r="P37" s="185">
        <f>VLOOKUP(O37&amp;M37&amp;D37,'Tabela Frete At. 23.03.22'!A:P,16,0)</f>
        <v>4416.2404027636367</v>
      </c>
      <c r="Q37" s="190" t="str">
        <f>VLOOKUP(G37,BASE!F:H,3,0)</f>
        <v>IBC SM13</v>
      </c>
      <c r="R37" s="212">
        <f>IF(O37="PRANCHA",VLOOKUP(Q37,QUANT!F:K,6,0),IF('Precificação CIF'!O37="BAÚ",VLOOKUP('Precificação CIF'!Q37,QUANT!F:K,2,0),IF(O37="CARRETA",VLOOKUP(Q37,QUANT!F:K,3,0))))</f>
        <v>44</v>
      </c>
      <c r="S37" s="185">
        <f t="shared" si="10"/>
        <v>100.36910006280992</v>
      </c>
      <c r="T37" s="215" t="s">
        <v>2132</v>
      </c>
      <c r="U37" s="214">
        <v>0.3</v>
      </c>
      <c r="V37" s="216">
        <f t="shared" si="11"/>
        <v>1073.6821142857143</v>
      </c>
      <c r="W37" s="175"/>
      <c r="Y37" s="190"/>
    </row>
    <row r="38" spans="1:25" s="44" customFormat="1" hidden="1">
      <c r="A38" s="190" t="str">
        <f t="shared" si="14"/>
        <v>1040BR001343207540</v>
      </c>
      <c r="B38" s="190"/>
      <c r="C38" s="190" t="str">
        <f t="shared" si="9"/>
        <v>BR0013431040</v>
      </c>
      <c r="D38" s="198">
        <v>1040</v>
      </c>
      <c r="E38" s="222">
        <v>207540</v>
      </c>
      <c r="F38" s="190" t="s">
        <v>986</v>
      </c>
      <c r="G38" s="39" t="s">
        <v>1504</v>
      </c>
      <c r="H38" s="190" t="s">
        <v>1994</v>
      </c>
      <c r="I38" s="198" t="s">
        <v>487</v>
      </c>
      <c r="J38" s="179">
        <f>VLOOKUP(C38,BASE!A:N,14,0)</f>
        <v>147.5275</v>
      </c>
      <c r="K38" s="179">
        <f>VLOOKUP(C38,BASE!A:O,15,0)</f>
        <v>3.06</v>
      </c>
      <c r="L38" s="185">
        <f>VLOOKUP(G38,BASE!F:M,8,0)*0.03</f>
        <v>0.32138999999999995</v>
      </c>
      <c r="M38" s="190" t="s">
        <v>238</v>
      </c>
      <c r="N38" s="198" t="s">
        <v>488</v>
      </c>
      <c r="O38" s="192" t="s">
        <v>121</v>
      </c>
      <c r="P38" s="185">
        <f>VLOOKUP(O38&amp;M38&amp;D38,'Tabela Frete At. 23.03.22'!A:P,16,0)</f>
        <v>2587.4761090909087</v>
      </c>
      <c r="Q38" s="190" t="str">
        <f>VLOOKUP(G38,BASE!F:H,3,0)</f>
        <v>TTR0200 VANLQ</v>
      </c>
      <c r="R38" s="212">
        <f>IF(O38="PRANCHA",VLOOKUP(Q38,QUANT!F:K,6,0),IF('Precificação CIF'!O38="BAÚ",VLOOKUP('Precificação CIF'!Q38,QUANT!F:K,2,0),IF(O38="CARRETA",VLOOKUP(Q38,QUANT!F:K,3,0))))</f>
        <v>240</v>
      </c>
      <c r="S38" s="185">
        <f t="shared" si="10"/>
        <v>10.781150454545452</v>
      </c>
      <c r="T38" s="215" t="s">
        <v>2132</v>
      </c>
      <c r="U38" s="214">
        <v>0.3</v>
      </c>
      <c r="V38" s="216">
        <f t="shared" si="11"/>
        <v>215.58412857142861</v>
      </c>
      <c r="W38" s="175"/>
      <c r="Y38" s="190"/>
    </row>
    <row r="39" spans="1:25" s="44" customFormat="1" hidden="1">
      <c r="A39" s="190" t="str">
        <f t="shared" si="14"/>
        <v>1040BR010753200109</v>
      </c>
      <c r="B39" s="190"/>
      <c r="C39" s="190" t="str">
        <f t="shared" si="9"/>
        <v>BR0107531040</v>
      </c>
      <c r="D39" s="198">
        <v>1040</v>
      </c>
      <c r="E39" s="222">
        <v>200109</v>
      </c>
      <c r="F39" s="190" t="s">
        <v>853</v>
      </c>
      <c r="G39" s="39" t="s">
        <v>1446</v>
      </c>
      <c r="H39" s="190" t="s">
        <v>1938</v>
      </c>
      <c r="I39" s="198" t="s">
        <v>487</v>
      </c>
      <c r="J39" s="179">
        <f>VLOOKUP(C39,BASE!A:N,14,0)</f>
        <v>55.399970000000003</v>
      </c>
      <c r="K39" s="179">
        <f>VLOOKUP(C39,BASE!A:O,15,0)</f>
        <v>3.06</v>
      </c>
      <c r="L39" s="185">
        <f>VLOOKUP(G39,BASE!F:M,8,0)*0.03</f>
        <v>0.28519199999999995</v>
      </c>
      <c r="M39" s="182" t="s">
        <v>832</v>
      </c>
      <c r="N39" s="217" t="s">
        <v>346</v>
      </c>
      <c r="O39" s="192" t="s">
        <v>121</v>
      </c>
      <c r="P39" s="185">
        <f>VLOOKUP(O39&amp;M39&amp;D39,'Tabela Frete At. 23.03.22'!A:P,16,0)</f>
        <v>2669.1994921818182</v>
      </c>
      <c r="Q39" s="190" t="str">
        <f>VLOOKUP(G39,BASE!F:H,3,0)</f>
        <v>TTF0200 ELANE</v>
      </c>
      <c r="R39" s="212" t="b">
        <f>IF(O39="PRANCHA",VLOOKUP(Q39,QUANT!F:K,6,0),IF('Precificação CIF'!O308="BAÚ",VLOOKUP('Precificação CIF'!Q308,QUANT!F:K,2,0),IF(O39="CARRETA",VLOOKUP(Q39,QUANT!F:K,3,0))))</f>
        <v>0</v>
      </c>
      <c r="S39" s="185" t="e">
        <f t="shared" si="10"/>
        <v>#DIV/0!</v>
      </c>
      <c r="T39" s="215" t="s">
        <v>2133</v>
      </c>
      <c r="U39" s="214">
        <v>0.3</v>
      </c>
      <c r="V39" s="216" t="e">
        <f t="shared" si="11"/>
        <v>#DIV/0!</v>
      </c>
      <c r="W39" s="175"/>
      <c r="Y39" s="190"/>
    </row>
    <row r="40" spans="1:25" s="44" customFormat="1" hidden="1">
      <c r="A40" s="190" t="str">
        <f t="shared" si="14"/>
        <v>1040BR011887200109</v>
      </c>
      <c r="B40" s="190"/>
      <c r="C40" s="190" t="str">
        <f t="shared" si="9"/>
        <v>BR0118871040</v>
      </c>
      <c r="D40" s="198">
        <v>1040</v>
      </c>
      <c r="E40" s="222">
        <v>200109</v>
      </c>
      <c r="F40" s="190" t="s">
        <v>853</v>
      </c>
      <c r="G40" s="39" t="s">
        <v>1142</v>
      </c>
      <c r="H40" s="190" t="s">
        <v>1653</v>
      </c>
      <c r="I40" s="198" t="s">
        <v>487</v>
      </c>
      <c r="J40" s="179">
        <f>VLOOKUP(C40,BASE!A:N,14,0)</f>
        <v>14.65268</v>
      </c>
      <c r="K40" s="179">
        <f>VLOOKUP(C40,BASE!A:O,15,0)</f>
        <v>0.7</v>
      </c>
      <c r="L40" s="185">
        <f>VLOOKUP(G40,BASE!F:M,8,0)*0.03</f>
        <v>3.108E-2</v>
      </c>
      <c r="M40" s="190" t="s">
        <v>832</v>
      </c>
      <c r="N40" s="198" t="s">
        <v>346</v>
      </c>
      <c r="O40" s="192" t="s">
        <v>121</v>
      </c>
      <c r="P40" s="185">
        <f>VLOOKUP(O40&amp;M40&amp;D40,'Tabela Frete At. 23.03.22'!A:P,16,0)</f>
        <v>2669.1994921818182</v>
      </c>
      <c r="Q40" s="190" t="str">
        <f>VLOOKUP(G40,BASE!F:H,3,0)</f>
        <v>BTF0020 RTAN3</v>
      </c>
      <c r="R40" s="212" t="b">
        <f>IF(O40="PRANCHA",VLOOKUP(Q40,QUANT!F:K,6,0),IF('Precificação CIF'!O309="BAÚ",VLOOKUP('Precificação CIF'!Q309,QUANT!F:K,2,0),IF(O40="CARRETA",VLOOKUP(Q40,QUANT!F:K,3,0))))</f>
        <v>0</v>
      </c>
      <c r="S40" s="185" t="e">
        <f t="shared" si="10"/>
        <v>#DIV/0!</v>
      </c>
      <c r="T40" s="215" t="s">
        <v>2133</v>
      </c>
      <c r="U40" s="214">
        <v>0.3</v>
      </c>
      <c r="V40" s="216" t="e">
        <f t="shared" si="11"/>
        <v>#DIV/0!</v>
      </c>
      <c r="W40" s="175"/>
      <c r="Y40" s="190"/>
    </row>
    <row r="41" spans="1:25" s="44" customFormat="1" hidden="1">
      <c r="A41" s="190" t="str">
        <f t="shared" si="14"/>
        <v>2064BR012033200556</v>
      </c>
      <c r="B41" s="190"/>
      <c r="C41" s="190" t="str">
        <f t="shared" si="9"/>
        <v>BR0120332064</v>
      </c>
      <c r="D41" s="198">
        <v>2064</v>
      </c>
      <c r="E41" s="222">
        <v>200556</v>
      </c>
      <c r="F41" s="190" t="s">
        <v>1004</v>
      </c>
      <c r="G41" s="39" t="s">
        <v>1360</v>
      </c>
      <c r="H41" s="190" t="s">
        <v>1863</v>
      </c>
      <c r="I41" s="198" t="s">
        <v>487</v>
      </c>
      <c r="J41" s="179">
        <f>VLOOKUP(C41,BASE!A:N,14,0)</f>
        <v>115.0129</v>
      </c>
      <c r="K41" s="179">
        <f>VLOOKUP(C41,BASE!A:O,15,0)</f>
        <v>2.64</v>
      </c>
      <c r="L41" s="185">
        <f>VLOOKUP(G41,BASE!F:M,8,0)*0.03</f>
        <v>0.41627999999999998</v>
      </c>
      <c r="M41" s="190" t="s">
        <v>139</v>
      </c>
      <c r="N41" s="217" t="s">
        <v>346</v>
      </c>
      <c r="O41" s="192" t="s">
        <v>122</v>
      </c>
      <c r="P41" s="185">
        <f>VLOOKUP(O41&amp;M41&amp;D41,'Tabela Frete At. 23.03.22'!A:P,16,0)</f>
        <v>2625.096309090909</v>
      </c>
      <c r="Q41" s="190" t="str">
        <f>VLOOKUP(G41,BASE!F:H,3,0)</f>
        <v>TF 200</v>
      </c>
      <c r="R41" s="212">
        <f>IF(O41="PRANCHA",VLOOKUP(Q41,QUANT!F:K,6,0),IF('Precificação CIF'!O41="BAÚ",VLOOKUP('Precificação CIF'!Q41,QUANT!F:K,2,0),IF(O41="CARRETA",VLOOKUP(Q41,QUANT!F:K,3,0))))</f>
        <v>324</v>
      </c>
      <c r="S41" s="185">
        <f t="shared" si="10"/>
        <v>8.1021491021324348</v>
      </c>
      <c r="T41" s="215" t="s">
        <v>2132</v>
      </c>
      <c r="U41" s="214">
        <v>0.3</v>
      </c>
      <c r="V41" s="216">
        <f t="shared" si="11"/>
        <v>168.67025714285717</v>
      </c>
      <c r="W41" s="175"/>
      <c r="Y41" s="190"/>
    </row>
    <row r="42" spans="1:25" s="44" customFormat="1" hidden="1">
      <c r="A42" s="190" t="str">
        <f t="shared" si="14"/>
        <v>1040BR011895200109</v>
      </c>
      <c r="B42" s="190"/>
      <c r="C42" s="190" t="str">
        <f t="shared" si="9"/>
        <v>BR0118951040</v>
      </c>
      <c r="D42" s="198">
        <v>1040</v>
      </c>
      <c r="E42" s="222">
        <v>200109</v>
      </c>
      <c r="F42" s="190" t="s">
        <v>853</v>
      </c>
      <c r="G42" s="39" t="s">
        <v>1174</v>
      </c>
      <c r="H42" s="190" t="s">
        <v>1694</v>
      </c>
      <c r="I42" s="198" t="s">
        <v>487</v>
      </c>
      <c r="J42" s="179">
        <f>VLOOKUP(C42,BASE!A:N,14,0)</f>
        <v>28.58972</v>
      </c>
      <c r="K42" s="179">
        <f>VLOOKUP(C42,BASE!A:O,15,0)</f>
        <v>2.4</v>
      </c>
      <c r="L42" s="185">
        <f>VLOOKUP(G42,BASE!F:M,8,0)*0.03</f>
        <v>6.4289999999999986E-2</v>
      </c>
      <c r="M42" s="191" t="s">
        <v>832</v>
      </c>
      <c r="N42" s="198" t="s">
        <v>346</v>
      </c>
      <c r="O42" s="192" t="s">
        <v>121</v>
      </c>
      <c r="P42" s="185">
        <f>VLOOKUP(O42&amp;M42&amp;D42,'Tabela Frete At. 23.03.22'!A:P,16,0)</f>
        <v>2669.1994921818182</v>
      </c>
      <c r="Q42" s="190" t="str">
        <f>VLOOKUP(G42,BASE!F:H,3,0)</f>
        <v>BTF0050 FASTA</v>
      </c>
      <c r="R42" s="212" t="b">
        <f>IF(O42="PRANCHA",VLOOKUP(Q42,QUANT!F:K,6,0),IF('Precificação CIF'!O310="BAÚ",VLOOKUP('Precificação CIF'!Q310,QUANT!F:K,2,0),IF(O42="CARRETA",VLOOKUP(Q42,QUANT!F:K,3,0))))</f>
        <v>0</v>
      </c>
      <c r="S42" s="185" t="e">
        <f t="shared" si="10"/>
        <v>#DIV/0!</v>
      </c>
      <c r="T42" s="215" t="s">
        <v>2133</v>
      </c>
      <c r="U42" s="214">
        <v>0.3</v>
      </c>
      <c r="V42" s="216" t="e">
        <f t="shared" si="11"/>
        <v>#DIV/0!</v>
      </c>
      <c r="W42" s="175"/>
      <c r="Y42" s="190"/>
    </row>
    <row r="43" spans="1:25" s="44" customFormat="1" hidden="1">
      <c r="A43" s="190" t="str">
        <f t="shared" ref="A43:A55" si="15">D43&amp;G43&amp;E43</f>
        <v>4010BR010727200109</v>
      </c>
      <c r="B43" s="190"/>
      <c r="C43" s="190" t="str">
        <f t="shared" ref="C43:C76" si="16">G43&amp;D43</f>
        <v>BR0107274010</v>
      </c>
      <c r="D43" s="198">
        <v>4010</v>
      </c>
      <c r="E43" s="222">
        <v>200109</v>
      </c>
      <c r="F43" s="190" t="s">
        <v>853</v>
      </c>
      <c r="G43" s="39" t="s">
        <v>1194</v>
      </c>
      <c r="H43" s="190" t="s">
        <v>1714</v>
      </c>
      <c r="I43" s="198" t="s">
        <v>487</v>
      </c>
      <c r="J43" s="179">
        <f>VLOOKUP(C43,BASE!A:N,14,0)</f>
        <v>745.59569999999997</v>
      </c>
      <c r="K43" s="179">
        <f>VLOOKUP(C43,BASE!A:O,15,0)</f>
        <v>12.12</v>
      </c>
      <c r="L43" s="185">
        <f>VLOOKUP(G43,BASE!F:M,8,0)*0.03</f>
        <v>1.9632599999999998</v>
      </c>
      <c r="M43" s="182" t="s">
        <v>832</v>
      </c>
      <c r="N43" s="217" t="s">
        <v>346</v>
      </c>
      <c r="O43" s="192" t="s">
        <v>121</v>
      </c>
      <c r="P43" s="185">
        <f>VLOOKUP(O43&amp;M43&amp;D43,'Tabela Frete At. 23.03.22'!A:P,16,0)</f>
        <v>2033.2222194545454</v>
      </c>
      <c r="Q43" s="190" t="str">
        <f>VLOOKUP(G43,BASE!F:H,3,0)</f>
        <v>IBC SM13</v>
      </c>
      <c r="R43" s="212" t="b">
        <f>IF(O43="PRANCHA",VLOOKUP(Q43,QUANT!F:K,6,0),IF('Precificação CIF'!O311="BAÚ",VLOOKUP('Precificação CIF'!Q311,QUANT!F:K,2,0),IF(O43="CARRETA",VLOOKUP(Q43,QUANT!F:K,3,0))))</f>
        <v>0</v>
      </c>
      <c r="S43" s="185" t="e">
        <f t="shared" ref="S43:S76" si="17">P43/R43</f>
        <v>#DIV/0!</v>
      </c>
      <c r="T43" s="215" t="s">
        <v>2132</v>
      </c>
      <c r="U43" s="214">
        <v>0.3</v>
      </c>
      <c r="V43" s="216">
        <f t="shared" ref="V43:V76" si="18">IF(T43="CIF",(J43+K43+L43+S43)/(100%-U43),IF(T43="FOB",(J43+K43+L43)/(100%-U43),"FALTA DIGITAR CIF OU FOB"))</f>
        <v>1085.2556571428572</v>
      </c>
      <c r="W43" s="175"/>
      <c r="Y43" s="190"/>
    </row>
    <row r="44" spans="1:25" s="44" customFormat="1" hidden="1">
      <c r="A44" s="190" t="str">
        <f t="shared" si="15"/>
        <v>1040BR011853201956</v>
      </c>
      <c r="B44" s="190"/>
      <c r="C44" s="190" t="str">
        <f t="shared" si="16"/>
        <v>BR0118531040</v>
      </c>
      <c r="D44" s="198">
        <v>1040</v>
      </c>
      <c r="E44" s="222">
        <v>201956</v>
      </c>
      <c r="F44" s="190" t="s">
        <v>1007</v>
      </c>
      <c r="G44" s="39" t="s">
        <v>1158</v>
      </c>
      <c r="H44" s="190" t="s">
        <v>1674</v>
      </c>
      <c r="I44" s="198" t="s">
        <v>487</v>
      </c>
      <c r="J44" s="179">
        <f>VLOOKUP(C44,BASE!A:N,14,0)</f>
        <v>16.706379999999999</v>
      </c>
      <c r="K44" s="179">
        <f>VLOOKUP(C44,BASE!A:O,15,0)</f>
        <v>0.7</v>
      </c>
      <c r="L44" s="185">
        <f>VLOOKUP(G44,BASE!F:M,8,0)*0.03</f>
        <v>4.0079999999999998E-2</v>
      </c>
      <c r="M44" s="190" t="s">
        <v>263</v>
      </c>
      <c r="N44" s="198" t="s">
        <v>346</v>
      </c>
      <c r="O44" s="192" t="s">
        <v>122</v>
      </c>
      <c r="P44" s="185">
        <f>VLOOKUP(O44&amp;M44&amp;D44,'Tabela Frete At. 23.03.22'!A:P,16,0)</f>
        <v>2276.8906545454547</v>
      </c>
      <c r="Q44" s="190" t="str">
        <f>VLOOKUP(G44,BASE!F:H,3,0)</f>
        <v>BTF0025 RTAN2</v>
      </c>
      <c r="R44" s="212">
        <f>IF(O44="PRANCHA",VLOOKUP(Q44,QUANT!F:K,6,0),IF('Precificação CIF'!O44="BAÚ",VLOOKUP('Precificação CIF'!Q44,QUANT!F:K,2,0),IF(O44="CARRETA",VLOOKUP(Q44,QUANT!F:K,3,0))))</f>
        <v>2240</v>
      </c>
      <c r="S44" s="185">
        <f t="shared" si="17"/>
        <v>1.0164690422077922</v>
      </c>
      <c r="T44" s="215" t="s">
        <v>2132</v>
      </c>
      <c r="U44" s="214">
        <v>0.3</v>
      </c>
      <c r="V44" s="216">
        <f t="shared" si="18"/>
        <v>24.923514285714283</v>
      </c>
      <c r="W44" s="175"/>
      <c r="Y44" s="190"/>
    </row>
    <row r="45" spans="1:25" s="44" customFormat="1" hidden="1">
      <c r="A45" s="190" t="str">
        <f t="shared" si="15"/>
        <v>1040BR012119201956</v>
      </c>
      <c r="B45" s="190"/>
      <c r="C45" s="190" t="str">
        <f t="shared" si="16"/>
        <v>BR0121191040</v>
      </c>
      <c r="D45" s="198">
        <v>1040</v>
      </c>
      <c r="E45" s="39">
        <v>201956</v>
      </c>
      <c r="F45" s="190" t="s">
        <v>1007</v>
      </c>
      <c r="G45" s="39" t="s">
        <v>2055</v>
      </c>
      <c r="H45" s="190" t="s">
        <v>2056</v>
      </c>
      <c r="I45" s="198" t="s">
        <v>487</v>
      </c>
      <c r="J45" s="179">
        <f>VLOOKUP(C45,BASE!A:N,14,0)</f>
        <v>15.919729999999999</v>
      </c>
      <c r="K45" s="179">
        <f>VLOOKUP(C45,BASE!A:O,15,0)</f>
        <v>0.7</v>
      </c>
      <c r="L45" s="185">
        <f>VLOOKUP(G45,BASE!F:M,8,0)*0.03</f>
        <v>3.8579999999999996E-2</v>
      </c>
      <c r="M45" s="190" t="s">
        <v>263</v>
      </c>
      <c r="N45" s="198" t="s">
        <v>346</v>
      </c>
      <c r="O45" s="192" t="s">
        <v>122</v>
      </c>
      <c r="P45" s="185">
        <f>VLOOKUP(O45&amp;M45&amp;D45,'Tabela Frete At. 23.03.22'!A:P,16,0)</f>
        <v>2276.8906545454547</v>
      </c>
      <c r="Q45" s="190" t="str">
        <f>VLOOKUP(G45,BASE!F:H,3,0)</f>
        <v>BTF0025 RTAN2</v>
      </c>
      <c r="R45" s="212">
        <f>IF(O45="PRANCHA",VLOOKUP(Q45,QUANT!F:K,6,0),IF('Precificação CIF'!O45="BAÚ",VLOOKUP('Precificação CIF'!Q45,QUANT!F:K,2,0),IF(O45="CARRETA",VLOOKUP(Q45,QUANT!F:K,3,0))))</f>
        <v>2240</v>
      </c>
      <c r="S45" s="185">
        <f t="shared" si="17"/>
        <v>1.0164690422077922</v>
      </c>
      <c r="T45" s="215" t="s">
        <v>2133</v>
      </c>
      <c r="U45" s="214">
        <v>0.3</v>
      </c>
      <c r="V45" s="216">
        <f t="shared" si="18"/>
        <v>25.249684346011133</v>
      </c>
      <c r="W45" s="175"/>
      <c r="Y45" s="190"/>
    </row>
    <row r="46" spans="1:25" s="44" customFormat="1" hidden="1">
      <c r="A46" s="190" t="str">
        <f t="shared" si="15"/>
        <v>1040BR011893200257</v>
      </c>
      <c r="B46" s="190"/>
      <c r="C46" s="190" t="str">
        <f t="shared" si="16"/>
        <v>BR0118931040</v>
      </c>
      <c r="D46" s="198">
        <v>1040</v>
      </c>
      <c r="E46" s="222">
        <v>200257</v>
      </c>
      <c r="F46" s="190" t="s">
        <v>522</v>
      </c>
      <c r="G46" s="39" t="s">
        <v>1164</v>
      </c>
      <c r="H46" s="190" t="s">
        <v>1682</v>
      </c>
      <c r="I46" s="198" t="s">
        <v>487</v>
      </c>
      <c r="J46" s="179">
        <f>VLOOKUP(C46,BASE!A:N,14,0)</f>
        <v>13.28448</v>
      </c>
      <c r="K46" s="179">
        <f>VLOOKUP(C46,BASE!A:O,15,0)</f>
        <v>2.4</v>
      </c>
      <c r="L46" s="185">
        <f>VLOOKUP(G46,BASE!F:M,8,0)*0.03</f>
        <v>4.3079999999999993E-2</v>
      </c>
      <c r="M46" s="190" t="s">
        <v>53</v>
      </c>
      <c r="N46" s="198" t="s">
        <v>513</v>
      </c>
      <c r="O46" s="192" t="s">
        <v>121</v>
      </c>
      <c r="P46" s="185">
        <v>0</v>
      </c>
      <c r="Q46" s="190" t="str">
        <f>VLOOKUP(G46,BASE!F:H,3,0)</f>
        <v>BTF0030 RTAN2</v>
      </c>
      <c r="R46" s="212" t="b">
        <f>IF(O46="PRANCHA",VLOOKUP(Q46,QUANT!F:K,6,0),IF('Precificação CIF'!O254="BAÚ",VLOOKUP('Precificação CIF'!Q254,QUANT!F:K,2,0),IF(O46="CARRETA",VLOOKUP(Q46,QUANT!F:K,3,0))))</f>
        <v>0</v>
      </c>
      <c r="S46" s="185" t="e">
        <f t="shared" si="17"/>
        <v>#DIV/0!</v>
      </c>
      <c r="T46" s="215" t="s">
        <v>2132</v>
      </c>
      <c r="U46" s="214">
        <v>0.3</v>
      </c>
      <c r="V46" s="216">
        <f t="shared" si="18"/>
        <v>22.467942857142859</v>
      </c>
      <c r="W46" s="175"/>
      <c r="Y46" s="190"/>
    </row>
    <row r="47" spans="1:25" s="44" customFormat="1" hidden="1">
      <c r="A47" s="190" t="str">
        <f t="shared" si="15"/>
        <v>1040BR011891200257</v>
      </c>
      <c r="B47" s="190"/>
      <c r="C47" s="190" t="str">
        <f t="shared" si="16"/>
        <v>BR0118911040</v>
      </c>
      <c r="D47" s="198">
        <v>1040</v>
      </c>
      <c r="E47" s="222">
        <v>200257</v>
      </c>
      <c r="F47" s="190" t="s">
        <v>522</v>
      </c>
      <c r="G47" s="39" t="s">
        <v>1159</v>
      </c>
      <c r="H47" s="190" t="s">
        <v>1675</v>
      </c>
      <c r="I47" s="198" t="s">
        <v>487</v>
      </c>
      <c r="J47" s="179">
        <f>VLOOKUP(C47,BASE!A:N,14,0)</f>
        <v>17.110409999999998</v>
      </c>
      <c r="K47" s="179">
        <f>VLOOKUP(C47,BASE!A:O,15,0)</f>
        <v>0.7</v>
      </c>
      <c r="L47" s="185">
        <f>VLOOKUP(G47,BASE!F:M,8,0)*0.03</f>
        <v>4.0079999999999998E-2</v>
      </c>
      <c r="M47" s="190" t="s">
        <v>53</v>
      </c>
      <c r="N47" s="198" t="s">
        <v>513</v>
      </c>
      <c r="O47" s="192" t="s">
        <v>121</v>
      </c>
      <c r="P47" s="185">
        <v>0</v>
      </c>
      <c r="Q47" s="190" t="str">
        <f>VLOOKUP(G47,BASE!F:H,3,0)</f>
        <v>BTF0025 RTAN2</v>
      </c>
      <c r="R47" s="212" t="b">
        <f>IF(O47="PRANCHA",VLOOKUP(Q47,QUANT!F:K,6,0),IF('Precificação CIF'!O255="BAÚ",VLOOKUP('Precificação CIF'!Q255,QUANT!F:K,2,0),IF(O47="CARRETA",VLOOKUP(Q47,QUANT!F:K,3,0))))</f>
        <v>0</v>
      </c>
      <c r="S47" s="185" t="e">
        <f t="shared" si="17"/>
        <v>#DIV/0!</v>
      </c>
      <c r="T47" s="215" t="s">
        <v>2132</v>
      </c>
      <c r="U47" s="214">
        <v>0.3</v>
      </c>
      <c r="V47" s="216">
        <f t="shared" si="18"/>
        <v>25.500699999999998</v>
      </c>
      <c r="W47" s="175"/>
      <c r="Y47" s="190"/>
    </row>
    <row r="48" spans="1:25" s="44" customFormat="1" hidden="1">
      <c r="A48" s="190" t="str">
        <f t="shared" si="15"/>
        <v>1040BR001352201406</v>
      </c>
      <c r="B48" s="190"/>
      <c r="C48" s="190" t="str">
        <f t="shared" si="16"/>
        <v>BR0013521040</v>
      </c>
      <c r="D48" s="198">
        <v>1040</v>
      </c>
      <c r="E48" s="222">
        <v>201406</v>
      </c>
      <c r="F48" s="190" t="s">
        <v>707</v>
      </c>
      <c r="G48" s="39" t="s">
        <v>1496</v>
      </c>
      <c r="H48" s="190" t="s">
        <v>1986</v>
      </c>
      <c r="I48" s="198" t="s">
        <v>487</v>
      </c>
      <c r="J48" s="179">
        <f>VLOOKUP(C48,BASE!A:N,14,0)</f>
        <v>52.109029999999997</v>
      </c>
      <c r="K48" s="179">
        <f>VLOOKUP(C48,BASE!A:O,15,0)</f>
        <v>2.4</v>
      </c>
      <c r="L48" s="185">
        <f>VLOOKUP(G48,BASE!F:M,8,0)*0.03</f>
        <v>9.375E-2</v>
      </c>
      <c r="M48" s="191" t="s">
        <v>250</v>
      </c>
      <c r="N48" s="217" t="s">
        <v>346</v>
      </c>
      <c r="O48" s="192" t="s">
        <v>121</v>
      </c>
      <c r="P48" s="185">
        <f>VLOOKUP(O48&amp;M48&amp;D48,'Tabela Frete At. 23.03.22'!A:P,16,0)</f>
        <v>1361.7779636363634</v>
      </c>
      <c r="Q48" s="190" t="str">
        <f>VLOOKUP(G48,BASE!F:H,3,0)</f>
        <v>TTR0050 CILIN</v>
      </c>
      <c r="R48" s="212">
        <f>IF(O48="PRANCHA",VLOOKUP(Q48,QUANT!F:K,6,0),IF('Precificação CIF'!O48="BAÚ",VLOOKUP('Precificação CIF'!Q48,QUANT!F:K,2,0),IF(O48="CARRETA",VLOOKUP(Q48,QUANT!F:K,3,0))))</f>
        <v>840</v>
      </c>
      <c r="S48" s="185">
        <f t="shared" si="17"/>
        <v>1.6211642424242423</v>
      </c>
      <c r="T48" s="215" t="s">
        <v>2133</v>
      </c>
      <c r="U48" s="214">
        <v>0.3</v>
      </c>
      <c r="V48" s="216">
        <f t="shared" si="18"/>
        <v>80.319920346320345</v>
      </c>
      <c r="W48" s="175"/>
      <c r="Y48" s="190"/>
    </row>
    <row r="49" spans="1:25" s="44" customFormat="1" hidden="1">
      <c r="A49" s="190" t="str">
        <f t="shared" si="15"/>
        <v>1040BR001352200101</v>
      </c>
      <c r="B49" s="190"/>
      <c r="C49" s="190" t="str">
        <f t="shared" si="16"/>
        <v>BR0013521040</v>
      </c>
      <c r="D49" s="198">
        <v>1040</v>
      </c>
      <c r="E49" s="222">
        <v>200101</v>
      </c>
      <c r="F49" s="190" t="s">
        <v>707</v>
      </c>
      <c r="G49" s="39" t="s">
        <v>1496</v>
      </c>
      <c r="H49" s="190" t="s">
        <v>1986</v>
      </c>
      <c r="I49" s="198" t="s">
        <v>487</v>
      </c>
      <c r="J49" s="179">
        <f>VLOOKUP(C49,BASE!A:N,14,0)</f>
        <v>52.109029999999997</v>
      </c>
      <c r="K49" s="179">
        <f>VLOOKUP(C49,BASE!A:O,15,0)</f>
        <v>2.4</v>
      </c>
      <c r="L49" s="185">
        <f>VLOOKUP(G49,BASE!F:M,8,0)*0.03</f>
        <v>9.375E-2</v>
      </c>
      <c r="M49" s="191" t="s">
        <v>182</v>
      </c>
      <c r="N49" s="217" t="s">
        <v>346</v>
      </c>
      <c r="O49" s="192" t="s">
        <v>121</v>
      </c>
      <c r="P49" s="185">
        <f>VLOOKUP(O49&amp;M49&amp;D49,'Tabela Frete At. 23.03.22'!A:P,16,0)</f>
        <v>1680.9616494545457</v>
      </c>
      <c r="Q49" s="190" t="str">
        <f>VLOOKUP(G49,BASE!F:H,3,0)</f>
        <v>TTR0050 CILIN</v>
      </c>
      <c r="R49" s="212">
        <f>IF(O49="PRANCHA",VLOOKUP(Q49,QUANT!F:K,6,0),IF('Precificação CIF'!O49="BAÚ",VLOOKUP('Precificação CIF'!Q49,QUANT!F:K,2,0),IF(O49="CARRETA",VLOOKUP(Q49,QUANT!F:K,3,0))))</f>
        <v>840</v>
      </c>
      <c r="S49" s="185">
        <f t="shared" si="17"/>
        <v>2.0011448207792211</v>
      </c>
      <c r="T49" s="215" t="s">
        <v>2133</v>
      </c>
      <c r="U49" s="214">
        <v>0.3</v>
      </c>
      <c r="V49" s="216">
        <f t="shared" si="18"/>
        <v>80.862749743970326</v>
      </c>
      <c r="W49" s="175"/>
      <c r="Y49" s="190"/>
    </row>
    <row r="50" spans="1:25" s="44" customFormat="1" hidden="1">
      <c r="A50" s="190" t="str">
        <f t="shared" si="15"/>
        <v>1040BR011511200101</v>
      </c>
      <c r="B50" s="190"/>
      <c r="C50" s="190" t="str">
        <f t="shared" si="16"/>
        <v>BR0115111040</v>
      </c>
      <c r="D50" s="198">
        <v>1040</v>
      </c>
      <c r="E50" s="222">
        <v>200101</v>
      </c>
      <c r="F50" s="190" t="s">
        <v>707</v>
      </c>
      <c r="G50" s="39" t="s">
        <v>1448</v>
      </c>
      <c r="H50" s="190" t="s">
        <v>1940</v>
      </c>
      <c r="I50" s="198" t="s">
        <v>487</v>
      </c>
      <c r="J50" s="179">
        <f>VLOOKUP(C50,BASE!A:N,14,0)</f>
        <v>121.36309</v>
      </c>
      <c r="K50" s="179">
        <f>VLOOKUP(C50,BASE!A:O,15,0)</f>
        <v>3.06</v>
      </c>
      <c r="L50" s="185">
        <f>VLOOKUP(G50,BASE!F:M,8,0)*0.03</f>
        <v>0.28550999999999999</v>
      </c>
      <c r="M50" s="191" t="s">
        <v>182</v>
      </c>
      <c r="N50" s="217" t="s">
        <v>346</v>
      </c>
      <c r="O50" s="192" t="s">
        <v>121</v>
      </c>
      <c r="P50" s="185">
        <f>VLOOKUP(O50&amp;M50&amp;D50,'Tabela Frete At. 23.03.22'!A:P,16,0)</f>
        <v>1680.9616494545457</v>
      </c>
      <c r="Q50" s="190" t="str">
        <f>VLOOKUP(G50,BASE!F:H,3,0)</f>
        <v>TTF0200 ELANE</v>
      </c>
      <c r="R50" s="212">
        <f>IF(O50="PRANCHA",VLOOKUP(Q50,QUANT!F:K,6,0),IF('Precificação CIF'!O50="BAÚ",VLOOKUP('Precificação CIF'!Q50,QUANT!F:K,2,0),IF(O50="CARRETA",VLOOKUP(Q50,QUANT!F:K,3,0))))</f>
        <v>240</v>
      </c>
      <c r="S50" s="185">
        <f t="shared" si="17"/>
        <v>7.004006872727274</v>
      </c>
      <c r="T50" s="215" t="s">
        <v>2133</v>
      </c>
      <c r="U50" s="214">
        <v>0.3</v>
      </c>
      <c r="V50" s="216">
        <f t="shared" si="18"/>
        <v>188.16086696103901</v>
      </c>
      <c r="W50" s="175"/>
      <c r="Y50" s="190"/>
    </row>
    <row r="51" spans="1:25" s="44" customFormat="1" hidden="1">
      <c r="A51" s="190" t="str">
        <f t="shared" si="15"/>
        <v>1040BR001342200101</v>
      </c>
      <c r="B51" s="190"/>
      <c r="C51" s="190" t="str">
        <f t="shared" si="16"/>
        <v>BR0013421040</v>
      </c>
      <c r="D51" s="198">
        <v>1040</v>
      </c>
      <c r="E51" s="222">
        <v>200101</v>
      </c>
      <c r="F51" s="190" t="s">
        <v>707</v>
      </c>
      <c r="G51" s="39" t="s">
        <v>1505</v>
      </c>
      <c r="H51" s="190" t="s">
        <v>1995</v>
      </c>
      <c r="I51" s="198" t="s">
        <v>487</v>
      </c>
      <c r="J51" s="179">
        <f>VLOOKUP(C51,BASE!A:N,14,0)</f>
        <v>134.22161</v>
      </c>
      <c r="K51" s="179">
        <f>VLOOKUP(C51,BASE!A:O,15,0)</f>
        <v>3.06</v>
      </c>
      <c r="L51" s="185">
        <f>VLOOKUP(G51,BASE!F:M,8,0)*0.03</f>
        <v>0.33038999999999996</v>
      </c>
      <c r="M51" s="191" t="s">
        <v>182</v>
      </c>
      <c r="N51" s="217" t="s">
        <v>346</v>
      </c>
      <c r="O51" s="192" t="s">
        <v>121</v>
      </c>
      <c r="P51" s="185">
        <f>VLOOKUP(O51&amp;M51&amp;D51,'Tabela Frete At. 23.03.22'!A:P,16,0)</f>
        <v>1680.9616494545457</v>
      </c>
      <c r="Q51" s="190" t="str">
        <f>VLOOKUP(G51,BASE!F:H,3,0)</f>
        <v>TTR0200 VANLQ</v>
      </c>
      <c r="R51" s="212">
        <f>IF(O51="PRANCHA",VLOOKUP(Q51,QUANT!F:K,6,0),IF('Precificação CIF'!O51="BAÚ",VLOOKUP('Precificação CIF'!Q51,QUANT!F:K,2,0),IF(O51="CARRETA",VLOOKUP(Q51,QUANT!F:K,3,0))))</f>
        <v>240</v>
      </c>
      <c r="S51" s="185">
        <f t="shared" si="17"/>
        <v>7.004006872727274</v>
      </c>
      <c r="T51" s="215" t="s">
        <v>2133</v>
      </c>
      <c r="U51" s="214">
        <v>0.3</v>
      </c>
      <c r="V51" s="216">
        <f t="shared" si="18"/>
        <v>206.59429553246753</v>
      </c>
      <c r="W51" s="175"/>
      <c r="Y51" s="190"/>
    </row>
    <row r="52" spans="1:25" s="44" customFormat="1" hidden="1">
      <c r="A52" s="190" t="str">
        <f t="shared" si="15"/>
        <v>1040BR010753200101</v>
      </c>
      <c r="B52" s="190"/>
      <c r="C52" s="190" t="str">
        <f t="shared" si="16"/>
        <v>BR0107531040</v>
      </c>
      <c r="D52" s="198">
        <v>1040</v>
      </c>
      <c r="E52" s="222">
        <v>200101</v>
      </c>
      <c r="F52" s="190" t="s">
        <v>707</v>
      </c>
      <c r="G52" s="39" t="s">
        <v>1446</v>
      </c>
      <c r="H52" s="190" t="s">
        <v>1938</v>
      </c>
      <c r="I52" s="198" t="s">
        <v>487</v>
      </c>
      <c r="J52" s="179">
        <f>VLOOKUP(C52,BASE!A:N,14,0)</f>
        <v>55.399970000000003</v>
      </c>
      <c r="K52" s="179">
        <f>VLOOKUP(C52,BASE!A:O,15,0)</f>
        <v>3.06</v>
      </c>
      <c r="L52" s="185">
        <f>VLOOKUP(G52,BASE!F:M,8,0)*0.03</f>
        <v>0.28519199999999995</v>
      </c>
      <c r="M52" s="191" t="s">
        <v>182</v>
      </c>
      <c r="N52" s="217" t="s">
        <v>346</v>
      </c>
      <c r="O52" s="192" t="s">
        <v>121</v>
      </c>
      <c r="P52" s="185">
        <f>VLOOKUP(O52&amp;M52&amp;D52,'Tabela Frete At. 23.03.22'!A:P,16,0)</f>
        <v>1680.9616494545457</v>
      </c>
      <c r="Q52" s="190" t="str">
        <f>VLOOKUP(G52,BASE!F:H,3,0)</f>
        <v>TTF0200 ELANE</v>
      </c>
      <c r="R52" s="212">
        <f>IF(O52="PRANCHA",VLOOKUP(Q52,QUANT!F:K,6,0),IF('Precificação CIF'!O52="BAÚ",VLOOKUP('Precificação CIF'!Q52,QUANT!F:K,2,0),IF(O52="CARRETA",VLOOKUP(Q52,QUANT!F:K,3,0))))</f>
        <v>240</v>
      </c>
      <c r="S52" s="185">
        <f t="shared" si="17"/>
        <v>7.004006872727274</v>
      </c>
      <c r="T52" s="215" t="s">
        <v>2132</v>
      </c>
      <c r="U52" s="214">
        <v>0.3</v>
      </c>
      <c r="V52" s="216">
        <f t="shared" si="18"/>
        <v>83.921660000000017</v>
      </c>
      <c r="W52" s="175"/>
      <c r="Y52" s="190"/>
    </row>
    <row r="53" spans="1:25" s="44" customFormat="1" hidden="1">
      <c r="A53" s="190" t="str">
        <f t="shared" si="15"/>
        <v>1040BR001350200101</v>
      </c>
      <c r="B53" s="190"/>
      <c r="C53" s="190" t="str">
        <f t="shared" si="16"/>
        <v>BR0013501040</v>
      </c>
      <c r="D53" s="198">
        <v>1040</v>
      </c>
      <c r="E53" s="222">
        <v>200101</v>
      </c>
      <c r="F53" s="190" t="s">
        <v>707</v>
      </c>
      <c r="G53" s="39" t="s">
        <v>1494</v>
      </c>
      <c r="H53" s="190" t="s">
        <v>1985</v>
      </c>
      <c r="I53" s="198" t="s">
        <v>487</v>
      </c>
      <c r="J53" s="179">
        <f>VLOOKUP(C53,BASE!A:N,14,0)</f>
        <v>33.729819999999997</v>
      </c>
      <c r="K53" s="179">
        <f>VLOOKUP(C53,BASE!A:O,15,0)</f>
        <v>2.4</v>
      </c>
      <c r="L53" s="185">
        <f>VLOOKUP(G53,BASE!F:M,8,0)*0.03</f>
        <v>5.6459999999999996E-2</v>
      </c>
      <c r="M53" s="191" t="s">
        <v>182</v>
      </c>
      <c r="N53" s="217" t="s">
        <v>346</v>
      </c>
      <c r="O53" s="192" t="s">
        <v>121</v>
      </c>
      <c r="P53" s="185">
        <f>VLOOKUP(O53&amp;M53&amp;D53,'Tabela Frete At. 23.03.22'!A:P,16,0)</f>
        <v>1680.9616494545457</v>
      </c>
      <c r="Q53" s="190" t="str">
        <f>VLOOKUP(G53,BASE!F:H,3,0)</f>
        <v>TTR0030 CILLQ</v>
      </c>
      <c r="R53" s="212">
        <f>IF(O53="PRANCHA",VLOOKUP(Q53,QUANT!F:K,6,0),IF('Precificação CIF'!O53="BAÚ",VLOOKUP('Precificação CIF'!Q53,QUANT!F:K,2,0),IF(O53="CARRETA",VLOOKUP(Q53,QUANT!F:K,3,0))))</f>
        <v>1392</v>
      </c>
      <c r="S53" s="185">
        <f t="shared" si="17"/>
        <v>1.2075873918495299</v>
      </c>
      <c r="T53" s="215" t="s">
        <v>2133</v>
      </c>
      <c r="U53" s="214">
        <v>0.3</v>
      </c>
      <c r="V53" s="216">
        <f t="shared" si="18"/>
        <v>53.419810559785041</v>
      </c>
      <c r="W53" s="175"/>
      <c r="Y53" s="190"/>
    </row>
    <row r="54" spans="1:25" s="44" customFormat="1" hidden="1">
      <c r="A54" s="190" t="str">
        <f t="shared" si="15"/>
        <v>1040BR001342201406</v>
      </c>
      <c r="B54" s="190"/>
      <c r="C54" s="190" t="str">
        <f t="shared" si="16"/>
        <v>BR0013421040</v>
      </c>
      <c r="D54" s="198">
        <v>1040</v>
      </c>
      <c r="E54" s="222">
        <v>201406</v>
      </c>
      <c r="F54" s="190" t="s">
        <v>707</v>
      </c>
      <c r="G54" s="39" t="s">
        <v>1505</v>
      </c>
      <c r="H54" s="190" t="s">
        <v>1995</v>
      </c>
      <c r="I54" s="198" t="s">
        <v>487</v>
      </c>
      <c r="J54" s="179">
        <f>VLOOKUP(C54,BASE!A:N,14,0)</f>
        <v>134.22161</v>
      </c>
      <c r="K54" s="179">
        <f>VLOOKUP(C54,BASE!A:O,15,0)</f>
        <v>3.06</v>
      </c>
      <c r="L54" s="185">
        <f>VLOOKUP(G54,BASE!F:M,8,0)*0.03</f>
        <v>0.33038999999999996</v>
      </c>
      <c r="M54" s="191" t="s">
        <v>250</v>
      </c>
      <c r="N54" s="217" t="s">
        <v>346</v>
      </c>
      <c r="O54" s="192" t="s">
        <v>121</v>
      </c>
      <c r="P54" s="185">
        <f>VLOOKUP(O54&amp;M54&amp;D54,'Tabela Frete At. 23.03.22'!A:P,16,0)</f>
        <v>1361.7779636363634</v>
      </c>
      <c r="Q54" s="190" t="str">
        <f>VLOOKUP(G54,BASE!F:H,3,0)</f>
        <v>TTR0200 VANLQ</v>
      </c>
      <c r="R54" s="212">
        <f>IF(O54="PRANCHA",VLOOKUP(Q54,QUANT!F:K,6,0),IF('Precificação CIF'!O54="BAÚ",VLOOKUP('Precificação CIF'!Q54,QUANT!F:K,2,0),IF(O54="CARRETA",VLOOKUP(Q54,QUANT!F:K,3,0))))</f>
        <v>240</v>
      </c>
      <c r="S54" s="185">
        <f t="shared" si="17"/>
        <v>5.6740748484848478</v>
      </c>
      <c r="T54" s="215" t="s">
        <v>2133</v>
      </c>
      <c r="U54" s="214">
        <v>0.3</v>
      </c>
      <c r="V54" s="216">
        <f t="shared" si="18"/>
        <v>204.69439264069266</v>
      </c>
      <c r="W54" s="175"/>
      <c r="Y54" s="190"/>
    </row>
    <row r="55" spans="1:25" s="44" customFormat="1" hidden="1">
      <c r="A55" s="190" t="str">
        <f t="shared" si="15"/>
        <v>1040BR005295200101</v>
      </c>
      <c r="B55" s="190"/>
      <c r="C55" s="190" t="str">
        <f t="shared" si="16"/>
        <v>BR0052951040</v>
      </c>
      <c r="D55" s="198">
        <v>1040</v>
      </c>
      <c r="E55" s="222">
        <v>200101</v>
      </c>
      <c r="F55" s="190" t="s">
        <v>707</v>
      </c>
      <c r="G55" s="39" t="s">
        <v>1444</v>
      </c>
      <c r="H55" s="190" t="s">
        <v>1936</v>
      </c>
      <c r="I55" s="198" t="s">
        <v>487</v>
      </c>
      <c r="J55" s="179">
        <f>VLOOKUP(C55,BASE!A:N,14,0)</f>
        <v>30.39997</v>
      </c>
      <c r="K55" s="179">
        <f>VLOOKUP(C55,BASE!A:O,15,0)</f>
        <v>3.06</v>
      </c>
      <c r="L55" s="185">
        <f>VLOOKUP(G55,BASE!F:M,8,0)*0.03</f>
        <v>0.14693999999999999</v>
      </c>
      <c r="M55" s="191" t="s">
        <v>182</v>
      </c>
      <c r="N55" s="217" t="s">
        <v>346</v>
      </c>
      <c r="O55" s="192" t="s">
        <v>121</v>
      </c>
      <c r="P55" s="185">
        <f>VLOOKUP(O55&amp;M55&amp;D55,'Tabela Frete At. 23.03.22'!A:P,16,0)</f>
        <v>1680.9616494545457</v>
      </c>
      <c r="Q55" s="190" t="str">
        <f>VLOOKUP(G55,BASE!F:H,3,0)</f>
        <v>TTF0100 CILBE</v>
      </c>
      <c r="R55" s="212">
        <f>IF(O55="PRANCHA",VLOOKUP(Q55,QUANT!F:K,6,0),IF('Precificação CIF'!O55="BAÚ",VLOOKUP('Precificação CIF'!Q55,QUANT!F:K,2,0),IF(O55="CARRETA",VLOOKUP(Q55,QUANT!F:K,3,0))))</f>
        <v>440</v>
      </c>
      <c r="S55" s="185">
        <f t="shared" si="17"/>
        <v>3.8203673851239675</v>
      </c>
      <c r="T55" s="215" t="s">
        <v>2133</v>
      </c>
      <c r="U55" s="214">
        <v>0.3</v>
      </c>
      <c r="V55" s="216">
        <f t="shared" si="18"/>
        <v>53.467539121605668</v>
      </c>
      <c r="W55" s="175"/>
      <c r="Y55" s="190"/>
    </row>
    <row r="56" spans="1:25" s="44" customFormat="1" hidden="1">
      <c r="A56" s="190" t="s">
        <v>2268</v>
      </c>
      <c r="B56" s="190"/>
      <c r="C56" s="190" t="str">
        <f t="shared" si="16"/>
        <v>BR0120401040</v>
      </c>
      <c r="D56" s="198">
        <v>1040</v>
      </c>
      <c r="E56" s="39">
        <v>201406</v>
      </c>
      <c r="F56" s="190" t="s">
        <v>707</v>
      </c>
      <c r="G56" s="190" t="s">
        <v>2501</v>
      </c>
      <c r="H56" s="190" t="s">
        <v>2553</v>
      </c>
      <c r="I56" s="198" t="s">
        <v>487</v>
      </c>
      <c r="J56" s="179">
        <f>VLOOKUP(C56,BASE!A:N,14,0)</f>
        <v>130.36167</v>
      </c>
      <c r="K56" s="179">
        <f>VLOOKUP(C56,BASE!A:O,15,0)</f>
        <v>3.06</v>
      </c>
      <c r="L56" s="185">
        <f>VLOOKUP(G56,BASE!F:M,8,0)*0.03</f>
        <v>0.33038999999999996</v>
      </c>
      <c r="M56" s="190" t="s">
        <v>250</v>
      </c>
      <c r="N56" s="217" t="s">
        <v>346</v>
      </c>
      <c r="O56" s="192" t="s">
        <v>121</v>
      </c>
      <c r="P56" s="185">
        <f>VLOOKUP(O56&amp;M56&amp;D56,'Tabela Frete At. 23.03.22'!A:P,16,0)</f>
        <v>1361.7779636363634</v>
      </c>
      <c r="Q56" s="190" t="str">
        <f>VLOOKUP(G56,BASE!F:H,3,0)</f>
        <v>TTR0200 VANLQ</v>
      </c>
      <c r="R56" s="212">
        <f>IF(O56="PRANCHA",VLOOKUP(Q56,QUANT!F:K,6,0),IF('Precificação CIF'!O56="BAÚ",VLOOKUP('Precificação CIF'!Q56,QUANT!F:K,2,0),IF(O56="CARRETA",VLOOKUP(Q56,QUANT!F:K,3,0))))</f>
        <v>240</v>
      </c>
      <c r="S56" s="185">
        <f t="shared" si="17"/>
        <v>5.6740748484848478</v>
      </c>
      <c r="T56" s="215" t="s">
        <v>2132</v>
      </c>
      <c r="U56" s="214">
        <v>0.3</v>
      </c>
      <c r="V56" s="216">
        <f t="shared" si="18"/>
        <v>191.07437142857145</v>
      </c>
      <c r="W56" s="190"/>
      <c r="Y56" s="190"/>
    </row>
    <row r="57" spans="1:25" s="44" customFormat="1" hidden="1">
      <c r="A57" s="190" t="str">
        <f>D57&amp;G57&amp;E57</f>
        <v>1040BR001343200101</v>
      </c>
      <c r="B57" s="190"/>
      <c r="C57" s="190" t="str">
        <f t="shared" si="16"/>
        <v>BR0013431040</v>
      </c>
      <c r="D57" s="198">
        <v>1040</v>
      </c>
      <c r="E57" s="39">
        <v>200101</v>
      </c>
      <c r="F57" s="190" t="s">
        <v>496</v>
      </c>
      <c r="G57" s="39" t="s">
        <v>1504</v>
      </c>
      <c r="H57" s="190" t="s">
        <v>2075</v>
      </c>
      <c r="I57" s="198" t="s">
        <v>487</v>
      </c>
      <c r="J57" s="179">
        <f>VLOOKUP(C57,BASE!A:N,14,0)</f>
        <v>147.5275</v>
      </c>
      <c r="K57" s="179">
        <f>VLOOKUP(C57,BASE!A:O,15,0)</f>
        <v>3.06</v>
      </c>
      <c r="L57" s="185">
        <f>VLOOKUP(G57,BASE!F:M,8,0)*0.03</f>
        <v>0.32138999999999995</v>
      </c>
      <c r="M57" s="190" t="s">
        <v>182</v>
      </c>
      <c r="N57" s="217" t="s">
        <v>346</v>
      </c>
      <c r="O57" s="192" t="s">
        <v>121</v>
      </c>
      <c r="P57" s="185">
        <f>VLOOKUP(O57&amp;M57&amp;D57,'Tabela Frete At. 23.03.22'!A:P,16,0)</f>
        <v>1680.9616494545457</v>
      </c>
      <c r="Q57" s="190" t="str">
        <f>VLOOKUP(G57,BASE!F:H,3,0)</f>
        <v>TTR0200 VANLQ</v>
      </c>
      <c r="R57" s="212">
        <f>IF(O57="PRANCHA",VLOOKUP(Q57,QUANT!F:K,6,0),IF('Precificação CIF'!O57="BAÚ",VLOOKUP('Precificação CIF'!Q57,QUANT!F:K,2,0),IF(O57="CARRETA",VLOOKUP(Q57,QUANT!F:K,3,0))))</f>
        <v>240</v>
      </c>
      <c r="S57" s="185">
        <f t="shared" si="17"/>
        <v>7.004006872727274</v>
      </c>
      <c r="T57" s="215" t="s">
        <v>2133</v>
      </c>
      <c r="U57" s="214">
        <v>0.3</v>
      </c>
      <c r="V57" s="216">
        <f t="shared" si="18"/>
        <v>225.58985267532472</v>
      </c>
      <c r="W57" s="190"/>
      <c r="Y57" s="190"/>
    </row>
    <row r="58" spans="1:25" s="44" customFormat="1" hidden="1">
      <c r="A58" s="190" t="s">
        <v>2250</v>
      </c>
      <c r="B58" s="190"/>
      <c r="C58" s="190" t="str">
        <f t="shared" si="16"/>
        <v>BR0013521040</v>
      </c>
      <c r="D58" s="198">
        <v>1040</v>
      </c>
      <c r="E58" s="39">
        <v>204061</v>
      </c>
      <c r="F58" s="190" t="s">
        <v>496</v>
      </c>
      <c r="G58" s="190" t="s">
        <v>1496</v>
      </c>
      <c r="H58" s="190" t="s">
        <v>2049</v>
      </c>
      <c r="I58" s="198" t="s">
        <v>487</v>
      </c>
      <c r="J58" s="179">
        <f>VLOOKUP(C58,BASE!A:N,14,0)</f>
        <v>52.109029999999997</v>
      </c>
      <c r="K58" s="179">
        <f>VLOOKUP(C58,BASE!A:O,15,0)</f>
        <v>2.4</v>
      </c>
      <c r="L58" s="185">
        <f>VLOOKUP(G58,BASE!F:M,8,0)*0.03</f>
        <v>9.375E-2</v>
      </c>
      <c r="M58" s="190" t="s">
        <v>72</v>
      </c>
      <c r="N58" s="217" t="s">
        <v>346</v>
      </c>
      <c r="O58" s="192" t="s">
        <v>121</v>
      </c>
      <c r="P58" s="185">
        <f>VLOOKUP(O58&amp;M58&amp;D58,'Tabela Frete At. 23.03.22'!A:P,16,0)</f>
        <v>2371.0708181818181</v>
      </c>
      <c r="Q58" s="190" t="str">
        <f>VLOOKUP(G58,BASE!F:H,3,0)</f>
        <v>TTR0050 CILIN</v>
      </c>
      <c r="R58" s="212">
        <f>IF(O58="PRANCHA",VLOOKUP(Q58,QUANT!F:K,6,0),IF('Precificação CIF'!O58="BAÚ",VLOOKUP('Precificação CIF'!Q58,QUANT!F:K,2,0),IF(O58="CARRETA",VLOOKUP(Q58,QUANT!F:K,3,0))))</f>
        <v>840</v>
      </c>
      <c r="S58" s="185">
        <f t="shared" si="17"/>
        <v>2.8227033549783549</v>
      </c>
      <c r="T58" s="215" t="s">
        <v>2133</v>
      </c>
      <c r="U58" s="214">
        <v>0.3</v>
      </c>
      <c r="V58" s="216">
        <f t="shared" si="18"/>
        <v>82.036404792826232</v>
      </c>
      <c r="W58" s="190"/>
      <c r="Y58" s="190"/>
    </row>
    <row r="59" spans="1:25" s="44" customFormat="1" hidden="1">
      <c r="A59" s="190" t="s">
        <v>2317</v>
      </c>
      <c r="B59" s="190"/>
      <c r="C59" s="190" t="str">
        <f t="shared" si="16"/>
        <v>BR0120401040</v>
      </c>
      <c r="D59" s="198">
        <v>1040</v>
      </c>
      <c r="E59" s="39">
        <v>200101</v>
      </c>
      <c r="F59" s="190" t="s">
        <v>496</v>
      </c>
      <c r="G59" s="190" t="s">
        <v>2501</v>
      </c>
      <c r="H59" s="190" t="s">
        <v>2553</v>
      </c>
      <c r="I59" s="198" t="s">
        <v>487</v>
      </c>
      <c r="J59" s="179">
        <f>VLOOKUP(C59,BASE!A:N,14,0)</f>
        <v>130.36167</v>
      </c>
      <c r="K59" s="179">
        <f>VLOOKUP(C59,BASE!A:O,15,0)</f>
        <v>3.06</v>
      </c>
      <c r="L59" s="185">
        <f>VLOOKUP(G59,BASE!F:M,8,0)*0.03</f>
        <v>0.33038999999999996</v>
      </c>
      <c r="M59" s="190" t="s">
        <v>182</v>
      </c>
      <c r="N59" s="217" t="s">
        <v>346</v>
      </c>
      <c r="O59" s="192" t="s">
        <v>121</v>
      </c>
      <c r="P59" s="185">
        <f>VLOOKUP(O59&amp;M59&amp;D59,'Tabela Frete At. 23.03.22'!A:P,16,0)</f>
        <v>1680.9616494545457</v>
      </c>
      <c r="Q59" s="190" t="str">
        <f>VLOOKUP(G59,BASE!F:H,3,0)</f>
        <v>TTR0200 VANLQ</v>
      </c>
      <c r="R59" s="212">
        <f>IF(O59="PRANCHA",VLOOKUP(Q59,QUANT!F:K,6,0),IF('Precificação CIF'!O59="BAÚ",VLOOKUP('Precificação CIF'!Q59,QUANT!F:K,2,0),IF(O59="CARRETA",VLOOKUP(Q59,QUANT!F:K,3,0))))</f>
        <v>240</v>
      </c>
      <c r="S59" s="185">
        <f t="shared" si="17"/>
        <v>7.004006872727274</v>
      </c>
      <c r="T59" s="215" t="s">
        <v>2133</v>
      </c>
      <c r="U59" s="214">
        <v>0.3</v>
      </c>
      <c r="V59" s="216">
        <f t="shared" si="18"/>
        <v>201.08009553246754</v>
      </c>
      <c r="W59" s="190"/>
      <c r="Y59" s="190"/>
    </row>
    <row r="60" spans="1:25" s="44" customFormat="1" hidden="1">
      <c r="A60" s="190" t="str">
        <f>D60&amp;G60&amp;E60</f>
        <v>1040BR011887200257</v>
      </c>
      <c r="B60" s="190"/>
      <c r="C60" s="190" t="str">
        <f t="shared" si="16"/>
        <v>BR0118871040</v>
      </c>
      <c r="D60" s="198">
        <v>1040</v>
      </c>
      <c r="E60" s="222">
        <v>200257</v>
      </c>
      <c r="F60" s="190" t="s">
        <v>522</v>
      </c>
      <c r="G60" s="39" t="s">
        <v>1142</v>
      </c>
      <c r="H60" s="190" t="s">
        <v>1653</v>
      </c>
      <c r="I60" s="198" t="s">
        <v>487</v>
      </c>
      <c r="J60" s="179">
        <f>VLOOKUP(C60,BASE!A:N,14,0)</f>
        <v>14.65268</v>
      </c>
      <c r="K60" s="179">
        <f>VLOOKUP(C60,BASE!A:O,15,0)</f>
        <v>0.7</v>
      </c>
      <c r="L60" s="185">
        <f>VLOOKUP(G60,BASE!F:M,8,0)*0.03</f>
        <v>3.108E-2</v>
      </c>
      <c r="M60" s="190" t="s">
        <v>53</v>
      </c>
      <c r="N60" s="198" t="s">
        <v>513</v>
      </c>
      <c r="O60" s="192" t="s">
        <v>121</v>
      </c>
      <c r="P60" s="185">
        <v>0</v>
      </c>
      <c r="Q60" s="190" t="str">
        <f>VLOOKUP(G60,BASE!F:H,3,0)</f>
        <v>BTF0020 RTAN3</v>
      </c>
      <c r="R60" s="212" t="b">
        <f>IF(O60="PRANCHA",VLOOKUP(Q60,QUANT!F:K,6,0),IF('Precificação CIF'!O256="BAÚ",VLOOKUP('Precificação CIF'!Q256,QUANT!F:K,2,0),IF(O60="CARRETA",VLOOKUP(Q60,QUANT!F:K,3,0))))</f>
        <v>0</v>
      </c>
      <c r="S60" s="185" t="e">
        <f t="shared" si="17"/>
        <v>#DIV/0!</v>
      </c>
      <c r="T60" s="215" t="s">
        <v>2132</v>
      </c>
      <c r="U60" s="214">
        <v>0.3</v>
      </c>
      <c r="V60" s="216">
        <f t="shared" si="18"/>
        <v>21.976800000000001</v>
      </c>
      <c r="W60" s="175"/>
      <c r="Y60" s="190"/>
    </row>
    <row r="61" spans="1:25" s="44" customFormat="1" hidden="1">
      <c r="A61" s="190" t="str">
        <f>D61&amp;G61&amp;E61</f>
        <v>1040BR011305200257</v>
      </c>
      <c r="B61" s="190"/>
      <c r="C61" s="190" t="str">
        <f t="shared" si="16"/>
        <v>BR0113051040</v>
      </c>
      <c r="D61" s="198">
        <v>1040</v>
      </c>
      <c r="E61" s="222">
        <v>200257</v>
      </c>
      <c r="F61" s="190" t="s">
        <v>522</v>
      </c>
      <c r="G61" s="39" t="s">
        <v>1503</v>
      </c>
      <c r="H61" s="190" t="s">
        <v>1993</v>
      </c>
      <c r="I61" s="198" t="s">
        <v>487</v>
      </c>
      <c r="J61" s="179">
        <f>VLOOKUP(C61,BASE!A:N,14,0)</f>
        <v>56.141019999999997</v>
      </c>
      <c r="K61" s="179">
        <f>VLOOKUP(C61,BASE!A:O,15,0)</f>
        <v>3.06</v>
      </c>
      <c r="L61" s="185">
        <f>VLOOKUP(G61,BASE!F:M,8,0)*0.03</f>
        <v>0.23402999999999999</v>
      </c>
      <c r="M61" s="191" t="s">
        <v>53</v>
      </c>
      <c r="N61" s="217" t="s">
        <v>513</v>
      </c>
      <c r="O61" s="192" t="s">
        <v>121</v>
      </c>
      <c r="P61" s="185">
        <v>0</v>
      </c>
      <c r="Q61" s="190" t="str">
        <f>VLOOKUP(G61,BASE!F:H,3,0)</f>
        <v>TTR0200 CROSC</v>
      </c>
      <c r="R61" s="212" t="b">
        <f>IF(O61="PRANCHA",VLOOKUP(Q61,QUANT!F:K,6,0),IF('Precificação CIF'!O257="BAÚ",VLOOKUP('Precificação CIF'!Q257,QUANT!F:K,2,0),IF(O61="CARRETA",VLOOKUP(Q61,QUANT!F:K,3,0))))</f>
        <v>0</v>
      </c>
      <c r="S61" s="185" t="e">
        <f t="shared" si="17"/>
        <v>#DIV/0!</v>
      </c>
      <c r="T61" s="215" t="s">
        <v>2132</v>
      </c>
      <c r="U61" s="214">
        <v>0.3</v>
      </c>
      <c r="V61" s="216">
        <f t="shared" si="18"/>
        <v>84.907214285714289</v>
      </c>
      <c r="W61" s="175"/>
      <c r="Y61" s="190"/>
    </row>
    <row r="62" spans="1:25" s="44" customFormat="1" hidden="1">
      <c r="A62" s="190" t="str">
        <f>D62&amp;G62&amp;E62</f>
        <v>1040BR011305205133</v>
      </c>
      <c r="B62" s="190"/>
      <c r="C62" s="190" t="str">
        <f t="shared" si="16"/>
        <v>BR0113051040</v>
      </c>
      <c r="D62" s="198">
        <v>1040</v>
      </c>
      <c r="E62" s="222">
        <v>205133</v>
      </c>
      <c r="F62" s="190" t="s">
        <v>1112</v>
      </c>
      <c r="G62" s="39" t="s">
        <v>1503</v>
      </c>
      <c r="H62" s="190" t="s">
        <v>1993</v>
      </c>
      <c r="I62" s="198" t="s">
        <v>487</v>
      </c>
      <c r="J62" s="179">
        <f>VLOOKUP(C62,BASE!A:N,14,0)</f>
        <v>56.141019999999997</v>
      </c>
      <c r="K62" s="179">
        <f>VLOOKUP(C62,BASE!A:O,15,0)</f>
        <v>3.06</v>
      </c>
      <c r="L62" s="185">
        <f>VLOOKUP(G62,BASE!F:M,8,0)*0.03</f>
        <v>0.23402999999999999</v>
      </c>
      <c r="M62" s="190" t="s">
        <v>1116</v>
      </c>
      <c r="N62" s="198" t="s">
        <v>754</v>
      </c>
      <c r="O62" s="192" t="s">
        <v>122</v>
      </c>
      <c r="P62" s="185">
        <v>0</v>
      </c>
      <c r="Q62" s="190" t="str">
        <f>VLOOKUP(G62,BASE!F:H,3,0)</f>
        <v>TTR0200 CROSC</v>
      </c>
      <c r="R62" s="212">
        <f>IF(O62="PRANCHA",VLOOKUP(Q62,QUANT!F:K,6,0),IF('Precificação CIF'!O62="BAÚ",VLOOKUP('Precificação CIF'!Q62,QUANT!F:K,2,0),IF(O62="CARRETA",VLOOKUP(Q62,QUANT!F:K,3,0))))</f>
        <v>300</v>
      </c>
      <c r="S62" s="185">
        <f t="shared" si="17"/>
        <v>0</v>
      </c>
      <c r="T62" s="215" t="s">
        <v>2132</v>
      </c>
      <c r="U62" s="214">
        <v>0.3</v>
      </c>
      <c r="V62" s="216">
        <f t="shared" si="18"/>
        <v>84.907214285714289</v>
      </c>
      <c r="W62" s="175"/>
      <c r="Y62" s="190"/>
    </row>
    <row r="63" spans="1:25" s="44" customFormat="1" hidden="1">
      <c r="A63" s="190" t="s">
        <v>2298</v>
      </c>
      <c r="B63" s="190"/>
      <c r="C63" s="190" t="str">
        <f t="shared" si="16"/>
        <v>BR0113341040</v>
      </c>
      <c r="D63" s="198">
        <v>1040</v>
      </c>
      <c r="E63" s="39">
        <v>205133</v>
      </c>
      <c r="F63" s="190" t="s">
        <v>1112</v>
      </c>
      <c r="G63" s="190" t="s">
        <v>1501</v>
      </c>
      <c r="H63" s="190" t="s">
        <v>2138</v>
      </c>
      <c r="I63" s="198" t="s">
        <v>487</v>
      </c>
      <c r="J63" s="179">
        <f>VLOOKUP(C63,BASE!A:N,14,0)</f>
        <v>84.673339999999996</v>
      </c>
      <c r="K63" s="179">
        <f>VLOOKUP(C63,BASE!A:O,15,0)</f>
        <v>3.06</v>
      </c>
      <c r="L63" s="185">
        <f>VLOOKUP(G63,BASE!F:M,8,0)*0.03</f>
        <v>0.23402999999999999</v>
      </c>
      <c r="M63" s="190" t="s">
        <v>1116</v>
      </c>
      <c r="N63" s="217" t="s">
        <v>754</v>
      </c>
      <c r="O63" s="192" t="s">
        <v>122</v>
      </c>
      <c r="P63" s="185"/>
      <c r="Q63" s="190" t="str">
        <f>VLOOKUP(G63,BASE!F:H,3,0)</f>
        <v>TTR0200 CROSC</v>
      </c>
      <c r="R63" s="212">
        <f>IF(O63="PRANCHA",VLOOKUP(Q63,QUANT!F:K,6,0),IF('Precificação CIF'!O63="BAÚ",VLOOKUP('Precificação CIF'!Q63,QUANT!F:K,2,0),IF(O63="CARRETA",VLOOKUP(Q63,QUANT!F:K,3,0))))</f>
        <v>300</v>
      </c>
      <c r="S63" s="185">
        <f t="shared" si="17"/>
        <v>0</v>
      </c>
      <c r="T63" s="215" t="s">
        <v>2133</v>
      </c>
      <c r="U63" s="214">
        <v>0.3</v>
      </c>
      <c r="V63" s="216">
        <f t="shared" si="18"/>
        <v>125.66767142857144</v>
      </c>
      <c r="W63" s="190"/>
      <c r="Y63" s="190"/>
    </row>
    <row r="64" spans="1:25" s="44" customFormat="1" hidden="1">
      <c r="A64" s="190" t="str">
        <f t="shared" ref="A64:A69" si="19">D64&amp;G64&amp;E64</f>
        <v>1040BR011887200531</v>
      </c>
      <c r="B64" s="190"/>
      <c r="C64" s="190" t="str">
        <f t="shared" si="16"/>
        <v>BR0118871040</v>
      </c>
      <c r="D64" s="198">
        <v>1040</v>
      </c>
      <c r="E64" s="222">
        <v>200531</v>
      </c>
      <c r="F64" s="190" t="s">
        <v>967</v>
      </c>
      <c r="G64" s="39" t="s">
        <v>1142</v>
      </c>
      <c r="H64" s="190" t="s">
        <v>1653</v>
      </c>
      <c r="I64" s="198" t="s">
        <v>487</v>
      </c>
      <c r="J64" s="179">
        <f>VLOOKUP(C64,BASE!A:N,14,0)</f>
        <v>14.65268</v>
      </c>
      <c r="K64" s="179">
        <f>VLOOKUP(C64,BASE!A:O,15,0)</f>
        <v>0.7</v>
      </c>
      <c r="L64" s="185">
        <f>VLOOKUP(G64,BASE!F:M,8,0)*0.03</f>
        <v>3.108E-2</v>
      </c>
      <c r="M64" s="190" t="s">
        <v>263</v>
      </c>
      <c r="N64" s="198" t="s">
        <v>346</v>
      </c>
      <c r="O64" s="192" t="s">
        <v>121</v>
      </c>
      <c r="P64" s="185">
        <f>VLOOKUP(O64&amp;M64&amp;D64,'Tabela Frete At. 23.03.22'!A:P,16,0)</f>
        <v>1462.4832090909088</v>
      </c>
      <c r="Q64" s="190" t="str">
        <f>VLOOKUP(G64,BASE!F:H,3,0)</f>
        <v>BTF0020 RTAN3</v>
      </c>
      <c r="R64" s="212">
        <f>IF(O64="PRANCHA",VLOOKUP(Q64,QUANT!F:K,6,0),IF('Precificação CIF'!O64="BAÚ",VLOOKUP('Precificação CIF'!Q64,QUANT!F:K,2,0),IF(O64="CARRETA",VLOOKUP(Q64,QUANT!F:K,3,0))))</f>
        <v>2000</v>
      </c>
      <c r="S64" s="185">
        <f t="shared" si="17"/>
        <v>0.73124160454545439</v>
      </c>
      <c r="T64" s="215" t="s">
        <v>2133</v>
      </c>
      <c r="U64" s="214">
        <v>0.3</v>
      </c>
      <c r="V64" s="216">
        <f t="shared" si="18"/>
        <v>23.021430863636365</v>
      </c>
      <c r="W64" s="175"/>
      <c r="Y64" s="190"/>
    </row>
    <row r="65" spans="1:25" s="44" customFormat="1" hidden="1">
      <c r="A65" s="190" t="str">
        <f t="shared" si="19"/>
        <v>1040BR011886200531</v>
      </c>
      <c r="B65" s="190"/>
      <c r="C65" s="190" t="str">
        <f t="shared" si="16"/>
        <v>BR0118861040</v>
      </c>
      <c r="D65" s="198">
        <v>1040</v>
      </c>
      <c r="E65" s="222">
        <v>200531</v>
      </c>
      <c r="F65" s="190" t="s">
        <v>967</v>
      </c>
      <c r="G65" s="39" t="s">
        <v>1141</v>
      </c>
      <c r="H65" s="190" t="s">
        <v>1652</v>
      </c>
      <c r="I65" s="198" t="s">
        <v>487</v>
      </c>
      <c r="J65" s="179">
        <f>VLOOKUP(C65,BASE!A:N,14,0)</f>
        <v>12.957690000000001</v>
      </c>
      <c r="K65" s="179">
        <f>VLOOKUP(C65,BASE!A:O,15,0)</f>
        <v>0.7</v>
      </c>
      <c r="L65" s="185">
        <f>VLOOKUP(G65,BASE!F:M,8,0)*0.03</f>
        <v>3.108E-2</v>
      </c>
      <c r="M65" s="190" t="s">
        <v>263</v>
      </c>
      <c r="N65" s="198" t="s">
        <v>346</v>
      </c>
      <c r="O65" s="192" t="s">
        <v>121</v>
      </c>
      <c r="P65" s="185">
        <f>VLOOKUP(O65&amp;M65&amp;D65,'Tabela Frete At. 23.03.22'!A:P,16,0)</f>
        <v>1462.4832090909088</v>
      </c>
      <c r="Q65" s="190" t="str">
        <f>VLOOKUP(G65,BASE!F:H,3,0)</f>
        <v>BTF0020 RTAN3</v>
      </c>
      <c r="R65" s="212">
        <f>IF(O65="PRANCHA",VLOOKUP(Q65,QUANT!F:K,6,0),IF('Precificação CIF'!O65="BAÚ",VLOOKUP('Precificação CIF'!Q65,QUANT!F:K,2,0),IF(O65="CARRETA",VLOOKUP(Q65,QUANT!F:K,3,0))))</f>
        <v>2000</v>
      </c>
      <c r="S65" s="185">
        <f t="shared" si="17"/>
        <v>0.73124160454545439</v>
      </c>
      <c r="T65" s="215" t="s">
        <v>2132</v>
      </c>
      <c r="U65" s="214">
        <v>0.3</v>
      </c>
      <c r="V65" s="216">
        <f t="shared" si="18"/>
        <v>19.555385714285716</v>
      </c>
      <c r="W65" s="175"/>
      <c r="Y65" s="190"/>
    </row>
    <row r="66" spans="1:25" s="44" customFormat="1" hidden="1">
      <c r="A66" s="190" t="str">
        <f t="shared" si="19"/>
        <v>1040BR011895200257</v>
      </c>
      <c r="B66" s="190"/>
      <c r="C66" s="190" t="str">
        <f t="shared" si="16"/>
        <v>BR0118951040</v>
      </c>
      <c r="D66" s="198">
        <v>1040</v>
      </c>
      <c r="E66" s="222">
        <v>200257</v>
      </c>
      <c r="F66" s="190" t="s">
        <v>522</v>
      </c>
      <c r="G66" s="39" t="s">
        <v>1174</v>
      </c>
      <c r="H66" s="190" t="s">
        <v>1694</v>
      </c>
      <c r="I66" s="198" t="s">
        <v>487</v>
      </c>
      <c r="J66" s="179">
        <f>VLOOKUP(C66,BASE!A:N,14,0)</f>
        <v>28.58972</v>
      </c>
      <c r="K66" s="179">
        <f>VLOOKUP(C66,BASE!A:O,15,0)</f>
        <v>2.4</v>
      </c>
      <c r="L66" s="185">
        <f>VLOOKUP(G66,BASE!F:M,8,0)*0.03</f>
        <v>6.4289999999999986E-2</v>
      </c>
      <c r="M66" s="190" t="s">
        <v>53</v>
      </c>
      <c r="N66" s="198" t="s">
        <v>513</v>
      </c>
      <c r="O66" s="192" t="s">
        <v>121</v>
      </c>
      <c r="P66" s="185">
        <v>0</v>
      </c>
      <c r="Q66" s="190" t="str">
        <f>VLOOKUP(G66,BASE!F:H,3,0)</f>
        <v>BTF0050 FASTA</v>
      </c>
      <c r="R66" s="212" t="b">
        <f>IF(O66="PRANCHA",VLOOKUP(Q66,QUANT!F:K,6,0),IF('Precificação CIF'!O258="BAÚ",VLOOKUP('Precificação CIF'!Q258,QUANT!F:K,2,0),IF(O66="CARRETA",VLOOKUP(Q66,QUANT!F:K,3,0))))</f>
        <v>0</v>
      </c>
      <c r="S66" s="185" t="e">
        <f t="shared" si="17"/>
        <v>#DIV/0!</v>
      </c>
      <c r="T66" s="215" t="s">
        <v>2132</v>
      </c>
      <c r="U66" s="214">
        <v>0.3</v>
      </c>
      <c r="V66" s="216">
        <f t="shared" si="18"/>
        <v>44.362871428571431</v>
      </c>
      <c r="W66" s="175"/>
      <c r="Y66" s="190"/>
    </row>
    <row r="67" spans="1:25" s="44" customFormat="1" hidden="1">
      <c r="A67" s="190" t="str">
        <f t="shared" si="19"/>
        <v>4010BR010727200257</v>
      </c>
      <c r="B67" s="190"/>
      <c r="C67" s="190" t="str">
        <f t="shared" si="16"/>
        <v>BR0107274010</v>
      </c>
      <c r="D67" s="198">
        <v>4010</v>
      </c>
      <c r="E67" s="222">
        <v>200257</v>
      </c>
      <c r="F67" s="190" t="s">
        <v>522</v>
      </c>
      <c r="G67" s="39" t="s">
        <v>1194</v>
      </c>
      <c r="H67" s="190" t="s">
        <v>1714</v>
      </c>
      <c r="I67" s="198" t="s">
        <v>487</v>
      </c>
      <c r="J67" s="179">
        <f>VLOOKUP(C67,BASE!A:N,14,0)</f>
        <v>745.59569999999997</v>
      </c>
      <c r="K67" s="179">
        <f>VLOOKUP(C67,BASE!A:O,15,0)</f>
        <v>12.12</v>
      </c>
      <c r="L67" s="185">
        <f>VLOOKUP(G67,BASE!F:M,8,0)*0.03</f>
        <v>1.9632599999999998</v>
      </c>
      <c r="M67" s="191" t="s">
        <v>53</v>
      </c>
      <c r="N67" s="217" t="s">
        <v>513</v>
      </c>
      <c r="O67" s="192" t="s">
        <v>121</v>
      </c>
      <c r="P67" s="185">
        <v>0</v>
      </c>
      <c r="Q67" s="190" t="str">
        <f>VLOOKUP(G67,BASE!F:H,3,0)</f>
        <v>IBC SM13</v>
      </c>
      <c r="R67" s="212" t="b">
        <f>IF(O67="PRANCHA",VLOOKUP(Q67,QUANT!F:K,6,0),IF('Precificação CIF'!O259="BAÚ",VLOOKUP('Precificação CIF'!Q259,QUANT!F:K,2,0),IF(O67="CARRETA",VLOOKUP(Q67,QUANT!F:K,3,0))))</f>
        <v>0</v>
      </c>
      <c r="S67" s="185" t="e">
        <f t="shared" si="17"/>
        <v>#DIV/0!</v>
      </c>
      <c r="T67" s="215" t="s">
        <v>2132</v>
      </c>
      <c r="U67" s="214">
        <v>0.3</v>
      </c>
      <c r="V67" s="216">
        <f t="shared" si="18"/>
        <v>1085.2556571428572</v>
      </c>
      <c r="W67" s="175"/>
      <c r="Y67" s="190"/>
    </row>
    <row r="68" spans="1:25" s="44" customFormat="1" hidden="1">
      <c r="A68" s="190" t="str">
        <f t="shared" si="19"/>
        <v>1040BR011541200257</v>
      </c>
      <c r="B68" s="190"/>
      <c r="C68" s="190" t="str">
        <f t="shared" si="16"/>
        <v>BR0115411040</v>
      </c>
      <c r="D68" s="198">
        <v>1040</v>
      </c>
      <c r="E68" s="222">
        <v>200257</v>
      </c>
      <c r="F68" s="190" t="s">
        <v>522</v>
      </c>
      <c r="G68" s="39" t="s">
        <v>1474</v>
      </c>
      <c r="H68" s="190" t="s">
        <v>1965</v>
      </c>
      <c r="I68" s="198" t="s">
        <v>487</v>
      </c>
      <c r="J68" s="179">
        <f>VLOOKUP(C68,BASE!A:N,14,0)</f>
        <v>105.7805</v>
      </c>
      <c r="K68" s="179">
        <f>VLOOKUP(C68,BASE!A:O,15,0)</f>
        <v>3.06</v>
      </c>
      <c r="L68" s="185">
        <f>VLOOKUP(G68,BASE!F:M,8,0)*0.03</f>
        <v>0.25550999999999996</v>
      </c>
      <c r="M68" s="191" t="s">
        <v>53</v>
      </c>
      <c r="N68" s="217" t="s">
        <v>513</v>
      </c>
      <c r="O68" s="192" t="s">
        <v>121</v>
      </c>
      <c r="P68" s="185">
        <v>0</v>
      </c>
      <c r="Q68" s="190" t="str">
        <f>VLOOKUP(G68,BASE!F:H,3,0)</f>
        <v>TTF0220 LRING</v>
      </c>
      <c r="R68" s="212" t="b">
        <f>IF(O68="PRANCHA",VLOOKUP(Q68,QUANT!F:K,6,0),IF('Precificação CIF'!O260="BAÚ",VLOOKUP('Precificação CIF'!Q260,QUANT!F:K,2,0),IF(O68="CARRETA",VLOOKUP(Q68,QUANT!F:K,3,0))))</f>
        <v>0</v>
      </c>
      <c r="S68" s="185" t="e">
        <f t="shared" si="17"/>
        <v>#DIV/0!</v>
      </c>
      <c r="T68" s="215" t="s">
        <v>2132</v>
      </c>
      <c r="U68" s="214">
        <v>0.3</v>
      </c>
      <c r="V68" s="216">
        <f t="shared" si="18"/>
        <v>155.85144285714287</v>
      </c>
      <c r="W68" s="175"/>
      <c r="Y68" s="190"/>
    </row>
    <row r="69" spans="1:25" s="44" customFormat="1" hidden="1">
      <c r="A69" s="190" t="str">
        <f t="shared" si="19"/>
        <v>1040BR012115200257</v>
      </c>
      <c r="B69" s="190"/>
      <c r="C69" s="190" t="str">
        <f t="shared" si="16"/>
        <v>BR0121151040</v>
      </c>
      <c r="D69" s="198">
        <v>1040</v>
      </c>
      <c r="E69" s="39">
        <v>200257</v>
      </c>
      <c r="F69" s="190" t="s">
        <v>522</v>
      </c>
      <c r="G69" s="39" t="s">
        <v>2051</v>
      </c>
      <c r="H69" s="190" t="s">
        <v>2052</v>
      </c>
      <c r="I69" s="198" t="s">
        <v>487</v>
      </c>
      <c r="J69" s="179">
        <f>VLOOKUP(C69,BASE!A:N,14,0)</f>
        <v>29.710339999999999</v>
      </c>
      <c r="K69" s="179">
        <f>VLOOKUP(C69,BASE!A:O,15,0)</f>
        <v>3.06</v>
      </c>
      <c r="L69" s="185">
        <f>VLOOKUP(G69,BASE!F:M,8,0)*0.03</f>
        <v>0.14693999999999999</v>
      </c>
      <c r="M69" s="190" t="s">
        <v>53</v>
      </c>
      <c r="N69" s="198" t="s">
        <v>513</v>
      </c>
      <c r="O69" s="192" t="s">
        <v>121</v>
      </c>
      <c r="P69" s="185">
        <v>0</v>
      </c>
      <c r="Q69" s="190" t="str">
        <f>VLOOKUP(G69,BASE!F:H,3,0)</f>
        <v>TTF0100 CILBE</v>
      </c>
      <c r="R69" s="212" t="b">
        <f>IF(O69="PRANCHA",VLOOKUP(Q69,QUANT!F:K,6,0),IF('Precificação CIF'!O261="BAÚ",VLOOKUP('Precificação CIF'!Q261,QUANT!F:K,2,0),IF(O69="CARRETA",VLOOKUP(Q69,QUANT!F:K,3,0))))</f>
        <v>0</v>
      </c>
      <c r="S69" s="185" t="e">
        <f t="shared" si="17"/>
        <v>#DIV/0!</v>
      </c>
      <c r="T69" s="215" t="s">
        <v>2132</v>
      </c>
      <c r="U69" s="214">
        <v>0.3</v>
      </c>
      <c r="V69" s="216">
        <f t="shared" si="18"/>
        <v>47.024685714285717</v>
      </c>
      <c r="W69" s="175"/>
      <c r="Y69" s="190"/>
    </row>
    <row r="70" spans="1:25" s="44" customFormat="1" hidden="1">
      <c r="A70" s="190" t="s">
        <v>2410</v>
      </c>
      <c r="B70" s="190"/>
      <c r="C70" s="190" t="str">
        <f t="shared" si="16"/>
        <v>BR0112914010</v>
      </c>
      <c r="D70" s="198">
        <v>4010</v>
      </c>
      <c r="E70" s="39">
        <v>205161</v>
      </c>
      <c r="F70" s="190" t="s">
        <v>2496</v>
      </c>
      <c r="G70" s="190" t="s">
        <v>1184</v>
      </c>
      <c r="H70" s="190" t="s">
        <v>2618</v>
      </c>
      <c r="I70" s="198" t="s">
        <v>487</v>
      </c>
      <c r="J70" s="179">
        <f>VLOOKUP(C70,BASE!A:N,14,0)</f>
        <v>639.38317999999992</v>
      </c>
      <c r="K70" s="179">
        <f>VLOOKUP(C70,BASE!A:O,15,0)</f>
        <v>12.12</v>
      </c>
      <c r="L70" s="185">
        <f>VLOOKUP(G70,BASE!F:M,8,0)*0.03</f>
        <v>1.97922</v>
      </c>
      <c r="M70" s="190" t="s">
        <v>72</v>
      </c>
      <c r="N70" s="217" t="s">
        <v>346</v>
      </c>
      <c r="O70" s="192" t="s">
        <v>121</v>
      </c>
      <c r="P70" s="185">
        <f>VLOOKUP(O70&amp;M70&amp;D70,'Tabela Frete At. 23.03.22'!A:P,16,0)</f>
        <v>1957.984376727273</v>
      </c>
      <c r="Q70" s="190" t="str">
        <f>VLOOKUP(G70,BASE!F:H,3,0)</f>
        <v>IBC SM06</v>
      </c>
      <c r="R70" s="212">
        <f>IF(O70="PRANCHA",VLOOKUP(Q70,QUANT!F:K,6,0),IF('Precificação CIF'!O70="BAÚ",VLOOKUP('Precificação CIF'!Q70,QUANT!F:K,2,0),IF(O70="CARRETA",VLOOKUP(Q70,QUANT!F:K,3,0))))</f>
        <v>44</v>
      </c>
      <c r="S70" s="185">
        <f t="shared" si="17"/>
        <v>44.49964492561984</v>
      </c>
      <c r="T70" s="215" t="s">
        <v>2132</v>
      </c>
      <c r="U70" s="214">
        <v>0.3</v>
      </c>
      <c r="V70" s="216">
        <f t="shared" si="18"/>
        <v>933.54628571428577</v>
      </c>
      <c r="W70" s="190"/>
      <c r="Y70" s="190"/>
    </row>
    <row r="71" spans="1:25" s="44" customFormat="1" hidden="1">
      <c r="A71" s="190" t="s">
        <v>2291</v>
      </c>
      <c r="B71" s="190"/>
      <c r="C71" s="190" t="str">
        <f t="shared" si="16"/>
        <v>BR0118531040</v>
      </c>
      <c r="D71" s="198">
        <v>1040</v>
      </c>
      <c r="E71" s="39">
        <v>200257</v>
      </c>
      <c r="F71" s="190" t="s">
        <v>522</v>
      </c>
      <c r="G71" s="190" t="s">
        <v>1158</v>
      </c>
      <c r="H71" s="190" t="s">
        <v>2065</v>
      </c>
      <c r="I71" s="198" t="s">
        <v>487</v>
      </c>
      <c r="J71" s="179">
        <f>VLOOKUP(C71,BASE!A:N,14,0)</f>
        <v>16.706379999999999</v>
      </c>
      <c r="K71" s="179">
        <f>VLOOKUP(C71,BASE!A:O,15,0)</f>
        <v>0.7</v>
      </c>
      <c r="L71" s="185">
        <f>VLOOKUP(G71,BASE!F:M,8,0)*0.03</f>
        <v>4.0079999999999998E-2</v>
      </c>
      <c r="M71" s="190" t="s">
        <v>53</v>
      </c>
      <c r="N71" s="217" t="s">
        <v>513</v>
      </c>
      <c r="O71" s="192" t="s">
        <v>121</v>
      </c>
      <c r="P71" s="185">
        <v>0</v>
      </c>
      <c r="Q71" s="190" t="str">
        <f>VLOOKUP(G71,BASE!F:H,3,0)</f>
        <v>BTF0025 RTAN2</v>
      </c>
      <c r="R71" s="212" t="e">
        <f>IF(O71="PRANCHA",VLOOKUP(Q71,QUANT!F:K,6,0),IF('Precificação CIF'!#REF!="BAÚ",VLOOKUP('Precificação CIF'!#REF!,QUANT!F:K,2,0),IF(O71="CARRETA",VLOOKUP(Q71,QUANT!F:K,3,0))))</f>
        <v>#REF!</v>
      </c>
      <c r="S71" s="185" t="e">
        <f t="shared" si="17"/>
        <v>#REF!</v>
      </c>
      <c r="T71" s="215" t="s">
        <v>2132</v>
      </c>
      <c r="U71" s="214">
        <v>0.3</v>
      </c>
      <c r="V71" s="216">
        <f t="shared" si="18"/>
        <v>24.923514285714283</v>
      </c>
      <c r="W71" s="190"/>
      <c r="Y71" s="190"/>
    </row>
    <row r="72" spans="1:25" s="44" customFormat="1" hidden="1">
      <c r="A72" s="190" t="s">
        <v>2324</v>
      </c>
      <c r="B72" s="190"/>
      <c r="C72" s="190" t="str">
        <f t="shared" si="16"/>
        <v>BR0001472060</v>
      </c>
      <c r="D72" s="198">
        <v>2060</v>
      </c>
      <c r="E72" s="39">
        <v>205171</v>
      </c>
      <c r="F72" s="190" t="s">
        <v>2450</v>
      </c>
      <c r="G72" s="190" t="s">
        <v>2077</v>
      </c>
      <c r="H72" s="190" t="s">
        <v>2078</v>
      </c>
      <c r="I72" s="198" t="s">
        <v>487</v>
      </c>
      <c r="J72" s="179">
        <f>VLOOKUP(C72,BASE!A:N,14,0)</f>
        <v>47.6</v>
      </c>
      <c r="K72" s="179">
        <f>VLOOKUP(C72,BASE!A:O,15,0)</f>
        <v>2.12</v>
      </c>
      <c r="L72" s="185">
        <f>VLOOKUP(G72,BASE!F:M,8,0)*0.03</f>
        <v>0.45599999999999996</v>
      </c>
      <c r="M72" s="190" t="s">
        <v>72</v>
      </c>
      <c r="N72" s="217" t="s">
        <v>346</v>
      </c>
      <c r="O72" s="192" t="s">
        <v>121</v>
      </c>
      <c r="P72" s="185">
        <f>VLOOKUP(O72&amp;M72&amp;D72,'Tabela Frete At. 23.03.22'!A:P,16,0)</f>
        <v>2633.8799259969164</v>
      </c>
      <c r="Q72" s="190" t="str">
        <f>VLOOKUP(G72,BASE!F:H,3,0)</f>
        <v>TF 200</v>
      </c>
      <c r="R72" s="212">
        <f>IF(O72="PRANCHA",VLOOKUP(Q72,QUANT!F:K,6,0),IF('Precificação CIF'!O72="BAÚ",VLOOKUP('Precificação CIF'!Q72,QUANT!F:K,2,0),IF(O72="CARRETA",VLOOKUP(Q72,QUANT!F:K,3,0))))</f>
        <v>240</v>
      </c>
      <c r="S72" s="185">
        <f t="shared" si="17"/>
        <v>10.974499691653818</v>
      </c>
      <c r="T72" s="215" t="s">
        <v>2133</v>
      </c>
      <c r="U72" s="214">
        <v>0.3</v>
      </c>
      <c r="V72" s="216">
        <f t="shared" si="18"/>
        <v>87.357856702362611</v>
      </c>
      <c r="W72" s="190"/>
      <c r="Y72" s="190"/>
    </row>
    <row r="73" spans="1:25" s="44" customFormat="1" hidden="1">
      <c r="A73" s="190" t="s">
        <v>2348</v>
      </c>
      <c r="B73" s="190"/>
      <c r="C73" s="190" t="str">
        <f t="shared" si="16"/>
        <v>BR0001032060</v>
      </c>
      <c r="D73" s="198">
        <v>2060</v>
      </c>
      <c r="E73" s="39">
        <v>205171</v>
      </c>
      <c r="F73" s="190" t="s">
        <v>2450</v>
      </c>
      <c r="G73" s="190" t="s">
        <v>1270</v>
      </c>
      <c r="H73" s="190" t="s">
        <v>2091</v>
      </c>
      <c r="I73" s="198" t="s">
        <v>487</v>
      </c>
      <c r="J73" s="179">
        <f>VLOOKUP(C73,BASE!A:N,14,0)</f>
        <v>123.4415</v>
      </c>
      <c r="K73" s="179">
        <f>VLOOKUP(C73,BASE!A:O,15,0)</f>
        <v>2.12</v>
      </c>
      <c r="L73" s="185">
        <f>VLOOKUP(G73,BASE!F:M,8,0)*0.03</f>
        <v>0.45993299999999998</v>
      </c>
      <c r="M73" s="190" t="s">
        <v>72</v>
      </c>
      <c r="N73" s="217" t="s">
        <v>346</v>
      </c>
      <c r="O73" s="192" t="s">
        <v>121</v>
      </c>
      <c r="P73" s="185">
        <f>VLOOKUP(O73&amp;M73&amp;D73,'Tabela Frete At. 23.03.22'!A:P,16,0)</f>
        <v>2633.8799259969164</v>
      </c>
      <c r="Q73" s="190" t="str">
        <f>VLOOKUP(G73,BASE!F:H,3,0)</f>
        <v>TF 200</v>
      </c>
      <c r="R73" s="212">
        <f>IF(O73="PRANCHA",VLOOKUP(Q73,QUANT!F:K,6,0),IF('Precificação CIF'!O73="BAÚ",VLOOKUP('Precificação CIF'!Q73,QUANT!F:K,2,0),IF(O73="CARRETA",VLOOKUP(Q73,QUANT!F:K,3,0))))</f>
        <v>240</v>
      </c>
      <c r="S73" s="185">
        <f t="shared" si="17"/>
        <v>10.974499691653818</v>
      </c>
      <c r="T73" s="215" t="s">
        <v>2132</v>
      </c>
      <c r="U73" s="214">
        <v>0.3</v>
      </c>
      <c r="V73" s="216">
        <f t="shared" si="18"/>
        <v>180.03061857142862</v>
      </c>
      <c r="W73" s="190"/>
      <c r="Y73" s="190"/>
    </row>
    <row r="74" spans="1:25" s="44" customFormat="1" hidden="1">
      <c r="A74" s="190" t="s">
        <v>2334</v>
      </c>
      <c r="B74" s="190"/>
      <c r="C74" s="190" t="str">
        <f t="shared" si="16"/>
        <v>BR0110062060</v>
      </c>
      <c r="D74" s="198">
        <v>2060</v>
      </c>
      <c r="E74" s="39">
        <v>205479</v>
      </c>
      <c r="F74" s="190" t="s">
        <v>563</v>
      </c>
      <c r="G74" s="190" t="s">
        <v>1230</v>
      </c>
      <c r="H74" s="190" t="s">
        <v>2570</v>
      </c>
      <c r="I74" s="198" t="s">
        <v>487</v>
      </c>
      <c r="J74" s="179">
        <f>VLOOKUP(C74,BASE!A:N,14,0)</f>
        <v>48.646599999999999</v>
      </c>
      <c r="K74" s="179">
        <f>VLOOKUP(C74,BASE!A:O,15,0)</f>
        <v>2.12</v>
      </c>
      <c r="L74" s="185">
        <f>VLOOKUP(G74,BASE!F:M,8,0)*0.03</f>
        <v>0.39</v>
      </c>
      <c r="M74" s="190" t="s">
        <v>72</v>
      </c>
      <c r="N74" s="217" t="s">
        <v>346</v>
      </c>
      <c r="O74" s="192" t="s">
        <v>121</v>
      </c>
      <c r="P74" s="185">
        <f>VLOOKUP(O74&amp;M74&amp;D74,'Tabela Frete At. 23.03.22'!A:P,16,0)</f>
        <v>2633.8799259969164</v>
      </c>
      <c r="Q74" s="190" t="str">
        <f>VLOOKUP(G74,BASE!F:H,3,0)</f>
        <v>TF 200</v>
      </c>
      <c r="R74" s="212">
        <f>IF(O74="PRANCHA",VLOOKUP(Q74,QUANT!F:K,6,0),IF('Precificação CIF'!O74="BAÚ",VLOOKUP('Precificação CIF'!Q74,QUANT!F:K,2,0),IF(O74="CARRETA",VLOOKUP(Q74,QUANT!F:K,3,0))))</f>
        <v>240</v>
      </c>
      <c r="S74" s="185">
        <f t="shared" si="17"/>
        <v>10.974499691653818</v>
      </c>
      <c r="T74" s="215" t="s">
        <v>2133</v>
      </c>
      <c r="U74" s="214">
        <v>0.3</v>
      </c>
      <c r="V74" s="216">
        <f t="shared" si="18"/>
        <v>88.758713845219745</v>
      </c>
      <c r="W74" s="190"/>
      <c r="Y74" s="190"/>
    </row>
    <row r="75" spans="1:25" s="44" customFormat="1" hidden="1">
      <c r="A75" s="190" t="s">
        <v>2344</v>
      </c>
      <c r="B75" s="190"/>
      <c r="C75" s="190" t="str">
        <f t="shared" si="16"/>
        <v>BR0121792060</v>
      </c>
      <c r="D75" s="198">
        <v>2060</v>
      </c>
      <c r="E75" s="39">
        <v>205479</v>
      </c>
      <c r="F75" s="190" t="s">
        <v>563</v>
      </c>
      <c r="G75" s="190" t="s">
        <v>2519</v>
      </c>
      <c r="H75" s="190" t="s">
        <v>2583</v>
      </c>
      <c r="I75" s="198" t="s">
        <v>487</v>
      </c>
      <c r="J75" s="179">
        <f>VLOOKUP(C75,BASE!A:N,14,0)</f>
        <v>136.77274</v>
      </c>
      <c r="K75" s="179">
        <f>VLOOKUP(C75,BASE!A:O,15,0)</f>
        <v>2.12</v>
      </c>
      <c r="L75" s="185">
        <f>VLOOKUP(G75,BASE!F:M,8,0)*0.03</f>
        <v>0.53400000000000003</v>
      </c>
      <c r="M75" s="190" t="s">
        <v>72</v>
      </c>
      <c r="N75" s="217" t="s">
        <v>346</v>
      </c>
      <c r="O75" s="192" t="s">
        <v>121</v>
      </c>
      <c r="P75" s="185">
        <f>VLOOKUP(O75&amp;M75&amp;D75,'Tabela Frete At. 23.03.22'!A:P,16,0)</f>
        <v>2633.8799259969164</v>
      </c>
      <c r="Q75" s="190" t="str">
        <f>VLOOKUP(G75,BASE!F:H,3,0)</f>
        <v>TR 200</v>
      </c>
      <c r="R75" s="212">
        <f>IF(O75="PRANCHA",VLOOKUP(Q75,QUANT!F:K,6,0),IF('Precificação CIF'!O75="BAÚ",VLOOKUP('Precificação CIF'!Q75,QUANT!F:K,2,0),IF(O75="CARRETA",VLOOKUP(Q75,QUANT!F:K,3,0))))</f>
        <v>0</v>
      </c>
      <c r="S75" s="185" t="e">
        <f t="shared" si="17"/>
        <v>#DIV/0!</v>
      </c>
      <c r="T75" s="215" t="s">
        <v>2133</v>
      </c>
      <c r="U75" s="214">
        <v>0.3</v>
      </c>
      <c r="V75" s="216" t="e">
        <f t="shared" si="18"/>
        <v>#DIV/0!</v>
      </c>
      <c r="W75" s="190"/>
      <c r="Y75" s="190"/>
    </row>
    <row r="76" spans="1:25" s="44" customFormat="1" hidden="1">
      <c r="A76" s="190" t="s">
        <v>2345</v>
      </c>
      <c r="B76" s="190"/>
      <c r="C76" s="190" t="str">
        <f t="shared" si="16"/>
        <v>BR0110052060</v>
      </c>
      <c r="D76" s="198">
        <v>2060</v>
      </c>
      <c r="E76" s="39">
        <v>205479</v>
      </c>
      <c r="F76" s="190" t="s">
        <v>563</v>
      </c>
      <c r="G76" s="190" t="s">
        <v>1382</v>
      </c>
      <c r="H76" s="190" t="s">
        <v>2561</v>
      </c>
      <c r="I76" s="198" t="s">
        <v>487</v>
      </c>
      <c r="J76" s="179">
        <f>VLOOKUP(C76,BASE!A:N,14,0)</f>
        <v>145.66</v>
      </c>
      <c r="K76" s="179">
        <f>VLOOKUP(C76,BASE!A:O,15,0)</f>
        <v>2.12</v>
      </c>
      <c r="L76" s="185">
        <f>VLOOKUP(G76,BASE!F:M,8,0)*0.03</f>
        <v>0.46499999999999997</v>
      </c>
      <c r="M76" s="190" t="s">
        <v>72</v>
      </c>
      <c r="N76" s="217" t="s">
        <v>346</v>
      </c>
      <c r="O76" s="192" t="s">
        <v>121</v>
      </c>
      <c r="P76" s="185">
        <f>VLOOKUP(O76&amp;M76&amp;D76,'Tabela Frete At. 23.03.22'!A:P,16,0)</f>
        <v>2633.8799259969164</v>
      </c>
      <c r="Q76" s="190" t="str">
        <f>VLOOKUP(G76,BASE!F:H,3,0)</f>
        <v>TR 200</v>
      </c>
      <c r="R76" s="212">
        <f>IF(O76="PRANCHA",VLOOKUP(Q76,QUANT!F:K,6,0),IF('Precificação CIF'!O76="BAÚ",VLOOKUP('Precificação CIF'!Q76,QUANT!F:K,2,0),IF(O76="CARRETA",VLOOKUP(Q76,QUANT!F:K,3,0))))</f>
        <v>0</v>
      </c>
      <c r="S76" s="185" t="e">
        <f t="shared" si="17"/>
        <v>#DIV/0!</v>
      </c>
      <c r="T76" s="215" t="s">
        <v>2132</v>
      </c>
      <c r="U76" s="214">
        <v>0.3</v>
      </c>
      <c r="V76" s="216">
        <f t="shared" si="18"/>
        <v>211.77857142857144</v>
      </c>
      <c r="W76" s="190"/>
      <c r="Y76" s="190"/>
    </row>
    <row r="77" spans="1:25" s="44" customFormat="1" hidden="1">
      <c r="A77" s="190" t="str">
        <f t="shared" ref="A77:A82" si="20">D77&amp;G77&amp;E77</f>
        <v>1040BR001342203494</v>
      </c>
      <c r="B77" s="190"/>
      <c r="C77" s="190" t="str">
        <f t="shared" ref="C77:C107" si="21">G77&amp;D77</f>
        <v>BR0013421040</v>
      </c>
      <c r="D77" s="198">
        <v>1040</v>
      </c>
      <c r="E77" s="222">
        <v>203494</v>
      </c>
      <c r="F77" s="190" t="s">
        <v>725</v>
      </c>
      <c r="G77" s="39" t="s">
        <v>1505</v>
      </c>
      <c r="H77" s="190" t="s">
        <v>1995</v>
      </c>
      <c r="I77" s="198" t="s">
        <v>487</v>
      </c>
      <c r="J77" s="179">
        <f>VLOOKUP(C77,BASE!A:N,14,0)</f>
        <v>134.22161</v>
      </c>
      <c r="K77" s="179">
        <f>VLOOKUP(C77,BASE!A:O,15,0)</f>
        <v>3.06</v>
      </c>
      <c r="L77" s="185">
        <f>VLOOKUP(G77,BASE!F:M,8,0)*0.03</f>
        <v>0.33038999999999996</v>
      </c>
      <c r="M77" s="182" t="s">
        <v>459</v>
      </c>
      <c r="N77" s="217" t="s">
        <v>505</v>
      </c>
      <c r="O77" s="192" t="s">
        <v>122</v>
      </c>
      <c r="P77" s="185">
        <v>0</v>
      </c>
      <c r="Q77" s="190" t="str">
        <f>VLOOKUP(G77,BASE!F:H,3,0)</f>
        <v>TTR0200 VANLQ</v>
      </c>
      <c r="R77" s="212">
        <f>IF(O77="PRANCHA",VLOOKUP(Q77,QUANT!F:K,6,0),IF('Precificação CIF'!O77="BAÚ",VLOOKUP('Precificação CIF'!Q77,QUANT!F:K,2,0),IF(O77="CARRETA",VLOOKUP(Q77,QUANT!F:K,3,0))))</f>
        <v>300</v>
      </c>
      <c r="S77" s="185">
        <f t="shared" ref="S77:S107" si="22">P77/R77</f>
        <v>0</v>
      </c>
      <c r="T77" s="215" t="s">
        <v>2132</v>
      </c>
      <c r="U77" s="214">
        <v>0.3</v>
      </c>
      <c r="V77" s="216">
        <f t="shared" ref="V77:V107" si="23">IF(T77="CIF",(J77+K77+L77+S77)/(100%-U77),IF(T77="FOB",(J77+K77+L77)/(100%-U77),"FALTA DIGITAR CIF OU FOB"))</f>
        <v>196.58857142857144</v>
      </c>
      <c r="W77" s="175"/>
      <c r="Y77" s="190"/>
    </row>
    <row r="78" spans="1:25" s="44" customFormat="1" hidden="1">
      <c r="A78" s="190" t="str">
        <f t="shared" si="20"/>
        <v>1040BR001335203494</v>
      </c>
      <c r="B78" s="190"/>
      <c r="C78" s="190" t="str">
        <f t="shared" si="21"/>
        <v>BR0013351040</v>
      </c>
      <c r="D78" s="198">
        <v>1040</v>
      </c>
      <c r="E78" s="222">
        <v>203494</v>
      </c>
      <c r="F78" s="190" t="s">
        <v>725</v>
      </c>
      <c r="G78" s="39" t="s">
        <v>1497</v>
      </c>
      <c r="H78" s="190" t="s">
        <v>1987</v>
      </c>
      <c r="I78" s="198" t="s">
        <v>487</v>
      </c>
      <c r="J78" s="179">
        <f>VLOOKUP(C78,BASE!A:N,14,0)</f>
        <v>109.68727</v>
      </c>
      <c r="K78" s="179">
        <f>VLOOKUP(C78,BASE!A:O,15,0)</f>
        <v>3.06</v>
      </c>
      <c r="L78" s="185">
        <f>VLOOKUP(G78,BASE!F:M,8,0)*0.03</f>
        <v>0.25469999999999998</v>
      </c>
      <c r="M78" s="191" t="s">
        <v>459</v>
      </c>
      <c r="N78" s="217" t="s">
        <v>505</v>
      </c>
      <c r="O78" s="192" t="s">
        <v>122</v>
      </c>
      <c r="P78" s="185">
        <v>0</v>
      </c>
      <c r="Q78" s="190" t="str">
        <f>VLOOKUP(G78,BASE!F:H,3,0)</f>
        <v>TTR0100 VANLQ</v>
      </c>
      <c r="R78" s="212">
        <f>IF(O78="PRANCHA",VLOOKUP(Q78,QUANT!F:K,6,0),IF('Precificação CIF'!O78="BAÚ",VLOOKUP('Precificação CIF'!Q78,QUANT!F:K,2,0),IF(O78="CARRETA",VLOOKUP(Q78,QUANT!F:K,3,0))))</f>
        <v>550</v>
      </c>
      <c r="S78" s="185">
        <f t="shared" si="22"/>
        <v>0</v>
      </c>
      <c r="T78" s="215" t="s">
        <v>2132</v>
      </c>
      <c r="U78" s="214">
        <v>0.3</v>
      </c>
      <c r="V78" s="216">
        <f t="shared" si="23"/>
        <v>161.43138571428574</v>
      </c>
      <c r="W78" s="175"/>
      <c r="Y78" s="190"/>
    </row>
    <row r="79" spans="1:25" s="44" customFormat="1" hidden="1">
      <c r="A79" s="190" t="str">
        <f t="shared" si="20"/>
        <v>1040BR011504203494</v>
      </c>
      <c r="B79" s="190"/>
      <c r="C79" s="190" t="str">
        <f t="shared" si="21"/>
        <v>BR0115041040</v>
      </c>
      <c r="D79" s="198">
        <v>1040</v>
      </c>
      <c r="E79" s="222">
        <v>203494</v>
      </c>
      <c r="F79" s="190" t="s">
        <v>725</v>
      </c>
      <c r="G79" s="39" t="s">
        <v>1472</v>
      </c>
      <c r="H79" s="190" t="s">
        <v>1963</v>
      </c>
      <c r="I79" s="198" t="s">
        <v>487</v>
      </c>
      <c r="J79" s="179">
        <f>VLOOKUP(C79,BASE!A:N,14,0)</f>
        <v>100.52001</v>
      </c>
      <c r="K79" s="179">
        <f>VLOOKUP(C79,BASE!A:O,15,0)</f>
        <v>3.06</v>
      </c>
      <c r="L79" s="185">
        <f>VLOOKUP(G79,BASE!F:M,8,0)*0.03</f>
        <v>0.25550999999999996</v>
      </c>
      <c r="M79" s="191" t="s">
        <v>459</v>
      </c>
      <c r="N79" s="217" t="s">
        <v>505</v>
      </c>
      <c r="O79" s="192" t="s">
        <v>122</v>
      </c>
      <c r="P79" s="185">
        <v>0</v>
      </c>
      <c r="Q79" s="190" t="str">
        <f>VLOOKUP(G79,BASE!F:H,3,0)</f>
        <v>TTF0220 LRING</v>
      </c>
      <c r="R79" s="212">
        <f>IF(O79="PRANCHA",VLOOKUP(Q79,QUANT!F:K,6,0),IF('Precificação CIF'!O79="BAÚ",VLOOKUP('Precificação CIF'!Q79,QUANT!F:K,2,0),IF(O79="CARRETA",VLOOKUP(Q79,QUANT!F:K,3,0))))</f>
        <v>324</v>
      </c>
      <c r="S79" s="185">
        <f t="shared" si="22"/>
        <v>0</v>
      </c>
      <c r="T79" s="215" t="s">
        <v>2132</v>
      </c>
      <c r="U79" s="214">
        <v>0.3</v>
      </c>
      <c r="V79" s="216">
        <f t="shared" si="23"/>
        <v>148.33645714285714</v>
      </c>
      <c r="W79" s="175"/>
      <c r="Y79" s="190"/>
    </row>
    <row r="80" spans="1:25" s="44" customFormat="1" hidden="1">
      <c r="A80" s="190" t="str">
        <f t="shared" si="20"/>
        <v>4010BR011312203494</v>
      </c>
      <c r="B80" s="190"/>
      <c r="C80" s="190" t="str">
        <f t="shared" si="21"/>
        <v>BR0113124010</v>
      </c>
      <c r="D80" s="198">
        <v>4010</v>
      </c>
      <c r="E80" s="222">
        <v>203494</v>
      </c>
      <c r="F80" s="190" t="s">
        <v>725</v>
      </c>
      <c r="G80" s="39" t="s">
        <v>1181</v>
      </c>
      <c r="H80" s="190" t="s">
        <v>1701</v>
      </c>
      <c r="I80" s="198" t="s">
        <v>487</v>
      </c>
      <c r="J80" s="179">
        <f>VLOOKUP(C80,BASE!A:N,14,0)</f>
        <v>99.117000000000004</v>
      </c>
      <c r="K80" s="179">
        <f>VLOOKUP(C80,BASE!A:O,15,0)</f>
        <v>7.52</v>
      </c>
      <c r="L80" s="185">
        <f>VLOOKUP(G80,BASE!F:M,8,0)*0.03</f>
        <v>0.49305599999999994</v>
      </c>
      <c r="M80" s="191" t="s">
        <v>459</v>
      </c>
      <c r="N80" s="217" t="s">
        <v>346</v>
      </c>
      <c r="O80" s="192" t="s">
        <v>122</v>
      </c>
      <c r="P80" s="185">
        <v>0</v>
      </c>
      <c r="Q80" s="190" t="str">
        <f>VLOOKUP(G80,BASE!F:H,3,0)</f>
        <v>BTF1000 QDIBC</v>
      </c>
      <c r="R80" s="212">
        <f>IF(O80="PRANCHA",VLOOKUP(Q80,QUANT!F:K,6,0),IF('Precificação CIF'!O80="BAÚ",VLOOKUP('Precificação CIF'!Q80,QUANT!F:K,2,0),IF(O80="CARRETA",VLOOKUP(Q80,QUANT!F:K,3,0))))</f>
        <v>60</v>
      </c>
      <c r="S80" s="185">
        <f t="shared" si="22"/>
        <v>0</v>
      </c>
      <c r="T80" s="215" t="s">
        <v>2132</v>
      </c>
      <c r="U80" s="214">
        <v>0.3</v>
      </c>
      <c r="V80" s="216">
        <f t="shared" si="23"/>
        <v>153.04293714285714</v>
      </c>
      <c r="W80" s="175"/>
      <c r="Y80" s="190"/>
    </row>
    <row r="81" spans="1:25" s="44" customFormat="1" hidden="1">
      <c r="A81" s="190" t="str">
        <f t="shared" si="20"/>
        <v>1040BR011305203494</v>
      </c>
      <c r="B81" s="190"/>
      <c r="C81" s="190" t="str">
        <f t="shared" si="21"/>
        <v>BR0113051040</v>
      </c>
      <c r="D81" s="198">
        <v>1040</v>
      </c>
      <c r="E81" s="222">
        <v>203494</v>
      </c>
      <c r="F81" s="190" t="s">
        <v>725</v>
      </c>
      <c r="G81" s="39" t="s">
        <v>1503</v>
      </c>
      <c r="H81" s="190" t="s">
        <v>1993</v>
      </c>
      <c r="I81" s="198" t="s">
        <v>487</v>
      </c>
      <c r="J81" s="179">
        <f>VLOOKUP(C81,BASE!A:N,14,0)</f>
        <v>56.141019999999997</v>
      </c>
      <c r="K81" s="179">
        <f>VLOOKUP(C81,BASE!A:O,15,0)</f>
        <v>3.06</v>
      </c>
      <c r="L81" s="185">
        <f>VLOOKUP(G81,BASE!F:M,8,0)*0.03</f>
        <v>0.23402999999999999</v>
      </c>
      <c r="M81" s="191" t="s">
        <v>459</v>
      </c>
      <c r="N81" s="217" t="s">
        <v>505</v>
      </c>
      <c r="O81" s="192" t="s">
        <v>122</v>
      </c>
      <c r="P81" s="185">
        <v>0</v>
      </c>
      <c r="Q81" s="190" t="str">
        <f>VLOOKUP(G81,BASE!F:H,3,0)</f>
        <v>TTR0200 CROSC</v>
      </c>
      <c r="R81" s="212">
        <f>IF(O81="PRANCHA",VLOOKUP(Q81,QUANT!F:K,6,0),IF('Precificação CIF'!O81="BAÚ",VLOOKUP('Precificação CIF'!Q81,QUANT!F:K,2,0),IF(O81="CARRETA",VLOOKUP(Q81,QUANT!F:K,3,0))))</f>
        <v>300</v>
      </c>
      <c r="S81" s="185">
        <f t="shared" si="22"/>
        <v>0</v>
      </c>
      <c r="T81" s="215" t="s">
        <v>2132</v>
      </c>
      <c r="U81" s="214">
        <v>0.3</v>
      </c>
      <c r="V81" s="216">
        <f t="shared" si="23"/>
        <v>84.907214285714289</v>
      </c>
      <c r="W81" s="175"/>
      <c r="Y81" s="190"/>
    </row>
    <row r="82" spans="1:25" s="44" customFormat="1" hidden="1">
      <c r="A82" s="190" t="str">
        <f t="shared" si="20"/>
        <v>1040BR011334203494</v>
      </c>
      <c r="B82" s="190"/>
      <c r="C82" s="190" t="str">
        <f t="shared" si="21"/>
        <v>BR0113341040</v>
      </c>
      <c r="D82" s="198">
        <v>1040</v>
      </c>
      <c r="E82" s="39">
        <v>203494</v>
      </c>
      <c r="F82" s="190" t="s">
        <v>725</v>
      </c>
      <c r="G82" s="39" t="s">
        <v>1501</v>
      </c>
      <c r="H82" s="190" t="s">
        <v>2138</v>
      </c>
      <c r="I82" s="198" t="s">
        <v>487</v>
      </c>
      <c r="J82" s="179">
        <f>VLOOKUP(C82,BASE!A:N,14,0)</f>
        <v>84.673339999999996</v>
      </c>
      <c r="K82" s="179">
        <f>VLOOKUP(C82,BASE!A:O,15,0)</f>
        <v>3.06</v>
      </c>
      <c r="L82" s="185">
        <f>VLOOKUP(G82,BASE!F:M,8,0)*0.03</f>
        <v>0.23402999999999999</v>
      </c>
      <c r="M82" s="190" t="s">
        <v>459</v>
      </c>
      <c r="N82" s="217" t="s">
        <v>346</v>
      </c>
      <c r="O82" s="192" t="s">
        <v>122</v>
      </c>
      <c r="P82" s="185">
        <v>0</v>
      </c>
      <c r="Q82" s="190" t="str">
        <f>VLOOKUP(G82,BASE!F:H,3,0)</f>
        <v>TTR0200 CROSC</v>
      </c>
      <c r="R82" s="212">
        <f>IF(O82="PRANCHA",VLOOKUP(Q82,QUANT!F:K,6,0),IF('Precificação CIF'!O82="BAÚ",VLOOKUP('Precificação CIF'!Q82,QUANT!F:K,2,0),IF(O82="CARRETA",VLOOKUP(Q82,QUANT!F:K,3,0))))</f>
        <v>300</v>
      </c>
      <c r="S82" s="185">
        <f t="shared" si="22"/>
        <v>0</v>
      </c>
      <c r="T82" s="215" t="s">
        <v>2133</v>
      </c>
      <c r="U82" s="214">
        <v>0.3</v>
      </c>
      <c r="V82" s="216">
        <f t="shared" si="23"/>
        <v>125.66767142857144</v>
      </c>
      <c r="W82" s="190"/>
      <c r="Y82" s="190"/>
    </row>
    <row r="83" spans="1:25" s="44" customFormat="1" hidden="1">
      <c r="A83" s="190" t="s">
        <v>2323</v>
      </c>
      <c r="B83" s="190"/>
      <c r="C83" s="190" t="str">
        <f t="shared" si="21"/>
        <v>BR0096102060</v>
      </c>
      <c r="D83" s="198">
        <v>2060</v>
      </c>
      <c r="E83" s="39">
        <v>214690</v>
      </c>
      <c r="F83" s="190" t="s">
        <v>2449</v>
      </c>
      <c r="G83" s="190" t="s">
        <v>2083</v>
      </c>
      <c r="H83" s="190" t="s">
        <v>2084</v>
      </c>
      <c r="I83" s="198" t="s">
        <v>487</v>
      </c>
      <c r="J83" s="179">
        <f>VLOOKUP(C83,BASE!A:N,14,0)</f>
        <v>64.741940000000014</v>
      </c>
      <c r="K83" s="179">
        <f>VLOOKUP(C83,BASE!A:O,15,0)</f>
        <v>2.12</v>
      </c>
      <c r="L83" s="185">
        <f>VLOOKUP(G83,BASE!F:M,8,0)*0.03</f>
        <v>0.51</v>
      </c>
      <c r="M83" s="190" t="s">
        <v>72</v>
      </c>
      <c r="N83" s="217" t="s">
        <v>346</v>
      </c>
      <c r="O83" s="192" t="s">
        <v>121</v>
      </c>
      <c r="P83" s="185">
        <f>VLOOKUP(O83&amp;M83&amp;D83,'Tabela Frete At. 23.03.22'!A:P,16,0)</f>
        <v>2633.8799259969164</v>
      </c>
      <c r="Q83" s="190" t="str">
        <f>VLOOKUP(G83,BASE!F:H,3,0)</f>
        <v>TR 200</v>
      </c>
      <c r="R83" s="212">
        <f>IF(O83="PRANCHA",VLOOKUP(Q83,QUANT!F:K,6,0),IF('Precificação CIF'!O83="BAÚ",VLOOKUP('Precificação CIF'!Q83,QUANT!F:K,2,0),IF(O83="CARRETA",VLOOKUP(Q83,QUANT!F:K,3,0))))</f>
        <v>0</v>
      </c>
      <c r="S83" s="185" t="e">
        <f t="shared" si="22"/>
        <v>#DIV/0!</v>
      </c>
      <c r="T83" s="215" t="s">
        <v>2132</v>
      </c>
      <c r="U83" s="214">
        <v>0.3</v>
      </c>
      <c r="V83" s="216">
        <f t="shared" si="23"/>
        <v>96.245628571428611</v>
      </c>
      <c r="W83" s="190"/>
      <c r="Y83" s="190"/>
    </row>
    <row r="84" spans="1:25" s="44" customFormat="1" hidden="1">
      <c r="A84" s="190" t="s">
        <v>2373</v>
      </c>
      <c r="B84" s="190"/>
      <c r="C84" s="190" t="str">
        <f t="shared" si="21"/>
        <v>BR0096102064</v>
      </c>
      <c r="D84" s="198">
        <v>2064</v>
      </c>
      <c r="E84" s="39">
        <v>214690</v>
      </c>
      <c r="F84" s="190" t="s">
        <v>2449</v>
      </c>
      <c r="G84" s="190" t="s">
        <v>2083</v>
      </c>
      <c r="H84" s="190" t="s">
        <v>2084</v>
      </c>
      <c r="I84" s="198" t="s">
        <v>487</v>
      </c>
      <c r="J84" s="179">
        <f>VLOOKUP(C84,BASE!A:N,14,0)</f>
        <v>104.35848</v>
      </c>
      <c r="K84" s="179">
        <f>VLOOKUP(C84,BASE!A:O,15,0)</f>
        <v>2.64</v>
      </c>
      <c r="L84" s="185">
        <f>VLOOKUP(G84,BASE!F:M,8,0)*0.03</f>
        <v>0.51</v>
      </c>
      <c r="M84" s="190" t="s">
        <v>72</v>
      </c>
      <c r="N84" s="217" t="s">
        <v>346</v>
      </c>
      <c r="O84" s="192" t="s">
        <v>122</v>
      </c>
      <c r="P84" s="185">
        <f>VLOOKUP(O84&amp;M84&amp;D84,'Tabela Frete At. 23.03.22'!A:P,16,0)</f>
        <v>2632.8704000000002</v>
      </c>
      <c r="Q84" s="190" t="str">
        <f>VLOOKUP(G84,BASE!F:H,3,0)</f>
        <v>TR 200</v>
      </c>
      <c r="R84" s="212">
        <f>IF(O84="PRANCHA",VLOOKUP(Q84,QUANT!F:K,6,0),IF('Precificação CIF'!O84="BAÚ",VLOOKUP('Precificação CIF'!Q84,QUANT!F:K,2,0),IF(O84="CARRETA",VLOOKUP(Q84,QUANT!F:K,3,0))))</f>
        <v>300</v>
      </c>
      <c r="S84" s="185">
        <f t="shared" si="22"/>
        <v>8.7762346666666673</v>
      </c>
      <c r="T84" s="215" t="s">
        <v>2132</v>
      </c>
      <c r="U84" s="214">
        <v>0.3</v>
      </c>
      <c r="V84" s="216">
        <f t="shared" si="23"/>
        <v>153.58354285714287</v>
      </c>
      <c r="W84" s="190"/>
      <c r="Y84" s="190"/>
    </row>
    <row r="85" spans="1:25" hidden="1">
      <c r="A85" s="190" t="str">
        <f t="shared" ref="A85:A87" si="24">D85&amp;G85&amp;E85</f>
        <v>1040BR001352202394</v>
      </c>
      <c r="C85" s="190" t="str">
        <f t="shared" si="21"/>
        <v>BR0013521040</v>
      </c>
      <c r="D85" s="198">
        <v>1040</v>
      </c>
      <c r="E85" s="222">
        <v>202394</v>
      </c>
      <c r="F85" s="190" t="s">
        <v>611</v>
      </c>
      <c r="G85" s="39" t="s">
        <v>1496</v>
      </c>
      <c r="H85" s="190" t="s">
        <v>1986</v>
      </c>
      <c r="I85" s="198" t="s">
        <v>487</v>
      </c>
      <c r="J85" s="179">
        <f>VLOOKUP(C85,BASE!A:N,14,0)</f>
        <v>52.109029999999997</v>
      </c>
      <c r="K85" s="179">
        <f>VLOOKUP(C85,BASE!A:O,15,0)</f>
        <v>2.4</v>
      </c>
      <c r="L85" s="185">
        <f>VLOOKUP(G85,BASE!F:M,8,0)*0.03</f>
        <v>9.375E-2</v>
      </c>
      <c r="M85" s="191" t="s">
        <v>99</v>
      </c>
      <c r="N85" s="217" t="s">
        <v>513</v>
      </c>
      <c r="O85" s="192" t="s">
        <v>121</v>
      </c>
      <c r="P85" s="185">
        <v>0</v>
      </c>
      <c r="Q85" s="190" t="str">
        <f>VLOOKUP(G85,BASE!F:H,3,0)</f>
        <v>TTR0050 CILIN</v>
      </c>
      <c r="R85" s="212" t="b">
        <f>IF(O85="PRANCHA",VLOOKUP(Q85,QUANT!F:K,6,0),IF('Precificação CIF'!O270="BAÚ",VLOOKUP('Precificação CIF'!Q270,QUANT!F:K,2,0),IF(O85="CARRETA",VLOOKUP(Q85,QUANT!F:K,3,0))))</f>
        <v>0</v>
      </c>
      <c r="S85" s="185" t="e">
        <f t="shared" si="22"/>
        <v>#DIV/0!</v>
      </c>
      <c r="T85" s="215" t="s">
        <v>2133</v>
      </c>
      <c r="U85" s="214">
        <v>0.3</v>
      </c>
      <c r="V85" s="216" t="e">
        <f t="shared" si="23"/>
        <v>#DIV/0!</v>
      </c>
      <c r="W85" s="175"/>
      <c r="Y85" s="190"/>
    </row>
    <row r="86" spans="1:25" hidden="1">
      <c r="A86" s="190" t="str">
        <f t="shared" si="24"/>
        <v>4010BR010717200109</v>
      </c>
      <c r="C86" s="190" t="str">
        <f t="shared" si="21"/>
        <v>BR0107174010</v>
      </c>
      <c r="D86" s="198">
        <v>4010</v>
      </c>
      <c r="E86" s="39">
        <v>200109</v>
      </c>
      <c r="F86" s="190" t="s">
        <v>853</v>
      </c>
      <c r="G86" s="39" t="s">
        <v>1189</v>
      </c>
      <c r="H86" s="190" t="s">
        <v>2122</v>
      </c>
      <c r="I86" s="198" t="s">
        <v>487</v>
      </c>
      <c r="J86" s="179">
        <f>VLOOKUP(C86,BASE!A:N,14,0)</f>
        <v>737.56748000000005</v>
      </c>
      <c r="K86" s="179">
        <f>VLOOKUP(C86,BASE!A:O,15,0)</f>
        <v>12.12</v>
      </c>
      <c r="L86" s="185">
        <f>VLOOKUP(G86,BASE!F:M,8,0)*0.03</f>
        <v>1.89</v>
      </c>
      <c r="M86" s="190" t="s">
        <v>832</v>
      </c>
      <c r="N86" s="198" t="s">
        <v>346</v>
      </c>
      <c r="O86" s="192" t="s">
        <v>121</v>
      </c>
      <c r="P86" s="185">
        <f>VLOOKUP(O86&amp;M86&amp;D86,'Tabela Frete At. 23.03.22'!A:P,16,0)</f>
        <v>2033.2222194545454</v>
      </c>
      <c r="Q86" s="190" t="str">
        <f>VLOOKUP(G86,BASE!F:H,3,0)</f>
        <v>IBC SM13</v>
      </c>
      <c r="R86" s="212" t="b">
        <f>IF(O86="PRANCHA",VLOOKUP(Q86,QUANT!F:K,6,0),IF('Precificação CIF'!O312="BAÚ",VLOOKUP('Precificação CIF'!Q312,QUANT!F:K,2,0),IF(O86="CARRETA",VLOOKUP(Q86,QUANT!F:K,3,0))))</f>
        <v>0</v>
      </c>
      <c r="S86" s="185" t="e">
        <f t="shared" si="22"/>
        <v>#DIV/0!</v>
      </c>
      <c r="T86" s="215" t="s">
        <v>2133</v>
      </c>
      <c r="U86" s="214">
        <v>0.3</v>
      </c>
      <c r="V86" s="216" t="e">
        <f t="shared" si="23"/>
        <v>#DIV/0!</v>
      </c>
      <c r="W86" s="175"/>
      <c r="Y86" s="190"/>
    </row>
    <row r="87" spans="1:25" hidden="1">
      <c r="A87" s="190" t="str">
        <f t="shared" si="24"/>
        <v>1040BR001352205139</v>
      </c>
      <c r="C87" s="190" t="str">
        <f t="shared" si="21"/>
        <v>BR0013521040</v>
      </c>
      <c r="D87" s="198">
        <v>1040</v>
      </c>
      <c r="E87" s="39">
        <v>205139</v>
      </c>
      <c r="F87" s="190" t="s">
        <v>1111</v>
      </c>
      <c r="G87" s="39" t="s">
        <v>1496</v>
      </c>
      <c r="H87" s="190" t="s">
        <v>2049</v>
      </c>
      <c r="I87" s="198" t="s">
        <v>487</v>
      </c>
      <c r="J87" s="179">
        <f>VLOOKUP(C87,BASE!A:N,14,0)</f>
        <v>52.109029999999997</v>
      </c>
      <c r="K87" s="179">
        <f>VLOOKUP(C87,BASE!A:O,15,0)</f>
        <v>2.4</v>
      </c>
      <c r="L87" s="185">
        <f>VLOOKUP(G87,BASE!F:M,8,0)*0.03</f>
        <v>9.375E-2</v>
      </c>
      <c r="M87" s="190" t="s">
        <v>66</v>
      </c>
      <c r="N87" s="198" t="s">
        <v>346</v>
      </c>
      <c r="O87" s="192" t="s">
        <v>122</v>
      </c>
      <c r="P87" s="185">
        <v>0</v>
      </c>
      <c r="Q87" s="190" t="str">
        <f>VLOOKUP(G87,BASE!F:H,3,0)</f>
        <v>TTR0050 CILIN</v>
      </c>
      <c r="R87" s="212">
        <f>IF(O87="PRANCHA",VLOOKUP(Q87,QUANT!F:K,6,0),IF('Precificação CIF'!O23="BAÚ",VLOOKUP('Precificação CIF'!Q23,QUANT!F:K,2,0),IF(O87="CARRETA",VLOOKUP(Q87,QUANT!F:K,3,0))))</f>
        <v>44</v>
      </c>
      <c r="S87" s="185">
        <f t="shared" si="22"/>
        <v>0</v>
      </c>
      <c r="T87" s="215" t="s">
        <v>2132</v>
      </c>
      <c r="U87" s="214">
        <v>0.3</v>
      </c>
      <c r="V87" s="216">
        <f t="shared" si="23"/>
        <v>78.003971428571433</v>
      </c>
      <c r="W87" s="175"/>
      <c r="Y87" s="190"/>
    </row>
    <row r="88" spans="1:25" hidden="1">
      <c r="A88" s="190" t="s">
        <v>2276</v>
      </c>
      <c r="C88" s="190" t="str">
        <f t="shared" si="21"/>
        <v>BR0115041040</v>
      </c>
      <c r="D88" s="198">
        <v>1040</v>
      </c>
      <c r="E88" s="39">
        <v>214707</v>
      </c>
      <c r="F88" s="190" t="s">
        <v>2431</v>
      </c>
      <c r="G88" s="190" t="s">
        <v>1472</v>
      </c>
      <c r="H88" s="190" t="s">
        <v>2042</v>
      </c>
      <c r="I88" s="198" t="s">
        <v>487</v>
      </c>
      <c r="J88" s="179">
        <f>VLOOKUP(C88,BASE!A:N,14,0)</f>
        <v>100.52001</v>
      </c>
      <c r="K88" s="179">
        <f>VLOOKUP(C88,BASE!A:O,15,0)</f>
        <v>3.06</v>
      </c>
      <c r="L88" s="185">
        <f>VLOOKUP(G88,BASE!F:M,8,0)*0.03</f>
        <v>0.25550999999999996</v>
      </c>
      <c r="M88" s="190" t="s">
        <v>72</v>
      </c>
      <c r="N88" s="217" t="s">
        <v>346</v>
      </c>
      <c r="O88" s="192" t="s">
        <v>121</v>
      </c>
      <c r="P88" s="185">
        <f>VLOOKUP(O88&amp;M88&amp;D88,'Tabela Frete At. 23.03.22'!A:P,16,0)</f>
        <v>2371.0708181818181</v>
      </c>
      <c r="Q88" s="190" t="str">
        <f>VLOOKUP(G88,BASE!F:H,3,0)</f>
        <v>TTF0220 LRING</v>
      </c>
      <c r="R88" s="212">
        <f>IF(O88="PRANCHA",VLOOKUP(Q88,QUANT!F:K,6,0),IF('Precificação CIF'!O88="BAÚ",VLOOKUP('Precificação CIF'!Q88,QUANT!F:K,2,0),IF(O88="CARRETA",VLOOKUP(Q88,QUANT!F:K,3,0))))</f>
        <v>240</v>
      </c>
      <c r="S88" s="185">
        <f t="shared" si="22"/>
        <v>9.8794617424242421</v>
      </c>
      <c r="T88" s="215" t="s">
        <v>2132</v>
      </c>
      <c r="U88" s="214">
        <v>0.3</v>
      </c>
      <c r="V88" s="216">
        <f t="shared" si="23"/>
        <v>148.33645714285714</v>
      </c>
      <c r="W88" s="190"/>
      <c r="Y88" s="190"/>
    </row>
    <row r="89" spans="1:25" hidden="1">
      <c r="A89" s="190" t="str">
        <f>D89&amp;G89&amp;E89</f>
        <v>4010BR011632202490</v>
      </c>
      <c r="C89" s="190" t="str">
        <f t="shared" si="21"/>
        <v>BR0116324010</v>
      </c>
      <c r="D89" s="198">
        <v>4010</v>
      </c>
      <c r="E89" s="222">
        <v>202490</v>
      </c>
      <c r="F89" s="190" t="s">
        <v>746</v>
      </c>
      <c r="G89" s="39" t="s">
        <v>1195</v>
      </c>
      <c r="H89" s="190" t="s">
        <v>1715</v>
      </c>
      <c r="I89" s="198" t="s">
        <v>487</v>
      </c>
      <c r="J89" s="179">
        <f>VLOOKUP(C89,BASE!A:N,14,0)</f>
        <v>726.03466000000003</v>
      </c>
      <c r="K89" s="179">
        <f>VLOOKUP(C89,BASE!A:O,15,0)</f>
        <v>12.12</v>
      </c>
      <c r="L89" s="185">
        <f>VLOOKUP(G89,BASE!F:M,8,0)*0.03</f>
        <v>1.89</v>
      </c>
      <c r="M89" s="191" t="s">
        <v>234</v>
      </c>
      <c r="N89" s="217" t="s">
        <v>491</v>
      </c>
      <c r="O89" s="192" t="s">
        <v>121</v>
      </c>
      <c r="P89" s="185">
        <f>VLOOKUP(O89&amp;M89&amp;D89,'Tabela Frete At. 23.03.22'!A:P,16,0)</f>
        <v>4556.1050681818178</v>
      </c>
      <c r="Q89" s="190" t="str">
        <f>VLOOKUP(G89,BASE!F:H,3,0)</f>
        <v>IBC SM13</v>
      </c>
      <c r="R89" s="212">
        <f>IF(O89="PRANCHA",VLOOKUP(Q89,QUANT!F:K,6,0),IF('Precificação CIF'!O89="BAÚ",VLOOKUP('Precificação CIF'!Q89,QUANT!F:K,2,0),IF(O89="CARRETA",VLOOKUP(Q89,QUANT!F:K,3,0))))</f>
        <v>44</v>
      </c>
      <c r="S89" s="185">
        <f t="shared" si="22"/>
        <v>103.54784245867768</v>
      </c>
      <c r="T89" s="215" t="s">
        <v>2133</v>
      </c>
      <c r="U89" s="214">
        <v>0.3</v>
      </c>
      <c r="V89" s="216">
        <f t="shared" si="23"/>
        <v>1205.1321463695397</v>
      </c>
      <c r="W89" s="175"/>
      <c r="Y89" s="190"/>
    </row>
    <row r="90" spans="1:25" hidden="1">
      <c r="A90" s="190" t="s">
        <v>2417</v>
      </c>
      <c r="C90" s="190" t="str">
        <f t="shared" si="21"/>
        <v>BR0116324010</v>
      </c>
      <c r="D90" s="198">
        <v>4010</v>
      </c>
      <c r="E90" s="39">
        <v>200616</v>
      </c>
      <c r="F90" s="190" t="s">
        <v>746</v>
      </c>
      <c r="G90" s="190" t="s">
        <v>1195</v>
      </c>
      <c r="H90" s="190" t="s">
        <v>2122</v>
      </c>
      <c r="I90" s="198" t="s">
        <v>487</v>
      </c>
      <c r="J90" s="179">
        <f>VLOOKUP(C90,BASE!A:N,14,0)</f>
        <v>726.03466000000003</v>
      </c>
      <c r="K90" s="179">
        <f>VLOOKUP(C90,BASE!A:O,15,0)</f>
        <v>12.12</v>
      </c>
      <c r="L90" s="185">
        <f>VLOOKUP(G90,BASE!F:M,8,0)*0.03</f>
        <v>1.89</v>
      </c>
      <c r="M90" s="190" t="s">
        <v>72</v>
      </c>
      <c r="N90" s="217" t="s">
        <v>346</v>
      </c>
      <c r="O90" s="192" t="s">
        <v>121</v>
      </c>
      <c r="P90" s="185">
        <f>VLOOKUP(O90&amp;M90&amp;D90,'Tabela Frete At. 23.03.22'!A:P,16,0)</f>
        <v>1957.984376727273</v>
      </c>
      <c r="Q90" s="190" t="str">
        <f>VLOOKUP(G90,BASE!F:H,3,0)</f>
        <v>IBC SM13</v>
      </c>
      <c r="R90" s="212">
        <f>IF(O90="PRANCHA",VLOOKUP(Q90,QUANT!F:K,6,0),IF('Precificação CIF'!O90="BAÚ",VLOOKUP('Precificação CIF'!Q90,QUANT!F:K,2,0),IF(O90="CARRETA",VLOOKUP(Q90,QUANT!F:K,3,0))))</f>
        <v>44</v>
      </c>
      <c r="S90" s="185">
        <f t="shared" si="22"/>
        <v>44.49964492561984</v>
      </c>
      <c r="T90" s="215" t="s">
        <v>2133</v>
      </c>
      <c r="U90" s="214">
        <v>0.3</v>
      </c>
      <c r="V90" s="216">
        <f t="shared" si="23"/>
        <v>1120.7775784651712</v>
      </c>
      <c r="W90" s="190"/>
      <c r="Y90" s="190"/>
    </row>
    <row r="91" spans="1:25" hidden="1">
      <c r="A91" s="190" t="s">
        <v>2321</v>
      </c>
      <c r="C91" s="190" t="str">
        <f t="shared" si="21"/>
        <v>BR0121852060</v>
      </c>
      <c r="D91" s="198">
        <v>2060</v>
      </c>
      <c r="E91" s="39">
        <v>204886</v>
      </c>
      <c r="F91" s="190" t="s">
        <v>942</v>
      </c>
      <c r="G91" s="190" t="s">
        <v>2507</v>
      </c>
      <c r="H91" s="190" t="s">
        <v>2560</v>
      </c>
      <c r="I91" s="198" t="s">
        <v>487</v>
      </c>
      <c r="J91" s="179">
        <f>VLOOKUP(C91,BASE!A:N,14,0)</f>
        <v>49.074829999999999</v>
      </c>
      <c r="K91" s="179">
        <f>VLOOKUP(C91,BASE!A:O,15,0)</f>
        <v>2.12</v>
      </c>
      <c r="L91" s="185">
        <f>VLOOKUP(G91,BASE!F:M,8,0)*0.03</f>
        <v>0.39599999999999996</v>
      </c>
      <c r="M91" s="190" t="s">
        <v>72</v>
      </c>
      <c r="N91" s="217" t="s">
        <v>346</v>
      </c>
      <c r="O91" s="192" t="s">
        <v>121</v>
      </c>
      <c r="P91" s="185">
        <f>VLOOKUP(O91&amp;M91&amp;D91,'Tabela Frete At. 23.03.22'!A:P,16,0)</f>
        <v>2633.8799259969164</v>
      </c>
      <c r="Q91" s="190" t="str">
        <f>VLOOKUP(G91,BASE!F:H,3,0)</f>
        <v>TF 200</v>
      </c>
      <c r="R91" s="212">
        <f>IF(O91="PRANCHA",VLOOKUP(Q91,QUANT!F:K,6,0),IF('Precificação CIF'!O91="BAÚ",VLOOKUP('Precificação CIF'!Q91,QUANT!F:K,2,0),IF(O91="CARRETA",VLOOKUP(Q91,QUANT!F:K,3,0))))</f>
        <v>240</v>
      </c>
      <c r="S91" s="185">
        <f t="shared" si="22"/>
        <v>10.974499691653818</v>
      </c>
      <c r="T91" s="215" t="s">
        <v>2133</v>
      </c>
      <c r="U91" s="214">
        <v>0.3</v>
      </c>
      <c r="V91" s="216">
        <f t="shared" si="23"/>
        <v>89.379042416648318</v>
      </c>
      <c r="W91" s="190"/>
      <c r="Y91" s="190"/>
    </row>
    <row r="92" spans="1:25" hidden="1">
      <c r="A92" s="190" t="s">
        <v>2359</v>
      </c>
      <c r="C92" s="190" t="str">
        <f t="shared" si="21"/>
        <v>BR0121472064</v>
      </c>
      <c r="D92" s="198">
        <v>2064</v>
      </c>
      <c r="E92" s="39">
        <v>214745</v>
      </c>
      <c r="F92" s="190" t="s">
        <v>2476</v>
      </c>
      <c r="G92" s="190" t="s">
        <v>2533</v>
      </c>
      <c r="H92" s="190" t="s">
        <v>2599</v>
      </c>
      <c r="I92" s="198" t="s">
        <v>487</v>
      </c>
      <c r="J92" s="179">
        <f>VLOOKUP(C92,BASE!A:N,14,0)</f>
        <v>45.472819999999999</v>
      </c>
      <c r="K92" s="179">
        <f>VLOOKUP(C92,BASE!A:O,15,0)</f>
        <v>2.64</v>
      </c>
      <c r="L92" s="185">
        <f>VLOOKUP(G92,BASE!F:M,8,0)*0.03</f>
        <v>0.40499999999999997</v>
      </c>
      <c r="M92" s="190" t="s">
        <v>72</v>
      </c>
      <c r="N92" s="217" t="s">
        <v>346</v>
      </c>
      <c r="O92" s="192" t="s">
        <v>122</v>
      </c>
      <c r="P92" s="185">
        <f>VLOOKUP(O92&amp;M92&amp;D92,'Tabela Frete At. 23.03.22'!A:P,16,0)</f>
        <v>2632.8704000000002</v>
      </c>
      <c r="Q92" s="190" t="str">
        <f>VLOOKUP(G92,BASE!F:H,3,0)</f>
        <v>TF 200</v>
      </c>
      <c r="R92" s="212">
        <f>IF(O92="PRANCHA",VLOOKUP(Q92,QUANT!F:K,6,0),IF('Precificação CIF'!O92="BAÚ",VLOOKUP('Precificação CIF'!Q92,QUANT!F:K,2,0),IF(O92="CARRETA",VLOOKUP(Q92,QUANT!F:K,3,0))))</f>
        <v>324</v>
      </c>
      <c r="S92" s="185">
        <f t="shared" si="22"/>
        <v>8.1261432098765436</v>
      </c>
      <c r="T92" s="215" t="s">
        <v>2133</v>
      </c>
      <c r="U92" s="214">
        <v>0.3</v>
      </c>
      <c r="V92" s="216">
        <f t="shared" si="23"/>
        <v>80.91994744268078</v>
      </c>
      <c r="W92" s="190"/>
      <c r="Y92" s="190"/>
    </row>
    <row r="93" spans="1:25" hidden="1">
      <c r="A93" s="190" t="str">
        <f t="shared" ref="A93:A95" si="25">D93&amp;G93&amp;E93</f>
        <v>1040BR001350204847</v>
      </c>
      <c r="C93" s="190" t="str">
        <f t="shared" si="21"/>
        <v>BR0013501040</v>
      </c>
      <c r="D93" s="198">
        <v>1040</v>
      </c>
      <c r="E93" s="222">
        <v>204847</v>
      </c>
      <c r="F93" s="190" t="s">
        <v>990</v>
      </c>
      <c r="G93" s="39" t="s">
        <v>1494</v>
      </c>
      <c r="H93" s="190" t="s">
        <v>1985</v>
      </c>
      <c r="I93" s="198" t="s">
        <v>487</v>
      </c>
      <c r="J93" s="179">
        <f>VLOOKUP(C93,BASE!A:N,14,0)</f>
        <v>33.729819999999997</v>
      </c>
      <c r="K93" s="179">
        <f>VLOOKUP(C93,BASE!A:O,15,0)</f>
        <v>2.4</v>
      </c>
      <c r="L93" s="185">
        <f>VLOOKUP(G93,BASE!F:M,8,0)*0.03</f>
        <v>5.6459999999999996E-2</v>
      </c>
      <c r="M93" s="190" t="s">
        <v>66</v>
      </c>
      <c r="N93" s="198" t="s">
        <v>346</v>
      </c>
      <c r="O93" s="192" t="s">
        <v>122</v>
      </c>
      <c r="P93" s="185">
        <v>0</v>
      </c>
      <c r="Q93" s="190" t="str">
        <f>VLOOKUP(G93,BASE!F:H,3,0)</f>
        <v>TTR0030 CILLQ</v>
      </c>
      <c r="R93" s="212">
        <f>IF(O93="PRANCHA",VLOOKUP(Q93,QUANT!F:K,6,0),IF('Precificação CIF'!O448="BAÚ",VLOOKUP('Precificação CIF'!Q448,QUANT!F:K,2,0),IF(O93="CARRETA",VLOOKUP(Q93,QUANT!F:K,3,0))))</f>
        <v>2300</v>
      </c>
      <c r="S93" s="185">
        <f t="shared" si="22"/>
        <v>0</v>
      </c>
      <c r="T93" s="215" t="s">
        <v>2132</v>
      </c>
      <c r="U93" s="214">
        <v>0.3</v>
      </c>
      <c r="V93" s="216">
        <f t="shared" si="23"/>
        <v>51.694685714285711</v>
      </c>
      <c r="W93" s="175"/>
      <c r="Y93" s="190"/>
    </row>
    <row r="94" spans="1:25" hidden="1">
      <c r="A94" s="190" t="str">
        <f t="shared" si="25"/>
        <v>4010BR011758202557</v>
      </c>
      <c r="C94" s="190" t="str">
        <f t="shared" si="21"/>
        <v>BR0117584010</v>
      </c>
      <c r="D94" s="198">
        <v>4010</v>
      </c>
      <c r="E94" s="222">
        <v>202557</v>
      </c>
      <c r="F94" s="190" t="s">
        <v>862</v>
      </c>
      <c r="G94" s="39" t="s">
        <v>1190</v>
      </c>
      <c r="H94" s="190" t="s">
        <v>1710</v>
      </c>
      <c r="I94" s="198" t="s">
        <v>487</v>
      </c>
      <c r="J94" s="179">
        <f>VLOOKUP(C94,BASE!A:N,14,0)</f>
        <v>754.21027000000004</v>
      </c>
      <c r="K94" s="179">
        <f>VLOOKUP(C94,BASE!A:O,15,0)</f>
        <v>12.12</v>
      </c>
      <c r="L94" s="185">
        <f>VLOOKUP(G94,BASE!F:M,8,0)*0.03</f>
        <v>1.77</v>
      </c>
      <c r="M94" s="191" t="s">
        <v>33</v>
      </c>
      <c r="N94" s="217" t="s">
        <v>502</v>
      </c>
      <c r="O94" s="192" t="s">
        <v>121</v>
      </c>
      <c r="P94" s="185">
        <f>VLOOKUP(O94&amp;M94&amp;D94,'Tabela Frete At. 23.03.22'!A:P,16,0)</f>
        <v>4416.2404027636367</v>
      </c>
      <c r="Q94" s="190" t="str">
        <f>VLOOKUP(G94,BASE!F:H,3,0)</f>
        <v>IBC SM13</v>
      </c>
      <c r="R94" s="212">
        <f>IF(O94="PRANCHA",VLOOKUP(Q94,QUANT!F:K,6,0),IF('Precificação CIF'!O94="BAÚ",VLOOKUP('Precificação CIF'!Q94,QUANT!F:K,2,0),IF(O94="CARRETA",VLOOKUP(Q94,QUANT!F:K,3,0))))</f>
        <v>44</v>
      </c>
      <c r="S94" s="185">
        <f t="shared" si="22"/>
        <v>100.36910006280992</v>
      </c>
      <c r="T94" s="215" t="s">
        <v>2132</v>
      </c>
      <c r="U94" s="214">
        <v>0.3</v>
      </c>
      <c r="V94" s="216">
        <f t="shared" si="23"/>
        <v>1097.2861</v>
      </c>
      <c r="W94" s="175"/>
      <c r="Y94" s="190"/>
    </row>
    <row r="95" spans="1:25" hidden="1">
      <c r="A95" s="190" t="str">
        <f t="shared" si="25"/>
        <v>4010BR011632202557</v>
      </c>
      <c r="C95" s="190" t="str">
        <f t="shared" si="21"/>
        <v>BR0116324010</v>
      </c>
      <c r="D95" s="198">
        <v>4010</v>
      </c>
      <c r="E95" s="222">
        <v>202557</v>
      </c>
      <c r="F95" s="190" t="s">
        <v>736</v>
      </c>
      <c r="G95" s="39" t="s">
        <v>1195</v>
      </c>
      <c r="H95" s="190" t="s">
        <v>1715</v>
      </c>
      <c r="I95" s="198" t="s">
        <v>487</v>
      </c>
      <c r="J95" s="179">
        <f>VLOOKUP(C95,BASE!A:N,14,0)</f>
        <v>726.03466000000003</v>
      </c>
      <c r="K95" s="179">
        <f>VLOOKUP(C95,BASE!A:O,15,0)</f>
        <v>12.12</v>
      </c>
      <c r="L95" s="185">
        <f>VLOOKUP(G95,BASE!F:M,8,0)*0.03</f>
        <v>1.89</v>
      </c>
      <c r="M95" s="191" t="s">
        <v>33</v>
      </c>
      <c r="N95" s="217" t="s">
        <v>502</v>
      </c>
      <c r="O95" s="192" t="s">
        <v>121</v>
      </c>
      <c r="P95" s="185">
        <f>VLOOKUP(O95&amp;M95&amp;D95,'Tabela Frete At. 23.03.22'!A:P,16,0)</f>
        <v>4416.2404027636367</v>
      </c>
      <c r="Q95" s="190" t="str">
        <f>VLOOKUP(G95,BASE!F:H,3,0)</f>
        <v>IBC SM13</v>
      </c>
      <c r="R95" s="212">
        <f>IF(O95="PRANCHA",VLOOKUP(Q95,QUANT!F:K,6,0),IF('Precificação CIF'!O95="BAÚ",VLOOKUP('Precificação CIF'!Q95,QUANT!F:K,2,0),IF(O95="CARRETA",VLOOKUP(Q95,QUANT!F:K,3,0))))</f>
        <v>44</v>
      </c>
      <c r="S95" s="185">
        <f t="shared" si="22"/>
        <v>100.36910006280992</v>
      </c>
      <c r="T95" s="215" t="s">
        <v>2132</v>
      </c>
      <c r="U95" s="214">
        <v>0.3</v>
      </c>
      <c r="V95" s="216">
        <f t="shared" si="23"/>
        <v>1057.2066571428572</v>
      </c>
      <c r="W95" s="175"/>
      <c r="Y95" s="190"/>
    </row>
    <row r="96" spans="1:25" hidden="1">
      <c r="A96" s="190" t="str">
        <f t="shared" ref="A96:A103" si="26">D96&amp;G96&amp;E96</f>
        <v>4010BR010717204583</v>
      </c>
      <c r="C96" s="190" t="str">
        <f t="shared" si="21"/>
        <v>BR0107174010</v>
      </c>
      <c r="D96" s="198">
        <v>4010</v>
      </c>
      <c r="E96" s="222">
        <v>204583</v>
      </c>
      <c r="F96" s="190" t="s">
        <v>963</v>
      </c>
      <c r="G96" s="39" t="s">
        <v>1189</v>
      </c>
      <c r="H96" s="190" t="s">
        <v>1709</v>
      </c>
      <c r="I96" s="198" t="s">
        <v>487</v>
      </c>
      <c r="J96" s="179">
        <f>VLOOKUP(C96,BASE!A:N,14,0)</f>
        <v>737.56748000000005</v>
      </c>
      <c r="K96" s="179">
        <f>VLOOKUP(C96,BASE!A:O,15,0)</f>
        <v>12.12</v>
      </c>
      <c r="L96" s="185">
        <f>VLOOKUP(G96,BASE!F:M,8,0)*0.03</f>
        <v>1.89</v>
      </c>
      <c r="M96" s="190" t="s">
        <v>234</v>
      </c>
      <c r="N96" s="198" t="s">
        <v>491</v>
      </c>
      <c r="O96" s="192" t="s">
        <v>121</v>
      </c>
      <c r="P96" s="185">
        <f>VLOOKUP(O96&amp;M96&amp;D96,'Tabela Frete At. 23.03.22'!A:P,16,0)</f>
        <v>4556.1050681818178</v>
      </c>
      <c r="Q96" s="190" t="str">
        <f>VLOOKUP(G96,BASE!F:H,3,0)</f>
        <v>IBC SM13</v>
      </c>
      <c r="R96" s="212">
        <f>IF(O96="PRANCHA",VLOOKUP(Q96,QUANT!F:K,6,0),IF('Precificação CIF'!O96="BAÚ",VLOOKUP('Precificação CIF'!Q96,QUANT!F:K,2,0),IF(O96="CARRETA",VLOOKUP(Q96,QUANT!F:K,3,0))))</f>
        <v>44</v>
      </c>
      <c r="S96" s="185">
        <f t="shared" si="22"/>
        <v>103.54784245867768</v>
      </c>
      <c r="T96" s="215" t="s">
        <v>2132</v>
      </c>
      <c r="U96" s="214">
        <v>0.3</v>
      </c>
      <c r="V96" s="216">
        <f t="shared" si="23"/>
        <v>1073.6821142857143</v>
      </c>
      <c r="W96" s="175"/>
      <c r="Y96" s="190"/>
    </row>
    <row r="97" spans="1:25" hidden="1">
      <c r="A97" s="190" t="str">
        <f t="shared" si="26"/>
        <v>4010BR011632204899</v>
      </c>
      <c r="C97" s="190" t="str">
        <f t="shared" si="21"/>
        <v>BR0116324010</v>
      </c>
      <c r="D97" s="198">
        <v>4010</v>
      </c>
      <c r="E97" s="222">
        <v>204899</v>
      </c>
      <c r="F97" s="190" t="s">
        <v>963</v>
      </c>
      <c r="G97" s="39" t="s">
        <v>1195</v>
      </c>
      <c r="H97" s="190" t="s">
        <v>1715</v>
      </c>
      <c r="I97" s="198" t="s">
        <v>487</v>
      </c>
      <c r="J97" s="179">
        <f>VLOOKUP(C97,BASE!A:N,14,0)</f>
        <v>726.03466000000003</v>
      </c>
      <c r="K97" s="179">
        <f>VLOOKUP(C97,BASE!A:O,15,0)</f>
        <v>12.12</v>
      </c>
      <c r="L97" s="185">
        <f>VLOOKUP(G97,BASE!F:M,8,0)*0.03</f>
        <v>1.89</v>
      </c>
      <c r="M97" s="190" t="s">
        <v>234</v>
      </c>
      <c r="N97" s="198" t="s">
        <v>491</v>
      </c>
      <c r="O97" s="192" t="s">
        <v>121</v>
      </c>
      <c r="P97" s="185">
        <f>VLOOKUP(O97&amp;M97&amp;D97,'Tabela Frete At. 23.03.22'!A:P,16,0)</f>
        <v>4556.1050681818178</v>
      </c>
      <c r="Q97" s="190" t="str">
        <f>VLOOKUP(G97,BASE!F:H,3,0)</f>
        <v>IBC SM13</v>
      </c>
      <c r="R97" s="212">
        <f>IF(O97="PRANCHA",VLOOKUP(Q97,QUANT!F:K,6,0),IF('Precificação CIF'!O97="BAÚ",VLOOKUP('Precificação CIF'!Q97,QUANT!F:K,2,0),IF(O97="CARRETA",VLOOKUP(Q97,QUANT!F:K,3,0))))</f>
        <v>44</v>
      </c>
      <c r="S97" s="185">
        <f t="shared" si="22"/>
        <v>103.54784245867768</v>
      </c>
      <c r="T97" s="215" t="s">
        <v>2133</v>
      </c>
      <c r="U97" s="214">
        <v>0.3</v>
      </c>
      <c r="V97" s="216">
        <f t="shared" si="23"/>
        <v>1205.1321463695397</v>
      </c>
      <c r="W97" s="175"/>
      <c r="Y97" s="190"/>
    </row>
    <row r="98" spans="1:25" hidden="1">
      <c r="A98" s="190" t="str">
        <f t="shared" si="26"/>
        <v>2060BR010867204899</v>
      </c>
      <c r="C98" s="190" t="str">
        <f t="shared" si="21"/>
        <v>BR0108672060</v>
      </c>
      <c r="D98" s="198">
        <v>2060</v>
      </c>
      <c r="E98" s="222">
        <v>204899</v>
      </c>
      <c r="F98" s="190" t="s">
        <v>963</v>
      </c>
      <c r="G98" s="39" t="s">
        <v>1209</v>
      </c>
      <c r="H98" s="190" t="s">
        <v>1730</v>
      </c>
      <c r="I98" s="198" t="s">
        <v>487</v>
      </c>
      <c r="J98" s="179">
        <f>VLOOKUP(C98,BASE!A:N,14,0)</f>
        <v>122.81964000000001</v>
      </c>
      <c r="K98" s="179">
        <f>VLOOKUP(C98,BASE!A:O,15,0)</f>
        <v>2.12</v>
      </c>
      <c r="L98" s="185"/>
      <c r="M98" s="190" t="s">
        <v>234</v>
      </c>
      <c r="N98" s="198" t="s">
        <v>491</v>
      </c>
      <c r="O98" s="192" t="s">
        <v>121</v>
      </c>
      <c r="P98" s="185">
        <f>VLOOKUP(O98&amp;M98&amp;D98,'Tabela Frete At. 23.03.22'!A:P,16,0)</f>
        <v>5422.9766200164659</v>
      </c>
      <c r="Q98" s="190" t="str">
        <f>VLOOKUP(G98,BASE!F:H,3,0)</f>
        <v>TF 200</v>
      </c>
      <c r="R98" s="212">
        <f>IF(O98="PRANCHA",VLOOKUP(Q98,QUANT!F:K,6,0),IF('Precificação CIF'!O98="BAÚ",VLOOKUP('Precificação CIF'!Q98,QUANT!F:K,2,0),IF(O98="CARRETA",VLOOKUP(Q98,QUANT!F:K,3,0))))</f>
        <v>240</v>
      </c>
      <c r="S98" s="185">
        <f t="shared" si="22"/>
        <v>22.595735916735276</v>
      </c>
      <c r="T98" s="215" t="s">
        <v>2133</v>
      </c>
      <c r="U98" s="214">
        <v>0.3</v>
      </c>
      <c r="V98" s="216">
        <f t="shared" si="23"/>
        <v>210.76482273819329</v>
      </c>
      <c r="W98" s="175"/>
      <c r="Y98" s="190"/>
    </row>
    <row r="99" spans="1:25" hidden="1">
      <c r="A99" s="190" t="str">
        <f t="shared" si="26"/>
        <v>2060BR010432204899</v>
      </c>
      <c r="C99" s="190" t="str">
        <f t="shared" si="21"/>
        <v>BR0104322060</v>
      </c>
      <c r="D99" s="198">
        <v>2060</v>
      </c>
      <c r="E99" s="222">
        <v>204899</v>
      </c>
      <c r="F99" s="190" t="s">
        <v>963</v>
      </c>
      <c r="G99" s="39" t="s">
        <v>1205</v>
      </c>
      <c r="H99" s="190" t="s">
        <v>1725</v>
      </c>
      <c r="I99" s="198" t="s">
        <v>487</v>
      </c>
      <c r="J99" s="179">
        <f>VLOOKUP(C99,BASE!A:N,14,0)</f>
        <v>73.094999999999999</v>
      </c>
      <c r="K99" s="179">
        <f>VLOOKUP(C99,BASE!A:O,15,0)</f>
        <v>2.12</v>
      </c>
      <c r="L99" s="185"/>
      <c r="M99" s="190" t="s">
        <v>234</v>
      </c>
      <c r="N99" s="198" t="s">
        <v>491</v>
      </c>
      <c r="O99" s="192" t="s">
        <v>121</v>
      </c>
      <c r="P99" s="185">
        <f>VLOOKUP(O99&amp;M99&amp;D99,'Tabela Frete At. 23.03.22'!A:P,16,0)</f>
        <v>5422.9766200164659</v>
      </c>
      <c r="Q99" s="190" t="str">
        <f>VLOOKUP(G99,BASE!F:H,3,0)</f>
        <v>TF 200</v>
      </c>
      <c r="R99" s="212">
        <f>IF(O99="PRANCHA",VLOOKUP(Q99,QUANT!F:K,6,0),IF('Precificação CIF'!O99="BAÚ",VLOOKUP('Precificação CIF'!Q99,QUANT!F:K,2,0),IF(O99="CARRETA",VLOOKUP(Q99,QUANT!F:K,3,0))))</f>
        <v>240</v>
      </c>
      <c r="S99" s="185">
        <f t="shared" si="22"/>
        <v>22.595735916735276</v>
      </c>
      <c r="T99" s="215" t="s">
        <v>2133</v>
      </c>
      <c r="U99" s="214">
        <v>0.3</v>
      </c>
      <c r="V99" s="216">
        <f t="shared" si="23"/>
        <v>139.72962273819326</v>
      </c>
      <c r="W99" s="175"/>
      <c r="Y99" s="190"/>
    </row>
    <row r="100" spans="1:25" hidden="1">
      <c r="A100" s="190" t="str">
        <f t="shared" si="26"/>
        <v>1040BR011853204899</v>
      </c>
      <c r="C100" s="190" t="str">
        <f t="shared" si="21"/>
        <v>BR0118531040</v>
      </c>
      <c r="D100" s="198">
        <v>1040</v>
      </c>
      <c r="E100" s="222">
        <v>204899</v>
      </c>
      <c r="F100" s="190" t="s">
        <v>963</v>
      </c>
      <c r="G100" s="39" t="s">
        <v>1158</v>
      </c>
      <c r="H100" s="190" t="s">
        <v>1674</v>
      </c>
      <c r="I100" s="198" t="s">
        <v>487</v>
      </c>
      <c r="J100" s="179">
        <f>VLOOKUP(C100,BASE!A:N,14,0)</f>
        <v>16.706379999999999</v>
      </c>
      <c r="K100" s="179">
        <f>VLOOKUP(C100,BASE!A:O,15,0)</f>
        <v>0.7</v>
      </c>
      <c r="L100" s="185">
        <f>VLOOKUP(G100,BASE!F:M,8,0)*0.03</f>
        <v>4.0079999999999998E-2</v>
      </c>
      <c r="M100" s="190" t="s">
        <v>234</v>
      </c>
      <c r="N100" s="198" t="s">
        <v>491</v>
      </c>
      <c r="O100" s="192" t="s">
        <v>121</v>
      </c>
      <c r="P100" s="185">
        <f>VLOOKUP(O100&amp;M100&amp;D100,'Tabela Frete At. 23.03.22'!A:P,16,0)</f>
        <v>4556.1050681818178</v>
      </c>
      <c r="Q100" s="190" t="str">
        <f>VLOOKUP(G100,BASE!F:H,3,0)</f>
        <v>BTF0025 RTAN2</v>
      </c>
      <c r="R100" s="212">
        <f>IF(O100="PRANCHA",VLOOKUP(Q100,QUANT!F:K,6,0),IF('Precificação CIF'!O100="BAÚ",VLOOKUP('Precificação CIF'!Q100,QUANT!F:K,2,0),IF(O100="CARRETA",VLOOKUP(Q100,QUANT!F:K,3,0))))</f>
        <v>1760</v>
      </c>
      <c r="S100" s="185">
        <f t="shared" si="22"/>
        <v>2.5886960614669419</v>
      </c>
      <c r="T100" s="215" t="s">
        <v>2133</v>
      </c>
      <c r="U100" s="214">
        <v>0.3</v>
      </c>
      <c r="V100" s="216">
        <f t="shared" si="23"/>
        <v>28.621651516381345</v>
      </c>
      <c r="W100" s="175"/>
      <c r="Y100" s="190"/>
    </row>
    <row r="101" spans="1:25" hidden="1">
      <c r="A101" s="190" t="str">
        <f t="shared" si="26"/>
        <v>2060BR012032204899</v>
      </c>
      <c r="C101" s="190" t="str">
        <f t="shared" si="21"/>
        <v>BR0120322060</v>
      </c>
      <c r="D101" s="198">
        <v>2060</v>
      </c>
      <c r="E101" s="39">
        <v>204899</v>
      </c>
      <c r="F101" s="190" t="s">
        <v>963</v>
      </c>
      <c r="G101" s="39" t="s">
        <v>2150</v>
      </c>
      <c r="H101" s="190" t="s">
        <v>2151</v>
      </c>
      <c r="I101" s="198" t="s">
        <v>487</v>
      </c>
      <c r="J101" s="179">
        <f>VLOOKUP(C101,BASE!A:N,14,0)</f>
        <v>130.2458</v>
      </c>
      <c r="K101" s="179">
        <f>VLOOKUP(C101,BASE!A:O,15,0)</f>
        <v>2.12</v>
      </c>
      <c r="L101" s="185">
        <f>VLOOKUP(G101,BASE!F:M,8,0)*0.03</f>
        <v>0.46799999999999997</v>
      </c>
      <c r="M101" s="190" t="s">
        <v>234</v>
      </c>
      <c r="N101" s="198" t="s">
        <v>491</v>
      </c>
      <c r="O101" s="192" t="s">
        <v>122</v>
      </c>
      <c r="P101" s="185">
        <f>VLOOKUP(O101&amp;M101&amp;D101,'Tabela Frete At. 23.03.22'!A:P,16,0)</f>
        <v>9425.9787809951995</v>
      </c>
      <c r="Q101" s="190" t="str">
        <f>VLOOKUP(G101,BASE!F:H,3,0)</f>
        <v>TF 210</v>
      </c>
      <c r="R101" s="212">
        <f>IF(O101="PRANCHA",VLOOKUP(Q101,QUANT!F:K,6,0),IF('Precificação CIF'!O101="BAÚ",VLOOKUP('Precificação CIF'!Q101,QUANT!F:K,2,0),IF(O101="CARRETA",VLOOKUP(Q101,QUANT!F:K,3,0))))</f>
        <v>300</v>
      </c>
      <c r="S101" s="185">
        <f t="shared" si="22"/>
        <v>31.419929269983999</v>
      </c>
      <c r="T101" s="215" t="s">
        <v>2132</v>
      </c>
      <c r="U101" s="214">
        <v>0.3</v>
      </c>
      <c r="V101" s="216">
        <f t="shared" si="23"/>
        <v>189.76257142857145</v>
      </c>
      <c r="W101" s="190"/>
      <c r="Y101" s="190"/>
    </row>
    <row r="102" spans="1:25" hidden="1">
      <c r="A102" s="190" t="str">
        <f t="shared" si="26"/>
        <v>2060BR002448202158</v>
      </c>
      <c r="C102" s="190" t="str">
        <f t="shared" si="21"/>
        <v>BR0024482060</v>
      </c>
      <c r="D102" s="198">
        <v>2060</v>
      </c>
      <c r="E102" s="222">
        <v>202158</v>
      </c>
      <c r="F102" s="190" t="s">
        <v>857</v>
      </c>
      <c r="G102" s="39" t="s">
        <v>1413</v>
      </c>
      <c r="H102" s="190" t="s">
        <v>1912</v>
      </c>
      <c r="I102" s="198" t="s">
        <v>487</v>
      </c>
      <c r="J102" s="179">
        <f>VLOOKUP(C102,BASE!A:N,14,0)</f>
        <v>127.53524</v>
      </c>
      <c r="K102" s="179">
        <f>VLOOKUP(C102,BASE!A:O,15,0)</f>
        <v>2.12</v>
      </c>
      <c r="L102" s="185"/>
      <c r="M102" s="191" t="s">
        <v>33</v>
      </c>
      <c r="N102" s="217" t="s">
        <v>502</v>
      </c>
      <c r="O102" s="192" t="s">
        <v>122</v>
      </c>
      <c r="P102" s="185">
        <f>VLOOKUP(O102&amp;M102&amp;D102,'Tabela Frete At. 23.03.22'!A:P,16,0)</f>
        <v>4920.6945117041469</v>
      </c>
      <c r="Q102" s="190" t="str">
        <f>VLOOKUP(G102,BASE!F:H,3,0)</f>
        <v>TR 200</v>
      </c>
      <c r="R102" s="212">
        <f>IF(O102="PRANCHA",VLOOKUP(Q102,QUANT!F:K,6,0),IF('Precificação CIF'!O102="BAÚ",VLOOKUP('Precificação CIF'!Q102,QUANT!F:K,2,0),IF(O102="CARRETA",VLOOKUP(Q102,QUANT!F:K,3,0))))</f>
        <v>300</v>
      </c>
      <c r="S102" s="185">
        <f t="shared" si="22"/>
        <v>16.402315039013821</v>
      </c>
      <c r="T102" s="215" t="s">
        <v>2133</v>
      </c>
      <c r="U102" s="214">
        <v>0.3</v>
      </c>
      <c r="V102" s="216">
        <f t="shared" si="23"/>
        <v>208.65365005573403</v>
      </c>
      <c r="W102" s="175"/>
      <c r="Y102" s="190"/>
    </row>
    <row r="103" spans="1:25" hidden="1">
      <c r="A103" s="190" t="str">
        <f t="shared" si="26"/>
        <v>1040BR011504202158</v>
      </c>
      <c r="C103" s="190" t="str">
        <f t="shared" si="21"/>
        <v>BR0115041040</v>
      </c>
      <c r="D103" s="198">
        <v>1040</v>
      </c>
      <c r="E103" s="222">
        <v>202158</v>
      </c>
      <c r="F103" s="190" t="s">
        <v>857</v>
      </c>
      <c r="G103" s="39" t="s">
        <v>1472</v>
      </c>
      <c r="H103" s="190" t="s">
        <v>1963</v>
      </c>
      <c r="I103" s="198" t="s">
        <v>487</v>
      </c>
      <c r="J103" s="179">
        <f>VLOOKUP(C103,BASE!A:N,14,0)</f>
        <v>100.52001</v>
      </c>
      <c r="K103" s="179">
        <f>VLOOKUP(C103,BASE!A:O,15,0)</f>
        <v>3.06</v>
      </c>
      <c r="L103" s="185">
        <f>VLOOKUP(G103,BASE!F:M,8,0)*0.03</f>
        <v>0.25550999999999996</v>
      </c>
      <c r="M103" s="191" t="s">
        <v>33</v>
      </c>
      <c r="N103" s="217" t="s">
        <v>502</v>
      </c>
      <c r="O103" s="192" t="s">
        <v>121</v>
      </c>
      <c r="P103" s="185">
        <f>VLOOKUP(O103&amp;M103&amp;D103,'Tabela Frete At. 23.03.22'!A:P,16,0)</f>
        <v>4416.2404027636367</v>
      </c>
      <c r="Q103" s="190" t="str">
        <f>VLOOKUP(G103,BASE!F:H,3,0)</f>
        <v>TTF0220 LRING</v>
      </c>
      <c r="R103" s="212">
        <f>IF(O103="PRANCHA",VLOOKUP(Q103,QUANT!F:K,6,0),IF('Precificação CIF'!O103="BAÚ",VLOOKUP('Precificação CIF'!Q103,QUANT!F:K,2,0),IF(O103="CARRETA",VLOOKUP(Q103,QUANT!F:K,3,0))))</f>
        <v>240</v>
      </c>
      <c r="S103" s="185">
        <f t="shared" si="22"/>
        <v>18.401001678181821</v>
      </c>
      <c r="T103" s="215" t="s">
        <v>2132</v>
      </c>
      <c r="U103" s="214">
        <v>0.3</v>
      </c>
      <c r="V103" s="216">
        <f t="shared" si="23"/>
        <v>148.33645714285714</v>
      </c>
      <c r="W103" s="175"/>
      <c r="Y103" s="190"/>
    </row>
    <row r="104" spans="1:25" hidden="1">
      <c r="A104" s="190" t="str">
        <f t="shared" ref="A104:A106" si="27">D104&amp;G104&amp;E104</f>
        <v>1040BR001342203668</v>
      </c>
      <c r="C104" s="190" t="str">
        <f t="shared" si="21"/>
        <v>BR0013421040</v>
      </c>
      <c r="D104" s="198">
        <v>1040</v>
      </c>
      <c r="E104" s="222">
        <v>203668</v>
      </c>
      <c r="F104" s="190" t="s">
        <v>501</v>
      </c>
      <c r="G104" s="39" t="s">
        <v>1505</v>
      </c>
      <c r="H104" s="190" t="s">
        <v>1995</v>
      </c>
      <c r="I104" s="198" t="s">
        <v>487</v>
      </c>
      <c r="J104" s="179">
        <f>VLOOKUP(C104,BASE!A:N,14,0)</f>
        <v>134.22161</v>
      </c>
      <c r="K104" s="179">
        <f>VLOOKUP(C104,BASE!A:O,15,0)</f>
        <v>3.06</v>
      </c>
      <c r="L104" s="185">
        <f>VLOOKUP(G104,BASE!F:M,8,0)*0.03</f>
        <v>0.33038999999999996</v>
      </c>
      <c r="M104" s="170" t="s">
        <v>146</v>
      </c>
      <c r="N104" s="217" t="s">
        <v>502</v>
      </c>
      <c r="O104" s="192" t="s">
        <v>122</v>
      </c>
      <c r="P104" s="185">
        <v>0</v>
      </c>
      <c r="Q104" s="190" t="str">
        <f>VLOOKUP(G104,BASE!F:H,3,0)</f>
        <v>TTR0200 VANLQ</v>
      </c>
      <c r="R104" s="212">
        <f>IF(O104="PRANCHA",VLOOKUP(Q104,QUANT!F:K,6,0),IF('Precificação CIF'!O104="BAÚ",VLOOKUP('Precificação CIF'!Q104,QUANT!F:K,2,0),IF(O104="CARRETA",VLOOKUP(Q104,QUANT!F:K,3,0))))</f>
        <v>300</v>
      </c>
      <c r="S104" s="185">
        <f t="shared" si="22"/>
        <v>0</v>
      </c>
      <c r="T104" s="215" t="s">
        <v>2132</v>
      </c>
      <c r="U104" s="214">
        <v>0.3</v>
      </c>
      <c r="V104" s="216">
        <f t="shared" si="23"/>
        <v>196.58857142857144</v>
      </c>
      <c r="W104" s="175"/>
      <c r="Y104" s="190"/>
    </row>
    <row r="105" spans="1:25" hidden="1">
      <c r="A105" s="190" t="str">
        <f t="shared" si="27"/>
        <v>1040BR001342204479</v>
      </c>
      <c r="C105" s="190" t="str">
        <f t="shared" si="21"/>
        <v>BR0013421040</v>
      </c>
      <c r="D105" s="198">
        <v>1040</v>
      </c>
      <c r="E105" s="222">
        <v>204479</v>
      </c>
      <c r="F105" s="190" t="s">
        <v>501</v>
      </c>
      <c r="G105" s="39" t="s">
        <v>1505</v>
      </c>
      <c r="H105" s="190" t="s">
        <v>1995</v>
      </c>
      <c r="I105" s="198" t="s">
        <v>487</v>
      </c>
      <c r="J105" s="179">
        <f>VLOOKUP(C105,BASE!A:N,14,0)</f>
        <v>134.22161</v>
      </c>
      <c r="K105" s="179">
        <f>VLOOKUP(C105,BASE!A:O,15,0)</f>
        <v>3.06</v>
      </c>
      <c r="L105" s="185">
        <f>VLOOKUP(G105,BASE!F:M,8,0)*0.03</f>
        <v>0.33038999999999996</v>
      </c>
      <c r="M105" s="182" t="s">
        <v>146</v>
      </c>
      <c r="N105" s="217" t="s">
        <v>502</v>
      </c>
      <c r="O105" s="192" t="s">
        <v>122</v>
      </c>
      <c r="P105" s="185">
        <v>0</v>
      </c>
      <c r="Q105" s="190" t="str">
        <f>VLOOKUP(G105,BASE!F:H,3,0)</f>
        <v>TTR0200 VANLQ</v>
      </c>
      <c r="R105" s="212">
        <f>IF(O105="PRANCHA",VLOOKUP(Q105,QUANT!F:K,6,0),IF('Precificação CIF'!O105="BAÚ",VLOOKUP('Precificação CIF'!Q105,QUANT!F:K,2,0),IF(O105="CARRETA",VLOOKUP(Q105,QUANT!F:K,3,0))))</f>
        <v>300</v>
      </c>
      <c r="S105" s="185">
        <f t="shared" si="22"/>
        <v>0</v>
      </c>
      <c r="T105" s="215" t="s">
        <v>2132</v>
      </c>
      <c r="U105" s="214">
        <v>0.3</v>
      </c>
      <c r="V105" s="216">
        <f t="shared" si="23"/>
        <v>196.58857142857144</v>
      </c>
      <c r="W105" s="175"/>
      <c r="Y105" s="190"/>
    </row>
    <row r="106" spans="1:25" hidden="1">
      <c r="A106" s="190" t="str">
        <f t="shared" si="27"/>
        <v>1040BR011535204931</v>
      </c>
      <c r="C106" s="190" t="str">
        <f t="shared" si="21"/>
        <v>BR0115351040</v>
      </c>
      <c r="D106" s="198">
        <v>1040</v>
      </c>
      <c r="E106" s="222">
        <v>204931</v>
      </c>
      <c r="F106" s="190" t="s">
        <v>531</v>
      </c>
      <c r="G106" s="39" t="s">
        <v>1462</v>
      </c>
      <c r="H106" s="190" t="s">
        <v>1953</v>
      </c>
      <c r="I106" s="198" t="s">
        <v>487</v>
      </c>
      <c r="J106" s="179">
        <f>VLOOKUP(C106,BASE!A:N,14,0)</f>
        <v>107.37729</v>
      </c>
      <c r="K106" s="179">
        <f>VLOOKUP(C106,BASE!A:O,15,0)</f>
        <v>3.06</v>
      </c>
      <c r="L106" s="185">
        <f>VLOOKUP(G106,BASE!F:M,8,0)*0.03</f>
        <v>0.25550999999999996</v>
      </c>
      <c r="M106" s="190" t="s">
        <v>146</v>
      </c>
      <c r="N106" s="198" t="s">
        <v>502</v>
      </c>
      <c r="O106" s="192" t="s">
        <v>122</v>
      </c>
      <c r="P106" s="185">
        <v>0</v>
      </c>
      <c r="Q106" s="190" t="str">
        <f>VLOOKUP(G106,BASE!F:H,3,0)</f>
        <v>TTF0220 LRING</v>
      </c>
      <c r="R106" s="212">
        <f>IF(O106="PRANCHA",VLOOKUP(Q106,QUANT!F:K,6,0),IF('Precificação CIF'!O303="BAÚ",VLOOKUP('Precificação CIF'!Q303,QUANT!F:K,2,0),IF(O106="CARRETA",VLOOKUP(Q106,QUANT!F:K,3,0))))</f>
        <v>324</v>
      </c>
      <c r="S106" s="185">
        <f t="shared" si="22"/>
        <v>0</v>
      </c>
      <c r="T106" s="215" t="s">
        <v>2132</v>
      </c>
      <c r="U106" s="214">
        <v>0.3</v>
      </c>
      <c r="V106" s="216">
        <f t="shared" si="23"/>
        <v>158.13257142857145</v>
      </c>
      <c r="W106" s="175"/>
      <c r="Y106" s="190"/>
    </row>
    <row r="107" spans="1:25" hidden="1">
      <c r="A107" s="190" t="str">
        <f t="shared" ref="A107:A110" si="28">D107&amp;G107&amp;E107</f>
        <v>4010BR010717205056</v>
      </c>
      <c r="C107" s="190" t="str">
        <f t="shared" si="21"/>
        <v>BR0107174010</v>
      </c>
      <c r="D107" s="198">
        <v>4010</v>
      </c>
      <c r="E107" s="222">
        <v>205056</v>
      </c>
      <c r="F107" s="190" t="s">
        <v>1070</v>
      </c>
      <c r="G107" s="39" t="s">
        <v>1189</v>
      </c>
      <c r="H107" s="190" t="s">
        <v>1709</v>
      </c>
      <c r="I107" s="198" t="s">
        <v>487</v>
      </c>
      <c r="J107" s="179">
        <f>VLOOKUP(C107,BASE!A:N,14,0)</f>
        <v>737.56748000000005</v>
      </c>
      <c r="K107" s="179">
        <f>VLOOKUP(C107,BASE!A:O,15,0)</f>
        <v>12.12</v>
      </c>
      <c r="L107" s="185">
        <f>VLOOKUP(G107,BASE!F:M,8,0)*0.03</f>
        <v>1.89</v>
      </c>
      <c r="M107" s="190" t="s">
        <v>74</v>
      </c>
      <c r="N107" s="198" t="s">
        <v>346</v>
      </c>
      <c r="O107" s="192" t="s">
        <v>121</v>
      </c>
      <c r="P107" s="185">
        <f>VLOOKUP(O107&amp;M107&amp;D107,'Tabela Frete At. 23.03.22'!A:P,16,0)</f>
        <v>1931.0525585454548</v>
      </c>
      <c r="Q107" s="190" t="str">
        <f>VLOOKUP(G107,BASE!F:H,3,0)</f>
        <v>IBC SM13</v>
      </c>
      <c r="R107" s="212">
        <f>IF(O107="PRANCHA",VLOOKUP(Q107,QUANT!F:K,6,0),IF('Precificação CIF'!O107="BAÚ",VLOOKUP('Precificação CIF'!Q107,QUANT!F:K,2,0),IF(O107="CARRETA",VLOOKUP(Q107,QUANT!F:K,3,0))))</f>
        <v>44</v>
      </c>
      <c r="S107" s="185">
        <f t="shared" si="22"/>
        <v>43.887558148760334</v>
      </c>
      <c r="T107" s="215" t="s">
        <v>2132</v>
      </c>
      <c r="U107" s="214">
        <v>0.3</v>
      </c>
      <c r="V107" s="216">
        <f t="shared" si="23"/>
        <v>1073.6821142857143</v>
      </c>
      <c r="W107" s="175"/>
      <c r="Y107" s="190"/>
    </row>
    <row r="108" spans="1:25" hidden="1">
      <c r="A108" s="190" t="str">
        <f t="shared" si="28"/>
        <v>1040BR011894204931</v>
      </c>
      <c r="C108" s="190" t="str">
        <f t="shared" ref="C108:C120" si="29">G108&amp;D108</f>
        <v>BR0118941040</v>
      </c>
      <c r="D108" s="198">
        <v>1040</v>
      </c>
      <c r="E108" s="222">
        <v>204931</v>
      </c>
      <c r="F108" s="190" t="s">
        <v>531</v>
      </c>
      <c r="G108" s="39" t="s">
        <v>1173</v>
      </c>
      <c r="H108" s="190" t="s">
        <v>1693</v>
      </c>
      <c r="I108" s="198" t="s">
        <v>487</v>
      </c>
      <c r="J108" s="179">
        <f>VLOOKUP(C108,BASE!A:N,14,0)</f>
        <v>27.253440000000001</v>
      </c>
      <c r="K108" s="179">
        <f>VLOOKUP(C108,BASE!A:O,15,0)</f>
        <v>2.4</v>
      </c>
      <c r="L108" s="185">
        <f>VLOOKUP(G108,BASE!F:M,8,0)*0.03</f>
        <v>6.656999999999999E-2</v>
      </c>
      <c r="M108" s="190" t="s">
        <v>146</v>
      </c>
      <c r="N108" s="198" t="s">
        <v>502</v>
      </c>
      <c r="O108" s="192" t="s">
        <v>122</v>
      </c>
      <c r="P108" s="185">
        <v>0</v>
      </c>
      <c r="Q108" s="190" t="str">
        <f>VLOOKUP(G108,BASE!F:H,3,0)</f>
        <v>BTF0050 FASTA</v>
      </c>
      <c r="R108" s="212">
        <f>IF(O108="PRANCHA",VLOOKUP(Q108,QUANT!F:K,6,0),IF('Precificação CIF'!O304="BAÚ",VLOOKUP('Precificação CIF'!Q304,QUANT!F:K,2,0),IF(O108="CARRETA",VLOOKUP(Q108,QUANT!F:K,3,0))))</f>
        <v>1350</v>
      </c>
      <c r="S108" s="185">
        <f t="shared" ref="S108:S120" si="30">P108/R108</f>
        <v>0</v>
      </c>
      <c r="T108" s="215" t="s">
        <v>2132</v>
      </c>
      <c r="U108" s="214">
        <v>0.3</v>
      </c>
      <c r="V108" s="216">
        <f t="shared" ref="V108:V120" si="31">IF(T108="CIF",(J108+K108+L108+S108)/(100%-U108),IF(T108="FOB",(J108+K108+L108)/(100%-U108),"FALTA DIGITAR CIF OU FOB"))</f>
        <v>42.457157142857142</v>
      </c>
      <c r="W108" s="175"/>
      <c r="Y108" s="190"/>
    </row>
    <row r="109" spans="1:25" hidden="1">
      <c r="A109" s="190" t="str">
        <f t="shared" si="28"/>
        <v>1040BR011886204931</v>
      </c>
      <c r="C109" s="190" t="str">
        <f t="shared" si="29"/>
        <v>BR0118861040</v>
      </c>
      <c r="D109" s="198">
        <v>1040</v>
      </c>
      <c r="E109" s="222">
        <v>204931</v>
      </c>
      <c r="F109" s="190" t="s">
        <v>531</v>
      </c>
      <c r="G109" s="39" t="s">
        <v>1141</v>
      </c>
      <c r="H109" s="190" t="s">
        <v>1652</v>
      </c>
      <c r="I109" s="198" t="s">
        <v>487</v>
      </c>
      <c r="J109" s="179">
        <f>VLOOKUP(C109,BASE!A:N,14,0)</f>
        <v>12.957690000000001</v>
      </c>
      <c r="K109" s="179">
        <f>VLOOKUP(C109,BASE!A:O,15,0)</f>
        <v>0.7</v>
      </c>
      <c r="L109" s="185">
        <f>VLOOKUP(G109,BASE!F:M,8,0)*0.03</f>
        <v>3.108E-2</v>
      </c>
      <c r="M109" s="190" t="s">
        <v>146</v>
      </c>
      <c r="N109" s="198" t="s">
        <v>502</v>
      </c>
      <c r="O109" s="192" t="s">
        <v>122</v>
      </c>
      <c r="P109" s="185">
        <v>0</v>
      </c>
      <c r="Q109" s="190" t="str">
        <f>VLOOKUP(G109,BASE!F:H,3,0)</f>
        <v>BTF0020 RTAN3</v>
      </c>
      <c r="R109" s="212">
        <f>IF(O109="PRANCHA",VLOOKUP(Q109,QUANT!F:K,6,0),IF('Precificação CIF'!O305="BAÚ",VLOOKUP('Precificação CIF'!Q305,QUANT!F:K,2,0),IF(O109="CARRETA",VLOOKUP(Q109,QUANT!F:K,3,0))))</f>
        <v>2880</v>
      </c>
      <c r="S109" s="185">
        <f t="shared" si="30"/>
        <v>0</v>
      </c>
      <c r="T109" s="215" t="s">
        <v>2132</v>
      </c>
      <c r="U109" s="214">
        <v>0.3</v>
      </c>
      <c r="V109" s="216">
        <f t="shared" si="31"/>
        <v>19.555385714285716</v>
      </c>
      <c r="W109" s="175"/>
      <c r="Y109" s="190"/>
    </row>
    <row r="110" spans="1:25" hidden="1">
      <c r="A110" s="190" t="str">
        <f t="shared" si="28"/>
        <v>1040BR012111204931</v>
      </c>
      <c r="C110" s="190" t="str">
        <f t="shared" si="29"/>
        <v>BR0121111040</v>
      </c>
      <c r="D110" s="198">
        <v>1040</v>
      </c>
      <c r="E110" s="39">
        <v>204931</v>
      </c>
      <c r="F110" s="190" t="s">
        <v>531</v>
      </c>
      <c r="G110" s="39" t="s">
        <v>2073</v>
      </c>
      <c r="H110" s="190" t="s">
        <v>2074</v>
      </c>
      <c r="I110" s="198" t="s">
        <v>487</v>
      </c>
      <c r="J110" s="179">
        <f>VLOOKUP(C110,BASE!A:N,14,0)</f>
        <v>28.826810000000002</v>
      </c>
      <c r="K110" s="179">
        <f>VLOOKUP(C110,BASE!A:O,15,0)</f>
        <v>2.4</v>
      </c>
      <c r="L110" s="185">
        <f>VLOOKUP(G110,BASE!F:M,8,0)*0.03</f>
        <v>6.5640000000000004E-2</v>
      </c>
      <c r="M110" s="190" t="s">
        <v>146</v>
      </c>
      <c r="N110" s="198" t="s">
        <v>502</v>
      </c>
      <c r="O110" s="192" t="s">
        <v>122</v>
      </c>
      <c r="P110" s="185">
        <v>0</v>
      </c>
      <c r="Q110" s="190" t="str">
        <f>VLOOKUP(G110,BASE!F:H,3,0)</f>
        <v>BTF0050 FASTA</v>
      </c>
      <c r="R110" s="212" t="e">
        <f>IF(O110="PRANCHA",VLOOKUP(Q110,QUANT!F:K,6,0),IF('Precificação CIF'!#REF!="BAÚ",VLOOKUP('Precificação CIF'!#REF!,QUANT!F:K,2,0),IF(O110="CARRETA",VLOOKUP(Q110,QUANT!F:K,3,0))))</f>
        <v>#REF!</v>
      </c>
      <c r="S110" s="185" t="e">
        <f t="shared" si="30"/>
        <v>#REF!</v>
      </c>
      <c r="T110" s="215" t="s">
        <v>2132</v>
      </c>
      <c r="U110" s="214">
        <v>0.3</v>
      </c>
      <c r="V110" s="216">
        <f t="shared" si="31"/>
        <v>44.703499999999998</v>
      </c>
      <c r="W110" s="175"/>
      <c r="Y110" s="190"/>
    </row>
    <row r="111" spans="1:25" hidden="1">
      <c r="A111" s="190" t="s">
        <v>2330</v>
      </c>
      <c r="C111" s="190" t="str">
        <f t="shared" si="29"/>
        <v>BR0121332060</v>
      </c>
      <c r="D111" s="198">
        <v>2060</v>
      </c>
      <c r="E111" s="39">
        <v>203945</v>
      </c>
      <c r="F111" s="190" t="s">
        <v>2457</v>
      </c>
      <c r="G111" s="190" t="s">
        <v>2222</v>
      </c>
      <c r="H111" s="190" t="s">
        <v>2223</v>
      </c>
      <c r="I111" s="198" t="s">
        <v>487</v>
      </c>
      <c r="J111" s="179">
        <f>VLOOKUP(C111,BASE!A:N,14,0)</f>
        <v>58.724460000000001</v>
      </c>
      <c r="K111" s="179">
        <f>VLOOKUP(C111,BASE!A:O,15,0)</f>
        <v>2.12</v>
      </c>
      <c r="L111" s="185">
        <f>VLOOKUP(G111,BASE!F:M,8,0)*0.03</f>
        <v>0.45599999999999996</v>
      </c>
      <c r="M111" s="190" t="s">
        <v>72</v>
      </c>
      <c r="N111" s="217" t="s">
        <v>346</v>
      </c>
      <c r="O111" s="192" t="s">
        <v>121</v>
      </c>
      <c r="P111" s="185">
        <f>VLOOKUP(O111&amp;M111&amp;D111,'Tabela Frete At. 23.03.22'!A:P,16,0)</f>
        <v>2633.8799259969164</v>
      </c>
      <c r="Q111" s="190" t="str">
        <f>VLOOKUP(G111,BASE!F:H,3,0)</f>
        <v>TF 200</v>
      </c>
      <c r="R111" s="212">
        <f>IF(O111="PRANCHA",VLOOKUP(Q111,QUANT!F:K,6,0),IF('Precificação CIF'!O111="BAÚ",VLOOKUP('Precificação CIF'!Q111,QUANT!F:K,2,0),IF(O111="CARRETA",VLOOKUP(Q111,QUANT!F:K,3,0))))</f>
        <v>240</v>
      </c>
      <c r="S111" s="185">
        <f t="shared" si="30"/>
        <v>10.974499691653818</v>
      </c>
      <c r="T111" s="215" t="s">
        <v>2133</v>
      </c>
      <c r="U111" s="214">
        <v>0.3</v>
      </c>
      <c r="V111" s="216">
        <f t="shared" si="31"/>
        <v>103.24994241664832</v>
      </c>
      <c r="W111" s="190"/>
      <c r="Y111" s="190"/>
    </row>
    <row r="112" spans="1:25" hidden="1">
      <c r="A112" s="190" t="str">
        <f t="shared" ref="A112" si="32">D112&amp;G112&amp;E112</f>
        <v>2060BR011196203082</v>
      </c>
      <c r="C112" s="190" t="str">
        <f t="shared" si="29"/>
        <v>BR0111962060</v>
      </c>
      <c r="D112" s="198">
        <v>2060</v>
      </c>
      <c r="E112" s="39">
        <v>203082</v>
      </c>
      <c r="F112" s="190" t="s">
        <v>864</v>
      </c>
      <c r="G112" s="39" t="s">
        <v>1420</v>
      </c>
      <c r="H112" s="190" t="s">
        <v>2093</v>
      </c>
      <c r="I112" s="198" t="s">
        <v>487</v>
      </c>
      <c r="J112" s="179">
        <f>VLOOKUP(C112,BASE!A:N,14,0)</f>
        <v>52.137810000000002</v>
      </c>
      <c r="K112" s="179">
        <f>VLOOKUP(C112,BASE!A:O,15,0)</f>
        <v>2.12</v>
      </c>
      <c r="L112" s="185">
        <f>VLOOKUP(G112,BASE!F:M,8,0)*0.03</f>
        <v>0.47670750000000001</v>
      </c>
      <c r="M112" s="190" t="s">
        <v>220</v>
      </c>
      <c r="N112" s="198" t="s">
        <v>491</v>
      </c>
      <c r="O112" s="192" t="s">
        <v>122</v>
      </c>
      <c r="P112" s="185">
        <f>VLOOKUP(O112&amp;M112&amp;D112,'Tabela Frete At. 23.03.22'!A:P,16,0)</f>
        <v>8685.9998665794919</v>
      </c>
      <c r="Q112" s="190" t="str">
        <f>VLOOKUP(G112,BASE!F:H,3,0)</f>
        <v>TR 200</v>
      </c>
      <c r="R112" s="212">
        <f>IF(O112="PRANCHA",VLOOKUP(Q112,QUANT!F:K,6,0),IF('Precificação CIF'!O112="BAÚ",VLOOKUP('Precificação CIF'!Q112,QUANT!F:K,2,0),IF(O112="CARRETA",VLOOKUP(Q112,QUANT!F:K,3,0))))</f>
        <v>300</v>
      </c>
      <c r="S112" s="185">
        <f t="shared" si="30"/>
        <v>28.953332888598307</v>
      </c>
      <c r="T112" s="215" t="s">
        <v>2133</v>
      </c>
      <c r="U112" s="214">
        <v>0.3</v>
      </c>
      <c r="V112" s="216">
        <f t="shared" si="31"/>
        <v>119.55407198371188</v>
      </c>
      <c r="W112" s="190"/>
      <c r="Y112" s="190"/>
    </row>
    <row r="113" spans="1:25" hidden="1">
      <c r="A113" s="190" t="str">
        <f t="shared" ref="A113:A114" si="33">D113&amp;G113&amp;E113</f>
        <v>2064BR011236214723</v>
      </c>
      <c r="C113" s="190" t="str">
        <f t="shared" si="29"/>
        <v>BR0112362064</v>
      </c>
      <c r="D113" s="198">
        <v>2064</v>
      </c>
      <c r="E113" s="39">
        <v>214723</v>
      </c>
      <c r="F113" s="190" t="s">
        <v>2037</v>
      </c>
      <c r="G113" s="39" t="s">
        <v>1285</v>
      </c>
      <c r="H113" s="190" t="s">
        <v>2106</v>
      </c>
      <c r="I113" s="198" t="s">
        <v>487</v>
      </c>
      <c r="J113" s="179">
        <f>VLOOKUP(C113,BASE!A:N,14,0)</f>
        <v>56.29457</v>
      </c>
      <c r="K113" s="179">
        <f>VLOOKUP(C113,BASE!A:O,15,0)</f>
        <v>2.64</v>
      </c>
      <c r="L113" s="185">
        <f>VLOOKUP(G113,BASE!F:M,8,0)*0.03</f>
        <v>0.44999999999999996</v>
      </c>
      <c r="M113" s="190" t="s">
        <v>780</v>
      </c>
      <c r="N113" s="198" t="s">
        <v>346</v>
      </c>
      <c r="O113" s="192" t="s">
        <v>122</v>
      </c>
      <c r="P113" s="185">
        <f>VLOOKUP(O113&amp;M113&amp;D113,'Tabela Frete At. 23.03.22'!A:P,16,0)</f>
        <v>2737.6297181818181</v>
      </c>
      <c r="Q113" s="190" t="str">
        <f>VLOOKUP(G113,BASE!F:H,3,0)</f>
        <v>TF 200</v>
      </c>
      <c r="R113" s="212">
        <f>IF(O113="PRANCHA",VLOOKUP(Q113,QUANT!F:K,6,0),IF('Precificação CIF'!O113="BAÚ",VLOOKUP('Precificação CIF'!Q113,QUANT!F:K,2,0),IF(O113="CARRETA",VLOOKUP(Q113,QUANT!F:K,3,0))))</f>
        <v>324</v>
      </c>
      <c r="S113" s="185">
        <f t="shared" si="30"/>
        <v>8.4494744388327714</v>
      </c>
      <c r="T113" s="215" t="s">
        <v>2133</v>
      </c>
      <c r="U113" s="214">
        <v>0.3</v>
      </c>
      <c r="V113" s="216">
        <f t="shared" si="31"/>
        <v>96.905777769761116</v>
      </c>
      <c r="W113" s="175"/>
      <c r="Y113" s="190"/>
    </row>
    <row r="114" spans="1:25" hidden="1">
      <c r="A114" s="190" t="str">
        <f t="shared" si="33"/>
        <v>2060BR011236214723</v>
      </c>
      <c r="C114" s="190" t="str">
        <f t="shared" si="29"/>
        <v>BR0112362060</v>
      </c>
      <c r="D114" s="198">
        <v>2060</v>
      </c>
      <c r="E114" s="39">
        <v>214723</v>
      </c>
      <c r="F114" s="190" t="s">
        <v>2037</v>
      </c>
      <c r="G114" s="39" t="s">
        <v>1285</v>
      </c>
      <c r="H114" s="190" t="s">
        <v>2106</v>
      </c>
      <c r="I114" s="198" t="s">
        <v>487</v>
      </c>
      <c r="J114" s="179">
        <f>VLOOKUP(C114,BASE!A:N,14,0)</f>
        <v>121.7567</v>
      </c>
      <c r="K114" s="179">
        <f>VLOOKUP(C114,BASE!A:O,15,0)</f>
        <v>2.12</v>
      </c>
      <c r="L114" s="185">
        <f>VLOOKUP(G114,BASE!F:M,8,0)*0.03</f>
        <v>0.44999999999999996</v>
      </c>
      <c r="M114" s="190" t="s">
        <v>780</v>
      </c>
      <c r="N114" s="198" t="s">
        <v>346</v>
      </c>
      <c r="O114" s="192" t="s">
        <v>121</v>
      </c>
      <c r="P114" s="185">
        <f>VLOOKUP(O114&amp;M114&amp;D114,'Tabela Frete At. 23.03.22'!A:P,16,0)</f>
        <v>2502.7547665640732</v>
      </c>
      <c r="Q114" s="190" t="str">
        <f>VLOOKUP(G114,BASE!F:H,3,0)</f>
        <v>TF 200</v>
      </c>
      <c r="R114" s="212">
        <f>IF(O114="PRANCHA",VLOOKUP(Q114,QUANT!F:K,6,0),IF('Precificação CIF'!O114="BAÚ",VLOOKUP('Precificação CIF'!Q114,QUANT!F:K,2,0),IF(O114="CARRETA",VLOOKUP(Q114,QUANT!F:K,3,0))))</f>
        <v>240</v>
      </c>
      <c r="S114" s="185">
        <f t="shared" si="30"/>
        <v>10.428144860683638</v>
      </c>
      <c r="T114" s="215" t="s">
        <v>2133</v>
      </c>
      <c r="U114" s="214">
        <v>0.3</v>
      </c>
      <c r="V114" s="216">
        <f t="shared" si="31"/>
        <v>192.50692122954808</v>
      </c>
      <c r="W114" s="190"/>
      <c r="Y114" s="190"/>
    </row>
    <row r="115" spans="1:25" hidden="1">
      <c r="A115" s="190" t="s">
        <v>2386</v>
      </c>
      <c r="C115" s="190" t="str">
        <f t="shared" si="29"/>
        <v>BR0121612064</v>
      </c>
      <c r="D115" s="198">
        <v>2064</v>
      </c>
      <c r="E115" s="39">
        <v>214723</v>
      </c>
      <c r="F115" s="190" t="s">
        <v>2037</v>
      </c>
      <c r="G115" s="190" t="s">
        <v>2506</v>
      </c>
      <c r="H115" s="190" t="s">
        <v>2559</v>
      </c>
      <c r="I115" s="198" t="s">
        <v>487</v>
      </c>
      <c r="J115" s="179">
        <f>VLOOKUP(C115,BASE!A:N,14,0)</f>
        <v>59.280239999999999</v>
      </c>
      <c r="K115" s="179">
        <f>VLOOKUP(C115,BASE!A:O,15,0)</f>
        <v>2.64</v>
      </c>
      <c r="L115" s="185">
        <f>VLOOKUP(G115,BASE!F:M,8,0)*0.03</f>
        <v>0.42</v>
      </c>
      <c r="M115" s="190" t="s">
        <v>780</v>
      </c>
      <c r="N115" s="217" t="s">
        <v>346</v>
      </c>
      <c r="O115" s="192" t="s">
        <v>122</v>
      </c>
      <c r="P115" s="185">
        <f>VLOOKUP(O115&amp;M115&amp;D115,'Tabela Frete At. 23.03.22'!A:P,16,0)</f>
        <v>2737.6297181818181</v>
      </c>
      <c r="Q115" s="190" t="str">
        <f>VLOOKUP(G115,BASE!F:H,3,0)</f>
        <v>TF 210</v>
      </c>
      <c r="R115" s="212">
        <f>IF(O115="PRANCHA",VLOOKUP(Q115,QUANT!F:K,6,0),IF('Precificação CIF'!O115="BAÚ",VLOOKUP('Precificação CIF'!Q115,QUANT!F:K,2,0),IF(O115="CARRETA",VLOOKUP(Q115,QUANT!F:K,3,0))))</f>
        <v>300</v>
      </c>
      <c r="S115" s="185">
        <f t="shared" si="30"/>
        <v>9.1254323939393931</v>
      </c>
      <c r="T115" s="215" t="s">
        <v>2132</v>
      </c>
      <c r="U115" s="214">
        <v>0.3</v>
      </c>
      <c r="V115" s="216">
        <f t="shared" si="31"/>
        <v>89.057485714285718</v>
      </c>
      <c r="W115" s="190"/>
      <c r="Y115" s="190"/>
    </row>
    <row r="116" spans="1:25" hidden="1">
      <c r="A116" s="190" t="str">
        <f t="shared" ref="A116:A122" si="34">D116&amp;G116&amp;E116</f>
        <v>2878BR010923204380</v>
      </c>
      <c r="C116" s="190" t="str">
        <f t="shared" si="29"/>
        <v>BR0109232878</v>
      </c>
      <c r="D116" s="198">
        <v>2878</v>
      </c>
      <c r="E116" s="222">
        <v>204380</v>
      </c>
      <c r="F116" s="190" t="s">
        <v>867</v>
      </c>
      <c r="G116" s="39" t="s">
        <v>1377</v>
      </c>
      <c r="H116" s="190" t="s">
        <v>1878</v>
      </c>
      <c r="I116" s="198" t="s">
        <v>487</v>
      </c>
      <c r="J116" s="179">
        <f>VLOOKUP(C116,BASE!A:N,14,0)</f>
        <v>117.60845</v>
      </c>
      <c r="K116" s="179">
        <f>VLOOKUP(C116,BASE!A:O,15,0)</f>
        <v>2.64</v>
      </c>
      <c r="L116" s="185">
        <f>VLOOKUP(G116,BASE!F:M,8,0)*0.03</f>
        <v>0.54599999999999993</v>
      </c>
      <c r="M116" s="191" t="s">
        <v>18</v>
      </c>
      <c r="N116" s="217" t="s">
        <v>346</v>
      </c>
      <c r="O116" s="192" t="s">
        <v>122</v>
      </c>
      <c r="P116" s="185">
        <v>1051</v>
      </c>
      <c r="Q116" s="190" t="str">
        <f>VLOOKUP(G116,BASE!F:H,3,0)</f>
        <v>TR 200</v>
      </c>
      <c r="R116" s="212">
        <f>IF(O116="PRANCHA",VLOOKUP(Q116,QUANT!F:K,6,0),IF('Precificação CIF'!O116="BAÚ",VLOOKUP('Precificação CIF'!Q116,QUANT!F:K,2,0),IF(O116="CARRETA",VLOOKUP(Q116,QUANT!F:K,3,0))))</f>
        <v>300</v>
      </c>
      <c r="S116" s="185">
        <f t="shared" si="30"/>
        <v>3.5033333333333334</v>
      </c>
      <c r="T116" s="215" t="s">
        <v>2132</v>
      </c>
      <c r="U116" s="214">
        <v>0.3</v>
      </c>
      <c r="V116" s="216">
        <f t="shared" si="31"/>
        <v>172.56350000000003</v>
      </c>
      <c r="W116" s="175"/>
      <c r="Y116" s="190"/>
    </row>
    <row r="117" spans="1:25" hidden="1">
      <c r="A117" s="190" t="str">
        <f t="shared" si="34"/>
        <v>2878BR002437200284</v>
      </c>
      <c r="C117" s="190" t="str">
        <f t="shared" si="29"/>
        <v>BR0024372878</v>
      </c>
      <c r="D117" s="198">
        <v>2878</v>
      </c>
      <c r="E117" s="222">
        <v>200284</v>
      </c>
      <c r="F117" s="190" t="s">
        <v>718</v>
      </c>
      <c r="G117" s="39" t="s">
        <v>1333</v>
      </c>
      <c r="H117" s="190" t="s">
        <v>1839</v>
      </c>
      <c r="I117" s="198" t="s">
        <v>487</v>
      </c>
      <c r="J117" s="179">
        <f>VLOOKUP(C117,BASE!A:N,14,0)</f>
        <v>146.75794999999999</v>
      </c>
      <c r="K117" s="179">
        <f>VLOOKUP(C117,BASE!A:O,15,0)</f>
        <v>2.64</v>
      </c>
      <c r="L117" s="185">
        <f>VLOOKUP(G117,BASE!F:M,8,0)*0.03</f>
        <v>0.48599999999999999</v>
      </c>
      <c r="M117" s="191" t="s">
        <v>18</v>
      </c>
      <c r="N117" s="217" t="s">
        <v>346</v>
      </c>
      <c r="O117" s="192" t="s">
        <v>121</v>
      </c>
      <c r="P117" s="185">
        <v>1051</v>
      </c>
      <c r="Q117" s="190" t="str">
        <f>VLOOKUP(G117,BASE!F:H,3,0)</f>
        <v>TF 200</v>
      </c>
      <c r="R117" s="212">
        <f>IF(O117="PRANCHA",VLOOKUP(Q117,QUANT!F:K,6,0),IF('Precificação CIF'!O117="BAÚ",VLOOKUP('Precificação CIF'!Q117,QUANT!F:K,2,0),IF(O117="CARRETA",VLOOKUP(Q117,QUANT!F:K,3,0))))</f>
        <v>240</v>
      </c>
      <c r="S117" s="185">
        <f t="shared" si="30"/>
        <v>4.3791666666666664</v>
      </c>
      <c r="T117" s="215" t="s">
        <v>2132</v>
      </c>
      <c r="U117" s="214">
        <v>0.3</v>
      </c>
      <c r="V117" s="216">
        <f t="shared" si="31"/>
        <v>214.11992857142855</v>
      </c>
      <c r="W117" s="175"/>
      <c r="Y117" s="190"/>
    </row>
    <row r="118" spans="1:25" hidden="1">
      <c r="A118" s="190" t="str">
        <f t="shared" si="34"/>
        <v>2878BR010923200284</v>
      </c>
      <c r="C118" s="190" t="str">
        <f t="shared" si="29"/>
        <v>BR0109232878</v>
      </c>
      <c r="D118" s="198">
        <v>2878</v>
      </c>
      <c r="E118" s="222">
        <v>200284</v>
      </c>
      <c r="F118" s="190" t="s">
        <v>718</v>
      </c>
      <c r="G118" s="39" t="s">
        <v>1377</v>
      </c>
      <c r="H118" s="190" t="s">
        <v>1878</v>
      </c>
      <c r="I118" s="198" t="s">
        <v>487</v>
      </c>
      <c r="J118" s="179">
        <f>VLOOKUP(C118,BASE!A:N,14,0)</f>
        <v>117.60845</v>
      </c>
      <c r="K118" s="179">
        <f>VLOOKUP(C118,BASE!A:O,15,0)</f>
        <v>2.64</v>
      </c>
      <c r="L118" s="185">
        <f>VLOOKUP(G118,BASE!F:M,8,0)*0.03</f>
        <v>0.54599999999999993</v>
      </c>
      <c r="M118" s="191" t="s">
        <v>18</v>
      </c>
      <c r="N118" s="217" t="s">
        <v>346</v>
      </c>
      <c r="O118" s="192" t="s">
        <v>122</v>
      </c>
      <c r="P118" s="185">
        <v>1051</v>
      </c>
      <c r="Q118" s="190" t="str">
        <f>VLOOKUP(G118,BASE!F:H,3,0)</f>
        <v>TR 200</v>
      </c>
      <c r="R118" s="212">
        <f>IF(O118="PRANCHA",VLOOKUP(Q118,QUANT!F:K,6,0),IF('Precificação CIF'!O118="BAÚ",VLOOKUP('Precificação CIF'!Q118,QUANT!F:K,2,0),IF(O118="CARRETA",VLOOKUP(Q118,QUANT!F:K,3,0))))</f>
        <v>300</v>
      </c>
      <c r="S118" s="185">
        <f t="shared" si="30"/>
        <v>3.5033333333333334</v>
      </c>
      <c r="T118" s="215" t="s">
        <v>2132</v>
      </c>
      <c r="U118" s="214">
        <v>0.3</v>
      </c>
      <c r="V118" s="216">
        <f t="shared" si="31"/>
        <v>172.56350000000003</v>
      </c>
      <c r="W118" s="175"/>
      <c r="Y118" s="190"/>
    </row>
    <row r="119" spans="1:25" hidden="1">
      <c r="A119" s="190" t="str">
        <f t="shared" si="34"/>
        <v>2878BR002426200284</v>
      </c>
      <c r="C119" s="190" t="str">
        <f t="shared" si="29"/>
        <v>BR0024262878</v>
      </c>
      <c r="D119" s="198">
        <v>2878</v>
      </c>
      <c r="E119" s="222">
        <v>200284</v>
      </c>
      <c r="F119" s="190" t="s">
        <v>718</v>
      </c>
      <c r="G119" s="39" t="s">
        <v>1278</v>
      </c>
      <c r="H119" s="190" t="s">
        <v>1793</v>
      </c>
      <c r="I119" s="198" t="s">
        <v>487</v>
      </c>
      <c r="J119" s="179">
        <f>VLOOKUP(C119,BASE!A:N,14,0)</f>
        <v>136.50264000000001</v>
      </c>
      <c r="K119" s="179">
        <f>VLOOKUP(C119,BASE!A:O,15,0)</f>
        <v>2.64</v>
      </c>
      <c r="L119" s="185">
        <f>VLOOKUP(G119,BASE!F:M,8,0)*0.03</f>
        <v>0.49199999999999994</v>
      </c>
      <c r="M119" s="191" t="s">
        <v>18</v>
      </c>
      <c r="N119" s="217" t="s">
        <v>346</v>
      </c>
      <c r="O119" s="192" t="s">
        <v>121</v>
      </c>
      <c r="P119" s="185">
        <v>1051</v>
      </c>
      <c r="Q119" s="190" t="str">
        <f>VLOOKUP(G119,BASE!F:H,3,0)</f>
        <v>TF 200</v>
      </c>
      <c r="R119" s="212">
        <f>IF(O119="PRANCHA",VLOOKUP(Q119,QUANT!F:K,6,0),IF('Precificação CIF'!O119="BAÚ",VLOOKUP('Precificação CIF'!Q119,QUANT!F:K,2,0),IF(O119="CARRETA",VLOOKUP(Q119,QUANT!F:K,3,0))))</f>
        <v>240</v>
      </c>
      <c r="S119" s="185">
        <f t="shared" si="30"/>
        <v>4.3791666666666664</v>
      </c>
      <c r="T119" s="215" t="s">
        <v>2132</v>
      </c>
      <c r="U119" s="214">
        <v>0.3</v>
      </c>
      <c r="V119" s="216">
        <f t="shared" si="31"/>
        <v>199.47805714285715</v>
      </c>
      <c r="W119" s="175"/>
      <c r="Y119" s="190"/>
    </row>
    <row r="120" spans="1:25" hidden="1">
      <c r="A120" s="190" t="str">
        <f t="shared" si="34"/>
        <v>2878BR002446200284</v>
      </c>
      <c r="C120" s="190" t="str">
        <f t="shared" si="29"/>
        <v>BR0024462878</v>
      </c>
      <c r="D120" s="198">
        <v>2878</v>
      </c>
      <c r="E120" s="222">
        <v>200284</v>
      </c>
      <c r="F120" s="190" t="s">
        <v>718</v>
      </c>
      <c r="G120" s="39" t="s">
        <v>1432</v>
      </c>
      <c r="H120" s="190" t="s">
        <v>1926</v>
      </c>
      <c r="I120" s="198" t="s">
        <v>487</v>
      </c>
      <c r="J120" s="179">
        <f>VLOOKUP(C120,BASE!A:N,14,0)</f>
        <v>144.51165999999998</v>
      </c>
      <c r="K120" s="179">
        <f>VLOOKUP(C120,BASE!A:O,15,0)</f>
        <v>2.64</v>
      </c>
      <c r="L120" s="185">
        <f>VLOOKUP(G120,BASE!F:M,8,0)*0.03</f>
        <v>0.47099999999999997</v>
      </c>
      <c r="M120" s="191" t="s">
        <v>18</v>
      </c>
      <c r="N120" s="217" t="s">
        <v>346</v>
      </c>
      <c r="O120" s="192" t="s">
        <v>122</v>
      </c>
      <c r="P120" s="185">
        <v>1051</v>
      </c>
      <c r="Q120" s="190" t="str">
        <f>VLOOKUP(G120,BASE!F:H,3,0)</f>
        <v>TR 200</v>
      </c>
      <c r="R120" s="212">
        <f>IF(O120="PRANCHA",VLOOKUP(Q120,QUANT!F:K,6,0),IF('Precificação CIF'!O120="BAÚ",VLOOKUP('Precificação CIF'!Q120,QUANT!F:K,2,0),IF(O120="CARRETA",VLOOKUP(Q120,QUANT!F:K,3,0))))</f>
        <v>300</v>
      </c>
      <c r="S120" s="185">
        <f t="shared" si="30"/>
        <v>3.5033333333333334</v>
      </c>
      <c r="T120" s="215" t="s">
        <v>2132</v>
      </c>
      <c r="U120" s="214">
        <v>0.3</v>
      </c>
      <c r="V120" s="216">
        <f t="shared" si="31"/>
        <v>210.88951428571426</v>
      </c>
      <c r="W120" s="175"/>
      <c r="Y120" s="190"/>
    </row>
    <row r="121" spans="1:25" hidden="1">
      <c r="A121" s="190" t="str">
        <f t="shared" si="34"/>
        <v>1040BR001342205146</v>
      </c>
      <c r="C121" s="190" t="str">
        <f t="shared" ref="C121:C129" si="35">G121&amp;D121</f>
        <v>BR0013421040</v>
      </c>
      <c r="D121" s="198">
        <v>1040</v>
      </c>
      <c r="E121" s="222">
        <v>205146</v>
      </c>
      <c r="F121" s="190" t="s">
        <v>1113</v>
      </c>
      <c r="G121" s="39" t="s">
        <v>1505</v>
      </c>
      <c r="H121" s="190" t="s">
        <v>1995</v>
      </c>
      <c r="I121" s="198" t="s">
        <v>487</v>
      </c>
      <c r="J121" s="179">
        <f>VLOOKUP(C121,BASE!A:N,14,0)</f>
        <v>134.22161</v>
      </c>
      <c r="K121" s="179">
        <f>VLOOKUP(C121,BASE!A:O,15,0)</f>
        <v>3.06</v>
      </c>
      <c r="L121" s="185">
        <f>VLOOKUP(G121,BASE!F:M,8,0)*0.03</f>
        <v>0.33038999999999996</v>
      </c>
      <c r="M121" s="190" t="s">
        <v>252</v>
      </c>
      <c r="N121" s="198" t="s">
        <v>346</v>
      </c>
      <c r="O121" s="192" t="s">
        <v>121</v>
      </c>
      <c r="P121" s="185">
        <f>VLOOKUP(O121&amp;M121&amp;D121,'Tabela Frete At. 23.03.22'!A:P,16,0)</f>
        <v>2098.7518254545453</v>
      </c>
      <c r="Q121" s="190" t="str">
        <f>VLOOKUP(G121,BASE!F:H,3,0)</f>
        <v>TTR0200 VANLQ</v>
      </c>
      <c r="R121" s="212">
        <f>IF(O121="PRANCHA",VLOOKUP(Q121,QUANT!F:K,6,0),IF('Precificação CIF'!O121="BAÚ",VLOOKUP('Precificação CIF'!Q121,QUANT!F:K,2,0),IF(O121="CARRETA",VLOOKUP(Q121,QUANT!F:K,3,0))))</f>
        <v>240</v>
      </c>
      <c r="S121" s="185">
        <f t="shared" ref="S121:S129" si="36">P121/R121</f>
        <v>8.7447992727272723</v>
      </c>
      <c r="T121" s="215" t="s">
        <v>2132</v>
      </c>
      <c r="U121" s="214">
        <v>0.3</v>
      </c>
      <c r="V121" s="216">
        <f t="shared" ref="V121:V129" si="37">IF(T121="CIF",(J121+K121+L121+S121)/(100%-U121),IF(T121="FOB",(J121+K121+L121)/(100%-U121),"FALTA DIGITAR CIF OU FOB"))</f>
        <v>196.58857142857144</v>
      </c>
      <c r="W121" s="175"/>
      <c r="Y121" s="190"/>
    </row>
    <row r="122" spans="1:25" hidden="1">
      <c r="A122" s="190" t="str">
        <f t="shared" si="34"/>
        <v>4010BR010361205146</v>
      </c>
      <c r="C122" s="190" t="str">
        <f t="shared" si="35"/>
        <v>BR0103614010</v>
      </c>
      <c r="D122" s="198">
        <v>4010</v>
      </c>
      <c r="E122" s="222">
        <v>205146</v>
      </c>
      <c r="F122" s="190" t="s">
        <v>1113</v>
      </c>
      <c r="G122" s="39" t="s">
        <v>1182</v>
      </c>
      <c r="H122" s="190" t="s">
        <v>1702</v>
      </c>
      <c r="I122" s="198" t="s">
        <v>487</v>
      </c>
      <c r="J122" s="179">
        <f>VLOOKUP(C122,BASE!A:N,14,0)</f>
        <v>589.23572999999999</v>
      </c>
      <c r="K122" s="179">
        <f>VLOOKUP(C122,BASE!A:O,15,0)</f>
        <v>12.12</v>
      </c>
      <c r="L122" s="185">
        <f>VLOOKUP(G122,BASE!F:M,8,0)*0.03</f>
        <v>1.9774799999999999</v>
      </c>
      <c r="M122" s="190" t="s">
        <v>252</v>
      </c>
      <c r="N122" s="198" t="s">
        <v>346</v>
      </c>
      <c r="O122" s="192" t="s">
        <v>121</v>
      </c>
      <c r="P122" s="185">
        <f>VLOOKUP(O122&amp;M122&amp;D122,'Tabela Frete At. 23.03.22'!A:P,16,0)</f>
        <v>1366.0700072727273</v>
      </c>
      <c r="Q122" s="190" t="str">
        <f>VLOOKUP(G122,BASE!F:H,3,0)</f>
        <v>IBC SM06</v>
      </c>
      <c r="R122" s="212">
        <f>IF(O122="PRANCHA",VLOOKUP(Q122,QUANT!F:K,6,0),IF('Precificação CIF'!O122="BAÚ",VLOOKUP('Precificação CIF'!Q122,QUANT!F:K,2,0),IF(O122="CARRETA",VLOOKUP(Q122,QUANT!F:K,3,0))))</f>
        <v>44</v>
      </c>
      <c r="S122" s="185">
        <f t="shared" si="36"/>
        <v>31.047045619834709</v>
      </c>
      <c r="T122" s="215" t="s">
        <v>2132</v>
      </c>
      <c r="U122" s="214">
        <v>0.3</v>
      </c>
      <c r="V122" s="216">
        <f t="shared" si="37"/>
        <v>861.90458571428576</v>
      </c>
      <c r="W122" s="175"/>
      <c r="Y122" s="190"/>
    </row>
    <row r="123" spans="1:25" hidden="1">
      <c r="A123" s="190" t="s">
        <v>2343</v>
      </c>
      <c r="C123" s="190" t="str">
        <f t="shared" si="35"/>
        <v>BR0106882060</v>
      </c>
      <c r="D123" s="198">
        <v>2060</v>
      </c>
      <c r="E123" s="39">
        <v>214726</v>
      </c>
      <c r="F123" s="190" t="s">
        <v>2466</v>
      </c>
      <c r="G123" s="190" t="s">
        <v>2152</v>
      </c>
      <c r="H123" s="190" t="s">
        <v>2153</v>
      </c>
      <c r="I123" s="198" t="s">
        <v>487</v>
      </c>
      <c r="J123" s="179">
        <f>VLOOKUP(C123,BASE!A:N,14,0)</f>
        <v>124.01049</v>
      </c>
      <c r="K123" s="179">
        <f>VLOOKUP(C123,BASE!A:O,15,0)</f>
        <v>2.12</v>
      </c>
      <c r="L123" s="185">
        <f>VLOOKUP(G123,BASE!F:M,8,0)*0.03</f>
        <v>0.45599999999999996</v>
      </c>
      <c r="M123" s="190" t="s">
        <v>72</v>
      </c>
      <c r="N123" s="217" t="s">
        <v>346</v>
      </c>
      <c r="O123" s="192" t="s">
        <v>121</v>
      </c>
      <c r="P123" s="185">
        <f>VLOOKUP(O123&amp;M123&amp;D123,'Tabela Frete At. 23.03.22'!A:P,16,0)</f>
        <v>2633.8799259969164</v>
      </c>
      <c r="Q123" s="190" t="str">
        <f>VLOOKUP(G123,BASE!F:H,3,0)</f>
        <v>TF 200</v>
      </c>
      <c r="R123" s="212">
        <f>IF(O123="PRANCHA",VLOOKUP(Q123,QUANT!F:K,6,0),IF('Precificação CIF'!O123="BAÚ",VLOOKUP('Precificação CIF'!Q123,QUANT!F:K,2,0),IF(O123="CARRETA",VLOOKUP(Q123,QUANT!F:K,3,0))))</f>
        <v>240</v>
      </c>
      <c r="S123" s="185">
        <f t="shared" si="36"/>
        <v>10.974499691653818</v>
      </c>
      <c r="T123" s="215" t="s">
        <v>2133</v>
      </c>
      <c r="U123" s="214">
        <v>0.3</v>
      </c>
      <c r="V123" s="216">
        <f t="shared" si="37"/>
        <v>196.51569955950549</v>
      </c>
      <c r="W123" s="190"/>
      <c r="Y123" s="190"/>
    </row>
    <row r="124" spans="1:25" hidden="1">
      <c r="A124" s="190" t="s">
        <v>2311</v>
      </c>
      <c r="C124" s="190" t="str">
        <f t="shared" si="35"/>
        <v>BR0030661040</v>
      </c>
      <c r="D124" s="198">
        <v>1040</v>
      </c>
      <c r="E124" s="39">
        <v>205130</v>
      </c>
      <c r="F124" s="190" t="s">
        <v>2444</v>
      </c>
      <c r="G124" s="190" t="s">
        <v>1132</v>
      </c>
      <c r="H124" s="190" t="s">
        <v>2064</v>
      </c>
      <c r="I124" s="198" t="s">
        <v>487</v>
      </c>
      <c r="J124" s="179">
        <f>VLOOKUP(C124,BASE!A:N,14,0)</f>
        <v>2.7412200000000002</v>
      </c>
      <c r="K124" s="179">
        <f>VLOOKUP(C124,BASE!A:O,15,0)</f>
        <v>0.14000000000000001</v>
      </c>
      <c r="L124" s="185">
        <f>VLOOKUP(G124,BASE!F:M,8,0)*0.03</f>
        <v>6.6E-3</v>
      </c>
      <c r="M124" s="190" t="s">
        <v>72</v>
      </c>
      <c r="N124" s="217" t="s">
        <v>346</v>
      </c>
      <c r="O124" s="192" t="s">
        <v>121</v>
      </c>
      <c r="P124" s="185">
        <f>VLOOKUP(O124&amp;M124&amp;D124,'Tabela Frete At. 23.03.22'!A:P,16,0)</f>
        <v>2371.0708181818181</v>
      </c>
      <c r="Q124" s="190" t="str">
        <f>VLOOKUP(G124,BASE!F:H,3,0)</f>
        <v>BTF0005 RETAN</v>
      </c>
      <c r="R124" s="212">
        <f>IF(O124="PRANCHA",VLOOKUP(Q124,QUANT!F:K,6,0),IF('Precificação CIF'!O124="BAÚ",VLOOKUP('Precificação CIF'!Q124,QUANT!F:K,2,0),IF(O124="CARRETA",VLOOKUP(Q124,QUANT!F:K,3,0))))</f>
        <v>8000</v>
      </c>
      <c r="S124" s="185">
        <f t="shared" si="36"/>
        <v>0.29638385227272729</v>
      </c>
      <c r="T124" s="215" t="s">
        <v>2133</v>
      </c>
      <c r="U124" s="214">
        <v>0.3</v>
      </c>
      <c r="V124" s="216">
        <f t="shared" si="37"/>
        <v>4.5488626461038972</v>
      </c>
      <c r="W124" s="190"/>
      <c r="Y124" s="190"/>
    </row>
    <row r="125" spans="1:25" hidden="1">
      <c r="A125" s="190" t="str">
        <f>D125&amp;G125&amp;E125</f>
        <v>4010BR010361204468</v>
      </c>
      <c r="C125" s="190" t="str">
        <f t="shared" si="35"/>
        <v>BR0103614010</v>
      </c>
      <c r="D125" s="198">
        <v>4010</v>
      </c>
      <c r="E125" s="222">
        <v>204468</v>
      </c>
      <c r="F125" s="190" t="s">
        <v>869</v>
      </c>
      <c r="G125" s="39" t="s">
        <v>1182</v>
      </c>
      <c r="H125" s="190" t="s">
        <v>1702</v>
      </c>
      <c r="I125" s="198" t="s">
        <v>487</v>
      </c>
      <c r="J125" s="179">
        <f>VLOOKUP(C125,BASE!A:N,14,0)</f>
        <v>589.23572999999999</v>
      </c>
      <c r="K125" s="179">
        <f>VLOOKUP(C125,BASE!A:O,15,0)</f>
        <v>12.12</v>
      </c>
      <c r="L125" s="185">
        <f>VLOOKUP(G125,BASE!F:M,8,0)*0.03</f>
        <v>1.9774799999999999</v>
      </c>
      <c r="M125" s="191" t="s">
        <v>880</v>
      </c>
      <c r="N125" s="217" t="s">
        <v>754</v>
      </c>
      <c r="O125" s="192" t="s">
        <v>122</v>
      </c>
      <c r="P125" s="185">
        <v>0</v>
      </c>
      <c r="Q125" s="190" t="str">
        <f>VLOOKUP(G125,BASE!F:H,3,0)</f>
        <v>IBC SM06</v>
      </c>
      <c r="R125" s="212">
        <f>IF(O125="PRANCHA",VLOOKUP(Q125,QUANT!F:K,6,0),IF('Precificação CIF'!O125="BAÚ",VLOOKUP('Precificação CIF'!Q125,QUANT!F:K,2,0),IF(O125="CARRETA",VLOOKUP(Q125,QUANT!F:K,3,0))))</f>
        <v>60</v>
      </c>
      <c r="S125" s="185">
        <f t="shared" si="36"/>
        <v>0</v>
      </c>
      <c r="T125" s="215" t="s">
        <v>2132</v>
      </c>
      <c r="U125" s="214">
        <v>0.3</v>
      </c>
      <c r="V125" s="216">
        <f t="shared" si="37"/>
        <v>861.90458571428576</v>
      </c>
      <c r="W125" s="175"/>
      <c r="Y125" s="190"/>
    </row>
    <row r="126" spans="1:25" hidden="1">
      <c r="A126" s="190" t="str">
        <f>D126&amp;G126&amp;E126</f>
        <v>2060BR009739204468</v>
      </c>
      <c r="C126" s="190" t="str">
        <f t="shared" si="35"/>
        <v>BR0097392060</v>
      </c>
      <c r="D126" s="198">
        <v>2060</v>
      </c>
      <c r="E126" s="222">
        <v>204468</v>
      </c>
      <c r="F126" s="190" t="s">
        <v>869</v>
      </c>
      <c r="G126" s="39" t="s">
        <v>1258</v>
      </c>
      <c r="H126" s="190" t="s">
        <v>1775</v>
      </c>
      <c r="I126" s="198" t="s">
        <v>487</v>
      </c>
      <c r="J126" s="179">
        <f>VLOOKUP(C126,BASE!A:N,14,0)</f>
        <v>60.6312</v>
      </c>
      <c r="K126" s="179">
        <f>VLOOKUP(C126,BASE!A:O,15,0)</f>
        <v>2.12</v>
      </c>
      <c r="L126" s="185"/>
      <c r="M126" s="191" t="s">
        <v>880</v>
      </c>
      <c r="N126" s="217" t="s">
        <v>754</v>
      </c>
      <c r="O126" s="192" t="s">
        <v>123</v>
      </c>
      <c r="P126" s="185">
        <v>0</v>
      </c>
      <c r="Q126" s="190" t="str">
        <f>VLOOKUP(G126,BASE!F:H,3,0)</f>
        <v>TF 200</v>
      </c>
      <c r="R126" s="212">
        <f>IF(O126="PRANCHA",VLOOKUP(Q126,QUANT!F:K,6,0),IF('Precificação CIF'!O126="BAÚ",VLOOKUP('Precificação CIF'!Q126,QUANT!F:K,2,0),IF(O126="CARRETA",VLOOKUP(Q126,QUANT!F:K,3,0))))</f>
        <v>0</v>
      </c>
      <c r="S126" s="185" t="e">
        <f t="shared" si="36"/>
        <v>#DIV/0!</v>
      </c>
      <c r="T126" s="215" t="s">
        <v>2132</v>
      </c>
      <c r="U126" s="214">
        <v>0.3</v>
      </c>
      <c r="V126" s="216">
        <f t="shared" si="37"/>
        <v>89.644571428571425</v>
      </c>
      <c r="W126" s="175"/>
      <c r="Y126" s="190"/>
    </row>
    <row r="127" spans="1:25" hidden="1">
      <c r="A127" s="190" t="s">
        <v>2339</v>
      </c>
      <c r="C127" s="190" t="str">
        <f t="shared" si="35"/>
        <v>BR0003262060</v>
      </c>
      <c r="D127" s="198">
        <v>2060</v>
      </c>
      <c r="E127" s="39">
        <v>204468</v>
      </c>
      <c r="F127" s="157" t="s">
        <v>2461</v>
      </c>
      <c r="G127" s="190" t="s">
        <v>1332</v>
      </c>
      <c r="H127" s="190" t="s">
        <v>2575</v>
      </c>
      <c r="I127" s="198" t="s">
        <v>487</v>
      </c>
      <c r="J127" s="179">
        <f>VLOOKUP(C127,BASE!A:N,14,0)</f>
        <v>62.333089999999999</v>
      </c>
      <c r="K127" s="179">
        <f>VLOOKUP(C127,BASE!A:O,15,0)</f>
        <v>2.12</v>
      </c>
      <c r="L127" s="185">
        <f>VLOOKUP(G127,BASE!F:M,8,0)*0.03</f>
        <v>0.47099999999999997</v>
      </c>
      <c r="M127" s="190" t="s">
        <v>880</v>
      </c>
      <c r="N127" s="217" t="s">
        <v>754</v>
      </c>
      <c r="O127" s="192" t="s">
        <v>122</v>
      </c>
      <c r="P127" s="185"/>
      <c r="Q127" s="190" t="str">
        <f>VLOOKUP(G127,BASE!F:H,3,0)</f>
        <v>TF 200</v>
      </c>
      <c r="R127" s="212">
        <f>IF(O127="PRANCHA",VLOOKUP(Q127,QUANT!F:K,6,0),IF('Precificação CIF'!O127="BAÚ",VLOOKUP('Precificação CIF'!Q127,QUANT!F:K,2,0),IF(O127="CARRETA",VLOOKUP(Q127,QUANT!F:K,3,0))))</f>
        <v>324</v>
      </c>
      <c r="S127" s="185">
        <f t="shared" si="36"/>
        <v>0</v>
      </c>
      <c r="T127" s="215" t="s">
        <v>2132</v>
      </c>
      <c r="U127" s="214">
        <v>0.3</v>
      </c>
      <c r="V127" s="216">
        <f t="shared" si="37"/>
        <v>92.748700000000014</v>
      </c>
      <c r="W127" s="190"/>
      <c r="Y127" s="190"/>
    </row>
    <row r="128" spans="1:25" hidden="1">
      <c r="A128" s="190" t="s">
        <v>2378</v>
      </c>
      <c r="C128" s="190" t="str">
        <f t="shared" si="35"/>
        <v>BR0121402064</v>
      </c>
      <c r="D128" s="198">
        <v>2064</v>
      </c>
      <c r="E128" s="39">
        <v>214739</v>
      </c>
      <c r="F128" s="190" t="s">
        <v>2483</v>
      </c>
      <c r="G128" s="190" t="s">
        <v>2179</v>
      </c>
      <c r="H128" s="190" t="s">
        <v>2180</v>
      </c>
      <c r="I128" s="198" t="s">
        <v>487</v>
      </c>
      <c r="J128" s="179">
        <f>VLOOKUP(C128,BASE!A:N,14,0)</f>
        <v>57.655650000000001</v>
      </c>
      <c r="K128" s="179">
        <f>VLOOKUP(C128,BASE!A:O,15,0)</f>
        <v>2.64</v>
      </c>
      <c r="L128" s="185">
        <f>VLOOKUP(G128,BASE!F:M,8,0)*0.03</f>
        <v>0.40499999999999997</v>
      </c>
      <c r="M128" s="190" t="s">
        <v>72</v>
      </c>
      <c r="N128" s="217" t="s">
        <v>346</v>
      </c>
      <c r="O128" s="192" t="s">
        <v>122</v>
      </c>
      <c r="P128" s="185">
        <f>VLOOKUP(O128&amp;M128&amp;D128,'Tabela Frete At. 23.03.22'!A:P,16,0)</f>
        <v>2632.8704000000002</v>
      </c>
      <c r="Q128" s="190" t="str">
        <f>VLOOKUP(G128,BASE!F:H,3,0)</f>
        <v>TF 200</v>
      </c>
      <c r="R128" s="212">
        <f>IF(O128="PRANCHA",VLOOKUP(Q128,QUANT!F:K,6,0),IF('Precificação CIF'!O128="BAÚ",VLOOKUP('Precificação CIF'!Q128,QUANT!F:K,2,0),IF(O128="CARRETA",VLOOKUP(Q128,QUANT!F:K,3,0))))</f>
        <v>324</v>
      </c>
      <c r="S128" s="185">
        <f t="shared" si="36"/>
        <v>8.1261432098765436</v>
      </c>
      <c r="T128" s="215" t="s">
        <v>2132</v>
      </c>
      <c r="U128" s="214">
        <v>0.3</v>
      </c>
      <c r="V128" s="216">
        <f t="shared" si="37"/>
        <v>86.715214285714296</v>
      </c>
      <c r="W128" s="190"/>
      <c r="Y128" s="190"/>
    </row>
    <row r="129" spans="1:25" hidden="1">
      <c r="A129" s="190" t="str">
        <f t="shared" ref="A129" si="38">D129&amp;G129&amp;E129</f>
        <v>1040BR001352202021</v>
      </c>
      <c r="C129" s="190" t="str">
        <f t="shared" si="35"/>
        <v>BR0013521040</v>
      </c>
      <c r="D129" s="198">
        <v>1040</v>
      </c>
      <c r="E129" s="222">
        <v>202021</v>
      </c>
      <c r="F129" s="190" t="s">
        <v>1096</v>
      </c>
      <c r="G129" s="39" t="s">
        <v>1496</v>
      </c>
      <c r="H129" s="190" t="s">
        <v>1986</v>
      </c>
      <c r="I129" s="198" t="s">
        <v>487</v>
      </c>
      <c r="J129" s="179">
        <f>VLOOKUP(C129,BASE!A:N,14,0)</f>
        <v>52.109029999999997</v>
      </c>
      <c r="K129" s="179">
        <f>VLOOKUP(C129,BASE!A:O,15,0)</f>
        <v>2.4</v>
      </c>
      <c r="L129" s="185">
        <f>VLOOKUP(G129,BASE!F:M,8,0)*0.03</f>
        <v>9.375E-2</v>
      </c>
      <c r="M129" s="190" t="s">
        <v>182</v>
      </c>
      <c r="N129" s="198" t="s">
        <v>346</v>
      </c>
      <c r="O129" s="192" t="s">
        <v>122</v>
      </c>
      <c r="P129" s="185">
        <f>VLOOKUP(O129&amp;M129&amp;D129,'Tabela Frete At. 23.03.22'!A:P,16,0)</f>
        <v>3303.4966590909085</v>
      </c>
      <c r="Q129" s="190" t="str">
        <f>VLOOKUP(G129,BASE!F:H,3,0)</f>
        <v>TTR0050 CILIN</v>
      </c>
      <c r="R129" s="212">
        <f>IF(O129="PRANCHA",VLOOKUP(Q129,QUANT!F:K,6,0),IF('Precificação CIF'!O129="BAÚ",VLOOKUP('Precificação CIF'!Q129,QUANT!F:K,2,0),IF(O129="CARRETA",VLOOKUP(Q129,QUANT!F:K,3,0))))</f>
        <v>840</v>
      </c>
      <c r="S129" s="185">
        <f t="shared" si="36"/>
        <v>3.9327341179653672</v>
      </c>
      <c r="T129" s="215" t="s">
        <v>2132</v>
      </c>
      <c r="U129" s="214">
        <v>0.3</v>
      </c>
      <c r="V129" s="216">
        <f t="shared" si="37"/>
        <v>78.003971428571433</v>
      </c>
      <c r="W129" s="175"/>
      <c r="Y129" s="190"/>
    </row>
    <row r="130" spans="1:25" hidden="1">
      <c r="A130" s="190" t="s">
        <v>2357</v>
      </c>
      <c r="C130" s="190" t="str">
        <f t="shared" ref="C130:C161" si="39">G130&amp;D130</f>
        <v>BR0121862064</v>
      </c>
      <c r="D130" s="198">
        <v>2064</v>
      </c>
      <c r="E130" s="39">
        <v>214793</v>
      </c>
      <c r="F130" s="190" t="s">
        <v>2475</v>
      </c>
      <c r="G130" s="190" t="s">
        <v>2532</v>
      </c>
      <c r="H130" s="190" t="s">
        <v>2597</v>
      </c>
      <c r="I130" s="198" t="s">
        <v>487</v>
      </c>
      <c r="J130" s="179">
        <f>VLOOKUP(C130,BASE!A:N,14,0)</f>
        <v>114.73981000000001</v>
      </c>
      <c r="K130" s="179">
        <f>VLOOKUP(C130,BASE!A:O,15,0)</f>
        <v>2.64</v>
      </c>
      <c r="L130" s="185">
        <f>VLOOKUP(G130,BASE!F:M,8,0)*0.03</f>
        <v>0.39599999999999996</v>
      </c>
      <c r="M130" s="190" t="s">
        <v>72</v>
      </c>
      <c r="N130" s="217" t="s">
        <v>346</v>
      </c>
      <c r="O130" s="192" t="s">
        <v>122</v>
      </c>
      <c r="P130" s="185">
        <f>VLOOKUP(O130&amp;M130&amp;D130,'Tabela Frete At. 23.03.22'!A:P,16,0)</f>
        <v>2632.8704000000002</v>
      </c>
      <c r="Q130" s="190" t="str">
        <f>VLOOKUP(G130,BASE!F:H,3,0)</f>
        <v>TF 200</v>
      </c>
      <c r="R130" s="212">
        <f>IF(O130="PRANCHA",VLOOKUP(Q130,QUANT!F:K,6,0),IF('Precificação CIF'!O130="BAÚ",VLOOKUP('Precificação CIF'!Q130,QUANT!F:K,2,0),IF(O130="CARRETA",VLOOKUP(Q130,QUANT!F:K,3,0))))</f>
        <v>324</v>
      </c>
      <c r="S130" s="185">
        <f t="shared" ref="S130:S161" si="40">P130/R130</f>
        <v>8.1261432098765436</v>
      </c>
      <c r="T130" s="215" t="s">
        <v>2133</v>
      </c>
      <c r="U130" s="214">
        <v>0.3</v>
      </c>
      <c r="V130" s="216">
        <f t="shared" ref="V130:V161" si="41">IF(T130="CIF",(J130+K130+L130+S130)/(100%-U130),IF(T130="FOB",(J130+K130+L130)/(100%-U130),"FALTA DIGITAR CIF OU FOB"))</f>
        <v>179.85993315696652</v>
      </c>
      <c r="W130" s="190"/>
      <c r="Y130" s="190"/>
    </row>
    <row r="131" spans="1:25" hidden="1">
      <c r="A131" s="190" t="str">
        <f t="shared" ref="A131:A133" si="42">D131&amp;G131&amp;E131</f>
        <v>1040BR011504204091</v>
      </c>
      <c r="C131" s="190" t="str">
        <f t="shared" si="39"/>
        <v>BR0115041040</v>
      </c>
      <c r="D131" s="198">
        <v>1040</v>
      </c>
      <c r="E131" s="222">
        <v>204091</v>
      </c>
      <c r="F131" s="190" t="s">
        <v>735</v>
      </c>
      <c r="G131" s="39" t="s">
        <v>1472</v>
      </c>
      <c r="H131" s="190" t="s">
        <v>1963</v>
      </c>
      <c r="I131" s="198" t="s">
        <v>487</v>
      </c>
      <c r="J131" s="179">
        <f>VLOOKUP(C131,BASE!A:N,14,0)</f>
        <v>100.52001</v>
      </c>
      <c r="K131" s="179">
        <f>VLOOKUP(C131,BASE!A:O,15,0)</f>
        <v>3.06</v>
      </c>
      <c r="L131" s="185">
        <f>VLOOKUP(G131,BASE!F:M,8,0)*0.03</f>
        <v>0.25550999999999996</v>
      </c>
      <c r="M131" s="191" t="s">
        <v>238</v>
      </c>
      <c r="N131" s="217" t="s">
        <v>488</v>
      </c>
      <c r="O131" s="192" t="s">
        <v>121</v>
      </c>
      <c r="P131" s="185">
        <f>VLOOKUP(O131&amp;M131&amp;D131,'Tabela Frete At. 23.03.22'!A:P,16,0)</f>
        <v>2587.4761090909087</v>
      </c>
      <c r="Q131" s="190" t="str">
        <f>VLOOKUP(G131,BASE!F:H,3,0)</f>
        <v>TTF0220 LRING</v>
      </c>
      <c r="R131" s="212">
        <f>IF(O131="PRANCHA",VLOOKUP(Q131,QUANT!F:K,6,0),IF('Precificação CIF'!O131="BAÚ",VLOOKUP('Precificação CIF'!Q131,QUANT!F:K,2,0),IF(O131="CARRETA",VLOOKUP(Q131,QUANT!F:K,3,0))))</f>
        <v>240</v>
      </c>
      <c r="S131" s="185">
        <f t="shared" si="40"/>
        <v>10.781150454545452</v>
      </c>
      <c r="T131" s="215" t="s">
        <v>2132</v>
      </c>
      <c r="U131" s="214">
        <v>0.3</v>
      </c>
      <c r="V131" s="216">
        <f t="shared" si="41"/>
        <v>148.33645714285714</v>
      </c>
      <c r="W131" s="175"/>
      <c r="Y131" s="190"/>
    </row>
    <row r="132" spans="1:25" hidden="1">
      <c r="A132" s="190" t="str">
        <f t="shared" si="42"/>
        <v>1040BR011894204091</v>
      </c>
      <c r="C132" s="190" t="str">
        <f t="shared" si="39"/>
        <v>BR0118941040</v>
      </c>
      <c r="D132" s="198">
        <v>1040</v>
      </c>
      <c r="E132" s="222">
        <v>204091</v>
      </c>
      <c r="F132" s="190" t="s">
        <v>735</v>
      </c>
      <c r="G132" s="39" t="s">
        <v>1173</v>
      </c>
      <c r="H132" s="190" t="s">
        <v>1693</v>
      </c>
      <c r="I132" s="198" t="s">
        <v>487</v>
      </c>
      <c r="J132" s="179">
        <f>VLOOKUP(C132,BASE!A:N,14,0)</f>
        <v>27.253440000000001</v>
      </c>
      <c r="K132" s="179">
        <f>VLOOKUP(C132,BASE!A:O,15,0)</f>
        <v>2.4</v>
      </c>
      <c r="L132" s="185">
        <f>VLOOKUP(G132,BASE!F:M,8,0)*0.03</f>
        <v>6.656999999999999E-2</v>
      </c>
      <c r="M132" s="191" t="s">
        <v>238</v>
      </c>
      <c r="N132" s="217" t="s">
        <v>488</v>
      </c>
      <c r="O132" s="192" t="s">
        <v>121</v>
      </c>
      <c r="P132" s="185">
        <f>VLOOKUP(O132&amp;M132&amp;D132,'Tabela Frete At. 23.03.22'!A:P,16,0)</f>
        <v>2587.4761090909087</v>
      </c>
      <c r="Q132" s="190" t="str">
        <f>VLOOKUP(G132,BASE!F:H,3,0)</f>
        <v>BTF0050 FASTA</v>
      </c>
      <c r="R132" s="212">
        <f>IF(O132="PRANCHA",VLOOKUP(Q132,QUANT!F:K,6,0),IF('Precificação CIF'!O132="BAÚ",VLOOKUP('Precificação CIF'!Q132,QUANT!F:K,2,0),IF(O132="CARRETA",VLOOKUP(Q132,QUANT!F:K,3,0))))</f>
        <v>1000</v>
      </c>
      <c r="S132" s="185">
        <f t="shared" si="40"/>
        <v>2.5874761090909089</v>
      </c>
      <c r="T132" s="215" t="s">
        <v>2132</v>
      </c>
      <c r="U132" s="214">
        <v>0.3</v>
      </c>
      <c r="V132" s="216">
        <f t="shared" si="41"/>
        <v>42.457157142857142</v>
      </c>
      <c r="W132" s="175"/>
      <c r="Y132" s="190"/>
    </row>
    <row r="133" spans="1:25" hidden="1">
      <c r="A133" s="190" t="str">
        <f t="shared" si="42"/>
        <v>1040BR011886204091</v>
      </c>
      <c r="C133" s="190" t="str">
        <f t="shared" si="39"/>
        <v>BR0118861040</v>
      </c>
      <c r="D133" s="198">
        <v>1040</v>
      </c>
      <c r="E133" s="39">
        <v>204091</v>
      </c>
      <c r="F133" s="190" t="s">
        <v>735</v>
      </c>
      <c r="G133" s="39" t="s">
        <v>1141</v>
      </c>
      <c r="H133" s="190" t="s">
        <v>2050</v>
      </c>
      <c r="I133" s="198" t="s">
        <v>487</v>
      </c>
      <c r="J133" s="179">
        <f>VLOOKUP(C133,BASE!A:N,14,0)</f>
        <v>12.957690000000001</v>
      </c>
      <c r="K133" s="179">
        <f>VLOOKUP(C133,BASE!A:O,15,0)</f>
        <v>0.7</v>
      </c>
      <c r="L133" s="185">
        <f>VLOOKUP(G133,BASE!F:M,8,0)*0.03</f>
        <v>3.108E-2</v>
      </c>
      <c r="M133" s="190" t="s">
        <v>238</v>
      </c>
      <c r="N133" s="217" t="s">
        <v>488</v>
      </c>
      <c r="O133" s="192" t="s">
        <v>121</v>
      </c>
      <c r="P133" s="185">
        <f>VLOOKUP(O133&amp;M133&amp;D133,'Tabela Frete At. 23.03.22'!A:P,16,0)</f>
        <v>2587.4761090909087</v>
      </c>
      <c r="Q133" s="190" t="str">
        <f>VLOOKUP(G133,BASE!F:H,3,0)</f>
        <v>BTF0020 RTAN3</v>
      </c>
      <c r="R133" s="212">
        <f>IF(O133="PRANCHA",VLOOKUP(Q133,QUANT!F:K,6,0),IF('Precificação CIF'!O133="BAÚ",VLOOKUP('Precificação CIF'!Q133,QUANT!F:K,2,0),IF(O133="CARRETA",VLOOKUP(Q133,QUANT!F:K,3,0))))</f>
        <v>2000</v>
      </c>
      <c r="S133" s="185">
        <f t="shared" si="40"/>
        <v>1.2937380545454544</v>
      </c>
      <c r="T133" s="215" t="s">
        <v>2133</v>
      </c>
      <c r="U133" s="214">
        <v>0.3</v>
      </c>
      <c r="V133" s="216">
        <f t="shared" si="41"/>
        <v>21.403582935064936</v>
      </c>
      <c r="W133" s="190"/>
      <c r="Y133" s="190"/>
    </row>
    <row r="134" spans="1:25" hidden="1">
      <c r="A134" s="190" t="s">
        <v>2286</v>
      </c>
      <c r="C134" s="190" t="str">
        <f t="shared" si="39"/>
        <v>BR0118881040</v>
      </c>
      <c r="D134" s="198">
        <v>1040</v>
      </c>
      <c r="E134" s="39">
        <v>214798</v>
      </c>
      <c r="F134" s="190" t="s">
        <v>2435</v>
      </c>
      <c r="G134" s="190" t="s">
        <v>1146</v>
      </c>
      <c r="H134" s="190" t="s">
        <v>2072</v>
      </c>
      <c r="I134" s="198" t="s">
        <v>487</v>
      </c>
      <c r="J134" s="179">
        <f>VLOOKUP(C134,BASE!A:N,14,0)</f>
        <v>12.50813</v>
      </c>
      <c r="K134" s="179">
        <f>VLOOKUP(C134,BASE!A:O,15,0)</f>
        <v>0.7</v>
      </c>
      <c r="L134" s="185">
        <f>VLOOKUP(G134,BASE!F:M,8,0)*0.03</f>
        <v>3.108E-2</v>
      </c>
      <c r="M134" s="190" t="s">
        <v>72</v>
      </c>
      <c r="N134" s="217" t="s">
        <v>346</v>
      </c>
      <c r="O134" s="192" t="s">
        <v>121</v>
      </c>
      <c r="P134" s="185">
        <f>VLOOKUP(O134&amp;M134&amp;D134,'Tabela Frete At. 23.03.22'!A:P,16,0)</f>
        <v>2371.0708181818181</v>
      </c>
      <c r="Q134" s="190" t="str">
        <f>VLOOKUP(G134,BASE!F:H,3,0)</f>
        <v>BTF0020 RTAN3</v>
      </c>
      <c r="R134" s="212">
        <f>IF(O134="PRANCHA",VLOOKUP(Q134,QUANT!F:K,6,0),IF('Precificação CIF'!O134="BAÚ",VLOOKUP('Precificação CIF'!Q134,QUANT!F:K,2,0),IF(O134="CARRETA",VLOOKUP(Q134,QUANT!F:K,3,0))))</f>
        <v>2000</v>
      </c>
      <c r="S134" s="185">
        <f t="shared" si="40"/>
        <v>1.1855354090909092</v>
      </c>
      <c r="T134" s="215" t="s">
        <v>2133</v>
      </c>
      <c r="U134" s="214">
        <v>0.3</v>
      </c>
      <c r="V134" s="216">
        <f t="shared" si="41"/>
        <v>20.606779155844155</v>
      </c>
      <c r="W134" s="190"/>
      <c r="Y134" s="190"/>
    </row>
    <row r="135" spans="1:25" hidden="1">
      <c r="A135" s="190" t="str">
        <f t="shared" ref="A135" si="43">D135&amp;G135&amp;E135</f>
        <v>2064BR012067202442</v>
      </c>
      <c r="C135" s="190" t="str">
        <f t="shared" si="39"/>
        <v>BR0120672064</v>
      </c>
      <c r="D135" s="198">
        <v>2064</v>
      </c>
      <c r="E135" s="222">
        <v>202442</v>
      </c>
      <c r="F135" s="190" t="s">
        <v>574</v>
      </c>
      <c r="G135" s="39" t="s">
        <v>1529</v>
      </c>
      <c r="H135" s="190" t="s">
        <v>2019</v>
      </c>
      <c r="I135" s="198" t="s">
        <v>487</v>
      </c>
      <c r="J135" s="179">
        <f>VLOOKUP(C135,BASE!A:N,14,0)</f>
        <v>49.622199999999999</v>
      </c>
      <c r="K135" s="179">
        <f>VLOOKUP(C135,BASE!A:O,15,0)</f>
        <v>2.64</v>
      </c>
      <c r="L135" s="185">
        <f>VLOOKUP(G135,BASE!F:M,8,0)*0.03</f>
        <v>0.39</v>
      </c>
      <c r="M135" s="190" t="s">
        <v>74</v>
      </c>
      <c r="N135" s="198" t="s">
        <v>346</v>
      </c>
      <c r="O135" s="192" t="s">
        <v>122</v>
      </c>
      <c r="P135" s="185">
        <f>VLOOKUP(O135&amp;M135&amp;D135,'Tabela Frete At. 23.03.22'!A:P,16,0)</f>
        <v>2070.4843886363637</v>
      </c>
      <c r="Q135" s="190" t="str">
        <f>VLOOKUP(G135,BASE!F:H,3,0)</f>
        <v>TF 200</v>
      </c>
      <c r="R135" s="212">
        <f>IF(O135="PRANCHA",VLOOKUP(Q135,QUANT!F:K,6,0),IF('Precificação CIF'!O135="BAÚ",VLOOKUP('Precificação CIF'!Q135,QUANT!F:K,2,0),IF(O135="CARRETA",VLOOKUP(Q135,QUANT!F:K,3,0))))</f>
        <v>324</v>
      </c>
      <c r="S135" s="185">
        <f t="shared" si="40"/>
        <v>6.3903839155443327</v>
      </c>
      <c r="T135" s="215" t="s">
        <v>2133</v>
      </c>
      <c r="U135" s="214">
        <v>0.3</v>
      </c>
      <c r="V135" s="216">
        <f t="shared" si="41"/>
        <v>84.346548450777632</v>
      </c>
      <c r="W135" s="175"/>
      <c r="Y135" s="190"/>
    </row>
    <row r="136" spans="1:25" hidden="1">
      <c r="A136" s="190" t="s">
        <v>2329</v>
      </c>
      <c r="C136" s="190" t="str">
        <f t="shared" si="39"/>
        <v>BR0000752060</v>
      </c>
      <c r="D136" s="198">
        <v>2060</v>
      </c>
      <c r="E136" s="39">
        <v>214776</v>
      </c>
      <c r="F136" s="190" t="s">
        <v>2456</v>
      </c>
      <c r="G136" s="190" t="s">
        <v>1264</v>
      </c>
      <c r="H136" s="190" t="s">
        <v>2567</v>
      </c>
      <c r="I136" s="198" t="s">
        <v>487</v>
      </c>
      <c r="J136" s="179">
        <f>VLOOKUP(C136,BASE!A:N,14,0)</f>
        <v>124.98354999999999</v>
      </c>
      <c r="K136" s="179">
        <f>VLOOKUP(C136,BASE!A:O,15,0)</f>
        <v>2.12</v>
      </c>
      <c r="L136" s="185">
        <f>VLOOKUP(G136,BASE!F:M,8,0)*0.03</f>
        <v>0.45966449999999998</v>
      </c>
      <c r="M136" s="190" t="s">
        <v>72</v>
      </c>
      <c r="N136" s="217" t="s">
        <v>346</v>
      </c>
      <c r="O136" s="192" t="s">
        <v>121</v>
      </c>
      <c r="P136" s="185">
        <f>VLOOKUP(O136&amp;M136&amp;D136,'Tabela Frete At. 23.03.22'!A:P,16,0)</f>
        <v>2633.8799259969164</v>
      </c>
      <c r="Q136" s="190" t="str">
        <f>VLOOKUP(G136,BASE!F:H,3,0)</f>
        <v>TF 200</v>
      </c>
      <c r="R136" s="212">
        <f>IF(O136="PRANCHA",VLOOKUP(Q136,QUANT!F:K,6,0),IF('Precificação CIF'!O136="BAÚ",VLOOKUP('Precificação CIF'!Q136,QUANT!F:K,2,0),IF(O136="CARRETA",VLOOKUP(Q136,QUANT!F:K,3,0))))</f>
        <v>240</v>
      </c>
      <c r="S136" s="185">
        <f t="shared" si="40"/>
        <v>10.974499691653818</v>
      </c>
      <c r="T136" s="215" t="s">
        <v>2133</v>
      </c>
      <c r="U136" s="214">
        <v>0.3</v>
      </c>
      <c r="V136" s="216">
        <f t="shared" si="41"/>
        <v>197.91102027379119</v>
      </c>
      <c r="W136" s="190"/>
      <c r="Y136" s="190"/>
    </row>
    <row r="137" spans="1:25" hidden="1">
      <c r="A137" s="190" t="str">
        <f t="shared" ref="A137:A159" si="44">D137&amp;G137&amp;E137</f>
        <v>1040BR011888202079</v>
      </c>
      <c r="C137" s="190" t="str">
        <f t="shared" si="39"/>
        <v>BR0118881040</v>
      </c>
      <c r="D137" s="198">
        <v>1040</v>
      </c>
      <c r="E137" s="222">
        <v>202079</v>
      </c>
      <c r="F137" s="190" t="s">
        <v>965</v>
      </c>
      <c r="G137" s="39" t="s">
        <v>1146</v>
      </c>
      <c r="H137" s="190" t="s">
        <v>1657</v>
      </c>
      <c r="I137" s="198" t="s">
        <v>487</v>
      </c>
      <c r="J137" s="179">
        <f>VLOOKUP(C137,BASE!A:N,14,0)</f>
        <v>12.50813</v>
      </c>
      <c r="K137" s="179">
        <f>VLOOKUP(C137,BASE!A:O,15,0)</f>
        <v>0.7</v>
      </c>
      <c r="L137" s="185">
        <f>VLOOKUP(G137,BASE!F:M,8,0)*0.03</f>
        <v>3.108E-2</v>
      </c>
      <c r="M137" s="191" t="s">
        <v>1035</v>
      </c>
      <c r="N137" s="198" t="s">
        <v>488</v>
      </c>
      <c r="O137" s="192" t="s">
        <v>122</v>
      </c>
      <c r="P137" s="185">
        <v>0</v>
      </c>
      <c r="Q137" s="190" t="str">
        <f>VLOOKUP(G137,BASE!F:H,3,0)</f>
        <v>BTF0020 RTAN3</v>
      </c>
      <c r="R137" s="212">
        <f>IF(O137="PRANCHA",VLOOKUP(Q137,QUANT!F:K,6,0),IF('Precificação CIF'!O354="BAÚ",VLOOKUP('Precificação CIF'!Q354,QUANT!F:K,2,0),IF(O137="CARRETA",VLOOKUP(Q137,QUANT!F:K,3,0))))</f>
        <v>2880</v>
      </c>
      <c r="S137" s="185">
        <f t="shared" si="40"/>
        <v>0</v>
      </c>
      <c r="T137" s="215" t="s">
        <v>2132</v>
      </c>
      <c r="U137" s="214">
        <v>0.3</v>
      </c>
      <c r="V137" s="216">
        <f t="shared" si="41"/>
        <v>18.913157142857141</v>
      </c>
      <c r="W137" s="175"/>
      <c r="Y137" s="190"/>
    </row>
    <row r="138" spans="1:25" hidden="1">
      <c r="A138" s="190" t="str">
        <f t="shared" si="44"/>
        <v>1040BR003066202079</v>
      </c>
      <c r="C138" s="190" t="str">
        <f t="shared" si="39"/>
        <v>BR0030661040</v>
      </c>
      <c r="D138" s="198">
        <v>1040</v>
      </c>
      <c r="E138" s="222">
        <v>202079</v>
      </c>
      <c r="F138" s="190" t="s">
        <v>965</v>
      </c>
      <c r="G138" s="39" t="s">
        <v>1132</v>
      </c>
      <c r="H138" s="190" t="s">
        <v>1637</v>
      </c>
      <c r="I138" s="198" t="s">
        <v>487</v>
      </c>
      <c r="J138" s="179">
        <f>VLOOKUP(C138,BASE!A:N,14,0)</f>
        <v>2.7412200000000002</v>
      </c>
      <c r="K138" s="179">
        <f>VLOOKUP(C138,BASE!A:O,15,0)</f>
        <v>0.14000000000000001</v>
      </c>
      <c r="L138" s="185">
        <f>VLOOKUP(G138,BASE!F:M,8,0)*0.03</f>
        <v>6.6E-3</v>
      </c>
      <c r="M138" s="191" t="s">
        <v>1035</v>
      </c>
      <c r="N138" s="198" t="s">
        <v>488</v>
      </c>
      <c r="O138" s="192" t="s">
        <v>122</v>
      </c>
      <c r="P138" s="185">
        <v>0</v>
      </c>
      <c r="Q138" s="190" t="str">
        <f>VLOOKUP(G138,BASE!F:H,3,0)</f>
        <v>BTF0005 RETAN</v>
      </c>
      <c r="R138" s="212">
        <f>IF(O138="PRANCHA",VLOOKUP(Q138,QUANT!F:K,6,0),IF('Precificação CIF'!O355="BAÚ",VLOOKUP('Precificação CIF'!Q355,QUANT!F:K,2,0),IF(O138="CARRETA",VLOOKUP(Q138,QUANT!F:K,3,0))))</f>
        <v>10000</v>
      </c>
      <c r="S138" s="185">
        <f t="shared" si="40"/>
        <v>0</v>
      </c>
      <c r="T138" s="215" t="s">
        <v>2132</v>
      </c>
      <c r="U138" s="214">
        <v>0.3</v>
      </c>
      <c r="V138" s="216">
        <f t="shared" si="41"/>
        <v>4.1254571428571438</v>
      </c>
      <c r="W138" s="175"/>
      <c r="Y138" s="190"/>
    </row>
    <row r="139" spans="1:25" hidden="1">
      <c r="A139" s="190" t="str">
        <f t="shared" si="44"/>
        <v>1040BR011969203674</v>
      </c>
      <c r="C139" s="190" t="str">
        <f t="shared" si="39"/>
        <v>BR0119691040</v>
      </c>
      <c r="D139" s="198">
        <v>1040</v>
      </c>
      <c r="E139" s="222">
        <v>203674</v>
      </c>
      <c r="F139" s="190" t="s">
        <v>506</v>
      </c>
      <c r="G139" s="39" t="s">
        <v>1133</v>
      </c>
      <c r="H139" s="190" t="s">
        <v>1638</v>
      </c>
      <c r="I139" s="198" t="s">
        <v>487</v>
      </c>
      <c r="J139" s="179">
        <f>VLOOKUP(C139,BASE!A:N,14,0)</f>
        <v>4.1976100000000001</v>
      </c>
      <c r="K139" s="179">
        <f>VLOOKUP(C139,BASE!A:O,15,0)</f>
        <v>0.14000000000000001</v>
      </c>
      <c r="L139" s="185">
        <f>VLOOKUP(G139,BASE!F:M,8,0)*0.03</f>
        <v>6.6911100000000001E-3</v>
      </c>
      <c r="M139" s="190" t="s">
        <v>72</v>
      </c>
      <c r="N139" s="198" t="s">
        <v>346</v>
      </c>
      <c r="O139" s="192" t="s">
        <v>121</v>
      </c>
      <c r="P139" s="185">
        <f>VLOOKUP(O139&amp;M139&amp;D139,'Tabela Frete At. 23.03.22'!A:P,16,0)</f>
        <v>2371.0708181818181</v>
      </c>
      <c r="Q139" s="190" t="str">
        <f>VLOOKUP(G139,BASE!F:H,3,0)</f>
        <v>BTF0005 RETAN</v>
      </c>
      <c r="R139" s="212">
        <f>IF(O139="PRANCHA",VLOOKUP(Q139,QUANT!F:K,6,0),IF('Precificação CIF'!O139="BAÚ",VLOOKUP('Precificação CIF'!Q139,QUANT!F:K,2,0),IF(O139="CARRETA",VLOOKUP(Q139,QUANT!F:K,3,0))))</f>
        <v>8000</v>
      </c>
      <c r="S139" s="185">
        <f t="shared" si="40"/>
        <v>0.29638385227272729</v>
      </c>
      <c r="T139" s="215" t="s">
        <v>2133</v>
      </c>
      <c r="U139" s="214">
        <v>0.3</v>
      </c>
      <c r="V139" s="216">
        <f t="shared" si="41"/>
        <v>6.6295499461038965</v>
      </c>
      <c r="W139" s="175"/>
      <c r="Y139" s="190"/>
    </row>
    <row r="140" spans="1:25" hidden="1">
      <c r="A140" s="190" t="str">
        <f t="shared" si="44"/>
        <v>1040BR011902203674</v>
      </c>
      <c r="C140" s="190" t="str">
        <f t="shared" si="39"/>
        <v>BR0119021040</v>
      </c>
      <c r="D140" s="198">
        <v>1040</v>
      </c>
      <c r="E140" s="222">
        <v>203674</v>
      </c>
      <c r="F140" s="190" t="s">
        <v>506</v>
      </c>
      <c r="G140" s="39" t="s">
        <v>1175</v>
      </c>
      <c r="H140" s="190" t="s">
        <v>1695</v>
      </c>
      <c r="I140" s="198" t="s">
        <v>487</v>
      </c>
      <c r="J140" s="179">
        <f>VLOOKUP(C140,BASE!A:N,14,0)</f>
        <v>27.6</v>
      </c>
      <c r="K140" s="179">
        <f>VLOOKUP(C140,BASE!A:O,15,0)</f>
        <v>2.4</v>
      </c>
      <c r="L140" s="185">
        <f>VLOOKUP(G140,BASE!F:M,8,0)*0.03</f>
        <v>6.656999999999999E-2</v>
      </c>
      <c r="M140" s="191" t="s">
        <v>72</v>
      </c>
      <c r="N140" s="217" t="s">
        <v>346</v>
      </c>
      <c r="O140" s="192" t="s">
        <v>121</v>
      </c>
      <c r="P140" s="185">
        <f>VLOOKUP(O140&amp;M140&amp;D140,'Tabela Frete At. 23.03.22'!A:P,16,0)</f>
        <v>2371.0708181818181</v>
      </c>
      <c r="Q140" s="190" t="str">
        <f>VLOOKUP(G140,BASE!F:H,3,0)</f>
        <v>BTF0050 FASTA</v>
      </c>
      <c r="R140" s="212">
        <f>IF(O140="PRANCHA",VLOOKUP(Q140,QUANT!F:K,6,0),IF('Precificação CIF'!O140="BAÚ",VLOOKUP('Precificação CIF'!Q140,QUANT!F:K,2,0),IF(O140="CARRETA",VLOOKUP(Q140,QUANT!F:K,3,0))))</f>
        <v>1000</v>
      </c>
      <c r="S140" s="185">
        <f t="shared" si="40"/>
        <v>2.3710708181818183</v>
      </c>
      <c r="T140" s="215" t="s">
        <v>2133</v>
      </c>
      <c r="U140" s="214">
        <v>0.3</v>
      </c>
      <c r="V140" s="216">
        <f t="shared" si="41"/>
        <v>46.339486883116891</v>
      </c>
      <c r="W140" s="175"/>
      <c r="Y140" s="190"/>
    </row>
    <row r="141" spans="1:25" hidden="1">
      <c r="A141" s="190" t="str">
        <f t="shared" si="44"/>
        <v>1040BR011191203674</v>
      </c>
      <c r="C141" s="190" t="str">
        <f t="shared" si="39"/>
        <v>BR0111911040</v>
      </c>
      <c r="D141" s="198">
        <v>1040</v>
      </c>
      <c r="E141" s="222">
        <v>203674</v>
      </c>
      <c r="F141" s="190" t="s">
        <v>506</v>
      </c>
      <c r="G141" s="39" t="s">
        <v>1128</v>
      </c>
      <c r="H141" s="190" t="s">
        <v>1632</v>
      </c>
      <c r="I141" s="198" t="s">
        <v>487</v>
      </c>
      <c r="J141" s="179">
        <f>VLOOKUP(C141,BASE!A:N,14,0)</f>
        <v>2.80118</v>
      </c>
      <c r="K141" s="179">
        <f>VLOOKUP(C141,BASE!A:O,15,0)</f>
        <v>0.14000000000000001</v>
      </c>
      <c r="L141" s="185">
        <f>VLOOKUP(G141,BASE!F:M,8,0)*0.03</f>
        <v>6.6329999999999991E-3</v>
      </c>
      <c r="M141" s="190" t="s">
        <v>72</v>
      </c>
      <c r="N141" s="198" t="s">
        <v>346</v>
      </c>
      <c r="O141" s="192" t="s">
        <v>121</v>
      </c>
      <c r="P141" s="185">
        <f>VLOOKUP(O141&amp;M141&amp;D141,'Tabela Frete At. 23.03.22'!A:P,16,0)</f>
        <v>2371.0708181818181</v>
      </c>
      <c r="Q141" s="190" t="str">
        <f>VLOOKUP(G141,BASE!F:H,3,0)</f>
        <v>BTF0005 RETAN</v>
      </c>
      <c r="R141" s="212">
        <f>IF(O141="PRANCHA",VLOOKUP(Q141,QUANT!F:K,6,0),IF('Precificação CIF'!O141="BAÚ",VLOOKUP('Precificação CIF'!Q141,QUANT!F:K,2,0),IF(O141="CARRETA",VLOOKUP(Q141,QUANT!F:K,3,0))))</f>
        <v>8000</v>
      </c>
      <c r="S141" s="185">
        <f t="shared" si="40"/>
        <v>0.29638385227272729</v>
      </c>
      <c r="T141" s="215" t="s">
        <v>2133</v>
      </c>
      <c r="U141" s="214">
        <v>0.3</v>
      </c>
      <c r="V141" s="216">
        <f t="shared" si="41"/>
        <v>4.6345669318181821</v>
      </c>
      <c r="W141" s="175"/>
      <c r="Y141" s="190"/>
    </row>
    <row r="142" spans="1:25" hidden="1">
      <c r="A142" s="190" t="str">
        <f t="shared" si="44"/>
        <v>1040BR008282203674</v>
      </c>
      <c r="C142" s="190" t="str">
        <f t="shared" si="39"/>
        <v>BR0082821040</v>
      </c>
      <c r="D142" s="198">
        <v>1040</v>
      </c>
      <c r="E142" s="222">
        <v>203674</v>
      </c>
      <c r="F142" s="190" t="s">
        <v>506</v>
      </c>
      <c r="G142" s="39" t="s">
        <v>1130</v>
      </c>
      <c r="H142" s="190" t="s">
        <v>1635</v>
      </c>
      <c r="I142" s="198" t="s">
        <v>487</v>
      </c>
      <c r="J142" s="179">
        <f>VLOOKUP(C142,BASE!A:N,14,0)</f>
        <v>2.8307600000000002</v>
      </c>
      <c r="K142" s="179">
        <f>VLOOKUP(C142,BASE!A:O,15,0)</f>
        <v>0.14000000000000001</v>
      </c>
      <c r="L142" s="185">
        <f>VLOOKUP(G142,BASE!F:M,8,0)*0.03</f>
        <v>6.6600000000000001E-3</v>
      </c>
      <c r="M142" s="191" t="s">
        <v>72</v>
      </c>
      <c r="N142" s="217" t="s">
        <v>346</v>
      </c>
      <c r="O142" s="192" t="s">
        <v>121</v>
      </c>
      <c r="P142" s="185">
        <f>VLOOKUP(O142&amp;M142&amp;D142,'Tabela Frete At. 23.03.22'!A:P,16,0)</f>
        <v>2371.0708181818181</v>
      </c>
      <c r="Q142" s="190" t="str">
        <f>VLOOKUP(G142,BASE!F:H,3,0)</f>
        <v>BTF0005 RETAN</v>
      </c>
      <c r="R142" s="212">
        <f>IF(O142="PRANCHA",VLOOKUP(Q142,QUANT!F:K,6,0),IF('Precificação CIF'!O142="BAÚ",VLOOKUP('Precificação CIF'!Q142,QUANT!F:K,2,0),IF(O142="CARRETA",VLOOKUP(Q142,QUANT!F:K,3,0))))</f>
        <v>8000</v>
      </c>
      <c r="S142" s="185">
        <f t="shared" si="40"/>
        <v>0.29638385227272729</v>
      </c>
      <c r="T142" s="215" t="s">
        <v>2133</v>
      </c>
      <c r="U142" s="214">
        <v>0.3</v>
      </c>
      <c r="V142" s="216">
        <f t="shared" si="41"/>
        <v>4.6768626461038965</v>
      </c>
      <c r="W142" s="175"/>
      <c r="Y142" s="190"/>
    </row>
    <row r="143" spans="1:25" hidden="1">
      <c r="A143" s="190" t="str">
        <f t="shared" si="44"/>
        <v>1040BR011211203674</v>
      </c>
      <c r="C143" s="190" t="str">
        <f t="shared" si="39"/>
        <v>BR0112111040</v>
      </c>
      <c r="D143" s="198">
        <v>1040</v>
      </c>
      <c r="E143" s="222">
        <v>203674</v>
      </c>
      <c r="F143" s="190" t="s">
        <v>506</v>
      </c>
      <c r="G143" s="39" t="s">
        <v>1129</v>
      </c>
      <c r="H143" s="190" t="s">
        <v>1634</v>
      </c>
      <c r="I143" s="198" t="s">
        <v>487</v>
      </c>
      <c r="J143" s="179">
        <f>VLOOKUP(C143,BASE!A:N,14,0)</f>
        <v>2.78945</v>
      </c>
      <c r="K143" s="179">
        <f>VLOOKUP(C143,BASE!A:O,15,0)</f>
        <v>0.14000000000000001</v>
      </c>
      <c r="L143" s="185">
        <f>VLOOKUP(G143,BASE!F:M,8,0)*0.03</f>
        <v>6.6E-3</v>
      </c>
      <c r="M143" s="191" t="s">
        <v>72</v>
      </c>
      <c r="N143" s="217" t="s">
        <v>346</v>
      </c>
      <c r="O143" s="192" t="s">
        <v>121</v>
      </c>
      <c r="P143" s="185">
        <f>VLOOKUP(O143&amp;M143&amp;D143,'Tabela Frete At. 23.03.22'!A:P,16,0)</f>
        <v>2371.0708181818181</v>
      </c>
      <c r="Q143" s="190" t="str">
        <f>VLOOKUP(G143,BASE!F:H,3,0)</f>
        <v>BTF0005 RETAN</v>
      </c>
      <c r="R143" s="212">
        <f>IF(O143="PRANCHA",VLOOKUP(Q143,QUANT!F:K,6,0),IF('Precificação CIF'!O143="BAÚ",VLOOKUP('Precificação CIF'!Q143,QUANT!F:K,2,0),IF(O143="CARRETA",VLOOKUP(Q143,QUANT!F:K,3,0))))</f>
        <v>8000</v>
      </c>
      <c r="S143" s="185">
        <f t="shared" si="40"/>
        <v>0.29638385227272729</v>
      </c>
      <c r="T143" s="215" t="s">
        <v>2133</v>
      </c>
      <c r="U143" s="214">
        <v>0.3</v>
      </c>
      <c r="V143" s="216">
        <f t="shared" si="41"/>
        <v>4.6177626461038965</v>
      </c>
      <c r="W143" s="175"/>
      <c r="Y143" s="190"/>
    </row>
    <row r="144" spans="1:25" hidden="1">
      <c r="A144" s="190" t="str">
        <f t="shared" si="44"/>
        <v>104022010781203674</v>
      </c>
      <c r="C144" s="190" t="str">
        <f t="shared" si="39"/>
        <v>220107811040</v>
      </c>
      <c r="D144" s="198">
        <v>1040</v>
      </c>
      <c r="E144" s="222">
        <v>203674</v>
      </c>
      <c r="F144" s="190" t="s">
        <v>506</v>
      </c>
      <c r="G144" s="39">
        <v>22010781</v>
      </c>
      <c r="H144" s="190" t="s">
        <v>1665</v>
      </c>
      <c r="I144" s="198" t="s">
        <v>487</v>
      </c>
      <c r="J144" s="179">
        <f>VLOOKUP(C144,BASE!A:N,14,0)</f>
        <v>12.47533</v>
      </c>
      <c r="K144" s="179">
        <f>VLOOKUP(C144,BASE!A:O,15,0)</f>
        <v>0.7</v>
      </c>
      <c r="L144" s="185">
        <f>VLOOKUP(G144,BASE!F:M,8,0)*0.03</f>
        <v>3.0179999999999998E-2</v>
      </c>
      <c r="M144" s="191" t="s">
        <v>72</v>
      </c>
      <c r="N144" s="217" t="s">
        <v>346</v>
      </c>
      <c r="O144" s="192" t="s">
        <v>121</v>
      </c>
      <c r="P144" s="185">
        <f>VLOOKUP(O144&amp;M144&amp;D144,'Tabela Frete At. 23.03.22'!A:P,16,0)</f>
        <v>2371.0708181818181</v>
      </c>
      <c r="Q144" s="190" t="str">
        <f>VLOOKUP(G144,BASE!F:H,3,0)</f>
        <v>BTF0020 RTAN3</v>
      </c>
      <c r="R144" s="212">
        <f>IF(O144="PRANCHA",VLOOKUP(Q144,QUANT!F:K,6,0),IF('Precificação CIF'!O144="BAÚ",VLOOKUP('Precificação CIF'!Q144,QUANT!F:K,2,0),IF(O144="CARRETA",VLOOKUP(Q144,QUANT!F:K,3,0))))</f>
        <v>2000</v>
      </c>
      <c r="S144" s="185">
        <f t="shared" si="40"/>
        <v>1.1855354090909092</v>
      </c>
      <c r="T144" s="215" t="s">
        <v>2133</v>
      </c>
      <c r="U144" s="214">
        <v>0.3</v>
      </c>
      <c r="V144" s="216">
        <f t="shared" si="41"/>
        <v>20.558636298701298</v>
      </c>
      <c r="W144" s="175"/>
      <c r="Y144" s="190"/>
    </row>
    <row r="145" spans="1:25" hidden="1">
      <c r="A145" s="190" t="str">
        <f t="shared" si="44"/>
        <v>104012010783203674</v>
      </c>
      <c r="C145" s="190" t="str">
        <f t="shared" si="39"/>
        <v>120107831040</v>
      </c>
      <c r="D145" s="198">
        <v>1040</v>
      </c>
      <c r="E145" s="222">
        <v>203674</v>
      </c>
      <c r="F145" s="190" t="s">
        <v>506</v>
      </c>
      <c r="G145" s="39">
        <v>12010783</v>
      </c>
      <c r="H145" s="190" t="s">
        <v>1685</v>
      </c>
      <c r="I145" s="198" t="s">
        <v>487</v>
      </c>
      <c r="J145" s="179">
        <f>VLOOKUP(C145,BASE!A:N,14,0)</f>
        <v>26.731069999999999</v>
      </c>
      <c r="K145" s="179">
        <f>VLOOKUP(C145,BASE!A:O,15,0)</f>
        <v>2.4</v>
      </c>
      <c r="L145" s="185">
        <f>VLOOKUP(G145,BASE!F:M,8,0)*0.03</f>
        <v>6.6251699999999997E-2</v>
      </c>
      <c r="M145" s="191" t="s">
        <v>72</v>
      </c>
      <c r="N145" s="217" t="s">
        <v>346</v>
      </c>
      <c r="O145" s="192" t="s">
        <v>121</v>
      </c>
      <c r="P145" s="185">
        <f>VLOOKUP(O145&amp;M145&amp;D145,'Tabela Frete At. 23.03.22'!A:P,16,0)</f>
        <v>2371.0708181818181</v>
      </c>
      <c r="Q145" s="190" t="str">
        <f>VLOOKUP(G145,BASE!F:H,3,0)</f>
        <v>BTF0050 FASTA</v>
      </c>
      <c r="R145" s="212">
        <f>IF(O145="PRANCHA",VLOOKUP(Q145,QUANT!F:K,6,0),IF('Precificação CIF'!O145="BAÚ",VLOOKUP('Precificação CIF'!Q145,QUANT!F:K,2,0),IF(O145="CARRETA",VLOOKUP(Q145,QUANT!F:K,3,0))))</f>
        <v>1000</v>
      </c>
      <c r="S145" s="185">
        <f t="shared" si="40"/>
        <v>2.3710708181818183</v>
      </c>
      <c r="T145" s="215" t="s">
        <v>2133</v>
      </c>
      <c r="U145" s="214">
        <v>0.3</v>
      </c>
      <c r="V145" s="216">
        <f t="shared" si="41"/>
        <v>45.097703597402592</v>
      </c>
      <c r="W145" s="175"/>
      <c r="Y145" s="190"/>
    </row>
    <row r="146" spans="1:25" hidden="1">
      <c r="A146" s="190" t="str">
        <f t="shared" si="44"/>
        <v>104022003613203674</v>
      </c>
      <c r="C146" s="190" t="str">
        <f t="shared" si="39"/>
        <v>220036131040</v>
      </c>
      <c r="D146" s="198">
        <v>1040</v>
      </c>
      <c r="E146" s="222">
        <v>203674</v>
      </c>
      <c r="F146" s="190" t="s">
        <v>506</v>
      </c>
      <c r="G146" s="39">
        <v>22003613</v>
      </c>
      <c r="H146" s="190" t="s">
        <v>1630</v>
      </c>
      <c r="I146" s="198" t="s">
        <v>487</v>
      </c>
      <c r="J146" s="179">
        <f>VLOOKUP(C146,BASE!A:N,14,0)</f>
        <v>2.4918900000000002</v>
      </c>
      <c r="K146" s="179">
        <f>VLOOKUP(C146,BASE!A:O,15,0)</f>
        <v>0.14000000000000001</v>
      </c>
      <c r="L146" s="185">
        <f>VLOOKUP(G146,BASE!F:M,8,0)*0.03</f>
        <v>6.2999999999999992E-3</v>
      </c>
      <c r="M146" s="191" t="s">
        <v>72</v>
      </c>
      <c r="N146" s="217" t="s">
        <v>346</v>
      </c>
      <c r="O146" s="192" t="s">
        <v>121</v>
      </c>
      <c r="P146" s="185">
        <f>VLOOKUP(O146&amp;M146&amp;D146,'Tabela Frete At. 23.03.22'!A:P,16,0)</f>
        <v>2371.0708181818181</v>
      </c>
      <c r="Q146" s="190" t="str">
        <f>VLOOKUP(G146,BASE!F:H,3,0)</f>
        <v>BTF0005 RETAN</v>
      </c>
      <c r="R146" s="212">
        <f>IF(O146="PRANCHA",VLOOKUP(Q146,QUANT!F:K,6,0),IF('Precificação CIF'!O146="BAÚ",VLOOKUP('Precificação CIF'!Q146,QUANT!F:K,2,0),IF(O146="CARRETA",VLOOKUP(Q146,QUANT!F:K,3,0))))</f>
        <v>8000</v>
      </c>
      <c r="S146" s="185">
        <f t="shared" si="40"/>
        <v>0.29638385227272729</v>
      </c>
      <c r="T146" s="215" t="s">
        <v>2133</v>
      </c>
      <c r="U146" s="214">
        <v>0.3</v>
      </c>
      <c r="V146" s="216">
        <f t="shared" si="41"/>
        <v>4.1922483603896108</v>
      </c>
      <c r="W146" s="175"/>
      <c r="Y146" s="190"/>
    </row>
    <row r="147" spans="1:25" hidden="1">
      <c r="A147" s="190" t="str">
        <f t="shared" si="44"/>
        <v>1040BR012027203674</v>
      </c>
      <c r="C147" s="190" t="str">
        <f t="shared" si="39"/>
        <v>BR0120271040</v>
      </c>
      <c r="D147" s="198">
        <v>1040</v>
      </c>
      <c r="E147" s="222">
        <v>203674</v>
      </c>
      <c r="F147" s="190" t="s">
        <v>506</v>
      </c>
      <c r="G147" s="39" t="s">
        <v>1179</v>
      </c>
      <c r="H147" s="190" t="s">
        <v>1699</v>
      </c>
      <c r="I147" s="198" t="s">
        <v>487</v>
      </c>
      <c r="J147" s="179">
        <f>VLOOKUP(C147,BASE!A:N,14,0)</f>
        <v>17.667249999999999</v>
      </c>
      <c r="K147" s="179">
        <f>VLOOKUP(C147,BASE!A:O,15,0)</f>
        <v>2.4</v>
      </c>
      <c r="L147" s="185">
        <f>VLOOKUP(G147,BASE!F:M,8,0)*0.03</f>
        <v>9.0479999999999991E-2</v>
      </c>
      <c r="M147" s="191" t="s">
        <v>72</v>
      </c>
      <c r="N147" s="217" t="s">
        <v>346</v>
      </c>
      <c r="O147" s="192" t="s">
        <v>121</v>
      </c>
      <c r="P147" s="185">
        <f>VLOOKUP(O147&amp;M147&amp;D147,'Tabela Frete At. 23.03.22'!A:P,16,0)</f>
        <v>2371.0708181818181</v>
      </c>
      <c r="Q147" s="190" t="str">
        <f>VLOOKUP(G147,BASE!F:H,3,0)</f>
        <v>BTF0060 FASTA</v>
      </c>
      <c r="R147" s="212">
        <f>IF(O147="PRANCHA",VLOOKUP(Q147,QUANT!F:K,6,0),IF('Precificação CIF'!O147="BAÚ",VLOOKUP('Precificação CIF'!Q147,QUANT!F:K,2,0),IF(O147="CARRETA",VLOOKUP(Q147,QUANT!F:K,3,0))))</f>
        <v>700</v>
      </c>
      <c r="S147" s="185">
        <f t="shared" si="40"/>
        <v>3.387244025974026</v>
      </c>
      <c r="T147" s="215" t="s">
        <v>2133</v>
      </c>
      <c r="U147" s="214">
        <v>0.3</v>
      </c>
      <c r="V147" s="216">
        <f t="shared" si="41"/>
        <v>33.635677179962897</v>
      </c>
      <c r="W147" s="175"/>
      <c r="Y147" s="190"/>
    </row>
    <row r="148" spans="1:25" hidden="1">
      <c r="A148" s="190" t="str">
        <f t="shared" si="44"/>
        <v>104022001817203674</v>
      </c>
      <c r="C148" s="190" t="str">
        <f t="shared" si="39"/>
        <v>220018171040</v>
      </c>
      <c r="D148" s="198">
        <v>1040</v>
      </c>
      <c r="E148" s="222">
        <v>203674</v>
      </c>
      <c r="F148" s="190" t="s">
        <v>506</v>
      </c>
      <c r="G148" s="39">
        <v>22001817</v>
      </c>
      <c r="H148" s="190" t="s">
        <v>1636</v>
      </c>
      <c r="I148" s="198" t="s">
        <v>487</v>
      </c>
      <c r="J148" s="179">
        <f>VLOOKUP(C148,BASE!A:N,14,0)</f>
        <v>2.56921</v>
      </c>
      <c r="K148" s="179">
        <f>VLOOKUP(C148,BASE!A:O,15,0)</f>
        <v>0.14000000000000001</v>
      </c>
      <c r="L148" s="185">
        <f>VLOOKUP(G148,BASE!F:M,8,0)*0.03</f>
        <v>6.2999999999999992E-3</v>
      </c>
      <c r="M148" s="191" t="s">
        <v>72</v>
      </c>
      <c r="N148" s="217" t="s">
        <v>346</v>
      </c>
      <c r="O148" s="192" t="s">
        <v>121</v>
      </c>
      <c r="P148" s="185">
        <f>VLOOKUP(O148&amp;M148&amp;D148,'Tabela Frete At. 23.03.22'!A:P,16,0)</f>
        <v>2371.0708181818181</v>
      </c>
      <c r="Q148" s="190" t="str">
        <f>VLOOKUP(G148,BASE!F:H,3,0)</f>
        <v>BTF0005 RETAN</v>
      </c>
      <c r="R148" s="212">
        <f>IF(O148="PRANCHA",VLOOKUP(Q148,QUANT!F:K,6,0),IF('Precificação CIF'!O148="BAÚ",VLOOKUP('Precificação CIF'!Q148,QUANT!F:K,2,0),IF(O148="CARRETA",VLOOKUP(Q148,QUANT!F:K,3,0))))</f>
        <v>8000</v>
      </c>
      <c r="S148" s="185">
        <f t="shared" si="40"/>
        <v>0.29638385227272729</v>
      </c>
      <c r="T148" s="215" t="s">
        <v>2133</v>
      </c>
      <c r="U148" s="214">
        <v>0.3</v>
      </c>
      <c r="V148" s="216">
        <f t="shared" si="41"/>
        <v>4.3027055032467532</v>
      </c>
      <c r="W148" s="175"/>
      <c r="Y148" s="190"/>
    </row>
    <row r="149" spans="1:25" hidden="1">
      <c r="A149" s="190" t="str">
        <f t="shared" si="44"/>
        <v>104022008243203674</v>
      </c>
      <c r="C149" s="190" t="str">
        <f t="shared" si="39"/>
        <v>220082431040</v>
      </c>
      <c r="D149" s="198">
        <v>1040</v>
      </c>
      <c r="E149" s="222">
        <v>203674</v>
      </c>
      <c r="F149" s="190" t="s">
        <v>506</v>
      </c>
      <c r="G149" s="39">
        <v>22008243</v>
      </c>
      <c r="H149" s="190" t="s">
        <v>1647</v>
      </c>
      <c r="I149" s="198" t="s">
        <v>487</v>
      </c>
      <c r="J149" s="179">
        <f>VLOOKUP(C149,BASE!A:N,14,0)</f>
        <v>12.09074</v>
      </c>
      <c r="K149" s="179">
        <f>VLOOKUP(C149,BASE!A:O,15,0)</f>
        <v>0.7</v>
      </c>
      <c r="L149" s="185">
        <f>VLOOKUP(G149,BASE!F:M,8,0)*0.03</f>
        <v>3.0149999999999996E-2</v>
      </c>
      <c r="M149" s="191" t="s">
        <v>72</v>
      </c>
      <c r="N149" s="217" t="s">
        <v>346</v>
      </c>
      <c r="O149" s="192" t="s">
        <v>121</v>
      </c>
      <c r="P149" s="185">
        <f>VLOOKUP(O149&amp;M149&amp;D149,'Tabela Frete At. 23.03.22'!A:P,16,0)</f>
        <v>2371.0708181818181</v>
      </c>
      <c r="Q149" s="190" t="str">
        <f>VLOOKUP(G149,BASE!F:H,3,0)</f>
        <v>BTF0020 RTAN3</v>
      </c>
      <c r="R149" s="212">
        <f>IF(O149="PRANCHA",VLOOKUP(Q149,QUANT!F:K,6,0),IF('Precificação CIF'!O149="BAÚ",VLOOKUP('Precificação CIF'!Q149,QUANT!F:K,2,0),IF(O149="CARRETA",VLOOKUP(Q149,QUANT!F:K,3,0))))</f>
        <v>2000</v>
      </c>
      <c r="S149" s="185">
        <f t="shared" si="40"/>
        <v>1.1855354090909092</v>
      </c>
      <c r="T149" s="215" t="s">
        <v>2133</v>
      </c>
      <c r="U149" s="214">
        <v>0.3</v>
      </c>
      <c r="V149" s="216">
        <f t="shared" si="41"/>
        <v>20.009179155844159</v>
      </c>
      <c r="W149" s="175"/>
      <c r="Y149" s="190"/>
    </row>
    <row r="150" spans="1:25" hidden="1">
      <c r="A150" s="190" t="str">
        <f t="shared" si="44"/>
        <v>4010BR010717203674</v>
      </c>
      <c r="C150" s="190" t="str">
        <f t="shared" si="39"/>
        <v>BR0107174010</v>
      </c>
      <c r="D150" s="198">
        <v>4010</v>
      </c>
      <c r="E150" s="222">
        <v>203674</v>
      </c>
      <c r="F150" s="190" t="s">
        <v>506</v>
      </c>
      <c r="G150" s="39" t="s">
        <v>1189</v>
      </c>
      <c r="H150" s="190" t="s">
        <v>1709</v>
      </c>
      <c r="I150" s="198" t="s">
        <v>487</v>
      </c>
      <c r="J150" s="179">
        <f>VLOOKUP(C150,BASE!A:N,14,0)</f>
        <v>737.56748000000005</v>
      </c>
      <c r="K150" s="179">
        <f>VLOOKUP(C150,BASE!A:O,15,0)</f>
        <v>12.12</v>
      </c>
      <c r="L150" s="185">
        <f>VLOOKUP(G150,BASE!F:M,8,0)*0.03</f>
        <v>1.89</v>
      </c>
      <c r="M150" s="191" t="s">
        <v>72</v>
      </c>
      <c r="N150" s="217" t="s">
        <v>346</v>
      </c>
      <c r="O150" s="192" t="s">
        <v>121</v>
      </c>
      <c r="P150" s="185">
        <f>VLOOKUP(O150&amp;M150&amp;D150,'Tabela Frete At. 23.03.22'!A:P,16,0)</f>
        <v>1957.984376727273</v>
      </c>
      <c r="Q150" s="190" t="str">
        <f>VLOOKUP(G150,BASE!F:H,3,0)</f>
        <v>IBC SM13</v>
      </c>
      <c r="R150" s="212">
        <f>IF(O150="PRANCHA",VLOOKUP(Q150,QUANT!F:K,6,0),IF('Precificação CIF'!O150="BAÚ",VLOOKUP('Precificação CIF'!Q150,QUANT!F:K,2,0),IF(O150="CARRETA",VLOOKUP(Q150,QUANT!F:K,3,0))))</f>
        <v>44</v>
      </c>
      <c r="S150" s="185">
        <f t="shared" si="40"/>
        <v>44.49964492561984</v>
      </c>
      <c r="T150" s="215" t="s">
        <v>2132</v>
      </c>
      <c r="U150" s="214">
        <v>0.3</v>
      </c>
      <c r="V150" s="216">
        <f t="shared" si="41"/>
        <v>1073.6821142857143</v>
      </c>
      <c r="W150" s="175"/>
      <c r="Y150" s="190"/>
    </row>
    <row r="151" spans="1:25" hidden="1">
      <c r="A151" s="190" t="str">
        <f t="shared" si="44"/>
        <v>1040BR011712203674</v>
      </c>
      <c r="C151" s="190" t="str">
        <f t="shared" si="39"/>
        <v>BR0117121040</v>
      </c>
      <c r="D151" s="198">
        <v>1040</v>
      </c>
      <c r="E151" s="222">
        <v>203674</v>
      </c>
      <c r="F151" s="190" t="s">
        <v>506</v>
      </c>
      <c r="G151" s="39" t="s">
        <v>1166</v>
      </c>
      <c r="H151" s="190" t="s">
        <v>1686</v>
      </c>
      <c r="I151" s="198" t="s">
        <v>487</v>
      </c>
      <c r="J151" s="179">
        <f>VLOOKUP(C151,BASE!A:N,14,0)</f>
        <v>26.903980000000001</v>
      </c>
      <c r="K151" s="179">
        <f>VLOOKUP(C151,BASE!A:O,15,0)</f>
        <v>2.4</v>
      </c>
      <c r="L151" s="185">
        <f>VLOOKUP(G151,BASE!F:M,8,0)*0.03</f>
        <v>6.656999999999999E-2</v>
      </c>
      <c r="M151" s="191" t="s">
        <v>72</v>
      </c>
      <c r="N151" s="217" t="s">
        <v>346</v>
      </c>
      <c r="O151" s="192" t="s">
        <v>121</v>
      </c>
      <c r="P151" s="185">
        <f>VLOOKUP(O151&amp;M151&amp;D151,'Tabela Frete At. 23.03.22'!A:P,16,0)</f>
        <v>2371.0708181818181</v>
      </c>
      <c r="Q151" s="190" t="str">
        <f>VLOOKUP(G151,BASE!F:H,3,0)</f>
        <v>BTF0050 FASTA</v>
      </c>
      <c r="R151" s="212">
        <f>IF(O151="PRANCHA",VLOOKUP(Q151,QUANT!F:K,6,0),IF('Precificação CIF'!O151="BAÚ",VLOOKUP('Precificação CIF'!Q151,QUANT!F:K,2,0),IF(O151="CARRETA",VLOOKUP(Q151,QUANT!F:K,3,0))))</f>
        <v>1000</v>
      </c>
      <c r="S151" s="185">
        <f t="shared" si="40"/>
        <v>2.3710708181818183</v>
      </c>
      <c r="T151" s="215" t="s">
        <v>2133</v>
      </c>
      <c r="U151" s="214">
        <v>0.3</v>
      </c>
      <c r="V151" s="216">
        <f t="shared" si="41"/>
        <v>45.345172597402595</v>
      </c>
      <c r="W151" s="175"/>
      <c r="Y151" s="190"/>
    </row>
    <row r="152" spans="1:25" hidden="1">
      <c r="A152" s="190" t="str">
        <f t="shared" si="44"/>
        <v>1040BR011903203674</v>
      </c>
      <c r="C152" s="190" t="str">
        <f t="shared" si="39"/>
        <v>BR0119031040</v>
      </c>
      <c r="D152" s="198">
        <v>1040</v>
      </c>
      <c r="E152" s="222">
        <v>203674</v>
      </c>
      <c r="F152" s="190" t="s">
        <v>506</v>
      </c>
      <c r="G152" s="39" t="s">
        <v>1176</v>
      </c>
      <c r="H152" s="190" t="s">
        <v>1696</v>
      </c>
      <c r="I152" s="198" t="s">
        <v>487</v>
      </c>
      <c r="J152" s="179">
        <f>VLOOKUP(C152,BASE!A:N,14,0)</f>
        <v>19.294</v>
      </c>
      <c r="K152" s="179">
        <f>VLOOKUP(C152,BASE!A:O,15,0)</f>
        <v>2.4</v>
      </c>
      <c r="L152" s="185">
        <f>VLOOKUP(G152,BASE!F:M,8,0)*0.03</f>
        <v>6.656999999999999E-2</v>
      </c>
      <c r="M152" s="191" t="s">
        <v>72</v>
      </c>
      <c r="N152" s="217" t="s">
        <v>346</v>
      </c>
      <c r="O152" s="192" t="s">
        <v>121</v>
      </c>
      <c r="P152" s="185">
        <f>VLOOKUP(O152&amp;M152&amp;D152,'Tabela Frete At. 23.03.22'!A:P,16,0)</f>
        <v>2371.0708181818181</v>
      </c>
      <c r="Q152" s="190" t="str">
        <f>VLOOKUP(G152,BASE!F:H,3,0)</f>
        <v>BTF0050 FASTA</v>
      </c>
      <c r="R152" s="212">
        <f>IF(O152="PRANCHA",VLOOKUP(Q152,QUANT!F:K,6,0),IF('Precificação CIF'!O152="BAÚ",VLOOKUP('Precificação CIF'!Q152,QUANT!F:K,2,0),IF(O152="CARRETA",VLOOKUP(Q152,QUANT!F:K,3,0))))</f>
        <v>1000</v>
      </c>
      <c r="S152" s="185">
        <f t="shared" si="40"/>
        <v>2.3710708181818183</v>
      </c>
      <c r="T152" s="215" t="s">
        <v>2133</v>
      </c>
      <c r="U152" s="214">
        <v>0.3</v>
      </c>
      <c r="V152" s="216">
        <f t="shared" si="41"/>
        <v>34.473772597402593</v>
      </c>
      <c r="W152" s="175"/>
      <c r="Y152" s="190"/>
    </row>
    <row r="153" spans="1:25" hidden="1">
      <c r="A153" s="190" t="str">
        <f t="shared" si="44"/>
        <v>1040BR011890203674</v>
      </c>
      <c r="C153" s="190" t="str">
        <f t="shared" si="39"/>
        <v>BR0118901040</v>
      </c>
      <c r="D153" s="198">
        <v>1040</v>
      </c>
      <c r="E153" s="222">
        <v>203674</v>
      </c>
      <c r="F153" s="190" t="s">
        <v>506</v>
      </c>
      <c r="G153" s="39" t="s">
        <v>1144</v>
      </c>
      <c r="H153" s="190" t="s">
        <v>1655</v>
      </c>
      <c r="I153" s="198" t="s">
        <v>487</v>
      </c>
      <c r="J153" s="179">
        <f>VLOOKUP(C153,BASE!A:N,14,0)</f>
        <v>14.678569999999999</v>
      </c>
      <c r="K153" s="179">
        <f>VLOOKUP(C153,BASE!A:O,15,0)</f>
        <v>0.7</v>
      </c>
      <c r="L153" s="185">
        <f>VLOOKUP(G153,BASE!F:M,8,0)*0.03</f>
        <v>3.108E-2</v>
      </c>
      <c r="M153" s="191" t="s">
        <v>72</v>
      </c>
      <c r="N153" s="217" t="s">
        <v>346</v>
      </c>
      <c r="O153" s="192" t="s">
        <v>121</v>
      </c>
      <c r="P153" s="185">
        <f>VLOOKUP(O153&amp;M153&amp;D153,'Tabela Frete At. 23.03.22'!A:P,16,0)</f>
        <v>2371.0708181818181</v>
      </c>
      <c r="Q153" s="190" t="str">
        <f>VLOOKUP(G153,BASE!F:H,3,0)</f>
        <v>BTF0020 RTAN3</v>
      </c>
      <c r="R153" s="212">
        <f>IF(O153="PRANCHA",VLOOKUP(Q153,QUANT!F:K,6,0),IF('Precificação CIF'!O153="BAÚ",VLOOKUP('Precificação CIF'!Q153,QUANT!F:K,2,0),IF(O153="CARRETA",VLOOKUP(Q153,QUANT!F:K,3,0))))</f>
        <v>2000</v>
      </c>
      <c r="S153" s="185">
        <f t="shared" si="40"/>
        <v>1.1855354090909092</v>
      </c>
      <c r="T153" s="215" t="s">
        <v>2133</v>
      </c>
      <c r="U153" s="214">
        <v>0.3</v>
      </c>
      <c r="V153" s="216">
        <f t="shared" si="41"/>
        <v>23.707407727272724</v>
      </c>
      <c r="W153" s="175"/>
      <c r="Y153" s="190"/>
    </row>
    <row r="154" spans="1:25" hidden="1">
      <c r="A154" s="190" t="str">
        <f t="shared" si="44"/>
        <v>1040BR011417203674</v>
      </c>
      <c r="C154" s="190" t="str">
        <f t="shared" si="39"/>
        <v>BR0114171040</v>
      </c>
      <c r="D154" s="198">
        <v>1040</v>
      </c>
      <c r="E154" s="222">
        <v>203674</v>
      </c>
      <c r="F154" s="190" t="s">
        <v>506</v>
      </c>
      <c r="G154" s="39" t="s">
        <v>1150</v>
      </c>
      <c r="H154" s="190" t="s">
        <v>1662</v>
      </c>
      <c r="I154" s="198" t="s">
        <v>487</v>
      </c>
      <c r="J154" s="179">
        <f>VLOOKUP(C154,BASE!A:N,14,0)</f>
        <v>13.290929999999999</v>
      </c>
      <c r="K154" s="179">
        <f>VLOOKUP(C154,BASE!A:O,15,0)</f>
        <v>0.7</v>
      </c>
      <c r="L154" s="185">
        <f>VLOOKUP(G154,BASE!F:M,8,0)*0.03</f>
        <v>3.108E-2</v>
      </c>
      <c r="M154" s="191" t="s">
        <v>72</v>
      </c>
      <c r="N154" s="217" t="s">
        <v>346</v>
      </c>
      <c r="O154" s="192" t="s">
        <v>121</v>
      </c>
      <c r="P154" s="185">
        <f>VLOOKUP(O154&amp;M154&amp;D154,'Tabela Frete At. 23.03.22'!A:P,16,0)</f>
        <v>2371.0708181818181</v>
      </c>
      <c r="Q154" s="190" t="str">
        <f>VLOOKUP(G154,BASE!F:H,3,0)</f>
        <v>BTF0020 RTAN3</v>
      </c>
      <c r="R154" s="212">
        <f>IF(O154="PRANCHA",VLOOKUP(Q154,QUANT!F:K,6,0),IF('Precificação CIF'!O154="BAÚ",VLOOKUP('Precificação CIF'!Q154,QUANT!F:K,2,0),IF(O154="CARRETA",VLOOKUP(Q154,QUANT!F:K,3,0))))</f>
        <v>2000</v>
      </c>
      <c r="S154" s="185">
        <f t="shared" si="40"/>
        <v>1.1855354090909092</v>
      </c>
      <c r="T154" s="215" t="s">
        <v>2133</v>
      </c>
      <c r="U154" s="214">
        <v>0.3</v>
      </c>
      <c r="V154" s="216">
        <f t="shared" si="41"/>
        <v>21.725064870129867</v>
      </c>
      <c r="W154" s="175"/>
      <c r="Y154" s="190"/>
    </row>
    <row r="155" spans="1:25" hidden="1">
      <c r="A155" s="190" t="str">
        <f t="shared" si="44"/>
        <v>1040BR011889203674</v>
      </c>
      <c r="C155" s="190" t="str">
        <f t="shared" si="39"/>
        <v>BR0118891040</v>
      </c>
      <c r="D155" s="198">
        <v>1040</v>
      </c>
      <c r="E155" s="222">
        <v>203674</v>
      </c>
      <c r="F155" s="190" t="s">
        <v>506</v>
      </c>
      <c r="G155" s="39" t="s">
        <v>1143</v>
      </c>
      <c r="H155" s="190" t="s">
        <v>1654</v>
      </c>
      <c r="I155" s="198" t="s">
        <v>487</v>
      </c>
      <c r="J155" s="179">
        <f>VLOOKUP(C155,BASE!A:N,14,0)</f>
        <v>13.341999999999999</v>
      </c>
      <c r="K155" s="179">
        <f>VLOOKUP(C155,BASE!A:O,15,0)</f>
        <v>0.7</v>
      </c>
      <c r="L155" s="185">
        <f>VLOOKUP(G155,BASE!F:M,8,0)*0.03</f>
        <v>3.108E-2</v>
      </c>
      <c r="M155" s="191" t="s">
        <v>72</v>
      </c>
      <c r="N155" s="217" t="s">
        <v>346</v>
      </c>
      <c r="O155" s="192" t="s">
        <v>121</v>
      </c>
      <c r="P155" s="185">
        <f>VLOOKUP(O155&amp;M155&amp;D155,'Tabela Frete At. 23.03.22'!A:P,16,0)</f>
        <v>2371.0708181818181</v>
      </c>
      <c r="Q155" s="190" t="str">
        <f>VLOOKUP(G155,BASE!F:H,3,0)</f>
        <v>BTF0020 RTAN3</v>
      </c>
      <c r="R155" s="212">
        <f>IF(O155="PRANCHA",VLOOKUP(Q155,QUANT!F:K,6,0),IF('Precificação CIF'!O155="BAÚ",VLOOKUP('Precificação CIF'!Q155,QUANT!F:K,2,0),IF(O155="CARRETA",VLOOKUP(Q155,QUANT!F:K,3,0))))</f>
        <v>2000</v>
      </c>
      <c r="S155" s="185">
        <f t="shared" si="40"/>
        <v>1.1855354090909092</v>
      </c>
      <c r="T155" s="215" t="s">
        <v>2133</v>
      </c>
      <c r="U155" s="214">
        <v>0.3</v>
      </c>
      <c r="V155" s="216">
        <f t="shared" si="41"/>
        <v>21.798022012987008</v>
      </c>
      <c r="W155" s="175"/>
      <c r="Y155" s="190"/>
    </row>
    <row r="156" spans="1:25" hidden="1">
      <c r="A156" s="190" t="str">
        <f t="shared" si="44"/>
        <v>1040BR011741203674</v>
      </c>
      <c r="C156" s="190" t="str">
        <f t="shared" si="39"/>
        <v>BR0117411040</v>
      </c>
      <c r="D156" s="198">
        <v>1040</v>
      </c>
      <c r="E156" s="222">
        <v>203674</v>
      </c>
      <c r="F156" s="190" t="s">
        <v>506</v>
      </c>
      <c r="G156" s="39" t="s">
        <v>1136</v>
      </c>
      <c r="H156" s="190" t="s">
        <v>1645</v>
      </c>
      <c r="I156" s="198" t="s">
        <v>487</v>
      </c>
      <c r="J156" s="179">
        <f>VLOOKUP(C156,BASE!A:N,14,0)</f>
        <v>12.716530000000001</v>
      </c>
      <c r="K156" s="179">
        <f>VLOOKUP(C156,BASE!A:O,15,0)</f>
        <v>0.7</v>
      </c>
      <c r="L156" s="185">
        <f>VLOOKUP(G156,BASE!F:M,8,0)*0.03</f>
        <v>3.108E-2</v>
      </c>
      <c r="M156" s="191" t="s">
        <v>72</v>
      </c>
      <c r="N156" s="217" t="s">
        <v>346</v>
      </c>
      <c r="O156" s="192" t="s">
        <v>121</v>
      </c>
      <c r="P156" s="185">
        <f>VLOOKUP(O156&amp;M156&amp;D156,'Tabela Frete At. 23.03.22'!A:P,16,0)</f>
        <v>2371.0708181818181</v>
      </c>
      <c r="Q156" s="190" t="str">
        <f>VLOOKUP(G156,BASE!F:H,3,0)</f>
        <v>BTF0020 RTAN3</v>
      </c>
      <c r="R156" s="212">
        <f>IF(O156="PRANCHA",VLOOKUP(Q156,QUANT!F:K,6,0),IF('Precificação CIF'!O156="BAÚ",VLOOKUP('Precificação CIF'!Q156,QUANT!F:K,2,0),IF(O156="CARRETA",VLOOKUP(Q156,QUANT!F:K,3,0))))</f>
        <v>2000</v>
      </c>
      <c r="S156" s="185">
        <f t="shared" si="40"/>
        <v>1.1855354090909092</v>
      </c>
      <c r="T156" s="215" t="s">
        <v>2133</v>
      </c>
      <c r="U156" s="214">
        <v>0.3</v>
      </c>
      <c r="V156" s="216">
        <f t="shared" si="41"/>
        <v>20.90449344155844</v>
      </c>
      <c r="W156" s="175"/>
      <c r="Y156" s="190"/>
    </row>
    <row r="157" spans="1:25" hidden="1">
      <c r="A157" s="190" t="str">
        <f t="shared" si="44"/>
        <v>1040BR011504203674</v>
      </c>
      <c r="C157" s="190" t="str">
        <f t="shared" si="39"/>
        <v>BR0115041040</v>
      </c>
      <c r="D157" s="198">
        <v>1040</v>
      </c>
      <c r="E157" s="222">
        <v>203674</v>
      </c>
      <c r="F157" s="190" t="s">
        <v>506</v>
      </c>
      <c r="G157" s="39" t="s">
        <v>1472</v>
      </c>
      <c r="H157" s="190" t="s">
        <v>1963</v>
      </c>
      <c r="I157" s="198" t="s">
        <v>487</v>
      </c>
      <c r="J157" s="179">
        <f>VLOOKUP(C157,BASE!A:N,14,0)</f>
        <v>100.52001</v>
      </c>
      <c r="K157" s="179">
        <f>VLOOKUP(C157,BASE!A:O,15,0)</f>
        <v>3.06</v>
      </c>
      <c r="L157" s="185">
        <f>VLOOKUP(G157,BASE!F:M,8,0)*0.03</f>
        <v>0.25550999999999996</v>
      </c>
      <c r="M157" s="191" t="s">
        <v>72</v>
      </c>
      <c r="N157" s="217" t="s">
        <v>346</v>
      </c>
      <c r="O157" s="192" t="s">
        <v>121</v>
      </c>
      <c r="P157" s="185">
        <f>VLOOKUP(O157&amp;M157&amp;D157,'Tabela Frete At. 23.03.22'!A:P,16,0)</f>
        <v>2371.0708181818181</v>
      </c>
      <c r="Q157" s="190" t="str">
        <f>VLOOKUP(G157,BASE!F:H,3,0)</f>
        <v>TTF0220 LRING</v>
      </c>
      <c r="R157" s="212">
        <f>IF(O157="PRANCHA",VLOOKUP(Q157,QUANT!F:K,6,0),IF('Precificação CIF'!O157="BAÚ",VLOOKUP('Precificação CIF'!Q157,QUANT!F:K,2,0),IF(O157="CARRETA",VLOOKUP(Q157,QUANT!F:K,3,0))))</f>
        <v>240</v>
      </c>
      <c r="S157" s="185">
        <f t="shared" si="40"/>
        <v>9.8794617424242421</v>
      </c>
      <c r="T157" s="215" t="s">
        <v>2133</v>
      </c>
      <c r="U157" s="214">
        <v>0.3</v>
      </c>
      <c r="V157" s="216">
        <f t="shared" si="41"/>
        <v>162.44997391774893</v>
      </c>
      <c r="W157" s="175"/>
      <c r="Y157" s="190"/>
    </row>
    <row r="158" spans="1:25" hidden="1">
      <c r="A158" s="190" t="str">
        <f t="shared" si="44"/>
        <v>1040BR011769203674</v>
      </c>
      <c r="C158" s="190" t="str">
        <f t="shared" si="39"/>
        <v>BR0117691040</v>
      </c>
      <c r="D158" s="198">
        <v>1040</v>
      </c>
      <c r="E158" s="222">
        <v>203674</v>
      </c>
      <c r="F158" s="190" t="s">
        <v>506</v>
      </c>
      <c r="G158" s="39" t="s">
        <v>1464</v>
      </c>
      <c r="H158" s="190" t="s">
        <v>1955</v>
      </c>
      <c r="I158" s="198" t="s">
        <v>487</v>
      </c>
      <c r="J158" s="179">
        <f>VLOOKUP(C158,BASE!A:N,14,0)</f>
        <v>107.34</v>
      </c>
      <c r="K158" s="179">
        <f>VLOOKUP(C158,BASE!A:O,15,0)</f>
        <v>3.06</v>
      </c>
      <c r="L158" s="185">
        <f>VLOOKUP(G158,BASE!F:M,8,0)*0.03</f>
        <v>0.25550999999999996</v>
      </c>
      <c r="M158" s="182" t="s">
        <v>72</v>
      </c>
      <c r="N158" s="217" t="s">
        <v>346</v>
      </c>
      <c r="O158" s="192" t="s">
        <v>121</v>
      </c>
      <c r="P158" s="185">
        <f>VLOOKUP(O158&amp;M158&amp;D158,'Tabela Frete At. 23.03.22'!A:P,16,0)</f>
        <v>2371.0708181818181</v>
      </c>
      <c r="Q158" s="190" t="str">
        <f>VLOOKUP(G158,BASE!F:H,3,0)</f>
        <v>TTF0220 LRING</v>
      </c>
      <c r="R158" s="212">
        <f>IF(O158="PRANCHA",VLOOKUP(Q158,QUANT!F:K,6,0),IF('Precificação CIF'!O158="BAÚ",VLOOKUP('Precificação CIF'!Q158,QUANT!F:K,2,0),IF(O158="CARRETA",VLOOKUP(Q158,QUANT!F:K,3,0))))</f>
        <v>240</v>
      </c>
      <c r="S158" s="185">
        <f t="shared" si="40"/>
        <v>9.8794617424242421</v>
      </c>
      <c r="T158" s="215" t="s">
        <v>2133</v>
      </c>
      <c r="U158" s="214">
        <v>0.3</v>
      </c>
      <c r="V158" s="216">
        <f t="shared" si="41"/>
        <v>172.19281677489178</v>
      </c>
      <c r="W158" s="175"/>
      <c r="Y158" s="190"/>
    </row>
    <row r="159" spans="1:25" hidden="1">
      <c r="A159" s="190" t="str">
        <f t="shared" si="44"/>
        <v>1040BR011591203674</v>
      </c>
      <c r="C159" s="190" t="str">
        <f t="shared" si="39"/>
        <v>BR0115911040</v>
      </c>
      <c r="D159" s="198">
        <v>1040</v>
      </c>
      <c r="E159" s="222">
        <v>203674</v>
      </c>
      <c r="F159" s="190" t="s">
        <v>506</v>
      </c>
      <c r="G159" s="39" t="s">
        <v>1470</v>
      </c>
      <c r="H159" s="190" t="s">
        <v>1961</v>
      </c>
      <c r="I159" s="198" t="s">
        <v>487</v>
      </c>
      <c r="J159" s="179">
        <f>VLOOKUP(C159,BASE!A:N,14,0)</f>
        <v>100.87948</v>
      </c>
      <c r="K159" s="179">
        <f>VLOOKUP(C159,BASE!A:O,15,0)</f>
        <v>3.06</v>
      </c>
      <c r="L159" s="185">
        <f>VLOOKUP(G159,BASE!F:M,8,0)*0.03</f>
        <v>0.25550999999999996</v>
      </c>
      <c r="M159" s="191" t="s">
        <v>72</v>
      </c>
      <c r="N159" s="217" t="s">
        <v>346</v>
      </c>
      <c r="O159" s="192" t="s">
        <v>121</v>
      </c>
      <c r="P159" s="185">
        <f>VLOOKUP(O159&amp;M159&amp;D159,'Tabela Frete At. 23.03.22'!A:P,16,0)</f>
        <v>2371.0708181818181</v>
      </c>
      <c r="Q159" s="190" t="str">
        <f>VLOOKUP(G159,BASE!F:H,3,0)</f>
        <v>TTF0220 LRING</v>
      </c>
      <c r="R159" s="212">
        <f>IF(O159="PRANCHA",VLOOKUP(Q159,QUANT!F:K,6,0),IF('Precificação CIF'!O159="BAÚ",VLOOKUP('Precificação CIF'!Q159,QUANT!F:K,2,0),IF(O159="CARRETA",VLOOKUP(Q159,QUANT!F:K,3,0))))</f>
        <v>240</v>
      </c>
      <c r="S159" s="185">
        <f t="shared" si="40"/>
        <v>9.8794617424242421</v>
      </c>
      <c r="T159" s="215" t="s">
        <v>2133</v>
      </c>
      <c r="U159" s="214">
        <v>0.3</v>
      </c>
      <c r="V159" s="216">
        <f t="shared" si="41"/>
        <v>162.9635024891775</v>
      </c>
      <c r="W159" s="175"/>
      <c r="Y159" s="190"/>
    </row>
    <row r="160" spans="1:25" hidden="1">
      <c r="A160" s="190" t="s">
        <v>2248</v>
      </c>
      <c r="C160" s="190" t="str">
        <f t="shared" si="39"/>
        <v>BR0119971040</v>
      </c>
      <c r="D160" s="198">
        <v>1040</v>
      </c>
      <c r="E160" s="39">
        <v>203674</v>
      </c>
      <c r="F160" s="190" t="s">
        <v>506</v>
      </c>
      <c r="G160" s="190" t="s">
        <v>2499</v>
      </c>
      <c r="H160" s="190" t="s">
        <v>2548</v>
      </c>
      <c r="I160" s="198" t="s">
        <v>487</v>
      </c>
      <c r="J160" s="179">
        <f>VLOOKUP(C160,BASE!A:N,14,0)</f>
        <v>11.4625</v>
      </c>
      <c r="K160" s="179">
        <f>VLOOKUP(C160,BASE!A:O,15,0)</f>
        <v>2.4</v>
      </c>
      <c r="L160" s="185">
        <f>VLOOKUP(G160,BASE!F:M,8,0)*0.03</f>
        <v>6.656999999999999E-2</v>
      </c>
      <c r="M160" s="190" t="s">
        <v>72</v>
      </c>
      <c r="N160" s="217" t="s">
        <v>346</v>
      </c>
      <c r="O160" s="192" t="s">
        <v>121</v>
      </c>
      <c r="P160" s="185">
        <f>VLOOKUP(O160&amp;M160&amp;D160,'Tabela Frete At. 23.03.22'!A:P,16,0)</f>
        <v>2371.0708181818181</v>
      </c>
      <c r="Q160" s="190" t="str">
        <f>VLOOKUP(G160,BASE!F:H,3,0)</f>
        <v>BTF0050 FASTA</v>
      </c>
      <c r="R160" s="212">
        <f>IF(O160="PRANCHA",VLOOKUP(Q160,QUANT!F:K,6,0),IF('Precificação CIF'!O160="BAÚ",VLOOKUP('Precificação CIF'!Q160,QUANT!F:K,2,0),IF(O160="CARRETA",VLOOKUP(Q160,QUANT!F:K,3,0))))</f>
        <v>1000</v>
      </c>
      <c r="S160" s="185">
        <f t="shared" si="40"/>
        <v>2.3710708181818183</v>
      </c>
      <c r="T160" s="215" t="s">
        <v>2133</v>
      </c>
      <c r="U160" s="214">
        <v>0.3</v>
      </c>
      <c r="V160" s="216">
        <f t="shared" si="41"/>
        <v>23.28591545454546</v>
      </c>
      <c r="W160" s="190"/>
      <c r="Y160" s="190"/>
    </row>
    <row r="161" spans="1:25" hidden="1">
      <c r="A161" s="190" t="s">
        <v>2365</v>
      </c>
      <c r="C161" s="190" t="str">
        <f t="shared" si="39"/>
        <v>BR0121292064</v>
      </c>
      <c r="D161" s="198">
        <v>2064</v>
      </c>
      <c r="E161" s="39">
        <v>214728</v>
      </c>
      <c r="F161" s="190" t="s">
        <v>2478</v>
      </c>
      <c r="G161" s="190" t="s">
        <v>2537</v>
      </c>
      <c r="H161" s="190" t="s">
        <v>2607</v>
      </c>
      <c r="I161" s="198" t="s">
        <v>487</v>
      </c>
      <c r="J161" s="179">
        <f>VLOOKUP(C161,BASE!A:N,14,0)</f>
        <v>65.328959999999995</v>
      </c>
      <c r="K161" s="179">
        <f>VLOOKUP(C161,BASE!A:O,15,0)</f>
        <v>2.64</v>
      </c>
      <c r="L161" s="185">
        <f>VLOOKUP(G161,BASE!F:M,8,0)*0.03</f>
        <v>0.54</v>
      </c>
      <c r="M161" s="190" t="s">
        <v>72</v>
      </c>
      <c r="N161" s="217" t="s">
        <v>346</v>
      </c>
      <c r="O161" s="192" t="s">
        <v>122</v>
      </c>
      <c r="P161" s="185">
        <f>VLOOKUP(O161&amp;M161&amp;D161,'Tabela Frete At. 23.03.22'!A:P,16,0)</f>
        <v>2632.8704000000002</v>
      </c>
      <c r="Q161" s="190" t="str">
        <f>VLOOKUP(G161,BASE!F:H,3,0)</f>
        <v>TR 200</v>
      </c>
      <c r="R161" s="212">
        <f>IF(O161="PRANCHA",VLOOKUP(Q161,QUANT!F:K,6,0),IF('Precificação CIF'!O161="BAÚ",VLOOKUP('Precificação CIF'!Q161,QUANT!F:K,2,0),IF(O161="CARRETA",VLOOKUP(Q161,QUANT!F:K,3,0))))</f>
        <v>300</v>
      </c>
      <c r="S161" s="185">
        <f t="shared" si="40"/>
        <v>8.7762346666666673</v>
      </c>
      <c r="T161" s="215" t="s">
        <v>2132</v>
      </c>
      <c r="U161" s="214">
        <v>0.3</v>
      </c>
      <c r="V161" s="216">
        <f t="shared" si="41"/>
        <v>97.86994285714286</v>
      </c>
      <c r="W161" s="190"/>
      <c r="Y161" s="190"/>
    </row>
    <row r="162" spans="1:25" hidden="1">
      <c r="A162" s="190" t="s">
        <v>2272</v>
      </c>
      <c r="C162" s="190" t="str">
        <f t="shared" ref="C162:C187" si="45">G162&amp;D162</f>
        <v>BR0116831040</v>
      </c>
      <c r="D162" s="198">
        <v>1040</v>
      </c>
      <c r="E162" s="39">
        <v>214809</v>
      </c>
      <c r="F162" s="190" t="s">
        <v>2430</v>
      </c>
      <c r="G162" s="190" t="s">
        <v>1468</v>
      </c>
      <c r="H162" s="190" t="s">
        <v>2042</v>
      </c>
      <c r="I162" s="198" t="s">
        <v>487</v>
      </c>
      <c r="J162" s="179">
        <f>VLOOKUP(C162,BASE!A:N,14,0)</f>
        <v>99.941249999999997</v>
      </c>
      <c r="K162" s="179">
        <f>VLOOKUP(C162,BASE!A:O,15,0)</f>
        <v>3.06</v>
      </c>
      <c r="L162" s="185">
        <f>VLOOKUP(G162,BASE!F:M,8,0)*0.03</f>
        <v>0.25550999999999996</v>
      </c>
      <c r="M162" s="190" t="s">
        <v>72</v>
      </c>
      <c r="N162" s="217" t="s">
        <v>346</v>
      </c>
      <c r="O162" s="192" t="s">
        <v>121</v>
      </c>
      <c r="P162" s="185">
        <f>VLOOKUP(O162&amp;M162&amp;D162,'Tabela Frete At. 23.03.22'!A:P,16,0)</f>
        <v>2371.0708181818181</v>
      </c>
      <c r="Q162" s="190" t="str">
        <f>VLOOKUP(G162,BASE!F:H,3,0)</f>
        <v>TTF0220 LRING</v>
      </c>
      <c r="R162" s="212">
        <f>IF(O162="PRANCHA",VLOOKUP(Q162,QUANT!F:K,6,0),IF('Precificação CIF'!O162="BAÚ",VLOOKUP('Precificação CIF'!Q162,QUANT!F:K,2,0),IF(O162="CARRETA",VLOOKUP(Q162,QUANT!F:K,3,0))))</f>
        <v>240</v>
      </c>
      <c r="S162" s="185">
        <f t="shared" ref="S162:S187" si="46">P162/R162</f>
        <v>9.8794617424242421</v>
      </c>
      <c r="T162" s="215" t="s">
        <v>2133</v>
      </c>
      <c r="U162" s="214">
        <v>0.3</v>
      </c>
      <c r="V162" s="216">
        <f t="shared" ref="V162:V187" si="47">IF(T162="CIF",(J162+K162+L162+S162)/(100%-U162),IF(T162="FOB",(J162+K162+L162)/(100%-U162),"FALTA DIGITAR CIF OU FOB"))</f>
        <v>161.62317391774891</v>
      </c>
      <c r="W162" s="190"/>
      <c r="Y162" s="190"/>
    </row>
    <row r="163" spans="1:25" hidden="1">
      <c r="A163" s="190" t="s">
        <v>2340</v>
      </c>
      <c r="C163" s="190" t="str">
        <f t="shared" si="45"/>
        <v>BR0111682060</v>
      </c>
      <c r="D163" s="198">
        <v>2060</v>
      </c>
      <c r="E163" s="39">
        <v>214787</v>
      </c>
      <c r="F163" s="190" t="s">
        <v>2463</v>
      </c>
      <c r="G163" s="190" t="s">
        <v>2516</v>
      </c>
      <c r="H163" s="190" t="s">
        <v>2578</v>
      </c>
      <c r="I163" s="198" t="s">
        <v>487</v>
      </c>
      <c r="J163" s="179">
        <f>VLOOKUP(C163,BASE!A:N,14,0)</f>
        <v>57.574800000000003</v>
      </c>
      <c r="K163" s="179">
        <f>VLOOKUP(C163,BASE!A:O,15,0)</f>
        <v>2.12</v>
      </c>
      <c r="L163" s="185">
        <f>VLOOKUP(G163,BASE!F:M,8,0)*0.03</f>
        <v>0.42</v>
      </c>
      <c r="M163" s="190" t="s">
        <v>72</v>
      </c>
      <c r="N163" s="217" t="s">
        <v>346</v>
      </c>
      <c r="O163" s="192" t="s">
        <v>121</v>
      </c>
      <c r="P163" s="185">
        <f>VLOOKUP(O163&amp;M163&amp;D163,'Tabela Frete At. 23.03.22'!A:P,16,0)</f>
        <v>2633.8799259969164</v>
      </c>
      <c r="Q163" s="190" t="str">
        <f>VLOOKUP(G163,BASE!F:H,3,0)</f>
        <v>TF 200</v>
      </c>
      <c r="R163" s="212">
        <f>IF(O163="PRANCHA",VLOOKUP(Q163,QUANT!F:K,6,0),IF('Precificação CIF'!O163="BAÚ",VLOOKUP('Precificação CIF'!Q163,QUANT!F:K,2,0),IF(O163="CARRETA",VLOOKUP(Q163,QUANT!F:K,3,0))))</f>
        <v>240</v>
      </c>
      <c r="S163" s="185">
        <f t="shared" si="46"/>
        <v>10.974499691653818</v>
      </c>
      <c r="T163" s="215" t="s">
        <v>2132</v>
      </c>
      <c r="U163" s="214">
        <v>0.3</v>
      </c>
      <c r="V163" s="216">
        <f t="shared" si="47"/>
        <v>85.878285714285724</v>
      </c>
      <c r="W163" s="190"/>
      <c r="Y163" s="190"/>
    </row>
    <row r="164" spans="1:25" hidden="1">
      <c r="A164" s="190" t="str">
        <f>D164&amp;G164&amp;E164</f>
        <v>1040BR011406213784</v>
      </c>
      <c r="C164" s="190" t="str">
        <f t="shared" si="45"/>
        <v>BR0114061040</v>
      </c>
      <c r="D164" s="198">
        <v>1040</v>
      </c>
      <c r="E164" s="222">
        <v>213784</v>
      </c>
      <c r="F164" s="190" t="s">
        <v>713</v>
      </c>
      <c r="G164" s="39" t="s">
        <v>1450</v>
      </c>
      <c r="H164" s="190" t="s">
        <v>1942</v>
      </c>
      <c r="I164" s="198" t="s">
        <v>487</v>
      </c>
      <c r="J164" s="179">
        <f>VLOOKUP(C164,BASE!A:N,14,0)</f>
        <v>80.904130000000009</v>
      </c>
      <c r="K164" s="179">
        <f>VLOOKUP(C164,BASE!A:O,15,0)</f>
        <v>3.06</v>
      </c>
      <c r="L164" s="185">
        <f>VLOOKUP(G164,BASE!F:M,8,0)*0.03</f>
        <v>0.27650999999999998</v>
      </c>
      <c r="M164" s="191" t="s">
        <v>43</v>
      </c>
      <c r="N164" s="217" t="s">
        <v>346</v>
      </c>
      <c r="O164" s="192" t="s">
        <v>122</v>
      </c>
      <c r="P164" s="185">
        <v>0</v>
      </c>
      <c r="Q164" s="190" t="str">
        <f>VLOOKUP(G164,BASE!F:H,3,0)</f>
        <v>TTF0200 ELANE</v>
      </c>
      <c r="R164" s="212" t="e">
        <f>IF(O164="PRANCHA",VLOOKUP(Q164,QUANT!F:K,6,0),IF('Precificação CIF'!#REF!="BAÚ",VLOOKUP('Precificação CIF'!#REF!,QUANT!F:K,2,0),IF(O164="CARRETA",VLOOKUP(Q164,QUANT!F:K,3,0))))</f>
        <v>#REF!</v>
      </c>
      <c r="S164" s="185" t="e">
        <f t="shared" si="46"/>
        <v>#REF!</v>
      </c>
      <c r="T164" s="215" t="s">
        <v>2132</v>
      </c>
      <c r="U164" s="214">
        <v>0.3</v>
      </c>
      <c r="V164" s="216">
        <f t="shared" si="47"/>
        <v>120.34377142857146</v>
      </c>
      <c r="W164" s="175"/>
      <c r="Y164" s="190"/>
    </row>
    <row r="165" spans="1:25" hidden="1">
      <c r="A165" s="190" t="str">
        <f>D165&amp;G165&amp;E165</f>
        <v>2060BR009400205074</v>
      </c>
      <c r="C165" s="190" t="str">
        <f t="shared" si="45"/>
        <v>BR0094002060</v>
      </c>
      <c r="D165" s="198">
        <v>2060</v>
      </c>
      <c r="E165" s="222">
        <v>205074</v>
      </c>
      <c r="F165" s="190" t="s">
        <v>1094</v>
      </c>
      <c r="G165" s="39" t="s">
        <v>1314</v>
      </c>
      <c r="H165" s="190" t="s">
        <v>1825</v>
      </c>
      <c r="I165" s="198" t="s">
        <v>487</v>
      </c>
      <c r="J165" s="179">
        <f>VLOOKUP(C165,BASE!A:N,14,0)</f>
        <v>52.788240000000002</v>
      </c>
      <c r="K165" s="179">
        <f>VLOOKUP(C165,BASE!A:O,15,0)</f>
        <v>2.12</v>
      </c>
      <c r="L165" s="185"/>
      <c r="M165" s="191" t="s">
        <v>259</v>
      </c>
      <c r="N165" s="198" t="s">
        <v>346</v>
      </c>
      <c r="O165" s="192" t="s">
        <v>121</v>
      </c>
      <c r="P165" s="185">
        <f>VLOOKUP(O165&amp;M165&amp;D165,'Tabela Frete At. 23.03.22'!A:P,16,0)</f>
        <v>1822.5024891579928</v>
      </c>
      <c r="Q165" s="190" t="str">
        <f>VLOOKUP(G165,BASE!F:H,3,0)</f>
        <v>TF 200</v>
      </c>
      <c r="R165" s="212">
        <f>IF(O165="PRANCHA",VLOOKUP(Q165,QUANT!F:K,6,0),IF('Precificação CIF'!O165="BAÚ",VLOOKUP('Precificação CIF'!Q165,QUANT!F:K,2,0),IF(O165="CARRETA",VLOOKUP(Q165,QUANT!F:K,3,0))))</f>
        <v>240</v>
      </c>
      <c r="S165" s="185">
        <f t="shared" si="46"/>
        <v>7.5937603714916371</v>
      </c>
      <c r="T165" s="215" t="s">
        <v>2132</v>
      </c>
      <c r="U165" s="214">
        <v>0.3</v>
      </c>
      <c r="V165" s="216">
        <f t="shared" si="47"/>
        <v>78.440342857142866</v>
      </c>
      <c r="W165" s="175"/>
      <c r="Y165" s="190"/>
    </row>
    <row r="166" spans="1:25" hidden="1">
      <c r="A166" s="190" t="str">
        <f>D166&amp;G166&amp;E166</f>
        <v>2060BR010277205074</v>
      </c>
      <c r="C166" s="190" t="str">
        <f t="shared" si="45"/>
        <v>BR0102772060</v>
      </c>
      <c r="D166" s="198">
        <v>2060</v>
      </c>
      <c r="E166" s="39">
        <v>205074</v>
      </c>
      <c r="F166" s="190" t="s">
        <v>1094</v>
      </c>
      <c r="G166" s="39" t="s">
        <v>1368</v>
      </c>
      <c r="H166" s="190" t="s">
        <v>2076</v>
      </c>
      <c r="I166" s="198" t="s">
        <v>487</v>
      </c>
      <c r="J166" s="179">
        <f>VLOOKUP(C166,BASE!A:N,14,0)</f>
        <v>45.472900000000003</v>
      </c>
      <c r="K166" s="179">
        <f>VLOOKUP(C166,BASE!A:O,15,0)</f>
        <v>2.12</v>
      </c>
      <c r="L166" s="185"/>
      <c r="M166" s="190" t="s">
        <v>259</v>
      </c>
      <c r="N166" s="198" t="s">
        <v>346</v>
      </c>
      <c r="O166" s="192" t="s">
        <v>121</v>
      </c>
      <c r="P166" s="185">
        <f>VLOOKUP(O166&amp;M166&amp;D166,'Tabela Frete At. 23.03.22'!A:P,16,0)</f>
        <v>1822.5024891579928</v>
      </c>
      <c r="Q166" s="190" t="str">
        <f>VLOOKUP(G166,BASE!F:H,3,0)</f>
        <v>TF 200</v>
      </c>
      <c r="R166" s="212">
        <f>IF(O166="PRANCHA",VLOOKUP(Q166,QUANT!F:K,6,0),IF('Precificação CIF'!O166="BAÚ",VLOOKUP('Precificação CIF'!Q166,QUANT!F:K,2,0),IF(O166="CARRETA",VLOOKUP(Q166,QUANT!F:K,3,0))))</f>
        <v>240</v>
      </c>
      <c r="S166" s="185">
        <f t="shared" si="46"/>
        <v>7.5937603714916371</v>
      </c>
      <c r="T166" s="215" t="s">
        <v>2133</v>
      </c>
      <c r="U166" s="214">
        <v>0.3</v>
      </c>
      <c r="V166" s="216">
        <f t="shared" si="47"/>
        <v>78.838086244988062</v>
      </c>
      <c r="W166" s="175"/>
      <c r="Y166" s="190"/>
    </row>
    <row r="167" spans="1:25" hidden="1">
      <c r="A167" s="190" t="s">
        <v>2341</v>
      </c>
      <c r="C167" s="190" t="str">
        <f t="shared" si="45"/>
        <v>BR0000732060</v>
      </c>
      <c r="D167" s="198">
        <v>2060</v>
      </c>
      <c r="E167" s="39">
        <v>214743</v>
      </c>
      <c r="F167" s="190" t="s">
        <v>2465</v>
      </c>
      <c r="G167" s="190" t="s">
        <v>1289</v>
      </c>
      <c r="H167" s="190" t="s">
        <v>2579</v>
      </c>
      <c r="I167" s="198" t="s">
        <v>487</v>
      </c>
      <c r="J167" s="179">
        <f>VLOOKUP(C167,BASE!A:N,14,0)</f>
        <v>163.98464000000001</v>
      </c>
      <c r="K167" s="179">
        <f>VLOOKUP(C167,BASE!A:O,15,0)</f>
        <v>2.12</v>
      </c>
      <c r="L167" s="185">
        <f>VLOOKUP(G167,BASE!F:M,8,0)*0.03</f>
        <v>0.58499999999999996</v>
      </c>
      <c r="M167" s="190" t="s">
        <v>72</v>
      </c>
      <c r="N167" s="217" t="s">
        <v>346</v>
      </c>
      <c r="O167" s="192" t="s">
        <v>121</v>
      </c>
      <c r="P167" s="185">
        <f>VLOOKUP(O167&amp;M167&amp;D167,'Tabela Frete At. 23.03.22'!A:P,16,0)</f>
        <v>2633.8799259969164</v>
      </c>
      <c r="Q167" s="190" t="str">
        <f>VLOOKUP(G167,BASE!F:H,3,0)</f>
        <v>TF 200</v>
      </c>
      <c r="R167" s="212">
        <f>IF(O167="PRANCHA",VLOOKUP(Q167,QUANT!F:K,6,0),IF('Precificação CIF'!O167="BAÚ",VLOOKUP('Precificação CIF'!Q167,QUANT!F:K,2,0),IF(O167="CARRETA",VLOOKUP(Q167,QUANT!F:K,3,0))))</f>
        <v>240</v>
      </c>
      <c r="S167" s="185">
        <f t="shared" si="46"/>
        <v>10.974499691653818</v>
      </c>
      <c r="T167" s="215" t="s">
        <v>2132</v>
      </c>
      <c r="U167" s="214">
        <v>0.3</v>
      </c>
      <c r="V167" s="216">
        <f t="shared" si="47"/>
        <v>238.12805714285719</v>
      </c>
      <c r="W167" s="190"/>
      <c r="Y167" s="190"/>
    </row>
    <row r="168" spans="1:25" hidden="1">
      <c r="A168" s="190" t="str">
        <f>D168&amp;G168&amp;E168</f>
        <v>4010BR011632204816</v>
      </c>
      <c r="C168" s="190" t="str">
        <f t="shared" si="45"/>
        <v>BR0116324010</v>
      </c>
      <c r="D168" s="198">
        <v>4010</v>
      </c>
      <c r="E168" s="222">
        <v>204816</v>
      </c>
      <c r="F168" s="190" t="s">
        <v>995</v>
      </c>
      <c r="G168" s="39" t="s">
        <v>1195</v>
      </c>
      <c r="H168" s="190" t="s">
        <v>1715</v>
      </c>
      <c r="I168" s="198" t="s">
        <v>487</v>
      </c>
      <c r="J168" s="179">
        <f>VLOOKUP(C168,BASE!A:N,14,0)</f>
        <v>726.03466000000003</v>
      </c>
      <c r="K168" s="179">
        <f>VLOOKUP(C168,BASE!A:O,15,0)</f>
        <v>12.12</v>
      </c>
      <c r="L168" s="185">
        <f>VLOOKUP(G168,BASE!F:M,8,0)*0.03</f>
        <v>1.89</v>
      </c>
      <c r="M168" s="190" t="s">
        <v>252</v>
      </c>
      <c r="N168" s="198" t="s">
        <v>346</v>
      </c>
      <c r="O168" s="192" t="s">
        <v>121</v>
      </c>
      <c r="P168" s="185">
        <f>VLOOKUP(O168&amp;M168&amp;D168,'Tabela Frete At. 23.03.22'!A:P,16,0)</f>
        <v>1366.0700072727273</v>
      </c>
      <c r="Q168" s="190" t="str">
        <f>VLOOKUP(G168,BASE!F:H,3,0)</f>
        <v>IBC SM13</v>
      </c>
      <c r="R168" s="212">
        <f>IF(O168="PRANCHA",VLOOKUP(Q168,QUANT!F:K,6,0),IF('Precificação CIF'!O168="BAÚ",VLOOKUP('Precificação CIF'!Q168,QUANT!F:K,2,0),IF(O168="CARRETA",VLOOKUP(Q168,QUANT!F:K,3,0))))</f>
        <v>44</v>
      </c>
      <c r="S168" s="185">
        <f t="shared" si="46"/>
        <v>31.047045619834709</v>
      </c>
      <c r="T168" s="215" t="s">
        <v>2132</v>
      </c>
      <c r="U168" s="214">
        <v>0.3</v>
      </c>
      <c r="V168" s="216">
        <f t="shared" si="47"/>
        <v>1057.2066571428572</v>
      </c>
      <c r="W168" s="175"/>
      <c r="Y168" s="190"/>
    </row>
    <row r="169" spans="1:25" hidden="1">
      <c r="A169" s="190" t="str">
        <f>D169&amp;G169&amp;E169</f>
        <v>1040BR011899204945</v>
      </c>
      <c r="C169" s="190" t="str">
        <f t="shared" si="45"/>
        <v>BR0118991040</v>
      </c>
      <c r="D169" s="198">
        <v>1040</v>
      </c>
      <c r="E169" s="222">
        <v>204945</v>
      </c>
      <c r="F169" s="190" t="s">
        <v>733</v>
      </c>
      <c r="G169" s="39" t="s">
        <v>1171</v>
      </c>
      <c r="H169" s="190" t="s">
        <v>1691</v>
      </c>
      <c r="I169" s="198" t="s">
        <v>487</v>
      </c>
      <c r="J169" s="179">
        <f>VLOOKUP(C169,BASE!A:N,14,0)</f>
        <v>26.984860000000001</v>
      </c>
      <c r="K169" s="179">
        <f>VLOOKUP(C169,BASE!A:O,15,0)</f>
        <v>2.4</v>
      </c>
      <c r="L169" s="185">
        <f>VLOOKUP(G169,BASE!F:M,8,0)*0.03</f>
        <v>6.656999999999999E-2</v>
      </c>
      <c r="M169" s="190" t="s">
        <v>150</v>
      </c>
      <c r="N169" s="198" t="s">
        <v>502</v>
      </c>
      <c r="O169" s="192" t="s">
        <v>122</v>
      </c>
      <c r="P169" s="185">
        <v>0</v>
      </c>
      <c r="Q169" s="190" t="str">
        <f>VLOOKUP(G169,BASE!F:H,3,0)</f>
        <v>BTF0050 FASTA</v>
      </c>
      <c r="R169" s="212" t="e">
        <f>IF(O169="PRANCHA",VLOOKUP(Q169,QUANT!F:K,6,0),IF('Precificação CIF'!#REF!="BAÚ",VLOOKUP('Precificação CIF'!#REF!,QUANT!F:K,2,0),IF(O169="CARRETA",VLOOKUP(Q169,QUANT!F:K,3,0))))</f>
        <v>#REF!</v>
      </c>
      <c r="S169" s="185" t="e">
        <f t="shared" si="46"/>
        <v>#REF!</v>
      </c>
      <c r="T169" s="215" t="s">
        <v>2132</v>
      </c>
      <c r="U169" s="214">
        <v>0.3</v>
      </c>
      <c r="V169" s="216">
        <f t="shared" si="47"/>
        <v>42.07347142857143</v>
      </c>
      <c r="W169" s="175"/>
      <c r="Y169" s="190"/>
    </row>
    <row r="170" spans="1:25" hidden="1">
      <c r="A170" s="190" t="s">
        <v>2264</v>
      </c>
      <c r="C170" s="190" t="str">
        <f t="shared" si="45"/>
        <v>BR0013421040</v>
      </c>
      <c r="D170" s="198">
        <v>1040</v>
      </c>
      <c r="E170" s="39">
        <v>200129</v>
      </c>
      <c r="F170" s="190" t="s">
        <v>2426</v>
      </c>
      <c r="G170" s="190" t="s">
        <v>1505</v>
      </c>
      <c r="H170" s="190" t="s">
        <v>2061</v>
      </c>
      <c r="I170" s="198" t="s">
        <v>487</v>
      </c>
      <c r="J170" s="179">
        <f>VLOOKUP(C170,BASE!A:N,14,0)</f>
        <v>134.22161</v>
      </c>
      <c r="K170" s="179">
        <f>VLOOKUP(C170,BASE!A:O,15,0)</f>
        <v>3.06</v>
      </c>
      <c r="L170" s="185">
        <f>VLOOKUP(G170,BASE!F:M,8,0)*0.03</f>
        <v>0.33038999999999996</v>
      </c>
      <c r="M170" s="190" t="s">
        <v>72</v>
      </c>
      <c r="N170" s="217" t="s">
        <v>346</v>
      </c>
      <c r="O170" s="192" t="s">
        <v>121</v>
      </c>
      <c r="P170" s="185">
        <f>VLOOKUP(O170&amp;M170&amp;D170,'Tabela Frete At. 23.03.22'!A:P,16,0)</f>
        <v>2371.0708181818181</v>
      </c>
      <c r="Q170" s="190" t="str">
        <f>VLOOKUP(G170,BASE!F:H,3,0)</f>
        <v>TTR0200 VANLQ</v>
      </c>
      <c r="R170" s="212">
        <f>IF(O170="PRANCHA",VLOOKUP(Q170,QUANT!F:K,6,0),IF('Precificação CIF'!O170="BAÚ",VLOOKUP('Precificação CIF'!Q170,QUANT!F:K,2,0),IF(O170="CARRETA",VLOOKUP(Q170,QUANT!F:K,3,0))))</f>
        <v>240</v>
      </c>
      <c r="S170" s="185">
        <f t="shared" si="46"/>
        <v>9.8794617424242421</v>
      </c>
      <c r="T170" s="215" t="s">
        <v>2133</v>
      </c>
      <c r="U170" s="214">
        <v>0.3</v>
      </c>
      <c r="V170" s="216">
        <f t="shared" si="47"/>
        <v>210.70208820346321</v>
      </c>
      <c r="W170" s="190"/>
      <c r="Y170" s="190"/>
    </row>
    <row r="171" spans="1:25" hidden="1">
      <c r="A171" s="190" t="str">
        <f>D171&amp;G171&amp;E171</f>
        <v>1040BR001342214099</v>
      </c>
      <c r="C171" s="190" t="str">
        <f t="shared" si="45"/>
        <v>BR0013421040</v>
      </c>
      <c r="D171" s="198">
        <v>1040</v>
      </c>
      <c r="E171" s="222">
        <v>214099</v>
      </c>
      <c r="F171" s="190" t="s">
        <v>1104</v>
      </c>
      <c r="G171" s="39" t="s">
        <v>1505</v>
      </c>
      <c r="H171" s="190" t="s">
        <v>1995</v>
      </c>
      <c r="I171" s="198" t="s">
        <v>487</v>
      </c>
      <c r="J171" s="179">
        <f>VLOOKUP(C171,BASE!A:N,14,0)</f>
        <v>134.22161</v>
      </c>
      <c r="K171" s="179">
        <f>VLOOKUP(C171,BASE!A:O,15,0)</f>
        <v>3.06</v>
      </c>
      <c r="L171" s="185">
        <f>VLOOKUP(G171,BASE!F:M,8,0)*0.03</f>
        <v>0.33038999999999996</v>
      </c>
      <c r="M171" s="190" t="s">
        <v>250</v>
      </c>
      <c r="N171" s="198" t="s">
        <v>346</v>
      </c>
      <c r="O171" s="192" t="s">
        <v>121</v>
      </c>
      <c r="P171" s="185">
        <f>VLOOKUP(O171&amp;M171&amp;D171,'Tabela Frete At. 23.03.22'!A:P,16,0)</f>
        <v>1361.7779636363634</v>
      </c>
      <c r="Q171" s="190" t="str">
        <f>VLOOKUP(G171,BASE!F:H,3,0)</f>
        <v>TTR0200 VANLQ</v>
      </c>
      <c r="R171" s="212">
        <f>IF(O171="PRANCHA",VLOOKUP(Q171,QUANT!F:K,6,0),IF('Precificação CIF'!O171="BAÚ",VLOOKUP('Precificação CIF'!Q171,QUANT!F:K,2,0),IF(O171="CARRETA",VLOOKUP(Q171,QUANT!F:K,3,0))))</f>
        <v>240</v>
      </c>
      <c r="S171" s="185">
        <f t="shared" si="46"/>
        <v>5.6740748484848478</v>
      </c>
      <c r="T171" s="215" t="s">
        <v>2132</v>
      </c>
      <c r="U171" s="214">
        <v>0.3</v>
      </c>
      <c r="V171" s="216">
        <f t="shared" si="47"/>
        <v>196.58857142857144</v>
      </c>
      <c r="W171" s="175"/>
      <c r="Y171" s="190"/>
    </row>
    <row r="172" spans="1:25" hidden="1">
      <c r="A172" s="190" t="str">
        <f>D172&amp;G172&amp;E172</f>
        <v>2060BR011421214099</v>
      </c>
      <c r="C172" s="190" t="str">
        <f t="shared" si="45"/>
        <v>BR0114212060</v>
      </c>
      <c r="D172" s="198">
        <v>2060</v>
      </c>
      <c r="E172" s="39">
        <v>214099</v>
      </c>
      <c r="F172" s="190" t="s">
        <v>1104</v>
      </c>
      <c r="G172" s="39" t="s">
        <v>1385</v>
      </c>
      <c r="H172" s="190" t="s">
        <v>2154</v>
      </c>
      <c r="I172" s="198" t="s">
        <v>487</v>
      </c>
      <c r="J172" s="179">
        <f>VLOOKUP(C172,BASE!A:N,14,0)</f>
        <v>153.15742</v>
      </c>
      <c r="K172" s="179">
        <f>VLOOKUP(C172,BASE!A:O,15,0)</f>
        <v>2.12</v>
      </c>
      <c r="L172" s="185">
        <f>VLOOKUP(G172,BASE!F:M,8,0)*0.03</f>
        <v>0.52500000000000002</v>
      </c>
      <c r="M172" s="190" t="s">
        <v>250</v>
      </c>
      <c r="N172" s="198" t="s">
        <v>346</v>
      </c>
      <c r="O172" s="192" t="s">
        <v>122</v>
      </c>
      <c r="P172" s="185">
        <f>VLOOKUP(O172&amp;M172&amp;D172,'Tabela Frete At. 23.03.22'!A:P,16,0)</f>
        <v>4299.8215511709095</v>
      </c>
      <c r="Q172" s="190" t="str">
        <f>VLOOKUP(G172,BASE!F:H,3,0)</f>
        <v>TR 200</v>
      </c>
      <c r="R172" s="212">
        <f>IF(O172="PRANCHA",VLOOKUP(Q172,QUANT!F:K,6,0),IF('Precificação CIF'!O172="BAÚ",VLOOKUP('Precificação CIF'!Q172,QUANT!F:K,2,0),IF(O172="CARRETA",VLOOKUP(Q172,QUANT!F:K,3,0))))</f>
        <v>300</v>
      </c>
      <c r="S172" s="185">
        <f t="shared" si="46"/>
        <v>14.332738503903032</v>
      </c>
      <c r="T172" s="215" t="s">
        <v>2133</v>
      </c>
      <c r="U172" s="214">
        <v>0.3</v>
      </c>
      <c r="V172" s="216">
        <f t="shared" si="47"/>
        <v>243.05022643414725</v>
      </c>
      <c r="W172" s="190"/>
      <c r="Y172" s="190"/>
    </row>
    <row r="173" spans="1:25" hidden="1">
      <c r="A173" s="190" t="str">
        <f t="shared" ref="A173:A178" si="48">D173&amp;G173&amp;E173</f>
        <v>1040BR001352214686</v>
      </c>
      <c r="C173" s="190" t="str">
        <f t="shared" si="45"/>
        <v>BR0013521040</v>
      </c>
      <c r="D173" s="198">
        <v>1040</v>
      </c>
      <c r="E173" s="39">
        <v>214686</v>
      </c>
      <c r="F173" s="190" t="s">
        <v>2036</v>
      </c>
      <c r="G173" s="39" t="s">
        <v>1496</v>
      </c>
      <c r="H173" s="190" t="s">
        <v>2049</v>
      </c>
      <c r="I173" s="198" t="s">
        <v>487</v>
      </c>
      <c r="J173" s="179">
        <f>VLOOKUP(C173,BASE!A:N,14,0)</f>
        <v>52.109029999999997</v>
      </c>
      <c r="K173" s="179">
        <f>VLOOKUP(C173,BASE!A:O,15,0)</f>
        <v>2.4</v>
      </c>
      <c r="L173" s="185">
        <f>VLOOKUP(G173,BASE!F:M,8,0)*0.03</f>
        <v>9.375E-2</v>
      </c>
      <c r="M173" s="190" t="s">
        <v>155</v>
      </c>
      <c r="N173" s="198" t="s">
        <v>346</v>
      </c>
      <c r="O173" s="192" t="s">
        <v>122</v>
      </c>
      <c r="P173" s="185">
        <v>0</v>
      </c>
      <c r="Q173" s="190" t="str">
        <f>VLOOKUP(G173,BASE!F:H,3,0)</f>
        <v>TTR0050 CILIN</v>
      </c>
      <c r="R173" s="212" t="e">
        <f>IF(O173="PRANCHA",VLOOKUP(Q173,QUANT!F:K,6,0),IF('Precificação CIF'!#REF!="BAÚ",VLOOKUP('Precificação CIF'!#REF!,QUANT!F:K,2,0),IF(O173="CARRETA",VLOOKUP(Q173,QUANT!F:K,3,0))))</f>
        <v>#REF!</v>
      </c>
      <c r="S173" s="185" t="e">
        <f t="shared" si="46"/>
        <v>#REF!</v>
      </c>
      <c r="T173" s="215" t="s">
        <v>2132</v>
      </c>
      <c r="U173" s="214">
        <v>0.3</v>
      </c>
      <c r="V173" s="216">
        <f t="shared" si="47"/>
        <v>78.003971428571433</v>
      </c>
      <c r="W173" s="175"/>
      <c r="Y173" s="190"/>
    </row>
    <row r="174" spans="1:25" hidden="1">
      <c r="A174" s="190" t="str">
        <f t="shared" si="48"/>
        <v>1040BR011742204897</v>
      </c>
      <c r="C174" s="190" t="str">
        <f t="shared" si="45"/>
        <v>BR0117421040</v>
      </c>
      <c r="D174" s="198">
        <v>1040</v>
      </c>
      <c r="E174" s="222">
        <v>204897</v>
      </c>
      <c r="F174" s="190" t="s">
        <v>961</v>
      </c>
      <c r="G174" s="39" t="s">
        <v>1475</v>
      </c>
      <c r="H174" s="190" t="s">
        <v>1966</v>
      </c>
      <c r="I174" s="198" t="s">
        <v>487</v>
      </c>
      <c r="J174" s="179">
        <f>VLOOKUP(C174,BASE!A:N,14,0)</f>
        <v>108.12966</v>
      </c>
      <c r="K174" s="179">
        <f>VLOOKUP(C174,BASE!A:O,15,0)</f>
        <v>3.06</v>
      </c>
      <c r="L174" s="185">
        <f>VLOOKUP(G174,BASE!F:M,8,0)*0.03</f>
        <v>0.25550999999999996</v>
      </c>
      <c r="M174" s="190" t="s">
        <v>186</v>
      </c>
      <c r="N174" s="198" t="s">
        <v>346</v>
      </c>
      <c r="O174" s="192" t="s">
        <v>121</v>
      </c>
      <c r="P174" s="185">
        <f>VLOOKUP(O174&amp;M174&amp;D174,'Tabela Frete At. 23.03.22'!A:P,16,0)</f>
        <v>2400.3821040000003</v>
      </c>
      <c r="Q174" s="190" t="str">
        <f>VLOOKUP(G174,BASE!F:H,3,0)</f>
        <v>TTF0220 LRING</v>
      </c>
      <c r="R174" s="212">
        <f>IF(O174="PRANCHA",VLOOKUP(Q174,QUANT!F:K,6,0),IF('Precificação CIF'!O174="BAÚ",VLOOKUP('Precificação CIF'!Q174,QUANT!F:K,2,0),IF(O174="CARRETA",VLOOKUP(Q174,QUANT!F:K,3,0))))</f>
        <v>240</v>
      </c>
      <c r="S174" s="185">
        <f t="shared" si="46"/>
        <v>10.001592100000002</v>
      </c>
      <c r="T174" s="215" t="s">
        <v>2133</v>
      </c>
      <c r="U174" s="214">
        <v>0.3</v>
      </c>
      <c r="V174" s="216">
        <f t="shared" si="47"/>
        <v>173.49537442857144</v>
      </c>
      <c r="W174" s="175"/>
      <c r="Y174" s="190"/>
    </row>
    <row r="175" spans="1:25" hidden="1">
      <c r="A175" s="190" t="str">
        <f t="shared" si="48"/>
        <v>1040BR012053204897</v>
      </c>
      <c r="C175" s="190" t="str">
        <f t="shared" si="45"/>
        <v>BR0120531040</v>
      </c>
      <c r="D175" s="198">
        <v>1040</v>
      </c>
      <c r="E175" s="222">
        <v>204897</v>
      </c>
      <c r="F175" s="190" t="s">
        <v>961</v>
      </c>
      <c r="G175" s="39" t="s">
        <v>1514</v>
      </c>
      <c r="H175" s="190" t="s">
        <v>2004</v>
      </c>
      <c r="I175" s="198" t="s">
        <v>487</v>
      </c>
      <c r="J175" s="179">
        <f>VLOOKUP(C175,BASE!A:N,14,0)</f>
        <v>102.79832999999999</v>
      </c>
      <c r="K175" s="179">
        <f>VLOOKUP(C175,BASE!A:O,15,0)</f>
        <v>3.06</v>
      </c>
      <c r="L175" s="185">
        <f>VLOOKUP(G175,BASE!F:M,8,0)*0.03</f>
        <v>0.25550999999999996</v>
      </c>
      <c r="M175" s="190" t="s">
        <v>186</v>
      </c>
      <c r="N175" s="198" t="s">
        <v>346</v>
      </c>
      <c r="O175" s="192" t="s">
        <v>121</v>
      </c>
      <c r="P175" s="185">
        <f>VLOOKUP(O175&amp;M175&amp;D175,'Tabela Frete At. 23.03.22'!A:P,16,0)</f>
        <v>2400.3821040000003</v>
      </c>
      <c r="Q175" s="190" t="str">
        <f>VLOOKUP(G175,BASE!F:H,3,0)</f>
        <v>TTF0220 LRING</v>
      </c>
      <c r="R175" s="212">
        <f>IF(O175="PRANCHA",VLOOKUP(Q175,QUANT!F:K,6,0),IF('Precificação CIF'!O175="BAÚ",VLOOKUP('Precificação CIF'!Q175,QUANT!F:K,2,0),IF(O175="CARRETA",VLOOKUP(Q175,QUANT!F:K,3,0))))</f>
        <v>240</v>
      </c>
      <c r="S175" s="185">
        <f t="shared" si="46"/>
        <v>10.001592100000002</v>
      </c>
      <c r="T175" s="215" t="s">
        <v>2133</v>
      </c>
      <c r="U175" s="214">
        <v>0.3</v>
      </c>
      <c r="V175" s="216">
        <f t="shared" si="47"/>
        <v>165.8791887142857</v>
      </c>
      <c r="W175" s="175"/>
      <c r="Y175" s="190"/>
    </row>
    <row r="176" spans="1:25" hidden="1">
      <c r="A176" s="190" t="str">
        <f t="shared" si="48"/>
        <v>1040BR011890204897</v>
      </c>
      <c r="C176" s="190" t="str">
        <f t="shared" si="45"/>
        <v>BR0118901040</v>
      </c>
      <c r="D176" s="198">
        <v>1040</v>
      </c>
      <c r="E176" s="222">
        <v>204897</v>
      </c>
      <c r="F176" s="190" t="s">
        <v>961</v>
      </c>
      <c r="G176" s="39" t="s">
        <v>1144</v>
      </c>
      <c r="H176" s="190" t="s">
        <v>1655</v>
      </c>
      <c r="I176" s="198" t="s">
        <v>487</v>
      </c>
      <c r="J176" s="179">
        <f>VLOOKUP(C176,BASE!A:N,14,0)</f>
        <v>14.678569999999999</v>
      </c>
      <c r="K176" s="179">
        <f>VLOOKUP(C176,BASE!A:O,15,0)</f>
        <v>0.7</v>
      </c>
      <c r="L176" s="185">
        <f>VLOOKUP(G176,BASE!F:M,8,0)*0.03</f>
        <v>3.108E-2</v>
      </c>
      <c r="M176" s="190" t="s">
        <v>186</v>
      </c>
      <c r="N176" s="198" t="s">
        <v>346</v>
      </c>
      <c r="O176" s="192" t="s">
        <v>121</v>
      </c>
      <c r="P176" s="185">
        <f>VLOOKUP(O176&amp;M176&amp;D176,'Tabela Frete At. 23.03.22'!A:P,16,0)</f>
        <v>2400.3821040000003</v>
      </c>
      <c r="Q176" s="190" t="str">
        <f>VLOOKUP(G176,BASE!F:H,3,0)</f>
        <v>BTF0020 RTAN3</v>
      </c>
      <c r="R176" s="212">
        <f>IF(O176="PRANCHA",VLOOKUP(Q176,QUANT!F:K,6,0),IF('Precificação CIF'!O176="BAÚ",VLOOKUP('Precificação CIF'!Q176,QUANT!F:K,2,0),IF(O176="CARRETA",VLOOKUP(Q176,QUANT!F:K,3,0))))</f>
        <v>2000</v>
      </c>
      <c r="S176" s="185">
        <f t="shared" si="46"/>
        <v>1.2001910520000001</v>
      </c>
      <c r="T176" s="215" t="s">
        <v>2132</v>
      </c>
      <c r="U176" s="214">
        <v>0.3</v>
      </c>
      <c r="V176" s="216">
        <f t="shared" si="47"/>
        <v>22.013785714285714</v>
      </c>
      <c r="W176" s="175"/>
      <c r="Y176" s="190"/>
    </row>
    <row r="177" spans="1:25" hidden="1">
      <c r="A177" s="190" t="str">
        <f t="shared" si="48"/>
        <v>1040BR011889204897</v>
      </c>
      <c r="C177" s="190" t="str">
        <f t="shared" si="45"/>
        <v>BR0118891040</v>
      </c>
      <c r="D177" s="198">
        <v>1040</v>
      </c>
      <c r="E177" s="222">
        <v>204897</v>
      </c>
      <c r="F177" s="190" t="s">
        <v>961</v>
      </c>
      <c r="G177" s="39" t="s">
        <v>1143</v>
      </c>
      <c r="H177" s="190" t="s">
        <v>1654</v>
      </c>
      <c r="I177" s="198" t="s">
        <v>487</v>
      </c>
      <c r="J177" s="179">
        <f>VLOOKUP(C177,BASE!A:N,14,0)</f>
        <v>13.341999999999999</v>
      </c>
      <c r="K177" s="179">
        <f>VLOOKUP(C177,BASE!A:O,15,0)</f>
        <v>0.7</v>
      </c>
      <c r="L177" s="185">
        <f>VLOOKUP(G177,BASE!F:M,8,0)*0.03</f>
        <v>3.108E-2</v>
      </c>
      <c r="M177" s="190" t="s">
        <v>186</v>
      </c>
      <c r="N177" s="198" t="s">
        <v>346</v>
      </c>
      <c r="O177" s="192" t="s">
        <v>121</v>
      </c>
      <c r="P177" s="185">
        <f>VLOOKUP(O177&amp;M177&amp;D177,'Tabela Frete At. 23.03.22'!A:P,16,0)</f>
        <v>2400.3821040000003</v>
      </c>
      <c r="Q177" s="190" t="str">
        <f>VLOOKUP(G177,BASE!F:H,3,0)</f>
        <v>BTF0020 RTAN3</v>
      </c>
      <c r="R177" s="212">
        <f>IF(O177="PRANCHA",VLOOKUP(Q177,QUANT!F:K,6,0),IF('Precificação CIF'!O177="BAÚ",VLOOKUP('Precificação CIF'!Q177,QUANT!F:K,2,0),IF(O177="CARRETA",VLOOKUP(Q177,QUANT!F:K,3,0))))</f>
        <v>2000</v>
      </c>
      <c r="S177" s="185">
        <f t="shared" si="46"/>
        <v>1.2001910520000001</v>
      </c>
      <c r="T177" s="215" t="s">
        <v>2133</v>
      </c>
      <c r="U177" s="214">
        <v>0.3</v>
      </c>
      <c r="V177" s="216">
        <f t="shared" si="47"/>
        <v>21.818958645714286</v>
      </c>
      <c r="W177" s="175"/>
      <c r="Y177" s="190"/>
    </row>
    <row r="178" spans="1:25" hidden="1">
      <c r="A178" s="190" t="str">
        <f t="shared" si="48"/>
        <v>4010BR011626204897</v>
      </c>
      <c r="C178" s="190" t="str">
        <f t="shared" si="45"/>
        <v>BR0116264010</v>
      </c>
      <c r="D178" s="198">
        <v>4010</v>
      </c>
      <c r="E178" s="39">
        <v>204897</v>
      </c>
      <c r="F178" s="190" t="s">
        <v>961</v>
      </c>
      <c r="G178" s="39" t="s">
        <v>1186</v>
      </c>
      <c r="H178" s="190" t="s">
        <v>2121</v>
      </c>
      <c r="I178" s="198" t="s">
        <v>487</v>
      </c>
      <c r="J178" s="179">
        <f>VLOOKUP(C178,BASE!A:N,14,0)</f>
        <v>752.68046000000004</v>
      </c>
      <c r="K178" s="179">
        <f>VLOOKUP(C178,BASE!A:O,15,0)</f>
        <v>12.12</v>
      </c>
      <c r="L178" s="185">
        <f>VLOOKUP(G178,BASE!F:M,8,0)*0.03</f>
        <v>1.89</v>
      </c>
      <c r="M178" s="190" t="s">
        <v>186</v>
      </c>
      <c r="N178" s="198" t="s">
        <v>346</v>
      </c>
      <c r="O178" s="192" t="s">
        <v>121</v>
      </c>
      <c r="P178" s="185">
        <f>VLOOKUP(O178&amp;M178&amp;D178,'Tabela Frete At. 23.03.22'!A:P,16,0)</f>
        <v>1883.325285818182</v>
      </c>
      <c r="Q178" s="190" t="str">
        <f>VLOOKUP(G178,BASE!F:H,3,0)</f>
        <v>IBC SM13</v>
      </c>
      <c r="R178" s="212">
        <f>IF(O178="PRANCHA",VLOOKUP(Q178,QUANT!F:K,6,0),IF('Precificação CIF'!O178="BAÚ",VLOOKUP('Precificação CIF'!Q178,QUANT!F:K,2,0),IF(O178="CARRETA",VLOOKUP(Q178,QUANT!F:K,3,0))))</f>
        <v>44</v>
      </c>
      <c r="S178" s="185">
        <f t="shared" si="46"/>
        <v>42.802847404958683</v>
      </c>
      <c r="T178" s="215" t="s">
        <v>2133</v>
      </c>
      <c r="U178" s="214">
        <v>0.3</v>
      </c>
      <c r="V178" s="216">
        <f t="shared" si="47"/>
        <v>1156.4190105785126</v>
      </c>
      <c r="W178" s="175"/>
      <c r="Y178" s="190"/>
    </row>
    <row r="179" spans="1:25" hidden="1">
      <c r="A179" s="190" t="s">
        <v>2401</v>
      </c>
      <c r="C179" s="190" t="str">
        <f t="shared" si="45"/>
        <v>BR0121894010</v>
      </c>
      <c r="D179" s="198">
        <v>4010</v>
      </c>
      <c r="E179" s="39">
        <v>204897</v>
      </c>
      <c r="F179" s="190" t="s">
        <v>961</v>
      </c>
      <c r="G179" s="190" t="s">
        <v>2547</v>
      </c>
      <c r="H179" s="190" t="s">
        <v>2125</v>
      </c>
      <c r="I179" s="198" t="s">
        <v>487</v>
      </c>
      <c r="J179" s="179">
        <f>VLOOKUP(C179,BASE!A:N,14,0)</f>
        <v>730.71715999999992</v>
      </c>
      <c r="K179" s="179">
        <f>VLOOKUP(C179,BASE!A:O,15,0)</f>
        <v>12.12</v>
      </c>
      <c r="L179" s="185">
        <f>VLOOKUP(G179,BASE!F:M,8,0)*0.03</f>
        <v>1.8299999999999998</v>
      </c>
      <c r="M179" s="190" t="s">
        <v>186</v>
      </c>
      <c r="N179" s="217" t="s">
        <v>346</v>
      </c>
      <c r="O179" s="192" t="s">
        <v>121</v>
      </c>
      <c r="P179" s="185">
        <f>VLOOKUP(O179&amp;M179&amp;D179,'Tabela Frete At. 23.03.22'!A:P,16,0)</f>
        <v>1883.325285818182</v>
      </c>
      <c r="Q179" s="190" t="str">
        <f>VLOOKUP(G179,BASE!F:H,3,0)</f>
        <v>IBC SM13</v>
      </c>
      <c r="R179" s="212">
        <f>IF(O179="PRANCHA",VLOOKUP(Q179,QUANT!F:K,6,0),IF('Precificação CIF'!O179="BAÚ",VLOOKUP('Precificação CIF'!Q179,QUANT!F:K,2,0),IF(O179="CARRETA",VLOOKUP(Q179,QUANT!F:K,3,0))))</f>
        <v>44</v>
      </c>
      <c r="S179" s="185">
        <f t="shared" si="46"/>
        <v>42.802847404958683</v>
      </c>
      <c r="T179" s="215" t="s">
        <v>2133</v>
      </c>
      <c r="U179" s="214">
        <v>0.3</v>
      </c>
      <c r="V179" s="216">
        <f t="shared" si="47"/>
        <v>1124.9571534356553</v>
      </c>
      <c r="W179" s="190"/>
      <c r="Y179" s="190"/>
    </row>
    <row r="180" spans="1:25" hidden="1">
      <c r="A180" s="190" t="str">
        <f t="shared" ref="A180:A187" si="49">D180&amp;G180&amp;E180</f>
        <v>1040BR011742200079</v>
      </c>
      <c r="C180" s="190" t="str">
        <f t="shared" si="45"/>
        <v>BR0117421040</v>
      </c>
      <c r="D180" s="198">
        <v>1040</v>
      </c>
      <c r="E180" s="222">
        <v>200079</v>
      </c>
      <c r="F180" s="190" t="s">
        <v>509</v>
      </c>
      <c r="G180" s="39" t="s">
        <v>1475</v>
      </c>
      <c r="H180" s="190" t="s">
        <v>1966</v>
      </c>
      <c r="I180" s="198" t="s">
        <v>487</v>
      </c>
      <c r="J180" s="179">
        <f>VLOOKUP(C180,BASE!A:N,14,0)</f>
        <v>108.12966</v>
      </c>
      <c r="K180" s="179">
        <f>VLOOKUP(C180,BASE!A:O,15,0)</f>
        <v>3.06</v>
      </c>
      <c r="L180" s="185">
        <f>VLOOKUP(G180,BASE!F:M,8,0)*0.03</f>
        <v>0.25550999999999996</v>
      </c>
      <c r="M180" s="53" t="s">
        <v>186</v>
      </c>
      <c r="N180" s="217" t="s">
        <v>346</v>
      </c>
      <c r="O180" s="192" t="s">
        <v>121</v>
      </c>
      <c r="P180" s="185">
        <f>VLOOKUP(O180&amp;M180&amp;D180,'Tabela Frete At. 23.03.22'!A:P,16,0)</f>
        <v>2400.3821040000003</v>
      </c>
      <c r="Q180" s="190" t="str">
        <f>VLOOKUP(G180,BASE!F:H,3,0)</f>
        <v>TTF0220 LRING</v>
      </c>
      <c r="R180" s="212">
        <f>IF(O180="PRANCHA",VLOOKUP(Q180,QUANT!F:K,6,0),IF('Precificação CIF'!O180="BAÚ",VLOOKUP('Precificação CIF'!Q180,QUANT!F:K,2,0),IF(O180="CARRETA",VLOOKUP(Q180,QUANT!F:K,3,0))))</f>
        <v>240</v>
      </c>
      <c r="S180" s="185">
        <f t="shared" si="46"/>
        <v>10.001592100000002</v>
      </c>
      <c r="T180" s="215" t="s">
        <v>2133</v>
      </c>
      <c r="U180" s="214">
        <v>0.3</v>
      </c>
      <c r="V180" s="216">
        <f t="shared" si="47"/>
        <v>173.49537442857144</v>
      </c>
      <c r="W180" s="175"/>
      <c r="Y180" s="190"/>
    </row>
    <row r="181" spans="1:25" hidden="1">
      <c r="A181" s="190" t="str">
        <f t="shared" si="49"/>
        <v>1040BR011889200079</v>
      </c>
      <c r="C181" s="190" t="str">
        <f t="shared" si="45"/>
        <v>BR0118891040</v>
      </c>
      <c r="D181" s="198">
        <v>1040</v>
      </c>
      <c r="E181" s="222">
        <v>200079</v>
      </c>
      <c r="F181" s="190" t="s">
        <v>509</v>
      </c>
      <c r="G181" s="39" t="s">
        <v>1143</v>
      </c>
      <c r="H181" s="190" t="s">
        <v>1654</v>
      </c>
      <c r="I181" s="198" t="s">
        <v>487</v>
      </c>
      <c r="J181" s="179">
        <f>VLOOKUP(C181,BASE!A:N,14,0)</f>
        <v>13.341999999999999</v>
      </c>
      <c r="K181" s="179">
        <f>VLOOKUP(C181,BASE!A:O,15,0)</f>
        <v>0.7</v>
      </c>
      <c r="L181" s="185">
        <f>VLOOKUP(G181,BASE!F:M,8,0)*0.03</f>
        <v>3.108E-2</v>
      </c>
      <c r="M181" s="191" t="s">
        <v>186</v>
      </c>
      <c r="N181" s="217" t="s">
        <v>346</v>
      </c>
      <c r="O181" s="192" t="s">
        <v>121</v>
      </c>
      <c r="P181" s="185">
        <f>VLOOKUP(O181&amp;M181&amp;D181,'Tabela Frete At. 23.03.22'!A:P,16,0)</f>
        <v>2400.3821040000003</v>
      </c>
      <c r="Q181" s="190" t="str">
        <f>VLOOKUP(G181,BASE!F:H,3,0)</f>
        <v>BTF0020 RTAN3</v>
      </c>
      <c r="R181" s="212">
        <f>IF(O181="PRANCHA",VLOOKUP(Q181,QUANT!F:K,6,0),IF('Precificação CIF'!O181="BAÚ",VLOOKUP('Precificação CIF'!Q181,QUANT!F:K,2,0),IF(O181="CARRETA",VLOOKUP(Q181,QUANT!F:K,3,0))))</f>
        <v>2000</v>
      </c>
      <c r="S181" s="185">
        <f t="shared" si="46"/>
        <v>1.2001910520000001</v>
      </c>
      <c r="T181" s="215" t="s">
        <v>2132</v>
      </c>
      <c r="U181" s="214">
        <v>0.3</v>
      </c>
      <c r="V181" s="216">
        <f t="shared" si="47"/>
        <v>20.104399999999998</v>
      </c>
      <c r="W181" s="175"/>
      <c r="Y181" s="190"/>
    </row>
    <row r="182" spans="1:25" s="186" customFormat="1" hidden="1">
      <c r="A182" s="190" t="str">
        <f t="shared" si="49"/>
        <v>1040BR003066204406</v>
      </c>
      <c r="B182" s="190"/>
      <c r="C182" s="190" t="str">
        <f t="shared" si="45"/>
        <v>BR0030661040</v>
      </c>
      <c r="D182" s="198">
        <v>1040</v>
      </c>
      <c r="E182" s="222">
        <v>204406</v>
      </c>
      <c r="F182" s="190" t="s">
        <v>526</v>
      </c>
      <c r="G182" s="39" t="s">
        <v>1132</v>
      </c>
      <c r="H182" s="190" t="s">
        <v>1637</v>
      </c>
      <c r="I182" s="198" t="s">
        <v>487</v>
      </c>
      <c r="J182" s="179">
        <f>VLOOKUP(C182,BASE!A:N,14,0)</f>
        <v>2.7412200000000002</v>
      </c>
      <c r="K182" s="179">
        <f>VLOOKUP(C182,BASE!A:O,15,0)</f>
        <v>0.14000000000000001</v>
      </c>
      <c r="L182" s="185">
        <f>VLOOKUP(G182,BASE!F:M,8,0)*0.03</f>
        <v>6.6E-3</v>
      </c>
      <c r="M182" s="182" t="s">
        <v>158</v>
      </c>
      <c r="N182" s="217" t="s">
        <v>498</v>
      </c>
      <c r="O182" s="192" t="s">
        <v>122</v>
      </c>
      <c r="P182" s="185">
        <v>0</v>
      </c>
      <c r="Q182" s="190" t="str">
        <f>VLOOKUP(G182,BASE!F:H,3,0)</f>
        <v>BTF0005 RETAN</v>
      </c>
      <c r="R182" s="212" t="e">
        <f>IF(O182="PRANCHA",VLOOKUP(Q182,QUANT!F:K,6,0),IF('Precificação CIF'!#REF!="BAÚ",VLOOKUP('Precificação CIF'!#REF!,QUANT!F:K,2,0),IF(O182="CARRETA",VLOOKUP(Q182,QUANT!F:K,3,0))))</f>
        <v>#REF!</v>
      </c>
      <c r="S182" s="185" t="e">
        <f t="shared" si="46"/>
        <v>#REF!</v>
      </c>
      <c r="T182" s="215" t="s">
        <v>2132</v>
      </c>
      <c r="U182" s="214">
        <v>0.3</v>
      </c>
      <c r="V182" s="216">
        <f t="shared" si="47"/>
        <v>4.1254571428571438</v>
      </c>
      <c r="W182" s="175"/>
      <c r="Y182" s="190"/>
    </row>
    <row r="183" spans="1:25" s="186" customFormat="1" hidden="1">
      <c r="A183" s="190" t="str">
        <f t="shared" si="49"/>
        <v>104022008243204176</v>
      </c>
      <c r="B183" s="190"/>
      <c r="C183" s="190" t="str">
        <f t="shared" si="45"/>
        <v>220082431040</v>
      </c>
      <c r="D183" s="198">
        <v>1040</v>
      </c>
      <c r="E183" s="39">
        <v>204176</v>
      </c>
      <c r="F183" s="190" t="s">
        <v>2130</v>
      </c>
      <c r="G183" s="39">
        <v>22008243</v>
      </c>
      <c r="H183" s="190" t="s">
        <v>1647</v>
      </c>
      <c r="I183" s="198" t="s">
        <v>487</v>
      </c>
      <c r="J183" s="179">
        <f>VLOOKUP(C183,BASE!A:N,14,0)</f>
        <v>12.09074</v>
      </c>
      <c r="K183" s="179">
        <f>VLOOKUP(C183,BASE!A:O,15,0)</f>
        <v>0.7</v>
      </c>
      <c r="L183" s="185">
        <f>VLOOKUP(G183,BASE!F:M,8,0)*0.03</f>
        <v>3.0149999999999996E-2</v>
      </c>
      <c r="M183" s="190" t="s">
        <v>98</v>
      </c>
      <c r="N183" s="198" t="s">
        <v>346</v>
      </c>
      <c r="O183" s="192" t="s">
        <v>122</v>
      </c>
      <c r="P183" s="185">
        <v>0</v>
      </c>
      <c r="Q183" s="190" t="str">
        <f>VLOOKUP(G183,BASE!F:H,3,0)</f>
        <v>BTF0020 RTAN3</v>
      </c>
      <c r="R183" s="212">
        <f>IF(O183="PRANCHA",VLOOKUP(Q183,QUANT!F:K,6,0),IF('Precificação CIF'!O40="BAÚ",VLOOKUP('Precificação CIF'!Q40,QUANT!F:K,2,0),IF(O183="CARRETA",VLOOKUP(Q183,QUANT!F:K,3,0))))</f>
        <v>2000</v>
      </c>
      <c r="S183" s="185">
        <f t="shared" si="46"/>
        <v>0</v>
      </c>
      <c r="T183" s="215" t="s">
        <v>2132</v>
      </c>
      <c r="U183" s="214">
        <v>0.3</v>
      </c>
      <c r="V183" s="216">
        <f t="shared" si="47"/>
        <v>18.315557142857145</v>
      </c>
      <c r="W183" s="175"/>
      <c r="Y183" s="190"/>
    </row>
    <row r="184" spans="1:25" s="186" customFormat="1" hidden="1">
      <c r="A184" s="190" t="str">
        <f t="shared" si="49"/>
        <v>1040BR011504205013</v>
      </c>
      <c r="B184" s="190"/>
      <c r="C184" s="190" t="str">
        <f t="shared" si="45"/>
        <v>BR0115041040</v>
      </c>
      <c r="D184" s="198">
        <v>1040</v>
      </c>
      <c r="E184" s="222">
        <v>205013</v>
      </c>
      <c r="F184" s="190" t="s">
        <v>1006</v>
      </c>
      <c r="G184" s="39" t="s">
        <v>1472</v>
      </c>
      <c r="H184" s="190" t="s">
        <v>1963</v>
      </c>
      <c r="I184" s="198" t="s">
        <v>487</v>
      </c>
      <c r="J184" s="179">
        <f>VLOOKUP(C184,BASE!A:N,14,0)</f>
        <v>100.52001</v>
      </c>
      <c r="K184" s="179">
        <f>VLOOKUP(C184,BASE!A:O,15,0)</f>
        <v>3.06</v>
      </c>
      <c r="L184" s="185">
        <f>VLOOKUP(G184,BASE!F:M,8,0)*0.03</f>
        <v>0.25550999999999996</v>
      </c>
      <c r="M184" s="190" t="s">
        <v>98</v>
      </c>
      <c r="N184" s="198" t="s">
        <v>346</v>
      </c>
      <c r="O184" s="192" t="s">
        <v>121</v>
      </c>
      <c r="P184" s="185">
        <v>0</v>
      </c>
      <c r="Q184" s="190" t="str">
        <f>VLOOKUP(G184,BASE!F:H,3,0)</f>
        <v>TTF0220 LRING</v>
      </c>
      <c r="R184" s="212">
        <f>IF(O184="PRANCHA",VLOOKUP(Q184,QUANT!F:K,6,0),IF('Precificação CIF'!O85="BAÚ",VLOOKUP('Precificação CIF'!Q85,QUANT!F:K,2,0),IF(O184="CARRETA",VLOOKUP(Q184,QUANT!F:K,3,0))))</f>
        <v>840</v>
      </c>
      <c r="S184" s="185">
        <f t="shared" si="46"/>
        <v>0</v>
      </c>
      <c r="T184" s="215" t="s">
        <v>2132</v>
      </c>
      <c r="U184" s="214">
        <v>0.3</v>
      </c>
      <c r="V184" s="216">
        <f t="shared" si="47"/>
        <v>148.33645714285714</v>
      </c>
      <c r="W184" s="175"/>
      <c r="Y184" s="190"/>
    </row>
    <row r="185" spans="1:25" s="186" customFormat="1" hidden="1">
      <c r="A185" s="190" t="str">
        <f t="shared" si="49"/>
        <v>1040BR011894205013</v>
      </c>
      <c r="B185" s="190"/>
      <c r="C185" s="190" t="str">
        <f t="shared" si="45"/>
        <v>BR0118941040</v>
      </c>
      <c r="D185" s="198">
        <v>1040</v>
      </c>
      <c r="E185" s="222">
        <v>205013</v>
      </c>
      <c r="F185" s="190" t="s">
        <v>1006</v>
      </c>
      <c r="G185" s="39" t="s">
        <v>1173</v>
      </c>
      <c r="H185" s="190" t="s">
        <v>1693</v>
      </c>
      <c r="I185" s="198" t="s">
        <v>487</v>
      </c>
      <c r="J185" s="179">
        <f>VLOOKUP(C185,BASE!A:N,14,0)</f>
        <v>27.253440000000001</v>
      </c>
      <c r="K185" s="179">
        <f>VLOOKUP(C185,BASE!A:O,15,0)</f>
        <v>2.4</v>
      </c>
      <c r="L185" s="185">
        <f>VLOOKUP(G185,BASE!F:M,8,0)*0.03</f>
        <v>6.656999999999999E-2</v>
      </c>
      <c r="M185" s="190" t="s">
        <v>98</v>
      </c>
      <c r="N185" s="198" t="s">
        <v>346</v>
      </c>
      <c r="O185" s="192" t="s">
        <v>121</v>
      </c>
      <c r="P185" s="185">
        <v>0</v>
      </c>
      <c r="Q185" s="190" t="str">
        <f>VLOOKUP(G185,BASE!F:H,3,0)</f>
        <v>BTF0050 FASTA</v>
      </c>
      <c r="R185" s="212">
        <f>IF(O185="PRANCHA",VLOOKUP(Q185,QUANT!F:K,6,0),IF('Precificação CIF'!O86="BAÚ",VLOOKUP('Precificação CIF'!Q86,QUANT!F:K,2,0),IF(O185="CARRETA",VLOOKUP(Q185,QUANT!F:K,3,0))))</f>
        <v>44</v>
      </c>
      <c r="S185" s="185">
        <f t="shared" si="46"/>
        <v>0</v>
      </c>
      <c r="T185" s="215" t="s">
        <v>2132</v>
      </c>
      <c r="U185" s="214">
        <v>0.3</v>
      </c>
      <c r="V185" s="216">
        <f t="shared" si="47"/>
        <v>42.457157142857142</v>
      </c>
      <c r="W185" s="175"/>
      <c r="Y185" s="190"/>
    </row>
    <row r="186" spans="1:25" s="186" customFormat="1" hidden="1">
      <c r="A186" s="190" t="str">
        <f t="shared" si="49"/>
        <v>1040BR011886205013</v>
      </c>
      <c r="B186" s="190"/>
      <c r="C186" s="190" t="str">
        <f t="shared" si="45"/>
        <v>BR0118861040</v>
      </c>
      <c r="D186" s="198">
        <v>1040</v>
      </c>
      <c r="E186" s="222">
        <v>205013</v>
      </c>
      <c r="F186" s="190" t="s">
        <v>1006</v>
      </c>
      <c r="G186" s="39" t="s">
        <v>1141</v>
      </c>
      <c r="H186" s="190" t="s">
        <v>1652</v>
      </c>
      <c r="I186" s="198" t="s">
        <v>487</v>
      </c>
      <c r="J186" s="179">
        <f>VLOOKUP(C186,BASE!A:N,14,0)</f>
        <v>12.957690000000001</v>
      </c>
      <c r="K186" s="179">
        <f>VLOOKUP(C186,BASE!A:O,15,0)</f>
        <v>0.7</v>
      </c>
      <c r="L186" s="185">
        <f>VLOOKUP(G186,BASE!F:M,8,0)*0.03</f>
        <v>3.108E-2</v>
      </c>
      <c r="M186" s="190" t="s">
        <v>98</v>
      </c>
      <c r="N186" s="198" t="s">
        <v>346</v>
      </c>
      <c r="O186" s="192" t="s">
        <v>121</v>
      </c>
      <c r="P186" s="185">
        <v>0</v>
      </c>
      <c r="Q186" s="190" t="str">
        <f>VLOOKUP(G186,BASE!F:H,3,0)</f>
        <v>BTF0020 RTAN3</v>
      </c>
      <c r="R186" s="212" t="b">
        <f>IF(O186="PRANCHA",VLOOKUP(Q186,QUANT!F:K,6,0),IF('Precificação CIF'!O87="BAÚ",VLOOKUP('Precificação CIF'!Q87,QUANT!F:K,2,0),IF(O186="CARRETA",VLOOKUP(Q186,QUANT!F:K,3,0))))</f>
        <v>0</v>
      </c>
      <c r="S186" s="185" t="e">
        <f t="shared" si="46"/>
        <v>#DIV/0!</v>
      </c>
      <c r="T186" s="215" t="s">
        <v>2132</v>
      </c>
      <c r="U186" s="214">
        <v>0.3</v>
      </c>
      <c r="V186" s="216">
        <f t="shared" si="47"/>
        <v>19.555385714285716</v>
      </c>
      <c r="W186" s="175"/>
      <c r="Y186" s="190"/>
    </row>
    <row r="187" spans="1:25" s="186" customFormat="1" hidden="1">
      <c r="A187" s="190" t="str">
        <f t="shared" si="49"/>
        <v>1040BR009910204176</v>
      </c>
      <c r="B187" s="190"/>
      <c r="C187" s="190" t="str">
        <f t="shared" si="45"/>
        <v>BR0099101040</v>
      </c>
      <c r="D187" s="198">
        <v>1040</v>
      </c>
      <c r="E187" s="222">
        <v>204176</v>
      </c>
      <c r="F187" s="190" t="s">
        <v>741</v>
      </c>
      <c r="G187" s="39" t="s">
        <v>1452</v>
      </c>
      <c r="H187" s="190" t="s">
        <v>1941</v>
      </c>
      <c r="I187" s="198" t="s">
        <v>487</v>
      </c>
      <c r="J187" s="179">
        <f>VLOOKUP(C187,BASE!A:N,14,0)</f>
        <v>80.729849999999999</v>
      </c>
      <c r="K187" s="179">
        <f>VLOOKUP(C187,BASE!A:O,15,0)</f>
        <v>3.06</v>
      </c>
      <c r="L187" s="185">
        <f>VLOOKUP(G187,BASE!F:M,8,0)*0.03</f>
        <v>0.28550999999999999</v>
      </c>
      <c r="M187" s="191" t="s">
        <v>98</v>
      </c>
      <c r="N187" s="217" t="s">
        <v>346</v>
      </c>
      <c r="O187" s="192" t="s">
        <v>121</v>
      </c>
      <c r="P187" s="185">
        <v>0</v>
      </c>
      <c r="Q187" s="190" t="str">
        <f>VLOOKUP(G187,BASE!F:H,3,0)</f>
        <v>TTF0200 ELANE</v>
      </c>
      <c r="R187" s="212" t="b">
        <f>IF(O187="PRANCHA",VLOOKUP(Q187,QUANT!F:K,6,0),IF('Precificação CIF'!O269="BAÚ",VLOOKUP('Precificação CIF'!Q269,QUANT!F:K,2,0),IF(O187="CARRETA",VLOOKUP(Q187,QUANT!F:K,3,0))))</f>
        <v>0</v>
      </c>
      <c r="S187" s="185" t="e">
        <f t="shared" si="46"/>
        <v>#DIV/0!</v>
      </c>
      <c r="T187" s="215" t="s">
        <v>2132</v>
      </c>
      <c r="U187" s="214">
        <v>0.3</v>
      </c>
      <c r="V187" s="216">
        <f t="shared" si="47"/>
        <v>120.10765714285715</v>
      </c>
      <c r="W187" s="175"/>
      <c r="Y187" s="190"/>
    </row>
    <row r="188" spans="1:25" hidden="1">
      <c r="A188" s="190" t="str">
        <f t="shared" ref="A188:A191" si="50">D188&amp;G188&amp;E188</f>
        <v>1040BR001342203251</v>
      </c>
      <c r="C188" s="190" t="str">
        <f t="shared" ref="C188:C212" si="51">G188&amp;D188</f>
        <v>BR0013421040</v>
      </c>
      <c r="D188" s="198">
        <v>1040</v>
      </c>
      <c r="E188" s="222">
        <v>203251</v>
      </c>
      <c r="F188" s="190" t="s">
        <v>732</v>
      </c>
      <c r="G188" s="39" t="s">
        <v>1505</v>
      </c>
      <c r="H188" s="190" t="s">
        <v>1995</v>
      </c>
      <c r="I188" s="198" t="s">
        <v>487</v>
      </c>
      <c r="J188" s="179">
        <f>VLOOKUP(C188,BASE!A:N,14,0)</f>
        <v>134.22161</v>
      </c>
      <c r="K188" s="179">
        <f>VLOOKUP(C188,BASE!A:O,15,0)</f>
        <v>3.06</v>
      </c>
      <c r="L188" s="185">
        <f>VLOOKUP(G188,BASE!F:M,8,0)*0.03</f>
        <v>0.33038999999999996</v>
      </c>
      <c r="M188" s="182" t="s">
        <v>252</v>
      </c>
      <c r="N188" s="217" t="s">
        <v>504</v>
      </c>
      <c r="O188" s="192" t="s">
        <v>121</v>
      </c>
      <c r="P188" s="185">
        <f>VLOOKUP(O188&amp;M188&amp;D188,'Tabela Frete At. 23.03.22'!A:P,16,0)</f>
        <v>2098.7518254545453</v>
      </c>
      <c r="Q188" s="190" t="str">
        <f>VLOOKUP(G188,BASE!F:H,3,0)</f>
        <v>TTR0200 VANLQ</v>
      </c>
      <c r="R188" s="212">
        <f>IF(O188="PRANCHA",VLOOKUP(Q188,QUANT!F:K,6,0),IF('Precificação CIF'!O188="BAÚ",VLOOKUP('Precificação CIF'!Q188,QUANT!F:K,2,0),IF(O188="CARRETA",VLOOKUP(Q188,QUANT!F:K,3,0))))</f>
        <v>240</v>
      </c>
      <c r="S188" s="185">
        <f t="shared" ref="S188:S212" si="52">P188/R188</f>
        <v>8.7447992727272723</v>
      </c>
      <c r="T188" s="215" t="s">
        <v>2132</v>
      </c>
      <c r="U188" s="214">
        <v>0.3</v>
      </c>
      <c r="V188" s="216">
        <f t="shared" ref="V188:V212" si="53">IF(T188="CIF",(J188+K188+L188+S188)/(100%-U188),IF(T188="FOB",(J188+K188+L188)/(100%-U188),"FALTA DIGITAR CIF OU FOB"))</f>
        <v>196.58857142857144</v>
      </c>
      <c r="W188" s="175"/>
      <c r="Y188" s="190"/>
    </row>
    <row r="189" spans="1:25" hidden="1">
      <c r="A189" s="190" t="str">
        <f t="shared" si="50"/>
        <v>1040BR011305203251</v>
      </c>
      <c r="C189" s="190" t="str">
        <f t="shared" si="51"/>
        <v>BR0113051040</v>
      </c>
      <c r="D189" s="198">
        <v>1040</v>
      </c>
      <c r="E189" s="222">
        <v>203251</v>
      </c>
      <c r="F189" s="190" t="s">
        <v>732</v>
      </c>
      <c r="G189" s="39" t="s">
        <v>1503</v>
      </c>
      <c r="H189" s="190" t="s">
        <v>1993</v>
      </c>
      <c r="I189" s="198" t="s">
        <v>487</v>
      </c>
      <c r="J189" s="179">
        <f>VLOOKUP(C189,BASE!A:N,14,0)</f>
        <v>56.141019999999997</v>
      </c>
      <c r="K189" s="179">
        <f>VLOOKUP(C189,BASE!A:O,15,0)</f>
        <v>3.06</v>
      </c>
      <c r="L189" s="185">
        <f>VLOOKUP(G189,BASE!F:M,8,0)*0.03</f>
        <v>0.23402999999999999</v>
      </c>
      <c r="M189" s="182" t="s">
        <v>252</v>
      </c>
      <c r="N189" s="217" t="s">
        <v>504</v>
      </c>
      <c r="O189" s="192" t="s">
        <v>121</v>
      </c>
      <c r="P189" s="185">
        <f>VLOOKUP(O189&amp;M189&amp;D189,'Tabela Frete At. 23.03.22'!A:P,16,0)</f>
        <v>2098.7518254545453</v>
      </c>
      <c r="Q189" s="190" t="str">
        <f>VLOOKUP(G189,BASE!F:H,3,0)</f>
        <v>TTR0200 CROSC</v>
      </c>
      <c r="R189" s="212">
        <f>IF(O189="PRANCHA",VLOOKUP(Q189,QUANT!F:K,6,0),IF('Precificação CIF'!O189="BAÚ",VLOOKUP('Precificação CIF'!Q189,QUANT!F:K,2,0),IF(O189="CARRETA",VLOOKUP(Q189,QUANT!F:K,3,0))))</f>
        <v>240</v>
      </c>
      <c r="S189" s="185">
        <f t="shared" si="52"/>
        <v>8.7447992727272723</v>
      </c>
      <c r="T189" s="215" t="s">
        <v>2132</v>
      </c>
      <c r="U189" s="214">
        <v>0.3</v>
      </c>
      <c r="V189" s="216">
        <f t="shared" si="53"/>
        <v>84.907214285714289</v>
      </c>
      <c r="W189" s="175"/>
      <c r="Y189" s="190"/>
    </row>
    <row r="190" spans="1:25" hidden="1">
      <c r="A190" s="190" t="str">
        <f t="shared" si="50"/>
        <v>1040BR001352203251</v>
      </c>
      <c r="C190" s="190" t="str">
        <f t="shared" si="51"/>
        <v>BR0013521040</v>
      </c>
      <c r="D190" s="198">
        <v>1040</v>
      </c>
      <c r="E190" s="222">
        <v>203251</v>
      </c>
      <c r="F190" s="190" t="s">
        <v>732</v>
      </c>
      <c r="G190" s="39" t="s">
        <v>1496</v>
      </c>
      <c r="H190" s="190" t="s">
        <v>1986</v>
      </c>
      <c r="I190" s="198" t="s">
        <v>487</v>
      </c>
      <c r="J190" s="179">
        <f>VLOOKUP(C190,BASE!A:N,14,0)</f>
        <v>52.109029999999997</v>
      </c>
      <c r="K190" s="179">
        <f>VLOOKUP(C190,BASE!A:O,15,0)</f>
        <v>2.4</v>
      </c>
      <c r="L190" s="185">
        <f>VLOOKUP(G190,BASE!F:M,8,0)*0.03</f>
        <v>9.375E-2</v>
      </c>
      <c r="M190" s="182" t="s">
        <v>252</v>
      </c>
      <c r="N190" s="217" t="s">
        <v>504</v>
      </c>
      <c r="O190" s="192" t="s">
        <v>121</v>
      </c>
      <c r="P190" s="185">
        <f>VLOOKUP(O190&amp;M190&amp;D190,'Tabela Frete At. 23.03.22'!A:P,16,0)</f>
        <v>2098.7518254545453</v>
      </c>
      <c r="Q190" s="190" t="str">
        <f>VLOOKUP(G190,BASE!F:H,3,0)</f>
        <v>TTR0050 CILIN</v>
      </c>
      <c r="R190" s="212">
        <f>IF(O190="PRANCHA",VLOOKUP(Q190,QUANT!F:K,6,0),IF('Precificação CIF'!O190="BAÚ",VLOOKUP('Precificação CIF'!Q190,QUANT!F:K,2,0),IF(O190="CARRETA",VLOOKUP(Q190,QUANT!F:K,3,0))))</f>
        <v>840</v>
      </c>
      <c r="S190" s="185">
        <f t="shared" si="52"/>
        <v>2.4985140779220778</v>
      </c>
      <c r="T190" s="215" t="s">
        <v>2132</v>
      </c>
      <c r="U190" s="214">
        <v>0.3</v>
      </c>
      <c r="V190" s="216">
        <f t="shared" si="53"/>
        <v>78.003971428571433</v>
      </c>
      <c r="W190" s="175"/>
      <c r="Y190" s="190"/>
    </row>
    <row r="191" spans="1:25" hidden="1">
      <c r="A191" s="190" t="str">
        <f t="shared" si="50"/>
        <v>1040BR001350203251</v>
      </c>
      <c r="C191" s="190" t="str">
        <f t="shared" si="51"/>
        <v>BR0013501040</v>
      </c>
      <c r="D191" s="198">
        <v>1040</v>
      </c>
      <c r="E191" s="222">
        <v>203251</v>
      </c>
      <c r="F191" s="190" t="s">
        <v>732</v>
      </c>
      <c r="G191" s="39" t="s">
        <v>1494</v>
      </c>
      <c r="H191" s="190" t="s">
        <v>1985</v>
      </c>
      <c r="I191" s="198" t="s">
        <v>487</v>
      </c>
      <c r="J191" s="179">
        <f>VLOOKUP(C191,BASE!A:N,14,0)</f>
        <v>33.729819999999997</v>
      </c>
      <c r="K191" s="179">
        <f>VLOOKUP(C191,BASE!A:O,15,0)</f>
        <v>2.4</v>
      </c>
      <c r="L191" s="185">
        <f>VLOOKUP(G191,BASE!F:M,8,0)*0.03</f>
        <v>5.6459999999999996E-2</v>
      </c>
      <c r="M191" s="182" t="s">
        <v>252</v>
      </c>
      <c r="N191" s="217" t="s">
        <v>504</v>
      </c>
      <c r="O191" s="192" t="s">
        <v>121</v>
      </c>
      <c r="P191" s="185">
        <f>VLOOKUP(O191&amp;M191&amp;D191,'Tabela Frete At. 23.03.22'!A:P,16,0)</f>
        <v>2098.7518254545453</v>
      </c>
      <c r="Q191" s="190" t="str">
        <f>VLOOKUP(G191,BASE!F:H,3,0)</f>
        <v>TTR0030 CILLQ</v>
      </c>
      <c r="R191" s="212">
        <f>IF(O191="PRANCHA",VLOOKUP(Q191,QUANT!F:K,6,0),IF('Precificação CIF'!O191="BAÚ",VLOOKUP('Precificação CIF'!Q191,QUANT!F:K,2,0),IF(O191="CARRETA",VLOOKUP(Q191,QUANT!F:K,3,0))))</f>
        <v>1392</v>
      </c>
      <c r="S191" s="185">
        <f t="shared" si="52"/>
        <v>1.5077240125391849</v>
      </c>
      <c r="T191" s="215" t="s">
        <v>2132</v>
      </c>
      <c r="U191" s="214">
        <v>0.3</v>
      </c>
      <c r="V191" s="216">
        <f t="shared" si="53"/>
        <v>51.694685714285711</v>
      </c>
      <c r="W191" s="175"/>
      <c r="Y191" s="190"/>
    </row>
    <row r="192" spans="1:25" hidden="1">
      <c r="A192" s="190" t="s">
        <v>2293</v>
      </c>
      <c r="C192" s="190" t="str">
        <f t="shared" si="51"/>
        <v>BR0119041040</v>
      </c>
      <c r="D192" s="198">
        <v>1040</v>
      </c>
      <c r="E192" s="39">
        <v>214687</v>
      </c>
      <c r="F192" s="190" t="s">
        <v>2439</v>
      </c>
      <c r="G192" s="190" t="s">
        <v>1148</v>
      </c>
      <c r="H192" s="190" t="s">
        <v>2060</v>
      </c>
      <c r="I192" s="198" t="s">
        <v>487</v>
      </c>
      <c r="J192" s="179">
        <f>VLOOKUP(C192,BASE!A:N,14,0)</f>
        <v>17.388469999999998</v>
      </c>
      <c r="K192" s="179">
        <f>VLOOKUP(C192,BASE!A:O,15,0)</f>
        <v>0.7</v>
      </c>
      <c r="L192" s="185">
        <f>VLOOKUP(G192,BASE!F:M,8,0)*0.03</f>
        <v>3.7139999999999999E-2</v>
      </c>
      <c r="M192" s="190" t="s">
        <v>72</v>
      </c>
      <c r="N192" s="217" t="s">
        <v>346</v>
      </c>
      <c r="O192" s="192" t="s">
        <v>121</v>
      </c>
      <c r="P192" s="185">
        <f>VLOOKUP(O192&amp;M192&amp;D192,'Tabela Frete At. 23.03.22'!A:P,16,0)</f>
        <v>2371.0708181818181</v>
      </c>
      <c r="Q192" s="190" t="str">
        <f>VLOOKUP(G192,BASE!F:H,3,0)</f>
        <v>BTF0020 RTAN3</v>
      </c>
      <c r="R192" s="212">
        <f>IF(O192="PRANCHA",VLOOKUP(Q192,QUANT!F:K,6,0),IF('Precificação CIF'!O192="BAÚ",VLOOKUP('Precificação CIF'!Q192,QUANT!F:K,2,0),IF(O192="CARRETA",VLOOKUP(Q192,QUANT!F:K,3,0))))</f>
        <v>2000</v>
      </c>
      <c r="S192" s="185">
        <f t="shared" si="52"/>
        <v>1.1855354090909092</v>
      </c>
      <c r="T192" s="215" t="s">
        <v>2133</v>
      </c>
      <c r="U192" s="214">
        <v>0.3</v>
      </c>
      <c r="V192" s="216">
        <f t="shared" si="53"/>
        <v>27.587350584415585</v>
      </c>
      <c r="W192" s="190"/>
      <c r="Y192" s="190"/>
    </row>
    <row r="193" spans="1:25" hidden="1">
      <c r="A193" s="190" t="s">
        <v>2306</v>
      </c>
      <c r="C193" s="190" t="str">
        <f t="shared" si="51"/>
        <v>BR0119201040</v>
      </c>
      <c r="D193" s="198">
        <v>1040</v>
      </c>
      <c r="E193" s="39">
        <v>214687</v>
      </c>
      <c r="F193" s="190" t="s">
        <v>2439</v>
      </c>
      <c r="G193" s="190" t="s">
        <v>1147</v>
      </c>
      <c r="H193" s="190" t="s">
        <v>2060</v>
      </c>
      <c r="I193" s="198" t="s">
        <v>487</v>
      </c>
      <c r="J193" s="179">
        <f>VLOOKUP(C193,BASE!A:N,14,0)</f>
        <v>15.524039999999999</v>
      </c>
      <c r="K193" s="179">
        <f>VLOOKUP(C193,BASE!A:O,15,0)</f>
        <v>0.7</v>
      </c>
      <c r="L193" s="185">
        <f>VLOOKUP(G193,BASE!F:M,8,0)*0.03</f>
        <v>3.7139999999999999E-2</v>
      </c>
      <c r="M193" s="190" t="s">
        <v>72</v>
      </c>
      <c r="N193" s="217" t="s">
        <v>346</v>
      </c>
      <c r="O193" s="192" t="s">
        <v>121</v>
      </c>
      <c r="P193" s="185">
        <f>VLOOKUP(O193&amp;M193&amp;D193,'Tabela Frete At. 23.03.22'!A:P,16,0)</f>
        <v>2371.0708181818181</v>
      </c>
      <c r="Q193" s="190" t="str">
        <f>VLOOKUP(G193,BASE!F:H,3,0)</f>
        <v>BTF0020 RTAN3</v>
      </c>
      <c r="R193" s="212">
        <f>IF(O193="PRANCHA",VLOOKUP(Q193,QUANT!F:K,6,0),IF('Precificação CIF'!O193="BAÚ",VLOOKUP('Precificação CIF'!Q193,QUANT!F:K,2,0),IF(O193="CARRETA",VLOOKUP(Q193,QUANT!F:K,3,0))))</f>
        <v>2000</v>
      </c>
      <c r="S193" s="185">
        <f t="shared" si="52"/>
        <v>1.1855354090909092</v>
      </c>
      <c r="T193" s="215" t="s">
        <v>2132</v>
      </c>
      <c r="U193" s="214">
        <v>0.3</v>
      </c>
      <c r="V193" s="216">
        <f t="shared" si="53"/>
        <v>23.230257142857145</v>
      </c>
      <c r="W193" s="190"/>
      <c r="Y193" s="190"/>
    </row>
    <row r="194" spans="1:25" hidden="1">
      <c r="A194" s="190" t="s">
        <v>2349</v>
      </c>
      <c r="C194" s="190" t="str">
        <f t="shared" si="51"/>
        <v>BR0001492060</v>
      </c>
      <c r="D194" s="198">
        <v>2060</v>
      </c>
      <c r="E194" s="39">
        <v>214788</v>
      </c>
      <c r="F194" s="190" t="s">
        <v>2469</v>
      </c>
      <c r="G194" s="190" t="s">
        <v>1367</v>
      </c>
      <c r="H194" s="190" t="s">
        <v>2586</v>
      </c>
      <c r="I194" s="198" t="s">
        <v>487</v>
      </c>
      <c r="J194" s="179">
        <f>VLOOKUP(C194,BASE!A:N,14,0)</f>
        <v>59.797170000000001</v>
      </c>
      <c r="K194" s="179">
        <f>VLOOKUP(C194,BASE!A:O,15,0)</f>
        <v>2.12</v>
      </c>
      <c r="L194" s="185">
        <f>VLOOKUP(G194,BASE!F:M,8,0)*0.03</f>
        <v>0.44999999999999996</v>
      </c>
      <c r="M194" s="190" t="s">
        <v>72</v>
      </c>
      <c r="N194" s="217" t="s">
        <v>346</v>
      </c>
      <c r="O194" s="192" t="s">
        <v>121</v>
      </c>
      <c r="P194" s="185">
        <f>VLOOKUP(O194&amp;M194&amp;D194,'Tabela Frete At. 23.03.22'!A:P,16,0)</f>
        <v>2633.8799259969164</v>
      </c>
      <c r="Q194" s="190" t="str">
        <f>VLOOKUP(G194,BASE!F:H,3,0)</f>
        <v>TF 200</v>
      </c>
      <c r="R194" s="212">
        <f>IF(O194="PRANCHA",VLOOKUP(Q194,QUANT!F:K,6,0),IF('Precificação CIF'!O194="BAÚ",VLOOKUP('Precificação CIF'!Q194,QUANT!F:K,2,0),IF(O194="CARRETA",VLOOKUP(Q194,QUANT!F:K,3,0))))</f>
        <v>240</v>
      </c>
      <c r="S194" s="185">
        <f t="shared" si="52"/>
        <v>10.974499691653818</v>
      </c>
      <c r="T194" s="215" t="s">
        <v>2133</v>
      </c>
      <c r="U194" s="214">
        <v>0.3</v>
      </c>
      <c r="V194" s="216">
        <f t="shared" si="53"/>
        <v>104.77381384521975</v>
      </c>
      <c r="W194" s="190"/>
      <c r="Y194" s="190"/>
    </row>
    <row r="195" spans="1:25" hidden="1">
      <c r="A195" s="190" t="s">
        <v>2325</v>
      </c>
      <c r="C195" s="190" t="str">
        <f t="shared" si="51"/>
        <v>BR0002252060</v>
      </c>
      <c r="D195" s="198">
        <v>2060</v>
      </c>
      <c r="E195" s="39">
        <v>200407</v>
      </c>
      <c r="F195" s="190" t="s">
        <v>2451</v>
      </c>
      <c r="G195" s="190" t="s">
        <v>2155</v>
      </c>
      <c r="H195" s="190" t="s">
        <v>2156</v>
      </c>
      <c r="I195" s="198" t="s">
        <v>487</v>
      </c>
      <c r="J195" s="179">
        <f>VLOOKUP(C195,BASE!A:N,14,0)</f>
        <v>51.141480000000001</v>
      </c>
      <c r="K195" s="179">
        <f>VLOOKUP(C195,BASE!A:O,15,0)</f>
        <v>2.12</v>
      </c>
      <c r="L195" s="185">
        <f>VLOOKUP(G195,BASE!F:M,8,0)*0.03</f>
        <v>0.42</v>
      </c>
      <c r="M195" s="190" t="s">
        <v>72</v>
      </c>
      <c r="N195" s="217" t="s">
        <v>346</v>
      </c>
      <c r="O195" s="192" t="s">
        <v>121</v>
      </c>
      <c r="P195" s="185">
        <f>VLOOKUP(O195&amp;M195&amp;D195,'Tabela Frete At. 23.03.22'!A:P,16,0)</f>
        <v>2633.8799259969164</v>
      </c>
      <c r="Q195" s="190" t="str">
        <f>VLOOKUP(G195,BASE!F:H,3,0)</f>
        <v>TF 200</v>
      </c>
      <c r="R195" s="212">
        <f>IF(O195="PRANCHA",VLOOKUP(Q195,QUANT!F:K,6,0),IF('Precificação CIF'!O195="BAÚ",VLOOKUP('Precificação CIF'!Q195,QUANT!F:K,2,0),IF(O195="CARRETA",VLOOKUP(Q195,QUANT!F:K,3,0))))</f>
        <v>240</v>
      </c>
      <c r="S195" s="185">
        <f t="shared" si="52"/>
        <v>10.974499691653818</v>
      </c>
      <c r="T195" s="215" t="s">
        <v>2133</v>
      </c>
      <c r="U195" s="214">
        <v>0.3</v>
      </c>
      <c r="V195" s="216">
        <f t="shared" si="53"/>
        <v>92.365685273791172</v>
      </c>
      <c r="W195" s="190"/>
      <c r="Y195" s="190"/>
    </row>
    <row r="196" spans="1:25" hidden="1">
      <c r="A196" s="190" t="s">
        <v>2254</v>
      </c>
      <c r="C196" s="190" t="str">
        <f t="shared" si="51"/>
        <v>BR0118941040</v>
      </c>
      <c r="D196" s="198">
        <v>1040</v>
      </c>
      <c r="E196" s="39">
        <v>205039</v>
      </c>
      <c r="F196" s="190" t="s">
        <v>2421</v>
      </c>
      <c r="G196" s="190" t="s">
        <v>1173</v>
      </c>
      <c r="H196" s="190" t="s">
        <v>2048</v>
      </c>
      <c r="I196" s="198" t="s">
        <v>487</v>
      </c>
      <c r="J196" s="179">
        <f>VLOOKUP(C196,BASE!A:N,14,0)</f>
        <v>27.253440000000001</v>
      </c>
      <c r="K196" s="179">
        <f>VLOOKUP(C196,BASE!A:O,15,0)</f>
        <v>2.4</v>
      </c>
      <c r="L196" s="185">
        <f>VLOOKUP(G196,BASE!F:M,8,0)*0.03</f>
        <v>6.656999999999999E-2</v>
      </c>
      <c r="M196" s="190" t="s">
        <v>72</v>
      </c>
      <c r="N196" s="217" t="s">
        <v>346</v>
      </c>
      <c r="O196" s="192" t="s">
        <v>121</v>
      </c>
      <c r="P196" s="185">
        <f>VLOOKUP(O196&amp;M196&amp;D196,'Tabela Frete At. 23.03.22'!A:P,16,0)</f>
        <v>2371.0708181818181</v>
      </c>
      <c r="Q196" s="190" t="str">
        <f>VLOOKUP(G196,BASE!F:H,3,0)</f>
        <v>BTF0050 FASTA</v>
      </c>
      <c r="R196" s="212">
        <f>IF(O196="PRANCHA",VLOOKUP(Q196,QUANT!F:K,6,0),IF('Precificação CIF'!O196="BAÚ",VLOOKUP('Precificação CIF'!Q196,QUANT!F:K,2,0),IF(O196="CARRETA",VLOOKUP(Q196,QUANT!F:K,3,0))))</f>
        <v>1000</v>
      </c>
      <c r="S196" s="185">
        <f t="shared" si="52"/>
        <v>2.3710708181818183</v>
      </c>
      <c r="T196" s="215" t="s">
        <v>2132</v>
      </c>
      <c r="U196" s="214">
        <v>0.3</v>
      </c>
      <c r="V196" s="216">
        <f t="shared" si="53"/>
        <v>42.457157142857142</v>
      </c>
      <c r="W196" s="190"/>
      <c r="Y196" s="190"/>
    </row>
    <row r="197" spans="1:25" hidden="1">
      <c r="A197" s="190" t="s">
        <v>2260</v>
      </c>
      <c r="C197" s="190" t="str">
        <f t="shared" si="51"/>
        <v>BR0013521040</v>
      </c>
      <c r="D197" s="198">
        <v>1040</v>
      </c>
      <c r="E197" s="39">
        <v>205039</v>
      </c>
      <c r="F197" s="190" t="s">
        <v>2421</v>
      </c>
      <c r="G197" s="190" t="s">
        <v>1496</v>
      </c>
      <c r="H197" s="190" t="s">
        <v>2049</v>
      </c>
      <c r="I197" s="198" t="s">
        <v>487</v>
      </c>
      <c r="J197" s="179">
        <f>VLOOKUP(C197,BASE!A:N,14,0)</f>
        <v>52.109029999999997</v>
      </c>
      <c r="K197" s="179">
        <f>VLOOKUP(C197,BASE!A:O,15,0)</f>
        <v>2.4</v>
      </c>
      <c r="L197" s="185">
        <f>VLOOKUP(G197,BASE!F:M,8,0)*0.03</f>
        <v>9.375E-2</v>
      </c>
      <c r="M197" s="190" t="s">
        <v>72</v>
      </c>
      <c r="N197" s="217" t="s">
        <v>346</v>
      </c>
      <c r="O197" s="192" t="s">
        <v>121</v>
      </c>
      <c r="P197" s="185">
        <f>VLOOKUP(O197&amp;M197&amp;D197,'Tabela Frete At. 23.03.22'!A:P,16,0)</f>
        <v>2371.0708181818181</v>
      </c>
      <c r="Q197" s="190" t="str">
        <f>VLOOKUP(G197,BASE!F:H,3,0)</f>
        <v>TTR0050 CILIN</v>
      </c>
      <c r="R197" s="212">
        <f>IF(O197="PRANCHA",VLOOKUP(Q197,QUANT!F:K,6,0),IF('Precificação CIF'!O197="BAÚ",VLOOKUP('Precificação CIF'!Q197,QUANT!F:K,2,0),IF(O197="CARRETA",VLOOKUP(Q197,QUANT!F:K,3,0))))</f>
        <v>840</v>
      </c>
      <c r="S197" s="185">
        <f t="shared" si="52"/>
        <v>2.8227033549783549</v>
      </c>
      <c r="T197" s="215" t="s">
        <v>2133</v>
      </c>
      <c r="U197" s="214">
        <v>0.3</v>
      </c>
      <c r="V197" s="216">
        <f t="shared" si="53"/>
        <v>82.036404792826232</v>
      </c>
      <c r="W197" s="190"/>
      <c r="Y197" s="190"/>
    </row>
    <row r="198" spans="1:25" hidden="1">
      <c r="A198" s="190" t="s">
        <v>2261</v>
      </c>
      <c r="C198" s="190" t="str">
        <f t="shared" si="51"/>
        <v>BR0113051040</v>
      </c>
      <c r="D198" s="198">
        <v>1040</v>
      </c>
      <c r="E198" s="39">
        <v>205039</v>
      </c>
      <c r="F198" s="190" t="s">
        <v>2421</v>
      </c>
      <c r="G198" s="190" t="s">
        <v>1503</v>
      </c>
      <c r="H198" s="190" t="s">
        <v>2054</v>
      </c>
      <c r="I198" s="198" t="s">
        <v>487</v>
      </c>
      <c r="J198" s="179">
        <f>VLOOKUP(C198,BASE!A:N,14,0)</f>
        <v>56.141019999999997</v>
      </c>
      <c r="K198" s="179">
        <f>VLOOKUP(C198,BASE!A:O,15,0)</f>
        <v>3.06</v>
      </c>
      <c r="L198" s="185">
        <f>VLOOKUP(G198,BASE!F:M,8,0)*0.03</f>
        <v>0.23402999999999999</v>
      </c>
      <c r="M198" s="190" t="s">
        <v>72</v>
      </c>
      <c r="N198" s="217" t="s">
        <v>346</v>
      </c>
      <c r="O198" s="192" t="s">
        <v>121</v>
      </c>
      <c r="P198" s="185">
        <f>VLOOKUP(O198&amp;M198&amp;D198,'Tabela Frete At. 23.03.22'!A:P,16,0)</f>
        <v>2371.0708181818181</v>
      </c>
      <c r="Q198" s="190" t="str">
        <f>VLOOKUP(G198,BASE!F:H,3,0)</f>
        <v>TTR0200 CROSC</v>
      </c>
      <c r="R198" s="212">
        <f>IF(O198="PRANCHA",VLOOKUP(Q198,QUANT!F:K,6,0),IF('Precificação CIF'!O198="BAÚ",VLOOKUP('Precificação CIF'!Q198,QUANT!F:K,2,0),IF(O198="CARRETA",VLOOKUP(Q198,QUANT!F:K,3,0))))</f>
        <v>240</v>
      </c>
      <c r="S198" s="185">
        <f t="shared" si="52"/>
        <v>9.8794617424242421</v>
      </c>
      <c r="T198" s="215" t="s">
        <v>2132</v>
      </c>
      <c r="U198" s="214">
        <v>0.3</v>
      </c>
      <c r="V198" s="216">
        <f t="shared" si="53"/>
        <v>84.907214285714289</v>
      </c>
      <c r="W198" s="190"/>
      <c r="Y198" s="190"/>
    </row>
    <row r="199" spans="1:25" hidden="1">
      <c r="A199" s="190" t="s">
        <v>2273</v>
      </c>
      <c r="C199" s="190" t="str">
        <f t="shared" si="51"/>
        <v>BR0013421040</v>
      </c>
      <c r="D199" s="198">
        <v>1040</v>
      </c>
      <c r="E199" s="39">
        <v>205039</v>
      </c>
      <c r="F199" s="190" t="s">
        <v>2421</v>
      </c>
      <c r="G199" s="190" t="s">
        <v>1505</v>
      </c>
      <c r="H199" s="190" t="s">
        <v>2061</v>
      </c>
      <c r="I199" s="198" t="s">
        <v>487</v>
      </c>
      <c r="J199" s="179">
        <f>VLOOKUP(C199,BASE!A:N,14,0)</f>
        <v>134.22161</v>
      </c>
      <c r="K199" s="179">
        <f>VLOOKUP(C199,BASE!A:O,15,0)</f>
        <v>3.06</v>
      </c>
      <c r="L199" s="185">
        <f>VLOOKUP(G199,BASE!F:M,8,0)*0.03</f>
        <v>0.33038999999999996</v>
      </c>
      <c r="M199" s="190" t="s">
        <v>72</v>
      </c>
      <c r="N199" s="217" t="s">
        <v>346</v>
      </c>
      <c r="O199" s="192" t="s">
        <v>121</v>
      </c>
      <c r="P199" s="185">
        <f>VLOOKUP(O199&amp;M199&amp;D199,'Tabela Frete At. 23.03.22'!A:P,16,0)</f>
        <v>2371.0708181818181</v>
      </c>
      <c r="Q199" s="190" t="str">
        <f>VLOOKUP(G199,BASE!F:H,3,0)</f>
        <v>TTR0200 VANLQ</v>
      </c>
      <c r="R199" s="212">
        <f>IF(O199="PRANCHA",VLOOKUP(Q199,QUANT!F:K,6,0),IF('Precificação CIF'!O199="BAÚ",VLOOKUP('Precificação CIF'!Q199,QUANT!F:K,2,0),IF(O199="CARRETA",VLOOKUP(Q199,QUANT!F:K,3,0))))</f>
        <v>240</v>
      </c>
      <c r="S199" s="185">
        <f t="shared" si="52"/>
        <v>9.8794617424242421</v>
      </c>
      <c r="T199" s="215" t="s">
        <v>2132</v>
      </c>
      <c r="U199" s="214">
        <v>0.3</v>
      </c>
      <c r="V199" s="216">
        <f t="shared" si="53"/>
        <v>196.58857142857144</v>
      </c>
      <c r="W199" s="190"/>
      <c r="Y199" s="190"/>
    </row>
    <row r="200" spans="1:25" hidden="1">
      <c r="A200" s="190" t="s">
        <v>2275</v>
      </c>
      <c r="C200" s="190" t="str">
        <f t="shared" si="51"/>
        <v>BR0106331040</v>
      </c>
      <c r="D200" s="198">
        <v>1040</v>
      </c>
      <c r="E200" s="39">
        <v>205039</v>
      </c>
      <c r="F200" s="190" t="s">
        <v>2421</v>
      </c>
      <c r="G200" s="190" t="s">
        <v>1131</v>
      </c>
      <c r="H200" s="190" t="s">
        <v>2068</v>
      </c>
      <c r="I200" s="198" t="s">
        <v>487</v>
      </c>
      <c r="J200" s="179">
        <f>VLOOKUP(C200,BASE!A:N,14,0)</f>
        <v>2.8310200000000001</v>
      </c>
      <c r="K200" s="179">
        <f>VLOOKUP(C200,BASE!A:O,15,0)</f>
        <v>0.14000000000000001</v>
      </c>
      <c r="L200" s="185">
        <f>VLOOKUP(G200,BASE!F:M,8,0)*0.03</f>
        <v>6.6911100000000001E-3</v>
      </c>
      <c r="M200" s="190" t="s">
        <v>72</v>
      </c>
      <c r="N200" s="217" t="s">
        <v>346</v>
      </c>
      <c r="O200" s="192" t="s">
        <v>121</v>
      </c>
      <c r="P200" s="185">
        <f>VLOOKUP(O200&amp;M200&amp;D200,'Tabela Frete At. 23.03.22'!A:P,16,0)</f>
        <v>2371.0708181818181</v>
      </c>
      <c r="Q200" s="190" t="str">
        <f>VLOOKUP(G200,BASE!F:H,3,0)</f>
        <v>BTF0005 RETAN</v>
      </c>
      <c r="R200" s="212">
        <f>IF(O200="PRANCHA",VLOOKUP(Q200,QUANT!F:K,6,0),IF('Precificação CIF'!O200="BAÚ",VLOOKUP('Precificação CIF'!Q200,QUANT!F:K,2,0),IF(O200="CARRETA",VLOOKUP(Q200,QUANT!F:K,3,0))))</f>
        <v>8000</v>
      </c>
      <c r="S200" s="185">
        <f t="shared" si="52"/>
        <v>0.29638385227272729</v>
      </c>
      <c r="T200" s="215" t="s">
        <v>2133</v>
      </c>
      <c r="U200" s="214">
        <v>0.3</v>
      </c>
      <c r="V200" s="216">
        <f t="shared" si="53"/>
        <v>4.6772785175324678</v>
      </c>
      <c r="W200" s="190"/>
      <c r="Y200" s="190"/>
    </row>
    <row r="201" spans="1:25" hidden="1">
      <c r="A201" s="190" t="s">
        <v>2289</v>
      </c>
      <c r="C201" s="190" t="str">
        <f t="shared" si="51"/>
        <v>BR0013351040</v>
      </c>
      <c r="D201" s="198">
        <v>1040</v>
      </c>
      <c r="E201" s="39">
        <v>205039</v>
      </c>
      <c r="F201" s="190" t="s">
        <v>2421</v>
      </c>
      <c r="G201" s="190" t="s">
        <v>1497</v>
      </c>
      <c r="H201" s="190" t="s">
        <v>2041</v>
      </c>
      <c r="I201" s="198" t="s">
        <v>487</v>
      </c>
      <c r="J201" s="179">
        <f>VLOOKUP(C201,BASE!A:N,14,0)</f>
        <v>109.68727</v>
      </c>
      <c r="K201" s="179">
        <f>VLOOKUP(C201,BASE!A:O,15,0)</f>
        <v>3.06</v>
      </c>
      <c r="L201" s="185">
        <f>VLOOKUP(G201,BASE!F:M,8,0)*0.03</f>
        <v>0.25469999999999998</v>
      </c>
      <c r="M201" s="190" t="s">
        <v>72</v>
      </c>
      <c r="N201" s="217" t="s">
        <v>346</v>
      </c>
      <c r="O201" s="192" t="s">
        <v>121</v>
      </c>
      <c r="P201" s="185">
        <f>VLOOKUP(O201&amp;M201&amp;D201,'Tabela Frete At. 23.03.22'!A:P,16,0)</f>
        <v>2371.0708181818181</v>
      </c>
      <c r="Q201" s="190" t="str">
        <f>VLOOKUP(G201,BASE!F:H,3,0)</f>
        <v>TTR0100 VANLQ</v>
      </c>
      <c r="R201" s="212">
        <f>IF(O201="PRANCHA",VLOOKUP(Q201,QUANT!F:K,6,0),IF('Precificação CIF'!O201="BAÚ",VLOOKUP('Precificação CIF'!Q201,QUANT!F:K,2,0),IF(O201="CARRETA",VLOOKUP(Q201,QUANT!F:K,3,0))))</f>
        <v>350</v>
      </c>
      <c r="S201" s="185">
        <f t="shared" si="52"/>
        <v>6.7744880519480519</v>
      </c>
      <c r="T201" s="215" t="s">
        <v>2133</v>
      </c>
      <c r="U201" s="214">
        <v>0.3</v>
      </c>
      <c r="V201" s="216">
        <f t="shared" si="53"/>
        <v>171.10922578849724</v>
      </c>
      <c r="W201" s="190"/>
      <c r="Y201" s="190"/>
    </row>
    <row r="202" spans="1:25" hidden="1">
      <c r="A202" s="190" t="s">
        <v>2305</v>
      </c>
      <c r="C202" s="190" t="str">
        <f t="shared" si="51"/>
        <v>BR0106341040</v>
      </c>
      <c r="D202" s="198">
        <v>1040</v>
      </c>
      <c r="E202" s="39">
        <v>205039</v>
      </c>
      <c r="F202" s="190" t="s">
        <v>2421</v>
      </c>
      <c r="G202" s="190" t="s">
        <v>1127</v>
      </c>
      <c r="H202" s="190" t="s">
        <v>2053</v>
      </c>
      <c r="I202" s="198" t="s">
        <v>487</v>
      </c>
      <c r="J202" s="179">
        <f>VLOOKUP(C202,BASE!A:N,14,0)</f>
        <v>2.7997900000000002</v>
      </c>
      <c r="K202" s="179">
        <f>VLOOKUP(C202,BASE!A:O,15,0)</f>
        <v>0.14000000000000001</v>
      </c>
      <c r="L202" s="185">
        <f>VLOOKUP(G202,BASE!F:M,8,0)*0.03</f>
        <v>6.6329999999999991E-3</v>
      </c>
      <c r="M202" s="190" t="s">
        <v>72</v>
      </c>
      <c r="N202" s="217" t="s">
        <v>346</v>
      </c>
      <c r="O202" s="192" t="s">
        <v>121</v>
      </c>
      <c r="P202" s="185">
        <f>VLOOKUP(O202&amp;M202&amp;D202,'Tabela Frete At. 23.03.22'!A:P,16,0)</f>
        <v>2371.0708181818181</v>
      </c>
      <c r="Q202" s="190" t="str">
        <f>VLOOKUP(G202,BASE!F:H,3,0)</f>
        <v>BTF0005 RETAN</v>
      </c>
      <c r="R202" s="212">
        <f>IF(O202="PRANCHA",VLOOKUP(Q202,QUANT!F:K,6,0),IF('Precificação CIF'!O202="BAÚ",VLOOKUP('Precificação CIF'!Q202,QUANT!F:K,2,0),IF(O202="CARRETA",VLOOKUP(Q202,QUANT!F:K,3,0))))</f>
        <v>8000</v>
      </c>
      <c r="S202" s="185">
        <f t="shared" si="52"/>
        <v>0.29638385227272729</v>
      </c>
      <c r="T202" s="215" t="s">
        <v>2133</v>
      </c>
      <c r="U202" s="214">
        <v>0.3</v>
      </c>
      <c r="V202" s="216">
        <f t="shared" si="53"/>
        <v>4.6325812175324677</v>
      </c>
      <c r="W202" s="190"/>
      <c r="Y202" s="190"/>
    </row>
    <row r="203" spans="1:25" hidden="1">
      <c r="A203" s="190" t="s">
        <v>2315</v>
      </c>
      <c r="C203" s="190" t="str">
        <f t="shared" si="51"/>
        <v>BR0013501040</v>
      </c>
      <c r="D203" s="198">
        <v>1040</v>
      </c>
      <c r="E203" s="39">
        <v>205039</v>
      </c>
      <c r="F203" s="190" t="s">
        <v>2421</v>
      </c>
      <c r="G203" s="190" t="s">
        <v>1494</v>
      </c>
      <c r="H203" s="190" t="s">
        <v>2058</v>
      </c>
      <c r="I203" s="198" t="s">
        <v>487</v>
      </c>
      <c r="J203" s="179">
        <f>VLOOKUP(C203,BASE!A:N,14,0)</f>
        <v>33.729819999999997</v>
      </c>
      <c r="K203" s="179">
        <f>VLOOKUP(C203,BASE!A:O,15,0)</f>
        <v>2.4</v>
      </c>
      <c r="L203" s="185">
        <f>VLOOKUP(G203,BASE!F:M,8,0)*0.03</f>
        <v>5.6459999999999996E-2</v>
      </c>
      <c r="M203" s="190" t="s">
        <v>72</v>
      </c>
      <c r="N203" s="217" t="s">
        <v>346</v>
      </c>
      <c r="O203" s="192" t="s">
        <v>121</v>
      </c>
      <c r="P203" s="185">
        <f>VLOOKUP(O203&amp;M203&amp;D203,'Tabela Frete At. 23.03.22'!A:P,16,0)</f>
        <v>2371.0708181818181</v>
      </c>
      <c r="Q203" s="190" t="str">
        <f>VLOOKUP(G203,BASE!F:H,3,0)</f>
        <v>TTR0030 CILLQ</v>
      </c>
      <c r="R203" s="212">
        <f>IF(O203="PRANCHA",VLOOKUP(Q203,QUANT!F:K,6,0),IF('Precificação CIF'!O203="BAÚ",VLOOKUP('Precificação CIF'!Q203,QUANT!F:K,2,0),IF(O203="CARRETA",VLOOKUP(Q203,QUANT!F:K,3,0))))</f>
        <v>1392</v>
      </c>
      <c r="S203" s="185">
        <f t="shared" si="52"/>
        <v>1.7033554728317659</v>
      </c>
      <c r="T203" s="215" t="s">
        <v>2133</v>
      </c>
      <c r="U203" s="214">
        <v>0.3</v>
      </c>
      <c r="V203" s="216">
        <f t="shared" si="53"/>
        <v>54.128050675473951</v>
      </c>
      <c r="W203" s="190"/>
      <c r="Y203" s="190"/>
    </row>
    <row r="204" spans="1:25" hidden="1">
      <c r="A204" s="190" t="str">
        <f t="shared" ref="A204:A207" si="54">D204&amp;G204&amp;E204</f>
        <v>1040BR001342203958</v>
      </c>
      <c r="C204" s="190" t="str">
        <f t="shared" si="51"/>
        <v>BR0013421040</v>
      </c>
      <c r="D204" s="198">
        <v>1040</v>
      </c>
      <c r="E204" s="222">
        <v>203958</v>
      </c>
      <c r="F204" s="190" t="s">
        <v>635</v>
      </c>
      <c r="G204" s="39" t="s">
        <v>1505</v>
      </c>
      <c r="H204" s="190" t="s">
        <v>1995</v>
      </c>
      <c r="I204" s="198" t="s">
        <v>487</v>
      </c>
      <c r="J204" s="179">
        <f>VLOOKUP(C204,BASE!A:N,14,0)</f>
        <v>134.22161</v>
      </c>
      <c r="K204" s="179">
        <f>VLOOKUP(C204,BASE!A:O,15,0)</f>
        <v>3.06</v>
      </c>
      <c r="L204" s="185">
        <f>VLOOKUP(G204,BASE!F:M,8,0)*0.03</f>
        <v>0.33038999999999996</v>
      </c>
      <c r="M204" s="191" t="s">
        <v>186</v>
      </c>
      <c r="N204" s="217" t="s">
        <v>346</v>
      </c>
      <c r="O204" s="192" t="s">
        <v>121</v>
      </c>
      <c r="P204" s="185">
        <f>VLOOKUP(O204&amp;M204&amp;D204,'Tabela Frete At. 23.03.22'!A:P,16,0)</f>
        <v>2400.3821040000003</v>
      </c>
      <c r="Q204" s="190" t="str">
        <f>VLOOKUP(G204,BASE!F:H,3,0)</f>
        <v>TTR0200 VANLQ</v>
      </c>
      <c r="R204" s="212">
        <f>IF(O204="PRANCHA",VLOOKUP(Q204,QUANT!F:K,6,0),IF('Precificação CIF'!O204="BAÚ",VLOOKUP('Precificação CIF'!Q204,QUANT!F:K,2,0),IF(O204="CARRETA",VLOOKUP(Q204,QUANT!F:K,3,0))))</f>
        <v>240</v>
      </c>
      <c r="S204" s="185">
        <f t="shared" si="52"/>
        <v>10.001592100000002</v>
      </c>
      <c r="T204" s="215" t="s">
        <v>2132</v>
      </c>
      <c r="U204" s="214">
        <v>0.3</v>
      </c>
      <c r="V204" s="216">
        <f t="shared" si="53"/>
        <v>196.58857142857144</v>
      </c>
      <c r="W204" s="175"/>
      <c r="Y204" s="190"/>
    </row>
    <row r="205" spans="1:25" hidden="1">
      <c r="A205" s="190" t="str">
        <f t="shared" si="54"/>
        <v>1040BR001352203958</v>
      </c>
      <c r="C205" s="190" t="str">
        <f t="shared" si="51"/>
        <v>BR0013521040</v>
      </c>
      <c r="D205" s="198">
        <v>1040</v>
      </c>
      <c r="E205" s="222">
        <v>203958</v>
      </c>
      <c r="F205" s="190" t="s">
        <v>635</v>
      </c>
      <c r="G205" s="39" t="s">
        <v>1496</v>
      </c>
      <c r="H205" s="190" t="s">
        <v>1986</v>
      </c>
      <c r="I205" s="198" t="s">
        <v>487</v>
      </c>
      <c r="J205" s="179">
        <f>VLOOKUP(C205,BASE!A:N,14,0)</f>
        <v>52.109029999999997</v>
      </c>
      <c r="K205" s="179">
        <f>VLOOKUP(C205,BASE!A:O,15,0)</f>
        <v>2.4</v>
      </c>
      <c r="L205" s="185">
        <f>VLOOKUP(G205,BASE!F:M,8,0)*0.03</f>
        <v>9.375E-2</v>
      </c>
      <c r="M205" s="191" t="s">
        <v>186</v>
      </c>
      <c r="N205" s="217" t="s">
        <v>346</v>
      </c>
      <c r="O205" s="192" t="s">
        <v>121</v>
      </c>
      <c r="P205" s="185">
        <f>VLOOKUP(O205&amp;M205&amp;D205,'Tabela Frete At. 23.03.22'!A:P,16,0)</f>
        <v>2400.3821040000003</v>
      </c>
      <c r="Q205" s="190" t="str">
        <f>VLOOKUP(G205,BASE!F:H,3,0)</f>
        <v>TTR0050 CILIN</v>
      </c>
      <c r="R205" s="212">
        <f>IF(O205="PRANCHA",VLOOKUP(Q205,QUANT!F:K,6,0),IF('Precificação CIF'!O205="BAÚ",VLOOKUP('Precificação CIF'!Q205,QUANT!F:K,2,0),IF(O205="CARRETA",VLOOKUP(Q205,QUANT!F:K,3,0))))</f>
        <v>840</v>
      </c>
      <c r="S205" s="185">
        <f t="shared" si="52"/>
        <v>2.8575977428571431</v>
      </c>
      <c r="T205" s="215" t="s">
        <v>2132</v>
      </c>
      <c r="U205" s="214">
        <v>0.3</v>
      </c>
      <c r="V205" s="216">
        <f t="shared" si="53"/>
        <v>78.003971428571433</v>
      </c>
      <c r="W205" s="175"/>
      <c r="Y205" s="190"/>
    </row>
    <row r="206" spans="1:25" hidden="1">
      <c r="A206" s="190" t="str">
        <f t="shared" si="54"/>
        <v>1040BR001335203958</v>
      </c>
      <c r="C206" s="190" t="str">
        <f t="shared" si="51"/>
        <v>BR0013351040</v>
      </c>
      <c r="D206" s="198">
        <v>1040</v>
      </c>
      <c r="E206" s="39">
        <v>203958</v>
      </c>
      <c r="F206" s="190" t="s">
        <v>635</v>
      </c>
      <c r="G206" s="39" t="s">
        <v>1497</v>
      </c>
      <c r="H206" s="190" t="s">
        <v>2041</v>
      </c>
      <c r="I206" s="198" t="s">
        <v>487</v>
      </c>
      <c r="J206" s="179">
        <f>VLOOKUP(C206,BASE!A:N,14,0)</f>
        <v>109.68727</v>
      </c>
      <c r="K206" s="179">
        <f>VLOOKUP(C206,BASE!A:O,15,0)</f>
        <v>3.06</v>
      </c>
      <c r="L206" s="185">
        <f>VLOOKUP(G206,BASE!F:M,8,0)*0.03</f>
        <v>0.25469999999999998</v>
      </c>
      <c r="M206" s="190" t="s">
        <v>186</v>
      </c>
      <c r="N206" s="198" t="s">
        <v>346</v>
      </c>
      <c r="O206" s="192" t="s">
        <v>121</v>
      </c>
      <c r="P206" s="185">
        <f>VLOOKUP(O206&amp;M206&amp;D206,'Tabela Frete At. 23.03.22'!A:P,16,0)</f>
        <v>2400.3821040000003</v>
      </c>
      <c r="Q206" s="190" t="str">
        <f>VLOOKUP(G206,BASE!F:H,3,0)</f>
        <v>TTR0100 VANLQ</v>
      </c>
      <c r="R206" s="212">
        <f>IF(O206="PRANCHA",VLOOKUP(Q206,QUANT!F:K,6,0),IF('Precificação CIF'!O206="BAÚ",VLOOKUP('Precificação CIF'!Q206,QUANT!F:K,2,0),IF(O206="CARRETA",VLOOKUP(Q206,QUANT!F:K,3,0))))</f>
        <v>350</v>
      </c>
      <c r="S206" s="185">
        <f t="shared" si="52"/>
        <v>6.8582345828571434</v>
      </c>
      <c r="T206" s="215" t="s">
        <v>2133</v>
      </c>
      <c r="U206" s="214">
        <v>0.3</v>
      </c>
      <c r="V206" s="216">
        <f t="shared" si="53"/>
        <v>171.22886368979593</v>
      </c>
      <c r="W206" s="175"/>
      <c r="Y206" s="190"/>
    </row>
    <row r="207" spans="1:25" hidden="1">
      <c r="A207" s="190" t="str">
        <f t="shared" si="54"/>
        <v>4010BR010361204928</v>
      </c>
      <c r="C207" s="190" t="str">
        <f t="shared" si="51"/>
        <v>BR0103614010</v>
      </c>
      <c r="D207" s="198">
        <v>4010</v>
      </c>
      <c r="E207" s="222">
        <v>204928</v>
      </c>
      <c r="F207" s="190" t="s">
        <v>997</v>
      </c>
      <c r="G207" s="39" t="s">
        <v>1182</v>
      </c>
      <c r="H207" s="190" t="s">
        <v>1702</v>
      </c>
      <c r="I207" s="198" t="s">
        <v>487</v>
      </c>
      <c r="J207" s="179">
        <f>VLOOKUP(C207,BASE!A:N,14,0)</f>
        <v>589.23572999999999</v>
      </c>
      <c r="K207" s="179">
        <f>VLOOKUP(C207,BASE!A:O,15,0)</f>
        <v>12.12</v>
      </c>
      <c r="L207" s="185">
        <f>VLOOKUP(G207,BASE!F:M,8,0)*0.03</f>
        <v>1.9774799999999999</v>
      </c>
      <c r="M207" s="190" t="s">
        <v>1003</v>
      </c>
      <c r="N207" s="198" t="s">
        <v>754</v>
      </c>
      <c r="O207" s="192" t="s">
        <v>121</v>
      </c>
      <c r="P207" s="185">
        <v>0</v>
      </c>
      <c r="Q207" s="190" t="str">
        <f>VLOOKUP(G207,BASE!F:H,3,0)</f>
        <v>IBC SM06</v>
      </c>
      <c r="R207" s="212">
        <f>IF(O207="PRANCHA",VLOOKUP(Q207,QUANT!F:K,6,0),IF('Precificação CIF'!O207="BAÚ",VLOOKUP('Precificação CIF'!Q207,QUANT!F:K,2,0),IF(O207="CARRETA",VLOOKUP(Q207,QUANT!F:K,3,0))))</f>
        <v>44</v>
      </c>
      <c r="S207" s="185">
        <f t="shared" si="52"/>
        <v>0</v>
      </c>
      <c r="T207" s="215" t="s">
        <v>2132</v>
      </c>
      <c r="U207" s="214">
        <v>0.3</v>
      </c>
      <c r="V207" s="216">
        <f t="shared" si="53"/>
        <v>861.90458571428576</v>
      </c>
      <c r="W207" s="175"/>
      <c r="Y207" s="190"/>
    </row>
    <row r="208" spans="1:25" s="186" customFormat="1" hidden="1">
      <c r="A208" s="190" t="s">
        <v>2346</v>
      </c>
      <c r="B208" s="190"/>
      <c r="C208" s="190" t="str">
        <f t="shared" si="51"/>
        <v>BR0110232060</v>
      </c>
      <c r="D208" s="198">
        <v>2060</v>
      </c>
      <c r="E208" s="39">
        <v>214697</v>
      </c>
      <c r="F208" s="190" t="s">
        <v>2467</v>
      </c>
      <c r="G208" s="190" t="s">
        <v>1243</v>
      </c>
      <c r="H208" s="190" t="s">
        <v>2584</v>
      </c>
      <c r="I208" s="198" t="s">
        <v>487</v>
      </c>
      <c r="J208" s="179">
        <f>VLOOKUP(C208,BASE!A:N,14,0)</f>
        <v>58.316569999999999</v>
      </c>
      <c r="K208" s="179">
        <f>VLOOKUP(C208,BASE!A:O,15,0)</f>
        <v>2.12</v>
      </c>
      <c r="L208" s="185">
        <f>VLOOKUP(G208,BASE!F:M,8,0)*0.03</f>
        <v>0.44999999999999996</v>
      </c>
      <c r="M208" s="190" t="s">
        <v>72</v>
      </c>
      <c r="N208" s="217" t="s">
        <v>346</v>
      </c>
      <c r="O208" s="192" t="s">
        <v>121</v>
      </c>
      <c r="P208" s="185">
        <f>VLOOKUP(O208&amp;M208&amp;D208,'Tabela Frete At. 23.03.22'!A:P,16,0)</f>
        <v>2633.8799259969164</v>
      </c>
      <c r="Q208" s="190" t="str">
        <f>VLOOKUP(G208,BASE!F:H,3,0)</f>
        <v>TF 200</v>
      </c>
      <c r="R208" s="212">
        <f>IF(O208="PRANCHA",VLOOKUP(Q208,QUANT!F:K,6,0),IF('Precificação CIF'!O208="BAÚ",VLOOKUP('Precificação CIF'!Q208,QUANT!F:K,2,0),IF(O208="CARRETA",VLOOKUP(Q208,QUANT!F:K,3,0))))</f>
        <v>240</v>
      </c>
      <c r="S208" s="185">
        <f t="shared" si="52"/>
        <v>10.974499691653818</v>
      </c>
      <c r="T208" s="215" t="s">
        <v>2133</v>
      </c>
      <c r="U208" s="214">
        <v>0.3</v>
      </c>
      <c r="V208" s="216">
        <f t="shared" si="53"/>
        <v>102.65867098807689</v>
      </c>
      <c r="W208" s="190"/>
      <c r="Y208" s="190"/>
    </row>
    <row r="209" spans="1:25" s="186" customFormat="1" hidden="1">
      <c r="A209" s="190" t="str">
        <f>D209&amp;G209&amp;E209</f>
        <v>1040BR001342202451</v>
      </c>
      <c r="B209" s="190"/>
      <c r="C209" s="190" t="str">
        <f t="shared" si="51"/>
        <v>BR0013421040</v>
      </c>
      <c r="D209" s="198">
        <v>1040</v>
      </c>
      <c r="E209" s="222">
        <v>202451</v>
      </c>
      <c r="F209" s="190" t="s">
        <v>724</v>
      </c>
      <c r="G209" s="39" t="s">
        <v>1505</v>
      </c>
      <c r="H209" s="190" t="s">
        <v>1995</v>
      </c>
      <c r="I209" s="198" t="s">
        <v>487</v>
      </c>
      <c r="J209" s="179">
        <f>VLOOKUP(C209,BASE!A:N,14,0)</f>
        <v>134.22161</v>
      </c>
      <c r="K209" s="179">
        <f>VLOOKUP(C209,BASE!A:O,15,0)</f>
        <v>3.06</v>
      </c>
      <c r="L209" s="185">
        <f>VLOOKUP(G209,BASE!F:M,8,0)*0.03</f>
        <v>0.33038999999999996</v>
      </c>
      <c r="M209" s="191" t="s">
        <v>765</v>
      </c>
      <c r="N209" s="217" t="s">
        <v>513</v>
      </c>
      <c r="O209" s="192" t="s">
        <v>122</v>
      </c>
      <c r="P209" s="185">
        <v>0</v>
      </c>
      <c r="Q209" s="190" t="str">
        <f>VLOOKUP(G209,BASE!F:H,3,0)</f>
        <v>TTR0200 VANLQ</v>
      </c>
      <c r="R209" s="212">
        <f>IF(O209="PRANCHA",VLOOKUP(Q209,QUANT!F:K,6,0),IF('Precificação CIF'!O173="BAÚ",VLOOKUP('Precificação CIF'!Q173,QUANT!F:K,2,0),IF(O209="CARRETA",VLOOKUP(Q209,QUANT!F:K,3,0))))</f>
        <v>300</v>
      </c>
      <c r="S209" s="185">
        <f t="shared" si="52"/>
        <v>0</v>
      </c>
      <c r="T209" s="215" t="s">
        <v>2132</v>
      </c>
      <c r="U209" s="214">
        <v>0.3</v>
      </c>
      <c r="V209" s="216">
        <f t="shared" si="53"/>
        <v>196.58857142857144</v>
      </c>
      <c r="W209" s="175"/>
      <c r="Y209" s="190"/>
    </row>
    <row r="210" spans="1:25" s="186" customFormat="1" hidden="1">
      <c r="A210" s="190" t="s">
        <v>2374</v>
      </c>
      <c r="B210" s="190"/>
      <c r="C210" s="190" t="str">
        <f t="shared" si="51"/>
        <v>BR0121482064</v>
      </c>
      <c r="D210" s="198">
        <v>2064</v>
      </c>
      <c r="E210" s="39">
        <v>214746</v>
      </c>
      <c r="F210" s="190" t="s">
        <v>2482</v>
      </c>
      <c r="G210" s="190" t="s">
        <v>2539</v>
      </c>
      <c r="H210" s="190" t="s">
        <v>2168</v>
      </c>
      <c r="I210" s="198" t="s">
        <v>487</v>
      </c>
      <c r="J210" s="179">
        <f>VLOOKUP(C210,BASE!A:N,14,0)</f>
        <v>47.706229999999998</v>
      </c>
      <c r="K210" s="179">
        <f>VLOOKUP(C210,BASE!A:O,15,0)</f>
        <v>2.64</v>
      </c>
      <c r="L210" s="185">
        <f>VLOOKUP(G210,BASE!F:M,8,0)*0.03</f>
        <v>0.40499999999999997</v>
      </c>
      <c r="M210" s="190" t="s">
        <v>72</v>
      </c>
      <c r="N210" s="217" t="s">
        <v>346</v>
      </c>
      <c r="O210" s="192" t="s">
        <v>122</v>
      </c>
      <c r="P210" s="185">
        <f>VLOOKUP(O210&amp;M210&amp;D210,'Tabela Frete At. 23.03.22'!A:P,16,0)</f>
        <v>2632.8704000000002</v>
      </c>
      <c r="Q210" s="190" t="str">
        <f>VLOOKUP(G210,BASE!F:H,3,0)</f>
        <v>TF 200</v>
      </c>
      <c r="R210" s="212">
        <f>IF(O210="PRANCHA",VLOOKUP(Q210,QUANT!F:K,6,0),IF('Precificação CIF'!O210="BAÚ",VLOOKUP('Precificação CIF'!Q210,QUANT!F:K,2,0),IF(O210="CARRETA",VLOOKUP(Q210,QUANT!F:K,3,0))))</f>
        <v>324</v>
      </c>
      <c r="S210" s="185">
        <f t="shared" si="52"/>
        <v>8.1261432098765436</v>
      </c>
      <c r="T210" s="215" t="s">
        <v>2133</v>
      </c>
      <c r="U210" s="214">
        <v>0.3</v>
      </c>
      <c r="V210" s="216">
        <f t="shared" si="53"/>
        <v>84.110533156966497</v>
      </c>
      <c r="W210" s="190"/>
      <c r="Y210" s="190"/>
    </row>
    <row r="211" spans="1:25" s="186" customFormat="1" hidden="1">
      <c r="A211" s="190" t="str">
        <f>D211&amp;G211&amp;E211</f>
        <v>1040BR001350200390</v>
      </c>
      <c r="B211" s="190"/>
      <c r="C211" s="190" t="str">
        <f t="shared" si="51"/>
        <v>BR0013501040</v>
      </c>
      <c r="D211" s="198">
        <v>1040</v>
      </c>
      <c r="E211" s="222">
        <v>200390</v>
      </c>
      <c r="F211" s="190" t="s">
        <v>855</v>
      </c>
      <c r="G211" s="39" t="s">
        <v>1494</v>
      </c>
      <c r="H211" s="190" t="s">
        <v>1985</v>
      </c>
      <c r="I211" s="198" t="s">
        <v>487</v>
      </c>
      <c r="J211" s="179">
        <f>VLOOKUP(C211,BASE!A:N,14,0)</f>
        <v>33.729819999999997</v>
      </c>
      <c r="K211" s="179">
        <f>VLOOKUP(C211,BASE!A:O,15,0)</f>
        <v>2.4</v>
      </c>
      <c r="L211" s="185">
        <f>VLOOKUP(G211,BASE!F:M,8,0)*0.03</f>
        <v>5.6459999999999996E-2</v>
      </c>
      <c r="M211" s="182" t="s">
        <v>72</v>
      </c>
      <c r="N211" s="217" t="s">
        <v>346</v>
      </c>
      <c r="O211" s="192" t="s">
        <v>121</v>
      </c>
      <c r="P211" s="185">
        <f>VLOOKUP(O211&amp;M211&amp;D211,'Tabela Frete At. 23.03.22'!A:P,16,0)</f>
        <v>2371.0708181818181</v>
      </c>
      <c r="Q211" s="190" t="str">
        <f>VLOOKUP(G211,BASE!F:H,3,0)</f>
        <v>TTR0030 CILLQ</v>
      </c>
      <c r="R211" s="212">
        <f>IF(O211="PRANCHA",VLOOKUP(Q211,QUANT!F:K,6,0),IF('Precificação CIF'!O211="BAÚ",VLOOKUP('Precificação CIF'!Q211,QUANT!F:K,2,0),IF(O211="CARRETA",VLOOKUP(Q211,QUANT!F:K,3,0))))</f>
        <v>1392</v>
      </c>
      <c r="S211" s="185">
        <f t="shared" si="52"/>
        <v>1.7033554728317659</v>
      </c>
      <c r="T211" s="215" t="s">
        <v>2132</v>
      </c>
      <c r="U211" s="214">
        <v>0.3</v>
      </c>
      <c r="V211" s="216">
        <f t="shared" si="53"/>
        <v>51.694685714285711</v>
      </c>
      <c r="W211" s="175"/>
      <c r="Y211" s="190"/>
    </row>
    <row r="212" spans="1:25" s="186" customFormat="1" hidden="1">
      <c r="A212" s="190" t="s">
        <v>2318</v>
      </c>
      <c r="B212" s="190"/>
      <c r="C212" s="190" t="str">
        <f t="shared" si="51"/>
        <v>BR0118921040</v>
      </c>
      <c r="D212" s="198">
        <v>1040</v>
      </c>
      <c r="E212" s="39">
        <v>214769</v>
      </c>
      <c r="F212" s="190" t="s">
        <v>2446</v>
      </c>
      <c r="G212" s="190" t="s">
        <v>1163</v>
      </c>
      <c r="H212" s="190" t="s">
        <v>2057</v>
      </c>
      <c r="I212" s="198" t="s">
        <v>487</v>
      </c>
      <c r="J212" s="179">
        <f>VLOOKUP(C212,BASE!A:N,14,0)</f>
        <v>19.39106</v>
      </c>
      <c r="K212" s="179">
        <f>VLOOKUP(C212,BASE!A:O,15,0)</f>
        <v>2.4</v>
      </c>
      <c r="L212" s="185">
        <f>VLOOKUP(G212,BASE!F:M,8,0)*0.03</f>
        <v>4.3079999999999993E-2</v>
      </c>
      <c r="M212" s="190" t="s">
        <v>72</v>
      </c>
      <c r="N212" s="217" t="s">
        <v>346</v>
      </c>
      <c r="O212" s="192" t="s">
        <v>121</v>
      </c>
      <c r="P212" s="185">
        <f>VLOOKUP(O212&amp;M212&amp;D212,'Tabela Frete At. 23.03.22'!A:P,16,0)</f>
        <v>2371.0708181818181</v>
      </c>
      <c r="Q212" s="190" t="str">
        <f>VLOOKUP(G212,BASE!F:H,3,0)</f>
        <v>BTF0030 RTAN2</v>
      </c>
      <c r="R212" s="212">
        <f>IF(O212="PRANCHA",VLOOKUP(Q212,QUANT!F:K,6,0),IF('Precificação CIF'!O212="BAÚ",VLOOKUP('Precificação CIF'!Q212,QUANT!F:K,2,0),IF(O212="CARRETA",VLOOKUP(Q212,QUANT!F:K,3,0))))</f>
        <v>1600</v>
      </c>
      <c r="S212" s="185">
        <f t="shared" si="52"/>
        <v>1.4819192613636363</v>
      </c>
      <c r="T212" s="215" t="s">
        <v>2132</v>
      </c>
      <c r="U212" s="214">
        <v>0.3</v>
      </c>
      <c r="V212" s="216">
        <f t="shared" si="53"/>
        <v>31.19162857142857</v>
      </c>
      <c r="W212" s="190"/>
      <c r="Y212" s="190"/>
    </row>
    <row r="213" spans="1:25" s="186" customFormat="1" hidden="1">
      <c r="A213" s="190" t="str">
        <f t="shared" ref="A213:A214" si="55">D213&amp;G213&amp;E213</f>
        <v>4010BR011758204842</v>
      </c>
      <c r="B213" s="190"/>
      <c r="C213" s="190" t="str">
        <f t="shared" ref="C213:C224" si="56">G213&amp;D213</f>
        <v>BR0117584010</v>
      </c>
      <c r="D213" s="198">
        <v>4010</v>
      </c>
      <c r="E213" s="222">
        <v>204842</v>
      </c>
      <c r="F213" s="190" t="s">
        <v>969</v>
      </c>
      <c r="G213" s="39" t="s">
        <v>1190</v>
      </c>
      <c r="H213" s="190" t="s">
        <v>1710</v>
      </c>
      <c r="I213" s="198" t="s">
        <v>487</v>
      </c>
      <c r="J213" s="179">
        <f>VLOOKUP(C213,BASE!A:N,14,0)</f>
        <v>754.21027000000004</v>
      </c>
      <c r="K213" s="179">
        <f>VLOOKUP(C213,BASE!A:O,15,0)</f>
        <v>12.12</v>
      </c>
      <c r="L213" s="185">
        <f>VLOOKUP(G213,BASE!F:M,8,0)*0.03</f>
        <v>1.77</v>
      </c>
      <c r="M213" s="190" t="s">
        <v>171</v>
      </c>
      <c r="N213" s="198" t="s">
        <v>491</v>
      </c>
      <c r="O213" s="192" t="s">
        <v>122</v>
      </c>
      <c r="P213" s="185">
        <v>0</v>
      </c>
      <c r="Q213" s="190" t="str">
        <f>VLOOKUP(G213,BASE!F:H,3,0)</f>
        <v>IBC SM13</v>
      </c>
      <c r="R213" s="212">
        <f>IF(O213="PRANCHA",VLOOKUP(Q213,QUANT!F:K,6,0),IF('Precificação CIF'!O315="BAÚ",VLOOKUP('Precificação CIF'!Q315,QUANT!F:K,2,0),IF(O213="CARRETA",VLOOKUP(Q213,QUANT!F:K,3,0))))</f>
        <v>60</v>
      </c>
      <c r="S213" s="185">
        <f t="shared" ref="S213:S224" si="57">P213/R213</f>
        <v>0</v>
      </c>
      <c r="T213" s="215" t="s">
        <v>2132</v>
      </c>
      <c r="U213" s="214">
        <v>0.3</v>
      </c>
      <c r="V213" s="216">
        <f t="shared" ref="V213:V224" si="58">IF(T213="CIF",(J213+K213+L213+S213)/(100%-U213),IF(T213="FOB",(J213+K213+L213)/(100%-U213),"FALTA DIGITAR CIF OU FOB"))</f>
        <v>1097.2861</v>
      </c>
      <c r="W213" s="175"/>
      <c r="Y213" s="190"/>
    </row>
    <row r="214" spans="1:25" s="186" customFormat="1" hidden="1">
      <c r="A214" s="190" t="str">
        <f t="shared" si="55"/>
        <v>4010BR010721204273</v>
      </c>
      <c r="B214" s="190"/>
      <c r="C214" s="190" t="str">
        <f t="shared" si="56"/>
        <v>BR0107214010</v>
      </c>
      <c r="D214" s="198">
        <v>4010</v>
      </c>
      <c r="E214" s="222">
        <v>204273</v>
      </c>
      <c r="F214" s="190" t="s">
        <v>716</v>
      </c>
      <c r="G214" s="39" t="s">
        <v>1192</v>
      </c>
      <c r="H214" s="190" t="s">
        <v>1712</v>
      </c>
      <c r="I214" s="198" t="s">
        <v>487</v>
      </c>
      <c r="J214" s="179">
        <f>VLOOKUP(C214,BASE!A:N,14,0)</f>
        <v>728.0059</v>
      </c>
      <c r="K214" s="179">
        <f>VLOOKUP(C214,BASE!A:O,15,0)</f>
        <v>12.12</v>
      </c>
      <c r="L214" s="185">
        <f>VLOOKUP(G214,BASE!F:M,8,0)*0.03</f>
        <v>1.89</v>
      </c>
      <c r="M214" s="181" t="s">
        <v>61</v>
      </c>
      <c r="N214" s="198" t="s">
        <v>346</v>
      </c>
      <c r="O214" s="192" t="s">
        <v>122</v>
      </c>
      <c r="P214" s="185">
        <v>0</v>
      </c>
      <c r="Q214" s="190" t="str">
        <f>VLOOKUP(G214,BASE!F:H,3,0)</f>
        <v>IBC SM13</v>
      </c>
      <c r="R214" s="212">
        <f>IF(O214="PRANCHA",VLOOKUP(Q214,QUANT!F:K,6,0),IF('Precificação CIF'!O440="BAÚ",VLOOKUP('Precificação CIF'!Q440,QUANT!F:K,2,0),IF(O214="CARRETA",VLOOKUP(Q214,QUANT!F:K,3,0))))</f>
        <v>60</v>
      </c>
      <c r="S214" s="185">
        <f t="shared" si="57"/>
        <v>0</v>
      </c>
      <c r="T214" s="215" t="s">
        <v>2132</v>
      </c>
      <c r="U214" s="214">
        <v>0.3</v>
      </c>
      <c r="V214" s="216">
        <f t="shared" si="58"/>
        <v>1060.0227142857143</v>
      </c>
      <c r="W214" s="175"/>
      <c r="Y214" s="190"/>
    </row>
    <row r="215" spans="1:25" s="44" customFormat="1" hidden="1">
      <c r="A215" s="190" t="str">
        <f t="shared" ref="A215" si="59">D215&amp;G215&amp;E215</f>
        <v>104022001817204838</v>
      </c>
      <c r="B215" s="190"/>
      <c r="C215" s="190" t="str">
        <f t="shared" si="56"/>
        <v>220018171040</v>
      </c>
      <c r="D215" s="198">
        <v>1040</v>
      </c>
      <c r="E215" s="39">
        <v>204838</v>
      </c>
      <c r="F215" s="190" t="s">
        <v>818</v>
      </c>
      <c r="G215" s="39">
        <v>22001817</v>
      </c>
      <c r="H215" s="190" t="s">
        <v>1636</v>
      </c>
      <c r="I215" s="198" t="s">
        <v>487</v>
      </c>
      <c r="J215" s="179">
        <f>VLOOKUP(C215,BASE!A:N,14,0)</f>
        <v>2.56921</v>
      </c>
      <c r="K215" s="179">
        <f>VLOOKUP(C215,BASE!A:O,15,0)</f>
        <v>0.14000000000000001</v>
      </c>
      <c r="L215" s="185">
        <f>VLOOKUP(G215,BASE!F:M,8,0)*0.03</f>
        <v>6.2999999999999992E-3</v>
      </c>
      <c r="M215" s="190" t="s">
        <v>72</v>
      </c>
      <c r="N215" s="198" t="s">
        <v>346</v>
      </c>
      <c r="O215" s="192" t="s">
        <v>122</v>
      </c>
      <c r="P215" s="185">
        <f>VLOOKUP(O215&amp;M215&amp;D215,'Tabela Frete At. 23.03.22'!A:P,16,0)</f>
        <v>3170.9939250909088</v>
      </c>
      <c r="Q215" s="190" t="str">
        <f>VLOOKUP(G215,BASE!F:H,3,0)</f>
        <v>BTF0005 RETAN</v>
      </c>
      <c r="R215" s="212">
        <f>IF(O215="PRANCHA",VLOOKUP(Q215,QUANT!F:K,6,0),IF('Precificação CIF'!O215="BAÚ",VLOOKUP('Precificação CIF'!Q215,QUANT!F:K,2,0),IF(O215="CARRETA",VLOOKUP(Q215,QUANT!F:K,3,0))))</f>
        <v>10000</v>
      </c>
      <c r="S215" s="185">
        <f t="shared" si="57"/>
        <v>0.31709939250909086</v>
      </c>
      <c r="T215" s="215" t="s">
        <v>2133</v>
      </c>
      <c r="U215" s="214">
        <v>0.3</v>
      </c>
      <c r="V215" s="216">
        <f t="shared" si="58"/>
        <v>4.3322991321558444</v>
      </c>
      <c r="W215" s="175"/>
      <c r="X215"/>
      <c r="Y215" s="190"/>
    </row>
    <row r="216" spans="1:25" s="44" customFormat="1" hidden="1">
      <c r="A216" s="190" t="s">
        <v>2400</v>
      </c>
      <c r="B216" s="190"/>
      <c r="C216" s="190" t="str">
        <f t="shared" si="56"/>
        <v>BR0107174010</v>
      </c>
      <c r="D216" s="198">
        <v>4010</v>
      </c>
      <c r="E216" s="39">
        <v>204838</v>
      </c>
      <c r="F216" s="190" t="s">
        <v>818</v>
      </c>
      <c r="G216" s="190" t="s">
        <v>1189</v>
      </c>
      <c r="H216" s="190" t="s">
        <v>2122</v>
      </c>
      <c r="I216" s="198" t="s">
        <v>487</v>
      </c>
      <c r="J216" s="179">
        <f>VLOOKUP(C216,BASE!A:N,14,0)</f>
        <v>737.56748000000005</v>
      </c>
      <c r="K216" s="179">
        <f>VLOOKUP(C216,BASE!A:O,15,0)</f>
        <v>12.12</v>
      </c>
      <c r="L216" s="185">
        <f>VLOOKUP(G216,BASE!F:M,8,0)*0.03</f>
        <v>1.89</v>
      </c>
      <c r="M216" s="190" t="s">
        <v>72</v>
      </c>
      <c r="N216" s="217" t="s">
        <v>346</v>
      </c>
      <c r="O216" s="192" t="s">
        <v>121</v>
      </c>
      <c r="P216" s="185">
        <f>VLOOKUP(O216&amp;M216&amp;D216,'Tabela Frete At. 23.03.22'!A:P,16,0)</f>
        <v>1957.984376727273</v>
      </c>
      <c r="Q216" s="190" t="str">
        <f>VLOOKUP(G216,BASE!F:H,3,0)</f>
        <v>IBC SM13</v>
      </c>
      <c r="R216" s="212">
        <f>IF(O216="PRANCHA",VLOOKUP(Q216,QUANT!F:K,6,0),IF('Precificação CIF'!O216="BAÚ",VLOOKUP('Precificação CIF'!Q216,QUANT!F:K,2,0),IF(O216="CARRETA",VLOOKUP(Q216,QUANT!F:K,3,0))))</f>
        <v>44</v>
      </c>
      <c r="S216" s="185">
        <f t="shared" si="57"/>
        <v>44.49964492561984</v>
      </c>
      <c r="T216" s="215" t="s">
        <v>2133</v>
      </c>
      <c r="U216" s="214">
        <v>0.3</v>
      </c>
      <c r="V216" s="216">
        <f t="shared" si="58"/>
        <v>1137.2530356080283</v>
      </c>
      <c r="W216" s="190"/>
      <c r="X216"/>
      <c r="Y216" s="190"/>
    </row>
    <row r="217" spans="1:25" s="44" customFormat="1" hidden="1">
      <c r="A217" s="190" t="str">
        <f t="shared" ref="A217:A221" si="60">D217&amp;G217&amp;E217</f>
        <v>1040BR011588204838</v>
      </c>
      <c r="B217" s="190"/>
      <c r="C217" s="190" t="str">
        <f t="shared" si="56"/>
        <v>BR0115881040</v>
      </c>
      <c r="D217" s="198">
        <v>1040</v>
      </c>
      <c r="E217" s="222">
        <v>204838</v>
      </c>
      <c r="F217" s="190" t="s">
        <v>642</v>
      </c>
      <c r="G217" s="39" t="s">
        <v>1463</v>
      </c>
      <c r="H217" s="190" t="s">
        <v>1954</v>
      </c>
      <c r="I217" s="198" t="s">
        <v>487</v>
      </c>
      <c r="J217" s="179">
        <f>VLOOKUP(C217,BASE!A:N,14,0)</f>
        <v>100.05352000000001</v>
      </c>
      <c r="K217" s="179">
        <f>VLOOKUP(C217,BASE!A:O,15,0)</f>
        <v>3.06</v>
      </c>
      <c r="L217" s="185">
        <f>VLOOKUP(G217,BASE!F:M,8,0)*0.03</f>
        <v>0.25550999999999996</v>
      </c>
      <c r="M217" s="191" t="s">
        <v>72</v>
      </c>
      <c r="N217" s="217" t="s">
        <v>346</v>
      </c>
      <c r="O217" s="192" t="s">
        <v>121</v>
      </c>
      <c r="P217" s="185">
        <f>VLOOKUP(O217&amp;M217&amp;D217,'Tabela Frete At. 23.03.22'!A:P,16,0)</f>
        <v>2371.0708181818181</v>
      </c>
      <c r="Q217" s="190" t="str">
        <f>VLOOKUP(G217,BASE!F:H,3,0)</f>
        <v>TTF0220 LRING</v>
      </c>
      <c r="R217" s="212">
        <f>IF(O217="PRANCHA",VLOOKUP(Q217,QUANT!F:K,6,0),IF('Precificação CIF'!O217="BAÚ",VLOOKUP('Precificação CIF'!Q217,QUANT!F:K,2,0),IF(O217="CARRETA",VLOOKUP(Q217,QUANT!F:K,3,0))))</f>
        <v>240</v>
      </c>
      <c r="S217" s="185">
        <f t="shared" si="57"/>
        <v>9.8794617424242421</v>
      </c>
      <c r="T217" s="215" t="s">
        <v>2133</v>
      </c>
      <c r="U217" s="214">
        <v>0.3</v>
      </c>
      <c r="V217" s="216">
        <f t="shared" si="58"/>
        <v>161.78355963203467</v>
      </c>
      <c r="W217" s="175"/>
      <c r="X217"/>
      <c r="Y217" s="190"/>
    </row>
    <row r="218" spans="1:25" s="44" customFormat="1" hidden="1">
      <c r="A218" s="190" t="str">
        <f t="shared" si="60"/>
        <v>2060BR001863201424</v>
      </c>
      <c r="B218" s="190"/>
      <c r="C218" s="190" t="str">
        <f t="shared" si="56"/>
        <v>BR0018632060</v>
      </c>
      <c r="D218" s="198">
        <v>2060</v>
      </c>
      <c r="E218" s="222">
        <v>201424</v>
      </c>
      <c r="F218" t="s">
        <v>517</v>
      </c>
      <c r="G218" s="39" t="s">
        <v>1249</v>
      </c>
      <c r="H218" s="190" t="s">
        <v>1767</v>
      </c>
      <c r="I218" s="198" t="s">
        <v>487</v>
      </c>
      <c r="J218" s="179">
        <f>VLOOKUP(C218,BASE!A:N,14,0)</f>
        <v>68.379059999999996</v>
      </c>
      <c r="K218" s="179">
        <f>VLOOKUP(C218,BASE!A:O,15,0)</f>
        <v>2.12</v>
      </c>
      <c r="L218" s="185"/>
      <c r="M218" s="190" t="s">
        <v>234</v>
      </c>
      <c r="N218" s="198" t="s">
        <v>346</v>
      </c>
      <c r="O218" s="192" t="s">
        <v>121</v>
      </c>
      <c r="P218" s="185">
        <f>VLOOKUP(O218&amp;M218&amp;D218,'Tabela Frete At. 23.03.22'!A:P,16,0)</f>
        <v>5422.9766200164659</v>
      </c>
      <c r="Q218" s="190" t="str">
        <f>VLOOKUP(G218,BASE!F:H,3,0)</f>
        <v>TF 200</v>
      </c>
      <c r="R218" s="212">
        <f>IF(O218="PRANCHA",VLOOKUP(Q218,QUANT!F:K,6,0),IF('Precificação CIF'!O218="BAÚ",VLOOKUP('Precificação CIF'!Q218,QUANT!F:K,2,0),IF(O218="CARRETA",VLOOKUP(Q218,QUANT!F:K,3,0))))</f>
        <v>240</v>
      </c>
      <c r="S218" s="185">
        <f t="shared" si="57"/>
        <v>22.595735916735276</v>
      </c>
      <c r="T218" s="215" t="s">
        <v>2133</v>
      </c>
      <c r="U218" s="214">
        <v>0.3</v>
      </c>
      <c r="V218" s="216">
        <f t="shared" si="58"/>
        <v>132.99256559533612</v>
      </c>
      <c r="W218" s="175"/>
      <c r="X218"/>
      <c r="Y218" s="190"/>
    </row>
    <row r="219" spans="1:25" s="44" customFormat="1" hidden="1">
      <c r="A219" s="190" t="str">
        <f t="shared" si="60"/>
        <v>1040BR011433201424</v>
      </c>
      <c r="B219" s="190"/>
      <c r="C219" s="190" t="str">
        <f t="shared" si="56"/>
        <v>BR0114331040</v>
      </c>
      <c r="D219" s="198">
        <v>1040</v>
      </c>
      <c r="E219" s="222">
        <v>201424</v>
      </c>
      <c r="F219" t="s">
        <v>517</v>
      </c>
      <c r="G219" s="39" t="s">
        <v>1445</v>
      </c>
      <c r="H219" s="190" t="s">
        <v>1937</v>
      </c>
      <c r="I219" s="198" t="s">
        <v>487</v>
      </c>
      <c r="J219" s="179">
        <f>VLOOKUP(C219,BASE!A:N,14,0)</f>
        <v>54.183999999999997</v>
      </c>
      <c r="K219" s="179">
        <f>VLOOKUP(C219,BASE!A:O,15,0)</f>
        <v>3.06</v>
      </c>
      <c r="L219" s="185">
        <f>VLOOKUP(G219,BASE!F:M,8,0)*0.03</f>
        <v>0.28550999999999999</v>
      </c>
      <c r="M219" s="181" t="s">
        <v>234</v>
      </c>
      <c r="N219" s="198" t="s">
        <v>346</v>
      </c>
      <c r="O219" s="192" t="s">
        <v>121</v>
      </c>
      <c r="P219" s="185">
        <f>VLOOKUP(O219&amp;M219&amp;D219,'Tabela Frete At. 23.03.22'!A:P,16,0)</f>
        <v>4556.1050681818178</v>
      </c>
      <c r="Q219" s="190" t="str">
        <f>VLOOKUP(G219,BASE!F:H,3,0)</f>
        <v>TTF0200 ELANE</v>
      </c>
      <c r="R219" s="212">
        <f>IF(O219="PRANCHA",VLOOKUP(Q219,QUANT!F:K,6,0),IF('Precificação CIF'!O219="BAÚ",VLOOKUP('Precificação CIF'!Q219,QUANT!F:K,2,0),IF(O219="CARRETA",VLOOKUP(Q219,QUANT!F:K,3,0))))</f>
        <v>240</v>
      </c>
      <c r="S219" s="185">
        <f t="shared" si="57"/>
        <v>18.98377111742424</v>
      </c>
      <c r="T219" s="215" t="s">
        <v>2132</v>
      </c>
      <c r="U219" s="214">
        <v>0.3</v>
      </c>
      <c r="V219" s="216">
        <f t="shared" si="58"/>
        <v>82.185014285714288</v>
      </c>
      <c r="W219" s="175"/>
      <c r="X219"/>
      <c r="Y219" s="190"/>
    </row>
    <row r="220" spans="1:25" s="44" customFormat="1" hidden="1">
      <c r="A220" s="190" t="str">
        <f t="shared" si="60"/>
        <v>1040BR011886201424</v>
      </c>
      <c r="B220" s="190"/>
      <c r="C220" s="190" t="str">
        <f t="shared" si="56"/>
        <v>BR0118861040</v>
      </c>
      <c r="D220" s="198">
        <v>1040</v>
      </c>
      <c r="E220" s="222">
        <v>201424</v>
      </c>
      <c r="F220" t="s">
        <v>517</v>
      </c>
      <c r="G220" s="39" t="s">
        <v>1141</v>
      </c>
      <c r="H220" s="190" t="s">
        <v>1652</v>
      </c>
      <c r="I220" s="198" t="s">
        <v>487</v>
      </c>
      <c r="J220" s="179">
        <f>VLOOKUP(C220,BASE!A:N,14,0)</f>
        <v>12.957690000000001</v>
      </c>
      <c r="K220" s="179">
        <f>VLOOKUP(C220,BASE!A:O,15,0)</f>
        <v>0.7</v>
      </c>
      <c r="L220" s="185">
        <f>VLOOKUP(G220,BASE!F:M,8,0)*0.03</f>
        <v>3.108E-2</v>
      </c>
      <c r="M220" s="190" t="s">
        <v>234</v>
      </c>
      <c r="N220" s="198" t="s">
        <v>491</v>
      </c>
      <c r="O220" s="192" t="s">
        <v>121</v>
      </c>
      <c r="P220" s="185">
        <f>VLOOKUP(O220&amp;M220&amp;D220,'Tabela Frete At. 23.03.22'!A:P,16,0)</f>
        <v>4556.1050681818178</v>
      </c>
      <c r="Q220" s="190" t="str">
        <f>VLOOKUP(G220,BASE!F:H,3,0)</f>
        <v>BTF0020 RTAN3</v>
      </c>
      <c r="R220" s="212">
        <f>IF(O220="PRANCHA",VLOOKUP(Q220,QUANT!F:K,6,0),IF('Precificação CIF'!O220="BAÚ",VLOOKUP('Precificação CIF'!Q220,QUANT!F:K,2,0),IF(O220="CARRETA",VLOOKUP(Q220,QUANT!F:K,3,0))))</f>
        <v>2000</v>
      </c>
      <c r="S220" s="185">
        <f t="shared" si="57"/>
        <v>2.278052534090909</v>
      </c>
      <c r="T220" s="215" t="s">
        <v>2132</v>
      </c>
      <c r="U220" s="214">
        <v>0.3</v>
      </c>
      <c r="V220" s="216">
        <f t="shared" si="58"/>
        <v>19.555385714285716</v>
      </c>
      <c r="W220" s="175"/>
      <c r="X220"/>
      <c r="Y220" s="190"/>
    </row>
    <row r="221" spans="1:25" s="44" customFormat="1" hidden="1">
      <c r="A221" s="190" t="str">
        <f t="shared" si="60"/>
        <v>1040BR011894201424</v>
      </c>
      <c r="B221" s="190"/>
      <c r="C221" s="190" t="str">
        <f t="shared" si="56"/>
        <v>BR0118941040</v>
      </c>
      <c r="D221" s="198">
        <v>1040</v>
      </c>
      <c r="E221" s="222">
        <v>201424</v>
      </c>
      <c r="F221" t="s">
        <v>517</v>
      </c>
      <c r="G221" s="39" t="s">
        <v>1173</v>
      </c>
      <c r="H221" s="190" t="s">
        <v>1693</v>
      </c>
      <c r="I221" s="198" t="s">
        <v>487</v>
      </c>
      <c r="J221" s="179">
        <f>VLOOKUP(C221,BASE!A:N,14,0)</f>
        <v>27.253440000000001</v>
      </c>
      <c r="K221" s="179">
        <f>VLOOKUP(C221,BASE!A:O,15,0)</f>
        <v>2.4</v>
      </c>
      <c r="L221" s="185">
        <f>VLOOKUP(G221,BASE!F:M,8,0)*0.03</f>
        <v>6.656999999999999E-2</v>
      </c>
      <c r="M221" s="190" t="s">
        <v>234</v>
      </c>
      <c r="N221" s="198" t="s">
        <v>491</v>
      </c>
      <c r="O221" s="192" t="s">
        <v>121</v>
      </c>
      <c r="P221" s="185">
        <f>VLOOKUP(O221&amp;M221&amp;D221,'Tabela Frete At. 23.03.22'!A:P,16,0)</f>
        <v>4556.1050681818178</v>
      </c>
      <c r="Q221" s="190" t="str">
        <f>VLOOKUP(G221,BASE!F:H,3,0)</f>
        <v>BTF0050 FASTA</v>
      </c>
      <c r="R221" s="212">
        <f>IF(O221="PRANCHA",VLOOKUP(Q221,QUANT!F:K,6,0),IF('Precificação CIF'!O221="BAÚ",VLOOKUP('Precificação CIF'!Q221,QUANT!F:K,2,0),IF(O221="CARRETA",VLOOKUP(Q221,QUANT!F:K,3,0))))</f>
        <v>1000</v>
      </c>
      <c r="S221" s="185">
        <f t="shared" si="57"/>
        <v>4.556105068181818</v>
      </c>
      <c r="T221" s="215" t="s">
        <v>2132</v>
      </c>
      <c r="U221" s="214">
        <v>0.3</v>
      </c>
      <c r="V221" s="216">
        <f t="shared" si="58"/>
        <v>42.457157142857142</v>
      </c>
      <c r="W221" s="175"/>
      <c r="X221"/>
      <c r="Y221" s="190"/>
    </row>
    <row r="222" spans="1:25" s="44" customFormat="1" hidden="1">
      <c r="A222" s="190" t="s">
        <v>2300</v>
      </c>
      <c r="B222" s="190"/>
      <c r="C222" s="190" t="str">
        <f t="shared" si="56"/>
        <v>BR0117801040</v>
      </c>
      <c r="D222" s="198">
        <v>1040</v>
      </c>
      <c r="E222" s="39">
        <v>201424</v>
      </c>
      <c r="F222" t="s">
        <v>517</v>
      </c>
      <c r="G222" s="190" t="s">
        <v>1453</v>
      </c>
      <c r="H222" s="190" t="s">
        <v>2066</v>
      </c>
      <c r="I222" s="198" t="s">
        <v>487</v>
      </c>
      <c r="J222" s="179">
        <f>VLOOKUP(C222,BASE!A:N,14,0)</f>
        <v>79.448949999999996</v>
      </c>
      <c r="K222" s="179">
        <f>VLOOKUP(C222,BASE!A:O,15,0)</f>
        <v>3.06</v>
      </c>
      <c r="L222" s="185">
        <f>VLOOKUP(G222,BASE!F:M,8,0)*0.03</f>
        <v>0.28550999999999999</v>
      </c>
      <c r="M222" s="190" t="s">
        <v>234</v>
      </c>
      <c r="N222" s="217" t="s">
        <v>346</v>
      </c>
      <c r="O222" s="192" t="s">
        <v>121</v>
      </c>
      <c r="P222" s="185">
        <f>VLOOKUP(O222&amp;M222&amp;D222,'Tabela Frete At. 23.03.22'!A:P,16,0)</f>
        <v>4556.1050681818178</v>
      </c>
      <c r="Q222" s="190" t="str">
        <f>VLOOKUP(G222,BASE!F:H,3,0)</f>
        <v>TTF0200 ELANE</v>
      </c>
      <c r="R222" s="212">
        <f>IF(O222="PRANCHA",VLOOKUP(Q222,QUANT!F:K,6,0),IF('Precificação CIF'!O222="BAÚ",VLOOKUP('Precificação CIF'!Q222,QUANT!F:K,2,0),IF(O222="CARRETA",VLOOKUP(Q222,QUANT!F:K,3,0))))</f>
        <v>240</v>
      </c>
      <c r="S222" s="185">
        <f t="shared" si="57"/>
        <v>18.98377111742424</v>
      </c>
      <c r="T222" s="215" t="s">
        <v>2132</v>
      </c>
      <c r="U222" s="214">
        <v>0.3</v>
      </c>
      <c r="V222" s="216">
        <f t="shared" si="58"/>
        <v>118.27780000000001</v>
      </c>
      <c r="W222" s="190"/>
      <c r="X222"/>
      <c r="Y222" s="190"/>
    </row>
    <row r="223" spans="1:25" s="44" customFormat="1" hidden="1">
      <c r="A223" s="190" t="s">
        <v>2255</v>
      </c>
      <c r="B223" s="190"/>
      <c r="C223" s="190" t="str">
        <f t="shared" si="56"/>
        <v>BR0118761040</v>
      </c>
      <c r="D223" s="198">
        <v>1040</v>
      </c>
      <c r="E223" s="39">
        <v>204697</v>
      </c>
      <c r="F223" t="s">
        <v>2422</v>
      </c>
      <c r="G223" s="190" t="s">
        <v>1169</v>
      </c>
      <c r="H223" s="190" t="s">
        <v>2551</v>
      </c>
      <c r="I223" s="198" t="s">
        <v>487</v>
      </c>
      <c r="J223" s="179">
        <f>VLOOKUP(C223,BASE!A:N,14,0)</f>
        <v>28.03201</v>
      </c>
      <c r="K223" s="179">
        <f>VLOOKUP(C223,BASE!A:O,15,0)</f>
        <v>2.4</v>
      </c>
      <c r="L223" s="185">
        <f>VLOOKUP(G223,BASE!F:M,8,0)*0.03</f>
        <v>6.656999999999999E-2</v>
      </c>
      <c r="M223" s="190" t="s">
        <v>72</v>
      </c>
      <c r="N223" s="217" t="s">
        <v>346</v>
      </c>
      <c r="O223" s="192" t="s">
        <v>121</v>
      </c>
      <c r="P223" s="185">
        <f>VLOOKUP(O223&amp;M223&amp;D223,'Tabela Frete At. 23.03.22'!A:P,16,0)</f>
        <v>2371.0708181818181</v>
      </c>
      <c r="Q223" s="190" t="str">
        <f>VLOOKUP(G223,BASE!F:H,3,0)</f>
        <v>BTF0050 FASTA</v>
      </c>
      <c r="R223" s="212">
        <f>IF(O223="PRANCHA",VLOOKUP(Q223,QUANT!F:K,6,0),IF('Precificação CIF'!O223="BAÚ",VLOOKUP('Precificação CIF'!Q223,QUANT!F:K,2,0),IF(O223="CARRETA",VLOOKUP(Q223,QUANT!F:K,3,0))))</f>
        <v>1000</v>
      </c>
      <c r="S223" s="185">
        <f t="shared" si="57"/>
        <v>2.3710708181818183</v>
      </c>
      <c r="T223" s="215" t="s">
        <v>2133</v>
      </c>
      <c r="U223" s="214">
        <v>0.3</v>
      </c>
      <c r="V223" s="216">
        <f t="shared" si="58"/>
        <v>46.956644025974029</v>
      </c>
      <c r="W223" s="190"/>
      <c r="X223"/>
      <c r="Y223" s="190"/>
    </row>
    <row r="224" spans="1:25" s="44" customFormat="1" hidden="1">
      <c r="A224" s="190" t="str">
        <f t="shared" ref="A224" si="61">D224&amp;G224&amp;E224</f>
        <v>1040BR009910203932</v>
      </c>
      <c r="B224" s="190"/>
      <c r="C224" s="190" t="str">
        <f t="shared" si="56"/>
        <v>BR0099101040</v>
      </c>
      <c r="D224" s="198">
        <v>1040</v>
      </c>
      <c r="E224" s="222">
        <v>203932</v>
      </c>
      <c r="F224" t="s">
        <v>623</v>
      </c>
      <c r="G224" s="39" t="s">
        <v>1452</v>
      </c>
      <c r="H224" s="190" t="s">
        <v>1941</v>
      </c>
      <c r="I224" s="198" t="s">
        <v>487</v>
      </c>
      <c r="J224" s="179">
        <f>VLOOKUP(C224,BASE!A:N,14,0)</f>
        <v>80.729849999999999</v>
      </c>
      <c r="K224" s="179">
        <f>VLOOKUP(C224,BASE!A:O,15,0)</f>
        <v>3.06</v>
      </c>
      <c r="L224" s="185">
        <f>VLOOKUP(G224,BASE!F:M,8,0)*0.03</f>
        <v>0.28550999999999999</v>
      </c>
      <c r="M224" s="190" t="s">
        <v>760</v>
      </c>
      <c r="N224" s="198" t="s">
        <v>505</v>
      </c>
      <c r="O224" s="192" t="s">
        <v>122</v>
      </c>
      <c r="P224" s="185">
        <f>VLOOKUP(O224&amp;M224&amp;D224,'Tabela Frete At. 23.03.22'!A:P,16,0)</f>
        <v>8937.7272727272721</v>
      </c>
      <c r="Q224" s="190" t="str">
        <f>VLOOKUP(G224,BASE!F:H,3,0)</f>
        <v>TTF0200 ELANE</v>
      </c>
      <c r="R224" s="212">
        <f>IF(O224="PRANCHA",VLOOKUP(Q224,QUANT!F:K,6,0),IF('Precificação CIF'!O224="BAÚ",VLOOKUP('Precificação CIF'!Q224,QUANT!F:K,2,0),IF(O224="CARRETA",VLOOKUP(Q224,QUANT!F:K,3,0))))</f>
        <v>300</v>
      </c>
      <c r="S224" s="185">
        <f t="shared" si="57"/>
        <v>29.792424242424239</v>
      </c>
      <c r="T224" s="215" t="s">
        <v>2133</v>
      </c>
      <c r="U224" s="214">
        <v>0.3</v>
      </c>
      <c r="V224" s="216">
        <f t="shared" si="58"/>
        <v>162.66826320346323</v>
      </c>
      <c r="W224" s="175"/>
      <c r="X224"/>
      <c r="Y224" s="190"/>
    </row>
    <row r="225" spans="1:25" s="44" customFormat="1" hidden="1">
      <c r="A225" s="190" t="str">
        <f>D225&amp;G225&amp;E225</f>
        <v>2060BR011652205946</v>
      </c>
      <c r="B225" s="190"/>
      <c r="C225" s="190" t="str">
        <f t="shared" ref="C225:C249" si="62">G225&amp;D225</f>
        <v>BR0116522060</v>
      </c>
      <c r="D225" s="198">
        <v>2060</v>
      </c>
      <c r="E225" s="222">
        <v>205946</v>
      </c>
      <c r="F225" t="s">
        <v>620</v>
      </c>
      <c r="G225" s="39" t="s">
        <v>1379</v>
      </c>
      <c r="H225" s="190" t="s">
        <v>1880</v>
      </c>
      <c r="I225" s="198" t="s">
        <v>487</v>
      </c>
      <c r="J225" s="179">
        <f>VLOOKUP(C225,BASE!A:N,14,0)</f>
        <v>152.09368000000001</v>
      </c>
      <c r="K225" s="179">
        <f>VLOOKUP(C225,BASE!A:O,15,0)</f>
        <v>2.12</v>
      </c>
      <c r="L225" s="185"/>
      <c r="M225" s="191" t="s">
        <v>234</v>
      </c>
      <c r="N225" s="217" t="s">
        <v>491</v>
      </c>
      <c r="O225" s="192" t="s">
        <v>122</v>
      </c>
      <c r="P225" s="185">
        <f>VLOOKUP(O225&amp;M225&amp;D225,'Tabela Frete At. 23.03.22'!A:P,16,0)</f>
        <v>9425.9787809951995</v>
      </c>
      <c r="Q225" s="190" t="str">
        <f>VLOOKUP(G225,BASE!F:H,3,0)</f>
        <v>TR 200</v>
      </c>
      <c r="R225" s="212">
        <f>IF(O225="PRANCHA",VLOOKUP(Q225,QUANT!F:K,6,0),IF('Precificação CIF'!O225="BAÚ",VLOOKUP('Precificação CIF'!Q225,QUANT!F:K,2,0),IF(O225="CARRETA",VLOOKUP(Q225,QUANT!F:K,3,0))))</f>
        <v>300</v>
      </c>
      <c r="S225" s="185">
        <f t="shared" ref="S225:S249" si="63">P225/R225</f>
        <v>31.419929269983999</v>
      </c>
      <c r="T225" s="215" t="s">
        <v>2133</v>
      </c>
      <c r="U225" s="214">
        <v>0.3</v>
      </c>
      <c r="V225" s="216">
        <f t="shared" ref="V225:V249" si="64">IF(T225="CIF",(J225+K225+L225+S225)/(100%-U225),IF(T225="FOB",(J225+K225+L225)/(100%-U225),"FALTA DIGITAR CIF OU FOB"))</f>
        <v>265.19087038569148</v>
      </c>
      <c r="W225" s="175"/>
      <c r="X225"/>
      <c r="Y225" s="190"/>
    </row>
    <row r="226" spans="1:25" s="44" customFormat="1" hidden="1">
      <c r="A226" s="190" t="str">
        <f t="shared" ref="A226:A229" si="65">D226&amp;G226&amp;E226</f>
        <v>2060BR000075203703</v>
      </c>
      <c r="B226" s="190"/>
      <c r="C226" s="190" t="str">
        <f t="shared" si="62"/>
        <v>BR0000752060</v>
      </c>
      <c r="D226" s="198">
        <v>2060</v>
      </c>
      <c r="E226" s="222">
        <v>203703</v>
      </c>
      <c r="F226" t="s">
        <v>739</v>
      </c>
      <c r="G226" s="39" t="s">
        <v>1264</v>
      </c>
      <c r="H226" s="190" t="s">
        <v>1753</v>
      </c>
      <c r="I226" s="198" t="s">
        <v>487</v>
      </c>
      <c r="J226" s="179">
        <f>VLOOKUP(C226,BASE!A:N,14,0)</f>
        <v>124.98354999999999</v>
      </c>
      <c r="K226" s="179">
        <f>VLOOKUP(C226,BASE!A:O,15,0)</f>
        <v>2.12</v>
      </c>
      <c r="L226" s="185"/>
      <c r="M226" s="191" t="s">
        <v>259</v>
      </c>
      <c r="N226" s="198" t="s">
        <v>346</v>
      </c>
      <c r="O226" s="192" t="s">
        <v>121</v>
      </c>
      <c r="P226" s="185">
        <f>VLOOKUP(O226&amp;M226&amp;D226,'Tabela Frete At. 23.03.22'!A:P,16,0)</f>
        <v>1822.5024891579928</v>
      </c>
      <c r="Q226" s="190" t="str">
        <f>VLOOKUP(G226,BASE!F:H,3,0)</f>
        <v>TF 200</v>
      </c>
      <c r="R226" s="212">
        <f>IF(O226="PRANCHA",VLOOKUP(Q226,QUANT!F:K,6,0),IF('Precificação CIF'!O226="BAÚ",VLOOKUP('Precificação CIF'!Q226,QUANT!F:K,2,0),IF(O226="CARRETA",VLOOKUP(Q226,QUANT!F:K,3,0))))</f>
        <v>240</v>
      </c>
      <c r="S226" s="185">
        <f t="shared" si="63"/>
        <v>7.5937603714916371</v>
      </c>
      <c r="T226" s="215" t="s">
        <v>2132</v>
      </c>
      <c r="U226" s="214">
        <v>0.3</v>
      </c>
      <c r="V226" s="216">
        <f t="shared" si="64"/>
        <v>181.57650000000001</v>
      </c>
      <c r="W226" s="175"/>
      <c r="X226"/>
      <c r="Y226" s="190"/>
    </row>
    <row r="227" spans="1:25" s="44" customFormat="1" hidden="1">
      <c r="A227" s="190" t="str">
        <f t="shared" si="65"/>
        <v>2060BR006940203703</v>
      </c>
      <c r="B227" s="190"/>
      <c r="C227" s="190" t="str">
        <f t="shared" si="62"/>
        <v>BR0069402060</v>
      </c>
      <c r="D227" s="198">
        <v>2060</v>
      </c>
      <c r="E227" s="222">
        <v>203703</v>
      </c>
      <c r="F227" t="s">
        <v>739</v>
      </c>
      <c r="G227" s="39" t="s">
        <v>1516</v>
      </c>
      <c r="H227" s="190" t="s">
        <v>2007</v>
      </c>
      <c r="I227" s="198" t="s">
        <v>487</v>
      </c>
      <c r="J227" s="179">
        <f>VLOOKUP(C227,BASE!A:N,14,0)</f>
        <v>138.14211</v>
      </c>
      <c r="K227" s="179">
        <f>VLOOKUP(C227,BASE!A:O,15,0)</f>
        <v>2.12</v>
      </c>
      <c r="L227" s="185"/>
      <c r="M227" s="191" t="s">
        <v>259</v>
      </c>
      <c r="N227" s="198" t="s">
        <v>346</v>
      </c>
      <c r="O227" s="192" t="s">
        <v>121</v>
      </c>
      <c r="P227" s="185">
        <f>VLOOKUP(O227&amp;M227&amp;D227,'Tabela Frete At. 23.03.22'!A:P,16,0)</f>
        <v>1822.5024891579928</v>
      </c>
      <c r="Q227" s="190" t="str">
        <f>VLOOKUP(G227,BASE!F:H,3,0)</f>
        <v>TF 200</v>
      </c>
      <c r="R227" s="212">
        <f>IF(O227="PRANCHA",VLOOKUP(Q227,QUANT!F:K,6,0),IF('Precificação CIF'!O227="BAÚ",VLOOKUP('Precificação CIF'!Q227,QUANT!F:K,2,0),IF(O227="CARRETA",VLOOKUP(Q227,QUANT!F:K,3,0))))</f>
        <v>240</v>
      </c>
      <c r="S227" s="185">
        <f t="shared" si="63"/>
        <v>7.5937603714916371</v>
      </c>
      <c r="T227" s="215" t="s">
        <v>2132</v>
      </c>
      <c r="U227" s="214">
        <v>0.3</v>
      </c>
      <c r="V227" s="216">
        <f t="shared" si="64"/>
        <v>200.37444285714287</v>
      </c>
      <c r="W227" s="175"/>
      <c r="X227"/>
      <c r="Y227" s="190"/>
    </row>
    <row r="228" spans="1:25" s="44" customFormat="1" hidden="1">
      <c r="A228" s="190" t="str">
        <f t="shared" si="65"/>
        <v>2060BR011277203703</v>
      </c>
      <c r="B228" s="190"/>
      <c r="C228" s="190" t="str">
        <f t="shared" si="62"/>
        <v>BR0112772060</v>
      </c>
      <c r="D228" s="198">
        <v>2060</v>
      </c>
      <c r="E228" s="222">
        <v>203703</v>
      </c>
      <c r="F228" t="s">
        <v>739</v>
      </c>
      <c r="G228" s="39" t="s">
        <v>1212</v>
      </c>
      <c r="H228" s="190" t="s">
        <v>1733</v>
      </c>
      <c r="I228" s="198" t="s">
        <v>487</v>
      </c>
      <c r="J228" s="179">
        <f>VLOOKUP(C228,BASE!A:N,14,0)</f>
        <v>105.14698</v>
      </c>
      <c r="K228" s="179">
        <f>VLOOKUP(C228,BASE!A:O,15,0)</f>
        <v>2.12</v>
      </c>
      <c r="L228" s="185"/>
      <c r="M228" s="191" t="s">
        <v>259</v>
      </c>
      <c r="N228" s="198" t="s">
        <v>346</v>
      </c>
      <c r="O228" s="192" t="s">
        <v>121</v>
      </c>
      <c r="P228" s="185">
        <f>VLOOKUP(O228&amp;M228&amp;D228,'Tabela Frete At. 23.03.22'!A:P,16,0)</f>
        <v>1822.5024891579928</v>
      </c>
      <c r="Q228" s="190" t="str">
        <f>VLOOKUP(G228,BASE!F:H,3,0)</f>
        <v>TF 200</v>
      </c>
      <c r="R228" s="212">
        <f>IF(O228="PRANCHA",VLOOKUP(Q228,QUANT!F:K,6,0),IF('Precificação CIF'!O228="BAÚ",VLOOKUP('Precificação CIF'!Q228,QUANT!F:K,2,0),IF(O228="CARRETA",VLOOKUP(Q228,QUANT!F:K,3,0))))</f>
        <v>240</v>
      </c>
      <c r="S228" s="185">
        <f t="shared" si="63"/>
        <v>7.5937603714916371</v>
      </c>
      <c r="T228" s="215" t="s">
        <v>2132</v>
      </c>
      <c r="U228" s="214">
        <v>0.3</v>
      </c>
      <c r="V228" s="216">
        <f t="shared" si="64"/>
        <v>153.23854285714287</v>
      </c>
      <c r="W228" s="175"/>
      <c r="X228"/>
      <c r="Y228" s="190"/>
    </row>
    <row r="229" spans="1:25" s="44" customFormat="1" hidden="1">
      <c r="A229" s="190" t="str">
        <f t="shared" si="65"/>
        <v>4010BR010717205135</v>
      </c>
      <c r="B229" s="190"/>
      <c r="C229" s="190" t="str">
        <f t="shared" si="62"/>
        <v>BR0107174010</v>
      </c>
      <c r="D229" s="198">
        <v>4010</v>
      </c>
      <c r="E229" s="222">
        <v>205135</v>
      </c>
      <c r="F229" t="s">
        <v>1114</v>
      </c>
      <c r="G229" s="39" t="s">
        <v>1189</v>
      </c>
      <c r="H229" s="190" t="s">
        <v>1709</v>
      </c>
      <c r="I229" s="198" t="s">
        <v>487</v>
      </c>
      <c r="J229" s="179">
        <f>VLOOKUP(C229,BASE!A:N,14,0)</f>
        <v>737.56748000000005</v>
      </c>
      <c r="K229" s="179">
        <f>VLOOKUP(C229,BASE!A:O,15,0)</f>
        <v>12.12</v>
      </c>
      <c r="L229" s="185">
        <f>VLOOKUP(G229,BASE!F:M,8,0)*0.03</f>
        <v>1.89</v>
      </c>
      <c r="M229" s="190" t="s">
        <v>74</v>
      </c>
      <c r="N229" s="198" t="s">
        <v>346</v>
      </c>
      <c r="O229" s="192" t="s">
        <v>121</v>
      </c>
      <c r="P229" s="185">
        <f>VLOOKUP(O229&amp;M229&amp;D229,'Tabela Frete At. 23.03.22'!A:P,16,0)</f>
        <v>1931.0525585454548</v>
      </c>
      <c r="Q229" s="190" t="str">
        <f>VLOOKUP(G229,BASE!F:H,3,0)</f>
        <v>IBC SM13</v>
      </c>
      <c r="R229" s="212">
        <f>IF(O229="PRANCHA",VLOOKUP(Q229,QUANT!F:K,6,0),IF('Precificação CIF'!O229="BAÚ",VLOOKUP('Precificação CIF'!Q229,QUANT!F:K,2,0),IF(O229="CARRETA",VLOOKUP(Q229,QUANT!F:K,3,0))))</f>
        <v>44</v>
      </c>
      <c r="S229" s="185">
        <f t="shared" si="63"/>
        <v>43.887558148760334</v>
      </c>
      <c r="T229" s="215" t="s">
        <v>2132</v>
      </c>
      <c r="U229" s="214">
        <v>0.3</v>
      </c>
      <c r="V229" s="216">
        <f t="shared" si="64"/>
        <v>1073.6821142857143</v>
      </c>
      <c r="W229" s="175"/>
      <c r="X229"/>
      <c r="Y229" s="190"/>
    </row>
    <row r="230" spans="1:25" s="44" customFormat="1" hidden="1">
      <c r="A230" s="190" t="str">
        <f t="shared" ref="A230:A243" si="66">D230&amp;G230&amp;E230</f>
        <v>1040BR011504213481</v>
      </c>
      <c r="B230" s="190"/>
      <c r="C230" s="190" t="str">
        <f t="shared" si="62"/>
        <v>BR0115041040</v>
      </c>
      <c r="D230" s="198">
        <v>1040</v>
      </c>
      <c r="E230" s="222">
        <v>213481</v>
      </c>
      <c r="F230" t="s">
        <v>745</v>
      </c>
      <c r="G230" s="39" t="s">
        <v>1472</v>
      </c>
      <c r="H230" s="190" t="s">
        <v>1963</v>
      </c>
      <c r="I230" s="198" t="s">
        <v>487</v>
      </c>
      <c r="J230" s="179">
        <f>VLOOKUP(C230,BASE!A:N,14,0)</f>
        <v>100.52001</v>
      </c>
      <c r="K230" s="179">
        <f>VLOOKUP(C230,BASE!A:O,15,0)</f>
        <v>3.06</v>
      </c>
      <c r="L230" s="185">
        <f>VLOOKUP(G230,BASE!F:M,8,0)*0.03</f>
        <v>0.25550999999999996</v>
      </c>
      <c r="M230" s="191" t="s">
        <v>263</v>
      </c>
      <c r="N230" s="217" t="s">
        <v>346</v>
      </c>
      <c r="O230" s="192" t="s">
        <v>121</v>
      </c>
      <c r="P230" s="185">
        <f>VLOOKUP(O230&amp;M230&amp;D230,'Tabela Frete At. 23.03.22'!A:P,16,0)</f>
        <v>1462.4832090909088</v>
      </c>
      <c r="Q230" s="190" t="str">
        <f>VLOOKUP(G230,BASE!F:H,3,0)</f>
        <v>TTF0220 LRING</v>
      </c>
      <c r="R230" s="212">
        <f>IF(O230="PRANCHA",VLOOKUP(Q230,QUANT!F:K,6,0),IF('Precificação CIF'!O230="BAÚ",VLOOKUP('Precificação CIF'!Q230,QUANT!F:K,2,0),IF(O230="CARRETA",VLOOKUP(Q230,QUANT!F:K,3,0))))</f>
        <v>240</v>
      </c>
      <c r="S230" s="185">
        <f t="shared" si="63"/>
        <v>6.0936800378787863</v>
      </c>
      <c r="T230" s="215" t="s">
        <v>2133</v>
      </c>
      <c r="U230" s="214">
        <v>0.3</v>
      </c>
      <c r="V230" s="216">
        <f t="shared" si="64"/>
        <v>157.04171433982685</v>
      </c>
      <c r="W230" s="175"/>
      <c r="X230"/>
      <c r="Y230" s="190"/>
    </row>
    <row r="231" spans="1:25" s="44" customFormat="1" hidden="1">
      <c r="A231" s="190" t="str">
        <f t="shared" si="66"/>
        <v>1040BR001342213481</v>
      </c>
      <c r="B231" s="190"/>
      <c r="C231" s="190" t="str">
        <f t="shared" si="62"/>
        <v>BR0013421040</v>
      </c>
      <c r="D231" s="198">
        <v>1040</v>
      </c>
      <c r="E231" s="222">
        <v>213481</v>
      </c>
      <c r="F231" t="s">
        <v>745</v>
      </c>
      <c r="G231" s="39" t="s">
        <v>1505</v>
      </c>
      <c r="H231" s="190" t="s">
        <v>1995</v>
      </c>
      <c r="I231" s="198" t="s">
        <v>487</v>
      </c>
      <c r="J231" s="179">
        <f>VLOOKUP(C231,BASE!A:N,14,0)</f>
        <v>134.22161</v>
      </c>
      <c r="K231" s="179">
        <f>VLOOKUP(C231,BASE!A:O,15,0)</f>
        <v>3.06</v>
      </c>
      <c r="L231" s="185">
        <f>VLOOKUP(G231,BASE!F:M,8,0)*0.03</f>
        <v>0.33038999999999996</v>
      </c>
      <c r="M231" s="191" t="s">
        <v>263</v>
      </c>
      <c r="N231" s="217" t="s">
        <v>346</v>
      </c>
      <c r="O231" s="192" t="s">
        <v>121</v>
      </c>
      <c r="P231" s="185">
        <f>VLOOKUP(O231&amp;M231&amp;D231,'Tabela Frete At. 23.03.22'!A:P,16,0)</f>
        <v>1462.4832090909088</v>
      </c>
      <c r="Q231" s="190" t="str">
        <f>VLOOKUP(G231,BASE!F:H,3,0)</f>
        <v>TTR0200 VANLQ</v>
      </c>
      <c r="R231" s="212">
        <f>IF(O231="PRANCHA",VLOOKUP(Q231,QUANT!F:K,6,0),IF('Precificação CIF'!O231="BAÚ",VLOOKUP('Precificação CIF'!Q231,QUANT!F:K,2,0),IF(O231="CARRETA",VLOOKUP(Q231,QUANT!F:K,3,0))))</f>
        <v>240</v>
      </c>
      <c r="S231" s="185">
        <f t="shared" si="63"/>
        <v>6.0936800378787863</v>
      </c>
      <c r="T231" s="215" t="s">
        <v>2133</v>
      </c>
      <c r="U231" s="214">
        <v>0.3</v>
      </c>
      <c r="V231" s="216">
        <f t="shared" si="64"/>
        <v>205.29382862554112</v>
      </c>
      <c r="W231" s="175"/>
      <c r="X231"/>
      <c r="Y231" s="190"/>
    </row>
    <row r="232" spans="1:25" s="44" customFormat="1" hidden="1">
      <c r="A232" s="190" t="str">
        <f t="shared" si="66"/>
        <v>1040BR011305203053</v>
      </c>
      <c r="B232" s="190"/>
      <c r="C232" s="190" t="str">
        <f t="shared" si="62"/>
        <v>BR0113051040</v>
      </c>
      <c r="D232" s="198">
        <v>1040</v>
      </c>
      <c r="E232" s="39">
        <v>203053</v>
      </c>
      <c r="F232" t="s">
        <v>810</v>
      </c>
      <c r="G232" s="39" t="s">
        <v>1503</v>
      </c>
      <c r="H232" s="190" t="s">
        <v>2054</v>
      </c>
      <c r="I232" s="198" t="s">
        <v>487</v>
      </c>
      <c r="J232" s="179">
        <f>VLOOKUP(C232,BASE!A:N,14,0)</f>
        <v>56.141019999999997</v>
      </c>
      <c r="K232" s="179">
        <f>VLOOKUP(C232,BASE!A:O,15,0)</f>
        <v>3.06</v>
      </c>
      <c r="L232" s="185">
        <f>VLOOKUP(G232,BASE!F:M,8,0)*0.03</f>
        <v>0.23402999999999999</v>
      </c>
      <c r="M232" s="190" t="s">
        <v>173</v>
      </c>
      <c r="N232" s="198" t="s">
        <v>346</v>
      </c>
      <c r="O232" s="192" t="s">
        <v>122</v>
      </c>
      <c r="P232" s="185">
        <v>0</v>
      </c>
      <c r="Q232" s="190" t="str">
        <f>VLOOKUP(G232,BASE!F:H,3,0)</f>
        <v>TTR0200 CROSC</v>
      </c>
      <c r="R232" s="212">
        <f>IF(O232="PRANCHA",VLOOKUP(Q232,QUANT!F:K,6,0),IF('Precificação CIF'!O31="BAÚ",VLOOKUP('Precificação CIF'!Q31,QUANT!F:K,2,0),IF(O232="CARRETA",VLOOKUP(Q232,QUANT!F:K,3,0))))</f>
        <v>44</v>
      </c>
      <c r="S232" s="185">
        <f t="shared" si="63"/>
        <v>0</v>
      </c>
      <c r="T232" s="215" t="s">
        <v>2132</v>
      </c>
      <c r="U232" s="214">
        <v>0.3</v>
      </c>
      <c r="V232" s="216">
        <f t="shared" si="64"/>
        <v>84.907214285714289</v>
      </c>
      <c r="W232" s="175"/>
      <c r="X232"/>
      <c r="Y232" s="190"/>
    </row>
    <row r="233" spans="1:25" s="44" customFormat="1" hidden="1">
      <c r="A233" s="190" t="str">
        <f t="shared" si="66"/>
        <v>1040BR001352203053</v>
      </c>
      <c r="B233" s="190"/>
      <c r="C233" s="190" t="str">
        <f t="shared" si="62"/>
        <v>BR0013521040</v>
      </c>
      <c r="D233" s="198">
        <v>1040</v>
      </c>
      <c r="E233" s="39">
        <v>203053</v>
      </c>
      <c r="F233" t="s">
        <v>810</v>
      </c>
      <c r="G233" s="39" t="s">
        <v>1496</v>
      </c>
      <c r="H233" s="190" t="s">
        <v>2049</v>
      </c>
      <c r="I233" s="198" t="s">
        <v>487</v>
      </c>
      <c r="J233" s="179">
        <f>VLOOKUP(C233,BASE!A:N,14,0)</f>
        <v>52.109029999999997</v>
      </c>
      <c r="K233" s="179">
        <f>VLOOKUP(C233,BASE!A:O,15,0)</f>
        <v>2.4</v>
      </c>
      <c r="L233" s="185">
        <f>VLOOKUP(G233,BASE!F:M,8,0)*0.03</f>
        <v>9.375E-2</v>
      </c>
      <c r="M233" s="190" t="s">
        <v>173</v>
      </c>
      <c r="N233" s="198" t="s">
        <v>346</v>
      </c>
      <c r="O233" s="192" t="s">
        <v>122</v>
      </c>
      <c r="P233" s="185">
        <v>0</v>
      </c>
      <c r="Q233" s="190" t="str">
        <f>VLOOKUP(G233,BASE!F:H,3,0)</f>
        <v>TTR0050 CILIN</v>
      </c>
      <c r="R233" s="212">
        <f>IF(O233="PRANCHA",VLOOKUP(Q233,QUANT!F:K,6,0),IF('Precificação CIF'!O32="BAÚ",VLOOKUP('Precificação CIF'!Q32,QUANT!F:K,2,0),IF(O233="CARRETA",VLOOKUP(Q233,QUANT!F:K,3,0))))</f>
        <v>8000</v>
      </c>
      <c r="S233" s="185">
        <f t="shared" si="63"/>
        <v>0</v>
      </c>
      <c r="T233" s="215" t="s">
        <v>2132</v>
      </c>
      <c r="U233" s="214">
        <v>0.3</v>
      </c>
      <c r="V233" s="216">
        <f t="shared" si="64"/>
        <v>78.003971428571433</v>
      </c>
      <c r="W233" s="175"/>
      <c r="X233"/>
      <c r="Y233" s="190"/>
    </row>
    <row r="234" spans="1:25" s="44" customFormat="1" hidden="1">
      <c r="A234" s="190" t="str">
        <f t="shared" si="66"/>
        <v>104022001891204450</v>
      </c>
      <c r="B234" s="190"/>
      <c r="C234" s="190" t="str">
        <f t="shared" si="62"/>
        <v>220018911040</v>
      </c>
      <c r="D234" s="198">
        <v>1040</v>
      </c>
      <c r="E234" s="39">
        <v>204450</v>
      </c>
      <c r="F234" t="s">
        <v>991</v>
      </c>
      <c r="G234" s="39">
        <v>22001891</v>
      </c>
      <c r="H234" s="190" t="s">
        <v>1661</v>
      </c>
      <c r="I234" s="198" t="s">
        <v>487</v>
      </c>
      <c r="J234" s="179">
        <f>VLOOKUP(C234,BASE!A:N,14,0)</f>
        <v>11.702439999999999</v>
      </c>
      <c r="K234" s="179">
        <f>VLOOKUP(C234,BASE!A:O,15,0)</f>
        <v>0.7</v>
      </c>
      <c r="L234" s="185">
        <f>VLOOKUP(G234,BASE!F:M,8,0)*0.03</f>
        <v>3.0149999999999996E-2</v>
      </c>
      <c r="M234" s="190" t="s">
        <v>174</v>
      </c>
      <c r="N234" s="198" t="s">
        <v>488</v>
      </c>
      <c r="O234" s="192" t="s">
        <v>122</v>
      </c>
      <c r="P234" s="185">
        <f>VLOOKUP(O234&amp;M234&amp;D234,'Tabela Frete At. 23.03.22'!A:P,16,0)</f>
        <v>4636.8630829090907</v>
      </c>
      <c r="Q234" s="190" t="str">
        <f>VLOOKUP(G234,BASE!F:H,3,0)</f>
        <v>BTF0020 RTAN3</v>
      </c>
      <c r="R234" s="212">
        <f>IF(O234="PRANCHA",VLOOKUP(Q234,QUANT!F:K,6,0),IF('Precificação CIF'!O232="BAÚ",VLOOKUP('Precificação CIF'!Q232,QUANT!F:K,2,0),IF(O234="CARRETA",VLOOKUP(Q234,QUANT!F:K,3,0))))</f>
        <v>2880</v>
      </c>
      <c r="S234" s="185">
        <f t="shared" si="63"/>
        <v>1.6100219037878787</v>
      </c>
      <c r="T234" s="215" t="s">
        <v>2132</v>
      </c>
      <c r="U234" s="214">
        <v>0.3</v>
      </c>
      <c r="V234" s="216">
        <f t="shared" si="64"/>
        <v>17.760842857142858</v>
      </c>
      <c r="W234" s="175"/>
      <c r="X234"/>
      <c r="Y234" s="190"/>
    </row>
    <row r="235" spans="1:25" s="44" customFormat="1" hidden="1">
      <c r="A235" s="190" t="str">
        <f t="shared" si="66"/>
        <v>104022010781204450</v>
      </c>
      <c r="B235" s="190"/>
      <c r="C235" s="190" t="str">
        <f t="shared" si="62"/>
        <v>220107811040</v>
      </c>
      <c r="D235" s="198">
        <v>1040</v>
      </c>
      <c r="E235" s="39">
        <v>204450</v>
      </c>
      <c r="F235" t="s">
        <v>991</v>
      </c>
      <c r="G235" s="39">
        <v>22010781</v>
      </c>
      <c r="H235" s="190" t="s">
        <v>1665</v>
      </c>
      <c r="I235" s="198" t="s">
        <v>487</v>
      </c>
      <c r="J235" s="179">
        <f>VLOOKUP(C235,BASE!A:N,14,0)</f>
        <v>12.47533</v>
      </c>
      <c r="K235" s="179">
        <f>VLOOKUP(C235,BASE!A:O,15,0)</f>
        <v>0.7</v>
      </c>
      <c r="L235" s="185">
        <f>VLOOKUP(G235,BASE!F:M,8,0)*0.03</f>
        <v>3.0179999999999998E-2</v>
      </c>
      <c r="M235" s="190" t="s">
        <v>174</v>
      </c>
      <c r="N235" s="198" t="s">
        <v>488</v>
      </c>
      <c r="O235" s="192" t="s">
        <v>122</v>
      </c>
      <c r="P235" s="185">
        <f>VLOOKUP(O235&amp;M235&amp;D235,'Tabela Frete At. 23.03.22'!A:P,16,0)</f>
        <v>4636.8630829090907</v>
      </c>
      <c r="Q235" s="190" t="str">
        <f>VLOOKUP(G235,BASE!F:H,3,0)</f>
        <v>BTF0020 RTAN3</v>
      </c>
      <c r="R235" s="212">
        <f>IF(O235="PRANCHA",VLOOKUP(Q235,QUANT!F:K,6,0),IF('Precificação CIF'!O233="BAÚ",VLOOKUP('Precificação CIF'!Q233,QUANT!F:K,2,0),IF(O235="CARRETA",VLOOKUP(Q235,QUANT!F:K,3,0))))</f>
        <v>2880</v>
      </c>
      <c r="S235" s="185">
        <f t="shared" si="63"/>
        <v>1.6100219037878787</v>
      </c>
      <c r="T235" s="215" t="s">
        <v>2132</v>
      </c>
      <c r="U235" s="214">
        <v>0.3</v>
      </c>
      <c r="V235" s="216">
        <f t="shared" si="64"/>
        <v>18.865014285714285</v>
      </c>
      <c r="W235" s="190"/>
      <c r="X235"/>
      <c r="Y235" s="190"/>
    </row>
    <row r="236" spans="1:25" s="44" customFormat="1" hidden="1">
      <c r="A236" s="190" t="str">
        <f t="shared" si="66"/>
        <v>1040BR009910200622</v>
      </c>
      <c r="B236" s="190"/>
      <c r="C236" s="190" t="str">
        <f t="shared" si="62"/>
        <v>BR0099101040</v>
      </c>
      <c r="D236" s="198">
        <v>1040</v>
      </c>
      <c r="E236" s="222">
        <v>200622</v>
      </c>
      <c r="F236" t="s">
        <v>538</v>
      </c>
      <c r="G236" s="39" t="s">
        <v>1452</v>
      </c>
      <c r="H236" s="190" t="s">
        <v>1941</v>
      </c>
      <c r="I236" s="198" t="s">
        <v>487</v>
      </c>
      <c r="J236" s="179">
        <f>VLOOKUP(C236,BASE!A:N,14,0)</f>
        <v>80.729849999999999</v>
      </c>
      <c r="K236" s="179">
        <f>VLOOKUP(C236,BASE!A:O,15,0)</f>
        <v>3.06</v>
      </c>
      <c r="L236" s="185">
        <f>VLOOKUP(G236,BASE!F:M,8,0)*0.03</f>
        <v>0.28550999999999999</v>
      </c>
      <c r="M236" s="191" t="s">
        <v>174</v>
      </c>
      <c r="N236" s="217" t="s">
        <v>488</v>
      </c>
      <c r="O236" s="192" t="s">
        <v>122</v>
      </c>
      <c r="P236" s="185">
        <f>VLOOKUP(O236&amp;M236&amp;D236,'Tabela Frete At. 23.03.22'!A:P,16,0)</f>
        <v>4636.8630829090907</v>
      </c>
      <c r="Q236" s="190" t="str">
        <f>VLOOKUP(G236,BASE!F:H,3,0)</f>
        <v>TTF0200 ELANE</v>
      </c>
      <c r="R236" s="212">
        <f>IF(O236="PRANCHA",VLOOKUP(Q236,QUANT!F:K,6,0),IF('Precificação CIF'!O373="BAÚ",VLOOKUP('Precificação CIF'!Q373,QUANT!F:K,2,0),IF(O236="CARRETA",VLOOKUP(Q236,QUANT!F:K,3,0))))</f>
        <v>300</v>
      </c>
      <c r="S236" s="185">
        <f t="shared" si="63"/>
        <v>15.456210276363636</v>
      </c>
      <c r="T236" s="215" t="s">
        <v>2133</v>
      </c>
      <c r="U236" s="214">
        <v>0.3</v>
      </c>
      <c r="V236" s="216">
        <f t="shared" si="64"/>
        <v>142.18795753766236</v>
      </c>
      <c r="W236" s="175"/>
      <c r="X236"/>
      <c r="Y236" s="190"/>
    </row>
    <row r="237" spans="1:25" s="44" customFormat="1" hidden="1">
      <c r="A237" s="190" t="str">
        <f t="shared" si="66"/>
        <v>4010BR010717213948</v>
      </c>
      <c r="B237" s="190"/>
      <c r="C237" s="190" t="str">
        <f t="shared" si="62"/>
        <v>BR0107174010</v>
      </c>
      <c r="D237" s="198">
        <v>4010</v>
      </c>
      <c r="E237" s="222">
        <v>213948</v>
      </c>
      <c r="F237" t="s">
        <v>715</v>
      </c>
      <c r="G237" s="39" t="s">
        <v>1189</v>
      </c>
      <c r="H237" s="190" t="s">
        <v>1709</v>
      </c>
      <c r="I237" s="198" t="s">
        <v>487</v>
      </c>
      <c r="J237" s="179">
        <f>VLOOKUP(C237,BASE!A:N,14,0)</f>
        <v>737.56748000000005</v>
      </c>
      <c r="K237" s="179">
        <f>VLOOKUP(C237,BASE!A:O,15,0)</f>
        <v>12.12</v>
      </c>
      <c r="L237" s="185">
        <f>VLOOKUP(G237,BASE!F:M,8,0)*0.03</f>
        <v>1.89</v>
      </c>
      <c r="M237" s="182" t="s">
        <v>252</v>
      </c>
      <c r="N237" s="217" t="s">
        <v>346</v>
      </c>
      <c r="O237" s="192" t="s">
        <v>121</v>
      </c>
      <c r="P237" s="185">
        <f>VLOOKUP(O237&amp;M237&amp;D237,'Tabela Frete At. 23.03.22'!A:P,16,0)</f>
        <v>1366.0700072727273</v>
      </c>
      <c r="Q237" s="190" t="str">
        <f>VLOOKUP(G237,BASE!F:H,3,0)</f>
        <v>IBC SM13</v>
      </c>
      <c r="R237" s="212">
        <f>IF(O237="PRANCHA",VLOOKUP(Q237,QUANT!F:K,6,0),IF('Precificação CIF'!O237="BAÚ",VLOOKUP('Precificação CIF'!Q237,QUANT!F:K,2,0),IF(O237="CARRETA",VLOOKUP(Q237,QUANT!F:K,3,0))))</f>
        <v>44</v>
      </c>
      <c r="S237" s="185">
        <f t="shared" si="63"/>
        <v>31.047045619834709</v>
      </c>
      <c r="T237" s="215" t="s">
        <v>2132</v>
      </c>
      <c r="U237" s="214">
        <v>0.3</v>
      </c>
      <c r="V237" s="216">
        <f t="shared" si="64"/>
        <v>1073.6821142857143</v>
      </c>
      <c r="W237" s="175"/>
      <c r="X237"/>
      <c r="Y237" s="190"/>
    </row>
    <row r="238" spans="1:25" s="44" customFormat="1" hidden="1">
      <c r="A238" s="190" t="str">
        <f t="shared" si="66"/>
        <v>1040BR011894202496</v>
      </c>
      <c r="B238" s="190"/>
      <c r="C238" s="190" t="str">
        <f t="shared" si="62"/>
        <v>BR0118941040</v>
      </c>
      <c r="D238" s="198">
        <v>1040</v>
      </c>
      <c r="E238" s="222">
        <v>202496</v>
      </c>
      <c r="F238" t="s">
        <v>860</v>
      </c>
      <c r="G238" s="39" t="s">
        <v>1173</v>
      </c>
      <c r="H238" s="190" t="s">
        <v>1693</v>
      </c>
      <c r="I238" s="198" t="s">
        <v>487</v>
      </c>
      <c r="J238" s="179">
        <f>VLOOKUP(C238,BASE!A:N,14,0)</f>
        <v>27.253440000000001</v>
      </c>
      <c r="K238" s="179">
        <f>VLOOKUP(C238,BASE!A:O,15,0)</f>
        <v>2.4</v>
      </c>
      <c r="L238" s="185">
        <f>VLOOKUP(G238,BASE!F:M,8,0)*0.03</f>
        <v>6.656999999999999E-2</v>
      </c>
      <c r="M238" s="190" t="s">
        <v>174</v>
      </c>
      <c r="N238" s="198" t="s">
        <v>488</v>
      </c>
      <c r="O238" s="192" t="s">
        <v>122</v>
      </c>
      <c r="P238" s="185">
        <f>VLOOKUP(O238&amp;M238&amp;D238,'Tabela Frete At. 23.03.22'!A:P,16,0)</f>
        <v>4636.8630829090907</v>
      </c>
      <c r="Q238" s="190" t="str">
        <f>VLOOKUP(G238,BASE!F:H,3,0)</f>
        <v>BTF0050 FASTA</v>
      </c>
      <c r="R238" s="212">
        <f>IF(O238="PRANCHA",VLOOKUP(Q238,QUANT!F:K,6,0),IF('Precificação CIF'!O375="BAÚ",VLOOKUP('Precificação CIF'!Q375,QUANT!F:K,2,0),IF(O238="CARRETA",VLOOKUP(Q238,QUANT!F:K,3,0))))</f>
        <v>1350</v>
      </c>
      <c r="S238" s="185">
        <f t="shared" si="63"/>
        <v>3.4347133947474746</v>
      </c>
      <c r="T238" s="215" t="s">
        <v>2132</v>
      </c>
      <c r="U238" s="214">
        <v>0.3</v>
      </c>
      <c r="V238" s="216">
        <f t="shared" si="64"/>
        <v>42.457157142857142</v>
      </c>
      <c r="W238" s="175"/>
      <c r="X238"/>
      <c r="Y238" s="190"/>
    </row>
    <row r="239" spans="1:25" s="44" customFormat="1" hidden="1">
      <c r="A239" s="190" t="str">
        <f t="shared" si="66"/>
        <v>1040BR011504213948</v>
      </c>
      <c r="B239" s="190"/>
      <c r="C239" s="190" t="str">
        <f t="shared" si="62"/>
        <v>BR0115041040</v>
      </c>
      <c r="D239" s="198">
        <v>1040</v>
      </c>
      <c r="E239" s="222">
        <v>213948</v>
      </c>
      <c r="F239" t="s">
        <v>715</v>
      </c>
      <c r="G239" s="39" t="s">
        <v>1472</v>
      </c>
      <c r="H239" s="190" t="s">
        <v>1963</v>
      </c>
      <c r="I239" s="198" t="s">
        <v>487</v>
      </c>
      <c r="J239" s="179">
        <f>VLOOKUP(C239,BASE!A:N,14,0)</f>
        <v>100.52001</v>
      </c>
      <c r="K239" s="179">
        <f>VLOOKUP(C239,BASE!A:O,15,0)</f>
        <v>3.06</v>
      </c>
      <c r="L239" s="185">
        <f>VLOOKUP(G239,BASE!F:M,8,0)*0.03</f>
        <v>0.25550999999999996</v>
      </c>
      <c r="M239" s="182" t="s">
        <v>252</v>
      </c>
      <c r="N239" s="217" t="s">
        <v>346</v>
      </c>
      <c r="O239" s="192" t="s">
        <v>121</v>
      </c>
      <c r="P239" s="185">
        <f>VLOOKUP(O239&amp;M239&amp;D239,'Tabela Frete At. 23.03.22'!A:P,16,0)</f>
        <v>2098.7518254545453</v>
      </c>
      <c r="Q239" s="190" t="str">
        <f>VLOOKUP(G239,BASE!F:H,3,0)</f>
        <v>TTF0220 LRING</v>
      </c>
      <c r="R239" s="212">
        <f>IF(O239="PRANCHA",VLOOKUP(Q239,QUANT!F:K,6,0),IF('Precificação CIF'!O239="BAÚ",VLOOKUP('Precificação CIF'!Q239,QUANT!F:K,2,0),IF(O239="CARRETA",VLOOKUP(Q239,QUANT!F:K,3,0))))</f>
        <v>240</v>
      </c>
      <c r="S239" s="185">
        <f t="shared" si="63"/>
        <v>8.7447992727272723</v>
      </c>
      <c r="T239" s="215" t="s">
        <v>2132</v>
      </c>
      <c r="U239" s="214">
        <v>0.3</v>
      </c>
      <c r="V239" s="216">
        <f t="shared" si="64"/>
        <v>148.33645714285714</v>
      </c>
      <c r="W239" s="175"/>
      <c r="X239"/>
      <c r="Y239" s="190"/>
    </row>
    <row r="240" spans="1:25" s="44" customFormat="1" hidden="1">
      <c r="A240" s="190" t="str">
        <f t="shared" si="66"/>
        <v>1040BR010634200355</v>
      </c>
      <c r="B240" s="190"/>
      <c r="C240" s="190" t="str">
        <f t="shared" si="62"/>
        <v>BR0106341040</v>
      </c>
      <c r="D240" s="198">
        <v>1040</v>
      </c>
      <c r="E240" s="222">
        <v>200355</v>
      </c>
      <c r="F240" t="s">
        <v>851</v>
      </c>
      <c r="G240" s="39" t="s">
        <v>1127</v>
      </c>
      <c r="H240" s="190" t="s">
        <v>1629</v>
      </c>
      <c r="I240" s="198" t="s">
        <v>487</v>
      </c>
      <c r="J240" s="179">
        <f>VLOOKUP(C240,BASE!A:N,14,0)</f>
        <v>2.7997900000000002</v>
      </c>
      <c r="K240" s="179">
        <f>VLOOKUP(C240,BASE!A:O,15,0)</f>
        <v>0.14000000000000001</v>
      </c>
      <c r="L240" s="185">
        <f>VLOOKUP(G240,BASE!F:M,8,0)*0.03</f>
        <v>6.6329999999999991E-3</v>
      </c>
      <c r="M240" s="191" t="s">
        <v>238</v>
      </c>
      <c r="N240" s="217" t="s">
        <v>488</v>
      </c>
      <c r="O240" s="192" t="s">
        <v>121</v>
      </c>
      <c r="P240" s="185">
        <f>VLOOKUP(O240&amp;M240&amp;D240,'Tabela Frete At. 23.03.22'!A:P,16,0)</f>
        <v>2587.4761090909087</v>
      </c>
      <c r="Q240" s="190" t="str">
        <f>VLOOKUP(G240,BASE!F:H,3,0)</f>
        <v>BTF0005 RETAN</v>
      </c>
      <c r="R240" s="212">
        <f>IF(O240="PRANCHA",VLOOKUP(Q240,QUANT!F:K,6,0),IF('Precificação CIF'!O240="BAÚ",VLOOKUP('Precificação CIF'!Q240,QUANT!F:K,2,0),IF(O240="CARRETA",VLOOKUP(Q240,QUANT!F:K,3,0))))</f>
        <v>8000</v>
      </c>
      <c r="S240" s="185">
        <f t="shared" si="63"/>
        <v>0.32343451363636361</v>
      </c>
      <c r="T240" s="215" t="s">
        <v>2133</v>
      </c>
      <c r="U240" s="214">
        <v>0.3</v>
      </c>
      <c r="V240" s="216">
        <f t="shared" si="64"/>
        <v>4.67122501948052</v>
      </c>
      <c r="W240" s="175"/>
      <c r="X240"/>
      <c r="Y240" s="190"/>
    </row>
    <row r="241" spans="1:25" s="44" customFormat="1" hidden="1">
      <c r="A241" s="190" t="str">
        <f t="shared" si="66"/>
        <v>1040BR011504200355</v>
      </c>
      <c r="B241" s="190"/>
      <c r="C241" s="190" t="str">
        <f t="shared" si="62"/>
        <v>BR0115041040</v>
      </c>
      <c r="D241" s="198">
        <v>1040</v>
      </c>
      <c r="E241" s="39">
        <v>200355</v>
      </c>
      <c r="F241" t="s">
        <v>520</v>
      </c>
      <c r="G241" s="39" t="s">
        <v>1472</v>
      </c>
      <c r="H241" s="190" t="s">
        <v>2042</v>
      </c>
      <c r="I241" s="198" t="s">
        <v>487</v>
      </c>
      <c r="J241" s="179">
        <f>VLOOKUP(C241,BASE!A:N,14,0)</f>
        <v>100.52001</v>
      </c>
      <c r="K241" s="179">
        <f>VLOOKUP(C241,BASE!A:O,15,0)</f>
        <v>3.06</v>
      </c>
      <c r="L241" s="185">
        <f>VLOOKUP(G241,BASE!F:M,8,0)*0.03</f>
        <v>0.25550999999999996</v>
      </c>
      <c r="M241" s="190" t="s">
        <v>238</v>
      </c>
      <c r="N241" s="198" t="s">
        <v>488</v>
      </c>
      <c r="O241" s="192" t="s">
        <v>121</v>
      </c>
      <c r="P241" s="185">
        <f>VLOOKUP(O241&amp;M241&amp;D241,'Tabela Frete At. 23.03.22'!A:P,16,0)</f>
        <v>2587.4761090909087</v>
      </c>
      <c r="Q241" s="190" t="str">
        <f>VLOOKUP(G241,BASE!F:H,3,0)</f>
        <v>TTF0220 LRING</v>
      </c>
      <c r="R241" s="212">
        <f>IF(O241="PRANCHA",VLOOKUP(Q241,QUANT!F:K,6,0),IF('Precificação CIF'!O241="BAÚ",VLOOKUP('Precificação CIF'!Q241,QUANT!F:K,2,0),IF(O241="CARRETA",VLOOKUP(Q241,QUANT!F:K,3,0))))</f>
        <v>240</v>
      </c>
      <c r="S241" s="185">
        <f t="shared" si="63"/>
        <v>10.781150454545452</v>
      </c>
      <c r="T241" s="215" t="s">
        <v>2133</v>
      </c>
      <c r="U241" s="214">
        <v>0.3</v>
      </c>
      <c r="V241" s="216">
        <f t="shared" si="64"/>
        <v>163.73810064935066</v>
      </c>
      <c r="W241" s="175"/>
      <c r="X241"/>
      <c r="Y241" s="190"/>
    </row>
    <row r="242" spans="1:25" s="44" customFormat="1" hidden="1">
      <c r="A242" s="190" t="str">
        <f t="shared" si="66"/>
        <v>1040BR011683200355</v>
      </c>
      <c r="B242" s="190"/>
      <c r="C242" s="190" t="str">
        <f t="shared" si="62"/>
        <v>BR0116831040</v>
      </c>
      <c r="D242" s="198">
        <v>1040</v>
      </c>
      <c r="E242" s="39">
        <v>200355</v>
      </c>
      <c r="F242" t="s">
        <v>520</v>
      </c>
      <c r="G242" s="39" t="s">
        <v>1468</v>
      </c>
      <c r="H242" s="190" t="s">
        <v>2042</v>
      </c>
      <c r="I242" s="198" t="s">
        <v>487</v>
      </c>
      <c r="J242" s="179">
        <f>VLOOKUP(C242,BASE!A:N,14,0)</f>
        <v>99.941249999999997</v>
      </c>
      <c r="K242" s="179">
        <f>VLOOKUP(C242,BASE!A:O,15,0)</f>
        <v>3.06</v>
      </c>
      <c r="L242" s="185">
        <f>VLOOKUP(G242,BASE!F:M,8,0)*0.03</f>
        <v>0.25550999999999996</v>
      </c>
      <c r="M242" s="190" t="s">
        <v>238</v>
      </c>
      <c r="N242" s="198" t="s">
        <v>488</v>
      </c>
      <c r="O242" s="192" t="s">
        <v>121</v>
      </c>
      <c r="P242" s="185">
        <f>VLOOKUP(O242&amp;M242&amp;D242,'Tabela Frete At. 23.03.22'!A:P,16,0)</f>
        <v>2587.4761090909087</v>
      </c>
      <c r="Q242" s="190" t="str">
        <f>VLOOKUP(G242,BASE!F:H,3,0)</f>
        <v>TTF0220 LRING</v>
      </c>
      <c r="R242" s="212">
        <f>IF(O242="PRANCHA",VLOOKUP(Q242,QUANT!F:K,6,0),IF('Precificação CIF'!O242="BAÚ",VLOOKUP('Precificação CIF'!Q242,QUANT!F:K,2,0),IF(O242="CARRETA",VLOOKUP(Q242,QUANT!F:K,3,0))))</f>
        <v>240</v>
      </c>
      <c r="S242" s="185">
        <f t="shared" si="63"/>
        <v>10.781150454545452</v>
      </c>
      <c r="T242" s="215" t="s">
        <v>2133</v>
      </c>
      <c r="U242" s="214">
        <v>0.3</v>
      </c>
      <c r="V242" s="216">
        <f t="shared" si="64"/>
        <v>162.91130064935066</v>
      </c>
      <c r="W242" s="175"/>
      <c r="X242"/>
      <c r="Y242" s="190"/>
    </row>
    <row r="243" spans="1:25" s="44" customFormat="1" hidden="1">
      <c r="A243" s="190" t="str">
        <f t="shared" si="66"/>
        <v>104012010744200355</v>
      </c>
      <c r="B243" s="190"/>
      <c r="C243" s="190" t="str">
        <f t="shared" si="62"/>
        <v>120107441040</v>
      </c>
      <c r="D243" s="198">
        <v>1040</v>
      </c>
      <c r="E243" s="39">
        <v>200355</v>
      </c>
      <c r="F243" t="s">
        <v>520</v>
      </c>
      <c r="G243" s="39">
        <v>12010744</v>
      </c>
      <c r="H243" s="190" t="s">
        <v>1974</v>
      </c>
      <c r="I243" s="198" t="s">
        <v>487</v>
      </c>
      <c r="J243" s="179">
        <f>VLOOKUP(C243,BASE!A:N,14,0)</f>
        <v>100.4905</v>
      </c>
      <c r="K243" s="179">
        <f>VLOOKUP(C243,BASE!A:O,15,0)</f>
        <v>3.06</v>
      </c>
      <c r="L243" s="185">
        <f>VLOOKUP(G243,BASE!F:M,8,0)*0.03</f>
        <v>0.25680000000000003</v>
      </c>
      <c r="M243" s="190" t="s">
        <v>238</v>
      </c>
      <c r="N243" s="198" t="s">
        <v>488</v>
      </c>
      <c r="O243" s="192" t="s">
        <v>121</v>
      </c>
      <c r="P243" s="185">
        <f>VLOOKUP(O243&amp;M243&amp;D243,'Tabela Frete At. 23.03.22'!A:P,16,0)</f>
        <v>2587.4761090909087</v>
      </c>
      <c r="Q243" s="190" t="str">
        <f>VLOOKUP(G243,BASE!F:H,3,0)</f>
        <v>TTF0220 LRING</v>
      </c>
      <c r="R243" s="212">
        <f>IF(O243="PRANCHA",VLOOKUP(Q243,QUANT!F:K,6,0),IF('Precificação CIF'!O243="BAÚ",VLOOKUP('Precificação CIF'!Q243,QUANT!F:K,2,0),IF(O243="CARRETA",VLOOKUP(Q243,QUANT!F:K,3,0))))</f>
        <v>240</v>
      </c>
      <c r="S243" s="185">
        <f t="shared" si="63"/>
        <v>10.781150454545452</v>
      </c>
      <c r="T243" s="215" t="s">
        <v>2133</v>
      </c>
      <c r="U243" s="214">
        <v>0.3</v>
      </c>
      <c r="V243" s="216">
        <f t="shared" si="64"/>
        <v>163.69778636363637</v>
      </c>
      <c r="W243" s="190"/>
      <c r="X243"/>
      <c r="Y243" s="190"/>
    </row>
    <row r="244" spans="1:25" s="44" customFormat="1" hidden="1">
      <c r="A244" s="190" t="s">
        <v>2253</v>
      </c>
      <c r="B244" s="190"/>
      <c r="C244" s="190" t="str">
        <f t="shared" si="62"/>
        <v>BR0121681040</v>
      </c>
      <c r="D244" s="198">
        <v>1040</v>
      </c>
      <c r="E244" s="39">
        <v>200355</v>
      </c>
      <c r="F244" t="s">
        <v>520</v>
      </c>
      <c r="G244" s="190" t="s">
        <v>2500</v>
      </c>
      <c r="H244" s="190" t="s">
        <v>2550</v>
      </c>
      <c r="I244" s="198" t="s">
        <v>487</v>
      </c>
      <c r="J244" s="179">
        <f>VLOOKUP(C244,BASE!A:N,14,0)</f>
        <v>13.21</v>
      </c>
      <c r="K244" s="179">
        <f>VLOOKUP(C244,BASE!A:O,15,0)</f>
        <v>0.7</v>
      </c>
      <c r="L244" s="185">
        <f>VLOOKUP(G244,BASE!F:M,8,0)*0.03</f>
        <v>3.108E-2</v>
      </c>
      <c r="M244" s="190" t="s">
        <v>238</v>
      </c>
      <c r="N244" s="217" t="s">
        <v>488</v>
      </c>
      <c r="O244" s="192" t="s">
        <v>121</v>
      </c>
      <c r="P244" s="185">
        <f>VLOOKUP(O244&amp;M244&amp;D244,'Tabela Frete At. 23.03.22'!A:P,16,0)</f>
        <v>2587.4761090909087</v>
      </c>
      <c r="Q244" s="190" t="str">
        <f>VLOOKUP(G244,BASE!F:H,3,0)</f>
        <v>BTF0020 RTAN3</v>
      </c>
      <c r="R244" s="212">
        <f>IF(O244="PRANCHA",VLOOKUP(Q244,QUANT!F:K,6,0),IF('Precificação CIF'!O244="BAÚ",VLOOKUP('Precificação CIF'!Q244,QUANT!F:K,2,0),IF(O244="CARRETA",VLOOKUP(Q244,QUANT!F:K,3,0))))</f>
        <v>2000</v>
      </c>
      <c r="S244" s="185">
        <f t="shared" si="63"/>
        <v>1.2937380545454544</v>
      </c>
      <c r="T244" s="215" t="s">
        <v>2133</v>
      </c>
      <c r="U244" s="214">
        <v>0.3</v>
      </c>
      <c r="V244" s="216">
        <f t="shared" si="64"/>
        <v>21.764025792207793</v>
      </c>
      <c r="W244" s="190"/>
      <c r="X244"/>
      <c r="Y244" s="190"/>
    </row>
    <row r="245" spans="1:25" s="44" customFormat="1" hidden="1">
      <c r="A245" s="190" t="s">
        <v>2283</v>
      </c>
      <c r="B245" s="190"/>
      <c r="C245" s="190" t="str">
        <f t="shared" si="62"/>
        <v>BR0121241040</v>
      </c>
      <c r="D245" s="198">
        <v>1040</v>
      </c>
      <c r="E245" s="39">
        <v>200355</v>
      </c>
      <c r="F245" t="s">
        <v>520</v>
      </c>
      <c r="G245" s="190" t="s">
        <v>2194</v>
      </c>
      <c r="H245" s="190" t="s">
        <v>2137</v>
      </c>
      <c r="I245" s="198" t="s">
        <v>487</v>
      </c>
      <c r="J245" s="179">
        <f>VLOOKUP(C245,BASE!A:N,14,0)</f>
        <v>26.777999999999999</v>
      </c>
      <c r="K245" s="179">
        <f>VLOOKUP(C245,BASE!A:O,15,0)</f>
        <v>2.4</v>
      </c>
      <c r="L245" s="185">
        <f>VLOOKUP(G245,BASE!F:M,8,0)*0.03</f>
        <v>6.656999999999999E-2</v>
      </c>
      <c r="M245" s="190" t="s">
        <v>238</v>
      </c>
      <c r="N245" s="217" t="s">
        <v>488</v>
      </c>
      <c r="O245" s="192" t="s">
        <v>121</v>
      </c>
      <c r="P245" s="185">
        <f>VLOOKUP(O245&amp;M245&amp;D245,'Tabela Frete At. 23.03.22'!A:P,16,0)</f>
        <v>2587.4761090909087</v>
      </c>
      <c r="Q245" s="190" t="str">
        <f>VLOOKUP(G245,BASE!F:H,3,0)</f>
        <v>BTF0050 FASTA</v>
      </c>
      <c r="R245" s="212">
        <f>IF(O245="PRANCHA",VLOOKUP(Q245,QUANT!F:K,6,0),IF('Precificação CIF'!O245="BAÚ",VLOOKUP('Precificação CIF'!Q245,QUANT!F:K,2,0),IF(O245="CARRETA",VLOOKUP(Q245,QUANT!F:K,3,0))))</f>
        <v>1000</v>
      </c>
      <c r="S245" s="185">
        <f t="shared" si="63"/>
        <v>2.5874761090909089</v>
      </c>
      <c r="T245" s="215" t="s">
        <v>2133</v>
      </c>
      <c r="U245" s="214">
        <v>0.3</v>
      </c>
      <c r="V245" s="216">
        <f t="shared" si="64"/>
        <v>45.474351584415579</v>
      </c>
      <c r="W245" s="190"/>
      <c r="X245"/>
      <c r="Y245" s="190"/>
    </row>
    <row r="246" spans="1:25" s="44" customFormat="1" hidden="1">
      <c r="A246" s="190" t="s">
        <v>2312</v>
      </c>
      <c r="B246" s="190"/>
      <c r="C246" s="190" t="str">
        <f t="shared" si="62"/>
        <v>BR0121361040</v>
      </c>
      <c r="D246" s="198">
        <v>1040</v>
      </c>
      <c r="E246" s="39">
        <v>200355</v>
      </c>
      <c r="F246" t="s">
        <v>520</v>
      </c>
      <c r="G246" s="190" t="s">
        <v>2201</v>
      </c>
      <c r="H246" s="190" t="s">
        <v>2202</v>
      </c>
      <c r="I246" s="198" t="s">
        <v>487</v>
      </c>
      <c r="J246" s="179">
        <f>VLOOKUP(C246,BASE!A:N,14,0)</f>
        <v>48.560629999999996</v>
      </c>
      <c r="K246" s="179">
        <f>VLOOKUP(C246,BASE!A:O,15,0)</f>
        <v>3.06</v>
      </c>
      <c r="L246" s="185">
        <f>VLOOKUP(G246,BASE!F:M,8,0)*0.03</f>
        <v>0.25550999999999996</v>
      </c>
      <c r="M246" s="190" t="s">
        <v>238</v>
      </c>
      <c r="N246" s="217" t="s">
        <v>488</v>
      </c>
      <c r="O246" s="192" t="s">
        <v>121</v>
      </c>
      <c r="P246" s="185">
        <f>VLOOKUP(O246&amp;M246&amp;D246,'Tabela Frete At. 23.03.22'!A:P,16,0)</f>
        <v>2587.4761090909087</v>
      </c>
      <c r="Q246" s="190" t="str">
        <f>VLOOKUP(G246,BASE!F:H,3,0)</f>
        <v>TTF0220 LRING</v>
      </c>
      <c r="R246" s="212">
        <f>IF(O246="PRANCHA",VLOOKUP(Q246,QUANT!F:K,6,0),IF('Precificação CIF'!O246="BAÚ",VLOOKUP('Precificação CIF'!Q246,QUANT!F:K,2,0),IF(O246="CARRETA",VLOOKUP(Q246,QUANT!F:K,3,0))))</f>
        <v>240</v>
      </c>
      <c r="S246" s="185">
        <f t="shared" si="63"/>
        <v>10.781150454545452</v>
      </c>
      <c r="T246" s="215" t="s">
        <v>2132</v>
      </c>
      <c r="U246" s="214">
        <v>0.3</v>
      </c>
      <c r="V246" s="216">
        <f t="shared" si="64"/>
        <v>74.10877142857143</v>
      </c>
      <c r="W246" s="190"/>
      <c r="X246"/>
      <c r="Y246" s="190"/>
    </row>
    <row r="247" spans="1:25" s="44" customFormat="1" hidden="1">
      <c r="A247" s="190" t="s">
        <v>2361</v>
      </c>
      <c r="B247" s="190"/>
      <c r="C247" s="190" t="str">
        <f t="shared" si="62"/>
        <v>BR0121252064</v>
      </c>
      <c r="D247" s="198">
        <v>2064</v>
      </c>
      <c r="E247" s="39">
        <v>214716</v>
      </c>
      <c r="F247" t="s">
        <v>2477</v>
      </c>
      <c r="G247" s="190" t="s">
        <v>2242</v>
      </c>
      <c r="H247" s="190" t="s">
        <v>2243</v>
      </c>
      <c r="I247" s="198" t="s">
        <v>487</v>
      </c>
      <c r="J247" s="179">
        <f>VLOOKUP(C247,BASE!A:N,14,0)</f>
        <v>95.74</v>
      </c>
      <c r="K247" s="179">
        <f>VLOOKUP(C247,BASE!A:O,15,0)</f>
        <v>2.64</v>
      </c>
      <c r="L247" s="185">
        <f>VLOOKUP(G247,BASE!F:M,8,0)*0.03</f>
        <v>0.40499999999999997</v>
      </c>
      <c r="M247" s="190" t="s">
        <v>72</v>
      </c>
      <c r="N247" s="217" t="s">
        <v>346</v>
      </c>
      <c r="O247" s="192" t="s">
        <v>122</v>
      </c>
      <c r="P247" s="185">
        <f>VLOOKUP(O247&amp;M247&amp;D247,'Tabela Frete At. 23.03.22'!A:P,16,0)</f>
        <v>2632.8704000000002</v>
      </c>
      <c r="Q247" s="190" t="str">
        <f>VLOOKUP(G247,BASE!F:H,3,0)</f>
        <v>TF 200</v>
      </c>
      <c r="R247" s="212">
        <f>IF(O247="PRANCHA",VLOOKUP(Q247,QUANT!F:K,6,0),IF('Precificação CIF'!O247="BAÚ",VLOOKUP('Precificação CIF'!Q247,QUANT!F:K,2,0),IF(O247="CARRETA",VLOOKUP(Q247,QUANT!F:K,3,0))))</f>
        <v>324</v>
      </c>
      <c r="S247" s="185">
        <f t="shared" si="63"/>
        <v>8.1261432098765436</v>
      </c>
      <c r="T247" s="215" t="s">
        <v>2133</v>
      </c>
      <c r="U247" s="214">
        <v>0.3</v>
      </c>
      <c r="V247" s="216">
        <f t="shared" si="64"/>
        <v>152.73020458553793</v>
      </c>
      <c r="W247" s="190"/>
      <c r="X247"/>
      <c r="Y247" s="190"/>
    </row>
    <row r="248" spans="1:25" s="44" customFormat="1" hidden="1">
      <c r="A248" s="190" t="s">
        <v>2377</v>
      </c>
      <c r="B248" s="190"/>
      <c r="C248" s="190" t="str">
        <f t="shared" si="62"/>
        <v>BR0121262064</v>
      </c>
      <c r="D248" s="198">
        <v>2064</v>
      </c>
      <c r="E248" s="39">
        <v>214716</v>
      </c>
      <c r="F248" t="s">
        <v>2477</v>
      </c>
      <c r="G248" s="190" t="s">
        <v>2228</v>
      </c>
      <c r="H248" s="190" t="s">
        <v>2229</v>
      </c>
      <c r="I248" s="198" t="s">
        <v>487</v>
      </c>
      <c r="J248" s="179">
        <f>VLOOKUP(C248,BASE!A:N,14,0)</f>
        <v>115.42944</v>
      </c>
      <c r="K248" s="179">
        <f>VLOOKUP(C248,BASE!A:O,15,0)</f>
        <v>2.64</v>
      </c>
      <c r="L248" s="185">
        <f>VLOOKUP(G248,BASE!F:M,8,0)*0.03</f>
        <v>0.40499999999999997</v>
      </c>
      <c r="M248" s="190" t="s">
        <v>72</v>
      </c>
      <c r="N248" s="217" t="s">
        <v>346</v>
      </c>
      <c r="O248" s="192" t="s">
        <v>122</v>
      </c>
      <c r="P248" s="185">
        <f>VLOOKUP(O248&amp;M248&amp;D248,'Tabela Frete At. 23.03.22'!A:P,16,0)</f>
        <v>2632.8704000000002</v>
      </c>
      <c r="Q248" s="190" t="str">
        <f>VLOOKUP(G248,BASE!F:H,3,0)</f>
        <v>TF 200</v>
      </c>
      <c r="R248" s="212">
        <f>IF(O248="PRANCHA",VLOOKUP(Q248,QUANT!F:K,6,0),IF('Precificação CIF'!O248="BAÚ",VLOOKUP('Precificação CIF'!Q248,QUANT!F:K,2,0),IF(O248="CARRETA",VLOOKUP(Q248,QUANT!F:K,3,0))))</f>
        <v>324</v>
      </c>
      <c r="S248" s="185">
        <f t="shared" si="63"/>
        <v>8.1261432098765436</v>
      </c>
      <c r="T248" s="215" t="s">
        <v>2132</v>
      </c>
      <c r="U248" s="214">
        <v>0.3</v>
      </c>
      <c r="V248" s="216">
        <f t="shared" si="64"/>
        <v>169.2492</v>
      </c>
      <c r="W248" s="190"/>
      <c r="X248"/>
      <c r="Y248" s="190"/>
    </row>
    <row r="249" spans="1:25" s="44" customFormat="1" hidden="1">
      <c r="A249" s="190" t="s">
        <v>2382</v>
      </c>
      <c r="B249" s="190"/>
      <c r="C249" s="190" t="str">
        <f t="shared" si="62"/>
        <v>BR0121212064</v>
      </c>
      <c r="D249" s="198">
        <v>2064</v>
      </c>
      <c r="E249" s="39">
        <v>214716</v>
      </c>
      <c r="F249" t="s">
        <v>2477</v>
      </c>
      <c r="G249" s="190" t="s">
        <v>2231</v>
      </c>
      <c r="H249" s="190" t="s">
        <v>2232</v>
      </c>
      <c r="I249" s="198" t="s">
        <v>487</v>
      </c>
      <c r="J249" s="179">
        <f>VLOOKUP(C249,BASE!A:N,14,0)</f>
        <v>58.914079999999998</v>
      </c>
      <c r="K249" s="179">
        <f>VLOOKUP(C249,BASE!A:O,15,0)</f>
        <v>2.64</v>
      </c>
      <c r="L249" s="185">
        <f>VLOOKUP(G249,BASE!F:M,8,0)*0.03</f>
        <v>0.40199999999999997</v>
      </c>
      <c r="M249" s="190" t="s">
        <v>72</v>
      </c>
      <c r="N249" s="217" t="s">
        <v>346</v>
      </c>
      <c r="O249" s="192" t="s">
        <v>122</v>
      </c>
      <c r="P249" s="185">
        <f>VLOOKUP(O249&amp;M249&amp;D249,'Tabela Frete At. 23.03.22'!A:P,16,0)</f>
        <v>2632.8704000000002</v>
      </c>
      <c r="Q249" s="190" t="str">
        <f>VLOOKUP(G249,BASE!F:H,3,0)</f>
        <v>TF 200</v>
      </c>
      <c r="R249" s="212">
        <f>IF(O249="PRANCHA",VLOOKUP(Q249,QUANT!F:K,6,0),IF('Precificação CIF'!O249="BAÚ",VLOOKUP('Precificação CIF'!Q249,QUANT!F:K,2,0),IF(O249="CARRETA",VLOOKUP(Q249,QUANT!F:K,3,0))))</f>
        <v>324</v>
      </c>
      <c r="S249" s="185">
        <f t="shared" si="63"/>
        <v>8.1261432098765436</v>
      </c>
      <c r="T249" s="215" t="s">
        <v>2132</v>
      </c>
      <c r="U249" s="214">
        <v>0.3</v>
      </c>
      <c r="V249" s="216">
        <f t="shared" si="64"/>
        <v>88.508685714285718</v>
      </c>
      <c r="W249" s="190"/>
      <c r="X249"/>
      <c r="Y249" s="190"/>
    </row>
    <row r="250" spans="1:25" s="44" customFormat="1" hidden="1">
      <c r="A250" s="190" t="str">
        <f>D250&amp;G250&amp;E250</f>
        <v>2064BR012091204417</v>
      </c>
      <c r="B250" s="190"/>
      <c r="C250" s="190" t="str">
        <f t="shared" ref="C250:C267" si="67">G250&amp;D250</f>
        <v>BR0120912064</v>
      </c>
      <c r="D250" s="198">
        <v>2064</v>
      </c>
      <c r="E250" s="39">
        <v>204417</v>
      </c>
      <c r="F250" t="s">
        <v>982</v>
      </c>
      <c r="G250" s="39" t="s">
        <v>2104</v>
      </c>
      <c r="H250" s="190" t="s">
        <v>2105</v>
      </c>
      <c r="I250" s="198" t="s">
        <v>487</v>
      </c>
      <c r="J250" s="179">
        <f>VLOOKUP(C250,BASE!A:N,14,0)</f>
        <v>117.58341</v>
      </c>
      <c r="K250" s="179">
        <f>VLOOKUP(C250,BASE!A:O,15,0)</f>
        <v>2.64</v>
      </c>
      <c r="L250" s="185">
        <f>VLOOKUP(G250,BASE!F:M,8,0)*0.03</f>
        <v>0.44400000000000001</v>
      </c>
      <c r="M250" s="190" t="s">
        <v>999</v>
      </c>
      <c r="N250" s="198" t="s">
        <v>346</v>
      </c>
      <c r="O250" s="192" t="s">
        <v>122</v>
      </c>
      <c r="P250" s="185">
        <f>VLOOKUP(O250&amp;M250&amp;D250,'Tabela Frete At. 23.03.22'!A:P,16,0)</f>
        <v>2558.2158545454545</v>
      </c>
      <c r="Q250" s="190" t="str">
        <f>VLOOKUP(G250,BASE!F:H,3,0)</f>
        <v>TF 200</v>
      </c>
      <c r="R250" s="212">
        <f>IF(O250="PRANCHA",VLOOKUP(Q250,QUANT!F:K,6,0),IF('Precificação CIF'!O250="BAÚ",VLOOKUP('Precificação CIF'!Q250,QUANT!F:K,2,0),IF(O250="CARRETA",VLOOKUP(Q250,QUANT!F:K,3,0))))</f>
        <v>324</v>
      </c>
      <c r="S250" s="185">
        <f t="shared" ref="S250:S267" si="68">P250/R250</f>
        <v>7.8957279461279457</v>
      </c>
      <c r="T250" s="215" t="s">
        <v>2133</v>
      </c>
      <c r="U250" s="214">
        <v>0.3</v>
      </c>
      <c r="V250" s="216">
        <f t="shared" ref="V250:V267" si="69">IF(T250="CIF",(J250+K250+L250+S250)/(100%-U250),IF(T250="FOB",(J250+K250+L250)/(100%-U250),"FALTA DIGITAR CIF OU FOB"))</f>
        <v>183.66162563732564</v>
      </c>
      <c r="W250" s="175"/>
      <c r="X250"/>
      <c r="Y250" s="190"/>
    </row>
    <row r="251" spans="1:25" s="44" customFormat="1" hidden="1">
      <c r="A251" s="190" t="str">
        <f>D251&amp;G251&amp;E251</f>
        <v>1040BR001352205136</v>
      </c>
      <c r="B251" s="190"/>
      <c r="C251" s="190" t="str">
        <f t="shared" si="67"/>
        <v>BR0013521040</v>
      </c>
      <c r="D251" s="198">
        <v>1040</v>
      </c>
      <c r="E251" s="222">
        <v>205136</v>
      </c>
      <c r="F251" t="s">
        <v>1110</v>
      </c>
      <c r="G251" s="39" t="s">
        <v>1496</v>
      </c>
      <c r="H251" s="190" t="s">
        <v>1986</v>
      </c>
      <c r="I251" s="198" t="s">
        <v>487</v>
      </c>
      <c r="J251" s="179">
        <f>VLOOKUP(C251,BASE!A:N,14,0)</f>
        <v>52.109029999999997</v>
      </c>
      <c r="K251" s="179">
        <f>VLOOKUP(C251,BASE!A:O,15,0)</f>
        <v>2.4</v>
      </c>
      <c r="L251" s="185">
        <f>VLOOKUP(G251,BASE!F:M,8,0)*0.03</f>
        <v>9.375E-2</v>
      </c>
      <c r="M251" s="190" t="s">
        <v>175</v>
      </c>
      <c r="N251" s="198" t="s">
        <v>346</v>
      </c>
      <c r="O251" s="192" t="s">
        <v>122</v>
      </c>
      <c r="P251" s="185">
        <v>0</v>
      </c>
      <c r="Q251" s="190" t="str">
        <f>VLOOKUP(G251,BASE!F:H,3,0)</f>
        <v>TTR0050 CILIN</v>
      </c>
      <c r="R251" s="212">
        <f>IF(O251="PRANCHA",VLOOKUP(Q251,QUANT!F:K,6,0),IF('Precificação CIF'!O401="BAÚ",VLOOKUP('Precificação CIF'!Q401,QUANT!F:K,2,0),IF(O251="CARRETA",VLOOKUP(Q251,QUANT!F:K,3,0))))</f>
        <v>840</v>
      </c>
      <c r="S251" s="185">
        <f t="shared" si="68"/>
        <v>0</v>
      </c>
      <c r="T251" s="215" t="s">
        <v>2132</v>
      </c>
      <c r="U251" s="214">
        <v>0.3</v>
      </c>
      <c r="V251" s="216">
        <f t="shared" si="69"/>
        <v>78.003971428571433</v>
      </c>
      <c r="W251" s="175"/>
      <c r="X251"/>
      <c r="Y251" s="190"/>
    </row>
    <row r="252" spans="1:25" s="44" customFormat="1" hidden="1">
      <c r="A252" s="190" t="str">
        <f>D252&amp;G252&amp;E252</f>
        <v>4010BR010717203912</v>
      </c>
      <c r="B252" s="190"/>
      <c r="C252" s="190" t="str">
        <f t="shared" si="67"/>
        <v>BR0107174010</v>
      </c>
      <c r="D252" s="198">
        <v>4010</v>
      </c>
      <c r="E252" s="222">
        <v>203912</v>
      </c>
      <c r="F252" t="s">
        <v>629</v>
      </c>
      <c r="G252" s="39" t="s">
        <v>1189</v>
      </c>
      <c r="H252" s="190" t="s">
        <v>1709</v>
      </c>
      <c r="I252" s="198" t="s">
        <v>487</v>
      </c>
      <c r="J252" s="179">
        <f>VLOOKUP(C252,BASE!A:N,14,0)</f>
        <v>737.56748000000005</v>
      </c>
      <c r="K252" s="179">
        <f>VLOOKUP(C252,BASE!A:O,15,0)</f>
        <v>12.12</v>
      </c>
      <c r="L252" s="185">
        <f>VLOOKUP(G252,BASE!F:M,8,0)*0.03</f>
        <v>1.89</v>
      </c>
      <c r="M252" s="191" t="s">
        <v>177</v>
      </c>
      <c r="N252" s="217" t="s">
        <v>637</v>
      </c>
      <c r="O252" s="192" t="s">
        <v>122</v>
      </c>
      <c r="P252" s="185">
        <v>0</v>
      </c>
      <c r="Q252" s="190" t="str">
        <f>VLOOKUP(G252,BASE!F:H,3,0)</f>
        <v>IBC SM13</v>
      </c>
      <c r="R252" s="212">
        <f>IF(O252="PRANCHA",VLOOKUP(Q252,QUANT!F:K,6,0),IF('Precificação CIF'!O385="BAÚ",VLOOKUP('Precificação CIF'!Q385,QUANT!F:K,2,0),IF(O252="CARRETA",VLOOKUP(Q252,QUANT!F:K,3,0))))</f>
        <v>60</v>
      </c>
      <c r="S252" s="185">
        <f t="shared" si="68"/>
        <v>0</v>
      </c>
      <c r="T252" s="215" t="s">
        <v>2132</v>
      </c>
      <c r="U252" s="214">
        <v>0.3</v>
      </c>
      <c r="V252" s="216">
        <f t="shared" si="69"/>
        <v>1073.6821142857143</v>
      </c>
      <c r="W252" s="175"/>
      <c r="X252"/>
      <c r="Y252" s="190"/>
    </row>
    <row r="253" spans="1:25" s="44" customFormat="1" hidden="1">
      <c r="A253" s="190" t="s">
        <v>2416</v>
      </c>
      <c r="B253" s="190"/>
      <c r="C253" s="190" t="str">
        <f t="shared" si="67"/>
        <v>BR0103614010</v>
      </c>
      <c r="D253" s="198">
        <v>4010</v>
      </c>
      <c r="E253" s="39">
        <v>201894</v>
      </c>
      <c r="F253" t="s">
        <v>2498</v>
      </c>
      <c r="G253" s="190" t="s">
        <v>1182</v>
      </c>
      <c r="H253" s="190" t="s">
        <v>2123</v>
      </c>
      <c r="I253" s="198" t="s">
        <v>487</v>
      </c>
      <c r="J253" s="179">
        <f>VLOOKUP(C253,BASE!A:N,14,0)</f>
        <v>589.23572999999999</v>
      </c>
      <c r="K253" s="179">
        <f>VLOOKUP(C253,BASE!A:O,15,0)</f>
        <v>12.12</v>
      </c>
      <c r="L253" s="185">
        <f>VLOOKUP(G253,BASE!F:M,8,0)*0.03</f>
        <v>1.9774799999999999</v>
      </c>
      <c r="M253" s="190" t="s">
        <v>72</v>
      </c>
      <c r="N253" s="217" t="s">
        <v>346</v>
      </c>
      <c r="O253" s="192" t="s">
        <v>121</v>
      </c>
      <c r="P253" s="185">
        <f>VLOOKUP(O253&amp;M253&amp;D253,'Tabela Frete At. 23.03.22'!A:P,16,0)</f>
        <v>1957.984376727273</v>
      </c>
      <c r="Q253" s="190" t="str">
        <f>VLOOKUP(G253,BASE!F:H,3,0)</f>
        <v>IBC SM06</v>
      </c>
      <c r="R253" s="212">
        <f>IF(O253="PRANCHA",VLOOKUP(Q253,QUANT!F:K,6,0),IF('Precificação CIF'!O253="BAÚ",VLOOKUP('Precificação CIF'!Q253,QUANT!F:K,2,0),IF(O253="CARRETA",VLOOKUP(Q253,QUANT!F:K,3,0))))</f>
        <v>44</v>
      </c>
      <c r="S253" s="185">
        <f t="shared" si="68"/>
        <v>44.49964492561984</v>
      </c>
      <c r="T253" s="215" t="s">
        <v>2132</v>
      </c>
      <c r="U253" s="214">
        <v>0.3</v>
      </c>
      <c r="V253" s="216">
        <f t="shared" si="69"/>
        <v>861.90458571428576</v>
      </c>
      <c r="W253" s="190"/>
      <c r="X253"/>
      <c r="Y253" s="190"/>
    </row>
    <row r="254" spans="1:25" s="44" customFormat="1" hidden="1">
      <c r="A254" s="190" t="str">
        <f t="shared" ref="A254:A262" si="70">D254&amp;G254&amp;E254</f>
        <v>1040BR011889203912</v>
      </c>
      <c r="B254" s="190"/>
      <c r="C254" s="190" t="str">
        <f t="shared" si="67"/>
        <v>BR0118891040</v>
      </c>
      <c r="D254" s="198">
        <v>1040</v>
      </c>
      <c r="E254" s="222">
        <v>203912</v>
      </c>
      <c r="F254" t="s">
        <v>629</v>
      </c>
      <c r="G254" s="39" t="s">
        <v>1143</v>
      </c>
      <c r="H254" s="190" t="s">
        <v>1654</v>
      </c>
      <c r="I254" s="198" t="s">
        <v>487</v>
      </c>
      <c r="J254" s="179">
        <f>VLOOKUP(C254,BASE!A:N,14,0)</f>
        <v>13.341999999999999</v>
      </c>
      <c r="K254" s="179">
        <f>VLOOKUP(C254,BASE!A:O,15,0)</f>
        <v>0.7</v>
      </c>
      <c r="L254" s="185">
        <f>VLOOKUP(G254,BASE!F:M,8,0)*0.03</f>
        <v>3.108E-2</v>
      </c>
      <c r="M254" s="190" t="s">
        <v>177</v>
      </c>
      <c r="N254" s="198" t="s">
        <v>637</v>
      </c>
      <c r="O254" s="192" t="s">
        <v>122</v>
      </c>
      <c r="P254" s="185">
        <v>0</v>
      </c>
      <c r="Q254" s="190" t="str">
        <f>VLOOKUP(G254,BASE!F:H,3,0)</f>
        <v>BTF0020 RTAN3</v>
      </c>
      <c r="R254" s="212">
        <f>IF(O254="PRANCHA",VLOOKUP(Q254,QUANT!F:K,6,0),IF('Precificação CIF'!O386="BAÚ",VLOOKUP('Precificação CIF'!Q386,QUANT!F:K,2,0),IF(O254="CARRETA",VLOOKUP(Q254,QUANT!F:K,3,0))))</f>
        <v>2880</v>
      </c>
      <c r="S254" s="185">
        <f t="shared" si="68"/>
        <v>0</v>
      </c>
      <c r="T254" s="215" t="s">
        <v>2132</v>
      </c>
      <c r="U254" s="214">
        <v>0.3</v>
      </c>
      <c r="V254" s="216">
        <f t="shared" si="69"/>
        <v>20.104399999999998</v>
      </c>
      <c r="W254" s="175"/>
      <c r="X254"/>
      <c r="Y254" s="190"/>
    </row>
    <row r="255" spans="1:25" s="44" customFormat="1" hidden="1">
      <c r="A255" s="190" t="str">
        <f t="shared" si="70"/>
        <v>1040BR011902203912</v>
      </c>
      <c r="B255" s="190"/>
      <c r="C255" s="190" t="str">
        <f t="shared" si="67"/>
        <v>BR0119021040</v>
      </c>
      <c r="D255" s="198">
        <v>1040</v>
      </c>
      <c r="E255" s="222">
        <v>203912</v>
      </c>
      <c r="F255" t="s">
        <v>629</v>
      </c>
      <c r="G255" s="39" t="s">
        <v>1175</v>
      </c>
      <c r="H255" s="190" t="s">
        <v>1695</v>
      </c>
      <c r="I255" s="198" t="s">
        <v>487</v>
      </c>
      <c r="J255" s="179">
        <f>VLOOKUP(C255,BASE!A:N,14,0)</f>
        <v>27.6</v>
      </c>
      <c r="K255" s="179">
        <f>VLOOKUP(C255,BASE!A:O,15,0)</f>
        <v>2.4</v>
      </c>
      <c r="L255" s="185">
        <f>VLOOKUP(G255,BASE!F:M,8,0)*0.03</f>
        <v>6.656999999999999E-2</v>
      </c>
      <c r="M255" s="190" t="s">
        <v>177</v>
      </c>
      <c r="N255" s="198" t="s">
        <v>637</v>
      </c>
      <c r="O255" s="192" t="s">
        <v>122</v>
      </c>
      <c r="P255" s="185">
        <v>0</v>
      </c>
      <c r="Q255" s="190" t="str">
        <f>VLOOKUP(G255,BASE!F:H,3,0)</f>
        <v>BTF0050 FASTA</v>
      </c>
      <c r="R255" s="212">
        <f>IF(O255="PRANCHA",VLOOKUP(Q255,QUANT!F:K,6,0),IF('Precificação CIF'!O387="BAÚ",VLOOKUP('Precificação CIF'!Q387,QUANT!F:K,2,0),IF(O255="CARRETA",VLOOKUP(Q255,QUANT!F:K,3,0))))</f>
        <v>1350</v>
      </c>
      <c r="S255" s="185">
        <f t="shared" si="68"/>
        <v>0</v>
      </c>
      <c r="T255" s="215" t="s">
        <v>2132</v>
      </c>
      <c r="U255" s="214">
        <v>0.3</v>
      </c>
      <c r="V255" s="216">
        <f t="shared" si="69"/>
        <v>42.952242857142856</v>
      </c>
      <c r="W255" s="175"/>
      <c r="X255"/>
      <c r="Y255" s="190"/>
    </row>
    <row r="256" spans="1:25" s="44" customFormat="1" hidden="1">
      <c r="A256" s="190" t="str">
        <f t="shared" si="70"/>
        <v>1040BR010633203912</v>
      </c>
      <c r="B256" s="190"/>
      <c r="C256" s="190" t="str">
        <f t="shared" si="67"/>
        <v>BR0106331040</v>
      </c>
      <c r="D256" s="198">
        <v>1040</v>
      </c>
      <c r="E256" s="222">
        <v>203912</v>
      </c>
      <c r="F256" t="s">
        <v>629</v>
      </c>
      <c r="G256" s="39" t="s">
        <v>1131</v>
      </c>
      <c r="H256" s="190" t="s">
        <v>1631</v>
      </c>
      <c r="I256" s="198" t="s">
        <v>487</v>
      </c>
      <c r="J256" s="179">
        <f>VLOOKUP(C256,BASE!A:N,14,0)</f>
        <v>2.8310200000000001</v>
      </c>
      <c r="K256" s="179">
        <f>VLOOKUP(C256,BASE!A:O,15,0)</f>
        <v>0.14000000000000001</v>
      </c>
      <c r="L256" s="185">
        <f>VLOOKUP(G256,BASE!F:M,8,0)*0.03</f>
        <v>6.6911100000000001E-3</v>
      </c>
      <c r="M256" s="191" t="s">
        <v>177</v>
      </c>
      <c r="N256" s="217" t="s">
        <v>637</v>
      </c>
      <c r="O256" s="192" t="s">
        <v>122</v>
      </c>
      <c r="P256" s="185">
        <v>0</v>
      </c>
      <c r="Q256" s="190" t="str">
        <f>VLOOKUP(G256,BASE!F:H,3,0)</f>
        <v>BTF0005 RETAN</v>
      </c>
      <c r="R256" s="212">
        <f>IF(O256="PRANCHA",VLOOKUP(Q256,QUANT!F:K,6,0),IF('Precificação CIF'!O388="BAÚ",VLOOKUP('Precificação CIF'!Q388,QUANT!F:K,2,0),IF(O256="CARRETA",VLOOKUP(Q256,QUANT!F:K,3,0))))</f>
        <v>10000</v>
      </c>
      <c r="S256" s="185">
        <f t="shared" si="68"/>
        <v>0</v>
      </c>
      <c r="T256" s="215" t="s">
        <v>2132</v>
      </c>
      <c r="U256" s="214">
        <v>0.3</v>
      </c>
      <c r="V256" s="216">
        <f t="shared" si="69"/>
        <v>4.2538730142857153</v>
      </c>
      <c r="W256" s="175"/>
      <c r="X256"/>
      <c r="Y256" s="190"/>
    </row>
    <row r="257" spans="1:25" s="44" customFormat="1" hidden="1">
      <c r="A257" s="190" t="str">
        <f t="shared" si="70"/>
        <v>4010BR010717204738</v>
      </c>
      <c r="B257" s="190"/>
      <c r="C257" s="190" t="str">
        <f t="shared" si="67"/>
        <v>BR0107174010</v>
      </c>
      <c r="D257" s="198">
        <v>4010</v>
      </c>
      <c r="E257" s="222">
        <v>204738</v>
      </c>
      <c r="F257" t="s">
        <v>1119</v>
      </c>
      <c r="G257" s="39" t="s">
        <v>1189</v>
      </c>
      <c r="H257" s="190" t="s">
        <v>1709</v>
      </c>
      <c r="I257" s="198" t="s">
        <v>487</v>
      </c>
      <c r="J257" s="179">
        <f>VLOOKUP(C257,BASE!A:N,14,0)</f>
        <v>737.56748000000005</v>
      </c>
      <c r="K257" s="179">
        <f>VLOOKUP(C257,BASE!A:O,15,0)</f>
        <v>12.12</v>
      </c>
      <c r="L257" s="185">
        <f>VLOOKUP(G257,BASE!F:M,8,0)*0.03</f>
        <v>1.89</v>
      </c>
      <c r="M257" s="190" t="s">
        <v>40</v>
      </c>
      <c r="N257" s="198" t="s">
        <v>346</v>
      </c>
      <c r="O257" s="192" t="s">
        <v>122</v>
      </c>
      <c r="P257" s="185">
        <v>0</v>
      </c>
      <c r="Q257" s="190" t="str">
        <f>VLOOKUP(G257,BASE!F:H,3,0)</f>
        <v>IBC SM13</v>
      </c>
      <c r="R257" s="212">
        <f>IF(O257="PRANCHA",VLOOKUP(Q257,QUANT!F:K,6,0),IF('Precificação CIF'!O405="BAÚ",VLOOKUP('Precificação CIF'!Q405,QUANT!F:K,2,0),IF(O257="CARRETA",VLOOKUP(Q257,QUANT!F:K,3,0))))</f>
        <v>60</v>
      </c>
      <c r="S257" s="185">
        <f t="shared" si="68"/>
        <v>0</v>
      </c>
      <c r="T257" s="215" t="s">
        <v>2132</v>
      </c>
      <c r="U257" s="214">
        <v>0.3</v>
      </c>
      <c r="V257" s="216">
        <f t="shared" si="69"/>
        <v>1073.6821142857143</v>
      </c>
      <c r="W257" s="175"/>
      <c r="X257"/>
      <c r="Y257" s="190"/>
    </row>
    <row r="258" spans="1:25" s="44" customFormat="1" hidden="1">
      <c r="A258" s="190" t="str">
        <f t="shared" si="70"/>
        <v>1040BR011504204738</v>
      </c>
      <c r="B258" s="190"/>
      <c r="C258" s="190" t="str">
        <f t="shared" si="67"/>
        <v>BR0115041040</v>
      </c>
      <c r="D258" s="198">
        <v>1040</v>
      </c>
      <c r="E258" s="39">
        <v>204738</v>
      </c>
      <c r="F258" t="s">
        <v>1119</v>
      </c>
      <c r="G258" s="39" t="s">
        <v>1472</v>
      </c>
      <c r="H258" s="190" t="s">
        <v>2042</v>
      </c>
      <c r="I258" s="198" t="s">
        <v>487</v>
      </c>
      <c r="J258" s="179">
        <f>VLOOKUP(C258,BASE!A:N,14,0)</f>
        <v>100.52001</v>
      </c>
      <c r="K258" s="179">
        <f>VLOOKUP(C258,BASE!A:O,15,0)</f>
        <v>3.06</v>
      </c>
      <c r="L258" s="185">
        <f>VLOOKUP(G258,BASE!F:M,8,0)*0.03</f>
        <v>0.25550999999999996</v>
      </c>
      <c r="M258" s="190" t="s">
        <v>40</v>
      </c>
      <c r="N258" s="198" t="s">
        <v>346</v>
      </c>
      <c r="O258" s="192" t="s">
        <v>122</v>
      </c>
      <c r="P258" s="185">
        <v>0</v>
      </c>
      <c r="Q258" s="190" t="str">
        <f>VLOOKUP(G258,BASE!F:H,3,0)</f>
        <v>TTF0220 LRING</v>
      </c>
      <c r="R258" s="212">
        <f>IF(O258="PRANCHA",VLOOKUP(Q258,QUANT!F:K,6,0),IF('Precificação CIF'!O406="BAÚ",VLOOKUP('Precificação CIF'!Q406,QUANT!F:K,2,0),IF(O258="CARRETA",VLOOKUP(Q258,QUANT!F:K,3,0))))</f>
        <v>324</v>
      </c>
      <c r="S258" s="185">
        <f t="shared" si="68"/>
        <v>0</v>
      </c>
      <c r="T258" s="215" t="s">
        <v>2132</v>
      </c>
      <c r="U258" s="214">
        <v>0.3</v>
      </c>
      <c r="V258" s="216">
        <f t="shared" si="69"/>
        <v>148.33645714285714</v>
      </c>
      <c r="W258" s="175"/>
      <c r="X258"/>
      <c r="Y258" s="190"/>
    </row>
    <row r="259" spans="1:25" s="44" customFormat="1" hidden="1">
      <c r="A259" s="190" t="str">
        <f t="shared" si="70"/>
        <v>1040BR011305213811</v>
      </c>
      <c r="B259" s="190"/>
      <c r="C259" s="190" t="str">
        <f t="shared" si="67"/>
        <v>BR0113051040</v>
      </c>
      <c r="D259" s="198">
        <v>1040</v>
      </c>
      <c r="E259" s="222">
        <v>213811</v>
      </c>
      <c r="F259" t="s">
        <v>861</v>
      </c>
      <c r="G259" s="39" t="s">
        <v>1503</v>
      </c>
      <c r="H259" s="190" t="s">
        <v>1993</v>
      </c>
      <c r="I259" s="198" t="s">
        <v>487</v>
      </c>
      <c r="J259" s="179">
        <f>VLOOKUP(C259,BASE!A:N,14,0)</f>
        <v>56.141019999999997</v>
      </c>
      <c r="K259" s="179">
        <f>VLOOKUP(C259,BASE!A:O,15,0)</f>
        <v>3.06</v>
      </c>
      <c r="L259" s="185">
        <f>VLOOKUP(G259,BASE!F:M,8,0)*0.03</f>
        <v>0.23402999999999999</v>
      </c>
      <c r="M259" s="191" t="s">
        <v>78</v>
      </c>
      <c r="N259" s="217" t="s">
        <v>527</v>
      </c>
      <c r="O259" s="192" t="s">
        <v>122</v>
      </c>
      <c r="P259" s="185">
        <v>0</v>
      </c>
      <c r="Q259" s="190" t="str">
        <f>VLOOKUP(G259,BASE!F:H,3,0)</f>
        <v>TTR0200 CROSC</v>
      </c>
      <c r="R259" s="212">
        <f>IF(O259="PRANCHA",VLOOKUP(Q259,QUANT!F:K,6,0),IF('Precificação CIF'!O275="BAÚ",VLOOKUP('Precificação CIF'!Q275,QUANT!F:K,2,0),IF(O259="CARRETA",VLOOKUP(Q259,QUANT!F:K,3,0))))</f>
        <v>300</v>
      </c>
      <c r="S259" s="185">
        <f t="shared" si="68"/>
        <v>0</v>
      </c>
      <c r="T259" s="215" t="s">
        <v>2132</v>
      </c>
      <c r="U259" s="214">
        <v>0.3</v>
      </c>
      <c r="V259" s="216">
        <f t="shared" si="69"/>
        <v>84.907214285714289</v>
      </c>
      <c r="W259" s="175"/>
      <c r="X259"/>
      <c r="Y259" s="190"/>
    </row>
    <row r="260" spans="1:25" s="44" customFormat="1" hidden="1">
      <c r="A260" s="190" t="str">
        <f t="shared" si="70"/>
        <v>1040BR011334213811</v>
      </c>
      <c r="B260" s="190"/>
      <c r="C260" s="190" t="str">
        <f t="shared" si="67"/>
        <v>BR0113341040</v>
      </c>
      <c r="D260" s="198">
        <v>1040</v>
      </c>
      <c r="E260" s="222">
        <v>213811</v>
      </c>
      <c r="F260" t="s">
        <v>861</v>
      </c>
      <c r="G260" s="39" t="s">
        <v>1501</v>
      </c>
      <c r="H260" s="190" t="s">
        <v>1991</v>
      </c>
      <c r="I260" s="198" t="s">
        <v>487</v>
      </c>
      <c r="J260" s="179">
        <f>VLOOKUP(C260,BASE!A:N,14,0)</f>
        <v>84.673339999999996</v>
      </c>
      <c r="K260" s="179">
        <f>VLOOKUP(C260,BASE!A:O,15,0)</f>
        <v>3.06</v>
      </c>
      <c r="L260" s="185">
        <f>VLOOKUP(G260,BASE!F:M,8,0)*0.03</f>
        <v>0.23402999999999999</v>
      </c>
      <c r="M260" s="191" t="s">
        <v>78</v>
      </c>
      <c r="N260" s="217" t="s">
        <v>527</v>
      </c>
      <c r="O260" s="192" t="s">
        <v>122</v>
      </c>
      <c r="P260" s="185">
        <v>0</v>
      </c>
      <c r="Q260" s="190" t="str">
        <f>VLOOKUP(G260,BASE!F:H,3,0)</f>
        <v>TTR0200 CROSC</v>
      </c>
      <c r="R260" s="212">
        <f>IF(O260="PRANCHA",VLOOKUP(Q260,QUANT!F:K,6,0),IF('Precificação CIF'!O277="BAÚ",VLOOKUP('Precificação CIF'!Q277,QUANT!F:K,2,0),IF(O260="CARRETA",VLOOKUP(Q260,QUANT!F:K,3,0))))</f>
        <v>300</v>
      </c>
      <c r="S260" s="185">
        <f t="shared" si="68"/>
        <v>0</v>
      </c>
      <c r="T260" s="215" t="s">
        <v>2132</v>
      </c>
      <c r="U260" s="214">
        <v>0.3</v>
      </c>
      <c r="V260" s="216">
        <f t="shared" si="69"/>
        <v>125.66767142857144</v>
      </c>
      <c r="W260" s="175"/>
      <c r="X260"/>
      <c r="Y260" s="190"/>
    </row>
    <row r="261" spans="1:25" s="44" customFormat="1" hidden="1">
      <c r="A261" s="190" t="str">
        <f t="shared" si="70"/>
        <v>1040BR011504203483</v>
      </c>
      <c r="B261" s="190"/>
      <c r="C261" s="190" t="str">
        <f t="shared" si="67"/>
        <v>BR0115041040</v>
      </c>
      <c r="D261" s="198">
        <v>1040</v>
      </c>
      <c r="E261" s="222">
        <v>203483</v>
      </c>
      <c r="F261" t="s">
        <v>566</v>
      </c>
      <c r="G261" s="39" t="s">
        <v>1472</v>
      </c>
      <c r="H261" s="190" t="s">
        <v>1963</v>
      </c>
      <c r="I261" s="198" t="s">
        <v>487</v>
      </c>
      <c r="J261" s="179">
        <f>VLOOKUP(C261,BASE!A:N,14,0)</f>
        <v>100.52001</v>
      </c>
      <c r="K261" s="179">
        <f>VLOOKUP(C261,BASE!A:O,15,0)</f>
        <v>3.06</v>
      </c>
      <c r="L261" s="185">
        <f>VLOOKUP(G261,BASE!F:M,8,0)*0.03</f>
        <v>0.25550999999999996</v>
      </c>
      <c r="M261" s="190" t="s">
        <v>78</v>
      </c>
      <c r="N261" s="198" t="s">
        <v>527</v>
      </c>
      <c r="O261" s="192" t="s">
        <v>122</v>
      </c>
      <c r="P261" s="185">
        <v>0</v>
      </c>
      <c r="Q261" s="190" t="str">
        <f>VLOOKUP(G261,BASE!F:H,3,0)</f>
        <v>TTF0220 LRING</v>
      </c>
      <c r="R261" s="212">
        <f>IF(O261="PRANCHA",VLOOKUP(Q261,QUANT!F:K,6,0),IF('Precificação CIF'!O390="BAÚ",VLOOKUP('Precificação CIF'!Q390,QUANT!F:K,2,0),IF(O261="CARRETA",VLOOKUP(Q261,QUANT!F:K,3,0))))</f>
        <v>324</v>
      </c>
      <c r="S261" s="185">
        <f t="shared" si="68"/>
        <v>0</v>
      </c>
      <c r="T261" s="215" t="s">
        <v>2132</v>
      </c>
      <c r="U261" s="214">
        <v>0.3</v>
      </c>
      <c r="V261" s="216">
        <f t="shared" si="69"/>
        <v>148.33645714285714</v>
      </c>
      <c r="W261" s="175"/>
      <c r="X261"/>
      <c r="Y261" s="190"/>
    </row>
    <row r="262" spans="1:25" s="44" customFormat="1" hidden="1">
      <c r="A262" s="190" t="str">
        <f t="shared" si="70"/>
        <v>4010BR010717205080</v>
      </c>
      <c r="B262" s="190"/>
      <c r="C262" s="190" t="str">
        <f t="shared" si="67"/>
        <v>BR0107174010</v>
      </c>
      <c r="D262" s="198">
        <v>4010</v>
      </c>
      <c r="E262" s="222">
        <v>205080</v>
      </c>
      <c r="F262" t="s">
        <v>1093</v>
      </c>
      <c r="G262" s="39" t="s">
        <v>1189</v>
      </c>
      <c r="H262" s="190" t="s">
        <v>1709</v>
      </c>
      <c r="I262" s="198" t="s">
        <v>487</v>
      </c>
      <c r="J262" s="179">
        <f>VLOOKUP(C262,BASE!A:N,14,0)</f>
        <v>737.56748000000005</v>
      </c>
      <c r="K262" s="179">
        <f>VLOOKUP(C262,BASE!A:O,15,0)</f>
        <v>12.12</v>
      </c>
      <c r="L262" s="185">
        <f>VLOOKUP(G262,BASE!F:M,8,0)*0.03</f>
        <v>1.89</v>
      </c>
      <c r="M262" s="191" t="s">
        <v>179</v>
      </c>
      <c r="N262" s="198" t="s">
        <v>346</v>
      </c>
      <c r="O262" s="192" t="s">
        <v>122</v>
      </c>
      <c r="P262" s="185">
        <v>0</v>
      </c>
      <c r="Q262" s="190" t="str">
        <f>VLOOKUP(G262,BASE!F:H,3,0)</f>
        <v>IBC SM13</v>
      </c>
      <c r="R262" s="212">
        <f>IF(O262="PRANCHA",VLOOKUP(Q262,QUANT!F:K,6,0),IF('Precificação CIF'!O537="BAÚ",VLOOKUP('Precificação CIF'!Q537,QUANT!F:K,2,0),IF(O262="CARRETA",VLOOKUP(Q262,QUANT!F:K,3,0))))</f>
        <v>60</v>
      </c>
      <c r="S262" s="185">
        <f t="shared" si="68"/>
        <v>0</v>
      </c>
      <c r="T262" s="215" t="s">
        <v>2132</v>
      </c>
      <c r="U262" s="214">
        <v>0.3</v>
      </c>
      <c r="V262" s="216">
        <f t="shared" si="69"/>
        <v>1073.6821142857143</v>
      </c>
      <c r="W262" s="175"/>
      <c r="X262"/>
      <c r="Y262" s="190"/>
    </row>
    <row r="263" spans="1:25" s="44" customFormat="1" hidden="1">
      <c r="A263" s="190" t="str">
        <f t="shared" ref="A263:A266" si="71">D263&amp;G263&amp;E263</f>
        <v>4010BR010717204345</v>
      </c>
      <c r="B263" s="190"/>
      <c r="C263" s="190" t="str">
        <f t="shared" si="67"/>
        <v>BR0107174010</v>
      </c>
      <c r="D263" s="198">
        <v>4010</v>
      </c>
      <c r="E263" s="222">
        <v>204345</v>
      </c>
      <c r="F263" t="s">
        <v>526</v>
      </c>
      <c r="G263" s="39" t="s">
        <v>1189</v>
      </c>
      <c r="H263" s="190" t="s">
        <v>1709</v>
      </c>
      <c r="I263" s="198" t="s">
        <v>487</v>
      </c>
      <c r="J263" s="179">
        <f>VLOOKUP(C263,BASE!A:N,14,0)</f>
        <v>737.56748000000005</v>
      </c>
      <c r="K263" s="179">
        <f>VLOOKUP(C263,BASE!A:O,15,0)</f>
        <v>12.12</v>
      </c>
      <c r="L263" s="185">
        <f>VLOOKUP(G263,BASE!F:M,8,0)*0.03</f>
        <v>1.89</v>
      </c>
      <c r="M263" s="191" t="s">
        <v>826</v>
      </c>
      <c r="N263" s="217" t="s">
        <v>346</v>
      </c>
      <c r="O263" s="192" t="s">
        <v>122</v>
      </c>
      <c r="P263" s="185">
        <v>0</v>
      </c>
      <c r="Q263" s="190" t="str">
        <f>VLOOKUP(G263,BASE!F:H,3,0)</f>
        <v>IBC SM13</v>
      </c>
      <c r="R263" s="212">
        <f>IF(O263="PRANCHA",VLOOKUP(Q263,QUANT!F:K,6,0),IF('Precificação CIF'!O279="BAÚ",VLOOKUP('Precificação CIF'!Q279,QUANT!F:K,2,0),IF(O263="CARRETA",VLOOKUP(Q263,QUANT!F:K,3,0))))</f>
        <v>60</v>
      </c>
      <c r="S263" s="185">
        <f t="shared" si="68"/>
        <v>0</v>
      </c>
      <c r="T263" s="215" t="s">
        <v>2132</v>
      </c>
      <c r="U263" s="214">
        <v>0.3</v>
      </c>
      <c r="V263" s="216">
        <f t="shared" si="69"/>
        <v>1073.6821142857143</v>
      </c>
      <c r="W263" s="175"/>
      <c r="X263"/>
      <c r="Y263" s="190"/>
    </row>
    <row r="264" spans="1:25" s="44" customFormat="1" hidden="1">
      <c r="A264" s="190" t="str">
        <f t="shared" si="71"/>
        <v>104022001891204345</v>
      </c>
      <c r="B264" s="190"/>
      <c r="C264" s="190" t="str">
        <f t="shared" si="67"/>
        <v>220018911040</v>
      </c>
      <c r="D264" s="198">
        <v>1040</v>
      </c>
      <c r="E264" s="39">
        <v>204345</v>
      </c>
      <c r="F264" t="s">
        <v>526</v>
      </c>
      <c r="G264" s="39">
        <v>22001891</v>
      </c>
      <c r="H264" s="190" t="s">
        <v>1661</v>
      </c>
      <c r="I264" s="198" t="s">
        <v>487</v>
      </c>
      <c r="J264" s="179">
        <f>VLOOKUP(C264,BASE!A:N,14,0)</f>
        <v>11.702439999999999</v>
      </c>
      <c r="K264" s="179">
        <f>VLOOKUP(C264,BASE!A:O,15,0)</f>
        <v>0.7</v>
      </c>
      <c r="L264" s="185">
        <f>VLOOKUP(G264,BASE!F:M,8,0)*0.03</f>
        <v>3.0149999999999996E-2</v>
      </c>
      <c r="M264" s="190" t="s">
        <v>826</v>
      </c>
      <c r="N264" s="198" t="s">
        <v>346</v>
      </c>
      <c r="O264" s="192" t="s">
        <v>122</v>
      </c>
      <c r="P264" s="185">
        <v>0</v>
      </c>
      <c r="Q264" s="190" t="str">
        <f>VLOOKUP(G264,BASE!F:H,3,0)</f>
        <v>BTF0020 RTAN3</v>
      </c>
      <c r="R264" s="212" t="e">
        <f>IF(O264="PRANCHA",VLOOKUP(Q264,QUANT!F:K,6,0),IF('Precificação CIF'!#REF!="BAÚ",VLOOKUP('Precificação CIF'!#REF!,QUANT!F:K,2,0),IF(O264="CARRETA",VLOOKUP(Q264,QUANT!F:K,3,0))))</f>
        <v>#REF!</v>
      </c>
      <c r="S264" s="185" t="e">
        <f t="shared" si="68"/>
        <v>#REF!</v>
      </c>
      <c r="T264" s="215" t="s">
        <v>2132</v>
      </c>
      <c r="U264" s="214">
        <v>0.3</v>
      </c>
      <c r="V264" s="216">
        <f t="shared" si="69"/>
        <v>17.760842857142858</v>
      </c>
      <c r="W264" s="175"/>
      <c r="X264"/>
      <c r="Y264" s="190"/>
    </row>
    <row r="265" spans="1:25" s="44" customFormat="1" hidden="1">
      <c r="A265" s="190" t="str">
        <f t="shared" si="71"/>
        <v>1040BR001350202424</v>
      </c>
      <c r="B265" s="190"/>
      <c r="C265" s="190" t="str">
        <f t="shared" si="67"/>
        <v>BR0013501040</v>
      </c>
      <c r="D265" s="198">
        <v>1040</v>
      </c>
      <c r="E265" s="222">
        <v>202424</v>
      </c>
      <c r="F265" t="s">
        <v>521</v>
      </c>
      <c r="G265" s="39" t="s">
        <v>1494</v>
      </c>
      <c r="H265" s="190" t="s">
        <v>1985</v>
      </c>
      <c r="I265" s="198" t="s">
        <v>487</v>
      </c>
      <c r="J265" s="179">
        <f>VLOOKUP(C265,BASE!A:N,14,0)</f>
        <v>33.729819999999997</v>
      </c>
      <c r="K265" s="179">
        <f>VLOOKUP(C265,BASE!A:O,15,0)</f>
        <v>2.4</v>
      </c>
      <c r="L265" s="185">
        <f>VLOOKUP(G265,BASE!F:M,8,0)*0.03</f>
        <v>5.6459999999999996E-2</v>
      </c>
      <c r="M265" s="190" t="s">
        <v>184</v>
      </c>
      <c r="N265" s="198" t="s">
        <v>346</v>
      </c>
      <c r="O265" s="192" t="s">
        <v>122</v>
      </c>
      <c r="P265" s="185">
        <v>0</v>
      </c>
      <c r="Q265" s="190" t="str">
        <f>VLOOKUP(G265,BASE!F:H,3,0)</f>
        <v>TTR0030 CILLQ</v>
      </c>
      <c r="R265" s="212">
        <f>IF(O265="PRANCHA",VLOOKUP(Q265,QUANT!F:K,6,0),IF('Precificação CIF'!O251="BAÚ",VLOOKUP('Precificação CIF'!Q251,QUANT!F:K,2,0),IF(O265="CARRETA",VLOOKUP(Q265,QUANT!F:K,3,0))))</f>
        <v>2300</v>
      </c>
      <c r="S265" s="185">
        <f t="shared" si="68"/>
        <v>0</v>
      </c>
      <c r="T265" s="215" t="s">
        <v>2132</v>
      </c>
      <c r="U265" s="214">
        <v>0.3</v>
      </c>
      <c r="V265" s="216">
        <f t="shared" si="69"/>
        <v>51.694685714285711</v>
      </c>
      <c r="W265" s="175"/>
      <c r="X265"/>
      <c r="Y265" s="190"/>
    </row>
    <row r="266" spans="1:25" s="44" customFormat="1" hidden="1">
      <c r="A266" s="190" t="str">
        <f t="shared" si="71"/>
        <v>1040BR011504205091</v>
      </c>
      <c r="B266" s="190"/>
      <c r="C266" s="190" t="str">
        <f t="shared" si="67"/>
        <v>BR0115041040</v>
      </c>
      <c r="D266" s="198">
        <v>1040</v>
      </c>
      <c r="E266" s="222">
        <v>205091</v>
      </c>
      <c r="F266" t="s">
        <v>1098</v>
      </c>
      <c r="G266" s="39" t="s">
        <v>1472</v>
      </c>
      <c r="H266" s="190" t="s">
        <v>1963</v>
      </c>
      <c r="I266" s="198" t="s">
        <v>487</v>
      </c>
      <c r="J266" s="179">
        <f>VLOOKUP(C266,BASE!A:N,14,0)</f>
        <v>100.52001</v>
      </c>
      <c r="K266" s="179">
        <f>VLOOKUP(C266,BASE!A:O,15,0)</f>
        <v>3.06</v>
      </c>
      <c r="L266" s="185">
        <f>VLOOKUP(G266,BASE!F:M,8,0)*0.03</f>
        <v>0.25550999999999996</v>
      </c>
      <c r="M266" s="190" t="s">
        <v>111</v>
      </c>
      <c r="N266" s="198" t="s">
        <v>346</v>
      </c>
      <c r="O266" s="192" t="s">
        <v>122</v>
      </c>
      <c r="P266" s="185">
        <v>0</v>
      </c>
      <c r="Q266" s="190" t="str">
        <f>VLOOKUP(G266,BASE!F:H,3,0)</f>
        <v>TTF0220 LRING</v>
      </c>
      <c r="R266" s="212">
        <f>IF(O266="PRANCHA",VLOOKUP(Q266,QUANT!F:K,6,0),IF('Precificação CIF'!O430="BAÚ",VLOOKUP('Precificação CIF'!Q430,QUANT!F:K,2,0),IF(O266="CARRETA",VLOOKUP(Q266,QUANT!F:K,3,0))))</f>
        <v>324</v>
      </c>
      <c r="S266" s="185">
        <f t="shared" si="68"/>
        <v>0</v>
      </c>
      <c r="T266" s="215" t="s">
        <v>2132</v>
      </c>
      <c r="U266" s="214">
        <v>0.3</v>
      </c>
      <c r="V266" s="216">
        <f t="shared" si="69"/>
        <v>148.33645714285714</v>
      </c>
      <c r="W266" s="175"/>
      <c r="X266"/>
      <c r="Y266" s="190"/>
    </row>
    <row r="267" spans="1:25" s="44" customFormat="1" hidden="1">
      <c r="A267" s="190" t="str">
        <f t="shared" ref="A267" si="72">D267&amp;G267&amp;E267</f>
        <v>1040BR008282206165</v>
      </c>
      <c r="B267" s="190"/>
      <c r="C267" s="190" t="str">
        <f t="shared" si="67"/>
        <v>BR0082821040</v>
      </c>
      <c r="D267" s="198">
        <v>1040</v>
      </c>
      <c r="E267" s="222">
        <v>206165</v>
      </c>
      <c r="F267" t="s">
        <v>524</v>
      </c>
      <c r="G267" s="39" t="s">
        <v>1130</v>
      </c>
      <c r="H267" s="190" t="s">
        <v>1635</v>
      </c>
      <c r="I267" s="198" t="s">
        <v>487</v>
      </c>
      <c r="J267" s="179">
        <f>VLOOKUP(C267,BASE!A:N,14,0)</f>
        <v>2.8307600000000002</v>
      </c>
      <c r="K267" s="179">
        <f>VLOOKUP(C267,BASE!A:O,15,0)</f>
        <v>0.14000000000000001</v>
      </c>
      <c r="L267" s="185">
        <f>VLOOKUP(G267,BASE!F:M,8,0)*0.03</f>
        <v>6.6600000000000001E-3</v>
      </c>
      <c r="M267" s="181" t="s">
        <v>250</v>
      </c>
      <c r="N267" s="217" t="s">
        <v>346</v>
      </c>
      <c r="O267" s="192" t="s">
        <v>121</v>
      </c>
      <c r="P267" s="185">
        <f>VLOOKUP(O267&amp;M267&amp;D267,'Tabela Frete At. 23.03.22'!A:P,16,0)</f>
        <v>1361.7779636363634</v>
      </c>
      <c r="Q267" s="190" t="str">
        <f>VLOOKUP(G267,BASE!F:H,3,0)</f>
        <v>BTF0005 RETAN</v>
      </c>
      <c r="R267" s="212">
        <f>IF(O267="PRANCHA",VLOOKUP(Q267,QUANT!F:K,6,0),IF('Precificação CIF'!O267="BAÚ",VLOOKUP('Precificação CIF'!Q267,QUANT!F:K,2,0),IF(O267="CARRETA",VLOOKUP(Q267,QUANT!F:K,3,0))))</f>
        <v>8000</v>
      </c>
      <c r="S267" s="185">
        <f t="shared" si="68"/>
        <v>0.17022224545454542</v>
      </c>
      <c r="T267" s="215" t="s">
        <v>2132</v>
      </c>
      <c r="U267" s="214">
        <v>0.3</v>
      </c>
      <c r="V267" s="216">
        <f t="shared" si="69"/>
        <v>4.2534571428571439</v>
      </c>
      <c r="W267" s="175"/>
      <c r="X267"/>
      <c r="Y267" s="190"/>
    </row>
    <row r="268" spans="1:25" s="44" customFormat="1" hidden="1">
      <c r="A268" s="190" t="s">
        <v>2322</v>
      </c>
      <c r="B268" s="190"/>
      <c r="C268" s="190" t="str">
        <f t="shared" ref="C268:C294" si="73">G268&amp;D268</f>
        <v>BR0018292060</v>
      </c>
      <c r="D268" s="198">
        <v>2060</v>
      </c>
      <c r="E268" s="39">
        <v>203639</v>
      </c>
      <c r="F268" t="s">
        <v>2448</v>
      </c>
      <c r="G268" s="190" t="s">
        <v>1232</v>
      </c>
      <c r="H268" s="190" t="s">
        <v>2148</v>
      </c>
      <c r="I268" s="198" t="s">
        <v>487</v>
      </c>
      <c r="J268" s="179">
        <f>VLOOKUP(C268,BASE!A:N,14,0)</f>
        <v>133.58080000000001</v>
      </c>
      <c r="K268" s="179">
        <f>VLOOKUP(C268,BASE!A:O,15,0)</f>
        <v>2.12</v>
      </c>
      <c r="L268" s="185">
        <f>VLOOKUP(G268,BASE!F:M,8,0)*0.03</f>
        <v>0.44999999999999996</v>
      </c>
      <c r="M268" s="190" t="s">
        <v>72</v>
      </c>
      <c r="N268" s="217" t="s">
        <v>346</v>
      </c>
      <c r="O268" s="192" t="s">
        <v>121</v>
      </c>
      <c r="P268" s="185">
        <f>VLOOKUP(O268&amp;M268&amp;D268,'Tabela Frete At. 23.03.22'!A:P,16,0)</f>
        <v>2633.8799259969164</v>
      </c>
      <c r="Q268" s="190" t="str">
        <f>VLOOKUP(G268,BASE!F:H,3,0)</f>
        <v>TF 200</v>
      </c>
      <c r="R268" s="212">
        <f>IF(O268="PRANCHA",VLOOKUP(Q268,QUANT!F:K,6,0),IF('Precificação CIF'!O268="BAÚ",VLOOKUP('Precificação CIF'!Q268,QUANT!F:K,2,0),IF(O268="CARRETA",VLOOKUP(Q268,QUANT!F:K,3,0))))</f>
        <v>240</v>
      </c>
      <c r="S268" s="185">
        <f t="shared" ref="S268:S294" si="74">P268/R268</f>
        <v>10.974499691653818</v>
      </c>
      <c r="T268" s="215" t="s">
        <v>2133</v>
      </c>
      <c r="U268" s="214">
        <v>0.3</v>
      </c>
      <c r="V268" s="216">
        <f t="shared" ref="V268:V294" si="75">IF(T268="CIF",(J268+K268+L268+S268)/(100%-U268),IF(T268="FOB",(J268+K268+L268)/(100%-U268),"FALTA DIGITAR CIF OU FOB"))</f>
        <v>210.17899955950548</v>
      </c>
      <c r="W268" s="190"/>
      <c r="X268"/>
      <c r="Y268" s="190"/>
    </row>
    <row r="269" spans="1:25" s="44" customFormat="1" hidden="1">
      <c r="A269" s="190" t="str">
        <f t="shared" ref="A269:A270" si="76">D269&amp;G269&amp;E269</f>
        <v>4010BR010717214533</v>
      </c>
      <c r="B269" s="190"/>
      <c r="C269" s="190" t="str">
        <f t="shared" si="73"/>
        <v>BR0107174010</v>
      </c>
      <c r="D269" s="198">
        <v>4010</v>
      </c>
      <c r="E269" s="222">
        <v>214533</v>
      </c>
      <c r="F269" t="s">
        <v>992</v>
      </c>
      <c r="G269" s="39" t="s">
        <v>1189</v>
      </c>
      <c r="H269" s="190" t="s">
        <v>1709</v>
      </c>
      <c r="I269" s="198" t="s">
        <v>487</v>
      </c>
      <c r="J269" s="179">
        <f>VLOOKUP(C269,BASE!A:N,14,0)</f>
        <v>737.56748000000005</v>
      </c>
      <c r="K269" s="179">
        <f>VLOOKUP(C269,BASE!A:O,15,0)</f>
        <v>12.12</v>
      </c>
      <c r="L269" s="185">
        <f>VLOOKUP(G269,BASE!F:M,8,0)*0.03</f>
        <v>1.89</v>
      </c>
      <c r="M269" s="190" t="s">
        <v>955</v>
      </c>
      <c r="N269" s="198" t="s">
        <v>346</v>
      </c>
      <c r="O269" s="192" t="s">
        <v>122</v>
      </c>
      <c r="P269" s="185">
        <v>0</v>
      </c>
      <c r="Q269" s="190" t="str">
        <f>VLOOKUP(G269,BASE!F:H,3,0)</f>
        <v>IBC SM13</v>
      </c>
      <c r="R269" s="212">
        <f>IF(O269="PRANCHA",VLOOKUP(Q269,QUANT!F:K,6,0),IF('Precificação CIF'!O525="BAÚ",VLOOKUP('Precificação CIF'!Q525,QUANT!F:K,2,0),IF(O269="CARRETA",VLOOKUP(Q269,QUANT!F:K,3,0))))</f>
        <v>60</v>
      </c>
      <c r="S269" s="185">
        <f t="shared" si="74"/>
        <v>0</v>
      </c>
      <c r="T269" s="215" t="s">
        <v>2132</v>
      </c>
      <c r="U269" s="214">
        <v>0.3</v>
      </c>
      <c r="V269" s="216">
        <f t="shared" si="75"/>
        <v>1073.6821142857143</v>
      </c>
      <c r="W269" s="175"/>
      <c r="X269"/>
      <c r="Y269" s="190"/>
    </row>
    <row r="270" spans="1:25" s="44" customFormat="1" hidden="1">
      <c r="A270" s="190" t="str">
        <f t="shared" si="76"/>
        <v>1040BR011305203923</v>
      </c>
      <c r="B270" s="190"/>
      <c r="C270" s="190" t="str">
        <f t="shared" si="73"/>
        <v>BR0113051040</v>
      </c>
      <c r="D270" s="198">
        <v>1040</v>
      </c>
      <c r="E270" s="222">
        <v>203923</v>
      </c>
      <c r="F270" t="s">
        <v>624</v>
      </c>
      <c r="G270" s="39" t="s">
        <v>1503</v>
      </c>
      <c r="H270" s="190" t="s">
        <v>1993</v>
      </c>
      <c r="I270" s="198" t="s">
        <v>487</v>
      </c>
      <c r="J270" s="179">
        <f>VLOOKUP(C270,BASE!A:N,14,0)</f>
        <v>56.141019999999997</v>
      </c>
      <c r="K270" s="179">
        <f>VLOOKUP(C270,BASE!A:O,15,0)</f>
        <v>3.06</v>
      </c>
      <c r="L270" s="185">
        <f>VLOOKUP(G270,BASE!F:M,8,0)*0.03</f>
        <v>0.23402999999999999</v>
      </c>
      <c r="M270" s="182" t="s">
        <v>194</v>
      </c>
      <c r="N270" s="217" t="s">
        <v>346</v>
      </c>
      <c r="O270" s="192" t="s">
        <v>122</v>
      </c>
      <c r="P270" s="185">
        <v>0</v>
      </c>
      <c r="Q270" s="190" t="str">
        <f>VLOOKUP(G270,BASE!F:H,3,0)</f>
        <v>TTR0200 CROSC</v>
      </c>
      <c r="R270" s="212">
        <f>IF(O270="PRANCHA",VLOOKUP(Q270,QUANT!F:K,6,0),IF('Precificação CIF'!O357="BAÚ",VLOOKUP('Precificação CIF'!Q357,QUANT!F:K,2,0),IF(O270="CARRETA",VLOOKUP(Q270,QUANT!F:K,3,0))))</f>
        <v>300</v>
      </c>
      <c r="S270" s="185">
        <f t="shared" si="74"/>
        <v>0</v>
      </c>
      <c r="T270" s="215" t="s">
        <v>2132</v>
      </c>
      <c r="U270" s="214">
        <v>0.3</v>
      </c>
      <c r="V270" s="216">
        <f t="shared" si="75"/>
        <v>84.907214285714289</v>
      </c>
      <c r="W270" s="175"/>
      <c r="X270"/>
      <c r="Y270" s="190"/>
    </row>
    <row r="271" spans="1:25" s="44" customFormat="1" hidden="1">
      <c r="A271" s="190" t="str">
        <f t="shared" ref="A271:A279" si="77">D271&amp;G271&amp;E271</f>
        <v>1040BR011889205109</v>
      </c>
      <c r="B271" s="190"/>
      <c r="C271" s="190" t="str">
        <f t="shared" si="73"/>
        <v>BR0118891040</v>
      </c>
      <c r="D271" s="198">
        <v>1040</v>
      </c>
      <c r="E271" s="222">
        <v>205109</v>
      </c>
      <c r="F271" t="s">
        <v>1101</v>
      </c>
      <c r="G271" s="39" t="s">
        <v>1143</v>
      </c>
      <c r="H271" s="190" t="s">
        <v>1654</v>
      </c>
      <c r="I271" s="198" t="s">
        <v>487</v>
      </c>
      <c r="J271" s="179">
        <f>VLOOKUP(C271,BASE!A:N,14,0)</f>
        <v>13.341999999999999</v>
      </c>
      <c r="K271" s="179">
        <f>VLOOKUP(C271,BASE!A:O,15,0)</f>
        <v>0.7</v>
      </c>
      <c r="L271" s="185">
        <f>VLOOKUP(G271,BASE!F:M,8,0)*0.03</f>
        <v>3.108E-2</v>
      </c>
      <c r="M271" s="190" t="s">
        <v>252</v>
      </c>
      <c r="N271" s="198" t="s">
        <v>346</v>
      </c>
      <c r="O271" s="192" t="s">
        <v>121</v>
      </c>
      <c r="P271" s="185">
        <f>VLOOKUP(O271&amp;M271&amp;D271,'Tabela Frete At. 23.03.22'!A:P,16,0)</f>
        <v>2098.7518254545453</v>
      </c>
      <c r="Q271" s="190" t="str">
        <f>VLOOKUP(G271,BASE!F:H,3,0)</f>
        <v>BTF0020 RTAN3</v>
      </c>
      <c r="R271" s="212">
        <f>IF(O271="PRANCHA",VLOOKUP(Q271,QUANT!F:K,6,0),IF('Precificação CIF'!O271="BAÚ",VLOOKUP('Precificação CIF'!Q271,QUANT!F:K,2,0),IF(O271="CARRETA",VLOOKUP(Q271,QUANT!F:K,3,0))))</f>
        <v>2000</v>
      </c>
      <c r="S271" s="185">
        <f t="shared" si="74"/>
        <v>1.0493759127272726</v>
      </c>
      <c r="T271" s="215" t="s">
        <v>2133</v>
      </c>
      <c r="U271" s="214">
        <v>0.3</v>
      </c>
      <c r="V271" s="216">
        <f t="shared" si="75"/>
        <v>21.603508446753246</v>
      </c>
      <c r="W271" s="175"/>
      <c r="X271"/>
      <c r="Y271" s="190"/>
    </row>
    <row r="272" spans="1:25" s="44" customFormat="1" hidden="1">
      <c r="A272" s="190" t="str">
        <f t="shared" si="77"/>
        <v>1040BR011305204013</v>
      </c>
      <c r="B272" s="190"/>
      <c r="C272" s="190" t="str">
        <f t="shared" si="73"/>
        <v>BR0113051040</v>
      </c>
      <c r="D272" s="198">
        <v>1040</v>
      </c>
      <c r="E272" s="222">
        <v>204013</v>
      </c>
      <c r="F272" t="s">
        <v>727</v>
      </c>
      <c r="G272" s="39" t="s">
        <v>1503</v>
      </c>
      <c r="H272" s="190" t="s">
        <v>1993</v>
      </c>
      <c r="I272" s="198" t="s">
        <v>487</v>
      </c>
      <c r="J272" s="179">
        <f>VLOOKUP(C272,BASE!A:N,14,0)</f>
        <v>56.141019999999997</v>
      </c>
      <c r="K272" s="179">
        <f>VLOOKUP(C272,BASE!A:O,15,0)</f>
        <v>3.06</v>
      </c>
      <c r="L272" s="185">
        <f>VLOOKUP(G272,BASE!F:M,8,0)*0.03</f>
        <v>0.23402999999999999</v>
      </c>
      <c r="M272" s="191" t="s">
        <v>820</v>
      </c>
      <c r="N272" s="217" t="s">
        <v>754</v>
      </c>
      <c r="O272" s="192" t="s">
        <v>121</v>
      </c>
      <c r="P272" s="185">
        <v>0</v>
      </c>
      <c r="Q272" s="190" t="str">
        <f>VLOOKUP(G272,BASE!F:H,3,0)</f>
        <v>TTR0200 CROSC</v>
      </c>
      <c r="R272" s="212">
        <f>IF(O272="PRANCHA",VLOOKUP(Q272,QUANT!F:K,6,0),IF('Precificação CIF'!O272="BAÚ",VLOOKUP('Precificação CIF'!Q272,QUANT!F:K,2,0),IF(O272="CARRETA",VLOOKUP(Q272,QUANT!F:K,3,0))))</f>
        <v>240</v>
      </c>
      <c r="S272" s="185">
        <f t="shared" si="74"/>
        <v>0</v>
      </c>
      <c r="T272" s="215" t="s">
        <v>2132</v>
      </c>
      <c r="U272" s="214">
        <v>0.3</v>
      </c>
      <c r="V272" s="216">
        <f t="shared" si="75"/>
        <v>84.907214285714289</v>
      </c>
      <c r="W272" s="175"/>
      <c r="X272"/>
      <c r="Y272" s="190"/>
    </row>
    <row r="273" spans="1:25" s="44" customFormat="1" hidden="1">
      <c r="A273" s="190" t="str">
        <f t="shared" si="77"/>
        <v>4010BR010717202866</v>
      </c>
      <c r="B273" s="190"/>
      <c r="C273" s="190" t="str">
        <f t="shared" si="73"/>
        <v>BR0107174010</v>
      </c>
      <c r="D273" s="198">
        <v>4010</v>
      </c>
      <c r="E273" s="222">
        <v>202866</v>
      </c>
      <c r="F273" t="s">
        <v>863</v>
      </c>
      <c r="G273" s="39" t="s">
        <v>1189</v>
      </c>
      <c r="H273" s="190" t="s">
        <v>1709</v>
      </c>
      <c r="I273" s="198" t="s">
        <v>487</v>
      </c>
      <c r="J273" s="179">
        <f>VLOOKUP(C273,BASE!A:N,14,0)</f>
        <v>737.56748000000005</v>
      </c>
      <c r="K273" s="179">
        <f>VLOOKUP(C273,BASE!A:O,15,0)</f>
        <v>12.12</v>
      </c>
      <c r="L273" s="185">
        <f>VLOOKUP(G273,BASE!F:M,8,0)*0.03</f>
        <v>1.89</v>
      </c>
      <c r="M273" s="53" t="s">
        <v>195</v>
      </c>
      <c r="N273" s="198" t="s">
        <v>346</v>
      </c>
      <c r="O273" s="192" t="s">
        <v>122</v>
      </c>
      <c r="P273" s="185">
        <v>0</v>
      </c>
      <c r="Q273" s="190" t="str">
        <f>VLOOKUP(G273,BASE!F:H,3,0)</f>
        <v>IBC SM13</v>
      </c>
      <c r="R273" s="212">
        <f>IF(O273="PRANCHA",VLOOKUP(Q273,QUANT!F:K,6,0),IF('Precificação CIF'!O379="BAÚ",VLOOKUP('Precificação CIF'!Q379,QUANT!F:K,2,0),IF(O273="CARRETA",VLOOKUP(Q273,QUANT!F:K,3,0))))</f>
        <v>60</v>
      </c>
      <c r="S273" s="185">
        <f t="shared" si="74"/>
        <v>0</v>
      </c>
      <c r="T273" s="215" t="s">
        <v>2132</v>
      </c>
      <c r="U273" s="214">
        <v>0.3</v>
      </c>
      <c r="V273" s="216">
        <f t="shared" si="75"/>
        <v>1073.6821142857143</v>
      </c>
      <c r="W273" s="175"/>
      <c r="X273"/>
      <c r="Y273" s="190"/>
    </row>
    <row r="274" spans="1:25" s="44" customFormat="1" hidden="1">
      <c r="A274" s="190" t="str">
        <f t="shared" si="77"/>
        <v>1040BR011759202866</v>
      </c>
      <c r="B274" s="190"/>
      <c r="C274" s="190" t="str">
        <f t="shared" si="73"/>
        <v>BR0117591040</v>
      </c>
      <c r="D274" s="198">
        <v>1040</v>
      </c>
      <c r="E274" s="222">
        <v>202866</v>
      </c>
      <c r="F274" t="s">
        <v>863</v>
      </c>
      <c r="G274" s="39" t="s">
        <v>1467</v>
      </c>
      <c r="H274" s="190" t="s">
        <v>1958</v>
      </c>
      <c r="I274" s="198" t="s">
        <v>487</v>
      </c>
      <c r="J274" s="179">
        <f>VLOOKUP(C274,BASE!A:N,14,0)</f>
        <v>106.75123000000001</v>
      </c>
      <c r="K274" s="179">
        <f>VLOOKUP(C274,BASE!A:O,15,0)</f>
        <v>3.06</v>
      </c>
      <c r="L274" s="185">
        <f>VLOOKUP(G274,BASE!F:M,8,0)*0.03</f>
        <v>0.25550999999999996</v>
      </c>
      <c r="M274" s="53" t="s">
        <v>195</v>
      </c>
      <c r="N274" s="198" t="s">
        <v>346</v>
      </c>
      <c r="O274" s="192" t="s">
        <v>122</v>
      </c>
      <c r="P274" s="185">
        <v>0</v>
      </c>
      <c r="Q274" s="190" t="str">
        <f>VLOOKUP(G274,BASE!F:H,3,0)</f>
        <v>TTF0220 LRING</v>
      </c>
      <c r="R274" s="212">
        <f>IF(O274="PRANCHA",VLOOKUP(Q274,QUANT!F:K,6,0),IF('Precificação CIF'!O380="BAÚ",VLOOKUP('Precificação CIF'!Q380,QUANT!F:K,2,0),IF(O274="CARRETA",VLOOKUP(Q274,QUANT!F:K,3,0))))</f>
        <v>324</v>
      </c>
      <c r="S274" s="185">
        <f t="shared" si="74"/>
        <v>0</v>
      </c>
      <c r="T274" s="215" t="s">
        <v>2132</v>
      </c>
      <c r="U274" s="214">
        <v>0.3</v>
      </c>
      <c r="V274" s="216">
        <f t="shared" si="75"/>
        <v>157.23820000000003</v>
      </c>
      <c r="W274" s="175"/>
      <c r="X274"/>
      <c r="Y274" s="190"/>
    </row>
    <row r="275" spans="1:25" s="44" customFormat="1" hidden="1">
      <c r="A275" s="190" t="str">
        <f t="shared" si="77"/>
        <v>104022010875213395</v>
      </c>
      <c r="B275" s="190"/>
      <c r="C275" s="190" t="str">
        <f t="shared" si="73"/>
        <v>220108751040</v>
      </c>
      <c r="D275" s="198">
        <v>1040</v>
      </c>
      <c r="E275" s="222">
        <v>213395</v>
      </c>
      <c r="F275" t="s">
        <v>731</v>
      </c>
      <c r="G275" s="39">
        <v>22010875</v>
      </c>
      <c r="H275" s="190" t="s">
        <v>1676</v>
      </c>
      <c r="I275" s="198" t="s">
        <v>487</v>
      </c>
      <c r="J275" s="179">
        <f>VLOOKUP(C275,BASE!A:N,14,0)</f>
        <v>14.649319999999999</v>
      </c>
      <c r="K275" s="179">
        <f>VLOOKUP(C275,BASE!A:O,15,0)</f>
        <v>0.7</v>
      </c>
      <c r="L275" s="185">
        <f>VLOOKUP(G275,BASE!F:M,8,0)*0.03</f>
        <v>3.6150000000000002E-2</v>
      </c>
      <c r="M275" s="190" t="s">
        <v>834</v>
      </c>
      <c r="N275" s="198" t="s">
        <v>491</v>
      </c>
      <c r="O275" s="192" t="s">
        <v>122</v>
      </c>
      <c r="P275" s="185">
        <v>0</v>
      </c>
      <c r="Q275" s="190" t="str">
        <f>VLOOKUP(G275,BASE!F:H,3,0)</f>
        <v>BTF0020 RTAN3</v>
      </c>
      <c r="R275" s="212" t="e">
        <f>IF(O275="PRANCHA",VLOOKUP(Q275,QUANT!F:K,6,0),IF('Precificação CIF'!#REF!="BAÚ",VLOOKUP('Precificação CIF'!#REF!,QUANT!F:K,2,0),IF(O275="CARRETA",VLOOKUP(Q275,QUANT!F:K,3,0))))</f>
        <v>#REF!</v>
      </c>
      <c r="S275" s="185" t="e">
        <f t="shared" si="74"/>
        <v>#REF!</v>
      </c>
      <c r="T275" s="215" t="s">
        <v>2132</v>
      </c>
      <c r="U275" s="214">
        <v>0.3</v>
      </c>
      <c r="V275" s="216">
        <f t="shared" si="75"/>
        <v>21.979242857142857</v>
      </c>
      <c r="W275" s="175"/>
      <c r="X275"/>
      <c r="Y275" s="190"/>
    </row>
    <row r="276" spans="1:25" s="44" customFormat="1" hidden="1">
      <c r="A276" s="190" t="str">
        <f t="shared" si="77"/>
        <v>1040BR001352213395</v>
      </c>
      <c r="B276" s="190"/>
      <c r="C276" s="190" t="str">
        <f t="shared" si="73"/>
        <v>BR0013521040</v>
      </c>
      <c r="D276" s="198">
        <v>1040</v>
      </c>
      <c r="E276" s="222">
        <v>213395</v>
      </c>
      <c r="F276" t="s">
        <v>731</v>
      </c>
      <c r="G276" s="39" t="s">
        <v>1496</v>
      </c>
      <c r="H276" s="190" t="s">
        <v>1986</v>
      </c>
      <c r="I276" s="198" t="s">
        <v>487</v>
      </c>
      <c r="J276" s="179">
        <f>VLOOKUP(C276,BASE!A:N,14,0)</f>
        <v>52.109029999999997</v>
      </c>
      <c r="K276" s="179">
        <f>VLOOKUP(C276,BASE!A:O,15,0)</f>
        <v>2.4</v>
      </c>
      <c r="L276" s="185">
        <f>VLOOKUP(G276,BASE!F:M,8,0)*0.03</f>
        <v>9.375E-2</v>
      </c>
      <c r="M276" s="53" t="s">
        <v>834</v>
      </c>
      <c r="N276" s="217" t="s">
        <v>491</v>
      </c>
      <c r="O276" s="192" t="s">
        <v>122</v>
      </c>
      <c r="P276" s="185">
        <v>0</v>
      </c>
      <c r="Q276" s="190" t="str">
        <f>VLOOKUP(G276,BASE!F:H,3,0)</f>
        <v>TTR0050 CILIN</v>
      </c>
      <c r="R276" s="212" t="e">
        <f>IF(O276="PRANCHA",VLOOKUP(Q276,QUANT!F:K,6,0),IF('Precificação CIF'!#REF!="BAÚ",VLOOKUP('Precificação CIF'!#REF!,QUANT!F:K,2,0),IF(O276="CARRETA",VLOOKUP(Q276,QUANT!F:K,3,0))))</f>
        <v>#REF!</v>
      </c>
      <c r="S276" s="185" t="e">
        <f t="shared" si="74"/>
        <v>#REF!</v>
      </c>
      <c r="T276" s="215" t="s">
        <v>2132</v>
      </c>
      <c r="U276" s="214">
        <v>0.3</v>
      </c>
      <c r="V276" s="216">
        <f t="shared" si="75"/>
        <v>78.003971428571433</v>
      </c>
      <c r="W276" s="175"/>
      <c r="X276"/>
      <c r="Y276" s="190"/>
    </row>
    <row r="277" spans="1:25" s="44" customFormat="1" hidden="1">
      <c r="A277" s="190" t="str">
        <f t="shared" si="77"/>
        <v>1040BR011896200607</v>
      </c>
      <c r="B277" s="190"/>
      <c r="C277" s="190" t="str">
        <f t="shared" si="73"/>
        <v>BR0118961040</v>
      </c>
      <c r="D277" s="198">
        <v>1040</v>
      </c>
      <c r="E277" s="222">
        <v>200607</v>
      </c>
      <c r="F277" t="s">
        <v>720</v>
      </c>
      <c r="G277" s="39" t="s">
        <v>1140</v>
      </c>
      <c r="H277" s="190" t="s">
        <v>1651</v>
      </c>
      <c r="I277" s="198" t="s">
        <v>487</v>
      </c>
      <c r="J277" s="179">
        <f>VLOOKUP(C277,BASE!A:N,14,0)</f>
        <v>13.021100000000001</v>
      </c>
      <c r="K277" s="179">
        <f>VLOOKUP(C277,BASE!A:O,15,0)</f>
        <v>0.7</v>
      </c>
      <c r="L277" s="185">
        <f>VLOOKUP(G277,BASE!F:M,8,0)*0.03</f>
        <v>3.108E-2</v>
      </c>
      <c r="M277" s="191" t="s">
        <v>196</v>
      </c>
      <c r="N277" s="198" t="s">
        <v>504</v>
      </c>
      <c r="O277" s="192" t="s">
        <v>122</v>
      </c>
      <c r="P277" s="185">
        <v>0</v>
      </c>
      <c r="Q277" s="190" t="str">
        <f>VLOOKUP(G277,BASE!F:H,3,0)</f>
        <v>BTF0020 RTAN3</v>
      </c>
      <c r="R277" s="212">
        <f>IF(O277="PRANCHA",VLOOKUP(Q277,QUANT!F:K,6,0),IF('Precificação CIF'!O183="BAÚ",VLOOKUP('Precificação CIF'!Q183,QUANT!F:K,2,0),IF(O277="CARRETA",VLOOKUP(Q277,QUANT!F:K,3,0))))</f>
        <v>2880</v>
      </c>
      <c r="S277" s="185">
        <f t="shared" si="74"/>
        <v>0</v>
      </c>
      <c r="T277" s="215" t="s">
        <v>2132</v>
      </c>
      <c r="U277" s="214">
        <v>0.3</v>
      </c>
      <c r="V277" s="216">
        <f t="shared" si="75"/>
        <v>19.645971428571428</v>
      </c>
      <c r="W277" s="175"/>
      <c r="X277"/>
      <c r="Y277" s="190"/>
    </row>
    <row r="278" spans="1:25" s="44" customFormat="1" hidden="1">
      <c r="A278" s="190" t="str">
        <f t="shared" si="77"/>
        <v>1040BR001343200607</v>
      </c>
      <c r="B278" s="190"/>
      <c r="C278" s="190" t="str">
        <f t="shared" si="73"/>
        <v>BR0013431040</v>
      </c>
      <c r="D278" s="198">
        <v>1040</v>
      </c>
      <c r="E278" s="39">
        <v>200607</v>
      </c>
      <c r="F278" t="s">
        <v>720</v>
      </c>
      <c r="G278" s="39" t="s">
        <v>1504</v>
      </c>
      <c r="H278" s="190" t="s">
        <v>2075</v>
      </c>
      <c r="I278" s="198" t="s">
        <v>487</v>
      </c>
      <c r="J278" s="179">
        <f>VLOOKUP(C278,BASE!A:N,14,0)</f>
        <v>147.5275</v>
      </c>
      <c r="K278" s="179">
        <f>VLOOKUP(C278,BASE!A:O,15,0)</f>
        <v>3.06</v>
      </c>
      <c r="L278" s="185">
        <f>VLOOKUP(G278,BASE!F:M,8,0)*0.03</f>
        <v>0.32138999999999995</v>
      </c>
      <c r="M278" s="190" t="s">
        <v>196</v>
      </c>
      <c r="N278" s="198" t="s">
        <v>504</v>
      </c>
      <c r="O278" s="192" t="s">
        <v>122</v>
      </c>
      <c r="P278" s="185">
        <v>0</v>
      </c>
      <c r="Q278" s="190" t="str">
        <f>VLOOKUP(G278,BASE!F:H,3,0)</f>
        <v>TTR0200 VANLQ</v>
      </c>
      <c r="R278" s="212">
        <f>IF(O278="PRANCHA",VLOOKUP(Q278,QUANT!F:K,6,0),IF('Precificação CIF'!O184="BAÚ",VLOOKUP('Precificação CIF'!Q184,QUANT!F:K,2,0),IF(O278="CARRETA",VLOOKUP(Q278,QUANT!F:K,3,0))))</f>
        <v>240</v>
      </c>
      <c r="S278" s="185">
        <f t="shared" si="74"/>
        <v>0</v>
      </c>
      <c r="T278" s="215" t="s">
        <v>2132</v>
      </c>
      <c r="U278" s="214">
        <v>0.3</v>
      </c>
      <c r="V278" s="216">
        <f t="shared" si="75"/>
        <v>215.58412857142861</v>
      </c>
      <c r="W278" s="190"/>
      <c r="X278"/>
      <c r="Y278" s="190"/>
    </row>
    <row r="279" spans="1:25" s="44" customFormat="1" hidden="1">
      <c r="A279" s="190" t="str">
        <f t="shared" si="77"/>
        <v>4010BR010717204165</v>
      </c>
      <c r="B279" s="190"/>
      <c r="C279" s="190" t="str">
        <f t="shared" si="73"/>
        <v>BR0107174010</v>
      </c>
      <c r="D279" s="198">
        <v>4010</v>
      </c>
      <c r="E279" s="222">
        <v>204165</v>
      </c>
      <c r="F279" t="s">
        <v>852</v>
      </c>
      <c r="G279" s="39" t="s">
        <v>1189</v>
      </c>
      <c r="H279" s="190" t="s">
        <v>1709</v>
      </c>
      <c r="I279" s="198" t="s">
        <v>487</v>
      </c>
      <c r="J279" s="179">
        <f>VLOOKUP(C279,BASE!A:N,14,0)</f>
        <v>737.56748000000005</v>
      </c>
      <c r="K279" s="179">
        <f>VLOOKUP(C279,BASE!A:O,15,0)</f>
        <v>12.12</v>
      </c>
      <c r="L279" s="185">
        <f>VLOOKUP(G279,BASE!F:M,8,0)*0.03</f>
        <v>1.89</v>
      </c>
      <c r="M279" s="191" t="s">
        <v>199</v>
      </c>
      <c r="N279" s="217" t="s">
        <v>504</v>
      </c>
      <c r="O279" s="192" t="s">
        <v>122</v>
      </c>
      <c r="P279" s="185">
        <v>0</v>
      </c>
      <c r="Q279" s="190" t="str">
        <f>VLOOKUP(G279,BASE!F:H,3,0)</f>
        <v>IBC SM13</v>
      </c>
      <c r="R279" s="212">
        <f>IF(O279="PRANCHA",VLOOKUP(Q279,QUANT!F:K,6,0),IF('Precificação CIF'!O185="BAÚ",VLOOKUP('Precificação CIF'!Q185,QUANT!F:K,2,0),IF(O279="CARRETA",VLOOKUP(Q279,QUANT!F:K,3,0))))</f>
        <v>1000</v>
      </c>
      <c r="S279" s="185">
        <f t="shared" si="74"/>
        <v>0</v>
      </c>
      <c r="T279" s="215" t="s">
        <v>2132</v>
      </c>
      <c r="U279" s="214">
        <v>0.3</v>
      </c>
      <c r="V279" s="216">
        <f t="shared" si="75"/>
        <v>1073.6821142857143</v>
      </c>
      <c r="W279" s="175"/>
      <c r="X279"/>
      <c r="Y279" s="190"/>
    </row>
    <row r="280" spans="1:25" s="44" customFormat="1" hidden="1">
      <c r="A280" s="190" t="s">
        <v>2342</v>
      </c>
      <c r="B280" s="190"/>
      <c r="C280" s="190" t="str">
        <f t="shared" si="73"/>
        <v>BR0116512060</v>
      </c>
      <c r="D280" s="198">
        <v>2060</v>
      </c>
      <c r="E280" s="39">
        <v>204236</v>
      </c>
      <c r="F280" t="s">
        <v>2464</v>
      </c>
      <c r="G280" s="190" t="s">
        <v>2517</v>
      </c>
      <c r="H280" s="190" t="s">
        <v>2580</v>
      </c>
      <c r="I280" s="198" t="s">
        <v>487</v>
      </c>
      <c r="J280" s="179">
        <f>VLOOKUP(C280,BASE!A:N,14,0)</f>
        <v>59.23836</v>
      </c>
      <c r="K280" s="179">
        <f>VLOOKUP(C280,BASE!A:O,15,0)</f>
        <v>2.12</v>
      </c>
      <c r="L280" s="185">
        <f>VLOOKUP(G280,BASE!F:M,8,0)*0.03</f>
        <v>0.45599999999999996</v>
      </c>
      <c r="M280" s="190" t="s">
        <v>72</v>
      </c>
      <c r="N280" s="217" t="s">
        <v>346</v>
      </c>
      <c r="O280" s="192" t="s">
        <v>121</v>
      </c>
      <c r="P280" s="185">
        <f>VLOOKUP(O280&amp;M280&amp;D280,'Tabela Frete At. 23.03.22'!A:P,16,0)</f>
        <v>2633.8799259969164</v>
      </c>
      <c r="Q280" s="190" t="str">
        <f>VLOOKUP(G280,BASE!F:H,3,0)</f>
        <v>TF 200</v>
      </c>
      <c r="R280" s="212">
        <f>IF(O280="PRANCHA",VLOOKUP(Q280,QUANT!F:K,6,0),IF('Precificação CIF'!O280="BAÚ",VLOOKUP('Precificação CIF'!Q280,QUANT!F:K,2,0),IF(O280="CARRETA",VLOOKUP(Q280,QUANT!F:K,3,0))))</f>
        <v>240</v>
      </c>
      <c r="S280" s="185">
        <f t="shared" si="74"/>
        <v>10.974499691653818</v>
      </c>
      <c r="T280" s="215" t="s">
        <v>2132</v>
      </c>
      <c r="U280" s="214">
        <v>0.3</v>
      </c>
      <c r="V280" s="216">
        <f t="shared" si="75"/>
        <v>88.306228571428576</v>
      </c>
      <c r="W280" s="190"/>
      <c r="X280"/>
      <c r="Y280" s="190"/>
    </row>
    <row r="281" spans="1:25" s="44" customFormat="1" hidden="1">
      <c r="A281" s="190" t="str">
        <f t="shared" ref="A281:A292" si="78">D281&amp;G281&amp;E281</f>
        <v>1040BR001335200078</v>
      </c>
      <c r="B281" s="190"/>
      <c r="C281" s="190" t="str">
        <f t="shared" si="73"/>
        <v>BR0013351040</v>
      </c>
      <c r="D281" s="198">
        <v>1040</v>
      </c>
      <c r="E281" s="222">
        <v>200078</v>
      </c>
      <c r="F281" t="s">
        <v>528</v>
      </c>
      <c r="G281" s="39" t="s">
        <v>1497</v>
      </c>
      <c r="H281" s="190" t="s">
        <v>1987</v>
      </c>
      <c r="I281" s="198" t="s">
        <v>487</v>
      </c>
      <c r="J281" s="179">
        <f>VLOOKUP(C281,BASE!A:N,14,0)</f>
        <v>109.68727</v>
      </c>
      <c r="K281" s="179">
        <f>VLOOKUP(C281,BASE!A:O,15,0)</f>
        <v>3.06</v>
      </c>
      <c r="L281" s="185">
        <f>VLOOKUP(G281,BASE!F:M,8,0)*0.03</f>
        <v>0.25469999999999998</v>
      </c>
      <c r="M281" s="182" t="s">
        <v>252</v>
      </c>
      <c r="N281" s="217" t="s">
        <v>346</v>
      </c>
      <c r="O281" s="192" t="s">
        <v>121</v>
      </c>
      <c r="P281" s="185">
        <f>VLOOKUP(O281&amp;M281&amp;D281,'Tabela Frete At. 23.03.22'!A:P,16,0)</f>
        <v>2098.7518254545453</v>
      </c>
      <c r="Q281" s="190" t="str">
        <f>VLOOKUP(G281,BASE!F:H,3,0)</f>
        <v>TTR0100 VANLQ</v>
      </c>
      <c r="R281" s="212">
        <f>IF(O281="PRANCHA",VLOOKUP(Q281,QUANT!F:K,6,0),IF('Precificação CIF'!O281="BAÚ",VLOOKUP('Precificação CIF'!Q281,QUANT!F:K,2,0),IF(O281="CARRETA",VLOOKUP(Q281,QUANT!F:K,3,0))))</f>
        <v>350</v>
      </c>
      <c r="S281" s="185">
        <f t="shared" si="74"/>
        <v>5.9964337870129869</v>
      </c>
      <c r="T281" s="215" t="s">
        <v>2133</v>
      </c>
      <c r="U281" s="214">
        <v>0.3</v>
      </c>
      <c r="V281" s="216">
        <f t="shared" si="75"/>
        <v>169.99771969573285</v>
      </c>
      <c r="W281" s="175"/>
      <c r="X281"/>
      <c r="Y281" s="190"/>
    </row>
    <row r="282" spans="1:25" s="44" customFormat="1" hidden="1">
      <c r="A282" s="190" t="str">
        <f t="shared" si="78"/>
        <v>1040BR001342200078</v>
      </c>
      <c r="B282" s="190"/>
      <c r="C282" s="190" t="str">
        <f t="shared" si="73"/>
        <v>BR0013421040</v>
      </c>
      <c r="D282" s="198">
        <v>1040</v>
      </c>
      <c r="E282" s="222">
        <v>200078</v>
      </c>
      <c r="F282" t="s">
        <v>528</v>
      </c>
      <c r="G282" s="39" t="s">
        <v>1505</v>
      </c>
      <c r="H282" s="190" t="s">
        <v>1995</v>
      </c>
      <c r="I282" s="198" t="s">
        <v>487</v>
      </c>
      <c r="J282" s="179">
        <f>VLOOKUP(C282,BASE!A:N,14,0)</f>
        <v>134.22161</v>
      </c>
      <c r="K282" s="179">
        <f>VLOOKUP(C282,BASE!A:O,15,0)</f>
        <v>3.06</v>
      </c>
      <c r="L282" s="185">
        <f>VLOOKUP(G282,BASE!F:M,8,0)*0.03</f>
        <v>0.33038999999999996</v>
      </c>
      <c r="M282" s="182" t="s">
        <v>252</v>
      </c>
      <c r="N282" s="217" t="s">
        <v>346</v>
      </c>
      <c r="O282" s="192" t="s">
        <v>121</v>
      </c>
      <c r="P282" s="185">
        <f>VLOOKUP(O282&amp;M282&amp;D282,'Tabela Frete At. 23.03.22'!A:P,16,0)</f>
        <v>2098.7518254545453</v>
      </c>
      <c r="Q282" s="190" t="str">
        <f>VLOOKUP(G282,BASE!F:H,3,0)</f>
        <v>TTR0200 VANLQ</v>
      </c>
      <c r="R282" s="212">
        <f>IF(O282="PRANCHA",VLOOKUP(Q282,QUANT!F:K,6,0),IF('Precificação CIF'!O282="BAÚ",VLOOKUP('Precificação CIF'!Q282,QUANT!F:K,2,0),IF(O282="CARRETA",VLOOKUP(Q282,QUANT!F:K,3,0))))</f>
        <v>240</v>
      </c>
      <c r="S282" s="185">
        <f t="shared" si="74"/>
        <v>8.7447992727272723</v>
      </c>
      <c r="T282" s="215" t="s">
        <v>2133</v>
      </c>
      <c r="U282" s="214">
        <v>0.3</v>
      </c>
      <c r="V282" s="216">
        <f t="shared" si="75"/>
        <v>209.08114181818183</v>
      </c>
      <c r="W282" s="175"/>
      <c r="X282"/>
      <c r="Y282" s="190"/>
    </row>
    <row r="283" spans="1:25" s="44" customFormat="1" hidden="1">
      <c r="A283" s="190" t="str">
        <f t="shared" si="78"/>
        <v>1040BR001352200078</v>
      </c>
      <c r="B283" s="190"/>
      <c r="C283" s="190" t="str">
        <f t="shared" si="73"/>
        <v>BR0013521040</v>
      </c>
      <c r="D283" s="198">
        <v>1040</v>
      </c>
      <c r="E283" s="222">
        <v>200078</v>
      </c>
      <c r="F283" t="s">
        <v>528</v>
      </c>
      <c r="G283" s="39" t="s">
        <v>1496</v>
      </c>
      <c r="H283" s="190" t="s">
        <v>1986</v>
      </c>
      <c r="I283" s="198" t="s">
        <v>487</v>
      </c>
      <c r="J283" s="179">
        <f>VLOOKUP(C283,BASE!A:N,14,0)</f>
        <v>52.109029999999997</v>
      </c>
      <c r="K283" s="179">
        <f>VLOOKUP(C283,BASE!A:O,15,0)</f>
        <v>2.4</v>
      </c>
      <c r="L283" s="185">
        <f>VLOOKUP(G283,BASE!F:M,8,0)*0.03</f>
        <v>9.375E-2</v>
      </c>
      <c r="M283" s="182" t="s">
        <v>252</v>
      </c>
      <c r="N283" s="217" t="s">
        <v>346</v>
      </c>
      <c r="O283" s="192" t="s">
        <v>121</v>
      </c>
      <c r="P283" s="185">
        <f>VLOOKUP(O283&amp;M283&amp;D283,'Tabela Frete At. 23.03.22'!A:P,16,0)</f>
        <v>2098.7518254545453</v>
      </c>
      <c r="Q283" s="190" t="str">
        <f>VLOOKUP(G283,BASE!F:H,3,0)</f>
        <v>TTR0050 CILIN</v>
      </c>
      <c r="R283" s="212">
        <f>IF(O283="PRANCHA",VLOOKUP(Q283,QUANT!F:K,6,0),IF('Precificação CIF'!O283="BAÚ",VLOOKUP('Precificação CIF'!Q283,QUANT!F:K,2,0),IF(O283="CARRETA",VLOOKUP(Q283,QUANT!F:K,3,0))))</f>
        <v>840</v>
      </c>
      <c r="S283" s="185">
        <f t="shared" si="74"/>
        <v>2.4985140779220778</v>
      </c>
      <c r="T283" s="215" t="s">
        <v>2133</v>
      </c>
      <c r="U283" s="214">
        <v>0.3</v>
      </c>
      <c r="V283" s="216">
        <f t="shared" si="75"/>
        <v>81.5732772541744</v>
      </c>
      <c r="W283" s="175"/>
      <c r="X283"/>
      <c r="Y283" s="190"/>
    </row>
    <row r="284" spans="1:25" s="44" customFormat="1" hidden="1">
      <c r="A284" s="190" t="str">
        <f t="shared" si="78"/>
        <v>1040BR011894200078</v>
      </c>
      <c r="B284" s="190"/>
      <c r="C284" s="190" t="str">
        <f t="shared" si="73"/>
        <v>BR0118941040</v>
      </c>
      <c r="D284" s="198">
        <v>1040</v>
      </c>
      <c r="E284" s="222">
        <v>200078</v>
      </c>
      <c r="F284" t="s">
        <v>528</v>
      </c>
      <c r="G284" s="39" t="s">
        <v>1173</v>
      </c>
      <c r="H284" s="190" t="s">
        <v>1693</v>
      </c>
      <c r="I284" s="198" t="s">
        <v>487</v>
      </c>
      <c r="J284" s="179">
        <f>VLOOKUP(C284,BASE!A:N,14,0)</f>
        <v>27.253440000000001</v>
      </c>
      <c r="K284" s="179">
        <f>VLOOKUP(C284,BASE!A:O,15,0)</f>
        <v>2.4</v>
      </c>
      <c r="L284" s="185">
        <f>VLOOKUP(G284,BASE!F:M,8,0)*0.03</f>
        <v>6.656999999999999E-2</v>
      </c>
      <c r="M284" s="191" t="s">
        <v>252</v>
      </c>
      <c r="N284" s="198" t="s">
        <v>346</v>
      </c>
      <c r="O284" s="192" t="s">
        <v>121</v>
      </c>
      <c r="P284" s="185">
        <f>VLOOKUP(O284&amp;M284&amp;D284,'Tabela Frete At. 23.03.22'!A:P,16,0)</f>
        <v>2098.7518254545453</v>
      </c>
      <c r="Q284" s="190" t="str">
        <f>VLOOKUP(G284,BASE!F:H,3,0)</f>
        <v>BTF0050 FASTA</v>
      </c>
      <c r="R284" s="212">
        <f>IF(O284="PRANCHA",VLOOKUP(Q284,QUANT!F:K,6,0),IF('Precificação CIF'!O284="BAÚ",VLOOKUP('Precificação CIF'!Q284,QUANT!F:K,2,0),IF(O284="CARRETA",VLOOKUP(Q284,QUANT!F:K,3,0))))</f>
        <v>1000</v>
      </c>
      <c r="S284" s="185">
        <f t="shared" si="74"/>
        <v>2.0987518254545452</v>
      </c>
      <c r="T284" s="215" t="s">
        <v>2133</v>
      </c>
      <c r="U284" s="214">
        <v>0.3</v>
      </c>
      <c r="V284" s="216">
        <f t="shared" si="75"/>
        <v>45.455374036363636</v>
      </c>
      <c r="W284" s="175"/>
      <c r="X284"/>
      <c r="Y284" s="190"/>
    </row>
    <row r="285" spans="1:25" s="44" customFormat="1" hidden="1">
      <c r="A285" s="190" t="str">
        <f t="shared" si="78"/>
        <v>1040BR001346200078</v>
      </c>
      <c r="B285" s="190"/>
      <c r="C285" s="190" t="str">
        <f t="shared" si="73"/>
        <v>BR0013461040</v>
      </c>
      <c r="D285" s="198">
        <v>1040</v>
      </c>
      <c r="E285" s="222">
        <v>200078</v>
      </c>
      <c r="F285" t="s">
        <v>528</v>
      </c>
      <c r="G285" s="39" t="s">
        <v>1493</v>
      </c>
      <c r="H285" s="190" t="s">
        <v>1984</v>
      </c>
      <c r="I285" s="198" t="s">
        <v>487</v>
      </c>
      <c r="J285" s="179">
        <f>VLOOKUP(C285,BASE!A:N,14,0)</f>
        <v>7.6174800000000005</v>
      </c>
      <c r="K285" s="179">
        <f>VLOOKUP(C285,BASE!A:O,15,0)</f>
        <v>2.4</v>
      </c>
      <c r="L285" s="185">
        <f>VLOOKUP(G285,BASE!F:M,8,0)*0.03</f>
        <v>4.0709999999999996E-2</v>
      </c>
      <c r="M285" s="182" t="s">
        <v>252</v>
      </c>
      <c r="N285" s="217" t="s">
        <v>346</v>
      </c>
      <c r="O285" s="192" t="s">
        <v>121</v>
      </c>
      <c r="P285" s="185">
        <f>VLOOKUP(O285&amp;M285&amp;D285,'Tabela Frete At. 23.03.22'!A:P,16,0)</f>
        <v>2098.7518254545453</v>
      </c>
      <c r="Q285" s="190" t="str">
        <f>VLOOKUP(G285,BASE!F:H,3,0)</f>
        <v>TTR0030 CILIN</v>
      </c>
      <c r="R285" s="212">
        <f>IF(O285="PRANCHA",VLOOKUP(Q285,QUANT!F:K,6,0),IF('Precificação CIF'!O285="BAÚ",VLOOKUP('Precificação CIF'!Q285,QUANT!F:K,2,0),IF(O285="CARRETA",VLOOKUP(Q285,QUANT!F:K,3,0))))</f>
        <v>1344</v>
      </c>
      <c r="S285" s="185">
        <f t="shared" si="74"/>
        <v>1.5615712987012986</v>
      </c>
      <c r="T285" s="215" t="s">
        <v>2133</v>
      </c>
      <c r="U285" s="214">
        <v>0.3</v>
      </c>
      <c r="V285" s="216">
        <f t="shared" si="75"/>
        <v>16.599658998144715</v>
      </c>
      <c r="W285" s="175"/>
      <c r="X285"/>
      <c r="Y285" s="190"/>
    </row>
    <row r="286" spans="1:25" s="44" customFormat="1" hidden="1">
      <c r="A286" s="190" t="str">
        <f t="shared" si="78"/>
        <v>1040BR011504200078</v>
      </c>
      <c r="B286" s="190"/>
      <c r="C286" s="190" t="str">
        <f t="shared" si="73"/>
        <v>BR0115041040</v>
      </c>
      <c r="D286" s="198">
        <v>1040</v>
      </c>
      <c r="E286" s="222">
        <v>200078</v>
      </c>
      <c r="F286" t="s">
        <v>528</v>
      </c>
      <c r="G286" s="39" t="s">
        <v>1472</v>
      </c>
      <c r="H286" s="190" t="s">
        <v>1963</v>
      </c>
      <c r="I286" s="198" t="s">
        <v>487</v>
      </c>
      <c r="J286" s="179">
        <f>VLOOKUP(C286,BASE!A:N,14,0)</f>
        <v>100.52001</v>
      </c>
      <c r="K286" s="179">
        <f>VLOOKUP(C286,BASE!A:O,15,0)</f>
        <v>3.06</v>
      </c>
      <c r="L286" s="185">
        <f>VLOOKUP(G286,BASE!F:M,8,0)*0.03</f>
        <v>0.25550999999999996</v>
      </c>
      <c r="M286" s="182" t="s">
        <v>252</v>
      </c>
      <c r="N286" s="217" t="s">
        <v>346</v>
      </c>
      <c r="O286" s="192" t="s">
        <v>121</v>
      </c>
      <c r="P286" s="185">
        <f>VLOOKUP(O286&amp;M286&amp;D286,'Tabela Frete At. 23.03.22'!A:P,16,0)</f>
        <v>2098.7518254545453</v>
      </c>
      <c r="Q286" s="190" t="str">
        <f>VLOOKUP(G286,BASE!F:H,3,0)</f>
        <v>TTF0220 LRING</v>
      </c>
      <c r="R286" s="212">
        <f>IF(O286="PRANCHA",VLOOKUP(Q286,QUANT!F:K,6,0),IF('Precificação CIF'!O286="BAÚ",VLOOKUP('Precificação CIF'!Q286,QUANT!F:K,2,0),IF(O286="CARRETA",VLOOKUP(Q286,QUANT!F:K,3,0))))</f>
        <v>240</v>
      </c>
      <c r="S286" s="185">
        <f t="shared" si="74"/>
        <v>8.7447992727272723</v>
      </c>
      <c r="T286" s="215" t="s">
        <v>2133</v>
      </c>
      <c r="U286" s="214">
        <v>0.3</v>
      </c>
      <c r="V286" s="216">
        <f t="shared" si="75"/>
        <v>160.82902753246756</v>
      </c>
      <c r="W286" s="175"/>
      <c r="X286"/>
      <c r="Y286" s="190"/>
    </row>
    <row r="287" spans="1:25" s="44" customFormat="1" hidden="1">
      <c r="A287" s="190" t="str">
        <f t="shared" si="78"/>
        <v>1040BR011886200078</v>
      </c>
      <c r="B287" s="190"/>
      <c r="C287" s="190" t="str">
        <f t="shared" si="73"/>
        <v>BR0118861040</v>
      </c>
      <c r="D287" s="198">
        <v>1040</v>
      </c>
      <c r="E287" s="222">
        <v>200078</v>
      </c>
      <c r="F287" t="s">
        <v>528</v>
      </c>
      <c r="G287" s="39" t="s">
        <v>1141</v>
      </c>
      <c r="H287" s="190" t="s">
        <v>1652</v>
      </c>
      <c r="I287" s="198" t="s">
        <v>487</v>
      </c>
      <c r="J287" s="179">
        <f>VLOOKUP(C287,BASE!A:N,14,0)</f>
        <v>12.957690000000001</v>
      </c>
      <c r="K287" s="179">
        <f>VLOOKUP(C287,BASE!A:O,15,0)</f>
        <v>0.7</v>
      </c>
      <c r="L287" s="185">
        <f>VLOOKUP(G287,BASE!F:M,8,0)*0.03</f>
        <v>3.108E-2</v>
      </c>
      <c r="M287" s="190" t="s">
        <v>252</v>
      </c>
      <c r="N287" s="198" t="s">
        <v>346</v>
      </c>
      <c r="O287" s="192" t="s">
        <v>121</v>
      </c>
      <c r="P287" s="185">
        <f>VLOOKUP(O287&amp;M287&amp;D287,'Tabela Frete At. 23.03.22'!A:P,16,0)</f>
        <v>2098.7518254545453</v>
      </c>
      <c r="Q287" s="190" t="str">
        <f>VLOOKUP(G287,BASE!F:H,3,0)</f>
        <v>BTF0020 RTAN3</v>
      </c>
      <c r="R287" s="212">
        <f>IF(O287="PRANCHA",VLOOKUP(Q287,QUANT!F:K,6,0),IF('Precificação CIF'!O287="BAÚ",VLOOKUP('Precificação CIF'!Q287,QUANT!F:K,2,0),IF(O287="CARRETA",VLOOKUP(Q287,QUANT!F:K,3,0))))</f>
        <v>2000</v>
      </c>
      <c r="S287" s="185">
        <f t="shared" si="74"/>
        <v>1.0493759127272726</v>
      </c>
      <c r="T287" s="215" t="s">
        <v>2133</v>
      </c>
      <c r="U287" s="214">
        <v>0.3</v>
      </c>
      <c r="V287" s="216">
        <f t="shared" si="75"/>
        <v>21.054494161038964</v>
      </c>
      <c r="W287" s="175"/>
      <c r="X287"/>
      <c r="Y287" s="190"/>
    </row>
    <row r="288" spans="1:25" s="44" customFormat="1" hidden="1">
      <c r="A288" s="190" t="str">
        <f t="shared" si="78"/>
        <v>1040BR011892200078</v>
      </c>
      <c r="B288" s="190"/>
      <c r="C288" s="190" t="str">
        <f t="shared" si="73"/>
        <v>BR0118921040</v>
      </c>
      <c r="D288" s="198">
        <v>1040</v>
      </c>
      <c r="E288" s="222">
        <v>200078</v>
      </c>
      <c r="F288" t="s">
        <v>528</v>
      </c>
      <c r="G288" s="39" t="s">
        <v>1163</v>
      </c>
      <c r="H288" s="190" t="s">
        <v>1681</v>
      </c>
      <c r="I288" s="198" t="s">
        <v>487</v>
      </c>
      <c r="J288" s="179">
        <f>VLOOKUP(C288,BASE!A:N,14,0)</f>
        <v>19.39106</v>
      </c>
      <c r="K288" s="179">
        <f>VLOOKUP(C288,BASE!A:O,15,0)</f>
        <v>2.4</v>
      </c>
      <c r="L288" s="185">
        <f>VLOOKUP(G288,BASE!F:M,8,0)*0.03</f>
        <v>4.3079999999999993E-2</v>
      </c>
      <c r="M288" s="190" t="s">
        <v>252</v>
      </c>
      <c r="N288" s="198" t="s">
        <v>346</v>
      </c>
      <c r="O288" s="192" t="s">
        <v>121</v>
      </c>
      <c r="P288" s="185">
        <f>VLOOKUP(O288&amp;M288&amp;D288,'Tabela Frete At. 23.03.22'!A:P,16,0)</f>
        <v>2098.7518254545453</v>
      </c>
      <c r="Q288" s="190" t="str">
        <f>VLOOKUP(G288,BASE!F:H,3,0)</f>
        <v>BTF0030 RTAN2</v>
      </c>
      <c r="R288" s="212">
        <f>IF(O288="PRANCHA",VLOOKUP(Q288,QUANT!F:K,6,0),IF('Precificação CIF'!O288="BAÚ",VLOOKUP('Precificação CIF'!Q288,QUANT!F:K,2,0),IF(O288="CARRETA",VLOOKUP(Q288,QUANT!F:K,3,0))))</f>
        <v>1600</v>
      </c>
      <c r="S288" s="185">
        <f t="shared" si="74"/>
        <v>1.3117198909090908</v>
      </c>
      <c r="T288" s="215" t="s">
        <v>2133</v>
      </c>
      <c r="U288" s="214">
        <v>0.3</v>
      </c>
      <c r="V288" s="216">
        <f t="shared" si="75"/>
        <v>33.065514129870131</v>
      </c>
      <c r="W288" s="175"/>
      <c r="X288"/>
      <c r="Y288" s="190"/>
    </row>
    <row r="289" spans="1:25" s="44" customFormat="1" hidden="1">
      <c r="A289" s="190" t="str">
        <f t="shared" si="78"/>
        <v>1040BR011895200078</v>
      </c>
      <c r="B289" s="190"/>
      <c r="C289" s="190" t="str">
        <f t="shared" si="73"/>
        <v>BR0118951040</v>
      </c>
      <c r="D289" s="198">
        <v>1040</v>
      </c>
      <c r="E289" s="39">
        <v>200078</v>
      </c>
      <c r="F289" t="s">
        <v>2032</v>
      </c>
      <c r="G289" s="39" t="s">
        <v>1174</v>
      </c>
      <c r="H289" s="190" t="s">
        <v>2048</v>
      </c>
      <c r="I289" s="198" t="s">
        <v>487</v>
      </c>
      <c r="J289" s="179">
        <f>VLOOKUP(C289,BASE!A:N,14,0)</f>
        <v>28.58972</v>
      </c>
      <c r="K289" s="179">
        <f>VLOOKUP(C289,BASE!A:O,15,0)</f>
        <v>2.4</v>
      </c>
      <c r="L289" s="185">
        <f>VLOOKUP(G289,BASE!F:M,8,0)*0.03</f>
        <v>6.4289999999999986E-2</v>
      </c>
      <c r="M289" s="190" t="s">
        <v>252</v>
      </c>
      <c r="N289" s="198" t="s">
        <v>346</v>
      </c>
      <c r="O289" s="192" t="s">
        <v>121</v>
      </c>
      <c r="P289" s="185">
        <f>VLOOKUP(O289&amp;M289&amp;D289,'Tabela Frete At. 23.03.22'!A:P,16,0)</f>
        <v>2098.7518254545453</v>
      </c>
      <c r="Q289" s="190" t="str">
        <f>VLOOKUP(G289,BASE!F:H,3,0)</f>
        <v>BTF0050 FASTA</v>
      </c>
      <c r="R289" s="212">
        <f>IF(O289="PRANCHA",VLOOKUP(Q289,QUANT!F:K,6,0),IF('Precificação CIF'!O289="BAÚ",VLOOKUP('Precificação CIF'!Q289,QUANT!F:K,2,0),IF(O289="CARRETA",VLOOKUP(Q289,QUANT!F:K,3,0))))</f>
        <v>1000</v>
      </c>
      <c r="S289" s="185">
        <f t="shared" si="74"/>
        <v>2.0987518254545452</v>
      </c>
      <c r="T289" s="215" t="s">
        <v>2133</v>
      </c>
      <c r="U289" s="214">
        <v>0.3</v>
      </c>
      <c r="V289" s="216">
        <f t="shared" si="75"/>
        <v>47.361088322077919</v>
      </c>
      <c r="W289" s="175"/>
      <c r="X289"/>
      <c r="Y289" s="190"/>
    </row>
    <row r="290" spans="1:25" s="44" customFormat="1" hidden="1">
      <c r="A290" s="190" t="str">
        <f t="shared" si="78"/>
        <v>1040BR010633200078</v>
      </c>
      <c r="B290" s="190"/>
      <c r="C290" s="190" t="str">
        <f t="shared" si="73"/>
        <v>BR0106331040</v>
      </c>
      <c r="D290" s="198">
        <v>1040</v>
      </c>
      <c r="E290" s="39">
        <v>200078</v>
      </c>
      <c r="F290" t="s">
        <v>2032</v>
      </c>
      <c r="G290" s="39" t="s">
        <v>1131</v>
      </c>
      <c r="H290" s="190" t="s">
        <v>2068</v>
      </c>
      <c r="I290" s="198" t="s">
        <v>487</v>
      </c>
      <c r="J290" s="179">
        <f>VLOOKUP(C290,BASE!A:N,14,0)</f>
        <v>2.8310200000000001</v>
      </c>
      <c r="K290" s="179">
        <f>VLOOKUP(C290,BASE!A:O,15,0)</f>
        <v>0.14000000000000001</v>
      </c>
      <c r="L290" s="185">
        <f>VLOOKUP(G290,BASE!F:M,8,0)*0.03</f>
        <v>6.6911100000000001E-3</v>
      </c>
      <c r="M290" s="190" t="s">
        <v>252</v>
      </c>
      <c r="N290" s="198" t="s">
        <v>346</v>
      </c>
      <c r="O290" s="192" t="s">
        <v>121</v>
      </c>
      <c r="P290" s="185">
        <f>VLOOKUP(O290&amp;M290&amp;D290,'Tabela Frete At. 23.03.22'!A:P,16,0)</f>
        <v>2098.7518254545453</v>
      </c>
      <c r="Q290" s="190" t="str">
        <f>VLOOKUP(G290,BASE!F:H,3,0)</f>
        <v>BTF0005 RETAN</v>
      </c>
      <c r="R290" s="212">
        <f>IF(O290="PRANCHA",VLOOKUP(Q290,QUANT!F:K,6,0),IF('Precificação CIF'!O290="BAÚ",VLOOKUP('Precificação CIF'!Q290,QUANT!F:K,2,0),IF(O290="CARRETA",VLOOKUP(Q290,QUANT!F:K,3,0))))</f>
        <v>8000</v>
      </c>
      <c r="S290" s="185">
        <f t="shared" si="74"/>
        <v>0.26234397818181815</v>
      </c>
      <c r="T290" s="215" t="s">
        <v>2133</v>
      </c>
      <c r="U290" s="214">
        <v>0.3</v>
      </c>
      <c r="V290" s="216">
        <f t="shared" si="75"/>
        <v>4.6286501259740271</v>
      </c>
      <c r="W290" s="175"/>
      <c r="X290"/>
      <c r="Y290" s="190"/>
    </row>
    <row r="291" spans="1:25" s="44" customFormat="1" hidden="1">
      <c r="A291" s="190" t="str">
        <f t="shared" si="78"/>
        <v>4010BR010727204859</v>
      </c>
      <c r="B291" s="190"/>
      <c r="C291" s="190" t="str">
        <f t="shared" si="73"/>
        <v>BR0107274010</v>
      </c>
      <c r="D291" s="198">
        <v>4010</v>
      </c>
      <c r="E291" s="222">
        <v>204859</v>
      </c>
      <c r="F291" t="s">
        <v>993</v>
      </c>
      <c r="G291" s="39" t="s">
        <v>1194</v>
      </c>
      <c r="H291" s="190" t="s">
        <v>1714</v>
      </c>
      <c r="I291" s="198" t="s">
        <v>487</v>
      </c>
      <c r="J291" s="179">
        <f>VLOOKUP(C291,BASE!A:N,14,0)</f>
        <v>745.59569999999997</v>
      </c>
      <c r="K291" s="179">
        <f>VLOOKUP(C291,BASE!A:O,15,0)</f>
        <v>12.12</v>
      </c>
      <c r="L291" s="185">
        <f>VLOOKUP(G291,BASE!F:M,8,0)*0.03</f>
        <v>1.9632599999999998</v>
      </c>
      <c r="M291" s="190" t="s">
        <v>32</v>
      </c>
      <c r="N291" s="198" t="s">
        <v>346</v>
      </c>
      <c r="O291" s="192" t="s">
        <v>122</v>
      </c>
      <c r="P291" s="185">
        <v>0</v>
      </c>
      <c r="Q291" s="190" t="str">
        <f>VLOOKUP(G291,BASE!F:H,3,0)</f>
        <v>IBC SM13</v>
      </c>
      <c r="R291" s="212">
        <f>IF(O291="PRANCHA",VLOOKUP(Q291,QUANT!F:K,6,0),IF('Precificação CIF'!O342="BAÚ",VLOOKUP('Precificação CIF'!Q342,QUANT!F:K,2,0),IF(O291="CARRETA",VLOOKUP(Q291,QUANT!F:K,3,0))))</f>
        <v>60</v>
      </c>
      <c r="S291" s="185">
        <f t="shared" si="74"/>
        <v>0</v>
      </c>
      <c r="T291" s="215" t="s">
        <v>2132</v>
      </c>
      <c r="U291" s="214">
        <v>0.3</v>
      </c>
      <c r="V291" s="216">
        <f t="shared" si="75"/>
        <v>1085.2556571428572</v>
      </c>
      <c r="W291" s="175"/>
      <c r="X291"/>
      <c r="Y291" s="190"/>
    </row>
    <row r="292" spans="1:25" s="44" customFormat="1" hidden="1">
      <c r="A292" s="190" t="str">
        <f t="shared" si="78"/>
        <v>1040BR009910203434</v>
      </c>
      <c r="B292" s="190"/>
      <c r="C292" s="190" t="str">
        <f t="shared" si="73"/>
        <v>BR0099101040</v>
      </c>
      <c r="D292" s="198">
        <v>1040</v>
      </c>
      <c r="E292" s="222">
        <v>203434</v>
      </c>
      <c r="F292" t="s">
        <v>861</v>
      </c>
      <c r="G292" s="39" t="s">
        <v>1452</v>
      </c>
      <c r="H292" s="190" t="s">
        <v>1941</v>
      </c>
      <c r="I292" s="198" t="s">
        <v>487</v>
      </c>
      <c r="J292" s="179">
        <f>VLOOKUP(C292,BASE!A:N,14,0)</f>
        <v>80.729849999999999</v>
      </c>
      <c r="K292" s="179">
        <f>VLOOKUP(C292,BASE!A:O,15,0)</f>
        <v>3.06</v>
      </c>
      <c r="L292" s="185">
        <f>VLOOKUP(G292,BASE!F:M,8,0)*0.03</f>
        <v>0.28550999999999999</v>
      </c>
      <c r="M292" s="182" t="s">
        <v>96</v>
      </c>
      <c r="N292" s="217" t="s">
        <v>346</v>
      </c>
      <c r="O292" s="192" t="s">
        <v>122</v>
      </c>
      <c r="P292" s="185">
        <v>0</v>
      </c>
      <c r="Q292" s="190" t="str">
        <f>VLOOKUP(G292,BASE!F:H,3,0)</f>
        <v>TTF0200 ELANE</v>
      </c>
      <c r="R292" s="212">
        <f>IF(O292="PRANCHA",VLOOKUP(Q292,QUANT!F:K,6,0),IF('Precificação CIF'!O273="BAÚ",VLOOKUP('Precificação CIF'!Q273,QUANT!F:K,2,0),IF(O292="CARRETA",VLOOKUP(Q292,QUANT!F:K,3,0))))</f>
        <v>300</v>
      </c>
      <c r="S292" s="185">
        <f t="shared" si="74"/>
        <v>0</v>
      </c>
      <c r="T292" s="215" t="s">
        <v>2132</v>
      </c>
      <c r="U292" s="214">
        <v>0.3</v>
      </c>
      <c r="V292" s="216">
        <f t="shared" si="75"/>
        <v>120.10765714285715</v>
      </c>
      <c r="W292" s="175"/>
      <c r="X292"/>
      <c r="Y292" s="190"/>
    </row>
    <row r="293" spans="1:25" s="44" customFormat="1" hidden="1">
      <c r="A293" s="190" t="s">
        <v>2251</v>
      </c>
      <c r="B293" s="190"/>
      <c r="C293" s="190" t="str">
        <f t="shared" si="73"/>
        <v>220082431040</v>
      </c>
      <c r="D293" s="198">
        <v>1040</v>
      </c>
      <c r="E293" s="39">
        <v>203948</v>
      </c>
      <c r="F293" t="s">
        <v>2419</v>
      </c>
      <c r="G293" s="190">
        <v>22008243</v>
      </c>
      <c r="H293" s="190" t="s">
        <v>1647</v>
      </c>
      <c r="I293" s="198" t="s">
        <v>487</v>
      </c>
      <c r="J293" s="179">
        <f>VLOOKUP(C293,BASE!A:N,14,0)</f>
        <v>12.09074</v>
      </c>
      <c r="K293" s="179">
        <f>VLOOKUP(C293,BASE!A:O,15,0)</f>
        <v>0.7</v>
      </c>
      <c r="L293" s="185">
        <f>VLOOKUP(G293,BASE!F:M,8,0)*0.03</f>
        <v>3.0149999999999996E-2</v>
      </c>
      <c r="M293" s="190" t="s">
        <v>72</v>
      </c>
      <c r="N293" s="217" t="s">
        <v>346</v>
      </c>
      <c r="O293" s="192" t="s">
        <v>121</v>
      </c>
      <c r="P293" s="185">
        <f>VLOOKUP(O293&amp;M293&amp;D293,'Tabela Frete At. 23.03.22'!A:P,16,0)</f>
        <v>2371.0708181818181</v>
      </c>
      <c r="Q293" s="190" t="str">
        <f>VLOOKUP(G293,BASE!F:H,3,0)</f>
        <v>BTF0020 RTAN3</v>
      </c>
      <c r="R293" s="212">
        <f>IF(O293="PRANCHA",VLOOKUP(Q293,QUANT!F:K,6,0),IF('Precificação CIF'!O293="BAÚ",VLOOKUP('Precificação CIF'!Q293,QUANT!F:K,2,0),IF(O293="CARRETA",VLOOKUP(Q293,QUANT!F:K,3,0))))</f>
        <v>2000</v>
      </c>
      <c r="S293" s="185">
        <f t="shared" si="74"/>
        <v>1.1855354090909092</v>
      </c>
      <c r="T293" s="215" t="s">
        <v>2132</v>
      </c>
      <c r="U293" s="214">
        <v>0.3</v>
      </c>
      <c r="V293" s="216">
        <f t="shared" si="75"/>
        <v>18.315557142857145</v>
      </c>
      <c r="W293" s="190"/>
      <c r="X293"/>
      <c r="Y293" s="190"/>
    </row>
    <row r="294" spans="1:25" s="44" customFormat="1" hidden="1">
      <c r="A294" s="190" t="s">
        <v>2269</v>
      </c>
      <c r="B294" s="190"/>
      <c r="C294" s="190" t="str">
        <f t="shared" si="73"/>
        <v>220107811040</v>
      </c>
      <c r="D294" s="198">
        <v>1040</v>
      </c>
      <c r="E294" s="39">
        <v>203948</v>
      </c>
      <c r="F294" t="s">
        <v>2419</v>
      </c>
      <c r="G294" s="190">
        <v>22010781</v>
      </c>
      <c r="H294" s="190" t="s">
        <v>1665</v>
      </c>
      <c r="I294" s="198" t="s">
        <v>487</v>
      </c>
      <c r="J294" s="179">
        <f>VLOOKUP(C294,BASE!A:N,14,0)</f>
        <v>12.47533</v>
      </c>
      <c r="K294" s="179">
        <f>VLOOKUP(C294,BASE!A:O,15,0)</f>
        <v>0.7</v>
      </c>
      <c r="L294" s="185">
        <f>VLOOKUP(G294,BASE!F:M,8,0)*0.03</f>
        <v>3.0179999999999998E-2</v>
      </c>
      <c r="M294" s="190" t="s">
        <v>72</v>
      </c>
      <c r="N294" s="217" t="s">
        <v>346</v>
      </c>
      <c r="O294" s="192" t="s">
        <v>121</v>
      </c>
      <c r="P294" s="185">
        <f>VLOOKUP(O294&amp;M294&amp;D294,'Tabela Frete At. 23.03.22'!A:P,16,0)</f>
        <v>2371.0708181818181</v>
      </c>
      <c r="Q294" s="190" t="str">
        <f>VLOOKUP(G294,BASE!F:H,3,0)</f>
        <v>BTF0020 RTAN3</v>
      </c>
      <c r="R294" s="212">
        <f>IF(O294="PRANCHA",VLOOKUP(Q294,QUANT!F:K,6,0),IF('Precificação CIF'!O294="BAÚ",VLOOKUP('Precificação CIF'!Q294,QUANT!F:K,2,0),IF(O294="CARRETA",VLOOKUP(Q294,QUANT!F:K,3,0))))</f>
        <v>2000</v>
      </c>
      <c r="S294" s="185">
        <f t="shared" si="74"/>
        <v>1.1855354090909092</v>
      </c>
      <c r="T294" s="215" t="s">
        <v>2133</v>
      </c>
      <c r="U294" s="214">
        <v>0.3</v>
      </c>
      <c r="V294" s="216">
        <f t="shared" si="75"/>
        <v>20.558636298701298</v>
      </c>
      <c r="W294" s="190"/>
      <c r="X294"/>
      <c r="Y294" s="190"/>
    </row>
    <row r="295" spans="1:25" s="44" customFormat="1" hidden="1">
      <c r="A295" s="190" t="s">
        <v>2295</v>
      </c>
      <c r="B295" s="190"/>
      <c r="C295" s="190" t="str">
        <f t="shared" ref="C295:C327" si="79">G295&amp;D295</f>
        <v>220036131040</v>
      </c>
      <c r="D295" s="198">
        <v>1040</v>
      </c>
      <c r="E295" s="39">
        <v>214822</v>
      </c>
      <c r="F295" t="s">
        <v>2419</v>
      </c>
      <c r="G295" s="190">
        <v>22003613</v>
      </c>
      <c r="H295" s="190" t="s">
        <v>1630</v>
      </c>
      <c r="I295" s="198" t="s">
        <v>487</v>
      </c>
      <c r="J295" s="179">
        <f>VLOOKUP(C295,BASE!A:N,14,0)</f>
        <v>2.4918900000000002</v>
      </c>
      <c r="K295" s="179">
        <f>VLOOKUP(C295,BASE!A:O,15,0)</f>
        <v>0.14000000000000001</v>
      </c>
      <c r="L295" s="185">
        <f>VLOOKUP(G295,BASE!F:M,8,0)*0.03</f>
        <v>6.2999999999999992E-3</v>
      </c>
      <c r="M295" s="190" t="s">
        <v>72</v>
      </c>
      <c r="N295" s="217" t="s">
        <v>346</v>
      </c>
      <c r="O295" s="192" t="s">
        <v>121</v>
      </c>
      <c r="P295" s="185">
        <f>VLOOKUP(O295&amp;M295&amp;D295,'Tabela Frete At. 23.03.22'!A:P,16,0)</f>
        <v>2371.0708181818181</v>
      </c>
      <c r="Q295" s="190" t="str">
        <f>VLOOKUP(G295,BASE!F:H,3,0)</f>
        <v>BTF0005 RETAN</v>
      </c>
      <c r="R295" s="212">
        <f>IF(O295="PRANCHA",VLOOKUP(Q295,QUANT!F:K,6,0),IF('Precificação CIF'!O295="BAÚ",VLOOKUP('Precificação CIF'!Q295,QUANT!F:K,2,0),IF(O295="CARRETA",VLOOKUP(Q295,QUANT!F:K,3,0))))</f>
        <v>8000</v>
      </c>
      <c r="S295" s="185">
        <f t="shared" ref="S295:S327" si="80">P295/R295</f>
        <v>0.29638385227272729</v>
      </c>
      <c r="T295" s="215" t="s">
        <v>2133</v>
      </c>
      <c r="U295" s="214">
        <v>0.3</v>
      </c>
      <c r="V295" s="216">
        <f t="shared" ref="V295:V327" si="81">IF(T295="CIF",(J295+K295+L295+S295)/(100%-U295),IF(T295="FOB",(J295+K295+L295)/(100%-U295),"FALTA DIGITAR CIF OU FOB"))</f>
        <v>4.1922483603896108</v>
      </c>
      <c r="W295" s="190"/>
      <c r="X295"/>
      <c r="Y295" s="190"/>
    </row>
    <row r="296" spans="1:25" s="44" customFormat="1" hidden="1">
      <c r="A296" s="190" t="s">
        <v>2307</v>
      </c>
      <c r="B296" s="190"/>
      <c r="C296" s="190" t="str">
        <f t="shared" si="79"/>
        <v>120021281040</v>
      </c>
      <c r="D296" s="198">
        <v>1040</v>
      </c>
      <c r="E296" s="39">
        <v>203948</v>
      </c>
      <c r="F296" t="s">
        <v>2419</v>
      </c>
      <c r="G296" s="190">
        <v>12002128</v>
      </c>
      <c r="H296" s="190" t="s">
        <v>1679</v>
      </c>
      <c r="I296" s="198" t="s">
        <v>487</v>
      </c>
      <c r="J296" s="179">
        <f>VLOOKUP(C296,BASE!A:N,14,0)</f>
        <v>16.594999999999999</v>
      </c>
      <c r="K296" s="179">
        <f>VLOOKUP(C296,BASE!A:O,15,0)</f>
        <v>2.4</v>
      </c>
      <c r="L296" s="185">
        <f>VLOOKUP(G296,BASE!F:M,8,0)*0.03</f>
        <v>4.2627089999999999E-2</v>
      </c>
      <c r="M296" s="190" t="s">
        <v>72</v>
      </c>
      <c r="N296" s="217" t="s">
        <v>346</v>
      </c>
      <c r="O296" s="192" t="s">
        <v>121</v>
      </c>
      <c r="P296" s="185">
        <f>VLOOKUP(O296&amp;M296&amp;D296,'Tabela Frete At. 23.03.22'!A:P,16,0)</f>
        <v>2371.0708181818181</v>
      </c>
      <c r="Q296" s="190" t="str">
        <f>VLOOKUP(G296,BASE!F:H,3,0)</f>
        <v>BTF0030 RTAN2</v>
      </c>
      <c r="R296" s="212">
        <f>IF(O296="PRANCHA",VLOOKUP(Q296,QUANT!F:K,6,0),IF('Precificação CIF'!O296="BAÚ",VLOOKUP('Precificação CIF'!Q296,QUANT!F:K,2,0),IF(O296="CARRETA",VLOOKUP(Q296,QUANT!F:K,3,0))))</f>
        <v>1600</v>
      </c>
      <c r="S296" s="185">
        <f t="shared" si="80"/>
        <v>1.4819192613636363</v>
      </c>
      <c r="T296" s="215" t="s">
        <v>2133</v>
      </c>
      <c r="U296" s="214">
        <v>0.3</v>
      </c>
      <c r="V296" s="216">
        <f t="shared" si="81"/>
        <v>29.313637644805194</v>
      </c>
      <c r="W296" s="190"/>
      <c r="X296"/>
      <c r="Y296" s="190"/>
    </row>
    <row r="297" spans="1:25" s="44" customFormat="1" hidden="1">
      <c r="A297" s="190" t="s">
        <v>2308</v>
      </c>
      <c r="B297" s="190"/>
      <c r="C297" s="190" t="str">
        <f t="shared" si="79"/>
        <v>220018171040</v>
      </c>
      <c r="D297" s="198">
        <v>1040</v>
      </c>
      <c r="E297" s="39">
        <v>214822</v>
      </c>
      <c r="F297" t="s">
        <v>2419</v>
      </c>
      <c r="G297" s="190">
        <v>22001817</v>
      </c>
      <c r="H297" s="190" t="s">
        <v>1636</v>
      </c>
      <c r="I297" s="198" t="s">
        <v>487</v>
      </c>
      <c r="J297" s="179">
        <f>VLOOKUP(C297,BASE!A:N,14,0)</f>
        <v>2.56921</v>
      </c>
      <c r="K297" s="179">
        <f>VLOOKUP(C297,BASE!A:O,15,0)</f>
        <v>0.14000000000000001</v>
      </c>
      <c r="L297" s="185">
        <f>VLOOKUP(G297,BASE!F:M,8,0)*0.03</f>
        <v>6.2999999999999992E-3</v>
      </c>
      <c r="M297" s="190" t="s">
        <v>72</v>
      </c>
      <c r="N297" s="217" t="s">
        <v>346</v>
      </c>
      <c r="O297" s="192" t="s">
        <v>121</v>
      </c>
      <c r="P297" s="185">
        <f>VLOOKUP(O297&amp;M297&amp;D297,'Tabela Frete At. 23.03.22'!A:P,16,0)</f>
        <v>2371.0708181818181</v>
      </c>
      <c r="Q297" s="190" t="str">
        <f>VLOOKUP(G297,BASE!F:H,3,0)</f>
        <v>BTF0005 RETAN</v>
      </c>
      <c r="R297" s="212">
        <f>IF(O297="PRANCHA",VLOOKUP(Q297,QUANT!F:K,6,0),IF('Precificação CIF'!O297="BAÚ",VLOOKUP('Precificação CIF'!Q297,QUANT!F:K,2,0),IF(O297="CARRETA",VLOOKUP(Q297,QUANT!F:K,3,0))))</f>
        <v>8000</v>
      </c>
      <c r="S297" s="185">
        <f t="shared" si="80"/>
        <v>0.29638385227272729</v>
      </c>
      <c r="T297" s="215" t="s">
        <v>2132</v>
      </c>
      <c r="U297" s="214">
        <v>0.3</v>
      </c>
      <c r="V297" s="216">
        <f t="shared" si="81"/>
        <v>3.8793000000000002</v>
      </c>
      <c r="W297" s="190"/>
      <c r="X297"/>
      <c r="Y297" s="190"/>
    </row>
    <row r="298" spans="1:25" s="44" customFormat="1" hidden="1">
      <c r="A298" s="190" t="s">
        <v>2309</v>
      </c>
      <c r="B298" s="190"/>
      <c r="C298" s="190" t="str">
        <f t="shared" si="79"/>
        <v>220019041040</v>
      </c>
      <c r="D298" s="198">
        <v>1040</v>
      </c>
      <c r="E298" s="39">
        <v>214822</v>
      </c>
      <c r="F298" t="s">
        <v>2419</v>
      </c>
      <c r="G298" s="190">
        <v>22001904</v>
      </c>
      <c r="H298" s="190" t="s">
        <v>1639</v>
      </c>
      <c r="I298" s="198" t="s">
        <v>487</v>
      </c>
      <c r="J298" s="179">
        <f>VLOOKUP(C298,BASE!A:N,14,0)</f>
        <v>2.4488500000000002</v>
      </c>
      <c r="K298" s="179">
        <f>VLOOKUP(C298,BASE!A:O,15,0)</f>
        <v>0.14000000000000001</v>
      </c>
      <c r="L298" s="185">
        <f>VLOOKUP(G298,BASE!F:M,8,0)*0.03</f>
        <v>6.2999999999999992E-3</v>
      </c>
      <c r="M298" s="190" t="s">
        <v>72</v>
      </c>
      <c r="N298" s="217" t="s">
        <v>346</v>
      </c>
      <c r="O298" s="192" t="s">
        <v>121</v>
      </c>
      <c r="P298" s="185">
        <f>VLOOKUP(O298&amp;M298&amp;D298,'Tabela Frete At. 23.03.22'!A:P,16,0)</f>
        <v>2371.0708181818181</v>
      </c>
      <c r="Q298" s="190" t="str">
        <f>VLOOKUP(G298,BASE!F:H,3,0)</f>
        <v>BTF0005 RETAN</v>
      </c>
      <c r="R298" s="212">
        <f>IF(O298="PRANCHA",VLOOKUP(Q298,QUANT!F:K,6,0),IF('Precificação CIF'!O298="BAÚ",VLOOKUP('Precificação CIF'!Q298,QUANT!F:K,2,0),IF(O298="CARRETA",VLOOKUP(Q298,QUANT!F:K,3,0))))</f>
        <v>8000</v>
      </c>
      <c r="S298" s="185">
        <f t="shared" si="80"/>
        <v>0.29638385227272729</v>
      </c>
      <c r="T298" s="215" t="s">
        <v>2132</v>
      </c>
      <c r="U298" s="214">
        <v>0.3</v>
      </c>
      <c r="V298" s="216">
        <f t="shared" si="81"/>
        <v>3.7073571428571435</v>
      </c>
      <c r="W298" s="190"/>
      <c r="X298"/>
      <c r="Y298" s="190"/>
    </row>
    <row r="299" spans="1:25" s="44" customFormat="1" hidden="1">
      <c r="A299" s="190" t="str">
        <f t="shared" ref="A299:A305" si="82">D299&amp;G299&amp;E299</f>
        <v>1040BR011853214369</v>
      </c>
      <c r="B299" s="190"/>
      <c r="C299" s="190" t="str">
        <f t="shared" si="79"/>
        <v>BR0118531040</v>
      </c>
      <c r="D299" s="198">
        <v>1040</v>
      </c>
      <c r="E299" s="39">
        <v>214369</v>
      </c>
      <c r="F299" t="s">
        <v>530</v>
      </c>
      <c r="G299" s="39" t="s">
        <v>1158</v>
      </c>
      <c r="H299" s="190" t="s">
        <v>2065</v>
      </c>
      <c r="I299" s="198" t="s">
        <v>487</v>
      </c>
      <c r="J299" s="179">
        <f>VLOOKUP(C299,BASE!A:N,14,0)</f>
        <v>16.706379999999999</v>
      </c>
      <c r="K299" s="179">
        <f>VLOOKUP(C299,BASE!A:O,15,0)</f>
        <v>0.7</v>
      </c>
      <c r="L299" s="185">
        <f>VLOOKUP(G299,BASE!F:M,8,0)*0.03</f>
        <v>4.0079999999999998E-2</v>
      </c>
      <c r="M299" s="190" t="s">
        <v>74</v>
      </c>
      <c r="N299" s="198" t="s">
        <v>346</v>
      </c>
      <c r="O299" s="192" t="s">
        <v>121</v>
      </c>
      <c r="P299" s="185">
        <f>VLOOKUP(O299&amp;M299&amp;D299,'Tabela Frete At. 23.03.22'!A:P,16,0)</f>
        <v>2410.4843767272728</v>
      </c>
      <c r="Q299" s="190" t="str">
        <f>VLOOKUP(G299,BASE!F:H,3,0)</f>
        <v>BTF0025 RTAN2</v>
      </c>
      <c r="R299" s="212">
        <f>IF(O299="PRANCHA",VLOOKUP(Q299,QUANT!F:K,6,0),IF('Precificação CIF'!O299="BAÚ",VLOOKUP('Precificação CIF'!Q299,QUANT!F:K,2,0),IF(O299="CARRETA",VLOOKUP(Q299,QUANT!F:K,3,0))))</f>
        <v>1760</v>
      </c>
      <c r="S299" s="185">
        <f t="shared" si="80"/>
        <v>1.3695933958677686</v>
      </c>
      <c r="T299" s="215" t="s">
        <v>2133</v>
      </c>
      <c r="U299" s="214">
        <v>0.3</v>
      </c>
      <c r="V299" s="216">
        <f t="shared" si="81"/>
        <v>26.880076279811096</v>
      </c>
      <c r="W299" s="175"/>
      <c r="X299"/>
      <c r="Y299" s="190"/>
    </row>
    <row r="300" spans="1:25" s="44" customFormat="1" hidden="1">
      <c r="A300" s="190" t="str">
        <f t="shared" si="82"/>
        <v>1040BR001350214369</v>
      </c>
      <c r="B300" s="190"/>
      <c r="C300" s="190" t="str">
        <f t="shared" si="79"/>
        <v>BR0013501040</v>
      </c>
      <c r="D300" s="198">
        <v>1040</v>
      </c>
      <c r="E300" s="39">
        <v>214369</v>
      </c>
      <c r="F300" t="s">
        <v>530</v>
      </c>
      <c r="G300" s="39" t="s">
        <v>1494</v>
      </c>
      <c r="H300" s="190" t="s">
        <v>2058</v>
      </c>
      <c r="I300" s="198" t="s">
        <v>487</v>
      </c>
      <c r="J300" s="179">
        <f>VLOOKUP(C300,BASE!A:N,14,0)</f>
        <v>33.729819999999997</v>
      </c>
      <c r="K300" s="179">
        <f>VLOOKUP(C300,BASE!A:O,15,0)</f>
        <v>2.4</v>
      </c>
      <c r="L300" s="185">
        <f>VLOOKUP(G300,BASE!F:M,8,0)*0.03</f>
        <v>5.6459999999999996E-2</v>
      </c>
      <c r="M300" s="190" t="s">
        <v>74</v>
      </c>
      <c r="N300" s="198" t="s">
        <v>346</v>
      </c>
      <c r="O300" s="192" t="s">
        <v>122</v>
      </c>
      <c r="P300" s="185">
        <f>VLOOKUP(O300&amp;M300&amp;D300,'Tabela Frete At. 23.03.22'!A:P,16,0)</f>
        <v>3160.9997823636368</v>
      </c>
      <c r="Q300" s="190" t="str">
        <f>VLOOKUP(G300,BASE!F:H,3,0)</f>
        <v>TTR0030 CILLQ</v>
      </c>
      <c r="R300" s="212">
        <f>IF(O300="PRANCHA",VLOOKUP(Q300,QUANT!F:K,6,0),IF('Precificação CIF'!O300="BAÚ",VLOOKUP('Precificação CIF'!Q300,QUANT!F:K,2,0),IF(O300="CARRETA",VLOOKUP(Q300,QUANT!F:K,3,0))))</f>
        <v>2300</v>
      </c>
      <c r="S300" s="185">
        <f t="shared" si="80"/>
        <v>1.3743477314624508</v>
      </c>
      <c r="T300" s="215" t="s">
        <v>2133</v>
      </c>
      <c r="U300" s="214">
        <v>0.3</v>
      </c>
      <c r="V300" s="216">
        <f t="shared" si="81"/>
        <v>53.658039616374928</v>
      </c>
      <c r="W300" s="190"/>
      <c r="X300"/>
      <c r="Y300" s="190"/>
    </row>
    <row r="301" spans="1:25" s="44" customFormat="1" hidden="1">
      <c r="A301" s="190" t="str">
        <f t="shared" si="82"/>
        <v>1040BR011504203434</v>
      </c>
      <c r="B301" s="190"/>
      <c r="C301" s="190" t="str">
        <f t="shared" si="79"/>
        <v>BR0115041040</v>
      </c>
      <c r="D301" s="198">
        <v>1040</v>
      </c>
      <c r="E301" s="222">
        <v>203434</v>
      </c>
      <c r="F301" t="s">
        <v>526</v>
      </c>
      <c r="G301" s="39" t="s">
        <v>1472</v>
      </c>
      <c r="H301" s="190" t="s">
        <v>1963</v>
      </c>
      <c r="I301" s="198" t="s">
        <v>487</v>
      </c>
      <c r="J301" s="179">
        <f>VLOOKUP(C301,BASE!A:N,14,0)</f>
        <v>100.52001</v>
      </c>
      <c r="K301" s="179">
        <f>VLOOKUP(C301,BASE!A:O,15,0)</f>
        <v>3.06</v>
      </c>
      <c r="L301" s="185">
        <f>VLOOKUP(G301,BASE!F:M,8,0)*0.03</f>
        <v>0.25550999999999996</v>
      </c>
      <c r="M301" s="182" t="s">
        <v>96</v>
      </c>
      <c r="N301" s="217" t="s">
        <v>346</v>
      </c>
      <c r="O301" s="192" t="s">
        <v>122</v>
      </c>
      <c r="P301" s="185">
        <v>0</v>
      </c>
      <c r="Q301" s="190" t="str">
        <f>VLOOKUP(G301,BASE!F:H,3,0)</f>
        <v>TTF0220 LRING</v>
      </c>
      <c r="R301" s="212" t="e">
        <f>IF(O301="PRANCHA",VLOOKUP(Q301,QUANT!F:K,6,0),IF('Precificação CIF'!#REF!="BAÚ",VLOOKUP('Precificação CIF'!#REF!,QUANT!F:K,2,0),IF(O301="CARRETA",VLOOKUP(Q301,QUANT!F:K,3,0))))</f>
        <v>#REF!</v>
      </c>
      <c r="S301" s="185" t="e">
        <f t="shared" si="80"/>
        <v>#REF!</v>
      </c>
      <c r="T301" s="215" t="s">
        <v>2132</v>
      </c>
      <c r="U301" s="214">
        <v>0.3</v>
      </c>
      <c r="V301" s="216">
        <f t="shared" si="81"/>
        <v>148.33645714285714</v>
      </c>
      <c r="W301" s="175"/>
      <c r="X301"/>
      <c r="Y301" s="190"/>
    </row>
    <row r="302" spans="1:25" s="44" customFormat="1" hidden="1">
      <c r="A302" s="190" t="str">
        <f t="shared" si="82"/>
        <v>4010BR010717203471</v>
      </c>
      <c r="B302" s="190"/>
      <c r="C302" s="190" t="str">
        <f t="shared" si="79"/>
        <v>BR0107174010</v>
      </c>
      <c r="D302" s="198">
        <v>4010</v>
      </c>
      <c r="E302" s="222">
        <v>203471</v>
      </c>
      <c r="F302" t="s">
        <v>749</v>
      </c>
      <c r="G302" s="39" t="s">
        <v>1189</v>
      </c>
      <c r="H302" s="190" t="s">
        <v>1709</v>
      </c>
      <c r="I302" s="198" t="s">
        <v>487</v>
      </c>
      <c r="J302" s="179">
        <f>VLOOKUP(C302,BASE!A:N,14,0)</f>
        <v>737.56748000000005</v>
      </c>
      <c r="K302" s="179">
        <f>VLOOKUP(C302,BASE!A:O,15,0)</f>
        <v>12.12</v>
      </c>
      <c r="L302" s="185">
        <f>VLOOKUP(G302,BASE!F:M,8,0)*0.03</f>
        <v>1.89</v>
      </c>
      <c r="M302" s="191" t="s">
        <v>205</v>
      </c>
      <c r="N302" s="217" t="s">
        <v>527</v>
      </c>
      <c r="O302" s="192" t="s">
        <v>122</v>
      </c>
      <c r="P302" s="185">
        <v>0</v>
      </c>
      <c r="Q302" s="190" t="str">
        <f>VLOOKUP(G302,BASE!F:H,3,0)</f>
        <v>IBC SM13</v>
      </c>
      <c r="R302" s="212" t="e">
        <f>IF(O302="PRANCHA",VLOOKUP(Q302,QUANT!F:K,6,0),IF('Precificação CIF'!#REF!="BAÚ",VLOOKUP('Precificação CIF'!#REF!,QUANT!F:K,2,0),IF(O302="CARRETA",VLOOKUP(Q302,QUANT!F:K,3,0))))</f>
        <v>#REF!</v>
      </c>
      <c r="S302" s="185" t="e">
        <f t="shared" si="80"/>
        <v>#REF!</v>
      </c>
      <c r="T302" s="215" t="s">
        <v>2132</v>
      </c>
      <c r="U302" s="214">
        <v>0.3</v>
      </c>
      <c r="V302" s="216">
        <f t="shared" si="81"/>
        <v>1073.6821142857143</v>
      </c>
      <c r="W302" s="175"/>
      <c r="X302"/>
      <c r="Y302" s="190"/>
    </row>
    <row r="303" spans="1:25" s="44" customFormat="1" hidden="1">
      <c r="A303" s="190" t="str">
        <f t="shared" si="82"/>
        <v>4010BR010717214689</v>
      </c>
      <c r="B303" s="190"/>
      <c r="C303" s="190" t="str">
        <f t="shared" si="79"/>
        <v>BR0107174010</v>
      </c>
      <c r="D303" s="198">
        <v>4010</v>
      </c>
      <c r="E303" s="39">
        <v>214689</v>
      </c>
      <c r="F303" t="s">
        <v>2038</v>
      </c>
      <c r="G303" s="39" t="s">
        <v>1189</v>
      </c>
      <c r="H303" s="190" t="s">
        <v>2122</v>
      </c>
      <c r="I303" s="198" t="s">
        <v>487</v>
      </c>
      <c r="J303" s="179">
        <f>VLOOKUP(C303,BASE!A:N,14,0)</f>
        <v>737.56748000000005</v>
      </c>
      <c r="K303" s="179">
        <f>VLOOKUP(C303,BASE!A:O,15,0)</f>
        <v>12.12</v>
      </c>
      <c r="L303" s="185">
        <f>VLOOKUP(G303,BASE!F:M,8,0)*0.03</f>
        <v>1.89</v>
      </c>
      <c r="M303" s="190" t="s">
        <v>103</v>
      </c>
      <c r="N303" s="198" t="s">
        <v>488</v>
      </c>
      <c r="O303" s="192" t="s">
        <v>122</v>
      </c>
      <c r="P303" s="185">
        <v>0</v>
      </c>
      <c r="Q303" s="190" t="str">
        <f>VLOOKUP(G303,BASE!F:H,3,0)</f>
        <v>IBC SM13</v>
      </c>
      <c r="R303" s="212">
        <f>IF(O303="PRANCHA",VLOOKUP(Q303,QUANT!F:K,6,0),IF('Precificação CIF'!O46="BAÚ",VLOOKUP('Precificação CIF'!Q46,QUANT!F:K,2,0),IF(O303="CARRETA",VLOOKUP(Q303,QUANT!F:K,3,0))))</f>
        <v>1600</v>
      </c>
      <c r="S303" s="185">
        <f t="shared" si="80"/>
        <v>0</v>
      </c>
      <c r="T303" s="215" t="s">
        <v>2132</v>
      </c>
      <c r="U303" s="214">
        <v>0.3</v>
      </c>
      <c r="V303" s="216">
        <f t="shared" si="81"/>
        <v>1073.6821142857143</v>
      </c>
      <c r="W303" s="175"/>
      <c r="X303"/>
      <c r="Y303" s="190"/>
    </row>
    <row r="304" spans="1:25" s="44" customFormat="1" hidden="1">
      <c r="A304" s="190" t="str">
        <f t="shared" si="82"/>
        <v>4010BR010717204801</v>
      </c>
      <c r="B304" s="190"/>
      <c r="C304" s="190" t="str">
        <f t="shared" si="79"/>
        <v>BR0107174010</v>
      </c>
      <c r="D304" s="198">
        <v>4010</v>
      </c>
      <c r="E304" s="222">
        <v>204801</v>
      </c>
      <c r="F304" t="s">
        <v>970</v>
      </c>
      <c r="G304" s="39" t="s">
        <v>1189</v>
      </c>
      <c r="H304" s="190" t="s">
        <v>1709</v>
      </c>
      <c r="I304" s="198" t="s">
        <v>487</v>
      </c>
      <c r="J304" s="179">
        <f>VLOOKUP(C304,BASE!A:N,14,0)</f>
        <v>737.56748000000005</v>
      </c>
      <c r="K304" s="179">
        <f>VLOOKUP(C304,BASE!A:O,15,0)</f>
        <v>12.12</v>
      </c>
      <c r="L304" s="185">
        <f>VLOOKUP(G304,BASE!F:M,8,0)*0.03</f>
        <v>1.89</v>
      </c>
      <c r="M304" s="190" t="s">
        <v>103</v>
      </c>
      <c r="N304" s="198" t="s">
        <v>488</v>
      </c>
      <c r="O304" s="192" t="s">
        <v>122</v>
      </c>
      <c r="P304" s="185">
        <v>0</v>
      </c>
      <c r="Q304" s="190" t="str">
        <f>VLOOKUP(G304,BASE!F:H,3,0)</f>
        <v>IBC SM13</v>
      </c>
      <c r="R304" s="212">
        <f>IF(O304="PRANCHA",VLOOKUP(Q304,QUANT!F:K,6,0),IF('Precificação CIF'!O164="BAÚ",VLOOKUP('Precificação CIF'!Q164,QUANT!F:K,2,0),IF(O304="CARRETA",VLOOKUP(Q304,QUANT!F:K,3,0))))</f>
        <v>60</v>
      </c>
      <c r="S304" s="185">
        <f t="shared" si="80"/>
        <v>0</v>
      </c>
      <c r="T304" s="215" t="s">
        <v>2132</v>
      </c>
      <c r="U304" s="214">
        <v>0.3</v>
      </c>
      <c r="V304" s="216">
        <f t="shared" si="81"/>
        <v>1073.6821142857143</v>
      </c>
      <c r="W304" s="175"/>
      <c r="X304"/>
      <c r="Y304" s="190"/>
    </row>
    <row r="305" spans="1:25" s="44" customFormat="1" hidden="1">
      <c r="A305" s="190" t="str">
        <f t="shared" si="82"/>
        <v>4010BR010717202124</v>
      </c>
      <c r="B305" s="190"/>
      <c r="C305" s="190" t="str">
        <f t="shared" si="79"/>
        <v>BR0107174010</v>
      </c>
      <c r="D305" s="198">
        <v>4010</v>
      </c>
      <c r="E305" s="222">
        <v>202124</v>
      </c>
      <c r="F305" t="s">
        <v>1115</v>
      </c>
      <c r="G305" s="39" t="s">
        <v>1189</v>
      </c>
      <c r="H305" s="190" t="s">
        <v>1709</v>
      </c>
      <c r="I305" s="198" t="s">
        <v>487</v>
      </c>
      <c r="J305" s="179">
        <f>VLOOKUP(C305,BASE!A:N,14,0)</f>
        <v>737.56748000000005</v>
      </c>
      <c r="K305" s="179">
        <f>VLOOKUP(C305,BASE!A:O,15,0)</f>
        <v>12.12</v>
      </c>
      <c r="L305" s="185">
        <f>VLOOKUP(G305,BASE!F:M,8,0)*0.03</f>
        <v>1.89</v>
      </c>
      <c r="M305" s="190" t="s">
        <v>103</v>
      </c>
      <c r="N305" s="198" t="s">
        <v>488</v>
      </c>
      <c r="O305" s="192" t="s">
        <v>122</v>
      </c>
      <c r="P305" s="185">
        <v>0</v>
      </c>
      <c r="Q305" s="190" t="str">
        <f>VLOOKUP(G305,BASE!F:H,3,0)</f>
        <v>IBC SM13</v>
      </c>
      <c r="R305" s="212">
        <f>IF(O305="PRANCHA",VLOOKUP(Q305,QUANT!F:K,6,0),IF('Precificação CIF'!O533="BAÚ",VLOOKUP('Precificação CIF'!Q533,QUANT!F:K,2,0),IF(O305="CARRETA",VLOOKUP(Q305,QUANT!F:K,3,0))))</f>
        <v>60</v>
      </c>
      <c r="S305" s="185">
        <f t="shared" si="80"/>
        <v>0</v>
      </c>
      <c r="T305" s="215" t="s">
        <v>2132</v>
      </c>
      <c r="U305" s="214">
        <v>0.3</v>
      </c>
      <c r="V305" s="216">
        <f t="shared" si="81"/>
        <v>1073.6821142857143</v>
      </c>
      <c r="W305" s="175"/>
      <c r="X305"/>
      <c r="Y305" s="190"/>
    </row>
    <row r="306" spans="1:25" s="44" customFormat="1" hidden="1">
      <c r="A306" s="190" t="s">
        <v>2302</v>
      </c>
      <c r="B306" s="190"/>
      <c r="C306" s="190" t="str">
        <f t="shared" si="79"/>
        <v>BR0115041040</v>
      </c>
      <c r="D306" s="198">
        <v>1040</v>
      </c>
      <c r="E306" s="39">
        <v>205570</v>
      </c>
      <c r="F306" t="s">
        <v>2442</v>
      </c>
      <c r="G306" s="190" t="s">
        <v>1472</v>
      </c>
      <c r="H306" s="190" t="s">
        <v>2042</v>
      </c>
      <c r="I306" s="198" t="s">
        <v>487</v>
      </c>
      <c r="J306" s="179">
        <f>VLOOKUP(C306,BASE!A:N,14,0)</f>
        <v>100.52001</v>
      </c>
      <c r="K306" s="179">
        <f>VLOOKUP(C306,BASE!A:O,15,0)</f>
        <v>3.06</v>
      </c>
      <c r="L306" s="185">
        <f>VLOOKUP(G306,BASE!F:M,8,0)*0.03</f>
        <v>0.25550999999999996</v>
      </c>
      <c r="M306" s="190" t="s">
        <v>72</v>
      </c>
      <c r="N306" s="217" t="s">
        <v>346</v>
      </c>
      <c r="O306" s="192" t="s">
        <v>121</v>
      </c>
      <c r="P306" s="185">
        <f>VLOOKUP(O306&amp;M306&amp;D306,'Tabela Frete At. 23.03.22'!A:P,16,0)</f>
        <v>2371.0708181818181</v>
      </c>
      <c r="Q306" s="190" t="str">
        <f>VLOOKUP(G306,BASE!F:H,3,0)</f>
        <v>TTF0220 LRING</v>
      </c>
      <c r="R306" s="212">
        <f>IF(O306="PRANCHA",VLOOKUP(Q306,QUANT!F:K,6,0),IF('Precificação CIF'!O306="BAÚ",VLOOKUP('Precificação CIF'!Q306,QUANT!F:K,2,0),IF(O306="CARRETA",VLOOKUP(Q306,QUANT!F:K,3,0))))</f>
        <v>240</v>
      </c>
      <c r="S306" s="185">
        <f t="shared" si="80"/>
        <v>9.8794617424242421</v>
      </c>
      <c r="T306" s="215" t="s">
        <v>2132</v>
      </c>
      <c r="U306" s="214">
        <v>0.3</v>
      </c>
      <c r="V306" s="216">
        <f t="shared" si="81"/>
        <v>148.33645714285714</v>
      </c>
      <c r="W306" s="190"/>
      <c r="X306"/>
      <c r="Y306" s="190"/>
    </row>
    <row r="307" spans="1:25" s="44" customFormat="1" hidden="1">
      <c r="A307" s="190" t="s">
        <v>2320</v>
      </c>
      <c r="B307" s="190"/>
      <c r="C307" s="190" t="str">
        <f t="shared" si="79"/>
        <v>BR0116831040</v>
      </c>
      <c r="D307" s="198">
        <v>1040</v>
      </c>
      <c r="E307" s="39">
        <v>205570</v>
      </c>
      <c r="F307" t="s">
        <v>2442</v>
      </c>
      <c r="G307" s="190" t="s">
        <v>1468</v>
      </c>
      <c r="H307" s="190" t="s">
        <v>2042</v>
      </c>
      <c r="I307" s="198" t="s">
        <v>487</v>
      </c>
      <c r="J307" s="179">
        <f>VLOOKUP(C307,BASE!A:N,14,0)</f>
        <v>99.941249999999997</v>
      </c>
      <c r="K307" s="179">
        <f>VLOOKUP(C307,BASE!A:O,15,0)</f>
        <v>3.06</v>
      </c>
      <c r="L307" s="185">
        <f>VLOOKUP(G307,BASE!F:M,8,0)*0.03</f>
        <v>0.25550999999999996</v>
      </c>
      <c r="M307" s="190" t="s">
        <v>72</v>
      </c>
      <c r="N307" s="217" t="s">
        <v>346</v>
      </c>
      <c r="O307" s="192" t="s">
        <v>121</v>
      </c>
      <c r="P307" s="185">
        <f>VLOOKUP(O307&amp;M307&amp;D307,'Tabela Frete At. 23.03.22'!A:P,16,0)</f>
        <v>2371.0708181818181</v>
      </c>
      <c r="Q307" s="190" t="str">
        <f>VLOOKUP(G307,BASE!F:H,3,0)</f>
        <v>TTF0220 LRING</v>
      </c>
      <c r="R307" s="212">
        <f>IF(O307="PRANCHA",VLOOKUP(Q307,QUANT!F:K,6,0),IF('Precificação CIF'!O307="BAÚ",VLOOKUP('Precificação CIF'!Q307,QUANT!F:K,2,0),IF(O307="CARRETA",VLOOKUP(Q307,QUANT!F:K,3,0))))</f>
        <v>240</v>
      </c>
      <c r="S307" s="185">
        <f t="shared" si="80"/>
        <v>9.8794617424242421</v>
      </c>
      <c r="T307" s="215" t="s">
        <v>2132</v>
      </c>
      <c r="U307" s="214">
        <v>0.3</v>
      </c>
      <c r="V307" s="216">
        <f t="shared" si="81"/>
        <v>147.50965714285715</v>
      </c>
      <c r="W307" s="190"/>
      <c r="X307"/>
      <c r="Y307" s="190"/>
    </row>
    <row r="308" spans="1:25" s="44" customFormat="1" hidden="1">
      <c r="A308" s="190" t="str">
        <f t="shared" ref="A308:A312" si="83">D308&amp;G308&amp;E308</f>
        <v>4010BR010717202279</v>
      </c>
      <c r="B308" s="190"/>
      <c r="C308" s="190" t="str">
        <f t="shared" si="79"/>
        <v>BR0107174010</v>
      </c>
      <c r="D308" s="198">
        <v>4010</v>
      </c>
      <c r="E308" s="222">
        <v>202279</v>
      </c>
      <c r="F308" t="s">
        <v>858</v>
      </c>
      <c r="G308" s="39" t="s">
        <v>1189</v>
      </c>
      <c r="H308" s="190" t="s">
        <v>1709</v>
      </c>
      <c r="I308" s="198" t="s">
        <v>487</v>
      </c>
      <c r="J308" s="179">
        <f>VLOOKUP(C308,BASE!A:N,14,0)</f>
        <v>737.56748000000005</v>
      </c>
      <c r="K308" s="179">
        <f>VLOOKUP(C308,BASE!A:O,15,0)</f>
        <v>12.12</v>
      </c>
      <c r="L308" s="185">
        <f>VLOOKUP(G308,BASE!F:M,8,0)*0.03</f>
        <v>1.89</v>
      </c>
      <c r="M308" s="191" t="s">
        <v>356</v>
      </c>
      <c r="N308" s="217" t="s">
        <v>638</v>
      </c>
      <c r="O308" s="192" t="s">
        <v>122</v>
      </c>
      <c r="P308" s="185">
        <v>0</v>
      </c>
      <c r="Q308" s="190" t="str">
        <f>VLOOKUP(G308,BASE!F:H,3,0)</f>
        <v>IBC SM13</v>
      </c>
      <c r="R308" s="212">
        <f>IF(O308="PRANCHA",VLOOKUP(Q308,QUANT!F:K,6,0),IF('Precificação CIF'!O137="BAÚ",VLOOKUP('Precificação CIF'!Q137,QUANT!F:K,2,0),IF(O308="CARRETA",VLOOKUP(Q308,QUANT!F:K,3,0))))</f>
        <v>60</v>
      </c>
      <c r="S308" s="185">
        <f t="shared" si="80"/>
        <v>0</v>
      </c>
      <c r="T308" s="215" t="s">
        <v>2132</v>
      </c>
      <c r="U308" s="214">
        <v>0.3</v>
      </c>
      <c r="V308" s="216">
        <f t="shared" si="81"/>
        <v>1073.6821142857143</v>
      </c>
      <c r="W308" s="175"/>
      <c r="X308"/>
      <c r="Y308" s="190"/>
    </row>
    <row r="309" spans="1:25" s="44" customFormat="1" hidden="1">
      <c r="A309" s="190" t="str">
        <f t="shared" si="83"/>
        <v>4010BR010745202541</v>
      </c>
      <c r="B309" s="190"/>
      <c r="C309" s="190" t="str">
        <f t="shared" si="79"/>
        <v>BR0107454010</v>
      </c>
      <c r="D309" s="198">
        <v>4010</v>
      </c>
      <c r="E309" s="222">
        <v>202541</v>
      </c>
      <c r="F309" t="s">
        <v>543</v>
      </c>
      <c r="G309" s="39" t="s">
        <v>1188</v>
      </c>
      <c r="H309" s="190" t="s">
        <v>1708</v>
      </c>
      <c r="I309" s="198" t="s">
        <v>487</v>
      </c>
      <c r="J309" s="179">
        <f>VLOOKUP(C309,BASE!A:N,14,0)</f>
        <v>726.24024999999995</v>
      </c>
      <c r="K309" s="179">
        <f>VLOOKUP(C309,BASE!A:O,15,0)</f>
        <v>12.12</v>
      </c>
      <c r="L309" s="185">
        <f>VLOOKUP(G309,BASE!F:M,8,0)*0.03</f>
        <v>1.89</v>
      </c>
      <c r="M309" s="184" t="s">
        <v>356</v>
      </c>
      <c r="N309" s="217" t="s">
        <v>638</v>
      </c>
      <c r="O309" s="192" t="s">
        <v>122</v>
      </c>
      <c r="P309" s="185">
        <v>0</v>
      </c>
      <c r="Q309" s="190" t="str">
        <f>VLOOKUP(G309,BASE!F:H,3,0)</f>
        <v>IBC SM13</v>
      </c>
      <c r="R309" s="212">
        <f>IF(O309="PRANCHA",VLOOKUP(Q309,QUANT!F:K,6,0),IF('Precificação CIF'!O433="BAÚ",VLOOKUP('Precificação CIF'!Q433,QUANT!F:K,2,0),IF(O309="CARRETA",VLOOKUP(Q309,QUANT!F:K,3,0))))</f>
        <v>60</v>
      </c>
      <c r="S309" s="185">
        <f t="shared" si="80"/>
        <v>0</v>
      </c>
      <c r="T309" s="215" t="s">
        <v>2132</v>
      </c>
      <c r="U309" s="214">
        <v>0.3</v>
      </c>
      <c r="V309" s="216">
        <f t="shared" si="81"/>
        <v>1057.5003571428572</v>
      </c>
      <c r="W309" s="175"/>
      <c r="X309"/>
      <c r="Y309" s="190"/>
    </row>
    <row r="310" spans="1:25" s="44" customFormat="1" hidden="1">
      <c r="A310" s="190" t="str">
        <f t="shared" si="83"/>
        <v>4010BR010717204455</v>
      </c>
      <c r="B310" s="190"/>
      <c r="C310" s="190" t="str">
        <f t="shared" si="79"/>
        <v>BR0107174010</v>
      </c>
      <c r="D310" s="198">
        <v>4010</v>
      </c>
      <c r="E310" s="222">
        <v>204455</v>
      </c>
      <c r="F310" t="s">
        <v>868</v>
      </c>
      <c r="G310" s="39" t="s">
        <v>1189</v>
      </c>
      <c r="H310" s="190" t="s">
        <v>1709</v>
      </c>
      <c r="I310" s="198" t="s">
        <v>487</v>
      </c>
      <c r="J310" s="179">
        <f>VLOOKUP(C310,BASE!A:N,14,0)</f>
        <v>737.56748000000005</v>
      </c>
      <c r="K310" s="179">
        <f>VLOOKUP(C310,BASE!A:O,15,0)</f>
        <v>12.12</v>
      </c>
      <c r="L310" s="185">
        <f>VLOOKUP(G310,BASE!F:M,8,0)*0.03</f>
        <v>1.89</v>
      </c>
      <c r="M310" s="182" t="s">
        <v>207</v>
      </c>
      <c r="N310" s="198" t="s">
        <v>346</v>
      </c>
      <c r="O310" s="192" t="s">
        <v>122</v>
      </c>
      <c r="P310" s="185">
        <v>0</v>
      </c>
      <c r="Q310" s="190" t="str">
        <f>VLOOKUP(G310,BASE!F:H,3,0)</f>
        <v>IBC SM13</v>
      </c>
      <c r="R310" s="212" t="e">
        <f>IF(O310="PRANCHA",VLOOKUP(Q310,QUANT!F:K,6,0),IF('Precificação CIF'!#REF!="BAÚ",VLOOKUP('Precificação CIF'!#REF!,QUANT!F:K,2,0),IF(O310="CARRETA",VLOOKUP(Q310,QUANT!F:K,3,0))))</f>
        <v>#REF!</v>
      </c>
      <c r="S310" s="185" t="e">
        <f t="shared" si="80"/>
        <v>#REF!</v>
      </c>
      <c r="T310" s="215" t="s">
        <v>2132</v>
      </c>
      <c r="U310" s="214">
        <v>0.3</v>
      </c>
      <c r="V310" s="216">
        <f t="shared" si="81"/>
        <v>1073.6821142857143</v>
      </c>
      <c r="W310" s="175"/>
      <c r="X310"/>
      <c r="Y310" s="190"/>
    </row>
    <row r="311" spans="1:25" s="44" customFormat="1" hidden="1">
      <c r="A311" s="190" t="str">
        <f t="shared" si="83"/>
        <v>4010BR010717204494</v>
      </c>
      <c r="B311" s="190"/>
      <c r="C311" s="190" t="str">
        <f t="shared" si="79"/>
        <v>BR0107174010</v>
      </c>
      <c r="D311" s="198">
        <v>4010</v>
      </c>
      <c r="E311" s="222">
        <v>204494</v>
      </c>
      <c r="F311" t="s">
        <v>870</v>
      </c>
      <c r="G311" s="39" t="s">
        <v>1189</v>
      </c>
      <c r="H311" s="190" t="s">
        <v>1709</v>
      </c>
      <c r="I311" s="198" t="s">
        <v>487</v>
      </c>
      <c r="J311" s="179">
        <f>VLOOKUP(C311,BASE!A:N,14,0)</f>
        <v>737.56748000000005</v>
      </c>
      <c r="K311" s="179">
        <f>VLOOKUP(C311,BASE!A:O,15,0)</f>
        <v>12.12</v>
      </c>
      <c r="L311" s="185">
        <f>VLOOKUP(G311,BASE!F:M,8,0)*0.03</f>
        <v>1.89</v>
      </c>
      <c r="M311" s="191" t="s">
        <v>207</v>
      </c>
      <c r="N311" s="217" t="s">
        <v>346</v>
      </c>
      <c r="O311" s="192" t="s">
        <v>122</v>
      </c>
      <c r="P311" s="185">
        <v>0</v>
      </c>
      <c r="Q311" s="190" t="str">
        <f>VLOOKUP(G311,BASE!F:H,3,0)</f>
        <v>IBC SM13</v>
      </c>
      <c r="R311" s="212">
        <f>IF(O311="PRANCHA",VLOOKUP(Q311,QUANT!F:K,6,0),IF('Precificação CIF'!O169="BAÚ",VLOOKUP('Precificação CIF'!Q169,QUANT!F:K,2,0),IF(O311="CARRETA",VLOOKUP(Q311,QUANT!F:K,3,0))))</f>
        <v>60</v>
      </c>
      <c r="S311" s="185">
        <f t="shared" si="80"/>
        <v>0</v>
      </c>
      <c r="T311" s="215" t="s">
        <v>2132</v>
      </c>
      <c r="U311" s="214">
        <v>0.3</v>
      </c>
      <c r="V311" s="216">
        <f t="shared" si="81"/>
        <v>1073.6821142857143</v>
      </c>
      <c r="W311" s="175"/>
      <c r="X311"/>
      <c r="Y311" s="190"/>
    </row>
    <row r="312" spans="1:25" s="44" customFormat="1" hidden="1">
      <c r="A312" s="190" t="str">
        <f t="shared" si="83"/>
        <v>1040BR011905204482</v>
      </c>
      <c r="B312" s="190"/>
      <c r="C312" s="190" t="str">
        <f t="shared" si="79"/>
        <v>BR0119051040</v>
      </c>
      <c r="D312" s="198">
        <v>1040</v>
      </c>
      <c r="E312" s="222">
        <v>204482</v>
      </c>
      <c r="F312" t="s">
        <v>878</v>
      </c>
      <c r="G312" s="39" t="s">
        <v>1149</v>
      </c>
      <c r="H312" s="190" t="s">
        <v>1660</v>
      </c>
      <c r="I312" s="198" t="s">
        <v>487</v>
      </c>
      <c r="J312" s="179">
        <f>VLOOKUP(C312,BASE!A:N,14,0)</f>
        <v>17.43741</v>
      </c>
      <c r="K312" s="179">
        <f>VLOOKUP(C312,BASE!A:O,15,0)</f>
        <v>0.7</v>
      </c>
      <c r="L312" s="185">
        <f>VLOOKUP(G312,BASE!F:M,8,0)*0.03</f>
        <v>3.7139999999999999E-2</v>
      </c>
      <c r="M312" s="182" t="s">
        <v>54</v>
      </c>
      <c r="N312" s="217" t="s">
        <v>346</v>
      </c>
      <c r="O312" s="192" t="s">
        <v>122</v>
      </c>
      <c r="P312" s="185">
        <v>0</v>
      </c>
      <c r="Q312" s="190" t="str">
        <f>VLOOKUP(G312,BASE!F:H,3,0)</f>
        <v>BTF0020 RTAN3</v>
      </c>
      <c r="R312" s="212">
        <f>IF(O312="PRANCHA",VLOOKUP(Q312,QUANT!F:K,6,0),IF('Precificação CIF'!O22="BAÚ",VLOOKUP('Precificação CIF'!Q22,QUANT!F:K,2,0),IF(O312="CARRETA",VLOOKUP(Q312,QUANT!F:K,3,0))))</f>
        <v>1392</v>
      </c>
      <c r="S312" s="185">
        <f t="shared" si="80"/>
        <v>0</v>
      </c>
      <c r="T312" s="215" t="s">
        <v>2132</v>
      </c>
      <c r="U312" s="214">
        <v>0.3</v>
      </c>
      <c r="V312" s="216">
        <f t="shared" si="81"/>
        <v>25.963642857142858</v>
      </c>
      <c r="W312" s="175"/>
      <c r="X312"/>
      <c r="Y312" s="190"/>
    </row>
    <row r="313" spans="1:25" s="44" customFormat="1" hidden="1">
      <c r="A313" s="190" t="s">
        <v>2351</v>
      </c>
      <c r="B313" s="190"/>
      <c r="C313" s="190" t="str">
        <f t="shared" si="79"/>
        <v>BR0114102060</v>
      </c>
      <c r="D313" s="198">
        <v>2060</v>
      </c>
      <c r="E313" s="39">
        <v>214708</v>
      </c>
      <c r="F313" t="s">
        <v>2470</v>
      </c>
      <c r="G313" s="190" t="s">
        <v>1287</v>
      </c>
      <c r="H313" s="190" t="s">
        <v>2090</v>
      </c>
      <c r="I313" s="198" t="s">
        <v>487</v>
      </c>
      <c r="J313" s="179">
        <f>VLOOKUP(C313,BASE!A:N,14,0)</f>
        <v>78.169290000000004</v>
      </c>
      <c r="K313" s="179">
        <f>VLOOKUP(C313,BASE!A:O,15,0)</f>
        <v>2.12</v>
      </c>
      <c r="L313" s="185">
        <f>VLOOKUP(G313,BASE!F:M,8,0)*0.03</f>
        <v>0.58949999999999991</v>
      </c>
      <c r="M313" s="190" t="s">
        <v>72</v>
      </c>
      <c r="N313" s="217" t="s">
        <v>346</v>
      </c>
      <c r="O313" s="192" t="s">
        <v>121</v>
      </c>
      <c r="P313" s="185">
        <f>VLOOKUP(O313&amp;M313&amp;D313,'Tabela Frete At. 23.03.22'!A:P,16,0)</f>
        <v>2633.8799259969164</v>
      </c>
      <c r="Q313" s="190" t="str">
        <f>VLOOKUP(G313,BASE!F:H,3,0)</f>
        <v>TF 210</v>
      </c>
      <c r="R313" s="212">
        <f>IF(O313="PRANCHA",VLOOKUP(Q313,QUANT!F:K,6,0),IF('Precificação CIF'!O313="BAÚ",VLOOKUP('Precificação CIF'!Q313,QUANT!F:K,2,0),IF(O313="CARRETA",VLOOKUP(Q313,QUANT!F:K,3,0))))</f>
        <v>240</v>
      </c>
      <c r="S313" s="185">
        <f t="shared" si="80"/>
        <v>10.974499691653818</v>
      </c>
      <c r="T313" s="215" t="s">
        <v>2132</v>
      </c>
      <c r="U313" s="214">
        <v>0.3</v>
      </c>
      <c r="V313" s="216">
        <f t="shared" si="81"/>
        <v>115.54112857142859</v>
      </c>
      <c r="W313" s="190"/>
      <c r="X313"/>
      <c r="Y313" s="190"/>
    </row>
    <row r="314" spans="1:25" s="44" customFormat="1" hidden="1">
      <c r="A314" s="190" t="s">
        <v>2358</v>
      </c>
      <c r="B314" s="190"/>
      <c r="C314" s="190" t="str">
        <f t="shared" si="79"/>
        <v>BR0114102064</v>
      </c>
      <c r="D314" s="198">
        <v>2064</v>
      </c>
      <c r="E314" s="39">
        <v>214708</v>
      </c>
      <c r="F314" t="s">
        <v>2470</v>
      </c>
      <c r="G314" s="190" t="s">
        <v>1287</v>
      </c>
      <c r="H314" s="190" t="s">
        <v>2090</v>
      </c>
      <c r="I314" s="198" t="s">
        <v>487</v>
      </c>
      <c r="J314" s="179">
        <f>VLOOKUP(C314,BASE!A:N,14,0)</f>
        <v>162.25189</v>
      </c>
      <c r="K314" s="179">
        <f>VLOOKUP(C314,BASE!A:O,15,0)</f>
        <v>2.64</v>
      </c>
      <c r="L314" s="185">
        <f>VLOOKUP(G314,BASE!F:M,8,0)*0.03</f>
        <v>0.58949999999999991</v>
      </c>
      <c r="M314" s="190" t="s">
        <v>72</v>
      </c>
      <c r="N314" s="217" t="s">
        <v>346</v>
      </c>
      <c r="O314" s="192" t="s">
        <v>122</v>
      </c>
      <c r="P314" s="185">
        <f>VLOOKUP(O314&amp;M314&amp;D314,'Tabela Frete At. 23.03.22'!A:P,16,0)</f>
        <v>2632.8704000000002</v>
      </c>
      <c r="Q314" s="190" t="str">
        <f>VLOOKUP(G314,BASE!F:H,3,0)</f>
        <v>TF 210</v>
      </c>
      <c r="R314" s="212">
        <f>IF(O314="PRANCHA",VLOOKUP(Q314,QUANT!F:K,6,0),IF('Precificação CIF'!O314="BAÚ",VLOOKUP('Precificação CIF'!Q314,QUANT!F:K,2,0),IF(O314="CARRETA",VLOOKUP(Q314,QUANT!F:K,3,0))))</f>
        <v>300</v>
      </c>
      <c r="S314" s="185">
        <f t="shared" si="80"/>
        <v>8.7762346666666673</v>
      </c>
      <c r="T314" s="215" t="s">
        <v>2132</v>
      </c>
      <c r="U314" s="214">
        <v>0.3</v>
      </c>
      <c r="V314" s="216">
        <f t="shared" si="81"/>
        <v>236.4019857142857</v>
      </c>
      <c r="W314" s="190"/>
      <c r="X314"/>
      <c r="Y314" s="190"/>
    </row>
    <row r="315" spans="1:25" s="44" customFormat="1" hidden="1">
      <c r="A315" s="190" t="str">
        <f>D315&amp;G315&amp;E315</f>
        <v>4010BR010727200439</v>
      </c>
      <c r="B315" s="190"/>
      <c r="C315" s="190" t="str">
        <f t="shared" si="79"/>
        <v>BR0107274010</v>
      </c>
      <c r="D315" s="198">
        <v>4010</v>
      </c>
      <c r="E315" s="222">
        <v>200439</v>
      </c>
      <c r="F315" t="s">
        <v>523</v>
      </c>
      <c r="G315" s="39" t="s">
        <v>1194</v>
      </c>
      <c r="H315" s="190" t="s">
        <v>1714</v>
      </c>
      <c r="I315" s="198" t="s">
        <v>487</v>
      </c>
      <c r="J315" s="179">
        <f>VLOOKUP(C315,BASE!A:N,14,0)</f>
        <v>745.59569999999997</v>
      </c>
      <c r="K315" s="179">
        <f>VLOOKUP(C315,BASE!A:O,15,0)</f>
        <v>12.12</v>
      </c>
      <c r="L315" s="185">
        <f>VLOOKUP(G315,BASE!F:M,8,0)*0.03</f>
        <v>1.9632599999999998</v>
      </c>
      <c r="M315" s="191" t="s">
        <v>54</v>
      </c>
      <c r="N315" s="217" t="s">
        <v>346</v>
      </c>
      <c r="O315" s="192" t="s">
        <v>122</v>
      </c>
      <c r="P315" s="185">
        <v>0</v>
      </c>
      <c r="Q315" s="190" t="str">
        <f>VLOOKUP(G315,BASE!F:H,3,0)</f>
        <v>IBC SM13</v>
      </c>
      <c r="R315" s="212">
        <f>IF(O315="PRANCHA",VLOOKUP(Q315,QUANT!F:K,6,0),IF('Precificação CIF'!O265="BAÚ",VLOOKUP('Precificação CIF'!Q265,QUANT!F:K,2,0),IF(O315="CARRETA",VLOOKUP(Q315,QUANT!F:K,3,0))))</f>
        <v>60</v>
      </c>
      <c r="S315" s="185">
        <f t="shared" si="80"/>
        <v>0</v>
      </c>
      <c r="T315" s="215" t="s">
        <v>2132</v>
      </c>
      <c r="U315" s="214">
        <v>0.3</v>
      </c>
      <c r="V315" s="216">
        <f t="shared" si="81"/>
        <v>1085.2556571428572</v>
      </c>
      <c r="W315" s="175"/>
      <c r="X315"/>
      <c r="Y315" s="190"/>
    </row>
    <row r="316" spans="1:25" s="44" customFormat="1" hidden="1">
      <c r="A316" s="190" t="s">
        <v>2413</v>
      </c>
      <c r="B316" s="190"/>
      <c r="C316" s="190" t="str">
        <f t="shared" si="79"/>
        <v>BR0117584010</v>
      </c>
      <c r="D316" s="198">
        <v>4010</v>
      </c>
      <c r="E316" s="39">
        <v>205142</v>
      </c>
      <c r="F316" t="s">
        <v>969</v>
      </c>
      <c r="G316" s="190" t="s">
        <v>1190</v>
      </c>
      <c r="H316" s="190" t="s">
        <v>2620</v>
      </c>
      <c r="I316" s="198" t="s">
        <v>487</v>
      </c>
      <c r="J316" s="179">
        <f>VLOOKUP(C316,BASE!A:N,14,0)</f>
        <v>754.21027000000004</v>
      </c>
      <c r="K316" s="179">
        <f>VLOOKUP(C316,BASE!A:O,15,0)</f>
        <v>12.12</v>
      </c>
      <c r="L316" s="185">
        <f>VLOOKUP(G316,BASE!F:M,8,0)*0.03</f>
        <v>1.77</v>
      </c>
      <c r="M316" s="190" t="s">
        <v>72</v>
      </c>
      <c r="N316" s="217" t="s">
        <v>346</v>
      </c>
      <c r="O316" s="192" t="s">
        <v>121</v>
      </c>
      <c r="P316" s="185">
        <f>VLOOKUP(O316&amp;M316&amp;D316,'Tabela Frete At. 23.03.22'!A:P,16,0)</f>
        <v>1957.984376727273</v>
      </c>
      <c r="Q316" s="190" t="str">
        <f>VLOOKUP(G316,BASE!F:H,3,0)</f>
        <v>IBC SM13</v>
      </c>
      <c r="R316" s="212">
        <f>IF(O316="PRANCHA",VLOOKUP(Q316,QUANT!F:K,6,0),IF('Precificação CIF'!O316="BAÚ",VLOOKUP('Precificação CIF'!Q316,QUANT!F:K,2,0),IF(O316="CARRETA",VLOOKUP(Q316,QUANT!F:K,3,0))))</f>
        <v>44</v>
      </c>
      <c r="S316" s="185">
        <f t="shared" si="80"/>
        <v>44.49964492561984</v>
      </c>
      <c r="T316" s="215" t="s">
        <v>2133</v>
      </c>
      <c r="U316" s="214">
        <v>0.3</v>
      </c>
      <c r="V316" s="216">
        <f t="shared" si="81"/>
        <v>1160.857021322314</v>
      </c>
      <c r="W316" s="190"/>
      <c r="X316"/>
      <c r="Y316" s="190"/>
    </row>
    <row r="317" spans="1:25" s="44" customFormat="1" hidden="1">
      <c r="A317" s="190" t="s">
        <v>2267</v>
      </c>
      <c r="B317" s="190"/>
      <c r="C317" s="190" t="str">
        <f t="shared" si="79"/>
        <v>120119711040</v>
      </c>
      <c r="D317" s="198">
        <v>1040</v>
      </c>
      <c r="E317" s="39">
        <v>204790</v>
      </c>
      <c r="F317" t="s">
        <v>2428</v>
      </c>
      <c r="G317" s="190">
        <v>12011971</v>
      </c>
      <c r="H317" s="190" t="s">
        <v>2195</v>
      </c>
      <c r="I317" s="198" t="s">
        <v>487</v>
      </c>
      <c r="J317" s="179">
        <f>VLOOKUP(C317,BASE!A:N,14,0)</f>
        <v>104.47370000000001</v>
      </c>
      <c r="K317" s="179">
        <f>VLOOKUP(C317,BASE!A:O,15,0)</f>
        <v>3.06</v>
      </c>
      <c r="L317" s="185">
        <f>VLOOKUP(G317,BASE!F:M,8,0)*0.03</f>
        <v>0.25349999999999995</v>
      </c>
      <c r="M317" s="190" t="s">
        <v>72</v>
      </c>
      <c r="N317" s="217" t="s">
        <v>346</v>
      </c>
      <c r="O317" s="192" t="s">
        <v>121</v>
      </c>
      <c r="P317" s="185">
        <f>VLOOKUP(O317&amp;M317&amp;D317,'Tabela Frete At. 23.03.22'!A:P,16,0)</f>
        <v>2371.0708181818181</v>
      </c>
      <c r="Q317" s="190" t="str">
        <f>VLOOKUP(G317,BASE!F:H,3,0)</f>
        <v>TTF0220 LRING</v>
      </c>
      <c r="R317" s="212">
        <f>IF(O317="PRANCHA",VLOOKUP(Q317,QUANT!F:K,6,0),IF('Precificação CIF'!O317="BAÚ",VLOOKUP('Precificação CIF'!Q317,QUANT!F:K,2,0),IF(O317="CARRETA",VLOOKUP(Q317,QUANT!F:K,3,0))))</f>
        <v>240</v>
      </c>
      <c r="S317" s="185">
        <f t="shared" si="80"/>
        <v>9.8794617424242421</v>
      </c>
      <c r="T317" s="215" t="s">
        <v>2132</v>
      </c>
      <c r="U317" s="214">
        <v>0.3</v>
      </c>
      <c r="V317" s="216">
        <f t="shared" si="81"/>
        <v>153.9817142857143</v>
      </c>
      <c r="W317" s="190"/>
      <c r="X317"/>
      <c r="Y317" s="190"/>
    </row>
    <row r="318" spans="1:25" s="44" customFormat="1" hidden="1">
      <c r="A318" s="190" t="s">
        <v>2281</v>
      </c>
      <c r="B318" s="190"/>
      <c r="C318" s="190" t="str">
        <f t="shared" si="79"/>
        <v>220120201040</v>
      </c>
      <c r="D318" s="198">
        <v>1040</v>
      </c>
      <c r="E318" s="39">
        <v>204790</v>
      </c>
      <c r="F318" t="s">
        <v>2428</v>
      </c>
      <c r="G318" s="190">
        <v>22012020</v>
      </c>
      <c r="H318" s="190" t="s">
        <v>2200</v>
      </c>
      <c r="I318" s="198" t="s">
        <v>487</v>
      </c>
      <c r="J318" s="179">
        <f>VLOOKUP(C318,BASE!A:N,14,0)</f>
        <v>12.962919999999999</v>
      </c>
      <c r="K318" s="179">
        <f>VLOOKUP(C318,BASE!A:O,15,0)</f>
        <v>0.7</v>
      </c>
      <c r="L318" s="185">
        <f>VLOOKUP(G318,BASE!F:M,8,0)*0.03</f>
        <v>3.1800000000000002E-2</v>
      </c>
      <c r="M318" s="190" t="s">
        <v>72</v>
      </c>
      <c r="N318" s="217" t="s">
        <v>346</v>
      </c>
      <c r="O318" s="192" t="s">
        <v>121</v>
      </c>
      <c r="P318" s="185">
        <f>VLOOKUP(O318&amp;M318&amp;D318,'Tabela Frete At. 23.03.22'!A:P,16,0)</f>
        <v>2371.0708181818181</v>
      </c>
      <c r="Q318" s="190" t="str">
        <f>VLOOKUP(G318,BASE!F:H,3,0)</f>
        <v>BTF0020 RTAN4</v>
      </c>
      <c r="R318" s="212">
        <f>IF(O318="PRANCHA",VLOOKUP(Q318,QUANT!F:K,6,0),IF('Precificação CIF'!O318="BAÚ",VLOOKUP('Precificação CIF'!Q318,QUANT!F:K,2,0),IF(O318="CARRETA",VLOOKUP(Q318,QUANT!F:K,3,0))))</f>
        <v>2000</v>
      </c>
      <c r="S318" s="185">
        <f t="shared" si="80"/>
        <v>1.1855354090909092</v>
      </c>
      <c r="T318" s="215" t="s">
        <v>2133</v>
      </c>
      <c r="U318" s="214">
        <v>0.3</v>
      </c>
      <c r="V318" s="216">
        <f t="shared" si="81"/>
        <v>21.257507727272724</v>
      </c>
      <c r="W318" s="190"/>
      <c r="X318"/>
      <c r="Y318" s="190"/>
    </row>
    <row r="319" spans="1:25" s="44" customFormat="1" hidden="1">
      <c r="A319" s="190" t="s">
        <v>2290</v>
      </c>
      <c r="B319" s="190"/>
      <c r="C319" s="190" t="str">
        <f t="shared" si="79"/>
        <v>BR0117591040</v>
      </c>
      <c r="D319" s="198">
        <v>1040</v>
      </c>
      <c r="E319" s="39">
        <v>204790</v>
      </c>
      <c r="F319" t="s">
        <v>2428</v>
      </c>
      <c r="G319" s="190" t="s">
        <v>1467</v>
      </c>
      <c r="H319" s="190" t="s">
        <v>2063</v>
      </c>
      <c r="I319" s="198" t="s">
        <v>487</v>
      </c>
      <c r="J319" s="179">
        <f>VLOOKUP(C319,BASE!A:N,14,0)</f>
        <v>106.75123000000001</v>
      </c>
      <c r="K319" s="179">
        <f>VLOOKUP(C319,BASE!A:O,15,0)</f>
        <v>3.06</v>
      </c>
      <c r="L319" s="185">
        <f>VLOOKUP(G319,BASE!F:M,8,0)*0.03</f>
        <v>0.25550999999999996</v>
      </c>
      <c r="M319" s="190" t="s">
        <v>72</v>
      </c>
      <c r="N319" s="217" t="s">
        <v>346</v>
      </c>
      <c r="O319" s="192" t="s">
        <v>121</v>
      </c>
      <c r="P319" s="185">
        <f>VLOOKUP(O319&amp;M319&amp;D319,'Tabela Frete At. 23.03.22'!A:P,16,0)</f>
        <v>2371.0708181818181</v>
      </c>
      <c r="Q319" s="190" t="str">
        <f>VLOOKUP(G319,BASE!F:H,3,0)</f>
        <v>TTF0220 LRING</v>
      </c>
      <c r="R319" s="212">
        <f>IF(O319="PRANCHA",VLOOKUP(Q319,QUANT!F:K,6,0),IF('Precificação CIF'!O319="BAÚ",VLOOKUP('Precificação CIF'!Q319,QUANT!F:K,2,0),IF(O319="CARRETA",VLOOKUP(Q319,QUANT!F:K,3,0))))</f>
        <v>240</v>
      </c>
      <c r="S319" s="185">
        <f t="shared" si="80"/>
        <v>9.8794617424242421</v>
      </c>
      <c r="T319" s="215" t="s">
        <v>2132</v>
      </c>
      <c r="U319" s="214">
        <v>0.3</v>
      </c>
      <c r="V319" s="216">
        <f t="shared" si="81"/>
        <v>157.23820000000003</v>
      </c>
      <c r="W319" s="190"/>
      <c r="X319"/>
      <c r="Y319" s="190"/>
    </row>
    <row r="320" spans="1:25" s="44" customFormat="1" hidden="1">
      <c r="A320" s="190" t="s">
        <v>2363</v>
      </c>
      <c r="B320" s="190"/>
      <c r="C320" s="190" t="str">
        <f t="shared" si="79"/>
        <v>BR0121392064</v>
      </c>
      <c r="D320" s="198">
        <v>2064</v>
      </c>
      <c r="E320" s="39">
        <v>214735</v>
      </c>
      <c r="F320" t="s">
        <v>2447</v>
      </c>
      <c r="G320" s="190" t="s">
        <v>2167</v>
      </c>
      <c r="H320" s="190" t="s">
        <v>2168</v>
      </c>
      <c r="I320" s="198" t="s">
        <v>487</v>
      </c>
      <c r="J320" s="179">
        <f>VLOOKUP(C320,BASE!A:N,14,0)</f>
        <v>46.209440000000001</v>
      </c>
      <c r="K320" s="179">
        <f>VLOOKUP(C320,BASE!A:O,15,0)</f>
        <v>2.64</v>
      </c>
      <c r="L320" s="185">
        <f>VLOOKUP(G320,BASE!F:M,8,0)*0.03</f>
        <v>0.40499999999999997</v>
      </c>
      <c r="M320" s="190" t="s">
        <v>72</v>
      </c>
      <c r="N320" s="217" t="s">
        <v>346</v>
      </c>
      <c r="O320" s="192" t="s">
        <v>122</v>
      </c>
      <c r="P320" s="185">
        <f>VLOOKUP(O320&amp;M320&amp;D320,'Tabela Frete At. 23.03.22'!A:P,16,0)</f>
        <v>2632.8704000000002</v>
      </c>
      <c r="Q320" s="190" t="str">
        <f>VLOOKUP(G320,BASE!F:H,3,0)</f>
        <v>TF 200</v>
      </c>
      <c r="R320" s="212">
        <f>IF(O320="PRANCHA",VLOOKUP(Q320,QUANT!F:K,6,0),IF('Precificação CIF'!O320="BAÚ",VLOOKUP('Precificação CIF'!Q320,QUANT!F:K,2,0),IF(O320="CARRETA",VLOOKUP(Q320,QUANT!F:K,3,0))))</f>
        <v>324</v>
      </c>
      <c r="S320" s="185">
        <f t="shared" si="80"/>
        <v>8.1261432098765436</v>
      </c>
      <c r="T320" s="215" t="s">
        <v>2133</v>
      </c>
      <c r="U320" s="214">
        <v>0.3</v>
      </c>
      <c r="V320" s="216">
        <f t="shared" si="81"/>
        <v>81.972261728395068</v>
      </c>
      <c r="W320" s="190"/>
      <c r="X320"/>
      <c r="Y320" s="190"/>
    </row>
    <row r="321" spans="1:25" s="44" customFormat="1" hidden="1">
      <c r="A321" s="190" t="s">
        <v>2367</v>
      </c>
      <c r="B321" s="190"/>
      <c r="C321" s="190" t="str">
        <f t="shared" si="79"/>
        <v>BR0121442064</v>
      </c>
      <c r="D321" s="198">
        <v>2064</v>
      </c>
      <c r="E321" s="39">
        <v>214735</v>
      </c>
      <c r="F321" t="s">
        <v>2447</v>
      </c>
      <c r="G321" s="190" t="s">
        <v>2177</v>
      </c>
      <c r="H321" s="190" t="s">
        <v>2178</v>
      </c>
      <c r="I321" s="198" t="s">
        <v>487</v>
      </c>
      <c r="J321" s="179">
        <f>VLOOKUP(C321,BASE!A:N,14,0)</f>
        <v>54.74729</v>
      </c>
      <c r="K321" s="179">
        <f>VLOOKUP(C321,BASE!A:O,15,0)</f>
        <v>2.64</v>
      </c>
      <c r="L321" s="185">
        <f>VLOOKUP(G321,BASE!F:M,8,0)*0.03</f>
        <v>0.44999999999999996</v>
      </c>
      <c r="M321" s="190" t="s">
        <v>72</v>
      </c>
      <c r="N321" s="217" t="s">
        <v>346</v>
      </c>
      <c r="O321" s="192" t="s">
        <v>122</v>
      </c>
      <c r="P321" s="185">
        <f>VLOOKUP(O321&amp;M321&amp;D321,'Tabela Frete At. 23.03.22'!A:P,16,0)</f>
        <v>2632.8704000000002</v>
      </c>
      <c r="Q321" s="190" t="str">
        <f>VLOOKUP(G321,BASE!F:H,3,0)</f>
        <v>TF 200</v>
      </c>
      <c r="R321" s="212">
        <f>IF(O321="PRANCHA",VLOOKUP(Q321,QUANT!F:K,6,0),IF('Precificação CIF'!O321="BAÚ",VLOOKUP('Precificação CIF'!Q321,QUANT!F:K,2,0),IF(O321="CARRETA",VLOOKUP(Q321,QUANT!F:K,3,0))))</f>
        <v>324</v>
      </c>
      <c r="S321" s="185">
        <f t="shared" si="80"/>
        <v>8.1261432098765436</v>
      </c>
      <c r="T321" s="215" t="s">
        <v>2132</v>
      </c>
      <c r="U321" s="214">
        <v>0.3</v>
      </c>
      <c r="V321" s="216">
        <f t="shared" si="81"/>
        <v>82.624700000000004</v>
      </c>
      <c r="W321" s="190"/>
      <c r="X321"/>
      <c r="Y321" s="190"/>
    </row>
    <row r="322" spans="1:25" s="44" customFormat="1" hidden="1">
      <c r="A322" s="190" t="s">
        <v>2370</v>
      </c>
      <c r="B322" s="190"/>
      <c r="C322" s="190" t="str">
        <f t="shared" si="79"/>
        <v>BR0120802064</v>
      </c>
      <c r="D322" s="198">
        <v>2064</v>
      </c>
      <c r="E322" s="39">
        <v>214735</v>
      </c>
      <c r="F322" t="s">
        <v>2447</v>
      </c>
      <c r="G322" s="190" t="s">
        <v>2170</v>
      </c>
      <c r="H322" s="190" t="s">
        <v>2171</v>
      </c>
      <c r="I322" s="198" t="s">
        <v>487</v>
      </c>
      <c r="J322" s="179">
        <f>VLOOKUP(C322,BASE!A:N,14,0)</f>
        <v>46.414299999999997</v>
      </c>
      <c r="K322" s="179">
        <f>VLOOKUP(C322,BASE!A:O,15,0)</f>
        <v>2.64</v>
      </c>
      <c r="L322" s="185">
        <f>VLOOKUP(G322,BASE!F:M,8,0)*0.03</f>
        <v>0.40499999999999997</v>
      </c>
      <c r="M322" s="190" t="s">
        <v>72</v>
      </c>
      <c r="N322" s="217" t="s">
        <v>346</v>
      </c>
      <c r="O322" s="192" t="s">
        <v>122</v>
      </c>
      <c r="P322" s="185">
        <f>VLOOKUP(O322&amp;M322&amp;D322,'Tabela Frete At. 23.03.22'!A:P,16,0)</f>
        <v>2632.8704000000002</v>
      </c>
      <c r="Q322" s="190" t="str">
        <f>VLOOKUP(G322,BASE!F:H,3,0)</f>
        <v>TF 200</v>
      </c>
      <c r="R322" s="212">
        <f>IF(O322="PRANCHA",VLOOKUP(Q322,QUANT!F:K,6,0),IF('Precificação CIF'!O322="BAÚ",VLOOKUP('Precificação CIF'!Q322,QUANT!F:K,2,0),IF(O322="CARRETA",VLOOKUP(Q322,QUANT!F:K,3,0))))</f>
        <v>324</v>
      </c>
      <c r="S322" s="185">
        <f t="shared" si="80"/>
        <v>8.1261432098765436</v>
      </c>
      <c r="T322" s="215" t="s">
        <v>2132</v>
      </c>
      <c r="U322" s="214">
        <v>0.3</v>
      </c>
      <c r="V322" s="216">
        <f t="shared" si="81"/>
        <v>70.656142857142854</v>
      </c>
      <c r="W322" s="190"/>
      <c r="X322"/>
      <c r="Y322" s="190"/>
    </row>
    <row r="323" spans="1:25" s="44" customFormat="1" hidden="1">
      <c r="A323" s="190" t="s">
        <v>2379</v>
      </c>
      <c r="B323" s="190"/>
      <c r="C323" s="190" t="str">
        <f t="shared" si="79"/>
        <v>BR0109832064</v>
      </c>
      <c r="D323" s="198">
        <v>2064</v>
      </c>
      <c r="E323" s="39">
        <v>214735</v>
      </c>
      <c r="F323" t="s">
        <v>2447</v>
      </c>
      <c r="G323" s="190" t="s">
        <v>1329</v>
      </c>
      <c r="H323" s="190" t="s">
        <v>2148</v>
      </c>
      <c r="I323" s="198" t="s">
        <v>487</v>
      </c>
      <c r="J323" s="179">
        <f>VLOOKUP(C323,BASE!A:N,14,0)</f>
        <v>141.23499000000001</v>
      </c>
      <c r="K323" s="179">
        <f>VLOOKUP(C323,BASE!A:O,15,0)</f>
        <v>2.64</v>
      </c>
      <c r="L323" s="185">
        <f>VLOOKUP(G323,BASE!F:M,8,0)*0.03</f>
        <v>0.44999999999999996</v>
      </c>
      <c r="M323" s="190" t="s">
        <v>72</v>
      </c>
      <c r="N323" s="217" t="s">
        <v>346</v>
      </c>
      <c r="O323" s="192" t="s">
        <v>122</v>
      </c>
      <c r="P323" s="185">
        <f>VLOOKUP(O323&amp;M323&amp;D323,'Tabela Frete At. 23.03.22'!A:P,16,0)</f>
        <v>2632.8704000000002</v>
      </c>
      <c r="Q323" s="190" t="str">
        <f>VLOOKUP(G323,BASE!F:H,3,0)</f>
        <v>TF 200</v>
      </c>
      <c r="R323" s="212">
        <f>IF(O323="PRANCHA",VLOOKUP(Q323,QUANT!F:K,6,0),IF('Precificação CIF'!O323="BAÚ",VLOOKUP('Precificação CIF'!Q323,QUANT!F:K,2,0),IF(O323="CARRETA",VLOOKUP(Q323,QUANT!F:K,3,0))))</f>
        <v>324</v>
      </c>
      <c r="S323" s="185">
        <f t="shared" si="80"/>
        <v>8.1261432098765436</v>
      </c>
      <c r="T323" s="215" t="s">
        <v>2133</v>
      </c>
      <c r="U323" s="214">
        <v>0.3</v>
      </c>
      <c r="V323" s="216">
        <f t="shared" si="81"/>
        <v>217.7873331569665</v>
      </c>
      <c r="W323" s="190"/>
      <c r="X323"/>
      <c r="Y323" s="190"/>
    </row>
    <row r="324" spans="1:25" s="44" customFormat="1" hidden="1">
      <c r="A324" s="190" t="s">
        <v>2384</v>
      </c>
      <c r="B324" s="190"/>
      <c r="C324" s="190" t="str">
        <f t="shared" si="79"/>
        <v>BR0121422064</v>
      </c>
      <c r="D324" s="198">
        <v>2064</v>
      </c>
      <c r="E324" s="39">
        <v>214735</v>
      </c>
      <c r="F324" t="s">
        <v>2447</v>
      </c>
      <c r="G324" s="190" t="s">
        <v>2244</v>
      </c>
      <c r="H324" s="190" t="s">
        <v>2245</v>
      </c>
      <c r="I324" s="198" t="s">
        <v>487</v>
      </c>
      <c r="J324" s="179">
        <f>VLOOKUP(C324,BASE!A:N,14,0)</f>
        <v>56.438189999999999</v>
      </c>
      <c r="K324" s="179">
        <f>VLOOKUP(C324,BASE!A:O,15,0)</f>
        <v>2.64</v>
      </c>
      <c r="L324" s="185">
        <f>VLOOKUP(G324,BASE!F:M,8,0)*0.03</f>
        <v>0.495</v>
      </c>
      <c r="M324" s="190" t="s">
        <v>72</v>
      </c>
      <c r="N324" s="217" t="s">
        <v>346</v>
      </c>
      <c r="O324" s="192" t="s">
        <v>122</v>
      </c>
      <c r="P324" s="185">
        <f>VLOOKUP(O324&amp;M324&amp;D324,'Tabela Frete At. 23.03.22'!A:P,16,0)</f>
        <v>2632.8704000000002</v>
      </c>
      <c r="Q324" s="190" t="str">
        <f>VLOOKUP(G324,BASE!F:H,3,0)</f>
        <v>TF 200</v>
      </c>
      <c r="R324" s="212">
        <f>IF(O324="PRANCHA",VLOOKUP(Q324,QUANT!F:K,6,0),IF('Precificação CIF'!O324="BAÚ",VLOOKUP('Precificação CIF'!Q324,QUANT!F:K,2,0),IF(O324="CARRETA",VLOOKUP(Q324,QUANT!F:K,3,0))))</f>
        <v>324</v>
      </c>
      <c r="S324" s="185">
        <f t="shared" si="80"/>
        <v>8.1261432098765436</v>
      </c>
      <c r="T324" s="215" t="s">
        <v>2132</v>
      </c>
      <c r="U324" s="214">
        <v>0.3</v>
      </c>
      <c r="V324" s="216">
        <f t="shared" si="81"/>
        <v>85.104557142857146</v>
      </c>
      <c r="W324" s="190"/>
      <c r="X324"/>
      <c r="Y324" s="190"/>
    </row>
    <row r="325" spans="1:25" s="44" customFormat="1" hidden="1">
      <c r="A325" s="190" t="s">
        <v>2385</v>
      </c>
      <c r="B325" s="190"/>
      <c r="C325" s="190" t="str">
        <f t="shared" si="79"/>
        <v>BR0121472064</v>
      </c>
      <c r="D325" s="198">
        <v>2064</v>
      </c>
      <c r="E325" s="39">
        <v>214735</v>
      </c>
      <c r="F325" t="s">
        <v>2447</v>
      </c>
      <c r="G325" s="190" t="s">
        <v>2533</v>
      </c>
      <c r="H325" s="190" t="s">
        <v>2599</v>
      </c>
      <c r="I325" s="198" t="s">
        <v>487</v>
      </c>
      <c r="J325" s="179">
        <f>VLOOKUP(C325,BASE!A:N,14,0)</f>
        <v>45.472819999999999</v>
      </c>
      <c r="K325" s="179">
        <f>VLOOKUP(C325,BASE!A:O,15,0)</f>
        <v>2.64</v>
      </c>
      <c r="L325" s="185">
        <f>VLOOKUP(G325,BASE!F:M,8,0)*0.03</f>
        <v>0.40499999999999997</v>
      </c>
      <c r="M325" s="190" t="s">
        <v>72</v>
      </c>
      <c r="N325" s="217" t="s">
        <v>346</v>
      </c>
      <c r="O325" s="192" t="s">
        <v>122</v>
      </c>
      <c r="P325" s="185">
        <f>VLOOKUP(O325&amp;M325&amp;D325,'Tabela Frete At. 23.03.22'!A:P,16,0)</f>
        <v>2632.8704000000002</v>
      </c>
      <c r="Q325" s="190" t="str">
        <f>VLOOKUP(G325,BASE!F:H,3,0)</f>
        <v>TF 200</v>
      </c>
      <c r="R325" s="212">
        <f>IF(O325="PRANCHA",VLOOKUP(Q325,QUANT!F:K,6,0),IF('Precificação CIF'!O325="BAÚ",VLOOKUP('Precificação CIF'!Q325,QUANT!F:K,2,0),IF(O325="CARRETA",VLOOKUP(Q325,QUANT!F:K,3,0))))</f>
        <v>324</v>
      </c>
      <c r="S325" s="185">
        <f t="shared" si="80"/>
        <v>8.1261432098765436</v>
      </c>
      <c r="T325" s="215" t="s">
        <v>2133</v>
      </c>
      <c r="U325" s="214">
        <v>0.3</v>
      </c>
      <c r="V325" s="216">
        <f t="shared" si="81"/>
        <v>80.91994744268078</v>
      </c>
      <c r="W325" s="190"/>
      <c r="X325"/>
      <c r="Y325" s="190"/>
    </row>
    <row r="326" spans="1:25" s="44" customFormat="1" hidden="1">
      <c r="A326" s="190" t="s">
        <v>2390</v>
      </c>
      <c r="B326" s="190"/>
      <c r="C326" s="190" t="str">
        <f t="shared" si="79"/>
        <v>BR0121222064</v>
      </c>
      <c r="D326" s="198">
        <v>2064</v>
      </c>
      <c r="E326" s="39">
        <v>214735</v>
      </c>
      <c r="F326" t="s">
        <v>2447</v>
      </c>
      <c r="G326" s="190" t="s">
        <v>2111</v>
      </c>
      <c r="H326" s="190" t="s">
        <v>2112</v>
      </c>
      <c r="I326" s="198" t="s">
        <v>487</v>
      </c>
      <c r="J326" s="179">
        <f>VLOOKUP(C326,BASE!A:N,14,0)</f>
        <v>118.59605000000001</v>
      </c>
      <c r="K326" s="179">
        <f>VLOOKUP(C326,BASE!A:O,15,0)</f>
        <v>2.64</v>
      </c>
      <c r="L326" s="185">
        <f>VLOOKUP(G326,BASE!F:M,8,0)*0.03</f>
        <v>0.40499999999999997</v>
      </c>
      <c r="M326" s="190" t="s">
        <v>72</v>
      </c>
      <c r="N326" s="217" t="s">
        <v>346</v>
      </c>
      <c r="O326" s="192" t="s">
        <v>122</v>
      </c>
      <c r="P326" s="185">
        <f>VLOOKUP(O326&amp;M326&amp;D326,'Tabela Frete At. 23.03.22'!A:P,16,0)</f>
        <v>2632.8704000000002</v>
      </c>
      <c r="Q326" s="190" t="str">
        <f>VLOOKUP(G326,BASE!F:H,3,0)</f>
        <v>TF 200</v>
      </c>
      <c r="R326" s="212">
        <f>IF(O326="PRANCHA",VLOOKUP(Q326,QUANT!F:K,6,0),IF('Precificação CIF'!O326="BAÚ",VLOOKUP('Precificação CIF'!Q326,QUANT!F:K,2,0),IF(O326="CARRETA",VLOOKUP(Q326,QUANT!F:K,3,0))))</f>
        <v>324</v>
      </c>
      <c r="S326" s="185">
        <f t="shared" si="80"/>
        <v>8.1261432098765436</v>
      </c>
      <c r="T326" s="215" t="s">
        <v>2133</v>
      </c>
      <c r="U326" s="214">
        <v>0.3</v>
      </c>
      <c r="V326" s="216">
        <f t="shared" si="81"/>
        <v>185.38170458553793</v>
      </c>
      <c r="W326" s="190"/>
      <c r="X326"/>
      <c r="Y326" s="190"/>
    </row>
    <row r="327" spans="1:25" s="44" customFormat="1" hidden="1">
      <c r="A327" s="190" t="s">
        <v>2395</v>
      </c>
      <c r="B327" s="190"/>
      <c r="C327" s="190" t="str">
        <f t="shared" si="79"/>
        <v>BR0121412064</v>
      </c>
      <c r="D327" s="198">
        <v>2064</v>
      </c>
      <c r="E327" s="39">
        <v>214735</v>
      </c>
      <c r="F327" t="s">
        <v>2447</v>
      </c>
      <c r="G327" s="190" t="s">
        <v>2172</v>
      </c>
      <c r="H327" s="190" t="s">
        <v>2173</v>
      </c>
      <c r="I327" s="198" t="s">
        <v>487</v>
      </c>
      <c r="J327" s="179">
        <f>VLOOKUP(C327,BASE!A:N,14,0)</f>
        <v>111.49272999999999</v>
      </c>
      <c r="K327" s="179">
        <f>VLOOKUP(C327,BASE!A:O,15,0)</f>
        <v>2.64</v>
      </c>
      <c r="L327" s="185">
        <f>VLOOKUP(G327,BASE!F:M,8,0)*0.03</f>
        <v>0.40499999999999997</v>
      </c>
      <c r="M327" s="190" t="s">
        <v>72</v>
      </c>
      <c r="N327" s="217" t="s">
        <v>346</v>
      </c>
      <c r="O327" s="192" t="s">
        <v>122</v>
      </c>
      <c r="P327" s="185">
        <f>VLOOKUP(O327&amp;M327&amp;D327,'Tabela Frete At. 23.03.22'!A:P,16,0)</f>
        <v>2632.8704000000002</v>
      </c>
      <c r="Q327" s="190" t="str">
        <f>VLOOKUP(G327,BASE!F:H,3,0)</f>
        <v>TF 200</v>
      </c>
      <c r="R327" s="212">
        <f>IF(O327="PRANCHA",VLOOKUP(Q327,QUANT!F:K,6,0),IF('Precificação CIF'!O327="BAÚ",VLOOKUP('Precificação CIF'!Q327,QUANT!F:K,2,0),IF(O327="CARRETA",VLOOKUP(Q327,QUANT!F:K,3,0))))</f>
        <v>324</v>
      </c>
      <c r="S327" s="185">
        <f t="shared" si="80"/>
        <v>8.1261432098765436</v>
      </c>
      <c r="T327" s="215" t="s">
        <v>2132</v>
      </c>
      <c r="U327" s="214">
        <v>0.3</v>
      </c>
      <c r="V327" s="216">
        <f t="shared" si="81"/>
        <v>163.62532857142858</v>
      </c>
      <c r="W327" s="190"/>
      <c r="X327"/>
      <c r="Y327" s="190"/>
    </row>
    <row r="328" spans="1:25" s="44" customFormat="1" hidden="1">
      <c r="A328" s="190" t="str">
        <f t="shared" ref="A328:A330" si="84">D328&amp;G328&amp;E328</f>
        <v>4010BR012117213023</v>
      </c>
      <c r="B328" s="190"/>
      <c r="C328" s="190" t="str">
        <f t="shared" ref="C328:C346" si="85">G328&amp;D328</f>
        <v>BR0121174010</v>
      </c>
      <c r="D328" s="198">
        <v>4010</v>
      </c>
      <c r="E328" s="39">
        <v>213023</v>
      </c>
      <c r="F328" t="s">
        <v>2040</v>
      </c>
      <c r="G328" s="39" t="s">
        <v>2126</v>
      </c>
      <c r="H328" s="190" t="s">
        <v>2127</v>
      </c>
      <c r="I328" s="198" t="s">
        <v>487</v>
      </c>
      <c r="J328" s="179">
        <f>VLOOKUP(C328,BASE!A:N,14,0)</f>
        <v>466.34199999999998</v>
      </c>
      <c r="K328" s="179">
        <f>VLOOKUP(C328,BASE!A:O,15,0)</f>
        <v>12.12</v>
      </c>
      <c r="L328" s="185">
        <f>VLOOKUP(G328,BASE!F:M,8,0)*0.03</f>
        <v>1.8299999999999998</v>
      </c>
      <c r="M328" s="190" t="s">
        <v>234</v>
      </c>
      <c r="N328" s="198" t="s">
        <v>491</v>
      </c>
      <c r="O328" s="192" t="s">
        <v>121</v>
      </c>
      <c r="P328" s="185">
        <f>VLOOKUP(O328&amp;M328&amp;D328,'Tabela Frete At. 23.03.22'!A:P,16,0)</f>
        <v>4556.1050681818178</v>
      </c>
      <c r="Q328" s="190" t="str">
        <f>VLOOKUP(G328,BASE!F:H,3,0)</f>
        <v>IBC SM06</v>
      </c>
      <c r="R328" s="212">
        <f>IF(O328="PRANCHA",VLOOKUP(Q328,QUANT!F:K,6,0),IF('Precificação CIF'!O328="BAÚ",VLOOKUP('Precificação CIF'!Q328,QUANT!F:K,2,0),IF(O328="CARRETA",VLOOKUP(Q328,QUANT!F:K,3,0))))</f>
        <v>44</v>
      </c>
      <c r="S328" s="185">
        <f t="shared" ref="S328:S346" si="86">P328/R328</f>
        <v>103.54784245867768</v>
      </c>
      <c r="T328" s="215" t="s">
        <v>2133</v>
      </c>
      <c r="U328" s="214">
        <v>0.3</v>
      </c>
      <c r="V328" s="216">
        <f t="shared" ref="V328:V346" si="87">IF(T328="CIF",(J328+K328+L328+S328)/(100%-U328),IF(T328="FOB",(J328+K328+L328)/(100%-U328),"FALTA DIGITAR CIF OU FOB"))</f>
        <v>834.05691779811093</v>
      </c>
      <c r="W328" s="175"/>
      <c r="X328"/>
      <c r="Y328" s="190"/>
    </row>
    <row r="329" spans="1:25" s="44" customFormat="1" hidden="1">
      <c r="A329" s="190" t="str">
        <f t="shared" si="84"/>
        <v>2060BR000090207367</v>
      </c>
      <c r="B329" s="190"/>
      <c r="C329" s="190" t="str">
        <f t="shared" si="85"/>
        <v>BR0000902060</v>
      </c>
      <c r="D329" s="198">
        <v>2060</v>
      </c>
      <c r="E329" s="222">
        <v>207367</v>
      </c>
      <c r="F329" t="s">
        <v>569</v>
      </c>
      <c r="G329" s="39" t="s">
        <v>1417</v>
      </c>
      <c r="H329" s="190" t="s">
        <v>1887</v>
      </c>
      <c r="I329" s="198" t="s">
        <v>487</v>
      </c>
      <c r="J329" s="179">
        <f>VLOOKUP(C329,BASE!A:N,14,0)</f>
        <v>122.42657</v>
      </c>
      <c r="K329" s="179">
        <f>VLOOKUP(C329,BASE!A:O,15,0)</f>
        <v>2.12</v>
      </c>
      <c r="L329" s="185"/>
      <c r="M329" s="191" t="s">
        <v>780</v>
      </c>
      <c r="N329" s="217" t="s">
        <v>346</v>
      </c>
      <c r="O329" s="192" t="s">
        <v>122</v>
      </c>
      <c r="P329" s="185">
        <f>VLOOKUP(O329&amp;M329&amp;D329,'Tabela Frete At. 23.03.22'!A:P,16,0)</f>
        <v>3539.6819534339343</v>
      </c>
      <c r="Q329" s="190" t="str">
        <f>VLOOKUP(G329,BASE!F:H,3,0)</f>
        <v>TR 200</v>
      </c>
      <c r="R329" s="212">
        <f>IF(O329="PRANCHA",VLOOKUP(Q329,QUANT!F:K,6,0),IF('Precificação CIF'!O329="BAÚ",VLOOKUP('Precificação CIF'!Q329,QUANT!F:K,2,0),IF(O329="CARRETA",VLOOKUP(Q329,QUANT!F:K,3,0))))</f>
        <v>300</v>
      </c>
      <c r="S329" s="185">
        <f t="shared" si="86"/>
        <v>11.798939844779781</v>
      </c>
      <c r="T329" s="215" t="s">
        <v>2133</v>
      </c>
      <c r="U329" s="214">
        <v>0.3</v>
      </c>
      <c r="V329" s="216">
        <f t="shared" si="87"/>
        <v>194.77929977825681</v>
      </c>
      <c r="W329" s="175"/>
      <c r="X329"/>
      <c r="Y329" s="190"/>
    </row>
    <row r="330" spans="1:25" s="44" customFormat="1" hidden="1">
      <c r="A330" s="190" t="str">
        <f t="shared" si="84"/>
        <v>2060BR000090203479</v>
      </c>
      <c r="B330" s="190"/>
      <c r="C330" s="190" t="str">
        <f t="shared" si="85"/>
        <v>BR0000902060</v>
      </c>
      <c r="D330" s="198">
        <v>2060</v>
      </c>
      <c r="E330" s="39">
        <v>203479</v>
      </c>
      <c r="F330" t="s">
        <v>2033</v>
      </c>
      <c r="G330" s="39" t="s">
        <v>1417</v>
      </c>
      <c r="H330" s="190" t="s">
        <v>2093</v>
      </c>
      <c r="I330" s="198" t="s">
        <v>487</v>
      </c>
      <c r="J330" s="179">
        <f>VLOOKUP(C330,BASE!A:N,14,0)</f>
        <v>122.42657</v>
      </c>
      <c r="K330" s="179">
        <f>VLOOKUP(C330,BASE!A:O,15,0)</f>
        <v>2.12</v>
      </c>
      <c r="L330" s="185"/>
      <c r="M330" s="190" t="s">
        <v>220</v>
      </c>
      <c r="N330" s="198" t="s">
        <v>491</v>
      </c>
      <c r="O330" s="192" t="s">
        <v>122</v>
      </c>
      <c r="P330" s="185">
        <f>VLOOKUP(O330&amp;M330&amp;D330,'Tabela Frete At. 23.03.22'!A:P,16,0)</f>
        <v>8685.9998665794919</v>
      </c>
      <c r="Q330" s="190" t="str">
        <f>VLOOKUP(G330,BASE!F:H,3,0)</f>
        <v>TR 200</v>
      </c>
      <c r="R330" s="212">
        <f>IF(O330="PRANCHA",VLOOKUP(Q330,QUANT!F:K,6,0),IF('Precificação CIF'!O330="BAÚ",VLOOKUP('Precificação CIF'!Q330,QUANT!F:K,2,0),IF(O330="CARRETA",VLOOKUP(Q330,QUANT!F:K,3,0))))</f>
        <v>300</v>
      </c>
      <c r="S330" s="185">
        <f t="shared" si="86"/>
        <v>28.953332888598307</v>
      </c>
      <c r="T330" s="215" t="s">
        <v>2133</v>
      </c>
      <c r="U330" s="214">
        <v>0.3</v>
      </c>
      <c r="V330" s="216">
        <f t="shared" si="87"/>
        <v>219.28557555514047</v>
      </c>
      <c r="W330" s="175"/>
      <c r="X330"/>
      <c r="Y330" s="190"/>
    </row>
    <row r="331" spans="1:25" s="44" customFormat="1" hidden="1">
      <c r="A331" s="190" t="s">
        <v>2354</v>
      </c>
      <c r="B331" s="190"/>
      <c r="C331" s="190" t="str">
        <f t="shared" si="85"/>
        <v>BR0121542060</v>
      </c>
      <c r="D331" s="198">
        <v>2060</v>
      </c>
      <c r="E331" s="39">
        <v>214749</v>
      </c>
      <c r="F331" t="s">
        <v>2472</v>
      </c>
      <c r="G331" s="190" t="s">
        <v>2523</v>
      </c>
      <c r="H331" s="190" t="s">
        <v>2590</v>
      </c>
      <c r="I331" s="198" t="s">
        <v>487</v>
      </c>
      <c r="J331" s="179">
        <f>VLOOKUP(C331,BASE!A:N,14,0)</f>
        <v>45.095050000000001</v>
      </c>
      <c r="K331" s="179">
        <f>VLOOKUP(C331,BASE!A:O,15,0)</f>
        <v>2.12</v>
      </c>
      <c r="L331" s="185">
        <f>VLOOKUP(G331,BASE!F:M,8,0)*0.03</f>
        <v>0.39599999999999996</v>
      </c>
      <c r="M331" s="190" t="s">
        <v>72</v>
      </c>
      <c r="N331" s="217" t="s">
        <v>346</v>
      </c>
      <c r="O331" s="192" t="s">
        <v>121</v>
      </c>
      <c r="P331" s="185">
        <f>VLOOKUP(O331&amp;M331&amp;D331,'Tabela Frete At. 23.03.22'!A:P,16,0)</f>
        <v>2633.8799259969164</v>
      </c>
      <c r="Q331" s="190" t="str">
        <f>VLOOKUP(G331,BASE!F:H,3,0)</f>
        <v>TF 200</v>
      </c>
      <c r="R331" s="212">
        <f>IF(O331="PRANCHA",VLOOKUP(Q331,QUANT!F:K,6,0),IF('Precificação CIF'!O331="BAÚ",VLOOKUP('Precificação CIF'!Q331,QUANT!F:K,2,0),IF(O331="CARRETA",VLOOKUP(Q331,QUANT!F:K,3,0))))</f>
        <v>240</v>
      </c>
      <c r="S331" s="185">
        <f t="shared" si="86"/>
        <v>10.974499691653818</v>
      </c>
      <c r="T331" s="215" t="s">
        <v>2132</v>
      </c>
      <c r="U331" s="214">
        <v>0.3</v>
      </c>
      <c r="V331" s="216">
        <f t="shared" si="87"/>
        <v>68.015785714285713</v>
      </c>
      <c r="W331" s="190"/>
      <c r="X331"/>
      <c r="Y331" s="190"/>
    </row>
    <row r="332" spans="1:25" s="44" customFormat="1" hidden="1">
      <c r="A332" s="190" t="str">
        <f t="shared" ref="A332" si="88">D332&amp;G332&amp;E332</f>
        <v>1040BR011779200439</v>
      </c>
      <c r="B332" s="190"/>
      <c r="C332" s="190" t="str">
        <f t="shared" si="85"/>
        <v>BR0117791040</v>
      </c>
      <c r="D332" s="198">
        <v>1040</v>
      </c>
      <c r="E332" s="222">
        <v>200439</v>
      </c>
      <c r="F332" t="s">
        <v>523</v>
      </c>
      <c r="G332" s="39" t="s">
        <v>1138</v>
      </c>
      <c r="H332" s="190" t="s">
        <v>1648</v>
      </c>
      <c r="I332" s="198" t="s">
        <v>487</v>
      </c>
      <c r="J332" s="179">
        <f>VLOOKUP(C332,BASE!A:N,14,0)</f>
        <v>11.70951</v>
      </c>
      <c r="K332" s="179">
        <f>VLOOKUP(C332,BASE!A:O,15,0)</f>
        <v>0.7</v>
      </c>
      <c r="L332" s="185">
        <f>VLOOKUP(G332,BASE!F:M,8,0)*0.03</f>
        <v>3.4079999999999992E-2</v>
      </c>
      <c r="M332" s="191" t="s">
        <v>54</v>
      </c>
      <c r="N332" s="217" t="s">
        <v>346</v>
      </c>
      <c r="O332" s="192" t="s">
        <v>122</v>
      </c>
      <c r="P332" s="185">
        <v>0</v>
      </c>
      <c r="Q332" s="190" t="str">
        <f>VLOOKUP(G332,BASE!F:H,3,0)</f>
        <v>BTF0020 RTAN3</v>
      </c>
      <c r="R332" s="212">
        <f>IF(O332="PRANCHA",VLOOKUP(Q332,QUANT!F:K,6,0),IF('Precificação CIF'!O266="BAÚ",VLOOKUP('Precificação CIF'!Q266,QUANT!F:K,2,0),IF(O332="CARRETA",VLOOKUP(Q332,QUANT!F:K,3,0))))</f>
        <v>2880</v>
      </c>
      <c r="S332" s="185">
        <f t="shared" si="86"/>
        <v>0</v>
      </c>
      <c r="T332" s="215" t="s">
        <v>2132</v>
      </c>
      <c r="U332" s="214">
        <v>0.3</v>
      </c>
      <c r="V332" s="216">
        <f t="shared" si="87"/>
        <v>17.776557142857143</v>
      </c>
      <c r="W332" s="175"/>
      <c r="X332"/>
      <c r="Y332" s="190"/>
    </row>
    <row r="333" spans="1:25" s="44" customFormat="1" hidden="1">
      <c r="A333" s="190" t="s">
        <v>2389</v>
      </c>
      <c r="B333" s="190"/>
      <c r="C333" s="190" t="str">
        <f t="shared" si="85"/>
        <v>BR0120802064</v>
      </c>
      <c r="D333" s="198">
        <v>2064</v>
      </c>
      <c r="E333" s="39">
        <v>214758</v>
      </c>
      <c r="F333" t="s">
        <v>2485</v>
      </c>
      <c r="G333" s="190" t="s">
        <v>2170</v>
      </c>
      <c r="H333" s="190" t="s">
        <v>2171</v>
      </c>
      <c r="I333" s="198" t="s">
        <v>487</v>
      </c>
      <c r="J333" s="179">
        <f>VLOOKUP(C333,BASE!A:N,14,0)</f>
        <v>46.414299999999997</v>
      </c>
      <c r="K333" s="179">
        <f>VLOOKUP(C333,BASE!A:O,15,0)</f>
        <v>2.64</v>
      </c>
      <c r="L333" s="185">
        <f>VLOOKUP(G333,BASE!F:M,8,0)*0.03</f>
        <v>0.40499999999999997</v>
      </c>
      <c r="M333" s="190" t="s">
        <v>72</v>
      </c>
      <c r="N333" s="217" t="s">
        <v>346</v>
      </c>
      <c r="O333" s="192" t="s">
        <v>122</v>
      </c>
      <c r="P333" s="185">
        <f>VLOOKUP(O333&amp;M333&amp;D333,'Tabela Frete At. 23.03.22'!A:P,16,0)</f>
        <v>2632.8704000000002</v>
      </c>
      <c r="Q333" s="190" t="str">
        <f>VLOOKUP(G333,BASE!F:H,3,0)</f>
        <v>TF 200</v>
      </c>
      <c r="R333" s="212">
        <f>IF(O333="PRANCHA",VLOOKUP(Q333,QUANT!F:K,6,0),IF('Precificação CIF'!O333="BAÚ",VLOOKUP('Precificação CIF'!Q333,QUANT!F:K,2,0),IF(O333="CARRETA",VLOOKUP(Q333,QUANT!F:K,3,0))))</f>
        <v>324</v>
      </c>
      <c r="S333" s="185">
        <f t="shared" si="86"/>
        <v>8.1261432098765436</v>
      </c>
      <c r="T333" s="215" t="s">
        <v>2132</v>
      </c>
      <c r="U333" s="214">
        <v>0.3</v>
      </c>
      <c r="V333" s="216">
        <f t="shared" si="87"/>
        <v>70.656142857142854</v>
      </c>
      <c r="W333" s="190"/>
      <c r="X333"/>
      <c r="Y333" s="190"/>
    </row>
    <row r="334" spans="1:25" s="44" customFormat="1" hidden="1">
      <c r="A334" s="190" t="str">
        <f>D334&amp;G334&amp;E334</f>
        <v>1040BR001342205361</v>
      </c>
      <c r="B334" s="190"/>
      <c r="C334" s="190" t="str">
        <f t="shared" si="85"/>
        <v>BR0013421040</v>
      </c>
      <c r="D334" s="198">
        <v>1040</v>
      </c>
      <c r="E334" s="222">
        <v>205361</v>
      </c>
      <c r="F334" t="s">
        <v>534</v>
      </c>
      <c r="G334" s="39" t="s">
        <v>1505</v>
      </c>
      <c r="H334" s="190" t="s">
        <v>1995</v>
      </c>
      <c r="I334" s="198" t="s">
        <v>487</v>
      </c>
      <c r="J334" s="179">
        <f>VLOOKUP(C334,BASE!A:N,14,0)</f>
        <v>134.22161</v>
      </c>
      <c r="K334" s="179">
        <f>VLOOKUP(C334,BASE!A:O,15,0)</f>
        <v>3.06</v>
      </c>
      <c r="L334" s="185">
        <f>VLOOKUP(G334,BASE!F:M,8,0)*0.03</f>
        <v>0.33038999999999996</v>
      </c>
      <c r="M334" s="191" t="s">
        <v>250</v>
      </c>
      <c r="N334" s="217" t="s">
        <v>346</v>
      </c>
      <c r="O334" s="192" t="s">
        <v>121</v>
      </c>
      <c r="P334" s="185">
        <f>VLOOKUP(O334&amp;M334&amp;D334,'Tabela Frete At. 23.03.22'!A:P,16,0)</f>
        <v>1361.7779636363634</v>
      </c>
      <c r="Q334" s="190" t="str">
        <f>VLOOKUP(G334,BASE!F:H,3,0)</f>
        <v>TTR0200 VANLQ</v>
      </c>
      <c r="R334" s="212">
        <f>IF(O334="PRANCHA",VLOOKUP(Q334,QUANT!F:K,6,0),IF('Precificação CIF'!O334="BAÚ",VLOOKUP('Precificação CIF'!Q334,QUANT!F:K,2,0),IF(O334="CARRETA",VLOOKUP(Q334,QUANT!F:K,3,0))))</f>
        <v>240</v>
      </c>
      <c r="S334" s="185">
        <f t="shared" si="86"/>
        <v>5.6740748484848478</v>
      </c>
      <c r="T334" s="215" t="s">
        <v>2133</v>
      </c>
      <c r="U334" s="214">
        <v>0.3</v>
      </c>
      <c r="V334" s="216">
        <f t="shared" si="87"/>
        <v>204.69439264069266</v>
      </c>
      <c r="W334" s="175"/>
      <c r="X334"/>
      <c r="Y334" s="190"/>
    </row>
    <row r="335" spans="1:25" s="44" customFormat="1" hidden="1">
      <c r="A335" s="190" t="str">
        <f>D335&amp;G335&amp;E335</f>
        <v>2060BR010531205361</v>
      </c>
      <c r="B335" s="190"/>
      <c r="C335" s="190" t="str">
        <f t="shared" si="85"/>
        <v>BR0105312060</v>
      </c>
      <c r="D335" s="198">
        <v>2060</v>
      </c>
      <c r="E335" s="39">
        <v>205361</v>
      </c>
      <c r="F335" t="s">
        <v>534</v>
      </c>
      <c r="G335" s="39" t="s">
        <v>1383</v>
      </c>
      <c r="H335" s="190" t="s">
        <v>2149</v>
      </c>
      <c r="I335" s="198" t="s">
        <v>487</v>
      </c>
      <c r="J335" s="179">
        <f>VLOOKUP(C335,BASE!A:N,14,0)</f>
        <v>109.06009</v>
      </c>
      <c r="K335" s="179">
        <f>VLOOKUP(C335,BASE!A:O,15,0)</f>
        <v>2.12</v>
      </c>
      <c r="L335" s="185">
        <f>VLOOKUP(G335,BASE!F:M,8,0)*0.03</f>
        <v>0.48</v>
      </c>
      <c r="M335" s="190" t="s">
        <v>250</v>
      </c>
      <c r="N335" s="217" t="s">
        <v>346</v>
      </c>
      <c r="O335" s="192" t="s">
        <v>122</v>
      </c>
      <c r="P335" s="185">
        <f>VLOOKUP(O335&amp;M335&amp;D335,'Tabela Frete At. 23.03.22'!A:P,16,0)</f>
        <v>4299.8215511709095</v>
      </c>
      <c r="Q335" s="190" t="str">
        <f>VLOOKUP(G335,BASE!F:H,3,0)</f>
        <v>TR 200</v>
      </c>
      <c r="R335" s="212">
        <f>IF(O335="PRANCHA",VLOOKUP(Q335,QUANT!F:K,6,0),IF('Precificação CIF'!O335="BAÚ",VLOOKUP('Precificação CIF'!Q335,QUANT!F:K,2,0),IF(O335="CARRETA",VLOOKUP(Q335,QUANT!F:K,3,0))))</f>
        <v>300</v>
      </c>
      <c r="S335" s="185">
        <f t="shared" si="86"/>
        <v>14.332738503903032</v>
      </c>
      <c r="T335" s="215" t="s">
        <v>2132</v>
      </c>
      <c r="U335" s="214">
        <v>0.3</v>
      </c>
      <c r="V335" s="216">
        <f t="shared" si="87"/>
        <v>159.51441428571431</v>
      </c>
      <c r="W335" s="190"/>
      <c r="X335"/>
      <c r="Y335" s="190"/>
    </row>
    <row r="336" spans="1:25" s="44" customFormat="1" hidden="1">
      <c r="A336" s="190" t="str">
        <f>D336&amp;G336&amp;E336</f>
        <v>2060BR002275205361</v>
      </c>
      <c r="B336" s="190"/>
      <c r="C336" s="190" t="str">
        <f t="shared" si="85"/>
        <v>BR0022752060</v>
      </c>
      <c r="D336" s="198">
        <v>2060</v>
      </c>
      <c r="E336" s="39">
        <v>205361</v>
      </c>
      <c r="F336" t="s">
        <v>534</v>
      </c>
      <c r="G336" s="39" t="s">
        <v>1275</v>
      </c>
      <c r="H336" s="190" t="s">
        <v>2161</v>
      </c>
      <c r="I336" s="198" t="s">
        <v>487</v>
      </c>
      <c r="J336" s="179">
        <f>VLOOKUP(C336,BASE!A:N,14,0)</f>
        <v>108.21962000000001</v>
      </c>
      <c r="K336" s="179">
        <f>VLOOKUP(C336,BASE!A:O,15,0)</f>
        <v>2.12</v>
      </c>
      <c r="L336" s="185">
        <f>VLOOKUP(G336,BASE!F:M,8,0)*0.03</f>
        <v>0.39299999999999996</v>
      </c>
      <c r="M336" s="190" t="s">
        <v>250</v>
      </c>
      <c r="N336" s="217" t="s">
        <v>346</v>
      </c>
      <c r="O336" s="192" t="s">
        <v>121</v>
      </c>
      <c r="P336" s="185">
        <f>VLOOKUP(O336&amp;M336&amp;D336,'Tabela Frete At. 23.03.22'!A:P,16,0)</f>
        <v>3266.6766333319856</v>
      </c>
      <c r="Q336" s="190" t="str">
        <f>VLOOKUP(G336,BASE!F:H,3,0)</f>
        <v>TF 200</v>
      </c>
      <c r="R336" s="212">
        <f>IF(O336="PRANCHA",VLOOKUP(Q336,QUANT!F:K,6,0),IF('Precificação CIF'!O336="BAÚ",VLOOKUP('Precificação CIF'!Q336,QUANT!F:K,2,0),IF(O336="CARRETA",VLOOKUP(Q336,QUANT!F:K,3,0))))</f>
        <v>240</v>
      </c>
      <c r="S336" s="185">
        <f t="shared" si="86"/>
        <v>13.611152638883274</v>
      </c>
      <c r="T336" s="215" t="s">
        <v>2133</v>
      </c>
      <c r="U336" s="214">
        <v>0.3</v>
      </c>
      <c r="V336" s="216">
        <f t="shared" si="87"/>
        <v>177.63396091269041</v>
      </c>
      <c r="W336" s="190"/>
      <c r="X336"/>
      <c r="Y336" s="190"/>
    </row>
    <row r="337" spans="1:25" s="44" customFormat="1" hidden="1">
      <c r="A337" s="190" t="s">
        <v>2301</v>
      </c>
      <c r="B337" s="190"/>
      <c r="C337" s="190" t="str">
        <f t="shared" si="85"/>
        <v>BR0099101040</v>
      </c>
      <c r="D337" s="198">
        <v>1040</v>
      </c>
      <c r="E337" s="39">
        <v>205361</v>
      </c>
      <c r="F337" t="s">
        <v>534</v>
      </c>
      <c r="G337" s="190" t="s">
        <v>1452</v>
      </c>
      <c r="H337" s="190" t="s">
        <v>2139</v>
      </c>
      <c r="I337" s="198" t="s">
        <v>487</v>
      </c>
      <c r="J337" s="179">
        <f>VLOOKUP(C337,BASE!A:N,14,0)</f>
        <v>80.729849999999999</v>
      </c>
      <c r="K337" s="179">
        <f>VLOOKUP(C337,BASE!A:O,15,0)</f>
        <v>3.06</v>
      </c>
      <c r="L337" s="185">
        <f>VLOOKUP(G337,BASE!F:M,8,0)*0.03</f>
        <v>0.28550999999999999</v>
      </c>
      <c r="M337" s="190" t="s">
        <v>250</v>
      </c>
      <c r="N337" s="217" t="s">
        <v>346</v>
      </c>
      <c r="O337" s="192" t="s">
        <v>121</v>
      </c>
      <c r="P337" s="185">
        <f>VLOOKUP(O337&amp;M337&amp;D337,'Tabela Frete At. 23.03.22'!A:P,16,0)</f>
        <v>1361.7779636363634</v>
      </c>
      <c r="Q337" s="190" t="str">
        <f>VLOOKUP(G337,BASE!F:H,3,0)</f>
        <v>TTF0200 ELANE</v>
      </c>
      <c r="R337" s="212">
        <f>IF(O337="PRANCHA",VLOOKUP(Q337,QUANT!F:K,6,0),IF('Precificação CIF'!O337="BAÚ",VLOOKUP('Precificação CIF'!Q337,QUANT!F:K,2,0),IF(O337="CARRETA",VLOOKUP(Q337,QUANT!F:K,3,0))))</f>
        <v>240</v>
      </c>
      <c r="S337" s="185">
        <f t="shared" si="86"/>
        <v>5.6740748484848478</v>
      </c>
      <c r="T337" s="215" t="s">
        <v>2133</v>
      </c>
      <c r="U337" s="214">
        <v>0.3</v>
      </c>
      <c r="V337" s="216">
        <f t="shared" si="87"/>
        <v>128.21347835497838</v>
      </c>
      <c r="W337" s="190"/>
      <c r="X337"/>
      <c r="Y337" s="190"/>
    </row>
    <row r="338" spans="1:25" s="44" customFormat="1" hidden="1">
      <c r="A338" s="190" t="s">
        <v>2332</v>
      </c>
      <c r="B338" s="190"/>
      <c r="C338" s="190" t="str">
        <f t="shared" si="85"/>
        <v>BR0004352060</v>
      </c>
      <c r="D338" s="198">
        <v>2060</v>
      </c>
      <c r="E338" s="39">
        <v>205361</v>
      </c>
      <c r="F338" t="s">
        <v>534</v>
      </c>
      <c r="G338" s="190" t="s">
        <v>2218</v>
      </c>
      <c r="H338" s="190" t="s">
        <v>2219</v>
      </c>
      <c r="I338" s="198" t="s">
        <v>487</v>
      </c>
      <c r="J338" s="179">
        <f>VLOOKUP(C338,BASE!A:N,14,0)</f>
        <v>103.81</v>
      </c>
      <c r="K338" s="179">
        <f>VLOOKUP(C338,BASE!A:O,15,0)</f>
        <v>2.12</v>
      </c>
      <c r="L338" s="185">
        <f>VLOOKUP(G338,BASE!F:M,8,0)*0.03</f>
        <v>0.39599999999999996</v>
      </c>
      <c r="M338" s="190" t="s">
        <v>250</v>
      </c>
      <c r="N338" s="217" t="s">
        <v>346</v>
      </c>
      <c r="O338" s="192" t="s">
        <v>121</v>
      </c>
      <c r="P338" s="185">
        <f>VLOOKUP(O338&amp;M338&amp;D338,'Tabela Frete At. 23.03.22'!A:P,16,0)</f>
        <v>3266.6766333319856</v>
      </c>
      <c r="Q338" s="190" t="str">
        <f>VLOOKUP(G338,BASE!F:H,3,0)</f>
        <v>TF 200</v>
      </c>
      <c r="R338" s="212">
        <f>IF(O338="PRANCHA",VLOOKUP(Q338,QUANT!F:K,6,0),IF('Precificação CIF'!O338="BAÚ",VLOOKUP('Precificação CIF'!Q338,QUANT!F:K,2,0),IF(O338="CARRETA",VLOOKUP(Q338,QUANT!F:K,3,0))))</f>
        <v>240</v>
      </c>
      <c r="S338" s="185">
        <f t="shared" si="86"/>
        <v>13.611152638883274</v>
      </c>
      <c r="T338" s="215" t="s">
        <v>2133</v>
      </c>
      <c r="U338" s="214">
        <v>0.3</v>
      </c>
      <c r="V338" s="216">
        <f t="shared" si="87"/>
        <v>171.33878948411899</v>
      </c>
      <c r="W338" s="190"/>
      <c r="X338"/>
      <c r="Y338" s="190"/>
    </row>
    <row r="339" spans="1:25" s="44" customFormat="1" hidden="1">
      <c r="A339" s="190" t="s">
        <v>2376</v>
      </c>
      <c r="B339" s="190"/>
      <c r="C339" s="190" t="str">
        <f t="shared" si="85"/>
        <v>BR0121132064</v>
      </c>
      <c r="D339" s="198">
        <v>2064</v>
      </c>
      <c r="E339" s="39">
        <v>205361</v>
      </c>
      <c r="F339" t="s">
        <v>534</v>
      </c>
      <c r="G339" s="190" t="s">
        <v>2541</v>
      </c>
      <c r="H339" s="190" t="s">
        <v>2609</v>
      </c>
      <c r="I339" s="198" t="s">
        <v>487</v>
      </c>
      <c r="J339" s="179">
        <f>VLOOKUP(C339,BASE!A:N,14,0)</f>
        <v>107.79186</v>
      </c>
      <c r="K339" s="179">
        <f>VLOOKUP(C339,BASE!A:O,15,0)</f>
        <v>2.64</v>
      </c>
      <c r="L339" s="185">
        <f>VLOOKUP(G339,BASE!F:M,8,0)*0.03</f>
        <v>0.42</v>
      </c>
      <c r="M339" s="190" t="s">
        <v>250</v>
      </c>
      <c r="N339" s="217" t="s">
        <v>346</v>
      </c>
      <c r="O339" s="192" t="s">
        <v>122</v>
      </c>
      <c r="P339" s="185">
        <f>VLOOKUP(O339&amp;M339&amp;D339,'Tabela Frete At. 23.03.22'!A:P,16,0)</f>
        <v>2953.2803272727278</v>
      </c>
      <c r="Q339" s="190" t="str">
        <f>VLOOKUP(G339,BASE!F:H,3,0)</f>
        <v>TF 200</v>
      </c>
      <c r="R339" s="212">
        <f>IF(O339="PRANCHA",VLOOKUP(Q339,QUANT!F:K,6,0),IF('Precificação CIF'!O339="BAÚ",VLOOKUP('Precificação CIF'!Q339,QUANT!F:K,2,0),IF(O339="CARRETA",VLOOKUP(Q339,QUANT!F:K,3,0))))</f>
        <v>324</v>
      </c>
      <c r="S339" s="185">
        <f t="shared" si="86"/>
        <v>9.1150627384960732</v>
      </c>
      <c r="T339" s="215" t="s">
        <v>2133</v>
      </c>
      <c r="U339" s="214">
        <v>0.3</v>
      </c>
      <c r="V339" s="216">
        <f t="shared" si="87"/>
        <v>171.38131819785156</v>
      </c>
      <c r="W339" s="190"/>
      <c r="X339"/>
    </row>
    <row r="340" spans="1:25" s="44" customFormat="1" hidden="1">
      <c r="A340" s="190" t="s">
        <v>2392</v>
      </c>
      <c r="B340" s="190"/>
      <c r="C340" s="190" t="str">
        <f t="shared" si="85"/>
        <v>BR0121782064</v>
      </c>
      <c r="D340" s="198">
        <v>2064</v>
      </c>
      <c r="E340" s="39">
        <v>205361</v>
      </c>
      <c r="F340" t="s">
        <v>534</v>
      </c>
      <c r="G340" s="190" t="s">
        <v>2545</v>
      </c>
      <c r="H340" s="190" t="s">
        <v>2614</v>
      </c>
      <c r="I340" s="198" t="s">
        <v>487</v>
      </c>
      <c r="J340" s="179">
        <f>VLOOKUP(C340,BASE!A:N,14,0)</f>
        <v>49.988599999999998</v>
      </c>
      <c r="K340" s="179">
        <f>VLOOKUP(C340,BASE!A:O,15,0)</f>
        <v>2.64</v>
      </c>
      <c r="L340" s="185">
        <f>VLOOKUP(G340,BASE!F:M,8,0)*0.03</f>
        <v>0.39599999999999996</v>
      </c>
      <c r="M340" s="190" t="s">
        <v>250</v>
      </c>
      <c r="N340" s="217" t="s">
        <v>346</v>
      </c>
      <c r="O340" s="192" t="s">
        <v>122</v>
      </c>
      <c r="P340" s="185">
        <f>VLOOKUP(O340&amp;M340&amp;D340,'Tabela Frete At. 23.03.22'!A:P,16,0)</f>
        <v>2953.2803272727278</v>
      </c>
      <c r="Q340" s="190" t="str">
        <f>VLOOKUP(G340,BASE!F:H,3,0)</f>
        <v>TF 200</v>
      </c>
      <c r="R340" s="212">
        <f>IF(O340="PRANCHA",VLOOKUP(Q340,QUANT!F:K,6,0),IF('Precificação CIF'!O340="BAÚ",VLOOKUP('Precificação CIF'!Q340,QUANT!F:K,2,0),IF(O340="CARRETA",VLOOKUP(Q340,QUANT!F:K,3,0))))</f>
        <v>324</v>
      </c>
      <c r="S340" s="185">
        <f t="shared" si="86"/>
        <v>9.1150627384960732</v>
      </c>
      <c r="T340" s="215" t="s">
        <v>2132</v>
      </c>
      <c r="U340" s="214">
        <v>0.3</v>
      </c>
      <c r="V340" s="216">
        <f t="shared" si="87"/>
        <v>75.749428571428581</v>
      </c>
      <c r="W340" s="190"/>
      <c r="X340"/>
    </row>
    <row r="341" spans="1:25" s="44" customFormat="1" hidden="1">
      <c r="A341" s="190" t="str">
        <f t="shared" ref="A341:A342" si="89">D341&amp;G341&amp;E341</f>
        <v>1040BR011625200439</v>
      </c>
      <c r="B341" s="190"/>
      <c r="C341" s="190" t="str">
        <f t="shared" si="85"/>
        <v>BR0116251040</v>
      </c>
      <c r="D341" s="198">
        <v>1040</v>
      </c>
      <c r="E341" s="222">
        <v>200439</v>
      </c>
      <c r="F341" t="s">
        <v>523</v>
      </c>
      <c r="G341" s="39" t="s">
        <v>1488</v>
      </c>
      <c r="H341" s="190" t="s">
        <v>1980</v>
      </c>
      <c r="I341" s="198" t="s">
        <v>487</v>
      </c>
      <c r="J341" s="179">
        <f>VLOOKUP(C341,BASE!A:N,14,0)</f>
        <v>119.80658</v>
      </c>
      <c r="K341" s="179">
        <f>VLOOKUP(C341,BASE!A:O,15,0)</f>
        <v>3.06</v>
      </c>
      <c r="L341" s="185">
        <f>VLOOKUP(G341,BASE!F:M,8,0)*0.03</f>
        <v>0.3</v>
      </c>
      <c r="M341" s="191" t="s">
        <v>54</v>
      </c>
      <c r="N341" s="217" t="s">
        <v>346</v>
      </c>
      <c r="O341" s="192" t="s">
        <v>122</v>
      </c>
      <c r="P341" s="185">
        <v>0</v>
      </c>
      <c r="Q341" s="190" t="str">
        <f>VLOOKUP(G341,BASE!F:H,3,0)</f>
        <v>TTF0220 LRING</v>
      </c>
      <c r="R341" s="212" t="e">
        <f>IF(O341="PRANCHA",VLOOKUP(Q341,QUANT!F:K,6,0),IF('Precificação CIF'!#REF!="BAÚ",VLOOKUP('Precificação CIF'!#REF!,QUANT!F:K,2,0),IF(O341="CARRETA",VLOOKUP(Q341,QUANT!F:K,3,0))))</f>
        <v>#REF!</v>
      </c>
      <c r="S341" s="185" t="e">
        <f t="shared" si="86"/>
        <v>#REF!</v>
      </c>
      <c r="T341" s="215" t="s">
        <v>2132</v>
      </c>
      <c r="U341" s="214">
        <v>0.3</v>
      </c>
      <c r="V341" s="216">
        <f t="shared" si="87"/>
        <v>175.95225714285715</v>
      </c>
      <c r="W341" s="175"/>
      <c r="X341"/>
    </row>
    <row r="342" spans="1:25" s="44" customFormat="1" hidden="1">
      <c r="A342" s="190" t="str">
        <f t="shared" si="89"/>
        <v>1040BR011821200439</v>
      </c>
      <c r="B342" s="190"/>
      <c r="C342" s="190" t="str">
        <f t="shared" si="85"/>
        <v>BR0118211040</v>
      </c>
      <c r="D342" s="198">
        <v>1040</v>
      </c>
      <c r="E342" s="222">
        <v>200439</v>
      </c>
      <c r="F342" t="s">
        <v>523</v>
      </c>
      <c r="G342" s="39" t="s">
        <v>1461</v>
      </c>
      <c r="H342" s="190" t="s">
        <v>1952</v>
      </c>
      <c r="I342" s="198" t="s">
        <v>487</v>
      </c>
      <c r="J342" s="179">
        <f>VLOOKUP(C342,BASE!A:N,14,0)</f>
        <v>107.65208</v>
      </c>
      <c r="K342" s="179">
        <f>VLOOKUP(C342,BASE!A:O,15,0)</f>
        <v>3.06</v>
      </c>
      <c r="L342" s="185">
        <f>VLOOKUP(G342,BASE!F:M,8,0)*0.03</f>
        <v>0.25550999999999996</v>
      </c>
      <c r="M342" s="191" t="s">
        <v>54</v>
      </c>
      <c r="N342" s="217" t="s">
        <v>346</v>
      </c>
      <c r="O342" s="192" t="s">
        <v>122</v>
      </c>
      <c r="P342" s="185">
        <v>0</v>
      </c>
      <c r="Q342" s="190" t="str">
        <f>VLOOKUP(G342,BASE!F:H,3,0)</f>
        <v>TTF0220 LRING</v>
      </c>
      <c r="R342" s="212" t="e">
        <f>IF(O342="PRANCHA",VLOOKUP(Q342,QUANT!F:K,6,0),IF('Precificação CIF'!#REF!="BAÚ",VLOOKUP('Precificação CIF'!#REF!,QUANT!F:K,2,0),IF(O342="CARRETA",VLOOKUP(Q342,QUANT!F:K,3,0))))</f>
        <v>#REF!</v>
      </c>
      <c r="S342" s="185" t="e">
        <f t="shared" si="86"/>
        <v>#REF!</v>
      </c>
      <c r="T342" s="215" t="s">
        <v>2132</v>
      </c>
      <c r="U342" s="214">
        <v>0.3</v>
      </c>
      <c r="V342" s="216">
        <f t="shared" si="87"/>
        <v>158.52512857142858</v>
      </c>
      <c r="W342" s="175"/>
      <c r="X342"/>
    </row>
    <row r="343" spans="1:25" s="44" customFormat="1" hidden="1">
      <c r="A343" s="190" t="s">
        <v>2277</v>
      </c>
      <c r="B343" s="190"/>
      <c r="C343" s="190" t="str">
        <f t="shared" si="85"/>
        <v>BR0106341040</v>
      </c>
      <c r="D343" s="198">
        <v>1040</v>
      </c>
      <c r="E343" s="39">
        <v>204442</v>
      </c>
      <c r="F343" t="s">
        <v>2432</v>
      </c>
      <c r="G343" s="190" t="s">
        <v>1127</v>
      </c>
      <c r="H343" s="190" t="s">
        <v>2053</v>
      </c>
      <c r="I343" s="198" t="s">
        <v>487</v>
      </c>
      <c r="J343" s="179">
        <f>VLOOKUP(C343,BASE!A:N,14,0)</f>
        <v>2.7997900000000002</v>
      </c>
      <c r="K343" s="179">
        <f>VLOOKUP(C343,BASE!A:O,15,0)</f>
        <v>0.14000000000000001</v>
      </c>
      <c r="L343" s="185">
        <f>VLOOKUP(G343,BASE!F:M,8,0)*0.03</f>
        <v>6.6329999999999991E-3</v>
      </c>
      <c r="M343" s="190" t="s">
        <v>72</v>
      </c>
      <c r="N343" s="217" t="s">
        <v>346</v>
      </c>
      <c r="O343" s="192" t="s">
        <v>121</v>
      </c>
      <c r="P343" s="185">
        <f>VLOOKUP(O343&amp;M343&amp;D343,'Tabela Frete At. 23.03.22'!A:P,16,0)</f>
        <v>2371.0708181818181</v>
      </c>
      <c r="Q343" s="190" t="str">
        <f>VLOOKUP(G343,BASE!F:H,3,0)</f>
        <v>BTF0005 RETAN</v>
      </c>
      <c r="R343" s="212">
        <f>IF(O343="PRANCHA",VLOOKUP(Q343,QUANT!F:K,6,0),IF('Precificação CIF'!O343="BAÚ",VLOOKUP('Precificação CIF'!Q343,QUANT!F:K,2,0),IF(O343="CARRETA",VLOOKUP(Q343,QUANT!F:K,3,0))))</f>
        <v>8000</v>
      </c>
      <c r="S343" s="185">
        <f t="shared" si="86"/>
        <v>0.29638385227272729</v>
      </c>
      <c r="T343" s="215" t="s">
        <v>2133</v>
      </c>
      <c r="U343" s="214">
        <v>0.3</v>
      </c>
      <c r="V343" s="216">
        <f t="shared" si="87"/>
        <v>4.6325812175324677</v>
      </c>
      <c r="W343" s="190"/>
      <c r="X343"/>
    </row>
    <row r="344" spans="1:25" s="44" customFormat="1" hidden="1">
      <c r="A344" s="190" t="s">
        <v>2279</v>
      </c>
      <c r="B344" s="190"/>
      <c r="C344" s="190" t="str">
        <f t="shared" si="85"/>
        <v>BR0118921040</v>
      </c>
      <c r="D344" s="198">
        <v>1040</v>
      </c>
      <c r="E344" s="39">
        <v>204442</v>
      </c>
      <c r="F344" t="s">
        <v>2432</v>
      </c>
      <c r="G344" s="190" t="s">
        <v>1163</v>
      </c>
      <c r="H344" s="190" t="s">
        <v>2057</v>
      </c>
      <c r="I344" s="198" t="s">
        <v>487</v>
      </c>
      <c r="J344" s="179">
        <f>VLOOKUP(C344,BASE!A:N,14,0)</f>
        <v>19.39106</v>
      </c>
      <c r="K344" s="179">
        <f>VLOOKUP(C344,BASE!A:O,15,0)</f>
        <v>2.4</v>
      </c>
      <c r="L344" s="185">
        <f>VLOOKUP(G344,BASE!F:M,8,0)*0.03</f>
        <v>4.3079999999999993E-2</v>
      </c>
      <c r="M344" s="190" t="s">
        <v>72</v>
      </c>
      <c r="N344" s="217" t="s">
        <v>346</v>
      </c>
      <c r="O344" s="192" t="s">
        <v>121</v>
      </c>
      <c r="P344" s="185">
        <f>VLOOKUP(O344&amp;M344&amp;D344,'Tabela Frete At. 23.03.22'!A:P,16,0)</f>
        <v>2371.0708181818181</v>
      </c>
      <c r="Q344" s="190" t="str">
        <f>VLOOKUP(G344,BASE!F:H,3,0)</f>
        <v>BTF0030 RTAN2</v>
      </c>
      <c r="R344" s="212">
        <f>IF(O344="PRANCHA",VLOOKUP(Q344,QUANT!F:K,6,0),IF('Precificação CIF'!O344="BAÚ",VLOOKUP('Precificação CIF'!Q344,QUANT!F:K,2,0),IF(O344="CARRETA",VLOOKUP(Q344,QUANT!F:K,3,0))))</f>
        <v>1600</v>
      </c>
      <c r="S344" s="185">
        <f t="shared" si="86"/>
        <v>1.4819192613636363</v>
      </c>
      <c r="T344" s="215" t="s">
        <v>2133</v>
      </c>
      <c r="U344" s="214">
        <v>0.3</v>
      </c>
      <c r="V344" s="216">
        <f t="shared" si="87"/>
        <v>33.308656087662335</v>
      </c>
      <c r="W344" s="190"/>
      <c r="X344"/>
    </row>
    <row r="345" spans="1:25" s="44" customFormat="1" hidden="1">
      <c r="A345" s="190" t="s">
        <v>2303</v>
      </c>
      <c r="B345" s="190"/>
      <c r="C345" s="190" t="str">
        <f t="shared" si="85"/>
        <v>BR0118861040</v>
      </c>
      <c r="D345" s="198">
        <v>1040</v>
      </c>
      <c r="E345" s="39">
        <v>204442</v>
      </c>
      <c r="F345" t="s">
        <v>2432</v>
      </c>
      <c r="G345" s="190" t="s">
        <v>1141</v>
      </c>
      <c r="H345" s="190" t="s">
        <v>2050</v>
      </c>
      <c r="I345" s="198" t="s">
        <v>487</v>
      </c>
      <c r="J345" s="179">
        <f>VLOOKUP(C345,BASE!A:N,14,0)</f>
        <v>12.957690000000001</v>
      </c>
      <c r="K345" s="179">
        <f>VLOOKUP(C345,BASE!A:O,15,0)</f>
        <v>0.7</v>
      </c>
      <c r="L345" s="185">
        <f>VLOOKUP(G345,BASE!F:M,8,0)*0.03</f>
        <v>3.108E-2</v>
      </c>
      <c r="M345" s="190" t="s">
        <v>72</v>
      </c>
      <c r="N345" s="217" t="s">
        <v>346</v>
      </c>
      <c r="O345" s="192" t="s">
        <v>121</v>
      </c>
      <c r="P345" s="185">
        <f>VLOOKUP(O345&amp;M345&amp;D345,'Tabela Frete At. 23.03.22'!A:P,16,0)</f>
        <v>2371.0708181818181</v>
      </c>
      <c r="Q345" s="190" t="str">
        <f>VLOOKUP(G345,BASE!F:H,3,0)</f>
        <v>BTF0020 RTAN3</v>
      </c>
      <c r="R345" s="212">
        <f>IF(O345="PRANCHA",VLOOKUP(Q345,QUANT!F:K,6,0),IF('Precificação CIF'!O345="BAÚ",VLOOKUP('Precificação CIF'!Q345,QUANT!F:K,2,0),IF(O345="CARRETA",VLOOKUP(Q345,QUANT!F:K,3,0))))</f>
        <v>2000</v>
      </c>
      <c r="S345" s="185">
        <f t="shared" si="86"/>
        <v>1.1855354090909092</v>
      </c>
      <c r="T345" s="215" t="s">
        <v>2133</v>
      </c>
      <c r="U345" s="214">
        <v>0.3</v>
      </c>
      <c r="V345" s="216">
        <f t="shared" si="87"/>
        <v>21.249007727272726</v>
      </c>
      <c r="W345" s="190"/>
      <c r="X345"/>
    </row>
    <row r="346" spans="1:25" s="44" customFormat="1" hidden="1">
      <c r="A346" s="190" t="s">
        <v>2313</v>
      </c>
      <c r="B346" s="190"/>
      <c r="C346" s="190" t="str">
        <f t="shared" si="85"/>
        <v>BR0118941040</v>
      </c>
      <c r="D346" s="198">
        <v>1040</v>
      </c>
      <c r="E346" s="39">
        <v>204442</v>
      </c>
      <c r="F346" t="s">
        <v>2432</v>
      </c>
      <c r="G346" s="190" t="s">
        <v>1173</v>
      </c>
      <c r="H346" s="190" t="s">
        <v>2048</v>
      </c>
      <c r="I346" s="198" t="s">
        <v>487</v>
      </c>
      <c r="J346" s="179">
        <f>VLOOKUP(C346,BASE!A:N,14,0)</f>
        <v>27.253440000000001</v>
      </c>
      <c r="K346" s="179">
        <f>VLOOKUP(C346,BASE!A:O,15,0)</f>
        <v>2.4</v>
      </c>
      <c r="L346" s="185">
        <f>VLOOKUP(G346,BASE!F:M,8,0)*0.03</f>
        <v>6.656999999999999E-2</v>
      </c>
      <c r="M346" s="190" t="s">
        <v>72</v>
      </c>
      <c r="N346" s="217" t="s">
        <v>346</v>
      </c>
      <c r="O346" s="192" t="s">
        <v>121</v>
      </c>
      <c r="P346" s="185">
        <f>VLOOKUP(O346&amp;M346&amp;D346,'Tabela Frete At. 23.03.22'!A:P,16,0)</f>
        <v>2371.0708181818181</v>
      </c>
      <c r="Q346" s="190" t="str">
        <f>VLOOKUP(G346,BASE!F:H,3,0)</f>
        <v>BTF0050 FASTA</v>
      </c>
      <c r="R346" s="212">
        <f>IF(O346="PRANCHA",VLOOKUP(Q346,QUANT!F:K,6,0),IF('Precificação CIF'!O346="BAÚ",VLOOKUP('Precificação CIF'!Q346,QUANT!F:K,2,0),IF(O346="CARRETA",VLOOKUP(Q346,QUANT!F:K,3,0))))</f>
        <v>1000</v>
      </c>
      <c r="S346" s="185">
        <f t="shared" si="86"/>
        <v>2.3710708181818183</v>
      </c>
      <c r="T346" s="215" t="s">
        <v>2133</v>
      </c>
      <c r="U346" s="214">
        <v>0.3</v>
      </c>
      <c r="V346" s="216">
        <f t="shared" si="87"/>
        <v>45.844401168831169</v>
      </c>
      <c r="W346" s="190"/>
      <c r="X346"/>
    </row>
    <row r="347" spans="1:25" s="44" customFormat="1" hidden="1">
      <c r="A347" s="190" t="str">
        <f>D347&amp;G347&amp;E347</f>
        <v>4010BR010717207653</v>
      </c>
      <c r="B347" s="190"/>
      <c r="C347" s="190" t="str">
        <f t="shared" ref="C347:C376" si="90">G347&amp;D347</f>
        <v>BR0107174010</v>
      </c>
      <c r="D347" s="198">
        <v>4010</v>
      </c>
      <c r="E347" s="222">
        <v>207653</v>
      </c>
      <c r="F347" t="s">
        <v>584</v>
      </c>
      <c r="G347" s="39" t="s">
        <v>1189</v>
      </c>
      <c r="H347" s="190" t="s">
        <v>1709</v>
      </c>
      <c r="I347" s="198" t="s">
        <v>487</v>
      </c>
      <c r="J347" s="179">
        <f>VLOOKUP(C347,BASE!A:N,14,0)</f>
        <v>737.56748000000005</v>
      </c>
      <c r="K347" s="179">
        <f>VLOOKUP(C347,BASE!A:O,15,0)</f>
        <v>12.12</v>
      </c>
      <c r="L347" s="185">
        <f>VLOOKUP(G347,BASE!F:M,8,0)*0.03</f>
        <v>1.89</v>
      </c>
      <c r="M347" s="190" t="s">
        <v>945</v>
      </c>
      <c r="N347" s="198" t="s">
        <v>346</v>
      </c>
      <c r="O347" s="192" t="s">
        <v>122</v>
      </c>
      <c r="P347" s="185">
        <v>0</v>
      </c>
      <c r="Q347" s="190" t="str">
        <f>VLOOKUP(G347,BASE!F:H,3,0)</f>
        <v>IBC SM13</v>
      </c>
      <c r="R347" s="212">
        <f>IF(O347="PRANCHA",VLOOKUP(Q347,QUANT!F:K,6,0),IF('Precificação CIF'!O71="BAÚ",VLOOKUP('Precificação CIF'!Q71,QUANT!F:K,2,0),IF(O347="CARRETA",VLOOKUP(Q347,QUANT!F:K,3,0))))</f>
        <v>1760</v>
      </c>
      <c r="S347" s="185">
        <f t="shared" ref="S347:S376" si="91">P347/R347</f>
        <v>0</v>
      </c>
      <c r="T347" s="215" t="s">
        <v>2132</v>
      </c>
      <c r="U347" s="214">
        <v>0.3</v>
      </c>
      <c r="V347" s="216">
        <f t="shared" ref="V347:V376" si="92">IF(T347="CIF",(J347+K347+L347+S347)/(100%-U347),IF(T347="FOB",(J347+K347+L347)/(100%-U347),"FALTA DIGITAR CIF OU FOB"))</f>
        <v>1073.6821142857143</v>
      </c>
      <c r="W347" s="175"/>
      <c r="X347"/>
    </row>
    <row r="348" spans="1:25" s="44" customFormat="1" hidden="1">
      <c r="A348" s="190" t="str">
        <f>D348&amp;G348&amp;E348</f>
        <v>1040BR011306202540</v>
      </c>
      <c r="B348" s="190"/>
      <c r="C348" s="190" t="str">
        <f t="shared" si="90"/>
        <v>BR0113061040</v>
      </c>
      <c r="D348" s="198">
        <v>1040</v>
      </c>
      <c r="E348" s="222">
        <v>202540</v>
      </c>
      <c r="F348" t="s">
        <v>536</v>
      </c>
      <c r="G348" s="39" t="s">
        <v>1502</v>
      </c>
      <c r="H348" s="190" t="s">
        <v>1992</v>
      </c>
      <c r="I348" s="198" t="s">
        <v>487</v>
      </c>
      <c r="J348" s="179">
        <f>VLOOKUP(C348,BASE!A:N,14,0)</f>
        <v>59.785780000000003</v>
      </c>
      <c r="K348" s="179">
        <f>VLOOKUP(C348,BASE!A:O,15,0)</f>
        <v>3.06</v>
      </c>
      <c r="L348" s="185">
        <f>VLOOKUP(G348,BASE!F:M,8,0)*0.03</f>
        <v>0.23402999999999999</v>
      </c>
      <c r="M348" s="182" t="s">
        <v>263</v>
      </c>
      <c r="N348" s="198" t="s">
        <v>757</v>
      </c>
      <c r="O348" s="192" t="s">
        <v>121</v>
      </c>
      <c r="P348" s="185">
        <f>VLOOKUP(O348&amp;M348&amp;D348,'Tabela Frete At. 23.03.22'!A:P,16,0)</f>
        <v>1462.4832090909088</v>
      </c>
      <c r="Q348" s="190" t="str">
        <f>VLOOKUP(G348,BASE!F:H,3,0)</f>
        <v>TTR0200 CROSC</v>
      </c>
      <c r="R348" s="212">
        <f>IF(O348="PRANCHA",VLOOKUP(Q348,QUANT!F:K,6,0),IF('Precificação CIF'!O348="BAÚ",VLOOKUP('Precificação CIF'!Q348,QUANT!F:K,2,0),IF(O348="CARRETA",VLOOKUP(Q348,QUANT!F:K,3,0))))</f>
        <v>240</v>
      </c>
      <c r="S348" s="185">
        <f t="shared" si="91"/>
        <v>6.0936800378787863</v>
      </c>
      <c r="T348" s="215" t="s">
        <v>2132</v>
      </c>
      <c r="U348" s="214">
        <v>0.3</v>
      </c>
      <c r="V348" s="216">
        <f t="shared" si="92"/>
        <v>90.114014285714291</v>
      </c>
      <c r="W348" s="175"/>
      <c r="X348"/>
    </row>
    <row r="349" spans="1:25" s="44" customFormat="1" hidden="1">
      <c r="A349" s="190" t="str">
        <f>D349&amp;G349&amp;E349</f>
        <v>4010BR008533200098</v>
      </c>
      <c r="B349" s="190"/>
      <c r="C349" s="190" t="str">
        <f t="shared" si="90"/>
        <v>BR0085334010</v>
      </c>
      <c r="D349" s="198">
        <v>4010</v>
      </c>
      <c r="E349" s="222">
        <v>200098</v>
      </c>
      <c r="F349" t="s">
        <v>615</v>
      </c>
      <c r="G349" s="39" t="s">
        <v>1183</v>
      </c>
      <c r="H349" s="190" t="s">
        <v>1703</v>
      </c>
      <c r="I349" s="198" t="s">
        <v>487</v>
      </c>
      <c r="J349" s="179">
        <f>VLOOKUP(C349,BASE!A:N,14,0)</f>
        <v>592.34064000000001</v>
      </c>
      <c r="K349" s="179">
        <f>VLOOKUP(C349,BASE!A:O,15,0)</f>
        <v>12.12</v>
      </c>
      <c r="L349" s="185">
        <f>VLOOKUP(G349,BASE!F:M,8,0)*0.03</f>
        <v>1.97922</v>
      </c>
      <c r="M349" s="191" t="s">
        <v>945</v>
      </c>
      <c r="N349" s="217" t="s">
        <v>346</v>
      </c>
      <c r="O349" s="192" t="s">
        <v>122</v>
      </c>
      <c r="P349" s="185">
        <v>0</v>
      </c>
      <c r="Q349" s="190" t="str">
        <f>VLOOKUP(G349,BASE!F:H,3,0)</f>
        <v>IBC SM06</v>
      </c>
      <c r="R349" s="212">
        <f>IF(O349="PRANCHA",VLOOKUP(Q349,QUANT!F:K,6,0),IF('Precificação CIF'!O356="BAÚ",VLOOKUP('Precificação CIF'!Q356,QUANT!F:K,2,0),IF(O349="CARRETA",VLOOKUP(Q349,QUANT!F:K,3,0))))</f>
        <v>60</v>
      </c>
      <c r="S349" s="185">
        <f t="shared" si="91"/>
        <v>0</v>
      </c>
      <c r="T349" s="215" t="s">
        <v>2132</v>
      </c>
      <c r="U349" s="214">
        <v>0.3</v>
      </c>
      <c r="V349" s="216">
        <f t="shared" si="92"/>
        <v>866.34265714285732</v>
      </c>
      <c r="W349" s="175"/>
      <c r="X349"/>
    </row>
    <row r="350" spans="1:25" s="44" customFormat="1" hidden="1">
      <c r="A350" s="190" t="s">
        <v>2282</v>
      </c>
      <c r="B350" s="190"/>
      <c r="C350" s="190" t="str">
        <f t="shared" si="90"/>
        <v>BR0113061040</v>
      </c>
      <c r="D350" s="198">
        <v>1040</v>
      </c>
      <c r="E350" s="39">
        <v>202787</v>
      </c>
      <c r="F350" t="s">
        <v>879</v>
      </c>
      <c r="G350" s="190" t="s">
        <v>1502</v>
      </c>
      <c r="H350" s="190" t="s">
        <v>2554</v>
      </c>
      <c r="I350" s="198" t="s">
        <v>487</v>
      </c>
      <c r="J350" s="179">
        <f>VLOOKUP(C350,BASE!A:N,14,0)</f>
        <v>59.785780000000003</v>
      </c>
      <c r="K350" s="179">
        <f>VLOOKUP(C350,BASE!A:O,15,0)</f>
        <v>3.06</v>
      </c>
      <c r="L350" s="185">
        <f>VLOOKUP(G350,BASE!F:M,8,0)*0.03</f>
        <v>0.23402999999999999</v>
      </c>
      <c r="M350" s="190" t="s">
        <v>72</v>
      </c>
      <c r="N350" s="217" t="s">
        <v>346</v>
      </c>
      <c r="O350" s="192" t="s">
        <v>121</v>
      </c>
      <c r="P350" s="185">
        <f>VLOOKUP(O350&amp;M350&amp;D350,'Tabela Frete At. 23.03.22'!A:P,16,0)</f>
        <v>2371.0708181818181</v>
      </c>
      <c r="Q350" s="190" t="str">
        <f>VLOOKUP(G350,BASE!F:H,3,0)</f>
        <v>TTR0200 CROSC</v>
      </c>
      <c r="R350" s="212">
        <f>IF(O350="PRANCHA",VLOOKUP(Q350,QUANT!F:K,6,0),IF('Precificação CIF'!O350="BAÚ",VLOOKUP('Precificação CIF'!Q350,QUANT!F:K,2,0),IF(O350="CARRETA",VLOOKUP(Q350,QUANT!F:K,3,0))))</f>
        <v>240</v>
      </c>
      <c r="S350" s="185">
        <f t="shared" si="91"/>
        <v>9.8794617424242421</v>
      </c>
      <c r="T350" s="215" t="s">
        <v>2132</v>
      </c>
      <c r="U350" s="214">
        <v>0.3</v>
      </c>
      <c r="V350" s="216">
        <f t="shared" si="92"/>
        <v>90.114014285714291</v>
      </c>
      <c r="W350" s="190"/>
      <c r="X350"/>
    </row>
    <row r="351" spans="1:25" s="44" customFormat="1" hidden="1">
      <c r="A351" s="190" t="s">
        <v>2274</v>
      </c>
      <c r="B351" s="190"/>
      <c r="C351" s="190" t="str">
        <f t="shared" si="90"/>
        <v>BR0115041040</v>
      </c>
      <c r="D351" s="198">
        <v>1040</v>
      </c>
      <c r="E351" s="39">
        <v>205050</v>
      </c>
      <c r="F351" t="s">
        <v>1071</v>
      </c>
      <c r="G351" s="190" t="s">
        <v>1472</v>
      </c>
      <c r="H351" s="190" t="s">
        <v>2042</v>
      </c>
      <c r="I351" s="198" t="s">
        <v>487</v>
      </c>
      <c r="J351" s="179">
        <f>VLOOKUP(C351,BASE!A:N,14,0)</f>
        <v>100.52001</v>
      </c>
      <c r="K351" s="179">
        <f>VLOOKUP(C351,BASE!A:O,15,0)</f>
        <v>3.06</v>
      </c>
      <c r="L351" s="185">
        <f>VLOOKUP(G351,BASE!F:M,8,0)*0.03</f>
        <v>0.25550999999999996</v>
      </c>
      <c r="M351" s="190" t="s">
        <v>1072</v>
      </c>
      <c r="N351" s="217" t="s">
        <v>754</v>
      </c>
      <c r="O351" s="192" t="s">
        <v>122</v>
      </c>
      <c r="P351" s="185">
        <v>0</v>
      </c>
      <c r="Q351" s="190" t="str">
        <f>VLOOKUP(G351,BASE!F:H,3,0)</f>
        <v>TTF0220 LRING</v>
      </c>
      <c r="R351" s="212">
        <f>IF(O351="PRANCHA",VLOOKUP(Q351,QUANT!F:K,6,0),IF('Precificação CIF'!O384="BAÚ",VLOOKUP('Precificação CIF'!Q384,QUANT!F:K,2,0),IF(O351="CARRETA",VLOOKUP(Q351,QUANT!F:K,3,0))))</f>
        <v>324</v>
      </c>
      <c r="S351" s="185">
        <f t="shared" si="91"/>
        <v>0</v>
      </c>
      <c r="T351" s="215" t="s">
        <v>2132</v>
      </c>
      <c r="U351" s="214">
        <v>0.3</v>
      </c>
      <c r="V351" s="216">
        <f t="shared" si="92"/>
        <v>148.33645714285714</v>
      </c>
      <c r="W351" s="190"/>
      <c r="X351"/>
    </row>
    <row r="352" spans="1:25" s="44" customFormat="1" hidden="1">
      <c r="A352" s="190" t="str">
        <f>D352&amp;G352&amp;E352</f>
        <v>1040BR011305204686</v>
      </c>
      <c r="B352" s="190"/>
      <c r="C352" s="190" t="str">
        <f t="shared" si="90"/>
        <v>BR0113051040</v>
      </c>
      <c r="D352" s="198">
        <v>1040</v>
      </c>
      <c r="E352" s="222">
        <v>204686</v>
      </c>
      <c r="F352" t="s">
        <v>894</v>
      </c>
      <c r="G352" s="39" t="s">
        <v>1503</v>
      </c>
      <c r="H352" s="190" t="s">
        <v>1993</v>
      </c>
      <c r="I352" s="198" t="s">
        <v>487</v>
      </c>
      <c r="J352" s="179">
        <f>VLOOKUP(C352,BASE!A:N,14,0)</f>
        <v>56.141019999999997</v>
      </c>
      <c r="K352" s="179">
        <f>VLOOKUP(C352,BASE!A:O,15,0)</f>
        <v>3.06</v>
      </c>
      <c r="L352" s="185">
        <f>VLOOKUP(G352,BASE!F:M,8,0)*0.03</f>
        <v>0.23402999999999999</v>
      </c>
      <c r="M352" s="191" t="s">
        <v>913</v>
      </c>
      <c r="N352" s="217" t="s">
        <v>346</v>
      </c>
      <c r="O352" s="192" t="s">
        <v>121</v>
      </c>
      <c r="P352" s="185">
        <f>VLOOKUP(O352&amp;M352&amp;D352,'Tabela Frete At. 23.03.22'!A:P,16,0)</f>
        <v>3099.9647090909089</v>
      </c>
      <c r="Q352" s="190" t="str">
        <f>VLOOKUP(G352,BASE!F:H,3,0)</f>
        <v>TTR0200 CROSC</v>
      </c>
      <c r="R352" s="212">
        <f>IF(O352="PRANCHA",VLOOKUP(Q352,QUANT!F:K,6,0),IF('Precificação CIF'!O352="BAÚ",VLOOKUP('Precificação CIF'!Q352,QUANT!F:K,2,0),IF(O352="CARRETA",VLOOKUP(Q352,QUANT!F:K,3,0))))</f>
        <v>240</v>
      </c>
      <c r="S352" s="185">
        <f t="shared" si="91"/>
        <v>12.916519621212121</v>
      </c>
      <c r="T352" s="215" t="s">
        <v>2133</v>
      </c>
      <c r="U352" s="214">
        <v>0.3</v>
      </c>
      <c r="V352" s="216">
        <f t="shared" si="92"/>
        <v>103.35938517316018</v>
      </c>
      <c r="W352" s="175"/>
      <c r="X352"/>
    </row>
    <row r="353" spans="1:24" s="44" customFormat="1" hidden="1">
      <c r="A353" s="190" t="str">
        <f>D353&amp;G353&amp;E353</f>
        <v>1040BR001342207336</v>
      </c>
      <c r="B353" s="190"/>
      <c r="C353" s="190" t="str">
        <f t="shared" si="90"/>
        <v>BR0013421040</v>
      </c>
      <c r="D353" s="198">
        <v>1040</v>
      </c>
      <c r="E353" s="222">
        <v>207336</v>
      </c>
      <c r="F353" t="s">
        <v>966</v>
      </c>
      <c r="G353" s="39" t="s">
        <v>1505</v>
      </c>
      <c r="H353" s="190" t="s">
        <v>1995</v>
      </c>
      <c r="I353" s="198" t="s">
        <v>487</v>
      </c>
      <c r="J353" s="179">
        <f>VLOOKUP(C353,BASE!A:N,14,0)</f>
        <v>134.22161</v>
      </c>
      <c r="K353" s="179">
        <f>VLOOKUP(C353,BASE!A:O,15,0)</f>
        <v>3.06</v>
      </c>
      <c r="L353" s="185">
        <f>VLOOKUP(G353,BASE!F:M,8,0)*0.03</f>
        <v>0.33038999999999996</v>
      </c>
      <c r="M353" s="191" t="s">
        <v>1063</v>
      </c>
      <c r="N353" s="198" t="s">
        <v>505</v>
      </c>
      <c r="O353" s="192" t="s">
        <v>122</v>
      </c>
      <c r="P353" s="185">
        <v>0</v>
      </c>
      <c r="Q353" s="190" t="str">
        <f>VLOOKUP(G353,BASE!F:H,3,0)</f>
        <v>TTR0200 VANLQ</v>
      </c>
      <c r="R353" s="212" t="e">
        <f>IF(O353="PRANCHA",VLOOKUP(Q353,QUANT!F:K,6,0),IF('Precificação CIF'!#REF!="BAÚ",VLOOKUP('Precificação CIF'!#REF!,QUANT!F:K,2,0),IF(O353="CARRETA",VLOOKUP(Q353,QUANT!F:K,3,0))))</f>
        <v>#REF!</v>
      </c>
      <c r="S353" s="185" t="e">
        <f t="shared" si="91"/>
        <v>#REF!</v>
      </c>
      <c r="T353" s="215" t="s">
        <v>2132</v>
      </c>
      <c r="U353" s="214">
        <v>0.3</v>
      </c>
      <c r="V353" s="216">
        <f t="shared" si="92"/>
        <v>196.58857142857144</v>
      </c>
      <c r="W353" s="175"/>
      <c r="X353"/>
    </row>
    <row r="354" spans="1:24" s="44" customFormat="1" hidden="1">
      <c r="A354" s="190" t="str">
        <f t="shared" ref="A354:A357" si="93">D354&amp;G354&amp;E354</f>
        <v>104022001817205155</v>
      </c>
      <c r="B354" s="190"/>
      <c r="C354" s="190" t="str">
        <f t="shared" si="90"/>
        <v>220018171040</v>
      </c>
      <c r="D354" s="198">
        <v>1040</v>
      </c>
      <c r="E354" s="222">
        <v>205155</v>
      </c>
      <c r="F354" t="s">
        <v>529</v>
      </c>
      <c r="G354" s="39">
        <v>22001817</v>
      </c>
      <c r="H354" s="190" t="s">
        <v>1636</v>
      </c>
      <c r="I354" s="198" t="s">
        <v>487</v>
      </c>
      <c r="J354" s="179">
        <f>VLOOKUP(C354,BASE!A:N,14,0)</f>
        <v>2.56921</v>
      </c>
      <c r="K354" s="179">
        <f>VLOOKUP(C354,BASE!A:O,15,0)</f>
        <v>0.14000000000000001</v>
      </c>
      <c r="L354" s="185">
        <f>VLOOKUP(G354,BASE!F:M,8,0)*0.03</f>
        <v>6.2999999999999992E-3</v>
      </c>
      <c r="M354" s="190" t="s">
        <v>835</v>
      </c>
      <c r="N354" s="198" t="s">
        <v>753</v>
      </c>
      <c r="O354" s="192" t="s">
        <v>122</v>
      </c>
      <c r="P354" s="185">
        <v>0</v>
      </c>
      <c r="Q354" s="190" t="str">
        <f>VLOOKUP(G354,BASE!F:H,3,0)</f>
        <v>BTF0005 RETAN</v>
      </c>
      <c r="R354" s="212" t="e">
        <f>IF(O354="PRANCHA",VLOOKUP(Q354,QUANT!F:K,6,0),IF('Precificação CIF'!#REF!="BAÚ",VLOOKUP('Precificação CIF'!#REF!,QUANT!F:K,2,0),IF(O354="CARRETA",VLOOKUP(Q354,QUANT!F:K,3,0))))</f>
        <v>#REF!</v>
      </c>
      <c r="S354" s="185" t="e">
        <f t="shared" si="91"/>
        <v>#REF!</v>
      </c>
      <c r="T354" s="215" t="s">
        <v>2132</v>
      </c>
      <c r="U354" s="214">
        <v>0.3</v>
      </c>
      <c r="V354" s="216">
        <f t="shared" si="92"/>
        <v>3.8793000000000002</v>
      </c>
      <c r="W354" s="175"/>
      <c r="X354"/>
    </row>
    <row r="355" spans="1:24" s="44" customFormat="1" hidden="1">
      <c r="A355" s="190" t="str">
        <f t="shared" si="93"/>
        <v>104022001904205155</v>
      </c>
      <c r="B355" s="190"/>
      <c r="C355" s="190" t="str">
        <f t="shared" si="90"/>
        <v>220019041040</v>
      </c>
      <c r="D355" s="198">
        <v>1040</v>
      </c>
      <c r="E355" s="222">
        <v>205155</v>
      </c>
      <c r="F355" t="s">
        <v>529</v>
      </c>
      <c r="G355" s="39">
        <v>22001904</v>
      </c>
      <c r="H355" s="190" t="s">
        <v>1639</v>
      </c>
      <c r="I355" s="198" t="s">
        <v>487</v>
      </c>
      <c r="J355" s="179">
        <f>VLOOKUP(C355,BASE!A:N,14,0)</f>
        <v>2.4488500000000002</v>
      </c>
      <c r="K355" s="179">
        <f>VLOOKUP(C355,BASE!A:O,15,0)</f>
        <v>0.14000000000000001</v>
      </c>
      <c r="L355" s="185">
        <f>VLOOKUP(G355,BASE!F:M,8,0)*0.03</f>
        <v>6.2999999999999992E-3</v>
      </c>
      <c r="M355" s="190" t="s">
        <v>835</v>
      </c>
      <c r="N355" s="198" t="s">
        <v>753</v>
      </c>
      <c r="O355" s="192" t="s">
        <v>122</v>
      </c>
      <c r="P355" s="185">
        <v>0</v>
      </c>
      <c r="Q355" s="190" t="str">
        <f>VLOOKUP(G355,BASE!F:H,3,0)</f>
        <v>BTF0005 RETAN</v>
      </c>
      <c r="R355" s="212">
        <f>IF(O355="PRANCHA",VLOOKUP(Q355,QUANT!F:K,6,0),IF('Precificação CIF'!O291="BAÚ",VLOOKUP('Precificação CIF'!Q291,QUANT!F:K,2,0),IF(O355="CARRETA",VLOOKUP(Q355,QUANT!F:K,3,0))))</f>
        <v>10000</v>
      </c>
      <c r="S355" s="185">
        <f t="shared" si="91"/>
        <v>0</v>
      </c>
      <c r="T355" s="215" t="s">
        <v>2132</v>
      </c>
      <c r="U355" s="214">
        <v>0.3</v>
      </c>
      <c r="V355" s="216">
        <f t="shared" si="92"/>
        <v>3.7073571428571435</v>
      </c>
      <c r="W355" s="175"/>
      <c r="X355"/>
    </row>
    <row r="356" spans="1:24" s="44" customFormat="1" hidden="1">
      <c r="A356" s="190" t="str">
        <f t="shared" si="93"/>
        <v>104022003613205155</v>
      </c>
      <c r="B356" s="190"/>
      <c r="C356" s="190" t="str">
        <f t="shared" si="90"/>
        <v>220036131040</v>
      </c>
      <c r="D356" s="198">
        <v>1040</v>
      </c>
      <c r="E356" s="222">
        <v>205155</v>
      </c>
      <c r="F356" t="s">
        <v>529</v>
      </c>
      <c r="G356" s="39">
        <v>22003613</v>
      </c>
      <c r="H356" s="190" t="s">
        <v>1630</v>
      </c>
      <c r="I356" s="198" t="s">
        <v>487</v>
      </c>
      <c r="J356" s="179">
        <f>VLOOKUP(C356,BASE!A:N,14,0)</f>
        <v>2.4918900000000002</v>
      </c>
      <c r="K356" s="179">
        <f>VLOOKUP(C356,BASE!A:O,15,0)</f>
        <v>0.14000000000000001</v>
      </c>
      <c r="L356" s="185">
        <f>VLOOKUP(G356,BASE!F:M,8,0)*0.03</f>
        <v>6.2999999999999992E-3</v>
      </c>
      <c r="M356" s="190" t="s">
        <v>835</v>
      </c>
      <c r="N356" s="198" t="s">
        <v>753</v>
      </c>
      <c r="O356" s="192" t="s">
        <v>122</v>
      </c>
      <c r="P356" s="185">
        <v>0</v>
      </c>
      <c r="Q356" s="190" t="str">
        <f>VLOOKUP(G356,BASE!F:H,3,0)</f>
        <v>BTF0005 RETAN</v>
      </c>
      <c r="R356" s="212">
        <f>IF(O356="PRANCHA",VLOOKUP(Q356,QUANT!F:K,6,0),IF('Precificação CIF'!O292="BAÚ",VLOOKUP('Precificação CIF'!Q292,QUANT!F:K,2,0),IF(O356="CARRETA",VLOOKUP(Q356,QUANT!F:K,3,0))))</f>
        <v>10000</v>
      </c>
      <c r="S356" s="185">
        <f t="shared" si="91"/>
        <v>0</v>
      </c>
      <c r="T356" s="215" t="s">
        <v>2132</v>
      </c>
      <c r="U356" s="214">
        <v>0.3</v>
      </c>
      <c r="V356" s="216">
        <f t="shared" si="92"/>
        <v>3.7688428571428578</v>
      </c>
      <c r="W356" s="175"/>
      <c r="X356"/>
    </row>
    <row r="357" spans="1:24" s="44" customFormat="1" hidden="1">
      <c r="A357" s="190" t="str">
        <f t="shared" si="93"/>
        <v>1040BR011608200532</v>
      </c>
      <c r="B357" s="190"/>
      <c r="C357" s="190" t="str">
        <f t="shared" si="90"/>
        <v>BR0116081040</v>
      </c>
      <c r="D357" s="198">
        <v>1040</v>
      </c>
      <c r="E357" s="222">
        <v>200532</v>
      </c>
      <c r="F357" t="s">
        <v>711</v>
      </c>
      <c r="G357" s="39" t="s">
        <v>1456</v>
      </c>
      <c r="H357" s="190" t="s">
        <v>1947</v>
      </c>
      <c r="I357" s="198" t="s">
        <v>487</v>
      </c>
      <c r="J357" s="179">
        <f>VLOOKUP(C357,BASE!A:N,14,0)</f>
        <v>66.088889999999992</v>
      </c>
      <c r="K357" s="179">
        <f>VLOOKUP(C357,BASE!A:O,15,0)</f>
        <v>3.06</v>
      </c>
      <c r="L357" s="185">
        <f>VLOOKUP(G357,BASE!F:M,8,0)*0.03</f>
        <v>0.28650000000000003</v>
      </c>
      <c r="M357" s="190" t="s">
        <v>835</v>
      </c>
      <c r="N357" s="198" t="s">
        <v>346</v>
      </c>
      <c r="O357" s="192" t="s">
        <v>122</v>
      </c>
      <c r="P357" s="185">
        <v>0</v>
      </c>
      <c r="Q357" s="190" t="str">
        <f>VLOOKUP(G357,BASE!F:H,3,0)</f>
        <v>TTF0200 ELANE</v>
      </c>
      <c r="R357" s="212">
        <f>IF(O357="PRANCHA",VLOOKUP(Q357,QUANT!F:K,6,0),IF('Precificação CIF'!O382="BAÚ",VLOOKUP('Precificação CIF'!Q382,QUANT!F:K,2,0),IF(O357="CARRETA",VLOOKUP(Q357,QUANT!F:K,3,0))))</f>
        <v>300</v>
      </c>
      <c r="S357" s="185">
        <f t="shared" si="91"/>
        <v>0</v>
      </c>
      <c r="T357" s="215" t="s">
        <v>2132</v>
      </c>
      <c r="U357" s="214">
        <v>0.3</v>
      </c>
      <c r="V357" s="216">
        <f t="shared" si="92"/>
        <v>99.193414285714283</v>
      </c>
      <c r="W357" s="175"/>
      <c r="X357"/>
    </row>
    <row r="358" spans="1:24" s="44" customFormat="1" hidden="1">
      <c r="A358" s="190" t="s">
        <v>2366</v>
      </c>
      <c r="B358" s="190"/>
      <c r="C358" s="190" t="str">
        <f t="shared" si="90"/>
        <v>BR0121412064</v>
      </c>
      <c r="D358" s="198">
        <v>2064</v>
      </c>
      <c r="E358" s="39">
        <v>214740</v>
      </c>
      <c r="F358" t="s">
        <v>2479</v>
      </c>
      <c r="G358" s="190" t="s">
        <v>2172</v>
      </c>
      <c r="H358" s="190" t="s">
        <v>2173</v>
      </c>
      <c r="I358" s="198" t="s">
        <v>487</v>
      </c>
      <c r="J358" s="179">
        <f>VLOOKUP(C358,BASE!A:N,14,0)</f>
        <v>111.49272999999999</v>
      </c>
      <c r="K358" s="179">
        <f>VLOOKUP(C358,BASE!A:O,15,0)</f>
        <v>2.64</v>
      </c>
      <c r="L358" s="185">
        <f>VLOOKUP(G358,BASE!F:M,8,0)*0.03</f>
        <v>0.40499999999999997</v>
      </c>
      <c r="M358" s="190" t="s">
        <v>72</v>
      </c>
      <c r="N358" s="217" t="s">
        <v>346</v>
      </c>
      <c r="O358" s="192" t="s">
        <v>122</v>
      </c>
      <c r="P358" s="185">
        <f>VLOOKUP(O358&amp;M358&amp;D358,'Tabela Frete At. 23.03.22'!A:P,16,0)</f>
        <v>2632.8704000000002</v>
      </c>
      <c r="Q358" s="190" t="str">
        <f>VLOOKUP(G358,BASE!F:H,3,0)</f>
        <v>TF 200</v>
      </c>
      <c r="R358" s="212">
        <f>IF(O358="PRANCHA",VLOOKUP(Q358,QUANT!F:K,6,0),IF('Precificação CIF'!O358="BAÚ",VLOOKUP('Precificação CIF'!Q358,QUANT!F:K,2,0),IF(O358="CARRETA",VLOOKUP(Q358,QUANT!F:K,3,0))))</f>
        <v>324</v>
      </c>
      <c r="S358" s="185">
        <f t="shared" si="91"/>
        <v>8.1261432098765436</v>
      </c>
      <c r="T358" s="215" t="s">
        <v>2133</v>
      </c>
      <c r="U358" s="214">
        <v>0.3</v>
      </c>
      <c r="V358" s="216">
        <f t="shared" si="92"/>
        <v>175.23410458553792</v>
      </c>
      <c r="W358" s="190"/>
      <c r="X358"/>
    </row>
    <row r="359" spans="1:24" s="44" customFormat="1" hidden="1">
      <c r="A359" s="190" t="str">
        <f t="shared" ref="A359:A362" si="94">D359&amp;G359&amp;E359</f>
        <v>4010BR011918201390</v>
      </c>
      <c r="B359" s="190"/>
      <c r="C359" s="190" t="str">
        <f t="shared" si="90"/>
        <v>BR0119184010</v>
      </c>
      <c r="D359" s="198">
        <v>4010</v>
      </c>
      <c r="E359" s="222">
        <v>201390</v>
      </c>
      <c r="F359" t="s">
        <v>856</v>
      </c>
      <c r="G359" s="39" t="s">
        <v>1197</v>
      </c>
      <c r="H359" s="190" t="s">
        <v>1717</v>
      </c>
      <c r="I359" s="198" t="s">
        <v>487</v>
      </c>
      <c r="J359" s="179">
        <f>VLOOKUP(C359,BASE!A:N,14,0)</f>
        <v>722.57399999999996</v>
      </c>
      <c r="K359" s="179">
        <f>VLOOKUP(C359,BASE!A:O,15,0)</f>
        <v>12.12</v>
      </c>
      <c r="L359" s="185">
        <f>VLOOKUP(G359,BASE!F:M,8,0)*0.03</f>
        <v>1.77</v>
      </c>
      <c r="M359" s="190" t="s">
        <v>252</v>
      </c>
      <c r="N359" s="198" t="s">
        <v>346</v>
      </c>
      <c r="O359" s="192" t="s">
        <v>121</v>
      </c>
      <c r="P359" s="185">
        <f>VLOOKUP(O359&amp;M359&amp;D359,'Tabela Frete At. 23.03.22'!A:P,16,0)</f>
        <v>1366.0700072727273</v>
      </c>
      <c r="Q359" s="190" t="str">
        <f>VLOOKUP(G359,BASE!F:H,3,0)</f>
        <v>IBC SM13</v>
      </c>
      <c r="R359" s="212">
        <f>IF(O359="PRANCHA",VLOOKUP(Q359,QUANT!F:K,6,0),IF('Precificação CIF'!O359="BAÚ",VLOOKUP('Precificação CIF'!Q359,QUANT!F:K,2,0),IF(O359="CARRETA",VLOOKUP(Q359,QUANT!F:K,3,0))))</f>
        <v>44</v>
      </c>
      <c r="S359" s="185">
        <f t="shared" si="91"/>
        <v>31.047045619834709</v>
      </c>
      <c r="T359" s="215" t="s">
        <v>2133</v>
      </c>
      <c r="U359" s="214">
        <v>0.3</v>
      </c>
      <c r="V359" s="216">
        <f t="shared" si="92"/>
        <v>1096.4443508854781</v>
      </c>
      <c r="W359" s="175"/>
      <c r="X359"/>
    </row>
    <row r="360" spans="1:24" s="44" customFormat="1" hidden="1">
      <c r="A360" s="190" t="str">
        <f t="shared" si="94"/>
        <v>104022010752201390</v>
      </c>
      <c r="B360" s="190"/>
      <c r="C360" s="190" t="str">
        <f t="shared" si="90"/>
        <v>220107521040</v>
      </c>
      <c r="D360" s="198">
        <v>1040</v>
      </c>
      <c r="E360" s="222">
        <v>201390</v>
      </c>
      <c r="F360" t="s">
        <v>856</v>
      </c>
      <c r="G360" s="39">
        <v>22010752</v>
      </c>
      <c r="H360" s="190" t="s">
        <v>1640</v>
      </c>
      <c r="I360" s="198" t="s">
        <v>487</v>
      </c>
      <c r="J360" s="179">
        <f>VLOOKUP(C360,BASE!A:N,14,0)</f>
        <v>12.89888</v>
      </c>
      <c r="K360" s="179">
        <f>VLOOKUP(C360,BASE!A:O,15,0)</f>
        <v>0.7</v>
      </c>
      <c r="L360" s="185">
        <f>VLOOKUP(G360,BASE!F:M,8,0)*0.03</f>
        <v>3.4049999999999997E-2</v>
      </c>
      <c r="M360" s="182" t="s">
        <v>252</v>
      </c>
      <c r="N360" s="217" t="s">
        <v>346</v>
      </c>
      <c r="O360" s="192" t="s">
        <v>121</v>
      </c>
      <c r="P360" s="185">
        <f>VLOOKUP(O360&amp;M360&amp;D360,'Tabela Frete At. 23.03.22'!A:P,16,0)</f>
        <v>2098.7518254545453</v>
      </c>
      <c r="Q360" s="190" t="str">
        <f>VLOOKUP(G360,BASE!F:H,3,0)</f>
        <v>BTF0020 RTAN3</v>
      </c>
      <c r="R360" s="212">
        <f>IF(O360="PRANCHA",VLOOKUP(Q360,QUANT!F:K,6,0),IF('Precificação CIF'!O360="BAÚ",VLOOKUP('Precificação CIF'!Q360,QUANT!F:K,2,0),IF(O360="CARRETA",VLOOKUP(Q360,QUANT!F:K,3,0))))</f>
        <v>2000</v>
      </c>
      <c r="S360" s="185">
        <f t="shared" si="91"/>
        <v>1.0493759127272726</v>
      </c>
      <c r="T360" s="215" t="s">
        <v>2133</v>
      </c>
      <c r="U360" s="214">
        <v>0.3</v>
      </c>
      <c r="V360" s="216">
        <f t="shared" si="92"/>
        <v>20.974722732467534</v>
      </c>
      <c r="W360" s="175"/>
      <c r="X360"/>
    </row>
    <row r="361" spans="1:24" s="44" customFormat="1" hidden="1">
      <c r="A361" s="190" t="str">
        <f t="shared" si="94"/>
        <v>1040BR001350201390</v>
      </c>
      <c r="B361" s="190"/>
      <c r="C361" s="190" t="str">
        <f t="shared" si="90"/>
        <v>BR0013501040</v>
      </c>
      <c r="D361" s="198">
        <v>1040</v>
      </c>
      <c r="E361" s="222">
        <v>201390</v>
      </c>
      <c r="F361" t="s">
        <v>856</v>
      </c>
      <c r="G361" s="39" t="s">
        <v>1494</v>
      </c>
      <c r="H361" s="190" t="s">
        <v>1985</v>
      </c>
      <c r="I361" s="198" t="s">
        <v>487</v>
      </c>
      <c r="J361" s="179">
        <f>VLOOKUP(C361,BASE!A:N,14,0)</f>
        <v>33.729819999999997</v>
      </c>
      <c r="K361" s="179">
        <f>VLOOKUP(C361,BASE!A:O,15,0)</f>
        <v>2.4</v>
      </c>
      <c r="L361" s="185">
        <f>VLOOKUP(G361,BASE!F:M,8,0)*0.03</f>
        <v>5.6459999999999996E-2</v>
      </c>
      <c r="M361" s="182" t="s">
        <v>252</v>
      </c>
      <c r="N361" s="217" t="s">
        <v>346</v>
      </c>
      <c r="O361" s="192" t="s">
        <v>121</v>
      </c>
      <c r="P361" s="185">
        <f>VLOOKUP(O361&amp;M361&amp;D361,'Tabela Frete At. 23.03.22'!A:P,16,0)</f>
        <v>2098.7518254545453</v>
      </c>
      <c r="Q361" s="190" t="str">
        <f>VLOOKUP(G361,BASE!F:H,3,0)</f>
        <v>TTR0030 CILLQ</v>
      </c>
      <c r="R361" s="212">
        <f>IF(O361="PRANCHA",VLOOKUP(Q361,QUANT!F:K,6,0),IF('Precificação CIF'!O361="BAÚ",VLOOKUP('Precificação CIF'!Q361,QUANT!F:K,2,0),IF(O361="CARRETA",VLOOKUP(Q361,QUANT!F:K,3,0))))</f>
        <v>1392</v>
      </c>
      <c r="S361" s="185">
        <f t="shared" si="91"/>
        <v>1.5077240125391849</v>
      </c>
      <c r="T361" s="215" t="s">
        <v>2132</v>
      </c>
      <c r="U361" s="214">
        <v>0.3</v>
      </c>
      <c r="V361" s="216">
        <f t="shared" si="92"/>
        <v>51.694685714285711</v>
      </c>
      <c r="W361" s="175"/>
      <c r="X361"/>
    </row>
    <row r="362" spans="1:24" s="44" customFormat="1" hidden="1">
      <c r="A362" s="190" t="str">
        <f t="shared" si="94"/>
        <v>1040BR001343201390</v>
      </c>
      <c r="B362" s="190"/>
      <c r="C362" s="190" t="str">
        <f t="shared" si="90"/>
        <v>BR0013431040</v>
      </c>
      <c r="D362" s="198">
        <v>1040</v>
      </c>
      <c r="E362" s="222">
        <v>201390</v>
      </c>
      <c r="F362" t="s">
        <v>856</v>
      </c>
      <c r="G362" s="39" t="s">
        <v>1504</v>
      </c>
      <c r="H362" s="190" t="s">
        <v>1994</v>
      </c>
      <c r="I362" s="198" t="s">
        <v>487</v>
      </c>
      <c r="J362" s="179">
        <f>VLOOKUP(C362,BASE!A:N,14,0)</f>
        <v>147.5275</v>
      </c>
      <c r="K362" s="179">
        <f>VLOOKUP(C362,BASE!A:O,15,0)</f>
        <v>3.06</v>
      </c>
      <c r="L362" s="185">
        <f>VLOOKUP(G362,BASE!F:M,8,0)*0.03</f>
        <v>0.32138999999999995</v>
      </c>
      <c r="M362" s="182" t="s">
        <v>252</v>
      </c>
      <c r="N362" s="217" t="s">
        <v>346</v>
      </c>
      <c r="O362" s="192" t="s">
        <v>121</v>
      </c>
      <c r="P362" s="185">
        <f>VLOOKUP(O362&amp;M362&amp;D362,'Tabela Frete At. 23.03.22'!A:P,16,0)</f>
        <v>2098.7518254545453</v>
      </c>
      <c r="Q362" s="190" t="str">
        <f>VLOOKUP(G362,BASE!F:H,3,0)</f>
        <v>TTR0200 VANLQ</v>
      </c>
      <c r="R362" s="212">
        <f>IF(O362="PRANCHA",VLOOKUP(Q362,QUANT!F:K,6,0),IF('Precificação CIF'!O362="BAÚ",VLOOKUP('Precificação CIF'!Q362,QUANT!F:K,2,0),IF(O362="CARRETA",VLOOKUP(Q362,QUANT!F:K,3,0))))</f>
        <v>240</v>
      </c>
      <c r="S362" s="185">
        <f t="shared" si="91"/>
        <v>8.7447992727272723</v>
      </c>
      <c r="T362" s="215" t="s">
        <v>2132</v>
      </c>
      <c r="U362" s="214">
        <v>0.3</v>
      </c>
      <c r="V362" s="216">
        <f t="shared" si="92"/>
        <v>215.58412857142861</v>
      </c>
      <c r="W362" s="175"/>
      <c r="X362"/>
    </row>
    <row r="363" spans="1:24" s="44" customFormat="1" hidden="1">
      <c r="A363" s="190" t="s">
        <v>2405</v>
      </c>
      <c r="B363" s="190"/>
      <c r="C363" s="190" t="str">
        <f t="shared" si="90"/>
        <v>BR0112914010</v>
      </c>
      <c r="D363" s="198">
        <v>4010</v>
      </c>
      <c r="E363" s="39">
        <v>201390</v>
      </c>
      <c r="F363" t="s">
        <v>2492</v>
      </c>
      <c r="G363" s="190" t="s">
        <v>1184</v>
      </c>
      <c r="H363" s="190" t="s">
        <v>2618</v>
      </c>
      <c r="I363" s="198" t="s">
        <v>487</v>
      </c>
      <c r="J363" s="179">
        <f>VLOOKUP(C363,BASE!A:N,14,0)</f>
        <v>639.38317999999992</v>
      </c>
      <c r="K363" s="179">
        <f>VLOOKUP(C363,BASE!A:O,15,0)</f>
        <v>12.12</v>
      </c>
      <c r="L363" s="185">
        <f>VLOOKUP(G363,BASE!F:M,8,0)*0.03</f>
        <v>1.97922</v>
      </c>
      <c r="M363" s="190" t="s">
        <v>252</v>
      </c>
      <c r="N363" s="217" t="s">
        <v>346</v>
      </c>
      <c r="O363" s="192" t="s">
        <v>121</v>
      </c>
      <c r="P363" s="185">
        <f>VLOOKUP(O363&amp;M363&amp;D363,'Tabela Frete At. 23.03.22'!A:P,16,0)</f>
        <v>1366.0700072727273</v>
      </c>
      <c r="Q363" s="190" t="str">
        <f>VLOOKUP(G363,BASE!F:H,3,0)</f>
        <v>IBC SM06</v>
      </c>
      <c r="R363" s="212">
        <f>IF(O363="PRANCHA",VLOOKUP(Q363,QUANT!F:K,6,0),IF('Precificação CIF'!O363="BAÚ",VLOOKUP('Precificação CIF'!Q363,QUANT!F:K,2,0),IF(O363="CARRETA",VLOOKUP(Q363,QUANT!F:K,3,0))))</f>
        <v>44</v>
      </c>
      <c r="S363" s="185">
        <f t="shared" si="91"/>
        <v>31.047045619834709</v>
      </c>
      <c r="T363" s="215" t="s">
        <v>2133</v>
      </c>
      <c r="U363" s="214">
        <v>0.3</v>
      </c>
      <c r="V363" s="216">
        <f t="shared" si="92"/>
        <v>977.89920802833547</v>
      </c>
      <c r="W363" s="190"/>
      <c r="X363"/>
    </row>
    <row r="364" spans="1:24" s="44" customFormat="1" hidden="1">
      <c r="A364" s="190" t="str">
        <f>D364&amp;G364&amp;E364</f>
        <v>1040BR011683204454</v>
      </c>
      <c r="B364" s="190"/>
      <c r="C364" s="190" t="str">
        <f t="shared" si="90"/>
        <v>BR0116831040</v>
      </c>
      <c r="D364" s="198">
        <v>1040</v>
      </c>
      <c r="E364" s="222">
        <v>204454</v>
      </c>
      <c r="F364" t="s">
        <v>743</v>
      </c>
      <c r="G364" s="39" t="s">
        <v>1468</v>
      </c>
      <c r="H364" s="190" t="s">
        <v>1959</v>
      </c>
      <c r="I364" s="198" t="s">
        <v>487</v>
      </c>
      <c r="J364" s="179">
        <f>VLOOKUP(C364,BASE!A:N,14,0)</f>
        <v>99.941249999999997</v>
      </c>
      <c r="K364" s="179">
        <f>VLOOKUP(C364,BASE!A:O,15,0)</f>
        <v>3.06</v>
      </c>
      <c r="L364" s="185">
        <f>VLOOKUP(G364,BASE!F:M,8,0)*0.03</f>
        <v>0.25550999999999996</v>
      </c>
      <c r="M364" s="190" t="s">
        <v>17</v>
      </c>
      <c r="N364" s="198" t="s">
        <v>346</v>
      </c>
      <c r="O364" s="192" t="s">
        <v>121</v>
      </c>
      <c r="P364" s="185">
        <f>VLOOKUP(O364&amp;M364&amp;D364,'Tabela Frete At. 23.03.22'!A:P,16,0)</f>
        <v>1658.7473818181818</v>
      </c>
      <c r="Q364" s="190" t="str">
        <f>VLOOKUP(G364,BASE!F:H,3,0)</f>
        <v>TTF0220 LRING</v>
      </c>
      <c r="R364" s="212">
        <f>IF(O364="PRANCHA",VLOOKUP(Q364,QUANT!F:K,6,0),IF('Precificação CIF'!O364="BAÚ",VLOOKUP('Precificação CIF'!Q364,QUANT!F:K,2,0),IF(O364="CARRETA",VLOOKUP(Q364,QUANT!F:K,3,0))))</f>
        <v>240</v>
      </c>
      <c r="S364" s="185">
        <f t="shared" si="91"/>
        <v>6.9114474242424242</v>
      </c>
      <c r="T364" s="215" t="s">
        <v>2132</v>
      </c>
      <c r="U364" s="214">
        <v>0.3</v>
      </c>
      <c r="V364" s="216">
        <f t="shared" si="92"/>
        <v>147.50965714285715</v>
      </c>
      <c r="W364" s="175"/>
      <c r="X364"/>
    </row>
    <row r="365" spans="1:24" s="44" customFormat="1" hidden="1">
      <c r="A365" s="190" t="s">
        <v>2287</v>
      </c>
      <c r="B365" s="190"/>
      <c r="C365" s="190" t="str">
        <f t="shared" si="90"/>
        <v>BR0118921040</v>
      </c>
      <c r="D365" s="198">
        <v>1040</v>
      </c>
      <c r="E365" s="39">
        <v>214768</v>
      </c>
      <c r="F365" t="s">
        <v>2436</v>
      </c>
      <c r="G365" s="190" t="s">
        <v>1163</v>
      </c>
      <c r="H365" s="190" t="s">
        <v>2057</v>
      </c>
      <c r="I365" s="198" t="s">
        <v>487</v>
      </c>
      <c r="J365" s="179">
        <f>VLOOKUP(C365,BASE!A:N,14,0)</f>
        <v>19.39106</v>
      </c>
      <c r="K365" s="179">
        <f>VLOOKUP(C365,BASE!A:O,15,0)</f>
        <v>2.4</v>
      </c>
      <c r="L365" s="185">
        <f>VLOOKUP(G365,BASE!F:M,8,0)*0.03</f>
        <v>4.3079999999999993E-2</v>
      </c>
      <c r="M365" s="190" t="s">
        <v>72</v>
      </c>
      <c r="N365" s="217" t="s">
        <v>346</v>
      </c>
      <c r="O365" s="192" t="s">
        <v>121</v>
      </c>
      <c r="P365" s="185">
        <f>VLOOKUP(O365&amp;M365&amp;D365,'Tabela Frete At. 23.03.22'!A:P,16,0)</f>
        <v>2371.0708181818181</v>
      </c>
      <c r="Q365" s="190" t="str">
        <f>VLOOKUP(G365,BASE!F:H,3,0)</f>
        <v>BTF0030 RTAN2</v>
      </c>
      <c r="R365" s="212">
        <f>IF(O365="PRANCHA",VLOOKUP(Q365,QUANT!F:K,6,0),IF('Precificação CIF'!O365="BAÚ",VLOOKUP('Precificação CIF'!Q365,QUANT!F:K,2,0),IF(O365="CARRETA",VLOOKUP(Q365,QUANT!F:K,3,0))))</f>
        <v>1600</v>
      </c>
      <c r="S365" s="185">
        <f t="shared" si="91"/>
        <v>1.4819192613636363</v>
      </c>
      <c r="T365" s="215" t="s">
        <v>2132</v>
      </c>
      <c r="U365" s="214">
        <v>0.3</v>
      </c>
      <c r="V365" s="216">
        <f t="shared" si="92"/>
        <v>31.19162857142857</v>
      </c>
      <c r="W365" s="190"/>
      <c r="X365"/>
    </row>
    <row r="366" spans="1:24" s="44" customFormat="1" hidden="1">
      <c r="A366" s="190" t="str">
        <f t="shared" ref="A366:A373" si="95">D366&amp;G366&amp;E366</f>
        <v>104022003682202582</v>
      </c>
      <c r="B366" s="190"/>
      <c r="C366" s="190" t="str">
        <f t="shared" si="90"/>
        <v>220036821040</v>
      </c>
      <c r="D366" s="198">
        <v>1040</v>
      </c>
      <c r="E366" s="222">
        <v>202582</v>
      </c>
      <c r="F366" t="s">
        <v>632</v>
      </c>
      <c r="G366" s="39">
        <v>22003682</v>
      </c>
      <c r="H366" s="190" t="s">
        <v>1633</v>
      </c>
      <c r="I366" s="198" t="s">
        <v>487</v>
      </c>
      <c r="J366" s="179">
        <f>VLOOKUP(C366,BASE!A:N,14,0)</f>
        <v>1.10568</v>
      </c>
      <c r="K366" s="179">
        <f>VLOOKUP(C366,BASE!A:O,15,0)</f>
        <v>0.14000000000000001</v>
      </c>
      <c r="L366" s="185">
        <f>VLOOKUP(G366,BASE!F:M,8,0)*0.03</f>
        <v>5.4881099999999992E-3</v>
      </c>
      <c r="M366" s="191" t="s">
        <v>96</v>
      </c>
      <c r="N366" s="217" t="s">
        <v>346</v>
      </c>
      <c r="O366" s="192" t="s">
        <v>121</v>
      </c>
      <c r="P366" s="185">
        <v>0</v>
      </c>
      <c r="Q366" s="190" t="str">
        <f>VLOOKUP(G366,BASE!F:H,3,0)</f>
        <v>BTF0005 RETAN</v>
      </c>
      <c r="R366" s="212">
        <f>IF(O366="PRANCHA",VLOOKUP(Q366,QUANT!F:K,6,0),IF('Precificação CIF'!O366="BAÚ",VLOOKUP('Precificação CIF'!Q366,QUANT!F:K,2,0),IF(O366="CARRETA",VLOOKUP(Q366,QUANT!F:K,3,0))))</f>
        <v>8000</v>
      </c>
      <c r="S366" s="185">
        <f t="shared" si="91"/>
        <v>0</v>
      </c>
      <c r="T366" s="215" t="s">
        <v>2132</v>
      </c>
      <c r="U366" s="214">
        <v>0.3</v>
      </c>
      <c r="V366" s="216">
        <f t="shared" si="92"/>
        <v>1.7873830142857146</v>
      </c>
      <c r="W366" s="175"/>
      <c r="X366"/>
    </row>
    <row r="367" spans="1:24" s="44" customFormat="1" hidden="1">
      <c r="A367" s="190" t="str">
        <f t="shared" si="95"/>
        <v>104022003613202582</v>
      </c>
      <c r="B367" s="190"/>
      <c r="C367" s="190" t="str">
        <f t="shared" si="90"/>
        <v>220036131040</v>
      </c>
      <c r="D367" s="198">
        <v>1040</v>
      </c>
      <c r="E367" s="222">
        <v>202582</v>
      </c>
      <c r="F367" t="s">
        <v>632</v>
      </c>
      <c r="G367" s="39">
        <v>22003613</v>
      </c>
      <c r="H367" s="190" t="s">
        <v>1630</v>
      </c>
      <c r="I367" s="198" t="s">
        <v>487</v>
      </c>
      <c r="J367" s="179">
        <f>VLOOKUP(C367,BASE!A:N,14,0)</f>
        <v>2.4918900000000002</v>
      </c>
      <c r="K367" s="179">
        <f>VLOOKUP(C367,BASE!A:O,15,0)</f>
        <v>0.14000000000000001</v>
      </c>
      <c r="L367" s="185">
        <f>VLOOKUP(G367,BASE!F:M,8,0)*0.03</f>
        <v>6.2999999999999992E-3</v>
      </c>
      <c r="M367" s="190" t="s">
        <v>96</v>
      </c>
      <c r="N367" s="198" t="s">
        <v>346</v>
      </c>
      <c r="O367" s="192" t="s">
        <v>121</v>
      </c>
      <c r="P367" s="185">
        <v>0</v>
      </c>
      <c r="Q367" s="190" t="str">
        <f>VLOOKUP(G367,BASE!F:H,3,0)</f>
        <v>BTF0005 RETAN</v>
      </c>
      <c r="R367" s="212">
        <f>IF(O367="PRANCHA",VLOOKUP(Q367,QUANT!F:K,6,0),IF('Precificação CIF'!O367="BAÚ",VLOOKUP('Precificação CIF'!Q367,QUANT!F:K,2,0),IF(O367="CARRETA",VLOOKUP(Q367,QUANT!F:K,3,0))))</f>
        <v>8000</v>
      </c>
      <c r="S367" s="185">
        <f t="shared" si="91"/>
        <v>0</v>
      </c>
      <c r="T367" s="215" t="s">
        <v>2132</v>
      </c>
      <c r="U367" s="214">
        <v>0.3</v>
      </c>
      <c r="V367" s="216">
        <f t="shared" si="92"/>
        <v>3.7688428571428578</v>
      </c>
      <c r="W367" s="175"/>
      <c r="X367"/>
    </row>
    <row r="368" spans="1:24" s="44" customFormat="1" hidden="1">
      <c r="A368" s="190" t="str">
        <f t="shared" si="95"/>
        <v>4010BR011626204675</v>
      </c>
      <c r="B368" s="190"/>
      <c r="C368" s="190" t="str">
        <f t="shared" si="90"/>
        <v>BR0116264010</v>
      </c>
      <c r="D368" s="198">
        <v>4010</v>
      </c>
      <c r="E368" s="39">
        <v>204675</v>
      </c>
      <c r="F368" t="s">
        <v>875</v>
      </c>
      <c r="G368" s="39" t="s">
        <v>1186</v>
      </c>
      <c r="H368" s="190" t="s">
        <v>2121</v>
      </c>
      <c r="I368" s="198" t="s">
        <v>487</v>
      </c>
      <c r="J368" s="179">
        <f>VLOOKUP(C368,BASE!A:N,14,0)</f>
        <v>752.68046000000004</v>
      </c>
      <c r="K368" s="179">
        <f>VLOOKUP(C368,BASE!A:O,15,0)</f>
        <v>12.12</v>
      </c>
      <c r="L368" s="185">
        <f>VLOOKUP(G368,BASE!F:M,8,0)*0.03</f>
        <v>1.89</v>
      </c>
      <c r="M368" s="190" t="s">
        <v>1045</v>
      </c>
      <c r="N368" s="198" t="s">
        <v>491</v>
      </c>
      <c r="O368" s="192" t="s">
        <v>122</v>
      </c>
      <c r="P368" s="185">
        <v>0</v>
      </c>
      <c r="Q368" s="190" t="str">
        <f>VLOOKUP(G368,BASE!F:H,3,0)</f>
        <v>IBC SM13</v>
      </c>
      <c r="R368" s="212">
        <f>IF(O368="PRANCHA",VLOOKUP(Q368,QUANT!F:K,6,0),IF('Precificação CIF'!O18="BAÚ",VLOOKUP('Precificação CIF'!Q18,QUANT!F:K,2,0),IF(O368="CARRETA",VLOOKUP(Q368,QUANT!F:K,3,0))))</f>
        <v>44</v>
      </c>
      <c r="S368" s="185">
        <f t="shared" si="91"/>
        <v>0</v>
      </c>
      <c r="T368" s="215" t="s">
        <v>2132</v>
      </c>
      <c r="U368" s="214">
        <v>0.3</v>
      </c>
      <c r="V368" s="216">
        <f t="shared" si="92"/>
        <v>1095.2720857142858</v>
      </c>
      <c r="W368" s="175"/>
      <c r="X368"/>
    </row>
    <row r="369" spans="1:24" s="44" customFormat="1" hidden="1">
      <c r="A369" s="190" t="str">
        <f t="shared" si="95"/>
        <v>104012002128207258</v>
      </c>
      <c r="B369" s="190"/>
      <c r="C369" s="190" t="str">
        <f t="shared" si="90"/>
        <v>120021281040</v>
      </c>
      <c r="D369" s="198">
        <v>1040</v>
      </c>
      <c r="E369" s="222">
        <v>207258</v>
      </c>
      <c r="F369" t="s">
        <v>605</v>
      </c>
      <c r="G369" s="39">
        <v>12002128</v>
      </c>
      <c r="H369" s="190" t="s">
        <v>1679</v>
      </c>
      <c r="I369" s="198" t="s">
        <v>487</v>
      </c>
      <c r="J369" s="179">
        <f>VLOOKUP(C369,BASE!A:N,14,0)</f>
        <v>16.594999999999999</v>
      </c>
      <c r="K369" s="179">
        <f>VLOOKUP(C369,BASE!A:O,15,0)</f>
        <v>2.4</v>
      </c>
      <c r="L369" s="185">
        <f>VLOOKUP(G369,BASE!F:M,8,0)*0.03</f>
        <v>4.2627089999999999E-2</v>
      </c>
      <c r="M369" s="191" t="s">
        <v>74</v>
      </c>
      <c r="N369" s="217" t="s">
        <v>346</v>
      </c>
      <c r="O369" s="192" t="s">
        <v>121</v>
      </c>
      <c r="P369" s="185">
        <f>VLOOKUP(O369&amp;M369&amp;D369,'Tabela Frete At. 23.03.22'!A:P,16,0)</f>
        <v>2410.4843767272728</v>
      </c>
      <c r="Q369" s="190" t="str">
        <f>VLOOKUP(G369,BASE!F:H,3,0)</f>
        <v>BTF0030 RTAN2</v>
      </c>
      <c r="R369" s="212">
        <f>IF(O369="PRANCHA",VLOOKUP(Q369,QUANT!F:K,6,0),IF('Precificação CIF'!O369="BAÚ",VLOOKUP('Precificação CIF'!Q369,QUANT!F:K,2,0),IF(O369="CARRETA",VLOOKUP(Q369,QUANT!F:K,3,0))))</f>
        <v>1600</v>
      </c>
      <c r="S369" s="185">
        <f t="shared" si="91"/>
        <v>1.5065527354545454</v>
      </c>
      <c r="T369" s="215" t="s">
        <v>2133</v>
      </c>
      <c r="U369" s="214">
        <v>0.3</v>
      </c>
      <c r="V369" s="216">
        <f t="shared" si="92"/>
        <v>29.348828322077917</v>
      </c>
      <c r="W369" s="175"/>
      <c r="X369"/>
    </row>
    <row r="370" spans="1:24" s="44" customFormat="1" hidden="1">
      <c r="A370" s="190" t="str">
        <f t="shared" si="95"/>
        <v>104012010784207258</v>
      </c>
      <c r="B370" s="190"/>
      <c r="C370" s="190" t="str">
        <f t="shared" si="90"/>
        <v>120107841040</v>
      </c>
      <c r="D370" s="198">
        <v>1040</v>
      </c>
      <c r="E370" s="222">
        <v>207258</v>
      </c>
      <c r="F370" t="s">
        <v>605</v>
      </c>
      <c r="G370" s="39">
        <v>12010784</v>
      </c>
      <c r="H370" s="190" t="s">
        <v>1684</v>
      </c>
      <c r="I370" s="198" t="s">
        <v>487</v>
      </c>
      <c r="J370" s="179">
        <f>VLOOKUP(C370,BASE!A:N,14,0)</f>
        <v>26.441199999999998</v>
      </c>
      <c r="K370" s="179">
        <f>VLOOKUP(C370,BASE!A:O,15,0)</f>
        <v>2.4</v>
      </c>
      <c r="L370" s="185">
        <f>VLOOKUP(G370,BASE!F:M,8,0)*0.03</f>
        <v>6.6251699999999997E-2</v>
      </c>
      <c r="M370" s="191" t="s">
        <v>74</v>
      </c>
      <c r="N370" s="217" t="s">
        <v>346</v>
      </c>
      <c r="O370" s="192" t="s">
        <v>121</v>
      </c>
      <c r="P370" s="185">
        <f>VLOOKUP(O370&amp;M370&amp;D370,'Tabela Frete At. 23.03.22'!A:P,16,0)</f>
        <v>2410.4843767272728</v>
      </c>
      <c r="Q370" s="190" t="str">
        <f>VLOOKUP(G370,BASE!F:H,3,0)</f>
        <v>BTF0050 FASTA</v>
      </c>
      <c r="R370" s="212">
        <f>IF(O370="PRANCHA",VLOOKUP(Q370,QUANT!F:K,6,0),IF('Precificação CIF'!O370="BAÚ",VLOOKUP('Precificação CIF'!Q370,QUANT!F:K,2,0),IF(O370="CARRETA",VLOOKUP(Q370,QUANT!F:K,3,0))))</f>
        <v>1000</v>
      </c>
      <c r="S370" s="185">
        <f t="shared" si="91"/>
        <v>2.4104843767272728</v>
      </c>
      <c r="T370" s="215" t="s">
        <v>2133</v>
      </c>
      <c r="U370" s="214">
        <v>0.3</v>
      </c>
      <c r="V370" s="216">
        <f t="shared" si="92"/>
        <v>44.739908681038955</v>
      </c>
      <c r="W370" s="175"/>
      <c r="X370"/>
    </row>
    <row r="371" spans="1:24" s="44" customFormat="1" hidden="1">
      <c r="A371" s="190" t="str">
        <f t="shared" si="95"/>
        <v>104022010781207258</v>
      </c>
      <c r="B371" s="190"/>
      <c r="C371" s="190" t="str">
        <f t="shared" si="90"/>
        <v>220107811040</v>
      </c>
      <c r="D371" s="198">
        <v>1040</v>
      </c>
      <c r="E371" s="222">
        <v>207258</v>
      </c>
      <c r="F371" t="s">
        <v>605</v>
      </c>
      <c r="G371" s="39">
        <v>22010781</v>
      </c>
      <c r="H371" s="190" t="s">
        <v>1665</v>
      </c>
      <c r="I371" s="198" t="s">
        <v>487</v>
      </c>
      <c r="J371" s="179">
        <f>VLOOKUP(C371,BASE!A:N,14,0)</f>
        <v>12.47533</v>
      </c>
      <c r="K371" s="179">
        <f>VLOOKUP(C371,BASE!A:O,15,0)</f>
        <v>0.7</v>
      </c>
      <c r="L371" s="185">
        <f>VLOOKUP(G371,BASE!F:M,8,0)*0.03</f>
        <v>3.0179999999999998E-2</v>
      </c>
      <c r="M371" s="191" t="s">
        <v>74</v>
      </c>
      <c r="N371" s="217" t="s">
        <v>346</v>
      </c>
      <c r="O371" s="192" t="s">
        <v>121</v>
      </c>
      <c r="P371" s="185">
        <f>VLOOKUP(O371&amp;M371&amp;D371,'Tabela Frete At. 23.03.22'!A:P,16,0)</f>
        <v>2410.4843767272728</v>
      </c>
      <c r="Q371" s="190" t="str">
        <f>VLOOKUP(G371,BASE!F:H,3,0)</f>
        <v>BTF0020 RTAN3</v>
      </c>
      <c r="R371" s="212">
        <f>IF(O371="PRANCHA",VLOOKUP(Q371,QUANT!F:K,6,0),IF('Precificação CIF'!O371="BAÚ",VLOOKUP('Precificação CIF'!Q371,QUANT!F:K,2,0),IF(O371="CARRETA",VLOOKUP(Q371,QUANT!F:K,3,0))))</f>
        <v>2000</v>
      </c>
      <c r="S371" s="185">
        <f t="shared" si="91"/>
        <v>1.2052421883636364</v>
      </c>
      <c r="T371" s="215" t="s">
        <v>2133</v>
      </c>
      <c r="U371" s="214">
        <v>0.3</v>
      </c>
      <c r="V371" s="216">
        <f t="shared" si="92"/>
        <v>20.586788840519478</v>
      </c>
      <c r="W371" s="175"/>
      <c r="X371"/>
    </row>
    <row r="372" spans="1:24" s="44" customFormat="1" hidden="1">
      <c r="A372" s="190" t="str">
        <f t="shared" si="95"/>
        <v>1040BR001350207258</v>
      </c>
      <c r="B372" s="190"/>
      <c r="C372" s="190" t="str">
        <f t="shared" si="90"/>
        <v>BR0013501040</v>
      </c>
      <c r="D372" s="198">
        <v>1040</v>
      </c>
      <c r="E372" s="222">
        <v>207258</v>
      </c>
      <c r="F372" t="s">
        <v>605</v>
      </c>
      <c r="G372" s="39" t="s">
        <v>1494</v>
      </c>
      <c r="H372" s="190" t="s">
        <v>1985</v>
      </c>
      <c r="I372" s="198" t="s">
        <v>487</v>
      </c>
      <c r="J372" s="179">
        <f>VLOOKUP(C372,BASE!A:N,14,0)</f>
        <v>33.729819999999997</v>
      </c>
      <c r="K372" s="179">
        <f>VLOOKUP(C372,BASE!A:O,15,0)</f>
        <v>2.4</v>
      </c>
      <c r="L372" s="185">
        <f>VLOOKUP(G372,BASE!F:M,8,0)*0.03</f>
        <v>5.6459999999999996E-2</v>
      </c>
      <c r="M372" s="191" t="s">
        <v>74</v>
      </c>
      <c r="N372" s="217" t="s">
        <v>346</v>
      </c>
      <c r="O372" s="192" t="s">
        <v>121</v>
      </c>
      <c r="P372" s="185">
        <f>VLOOKUP(O372&amp;M372&amp;D372,'Tabela Frete At. 23.03.22'!A:P,16,0)</f>
        <v>2410.4843767272728</v>
      </c>
      <c r="Q372" s="190" t="str">
        <f>VLOOKUP(G372,BASE!F:H,3,0)</f>
        <v>TTR0030 CILLQ</v>
      </c>
      <c r="R372" s="212">
        <f>IF(O372="PRANCHA",VLOOKUP(Q372,QUANT!F:K,6,0),IF('Precificação CIF'!O372="BAÚ",VLOOKUP('Precificação CIF'!Q372,QUANT!F:K,2,0),IF(O372="CARRETA",VLOOKUP(Q372,QUANT!F:K,3,0))))</f>
        <v>1392</v>
      </c>
      <c r="S372" s="185">
        <f t="shared" si="91"/>
        <v>1.7316698108672937</v>
      </c>
      <c r="T372" s="215" t="s">
        <v>2133</v>
      </c>
      <c r="U372" s="214">
        <v>0.3</v>
      </c>
      <c r="V372" s="216">
        <f t="shared" si="92"/>
        <v>54.168499729810421</v>
      </c>
      <c r="W372" s="175"/>
      <c r="X372"/>
    </row>
    <row r="373" spans="1:24" s="44" customFormat="1" hidden="1">
      <c r="A373" s="190" t="str">
        <f t="shared" si="95"/>
        <v>1040BR011892203563</v>
      </c>
      <c r="B373" s="190"/>
      <c r="C373" s="190" t="str">
        <f t="shared" si="90"/>
        <v>BR0118921040</v>
      </c>
      <c r="D373" s="198">
        <v>1040</v>
      </c>
      <c r="E373" s="222">
        <v>203563</v>
      </c>
      <c r="F373" t="s">
        <v>708</v>
      </c>
      <c r="G373" s="39" t="s">
        <v>1163</v>
      </c>
      <c r="H373" s="190" t="s">
        <v>1681</v>
      </c>
      <c r="I373" s="198" t="s">
        <v>487</v>
      </c>
      <c r="J373" s="179">
        <f>VLOOKUP(C373,BASE!A:N,14,0)</f>
        <v>19.39106</v>
      </c>
      <c r="K373" s="179">
        <f>VLOOKUP(C373,BASE!A:O,15,0)</f>
        <v>2.4</v>
      </c>
      <c r="L373" s="185">
        <f>VLOOKUP(G373,BASE!F:M,8,0)*0.03</f>
        <v>4.3079999999999993E-2</v>
      </c>
      <c r="M373" s="182" t="s">
        <v>1065</v>
      </c>
      <c r="N373" s="198" t="s">
        <v>346</v>
      </c>
      <c r="O373" s="192" t="s">
        <v>122</v>
      </c>
      <c r="P373" s="185">
        <v>0</v>
      </c>
      <c r="Q373" s="190" t="str">
        <f>VLOOKUP(G373,BASE!F:H,3,0)</f>
        <v>BTF0030 RTAN2</v>
      </c>
      <c r="R373" s="212">
        <f>IF(O373="PRANCHA",VLOOKUP(Q373,QUANT!F:K,6,0),IF('Precificação CIF'!O213="BAÚ",VLOOKUP('Precificação CIF'!Q213,QUANT!F:K,2,0),IF(O373="CARRETA",VLOOKUP(Q373,QUANT!F:K,3,0))))</f>
        <v>2300</v>
      </c>
      <c r="S373" s="185">
        <f t="shared" si="91"/>
        <v>0</v>
      </c>
      <c r="T373" s="215" t="s">
        <v>2132</v>
      </c>
      <c r="U373" s="214">
        <v>0.3</v>
      </c>
      <c r="V373" s="216">
        <f t="shared" si="92"/>
        <v>31.19162857142857</v>
      </c>
      <c r="W373" s="175"/>
      <c r="X373"/>
    </row>
    <row r="374" spans="1:24" s="44" customFormat="1" hidden="1">
      <c r="A374" s="190" t="s">
        <v>2399</v>
      </c>
      <c r="B374" s="190"/>
      <c r="C374" s="190" t="str">
        <f t="shared" si="90"/>
        <v>BR0107174010</v>
      </c>
      <c r="D374" s="198">
        <v>4010</v>
      </c>
      <c r="E374" s="39">
        <v>214801</v>
      </c>
      <c r="F374" t="s">
        <v>2489</v>
      </c>
      <c r="G374" s="190" t="s">
        <v>1189</v>
      </c>
      <c r="H374" s="190" t="s">
        <v>2122</v>
      </c>
      <c r="I374" s="198" t="s">
        <v>487</v>
      </c>
      <c r="J374" s="179">
        <f>VLOOKUP(C374,BASE!A:N,14,0)</f>
        <v>737.56748000000005</v>
      </c>
      <c r="K374" s="179">
        <f>VLOOKUP(C374,BASE!A:O,15,0)</f>
        <v>12.12</v>
      </c>
      <c r="L374" s="185">
        <f>VLOOKUP(G374,BASE!F:M,8,0)*0.03</f>
        <v>1.89</v>
      </c>
      <c r="M374" s="190" t="s">
        <v>72</v>
      </c>
      <c r="N374" s="217" t="s">
        <v>346</v>
      </c>
      <c r="O374" s="192" t="s">
        <v>121</v>
      </c>
      <c r="P374" s="185">
        <f>VLOOKUP(O374&amp;M374&amp;D374,'Tabela Frete At. 23.03.22'!A:P,16,0)</f>
        <v>1957.984376727273</v>
      </c>
      <c r="Q374" s="190" t="str">
        <f>VLOOKUP(G374,BASE!F:H,3,0)</f>
        <v>IBC SM13</v>
      </c>
      <c r="R374" s="212">
        <f>IF(O374="PRANCHA",VLOOKUP(Q374,QUANT!F:K,6,0),IF('Precificação CIF'!O374="BAÚ",VLOOKUP('Precificação CIF'!Q374,QUANT!F:K,2,0),IF(O374="CARRETA",VLOOKUP(Q374,QUANT!F:K,3,0))))</f>
        <v>44</v>
      </c>
      <c r="S374" s="185">
        <f t="shared" si="91"/>
        <v>44.49964492561984</v>
      </c>
      <c r="T374" s="215" t="s">
        <v>2132</v>
      </c>
      <c r="U374" s="214">
        <v>0.3</v>
      </c>
      <c r="V374" s="216">
        <f t="shared" si="92"/>
        <v>1073.6821142857143</v>
      </c>
      <c r="W374" s="190"/>
      <c r="X374"/>
    </row>
    <row r="375" spans="1:24" s="44" customFormat="1" hidden="1">
      <c r="A375" s="190" t="str">
        <f t="shared" ref="A375:A376" si="96">D375&amp;G375&amp;E375</f>
        <v>1040BR011921203563</v>
      </c>
      <c r="B375" s="190"/>
      <c r="C375" s="190" t="str">
        <f t="shared" si="90"/>
        <v>BR0119211040</v>
      </c>
      <c r="D375" s="198">
        <v>1040</v>
      </c>
      <c r="E375" s="222">
        <v>203563</v>
      </c>
      <c r="F375" t="s">
        <v>708</v>
      </c>
      <c r="G375" s="39" t="s">
        <v>1485</v>
      </c>
      <c r="H375" s="190" t="s">
        <v>1977</v>
      </c>
      <c r="I375" s="198" t="s">
        <v>487</v>
      </c>
      <c r="J375" s="179">
        <f>VLOOKUP(C375,BASE!A:N,14,0)</f>
        <v>75.908690000000007</v>
      </c>
      <c r="K375" s="179">
        <f>VLOOKUP(C375,BASE!A:O,15,0)</f>
        <v>3.06</v>
      </c>
      <c r="L375" s="185">
        <f>VLOOKUP(G375,BASE!F:M,8,0)*0.03</f>
        <v>0.25550999999999996</v>
      </c>
      <c r="M375" s="191" t="s">
        <v>1065</v>
      </c>
      <c r="N375" s="198" t="s">
        <v>346</v>
      </c>
      <c r="O375" s="192" t="s">
        <v>122</v>
      </c>
      <c r="P375" s="185">
        <v>0</v>
      </c>
      <c r="Q375" s="190" t="str">
        <f>VLOOKUP(G375,BASE!F:H,3,0)</f>
        <v>TTF0220 LRING</v>
      </c>
      <c r="R375" s="212">
        <f>IF(O375="PRANCHA",VLOOKUP(Q375,QUANT!F:K,6,0),IF('Precificação CIF'!O214="BAÚ",VLOOKUP('Precificação CIF'!Q214,QUANT!F:K,2,0),IF(O375="CARRETA",VLOOKUP(Q375,QUANT!F:K,3,0))))</f>
        <v>324</v>
      </c>
      <c r="S375" s="185">
        <f t="shared" si="91"/>
        <v>0</v>
      </c>
      <c r="T375" s="215" t="s">
        <v>2132</v>
      </c>
      <c r="U375" s="214">
        <v>0.3</v>
      </c>
      <c r="V375" s="216">
        <f t="shared" si="92"/>
        <v>113.17742857142859</v>
      </c>
      <c r="W375" s="175"/>
      <c r="X375"/>
    </row>
    <row r="376" spans="1:24" s="44" customFormat="1" hidden="1">
      <c r="A376" s="190" t="str">
        <f t="shared" si="96"/>
        <v>1040BR011306204759</v>
      </c>
      <c r="B376" s="190"/>
      <c r="C376" s="190" t="str">
        <f t="shared" si="90"/>
        <v>BR0113061040</v>
      </c>
      <c r="D376" s="198">
        <v>1040</v>
      </c>
      <c r="E376" s="222">
        <v>204759</v>
      </c>
      <c r="F376" t="s">
        <v>879</v>
      </c>
      <c r="G376" s="39" t="s">
        <v>1502</v>
      </c>
      <c r="H376" s="190" t="s">
        <v>1992</v>
      </c>
      <c r="I376" s="198" t="s">
        <v>487</v>
      </c>
      <c r="J376" s="179">
        <f>VLOOKUP(C376,BASE!A:N,14,0)</f>
        <v>59.785780000000003</v>
      </c>
      <c r="K376" s="179">
        <f>VLOOKUP(C376,BASE!A:O,15,0)</f>
        <v>3.06</v>
      </c>
      <c r="L376" s="185">
        <f>VLOOKUP(G376,BASE!F:M,8,0)*0.03</f>
        <v>0.23402999999999999</v>
      </c>
      <c r="M376" s="190" t="s">
        <v>71</v>
      </c>
      <c r="N376" s="198" t="s">
        <v>498</v>
      </c>
      <c r="O376" s="192" t="s">
        <v>122</v>
      </c>
      <c r="P376" s="185">
        <v>0</v>
      </c>
      <c r="Q376" s="190" t="str">
        <f>VLOOKUP(G376,BASE!F:H,3,0)</f>
        <v>TTR0200 CROSC</v>
      </c>
      <c r="R376" s="212">
        <f>IF(O376="PRANCHA",VLOOKUP(Q376,QUANT!F:K,6,0),IF('Precificação CIF'!O349="BAÚ",VLOOKUP('Precificação CIF'!Q349,QUANT!F:K,2,0),IF(O376="CARRETA",VLOOKUP(Q376,QUANT!F:K,3,0))))</f>
        <v>300</v>
      </c>
      <c r="S376" s="185">
        <f t="shared" si="91"/>
        <v>0</v>
      </c>
      <c r="T376" s="215" t="s">
        <v>2132</v>
      </c>
      <c r="U376" s="214">
        <v>0.3</v>
      </c>
      <c r="V376" s="216">
        <f t="shared" si="92"/>
        <v>90.114014285714291</v>
      </c>
      <c r="W376" s="175"/>
      <c r="X376"/>
    </row>
    <row r="377" spans="1:24" s="44" customFormat="1" hidden="1">
      <c r="A377" s="190" t="s">
        <v>2356</v>
      </c>
      <c r="B377" s="190"/>
      <c r="C377" s="190" t="str">
        <f t="shared" ref="C377:C390" si="97">G377&amp;D377</f>
        <v>BR0121572064</v>
      </c>
      <c r="D377" s="198">
        <v>2064</v>
      </c>
      <c r="E377" s="39">
        <v>214762</v>
      </c>
      <c r="F377" t="s">
        <v>2474</v>
      </c>
      <c r="G377" s="190" t="s">
        <v>2531</v>
      </c>
      <c r="H377" s="190" t="s">
        <v>2597</v>
      </c>
      <c r="I377" s="198" t="s">
        <v>487</v>
      </c>
      <c r="J377" s="179">
        <f>VLOOKUP(C377,BASE!A:N,14,0)</f>
        <v>45.608719999999998</v>
      </c>
      <c r="K377" s="179">
        <f>VLOOKUP(C377,BASE!A:O,15,0)</f>
        <v>2.64</v>
      </c>
      <c r="L377" s="185">
        <f>VLOOKUP(G377,BASE!F:M,8,0)*0.03</f>
        <v>0.40499999999999997</v>
      </c>
      <c r="M377" s="190" t="s">
        <v>72</v>
      </c>
      <c r="N377" s="217" t="s">
        <v>346</v>
      </c>
      <c r="O377" s="192" t="s">
        <v>122</v>
      </c>
      <c r="P377" s="185">
        <f>VLOOKUP(O377&amp;M377&amp;D377,'Tabela Frete At. 23.03.22'!A:P,16,0)</f>
        <v>2632.8704000000002</v>
      </c>
      <c r="Q377" s="190" t="str">
        <f>VLOOKUP(G377,BASE!F:H,3,0)</f>
        <v>TF 200</v>
      </c>
      <c r="R377" s="212">
        <f>IF(O377="PRANCHA",VLOOKUP(Q377,QUANT!F:K,6,0),IF('Precificação CIF'!O377="BAÚ",VLOOKUP('Precificação CIF'!Q377,QUANT!F:K,2,0),IF(O377="CARRETA",VLOOKUP(Q377,QUANT!F:K,3,0))))</f>
        <v>324</v>
      </c>
      <c r="S377" s="185">
        <f t="shared" ref="S377:S390" si="98">P377/R377</f>
        <v>8.1261432098765436</v>
      </c>
      <c r="T377" s="215" t="s">
        <v>2132</v>
      </c>
      <c r="U377" s="214">
        <v>0.3</v>
      </c>
      <c r="V377" s="216">
        <f t="shared" ref="V377:V390" si="99">IF(T377="CIF",(J377+K377+L377+S377)/(100%-U377),IF(T377="FOB",(J377+K377+L377)/(100%-U377),"FALTA DIGITAR CIF OU FOB"))</f>
        <v>69.505314285714292</v>
      </c>
      <c r="W377" s="190"/>
      <c r="X377"/>
    </row>
    <row r="378" spans="1:24" s="44" customFormat="1" hidden="1">
      <c r="A378" s="190" t="s">
        <v>2263</v>
      </c>
      <c r="B378" s="190"/>
      <c r="C378" s="190" t="str">
        <f t="shared" si="97"/>
        <v>BR0099101040</v>
      </c>
      <c r="D378" s="198">
        <v>1040</v>
      </c>
      <c r="E378" s="39">
        <v>200024</v>
      </c>
      <c r="F378" t="s">
        <v>1117</v>
      </c>
      <c r="G378" s="190" t="s">
        <v>1452</v>
      </c>
      <c r="H378" s="190" t="s">
        <v>2139</v>
      </c>
      <c r="I378" s="198" t="s">
        <v>487</v>
      </c>
      <c r="J378" s="179">
        <f>VLOOKUP(C378,BASE!A:N,14,0)</f>
        <v>80.729849999999999</v>
      </c>
      <c r="K378" s="179">
        <f>VLOOKUP(C378,BASE!A:O,15,0)</f>
        <v>3.06</v>
      </c>
      <c r="L378" s="185">
        <f>VLOOKUP(G378,BASE!F:M,8,0)*0.03</f>
        <v>0.28550999999999999</v>
      </c>
      <c r="M378" s="190" t="s">
        <v>72</v>
      </c>
      <c r="N378" s="217" t="s">
        <v>346</v>
      </c>
      <c r="O378" s="192" t="s">
        <v>121</v>
      </c>
      <c r="P378" s="185">
        <f>VLOOKUP(O378&amp;M378&amp;D378,'Tabela Frete At. 23.03.22'!A:P,16,0)</f>
        <v>2371.0708181818181</v>
      </c>
      <c r="Q378" s="190" t="str">
        <f>VLOOKUP(G378,BASE!F:H,3,0)</f>
        <v>TTF0200 ELANE</v>
      </c>
      <c r="R378" s="212">
        <f>IF(O378="PRANCHA",VLOOKUP(Q378,QUANT!F:K,6,0),IF('Precificação CIF'!O378="BAÚ",VLOOKUP('Precificação CIF'!Q378,QUANT!F:K,2,0),IF(O378="CARRETA",VLOOKUP(Q378,QUANT!F:K,3,0))))</f>
        <v>240</v>
      </c>
      <c r="S378" s="185">
        <f t="shared" si="98"/>
        <v>9.8794617424242421</v>
      </c>
      <c r="T378" s="215" t="s">
        <v>2132</v>
      </c>
      <c r="U378" s="214">
        <v>0.3</v>
      </c>
      <c r="V378" s="216">
        <f t="shared" si="99"/>
        <v>120.10765714285715</v>
      </c>
      <c r="W378" s="190"/>
      <c r="X378"/>
    </row>
    <row r="379" spans="1:24" s="44" customFormat="1" hidden="1">
      <c r="A379" s="190" t="str">
        <f t="shared" ref="A379:A381" si="100">D379&amp;G379&amp;E379</f>
        <v>1040BR012006205011</v>
      </c>
      <c r="B379" s="190"/>
      <c r="C379" s="190" t="str">
        <f t="shared" si="97"/>
        <v>BR0120061040</v>
      </c>
      <c r="D379" s="198">
        <v>1040</v>
      </c>
      <c r="E379" s="222">
        <v>205011</v>
      </c>
      <c r="F379" t="s">
        <v>1005</v>
      </c>
      <c r="G379" s="39" t="s">
        <v>1491</v>
      </c>
      <c r="H379" s="190" t="s">
        <v>1982</v>
      </c>
      <c r="I379" s="198" t="s">
        <v>487</v>
      </c>
      <c r="J379" s="179">
        <f>VLOOKUP(C379,BASE!A:N,14,0)</f>
        <v>103.56972</v>
      </c>
      <c r="K379" s="179">
        <f>VLOOKUP(C379,BASE!A:O,15,0)</f>
        <v>3.06</v>
      </c>
      <c r="L379" s="185">
        <f>VLOOKUP(G379,BASE!F:M,8,0)*0.03</f>
        <v>0.25550999999999996</v>
      </c>
      <c r="M379" s="190" t="s">
        <v>110</v>
      </c>
      <c r="N379" s="198" t="s">
        <v>491</v>
      </c>
      <c r="O379" s="192" t="s">
        <v>122</v>
      </c>
      <c r="P379" s="185">
        <v>0</v>
      </c>
      <c r="Q379" s="190" t="str">
        <f>VLOOKUP(G379,BASE!F:H,3,0)</f>
        <v>TTF0220 LRING</v>
      </c>
      <c r="R379" s="212">
        <f>IF(O379="PRANCHA",VLOOKUP(Q379,QUANT!F:K,6,0),IF('Precificação CIF'!O403="BAÚ",VLOOKUP('Precificação CIF'!Q403,QUANT!F:K,2,0),IF(O379="CARRETA",VLOOKUP(Q379,QUANT!F:K,3,0))))</f>
        <v>324</v>
      </c>
      <c r="S379" s="185">
        <f t="shared" si="98"/>
        <v>0</v>
      </c>
      <c r="T379" s="215" t="s">
        <v>2132</v>
      </c>
      <c r="U379" s="214">
        <v>0.3</v>
      </c>
      <c r="V379" s="216">
        <f t="shared" si="99"/>
        <v>152.69318571428573</v>
      </c>
      <c r="W379" s="175"/>
      <c r="X379"/>
    </row>
    <row r="380" spans="1:24" s="44" customFormat="1" hidden="1">
      <c r="A380" s="190" t="str">
        <f t="shared" si="100"/>
        <v>4010BR010717205011</v>
      </c>
      <c r="B380" s="190"/>
      <c r="C380" s="190" t="str">
        <f t="shared" si="97"/>
        <v>BR0107174010</v>
      </c>
      <c r="D380" s="198">
        <v>4010</v>
      </c>
      <c r="E380" s="222">
        <v>205011</v>
      </c>
      <c r="F380" t="s">
        <v>1005</v>
      </c>
      <c r="G380" s="39" t="s">
        <v>1189</v>
      </c>
      <c r="H380" s="190" t="s">
        <v>1709</v>
      </c>
      <c r="I380" s="198" t="s">
        <v>487</v>
      </c>
      <c r="J380" s="179">
        <f>VLOOKUP(C380,BASE!A:N,14,0)</f>
        <v>737.56748000000005</v>
      </c>
      <c r="K380" s="179">
        <f>VLOOKUP(C380,BASE!A:O,15,0)</f>
        <v>12.12</v>
      </c>
      <c r="L380" s="185">
        <f>VLOOKUP(G380,BASE!F:M,8,0)*0.03</f>
        <v>1.89</v>
      </c>
      <c r="M380" s="190" t="s">
        <v>110</v>
      </c>
      <c r="N380" s="198" t="s">
        <v>491</v>
      </c>
      <c r="O380" s="192" t="s">
        <v>122</v>
      </c>
      <c r="P380" s="185">
        <v>0</v>
      </c>
      <c r="Q380" s="190" t="str">
        <f>VLOOKUP(G380,BASE!F:H,3,0)</f>
        <v>IBC SM13</v>
      </c>
      <c r="R380" s="212">
        <f>IF(O380="PRANCHA",VLOOKUP(Q380,QUANT!F:K,6,0),IF('Precificação CIF'!O404="BAÚ",VLOOKUP('Precificação CIF'!Q404,QUANT!F:K,2,0),IF(O380="CARRETA",VLOOKUP(Q380,QUANT!F:K,3,0))))</f>
        <v>60</v>
      </c>
      <c r="S380" s="185">
        <f t="shared" si="98"/>
        <v>0</v>
      </c>
      <c r="T380" s="215" t="s">
        <v>2132</v>
      </c>
      <c r="U380" s="214">
        <v>0.3</v>
      </c>
      <c r="V380" s="216">
        <f t="shared" si="99"/>
        <v>1073.6821142857143</v>
      </c>
      <c r="W380" s="175"/>
      <c r="X380"/>
    </row>
    <row r="381" spans="1:24" s="44" customFormat="1" hidden="1">
      <c r="A381" s="190" t="str">
        <f t="shared" si="100"/>
        <v>4010BR010717203231</v>
      </c>
      <c r="B381" s="190"/>
      <c r="C381" s="190" t="str">
        <f t="shared" si="97"/>
        <v>BR0107174010</v>
      </c>
      <c r="D381" s="198">
        <v>4010</v>
      </c>
      <c r="E381" s="222">
        <v>203231</v>
      </c>
      <c r="F381" t="s">
        <v>613</v>
      </c>
      <c r="G381" s="39" t="s">
        <v>1189</v>
      </c>
      <c r="H381" s="190" t="s">
        <v>1709</v>
      </c>
      <c r="I381" s="198" t="s">
        <v>487</v>
      </c>
      <c r="J381" s="179">
        <f>VLOOKUP(C381,BASE!A:N,14,0)</f>
        <v>737.56748000000005</v>
      </c>
      <c r="K381" s="179">
        <f>VLOOKUP(C381,BASE!A:O,15,0)</f>
        <v>12.12</v>
      </c>
      <c r="L381" s="185">
        <f>VLOOKUP(G381,BASE!F:M,8,0)*0.03</f>
        <v>1.89</v>
      </c>
      <c r="M381" s="191" t="s">
        <v>232</v>
      </c>
      <c r="N381" s="217" t="s">
        <v>346</v>
      </c>
      <c r="O381" s="192" t="s">
        <v>122</v>
      </c>
      <c r="P381" s="185">
        <v>0</v>
      </c>
      <c r="Q381" s="190" t="str">
        <f>VLOOKUP(G381,BASE!F:H,3,0)</f>
        <v>IBC SM13</v>
      </c>
      <c r="R381" s="212">
        <f>IF(O381="PRANCHA",VLOOKUP(Q381,QUANT!F:K,6,0),IF('Precificação CIF'!O138="BAÚ",VLOOKUP('Precificação CIF'!Q138,QUANT!F:K,2,0),IF(O381="CARRETA",VLOOKUP(Q381,QUANT!F:K,3,0))))</f>
        <v>60</v>
      </c>
      <c r="S381" s="185">
        <f t="shared" si="98"/>
        <v>0</v>
      </c>
      <c r="T381" s="215" t="s">
        <v>2132</v>
      </c>
      <c r="U381" s="214">
        <v>0.3</v>
      </c>
      <c r="V381" s="216">
        <f t="shared" si="99"/>
        <v>1073.6821142857143</v>
      </c>
      <c r="W381" s="175"/>
      <c r="X381"/>
    </row>
    <row r="382" spans="1:24" s="44" customFormat="1" hidden="1">
      <c r="A382" s="190" t="str">
        <f t="shared" ref="A382" si="101">D382&amp;G382&amp;E382</f>
        <v>1040BR011306202161</v>
      </c>
      <c r="B382" s="190"/>
      <c r="C382" s="190" t="str">
        <f t="shared" si="97"/>
        <v>BR0113061040</v>
      </c>
      <c r="D382" s="198">
        <v>1040</v>
      </c>
      <c r="E382" s="222">
        <v>202161</v>
      </c>
      <c r="F382" t="s">
        <v>536</v>
      </c>
      <c r="G382" s="39" t="s">
        <v>1502</v>
      </c>
      <c r="H382" s="190" t="s">
        <v>1992</v>
      </c>
      <c r="I382" s="198" t="s">
        <v>487</v>
      </c>
      <c r="J382" s="179">
        <f>VLOOKUP(C382,BASE!A:N,14,0)</f>
        <v>59.785780000000003</v>
      </c>
      <c r="K382" s="179">
        <f>VLOOKUP(C382,BASE!A:O,15,0)</f>
        <v>3.06</v>
      </c>
      <c r="L382" s="185">
        <f>VLOOKUP(G382,BASE!F:M,8,0)*0.03</f>
        <v>0.23402999999999999</v>
      </c>
      <c r="M382" s="191" t="s">
        <v>60</v>
      </c>
      <c r="N382" s="217" t="s">
        <v>346</v>
      </c>
      <c r="O382" s="192" t="s">
        <v>122</v>
      </c>
      <c r="P382" s="185">
        <v>0</v>
      </c>
      <c r="Q382" s="190" t="str">
        <f>VLOOKUP(G382,BASE!F:H,3,0)</f>
        <v>TTR0200 CROSC</v>
      </c>
      <c r="R382" s="212">
        <f>IF(O382="PRANCHA",VLOOKUP(Q382,QUANT!F:K,6,0),IF('Precificação CIF'!O347="BAÚ",VLOOKUP('Precificação CIF'!Q347,QUANT!F:K,2,0),IF(O382="CARRETA",VLOOKUP(Q382,QUANT!F:K,3,0))))</f>
        <v>300</v>
      </c>
      <c r="S382" s="185">
        <f t="shared" si="98"/>
        <v>0</v>
      </c>
      <c r="T382" s="215" t="s">
        <v>2132</v>
      </c>
      <c r="U382" s="214">
        <v>0.3</v>
      </c>
      <c r="V382" s="216">
        <f t="shared" si="99"/>
        <v>90.114014285714291</v>
      </c>
      <c r="W382" s="175"/>
      <c r="X382"/>
    </row>
    <row r="383" spans="1:24" s="44" customFormat="1" hidden="1">
      <c r="A383" s="190" t="str">
        <f t="shared" ref="A383:A388" si="102">D383&amp;G383&amp;E383</f>
        <v>4010BR010717205050</v>
      </c>
      <c r="B383" s="190"/>
      <c r="C383" s="190" t="str">
        <f t="shared" si="97"/>
        <v>BR0107174010</v>
      </c>
      <c r="D383" s="198">
        <v>4010</v>
      </c>
      <c r="E383" s="222">
        <v>205050</v>
      </c>
      <c r="F383" t="s">
        <v>1071</v>
      </c>
      <c r="G383" s="39" t="s">
        <v>1189</v>
      </c>
      <c r="H383" s="190" t="s">
        <v>1709</v>
      </c>
      <c r="I383" s="198" t="s">
        <v>487</v>
      </c>
      <c r="J383" s="179">
        <f>VLOOKUP(C383,BASE!A:N,14,0)</f>
        <v>737.56748000000005</v>
      </c>
      <c r="K383" s="179">
        <f>VLOOKUP(C383,BASE!A:O,15,0)</f>
        <v>12.12</v>
      </c>
      <c r="L383" s="185">
        <f>VLOOKUP(G383,BASE!F:M,8,0)*0.03</f>
        <v>1.89</v>
      </c>
      <c r="M383" s="190" t="s">
        <v>1072</v>
      </c>
      <c r="N383" s="198" t="s">
        <v>754</v>
      </c>
      <c r="O383" s="192" t="s">
        <v>122</v>
      </c>
      <c r="P383" s="185">
        <v>0</v>
      </c>
      <c r="Q383" s="190" t="str">
        <f>VLOOKUP(G383,BASE!F:H,3,0)</f>
        <v>IBC SM13</v>
      </c>
      <c r="R383" s="212">
        <f>IF(O383="PRANCHA",VLOOKUP(Q383,QUANT!F:K,6,0),IF('Precificação CIF'!O383="BAÚ",VLOOKUP('Precificação CIF'!Q383,QUANT!F:K,2,0),IF(O383="CARRETA",VLOOKUP(Q383,QUANT!F:K,3,0))))</f>
        <v>60</v>
      </c>
      <c r="S383" s="185">
        <f t="shared" si="98"/>
        <v>0</v>
      </c>
      <c r="T383" s="215" t="s">
        <v>2132</v>
      </c>
      <c r="U383" s="214">
        <v>0.3</v>
      </c>
      <c r="V383" s="216">
        <f t="shared" si="99"/>
        <v>1073.6821142857143</v>
      </c>
      <c r="W383" s="175"/>
      <c r="X383"/>
    </row>
    <row r="384" spans="1:24" s="44" customFormat="1" hidden="1">
      <c r="A384" s="190" t="str">
        <f t="shared" si="102"/>
        <v>1040BR011894204049</v>
      </c>
      <c r="B384" s="190"/>
      <c r="C384" s="190" t="str">
        <f t="shared" si="97"/>
        <v>BR0118941040</v>
      </c>
      <c r="D384" s="198">
        <v>1040</v>
      </c>
      <c r="E384" s="222">
        <v>204049</v>
      </c>
      <c r="F384" t="s">
        <v>704</v>
      </c>
      <c r="G384" s="39" t="s">
        <v>1173</v>
      </c>
      <c r="H384" s="190" t="s">
        <v>1693</v>
      </c>
      <c r="I384" s="198" t="s">
        <v>487</v>
      </c>
      <c r="J384" s="179">
        <f>VLOOKUP(C384,BASE!A:N,14,0)</f>
        <v>27.253440000000001</v>
      </c>
      <c r="K384" s="179">
        <f>VLOOKUP(C384,BASE!A:O,15,0)</f>
        <v>2.4</v>
      </c>
      <c r="L384" s="185">
        <f>VLOOKUP(G384,BASE!F:M,8,0)*0.03</f>
        <v>6.656999999999999E-2</v>
      </c>
      <c r="M384" s="190" t="s">
        <v>60</v>
      </c>
      <c r="N384" s="217" t="s">
        <v>346</v>
      </c>
      <c r="O384" s="192" t="s">
        <v>122</v>
      </c>
      <c r="P384" s="185">
        <v>0</v>
      </c>
      <c r="Q384" s="190" t="str">
        <f>VLOOKUP(G384,BASE!F:H,3,0)</f>
        <v>BTF0050 FASTA</v>
      </c>
      <c r="R384" s="212">
        <f>IF(O384="PRANCHA",VLOOKUP(Q384,QUANT!F:K,6,0),IF('Precificação CIF'!O351="BAÚ",VLOOKUP('Precificação CIF'!Q351,QUANT!F:K,2,0),IF(O384="CARRETA",VLOOKUP(Q384,QUANT!F:K,3,0))))</f>
        <v>1350</v>
      </c>
      <c r="S384" s="185">
        <f t="shared" si="98"/>
        <v>0</v>
      </c>
      <c r="T384" s="215" t="s">
        <v>2132</v>
      </c>
      <c r="U384" s="214">
        <v>0.3</v>
      </c>
      <c r="V384" s="216">
        <f t="shared" si="99"/>
        <v>42.457157142857142</v>
      </c>
      <c r="W384" s="175"/>
      <c r="X384"/>
    </row>
    <row r="385" spans="1:24" s="44" customFormat="1" hidden="1">
      <c r="A385" s="190" t="str">
        <f t="shared" si="102"/>
        <v>1040BR011305205088</v>
      </c>
      <c r="B385" s="190"/>
      <c r="C385" s="190" t="str">
        <f t="shared" si="97"/>
        <v>BR0113051040</v>
      </c>
      <c r="D385" s="198">
        <v>1040</v>
      </c>
      <c r="E385" s="222">
        <v>205088</v>
      </c>
      <c r="F385" t="s">
        <v>1099</v>
      </c>
      <c r="G385" s="39" t="s">
        <v>1503</v>
      </c>
      <c r="H385" s="190" t="s">
        <v>1993</v>
      </c>
      <c r="I385" s="198" t="s">
        <v>487</v>
      </c>
      <c r="J385" s="179">
        <f>VLOOKUP(C385,BASE!A:N,14,0)</f>
        <v>56.141019999999997</v>
      </c>
      <c r="K385" s="179">
        <f>VLOOKUP(C385,BASE!A:O,15,0)</f>
        <v>3.06</v>
      </c>
      <c r="L385" s="185">
        <f>VLOOKUP(G385,BASE!F:M,8,0)*0.03</f>
        <v>0.23402999999999999</v>
      </c>
      <c r="M385" s="190" t="s">
        <v>239</v>
      </c>
      <c r="N385" s="198" t="s">
        <v>751</v>
      </c>
      <c r="O385" s="192" t="s">
        <v>122</v>
      </c>
      <c r="P385" s="185">
        <v>0</v>
      </c>
      <c r="Q385" s="190" t="str">
        <f>VLOOKUP(G385,BASE!F:H,3,0)</f>
        <v>TTR0200 CROSC</v>
      </c>
      <c r="R385" s="212">
        <f>IF(O385="PRANCHA",VLOOKUP(Q385,QUANT!F:K,6,0),IF('Precificação CIF'!O341="BAÚ",VLOOKUP('Precificação CIF'!Q341,QUANT!F:K,2,0),IF(O385="CARRETA",VLOOKUP(Q385,QUANT!F:K,3,0))))</f>
        <v>300</v>
      </c>
      <c r="S385" s="185">
        <f t="shared" si="98"/>
        <v>0</v>
      </c>
      <c r="T385" s="215" t="s">
        <v>2132</v>
      </c>
      <c r="U385" s="214">
        <v>0.3</v>
      </c>
      <c r="V385" s="216">
        <f t="shared" si="99"/>
        <v>84.907214285714289</v>
      </c>
      <c r="W385" s="175"/>
      <c r="X385"/>
    </row>
    <row r="386" spans="1:24" s="44" customFormat="1" hidden="1">
      <c r="A386" s="190" t="str">
        <f t="shared" si="102"/>
        <v>1040BR001352205020</v>
      </c>
      <c r="B386" s="190"/>
      <c r="C386" s="190" t="str">
        <f t="shared" si="97"/>
        <v>BR0013521040</v>
      </c>
      <c r="D386" s="198">
        <v>1040</v>
      </c>
      <c r="E386" s="222">
        <v>205020</v>
      </c>
      <c r="F386" t="s">
        <v>1031</v>
      </c>
      <c r="G386" s="39" t="s">
        <v>1496</v>
      </c>
      <c r="H386" s="190" t="s">
        <v>1986</v>
      </c>
      <c r="I386" s="198" t="s">
        <v>487</v>
      </c>
      <c r="J386" s="179">
        <f>VLOOKUP(C386,BASE!A:N,14,0)</f>
        <v>52.109029999999997</v>
      </c>
      <c r="K386" s="179">
        <f>VLOOKUP(C386,BASE!A:O,15,0)</f>
        <v>2.4</v>
      </c>
      <c r="L386" s="185">
        <f>VLOOKUP(G386,BASE!F:M,8,0)*0.03</f>
        <v>9.375E-2</v>
      </c>
      <c r="M386" s="190" t="s">
        <v>244</v>
      </c>
      <c r="N386" s="198" t="s">
        <v>491</v>
      </c>
      <c r="O386" s="192" t="s">
        <v>122</v>
      </c>
      <c r="P386" s="185">
        <v>0</v>
      </c>
      <c r="Q386" s="190" t="str">
        <f>VLOOKUP(G386,BASE!F:H,3,0)</f>
        <v>TTR0050 CILIN</v>
      </c>
      <c r="R386" s="212">
        <f>IF(O386="PRANCHA",VLOOKUP(Q386,QUANT!F:K,6,0),IF('Precificação CIF'!O532="BAÚ",VLOOKUP('Precificação CIF'!Q532,QUANT!F:K,2,0),IF(O386="CARRETA",VLOOKUP(Q386,QUANT!F:K,3,0))))</f>
        <v>840</v>
      </c>
      <c r="S386" s="185">
        <f t="shared" si="98"/>
        <v>0</v>
      </c>
      <c r="T386" s="215" t="s">
        <v>2132</v>
      </c>
      <c r="U386" s="214">
        <v>0.3</v>
      </c>
      <c r="V386" s="216">
        <f t="shared" si="99"/>
        <v>78.003971428571433</v>
      </c>
      <c r="W386" s="175"/>
      <c r="X386"/>
    </row>
    <row r="387" spans="1:24" s="44" customFormat="1" hidden="1">
      <c r="A387" s="190" t="str">
        <f t="shared" si="102"/>
        <v>1040BR011504203868</v>
      </c>
      <c r="B387" s="190"/>
      <c r="C387" s="190" t="str">
        <f t="shared" si="97"/>
        <v>BR0115041040</v>
      </c>
      <c r="D387" s="198">
        <v>1040</v>
      </c>
      <c r="E387" s="222">
        <v>203868</v>
      </c>
      <c r="F387" t="s">
        <v>985</v>
      </c>
      <c r="G387" s="39" t="s">
        <v>1472</v>
      </c>
      <c r="H387" s="190" t="s">
        <v>1963</v>
      </c>
      <c r="I387" s="198" t="s">
        <v>487</v>
      </c>
      <c r="J387" s="179">
        <f>VLOOKUP(C387,BASE!A:N,14,0)</f>
        <v>100.52001</v>
      </c>
      <c r="K387" s="179">
        <f>VLOOKUP(C387,BASE!A:O,15,0)</f>
        <v>3.06</v>
      </c>
      <c r="L387" s="185">
        <f>VLOOKUP(G387,BASE!F:M,8,0)*0.03</f>
        <v>0.25550999999999996</v>
      </c>
      <c r="M387" s="190" t="s">
        <v>251</v>
      </c>
      <c r="N387" s="198" t="s">
        <v>346</v>
      </c>
      <c r="O387" s="192" t="s">
        <v>122</v>
      </c>
      <c r="P387" s="185">
        <v>0</v>
      </c>
      <c r="Q387" s="190" t="str">
        <f>VLOOKUP(G387,BASE!F:H,3,0)</f>
        <v>TTF0220 LRING</v>
      </c>
      <c r="R387" s="212">
        <f>IF(O387="PRANCHA",VLOOKUP(Q387,QUANT!F:K,6,0),IF('Precificação CIF'!O252="BAÚ",VLOOKUP('Precificação CIF'!Q252,QUANT!F:K,2,0),IF(O387="CARRETA",VLOOKUP(Q387,QUANT!F:K,3,0))))</f>
        <v>324</v>
      </c>
      <c r="S387" s="185">
        <f t="shared" si="98"/>
        <v>0</v>
      </c>
      <c r="T387" s="215" t="s">
        <v>2132</v>
      </c>
      <c r="U387" s="214">
        <v>0.3</v>
      </c>
      <c r="V387" s="216">
        <f t="shared" si="99"/>
        <v>148.33645714285714</v>
      </c>
      <c r="W387" s="175"/>
      <c r="X387"/>
    </row>
    <row r="388" spans="1:24" s="44" customFormat="1" hidden="1">
      <c r="A388" s="190" t="str">
        <f t="shared" si="102"/>
        <v>104022010261204606</v>
      </c>
      <c r="B388" s="190"/>
      <c r="C388" s="190" t="str">
        <f t="shared" si="97"/>
        <v>220102611040</v>
      </c>
      <c r="D388" s="198">
        <v>1040</v>
      </c>
      <c r="E388" s="222">
        <v>204606</v>
      </c>
      <c r="F388" t="s">
        <v>889</v>
      </c>
      <c r="G388" s="39">
        <v>22010261</v>
      </c>
      <c r="H388" s="190" t="s">
        <v>1625</v>
      </c>
      <c r="I388" s="198" t="s">
        <v>487</v>
      </c>
      <c r="J388" s="179">
        <f>VLOOKUP(C388,BASE!A:N,14,0)</f>
        <v>3.4155600000000002</v>
      </c>
      <c r="K388" s="179">
        <f>VLOOKUP(C388,BASE!A:O,15,0)</f>
        <v>0.14000000000000001</v>
      </c>
      <c r="L388" s="185">
        <f>VLOOKUP(G388,BASE!F:M,8,0)*0.03</f>
        <v>8.168400000000001E-3</v>
      </c>
      <c r="M388" s="191" t="s">
        <v>254</v>
      </c>
      <c r="N388" s="217" t="s">
        <v>346</v>
      </c>
      <c r="O388" s="192" t="s">
        <v>122</v>
      </c>
      <c r="P388" s="185">
        <v>0</v>
      </c>
      <c r="Q388" s="190" t="str">
        <f>VLOOKUP(G388,BASE!F:H,3,0)</f>
        <v>BTF0005 AGRON</v>
      </c>
      <c r="R388" s="212">
        <f>IF(O388="PRANCHA",VLOOKUP(Q388,QUANT!F:K,6,0),IF('Precificação CIF'!O66="BAÚ",VLOOKUP('Precificação CIF'!Q66,QUANT!F:K,2,0),IF(O388="CARRETA",VLOOKUP(Q388,QUANT!F:K,3,0))))</f>
        <v>1000</v>
      </c>
      <c r="S388" s="185">
        <f t="shared" si="98"/>
        <v>0</v>
      </c>
      <c r="T388" s="215" t="s">
        <v>2132</v>
      </c>
      <c r="U388" s="214">
        <v>0.3</v>
      </c>
      <c r="V388" s="216">
        <f t="shared" si="99"/>
        <v>5.0910405714285725</v>
      </c>
      <c r="W388" s="175"/>
      <c r="X388"/>
    </row>
    <row r="389" spans="1:24" s="44" customFormat="1" hidden="1">
      <c r="A389" s="190" t="s">
        <v>2284</v>
      </c>
      <c r="B389" s="190"/>
      <c r="C389" s="190" t="str">
        <f t="shared" si="97"/>
        <v>BR0013421040</v>
      </c>
      <c r="D389" s="198">
        <v>1040</v>
      </c>
      <c r="E389" s="39">
        <v>203966</v>
      </c>
      <c r="F389" t="s">
        <v>2433</v>
      </c>
      <c r="G389" s="190" t="s">
        <v>1505</v>
      </c>
      <c r="H389" s="190" t="s">
        <v>2061</v>
      </c>
      <c r="I389" s="198" t="s">
        <v>487</v>
      </c>
      <c r="J389" s="179">
        <f>VLOOKUP(C389,BASE!A:N,14,0)</f>
        <v>134.22161</v>
      </c>
      <c r="K389" s="179">
        <f>VLOOKUP(C389,BASE!A:O,15,0)</f>
        <v>3.06</v>
      </c>
      <c r="L389" s="185">
        <f>VLOOKUP(G389,BASE!F:M,8,0)*0.03</f>
        <v>0.33038999999999996</v>
      </c>
      <c r="M389" s="190" t="s">
        <v>72</v>
      </c>
      <c r="N389" s="217" t="s">
        <v>346</v>
      </c>
      <c r="O389" s="192" t="s">
        <v>121</v>
      </c>
      <c r="P389" s="185">
        <f>VLOOKUP(O389&amp;M389&amp;D389,'Tabela Frete At. 23.03.22'!A:P,16,0)</f>
        <v>2371.0708181818181</v>
      </c>
      <c r="Q389" s="190" t="str">
        <f>VLOOKUP(G389,BASE!F:H,3,0)</f>
        <v>TTR0200 VANLQ</v>
      </c>
      <c r="R389" s="212">
        <f>IF(O389="PRANCHA",VLOOKUP(Q389,QUANT!F:K,6,0),IF('Precificação CIF'!O389="BAÚ",VLOOKUP('Precificação CIF'!Q389,QUANT!F:K,2,0),IF(O389="CARRETA",VLOOKUP(Q389,QUANT!F:K,3,0))))</f>
        <v>240</v>
      </c>
      <c r="S389" s="185">
        <f t="shared" si="98"/>
        <v>9.8794617424242421</v>
      </c>
      <c r="T389" s="215" t="s">
        <v>2132</v>
      </c>
      <c r="U389" s="214">
        <v>0.3</v>
      </c>
      <c r="V389" s="216">
        <f t="shared" si="99"/>
        <v>196.58857142857144</v>
      </c>
      <c r="W389" s="190"/>
      <c r="X389"/>
    </row>
    <row r="390" spans="1:24" s="44" customFormat="1" hidden="1">
      <c r="A390" s="190" t="str">
        <f t="shared" ref="A390" si="103">D390&amp;G390&amp;E390</f>
        <v>104022010915204606</v>
      </c>
      <c r="B390" s="190"/>
      <c r="C390" s="190" t="str">
        <f t="shared" si="97"/>
        <v>220109151040</v>
      </c>
      <c r="D390" s="198">
        <v>1040</v>
      </c>
      <c r="E390" s="222">
        <v>204606</v>
      </c>
      <c r="F390" t="s">
        <v>889</v>
      </c>
      <c r="G390" s="39">
        <v>22010915</v>
      </c>
      <c r="H390" s="190" t="s">
        <v>1628</v>
      </c>
      <c r="I390" s="198" t="s">
        <v>487</v>
      </c>
      <c r="J390" s="179">
        <f>VLOOKUP(C390,BASE!A:N,14,0)</f>
        <v>3.9676300000000002</v>
      </c>
      <c r="K390" s="179">
        <f>VLOOKUP(C390,BASE!A:O,15,0)</f>
        <v>0.14000000000000001</v>
      </c>
      <c r="L390" s="185">
        <f>VLOOKUP(G390,BASE!F:M,8,0)*0.03</f>
        <v>9.4500000000000001E-3</v>
      </c>
      <c r="M390" s="191" t="s">
        <v>254</v>
      </c>
      <c r="N390" s="217" t="s">
        <v>346</v>
      </c>
      <c r="O390" s="192" t="s">
        <v>122</v>
      </c>
      <c r="P390" s="185">
        <v>0</v>
      </c>
      <c r="Q390" s="190" t="str">
        <f>VLOOKUP(G390,BASE!F:H,3,0)</f>
        <v>BTF0005 AGRON</v>
      </c>
      <c r="R390" s="212">
        <f>IF(O390="PRANCHA",VLOOKUP(Q390,QUANT!F:K,6,0),IF('Precificação CIF'!O67="BAÚ",VLOOKUP('Precificação CIF'!Q67,QUANT!F:K,2,0),IF(O390="CARRETA",VLOOKUP(Q390,QUANT!F:K,3,0))))</f>
        <v>44</v>
      </c>
      <c r="S390" s="185">
        <f t="shared" si="98"/>
        <v>0</v>
      </c>
      <c r="T390" s="215" t="s">
        <v>2132</v>
      </c>
      <c r="U390" s="214">
        <v>0.3</v>
      </c>
      <c r="V390" s="216">
        <f t="shared" si="99"/>
        <v>5.8815428571428585</v>
      </c>
      <c r="W390" s="175"/>
      <c r="X390"/>
    </row>
    <row r="391" spans="1:24" s="44" customFormat="1" hidden="1">
      <c r="A391" s="190" t="s">
        <v>2364</v>
      </c>
      <c r="B391" s="190"/>
      <c r="C391" s="190" t="str">
        <f t="shared" ref="C391:C422" si="104">G391&amp;D391</f>
        <v>BR0120202064</v>
      </c>
      <c r="D391" s="198">
        <v>2064</v>
      </c>
      <c r="E391" s="39">
        <v>203483</v>
      </c>
      <c r="F391" t="s">
        <v>566</v>
      </c>
      <c r="G391" s="190" t="s">
        <v>1521</v>
      </c>
      <c r="H391" s="190" t="s">
        <v>2604</v>
      </c>
      <c r="I391" s="198" t="s">
        <v>487</v>
      </c>
      <c r="J391" s="179">
        <f>VLOOKUP(C391,BASE!A:N,14,0)</f>
        <v>123.01048</v>
      </c>
      <c r="K391" s="179">
        <f>VLOOKUP(C391,BASE!A:O,15,0)</f>
        <v>2.64</v>
      </c>
      <c r="L391" s="185">
        <f>VLOOKUP(G391,BASE!F:M,8,0)*0.03</f>
        <v>0.46499999999999997</v>
      </c>
      <c r="M391" s="190" t="s">
        <v>45</v>
      </c>
      <c r="N391" s="217" t="s">
        <v>527</v>
      </c>
      <c r="O391" s="192" t="s">
        <v>122</v>
      </c>
      <c r="P391" s="185">
        <f>VLOOKUP(O391&amp;M391&amp;D391,'Tabela Frete At. 23.03.22'!A:P,16,0)</f>
        <v>11468.703727272727</v>
      </c>
      <c r="Q391" s="190" t="str">
        <f>VLOOKUP(G391,BASE!F:H,3,0)</f>
        <v>TF 210</v>
      </c>
      <c r="R391" s="212">
        <f>IF(O391="PRANCHA",VLOOKUP(Q391,QUANT!F:K,6,0),IF('Precificação CIF'!O391="BAÚ",VLOOKUP('Precificação CIF'!Q391,QUANT!F:K,2,0),IF(O391="CARRETA",VLOOKUP(Q391,QUANT!F:K,3,0))))</f>
        <v>300</v>
      </c>
      <c r="S391" s="185">
        <f t="shared" ref="S391:S422" si="105">P391/R391</f>
        <v>38.22901242424242</v>
      </c>
      <c r="T391" s="215" t="s">
        <v>2133</v>
      </c>
      <c r="U391" s="214">
        <v>0.3</v>
      </c>
      <c r="V391" s="216">
        <f t="shared" ref="V391:V422" si="106">IF(T391="CIF",(J391+K391+L391+S391)/(100%-U391),IF(T391="FOB",(J391+K391+L391)/(100%-U391),"FALTA DIGITAR CIF OU FOB"))</f>
        <v>234.77784632034633</v>
      </c>
      <c r="W391" s="190"/>
      <c r="X391"/>
    </row>
    <row r="392" spans="1:24" s="44" customFormat="1" hidden="1">
      <c r="A392" s="190" t="s">
        <v>2372</v>
      </c>
      <c r="B392" s="190"/>
      <c r="C392" s="190" t="str">
        <f t="shared" si="104"/>
        <v>BR0121342064</v>
      </c>
      <c r="D392" s="198">
        <v>2064</v>
      </c>
      <c r="E392" s="39">
        <v>203483</v>
      </c>
      <c r="F392" t="s">
        <v>566</v>
      </c>
      <c r="G392" s="190" t="s">
        <v>2238</v>
      </c>
      <c r="H392" s="190" t="s">
        <v>2623</v>
      </c>
      <c r="I392" s="198" t="s">
        <v>487</v>
      </c>
      <c r="J392" s="179">
        <f>VLOOKUP(C392,BASE!A:N,14,0)</f>
        <v>53.144629999999999</v>
      </c>
      <c r="K392" s="179">
        <f>VLOOKUP(C392,BASE!A:O,15,0)</f>
        <v>2.64</v>
      </c>
      <c r="L392" s="185">
        <f>VLOOKUP(G392,BASE!F:M,8,0)*0.03</f>
        <v>0.435</v>
      </c>
      <c r="M392" s="190" t="s">
        <v>45</v>
      </c>
      <c r="N392" s="217" t="s">
        <v>527</v>
      </c>
      <c r="O392" s="192" t="s">
        <v>122</v>
      </c>
      <c r="P392" s="185">
        <f>VLOOKUP(O392&amp;M392&amp;D392,'Tabela Frete At. 23.03.22'!A:P,16,0)</f>
        <v>11468.703727272727</v>
      </c>
      <c r="Q392" s="190" t="str">
        <f>VLOOKUP(G392,BASE!F:H,3,0)</f>
        <v>TF 200</v>
      </c>
      <c r="R392" s="212">
        <f>IF(O392="PRANCHA",VLOOKUP(Q392,QUANT!F:K,6,0),IF('Precificação CIF'!O392="BAÚ",VLOOKUP('Precificação CIF'!Q392,QUANT!F:K,2,0),IF(O392="CARRETA",VLOOKUP(Q392,QUANT!F:K,3,0))))</f>
        <v>324</v>
      </c>
      <c r="S392" s="185">
        <f t="shared" si="105"/>
        <v>35.39723372615039</v>
      </c>
      <c r="T392" s="215" t="s">
        <v>2133</v>
      </c>
      <c r="U392" s="214">
        <v>0.3</v>
      </c>
      <c r="V392" s="216">
        <f t="shared" si="106"/>
        <v>130.88123389450058</v>
      </c>
      <c r="W392" s="190"/>
      <c r="X392"/>
    </row>
    <row r="393" spans="1:24" s="44" customFormat="1" hidden="1">
      <c r="A393" s="190" t="str">
        <f t="shared" ref="A393:A394" si="107">D393&amp;G393&amp;E393</f>
        <v>104022010791204606</v>
      </c>
      <c r="B393" s="190"/>
      <c r="C393" s="190" t="str">
        <f t="shared" si="104"/>
        <v>220107911040</v>
      </c>
      <c r="D393" s="198">
        <v>1040</v>
      </c>
      <c r="E393" s="39">
        <v>204606</v>
      </c>
      <c r="F393" t="s">
        <v>2034</v>
      </c>
      <c r="G393" s="39">
        <v>22010791</v>
      </c>
      <c r="H393" s="190" t="s">
        <v>1626</v>
      </c>
      <c r="I393" s="198" t="s">
        <v>487</v>
      </c>
      <c r="J393" s="179">
        <f>VLOOKUP(C393,BASE!A:N,14,0)</f>
        <v>1.7233000000000001</v>
      </c>
      <c r="K393" s="179">
        <f>VLOOKUP(C393,BASE!A:O,15,0)</f>
        <v>0.14000000000000001</v>
      </c>
      <c r="L393" s="185">
        <f>VLOOKUP(G393,BASE!F:M,8,0)*0.03</f>
        <v>9.4500000000000001E-3</v>
      </c>
      <c r="M393" s="190" t="s">
        <v>254</v>
      </c>
      <c r="N393" s="198" t="s">
        <v>346</v>
      </c>
      <c r="O393" s="192" t="s">
        <v>122</v>
      </c>
      <c r="P393" s="185">
        <v>0</v>
      </c>
      <c r="Q393" s="190" t="str">
        <f>VLOOKUP(G393,BASE!F:H,3,0)</f>
        <v>BTF0005 AGRON</v>
      </c>
      <c r="R393" s="212">
        <f>IF(O393="PRANCHA",VLOOKUP(Q393,QUANT!F:K,6,0),IF('Precificação CIF'!O534="BAÚ",VLOOKUP('Precificação CIF'!Q534,QUANT!F:K,2,0),IF(O393="CARRETA",VLOOKUP(Q393,QUANT!F:K,3,0))))</f>
        <v>10000</v>
      </c>
      <c r="S393" s="185">
        <f t="shared" si="105"/>
        <v>0</v>
      </c>
      <c r="T393" s="215" t="s">
        <v>2132</v>
      </c>
      <c r="U393" s="214">
        <v>0.3</v>
      </c>
      <c r="V393" s="216">
        <f t="shared" si="106"/>
        <v>2.6753571428571434</v>
      </c>
      <c r="W393" s="175"/>
      <c r="X393"/>
    </row>
    <row r="394" spans="1:24" s="44" customFormat="1" hidden="1">
      <c r="A394" s="190" t="str">
        <f t="shared" si="107"/>
        <v>1040BR001352204620</v>
      </c>
      <c r="B394" s="190"/>
      <c r="C394" s="190" t="str">
        <f t="shared" si="104"/>
        <v>BR0013521040</v>
      </c>
      <c r="D394" s="198">
        <v>1040</v>
      </c>
      <c r="E394" s="222">
        <v>204620</v>
      </c>
      <c r="F394" t="s">
        <v>984</v>
      </c>
      <c r="G394" s="39" t="s">
        <v>1496</v>
      </c>
      <c r="H394" s="190" t="s">
        <v>1986</v>
      </c>
      <c r="I394" s="198" t="s">
        <v>487</v>
      </c>
      <c r="J394" s="179">
        <f>VLOOKUP(C394,BASE!A:N,14,0)</f>
        <v>52.109029999999997</v>
      </c>
      <c r="K394" s="179">
        <f>VLOOKUP(C394,BASE!A:O,15,0)</f>
        <v>2.4</v>
      </c>
      <c r="L394" s="185">
        <f>VLOOKUP(G394,BASE!F:M,8,0)*0.03</f>
        <v>9.375E-2</v>
      </c>
      <c r="M394" s="190" t="s">
        <v>795</v>
      </c>
      <c r="N394" s="198" t="s">
        <v>873</v>
      </c>
      <c r="O394" s="192" t="s">
        <v>122</v>
      </c>
      <c r="P394" s="185">
        <v>0</v>
      </c>
      <c r="Q394" s="190" t="str">
        <f>VLOOKUP(G394,BASE!F:H,3,0)</f>
        <v>TTR0050 CILIN</v>
      </c>
      <c r="R394" s="212">
        <f>IF(O394="PRANCHA",VLOOKUP(Q394,QUANT!F:K,6,0),IF('Precificação CIF'!O29="BAÚ",VLOOKUP('Precificação CIF'!Q29,QUANT!F:K,2,0),IF(O394="CARRETA",VLOOKUP(Q394,QUANT!F:K,3,0))))</f>
        <v>240</v>
      </c>
      <c r="S394" s="185">
        <f t="shared" si="105"/>
        <v>0</v>
      </c>
      <c r="T394" s="215" t="s">
        <v>2132</v>
      </c>
      <c r="U394" s="214">
        <v>0.3</v>
      </c>
      <c r="V394" s="216">
        <f t="shared" si="106"/>
        <v>78.003971428571433</v>
      </c>
      <c r="W394" s="175"/>
      <c r="X394"/>
    </row>
    <row r="395" spans="1:24" s="44" customFormat="1" hidden="1">
      <c r="A395" s="190" t="s">
        <v>2294</v>
      </c>
      <c r="B395" s="190"/>
      <c r="C395" s="190" t="str">
        <f t="shared" si="104"/>
        <v>BR0115041040</v>
      </c>
      <c r="D395" s="198">
        <v>1040</v>
      </c>
      <c r="E395" s="39">
        <v>214358</v>
      </c>
      <c r="F395" t="s">
        <v>2440</v>
      </c>
      <c r="G395" s="190" t="s">
        <v>1472</v>
      </c>
      <c r="H395" s="190" t="s">
        <v>2042</v>
      </c>
      <c r="I395" s="198" t="s">
        <v>487</v>
      </c>
      <c r="J395" s="179">
        <f>VLOOKUP(C395,BASE!A:N,14,0)</f>
        <v>100.52001</v>
      </c>
      <c r="K395" s="179">
        <f>VLOOKUP(C395,BASE!A:O,15,0)</f>
        <v>3.06</v>
      </c>
      <c r="L395" s="185">
        <f>VLOOKUP(G395,BASE!F:M,8,0)*0.03</f>
        <v>0.25550999999999996</v>
      </c>
      <c r="M395" s="190" t="s">
        <v>72</v>
      </c>
      <c r="N395" s="217" t="s">
        <v>346</v>
      </c>
      <c r="O395" s="192" t="s">
        <v>121</v>
      </c>
      <c r="P395" s="185">
        <f>VLOOKUP(O395&amp;M395&amp;D395,'Tabela Frete At. 23.03.22'!A:P,16,0)</f>
        <v>2371.0708181818181</v>
      </c>
      <c r="Q395" s="190" t="str">
        <f>VLOOKUP(G395,BASE!F:H,3,0)</f>
        <v>TTF0220 LRING</v>
      </c>
      <c r="R395" s="212">
        <f>IF(O395="PRANCHA",VLOOKUP(Q395,QUANT!F:K,6,0),IF('Precificação CIF'!O395="BAÚ",VLOOKUP('Precificação CIF'!Q395,QUANT!F:K,2,0),IF(O395="CARRETA",VLOOKUP(Q395,QUANT!F:K,3,0))))</f>
        <v>240</v>
      </c>
      <c r="S395" s="185">
        <f t="shared" si="105"/>
        <v>9.8794617424242421</v>
      </c>
      <c r="T395" s="215" t="s">
        <v>2132</v>
      </c>
      <c r="U395" s="214">
        <v>0.3</v>
      </c>
      <c r="V395" s="216">
        <f t="shared" si="106"/>
        <v>148.33645714285714</v>
      </c>
      <c r="W395" s="190"/>
      <c r="X395"/>
    </row>
    <row r="396" spans="1:24" s="44" customFormat="1" hidden="1">
      <c r="A396" s="190" t="str">
        <f t="shared" ref="A396:A397" si="108">D396&amp;G396&amp;E396</f>
        <v>2061BR011974200319</v>
      </c>
      <c r="B396" s="190"/>
      <c r="C396" s="190" t="str">
        <f t="shared" si="104"/>
        <v>BR0119742061</v>
      </c>
      <c r="D396" s="198">
        <v>2061</v>
      </c>
      <c r="E396" s="222">
        <v>200319</v>
      </c>
      <c r="F396" t="s">
        <v>960</v>
      </c>
      <c r="G396" s="39" t="s">
        <v>1437</v>
      </c>
      <c r="H396" s="190" t="s">
        <v>1930</v>
      </c>
      <c r="I396" s="198" t="s">
        <v>487</v>
      </c>
      <c r="J396" s="179">
        <f>VLOOKUP(C396,BASE!A:N,14,0)</f>
        <v>134.95396</v>
      </c>
      <c r="K396" s="179">
        <f>VLOOKUP(C396,BASE!A:O,15,0)</f>
        <v>1.8</v>
      </c>
      <c r="L396" s="185">
        <f>VLOOKUP(G396,BASE!F:M,8,0)*0.03</f>
        <v>0.47699999999999998</v>
      </c>
      <c r="M396" s="190" t="s">
        <v>92</v>
      </c>
      <c r="N396" s="198" t="s">
        <v>502</v>
      </c>
      <c r="O396" s="192" t="s">
        <v>122</v>
      </c>
      <c r="P396" s="185">
        <f>VLOOKUP(O396&amp;M396&amp;D396,'Tabela Frete At. 23.03.22'!A:P,16,0)</f>
        <v>5561.1884289090913</v>
      </c>
      <c r="Q396" s="190" t="str">
        <f>VLOOKUP(G396,BASE!F:H,3,0)</f>
        <v>TR 200</v>
      </c>
      <c r="R396" s="212">
        <f>IF(O396="PRANCHA",VLOOKUP(Q396,QUANT!F:K,6,0),IF('Precificação CIF'!O396="BAÚ",VLOOKUP('Precificação CIF'!Q396,QUANT!F:K,2,0),IF(O396="CARRETA",VLOOKUP(Q396,QUANT!F:K,3,0))))</f>
        <v>300</v>
      </c>
      <c r="S396" s="185">
        <f t="shared" si="105"/>
        <v>18.537294763030303</v>
      </c>
      <c r="T396" s="215" t="s">
        <v>2133</v>
      </c>
      <c r="U396" s="214">
        <v>0.3</v>
      </c>
      <c r="V396" s="216">
        <f t="shared" si="106"/>
        <v>222.52607823290046</v>
      </c>
      <c r="W396" s="175"/>
      <c r="X396"/>
    </row>
    <row r="397" spans="1:24" s="44" customFormat="1" hidden="1">
      <c r="A397" s="190" t="str">
        <f t="shared" si="108"/>
        <v>2061BR011952200319</v>
      </c>
      <c r="B397" s="190"/>
      <c r="C397" s="190" t="str">
        <f t="shared" si="104"/>
        <v>BR0119522061</v>
      </c>
      <c r="D397" s="198">
        <v>2061</v>
      </c>
      <c r="E397" s="222">
        <v>200319</v>
      </c>
      <c r="F397" t="s">
        <v>960</v>
      </c>
      <c r="G397" s="39" t="s">
        <v>1438</v>
      </c>
      <c r="H397" s="190" t="s">
        <v>1931</v>
      </c>
      <c r="I397" s="198" t="s">
        <v>487</v>
      </c>
      <c r="J397" s="179">
        <f>VLOOKUP(C397,BASE!A:N,14,0)</f>
        <v>132.77079000000001</v>
      </c>
      <c r="K397" s="179">
        <f>VLOOKUP(C397,BASE!A:O,15,0)</f>
        <v>1.8</v>
      </c>
      <c r="L397" s="185">
        <f>VLOOKUP(G397,BASE!F:M,8,0)*0.03</f>
        <v>0.47670750000000001</v>
      </c>
      <c r="M397" s="190" t="s">
        <v>92</v>
      </c>
      <c r="N397" s="198" t="s">
        <v>502</v>
      </c>
      <c r="O397" s="192" t="s">
        <v>122</v>
      </c>
      <c r="P397" s="185">
        <f>VLOOKUP(O397&amp;M397&amp;D397,'Tabela Frete At. 23.03.22'!A:P,16,0)</f>
        <v>5561.1884289090913</v>
      </c>
      <c r="Q397" s="190" t="str">
        <f>VLOOKUP(G397,BASE!F:H,3,0)</f>
        <v>TR 200</v>
      </c>
      <c r="R397" s="212">
        <f>IF(O397="PRANCHA",VLOOKUP(Q397,QUANT!F:K,6,0),IF('Precificação CIF'!O397="BAÚ",VLOOKUP('Precificação CIF'!Q397,QUANT!F:K,2,0),IF(O397="CARRETA",VLOOKUP(Q397,QUANT!F:K,3,0))))</f>
        <v>300</v>
      </c>
      <c r="S397" s="185">
        <f t="shared" si="105"/>
        <v>18.537294763030303</v>
      </c>
      <c r="T397" s="215" t="s">
        <v>2133</v>
      </c>
      <c r="U397" s="214">
        <v>0.3</v>
      </c>
      <c r="V397" s="216">
        <f t="shared" si="106"/>
        <v>219.40684609004333</v>
      </c>
      <c r="W397" s="175"/>
      <c r="X397"/>
    </row>
    <row r="398" spans="1:24" s="44" customFormat="1" hidden="1">
      <c r="A398" s="190" t="s">
        <v>2355</v>
      </c>
      <c r="B398" s="190"/>
      <c r="C398" s="190" t="str">
        <f t="shared" si="104"/>
        <v>BR0119812061</v>
      </c>
      <c r="D398" s="198">
        <v>2061</v>
      </c>
      <c r="E398" s="39">
        <v>200319</v>
      </c>
      <c r="F398" t="s">
        <v>960</v>
      </c>
      <c r="G398" s="190" t="s">
        <v>2224</v>
      </c>
      <c r="H398" s="190" t="s">
        <v>2225</v>
      </c>
      <c r="I398" s="198" t="s">
        <v>487</v>
      </c>
      <c r="J398" s="179">
        <f>VLOOKUP(C398,BASE!A:N,14,0)</f>
        <v>138.27769000000001</v>
      </c>
      <c r="K398" s="179">
        <f>VLOOKUP(C398,BASE!A:O,15,0)</f>
        <v>1.8</v>
      </c>
      <c r="L398" s="185">
        <f>VLOOKUP(G398,BASE!F:M,8,0)*0.03</f>
        <v>0.44999999999999996</v>
      </c>
      <c r="M398" s="190" t="s">
        <v>92</v>
      </c>
      <c r="N398" s="217" t="s">
        <v>502</v>
      </c>
      <c r="O398" s="192" t="s">
        <v>122</v>
      </c>
      <c r="P398" s="185">
        <f>VLOOKUP(O398&amp;M398&amp;D398,'Tabela Frete At. 23.03.22'!A:P,16,0)</f>
        <v>5561.1884289090913</v>
      </c>
      <c r="Q398" s="190" t="str">
        <f>VLOOKUP(G398,BASE!F:H,3,0)</f>
        <v>TR 200</v>
      </c>
      <c r="R398" s="212">
        <f>IF(O398="PRANCHA",VLOOKUP(Q398,QUANT!F:K,6,0),IF('Precificação CIF'!O398="BAÚ",VLOOKUP('Precificação CIF'!Q398,QUANT!F:K,2,0),IF(O398="CARRETA",VLOOKUP(Q398,QUANT!F:K,3,0))))</f>
        <v>300</v>
      </c>
      <c r="S398" s="185">
        <f t="shared" si="105"/>
        <v>18.537294763030303</v>
      </c>
      <c r="T398" s="215" t="s">
        <v>2133</v>
      </c>
      <c r="U398" s="214">
        <v>0.3</v>
      </c>
      <c r="V398" s="216">
        <f t="shared" si="106"/>
        <v>227.23569251861474</v>
      </c>
      <c r="W398" s="190"/>
      <c r="X398"/>
    </row>
    <row r="399" spans="1:24" s="44" customFormat="1" hidden="1">
      <c r="A399" s="190" t="s">
        <v>2336</v>
      </c>
      <c r="B399" s="190"/>
      <c r="C399" s="190" t="str">
        <f t="shared" si="104"/>
        <v>BR0114092060</v>
      </c>
      <c r="D399" s="198">
        <v>2060</v>
      </c>
      <c r="E399" s="39">
        <v>207628</v>
      </c>
      <c r="F399" t="s">
        <v>2460</v>
      </c>
      <c r="G399" s="190" t="s">
        <v>1256</v>
      </c>
      <c r="H399" s="190" t="s">
        <v>2572</v>
      </c>
      <c r="I399" s="198" t="s">
        <v>487</v>
      </c>
      <c r="J399" s="179">
        <f>VLOOKUP(C399,BASE!A:N,14,0)</f>
        <v>53.52552</v>
      </c>
      <c r="K399" s="179">
        <f>VLOOKUP(C399,BASE!A:O,15,0)</f>
        <v>2.12</v>
      </c>
      <c r="L399" s="185">
        <f>VLOOKUP(G399,BASE!F:M,8,0)*0.03</f>
        <v>0.495</v>
      </c>
      <c r="M399" s="190" t="s">
        <v>72</v>
      </c>
      <c r="N399" s="217" t="s">
        <v>346</v>
      </c>
      <c r="O399" s="192" t="s">
        <v>121</v>
      </c>
      <c r="P399" s="185">
        <f>VLOOKUP(O399&amp;M399&amp;D399,'Tabela Frete At. 23.03.22'!A:P,16,0)</f>
        <v>2633.8799259969164</v>
      </c>
      <c r="Q399" s="190" t="str">
        <f>VLOOKUP(G399,BASE!F:H,3,0)</f>
        <v>TF 200</v>
      </c>
      <c r="R399" s="212">
        <f>IF(O399="PRANCHA",VLOOKUP(Q399,QUANT!F:K,6,0),IF('Precificação CIF'!O399="BAÚ",VLOOKUP('Precificação CIF'!Q399,QUANT!F:K,2,0),IF(O399="CARRETA",VLOOKUP(Q399,QUANT!F:K,3,0))))</f>
        <v>240</v>
      </c>
      <c r="S399" s="185">
        <f t="shared" si="105"/>
        <v>10.974499691653818</v>
      </c>
      <c r="T399" s="215" t="s">
        <v>2132</v>
      </c>
      <c r="U399" s="214">
        <v>0.3</v>
      </c>
      <c r="V399" s="216">
        <f t="shared" si="106"/>
        <v>80.200742857142856</v>
      </c>
      <c r="W399" s="190"/>
      <c r="X399"/>
    </row>
    <row r="400" spans="1:24" s="44" customFormat="1" hidden="1">
      <c r="A400" s="190" t="str">
        <f>D400&amp;G400&amp;E400</f>
        <v>4010BR010717205026</v>
      </c>
      <c r="B400" s="190"/>
      <c r="C400" s="190" t="str">
        <f t="shared" si="104"/>
        <v>BR0107174010</v>
      </c>
      <c r="D400" s="198">
        <v>4010</v>
      </c>
      <c r="E400" s="222">
        <v>205026</v>
      </c>
      <c r="F400" t="s">
        <v>1032</v>
      </c>
      <c r="G400" s="39" t="s">
        <v>1189</v>
      </c>
      <c r="H400" s="190" t="s">
        <v>1709</v>
      </c>
      <c r="I400" s="198" t="s">
        <v>487</v>
      </c>
      <c r="J400" s="179">
        <f>VLOOKUP(C400,BASE!A:N,14,0)</f>
        <v>737.56748000000005</v>
      </c>
      <c r="K400" s="179">
        <f>VLOOKUP(C400,BASE!A:O,15,0)</f>
        <v>12.12</v>
      </c>
      <c r="L400" s="185">
        <f>VLOOKUP(G400,BASE!F:M,8,0)*0.03</f>
        <v>1.89</v>
      </c>
      <c r="M400" s="190" t="s">
        <v>250</v>
      </c>
      <c r="N400" s="198" t="s">
        <v>346</v>
      </c>
      <c r="O400" s="192" t="s">
        <v>121</v>
      </c>
      <c r="P400" s="185">
        <f>VLOOKUP(O400&amp;M400&amp;D400,'Tabela Frete At. 23.03.22'!A:P,16,0)</f>
        <v>1361.7779636363634</v>
      </c>
      <c r="Q400" s="190" t="str">
        <f>VLOOKUP(G400,BASE!F:H,3,0)</f>
        <v>IBC SM13</v>
      </c>
      <c r="R400" s="212">
        <f>IF(O400="PRANCHA",VLOOKUP(Q400,QUANT!F:K,6,0),IF('Precificação CIF'!O400="BAÚ",VLOOKUP('Precificação CIF'!Q400,QUANT!F:K,2,0),IF(O400="CARRETA",VLOOKUP(Q400,QUANT!F:K,3,0))))</f>
        <v>44</v>
      </c>
      <c r="S400" s="185">
        <f t="shared" si="105"/>
        <v>30.949499173553715</v>
      </c>
      <c r="T400" s="215" t="s">
        <v>2132</v>
      </c>
      <c r="U400" s="214">
        <v>0.3</v>
      </c>
      <c r="V400" s="216">
        <f t="shared" si="106"/>
        <v>1073.6821142857143</v>
      </c>
      <c r="W400" s="175"/>
      <c r="X400"/>
    </row>
    <row r="401" spans="1:24" s="44" customFormat="1" hidden="1">
      <c r="A401" s="190" t="str">
        <f>D401&amp;G401&amp;E401</f>
        <v>1040BR011894204620</v>
      </c>
      <c r="B401" s="190"/>
      <c r="C401" s="190" t="str">
        <f t="shared" si="104"/>
        <v>BR0118941040</v>
      </c>
      <c r="D401" s="198">
        <v>1040</v>
      </c>
      <c r="E401" s="222">
        <v>204620</v>
      </c>
      <c r="F401" t="s">
        <v>984</v>
      </c>
      <c r="G401" s="39" t="s">
        <v>1173</v>
      </c>
      <c r="H401" s="190" t="s">
        <v>1693</v>
      </c>
      <c r="I401" s="198" t="s">
        <v>487</v>
      </c>
      <c r="J401" s="179">
        <f>VLOOKUP(C401,BASE!A:N,14,0)</f>
        <v>27.253440000000001</v>
      </c>
      <c r="K401" s="179">
        <f>VLOOKUP(C401,BASE!A:O,15,0)</f>
        <v>2.4</v>
      </c>
      <c r="L401" s="185">
        <f>VLOOKUP(G401,BASE!F:M,8,0)*0.03</f>
        <v>6.656999999999999E-2</v>
      </c>
      <c r="M401" s="190" t="s">
        <v>795</v>
      </c>
      <c r="N401" s="198" t="s">
        <v>873</v>
      </c>
      <c r="O401" s="192" t="s">
        <v>122</v>
      </c>
      <c r="P401" s="185">
        <v>0</v>
      </c>
      <c r="Q401" s="190" t="str">
        <f>VLOOKUP(G401,BASE!F:H,3,0)</f>
        <v>BTF0050 FASTA</v>
      </c>
      <c r="R401" s="212">
        <f>IF(O401="PRANCHA",VLOOKUP(Q401,QUANT!F:K,6,0),IF('Precificação CIF'!O30="BAÚ",VLOOKUP('Precificação CIF'!Q30,QUANT!F:K,2,0),IF(O401="CARRETA",VLOOKUP(Q401,QUANT!F:K,3,0))))</f>
        <v>840</v>
      </c>
      <c r="S401" s="185">
        <f t="shared" si="105"/>
        <v>0</v>
      </c>
      <c r="T401" s="215" t="s">
        <v>2132</v>
      </c>
      <c r="U401" s="214">
        <v>0.3</v>
      </c>
      <c r="V401" s="216">
        <f t="shared" si="106"/>
        <v>42.457157142857142</v>
      </c>
      <c r="W401" s="175"/>
      <c r="X401"/>
    </row>
    <row r="402" spans="1:24" s="44" customFormat="1" hidden="1">
      <c r="A402" s="190" t="s">
        <v>2285</v>
      </c>
      <c r="B402" s="190"/>
      <c r="C402" s="190" t="str">
        <f t="shared" si="104"/>
        <v>BR0013501040</v>
      </c>
      <c r="D402" s="198">
        <v>1040</v>
      </c>
      <c r="E402" s="39">
        <v>204953</v>
      </c>
      <c r="F402" t="s">
        <v>2434</v>
      </c>
      <c r="G402" s="190" t="s">
        <v>1494</v>
      </c>
      <c r="H402" s="190" t="s">
        <v>2058</v>
      </c>
      <c r="I402" s="198" t="s">
        <v>487</v>
      </c>
      <c r="J402" s="179">
        <f>VLOOKUP(C402,BASE!A:N,14,0)</f>
        <v>33.729819999999997</v>
      </c>
      <c r="K402" s="179">
        <f>VLOOKUP(C402,BASE!A:O,15,0)</f>
        <v>2.4</v>
      </c>
      <c r="L402" s="185">
        <f>VLOOKUP(G402,BASE!F:M,8,0)*0.03</f>
        <v>5.6459999999999996E-2</v>
      </c>
      <c r="M402" s="190" t="s">
        <v>72</v>
      </c>
      <c r="N402" s="217" t="s">
        <v>346</v>
      </c>
      <c r="O402" s="192" t="s">
        <v>121</v>
      </c>
      <c r="P402" s="185">
        <f>VLOOKUP(O402&amp;M402&amp;D402,'Tabela Frete At. 23.03.22'!A:P,16,0)</f>
        <v>2371.0708181818181</v>
      </c>
      <c r="Q402" s="190" t="str">
        <f>VLOOKUP(G402,BASE!F:H,3,0)</f>
        <v>TTR0030 CILLQ</v>
      </c>
      <c r="R402" s="212">
        <f>IF(O402="PRANCHA",VLOOKUP(Q402,QUANT!F:K,6,0),IF('Precificação CIF'!O402="BAÚ",VLOOKUP('Precificação CIF'!Q402,QUANT!F:K,2,0),IF(O402="CARRETA",VLOOKUP(Q402,QUANT!F:K,3,0))))</f>
        <v>1392</v>
      </c>
      <c r="S402" s="185">
        <f t="shared" si="105"/>
        <v>1.7033554728317659</v>
      </c>
      <c r="T402" s="215" t="s">
        <v>2132</v>
      </c>
      <c r="U402" s="214">
        <v>0.3</v>
      </c>
      <c r="V402" s="216">
        <f t="shared" si="106"/>
        <v>51.694685714285711</v>
      </c>
      <c r="W402" s="190"/>
      <c r="X402"/>
    </row>
    <row r="403" spans="1:24" s="44" customFormat="1" hidden="1">
      <c r="A403" s="190" t="str">
        <f t="shared" ref="A403:A412" si="109">D403&amp;G403&amp;E403</f>
        <v>1040BR011504202324</v>
      </c>
      <c r="B403" s="190"/>
      <c r="C403" s="190" t="str">
        <f t="shared" si="104"/>
        <v>BR0115041040</v>
      </c>
      <c r="D403" s="198">
        <v>1040</v>
      </c>
      <c r="E403" s="222">
        <v>202324</v>
      </c>
      <c r="F403" t="s">
        <v>742</v>
      </c>
      <c r="G403" s="39" t="s">
        <v>1472</v>
      </c>
      <c r="H403" s="190" t="s">
        <v>1963</v>
      </c>
      <c r="I403" s="198" t="s">
        <v>487</v>
      </c>
      <c r="J403" s="179">
        <f>VLOOKUP(C403,BASE!A:N,14,0)</f>
        <v>100.52001</v>
      </c>
      <c r="K403" s="179">
        <f>VLOOKUP(C403,BASE!A:O,15,0)</f>
        <v>3.06</v>
      </c>
      <c r="L403" s="185">
        <f>VLOOKUP(G403,BASE!F:M,8,0)*0.03</f>
        <v>0.25550999999999996</v>
      </c>
      <c r="M403" s="190" t="s">
        <v>795</v>
      </c>
      <c r="N403" s="198" t="s">
        <v>346</v>
      </c>
      <c r="O403" s="192" t="s">
        <v>122</v>
      </c>
      <c r="P403" s="185">
        <v>0</v>
      </c>
      <c r="Q403" s="190" t="str">
        <f>VLOOKUP(G403,BASE!F:H,3,0)</f>
        <v>TTF0220 LRING</v>
      </c>
      <c r="R403" s="212">
        <f>IF(O403="PRANCHA",VLOOKUP(Q403,QUANT!F:K,6,0),IF('Precificação CIF'!O368="BAÚ",VLOOKUP('Precificação CIF'!Q368,QUANT!F:K,2,0),IF(O403="CARRETA",VLOOKUP(Q403,QUANT!F:K,3,0))))</f>
        <v>324</v>
      </c>
      <c r="S403" s="185">
        <f t="shared" si="105"/>
        <v>0</v>
      </c>
      <c r="T403" s="215" t="s">
        <v>2132</v>
      </c>
      <c r="U403" s="214">
        <v>0.3</v>
      </c>
      <c r="V403" s="216">
        <f t="shared" si="106"/>
        <v>148.33645714285714</v>
      </c>
      <c r="W403" s="175"/>
      <c r="X403"/>
    </row>
    <row r="404" spans="1:24" s="44" customFormat="1" hidden="1">
      <c r="A404" s="190" t="str">
        <f t="shared" si="109"/>
        <v>1040BR001350204050</v>
      </c>
      <c r="B404" s="190"/>
      <c r="C404" s="190" t="str">
        <f t="shared" si="104"/>
        <v>BR0013501040</v>
      </c>
      <c r="D404" s="198">
        <v>1040</v>
      </c>
      <c r="E404" s="222">
        <v>204050</v>
      </c>
      <c r="F404" t="s">
        <v>1100</v>
      </c>
      <c r="G404" s="39" t="s">
        <v>1494</v>
      </c>
      <c r="H404" s="190" t="s">
        <v>1985</v>
      </c>
      <c r="I404" s="198" t="s">
        <v>487</v>
      </c>
      <c r="J404" s="179">
        <f>VLOOKUP(C404,BASE!A:N,14,0)</f>
        <v>33.729819999999997</v>
      </c>
      <c r="K404" s="179">
        <f>VLOOKUP(C404,BASE!A:O,15,0)</f>
        <v>2.4</v>
      </c>
      <c r="L404" s="185">
        <f>VLOOKUP(G404,BASE!F:M,8,0)*0.03</f>
        <v>5.6459999999999996E-2</v>
      </c>
      <c r="M404" s="190" t="s">
        <v>795</v>
      </c>
      <c r="N404" s="198" t="s">
        <v>346</v>
      </c>
      <c r="O404" s="192" t="s">
        <v>122</v>
      </c>
      <c r="P404" s="185">
        <v>0</v>
      </c>
      <c r="Q404" s="190" t="str">
        <f>VLOOKUP(G404,BASE!F:H,3,0)</f>
        <v>TTR0030 CILLQ</v>
      </c>
      <c r="R404" s="212">
        <f>IF(O404="PRANCHA",VLOOKUP(Q404,QUANT!F:K,6,0),IF('Precificação CIF'!O458="BAÚ",VLOOKUP('Precificação CIF'!Q458,QUANT!F:K,2,0),IF(O404="CARRETA",VLOOKUP(Q404,QUANT!F:K,3,0))))</f>
        <v>2300</v>
      </c>
      <c r="S404" s="185">
        <f t="shared" si="105"/>
        <v>0</v>
      </c>
      <c r="T404" s="215" t="s">
        <v>2132</v>
      </c>
      <c r="U404" s="214">
        <v>0.3</v>
      </c>
      <c r="V404" s="216">
        <f t="shared" si="106"/>
        <v>51.694685714285711</v>
      </c>
      <c r="W404" s="175"/>
      <c r="X404"/>
    </row>
    <row r="405" spans="1:24" s="44" customFormat="1" hidden="1">
      <c r="A405" s="190" t="str">
        <f t="shared" si="109"/>
        <v>1040BR001342206668</v>
      </c>
      <c r="B405" s="190"/>
      <c r="C405" s="190" t="str">
        <f t="shared" si="104"/>
        <v>BR0013421040</v>
      </c>
      <c r="D405" s="198">
        <v>1040</v>
      </c>
      <c r="E405" s="222">
        <v>206668</v>
      </c>
      <c r="F405" t="s">
        <v>989</v>
      </c>
      <c r="G405" s="39" t="s">
        <v>1505</v>
      </c>
      <c r="H405" s="190" t="s">
        <v>1995</v>
      </c>
      <c r="I405" s="198" t="s">
        <v>487</v>
      </c>
      <c r="J405" s="179">
        <f>VLOOKUP(C405,BASE!A:N,14,0)</f>
        <v>134.22161</v>
      </c>
      <c r="K405" s="179">
        <f>VLOOKUP(C405,BASE!A:O,15,0)</f>
        <v>3.06</v>
      </c>
      <c r="L405" s="185">
        <f>VLOOKUP(G405,BASE!F:M,8,0)*0.03</f>
        <v>0.33038999999999996</v>
      </c>
      <c r="M405" s="190" t="s">
        <v>639</v>
      </c>
      <c r="N405" s="198" t="s">
        <v>346</v>
      </c>
      <c r="O405" s="192" t="s">
        <v>122</v>
      </c>
      <c r="P405" s="185">
        <v>0</v>
      </c>
      <c r="Q405" s="190" t="str">
        <f>VLOOKUP(G405,BASE!F:H,3,0)</f>
        <v>TTR0200 VANLQ</v>
      </c>
      <c r="R405" s="212">
        <f>IF(O405="PRANCHA",VLOOKUP(Q405,QUANT!F:K,6,0),IF('Precificação CIF'!O535="BAÚ",VLOOKUP('Precificação CIF'!Q535,QUANT!F:K,2,0),IF(O405="CARRETA",VLOOKUP(Q405,QUANT!F:K,3,0))))</f>
        <v>300</v>
      </c>
      <c r="S405" s="185">
        <f t="shared" si="105"/>
        <v>0</v>
      </c>
      <c r="T405" s="215" t="s">
        <v>2132</v>
      </c>
      <c r="U405" s="214">
        <v>0.3</v>
      </c>
      <c r="V405" s="216">
        <f t="shared" si="106"/>
        <v>196.58857142857144</v>
      </c>
      <c r="W405" s="175"/>
      <c r="X405"/>
    </row>
    <row r="406" spans="1:24" s="44" customFormat="1" hidden="1">
      <c r="A406" s="190" t="str">
        <f t="shared" si="109"/>
        <v>1040BR010634206668</v>
      </c>
      <c r="B406" s="190"/>
      <c r="C406" s="190" t="str">
        <f t="shared" si="104"/>
        <v>BR0106341040</v>
      </c>
      <c r="D406" s="198">
        <v>1040</v>
      </c>
      <c r="E406" s="39">
        <v>206668</v>
      </c>
      <c r="F406" t="s">
        <v>989</v>
      </c>
      <c r="G406" s="39" t="s">
        <v>1127</v>
      </c>
      <c r="H406" s="190" t="s">
        <v>2053</v>
      </c>
      <c r="I406" s="198" t="s">
        <v>487</v>
      </c>
      <c r="J406" s="179">
        <f>VLOOKUP(C406,BASE!A:N,14,0)</f>
        <v>2.7997900000000002</v>
      </c>
      <c r="K406" s="179">
        <f>VLOOKUP(C406,BASE!A:O,15,0)</f>
        <v>0.14000000000000001</v>
      </c>
      <c r="L406" s="185">
        <f>VLOOKUP(G406,BASE!F:M,8,0)*0.03</f>
        <v>6.6329999999999991E-3</v>
      </c>
      <c r="M406" s="190" t="s">
        <v>639</v>
      </c>
      <c r="N406" s="198" t="s">
        <v>346</v>
      </c>
      <c r="O406" s="192" t="s">
        <v>122</v>
      </c>
      <c r="P406" s="185">
        <v>0</v>
      </c>
      <c r="Q406" s="190" t="str">
        <f>VLOOKUP(G406,BASE!F:H,3,0)</f>
        <v>BTF0005 RETAN</v>
      </c>
      <c r="R406" s="212">
        <f>IF(O406="PRANCHA",VLOOKUP(Q406,QUANT!F:K,6,0),IF('Precificação CIF'!O536="BAÚ",VLOOKUP('Precificação CIF'!Q536,QUANT!F:K,2,0),IF(O406="CARRETA",VLOOKUP(Q406,QUANT!F:K,3,0))))</f>
        <v>10000</v>
      </c>
      <c r="S406" s="185">
        <f t="shared" si="105"/>
        <v>0</v>
      </c>
      <c r="T406" s="215" t="s">
        <v>2132</v>
      </c>
      <c r="U406" s="214">
        <v>0.3</v>
      </c>
      <c r="V406" s="216">
        <f t="shared" si="106"/>
        <v>4.2091757142857151</v>
      </c>
      <c r="W406" s="175"/>
      <c r="X406"/>
    </row>
    <row r="407" spans="1:24" s="44" customFormat="1" hidden="1">
      <c r="A407" s="190" t="str">
        <f t="shared" si="109"/>
        <v>1040BR003066203896</v>
      </c>
      <c r="B407" s="190"/>
      <c r="C407" s="190" t="str">
        <f t="shared" si="104"/>
        <v>BR0030661040</v>
      </c>
      <c r="D407" s="198">
        <v>1040</v>
      </c>
      <c r="E407" s="222">
        <v>203896</v>
      </c>
      <c r="F407" t="s">
        <v>634</v>
      </c>
      <c r="G407" s="39" t="s">
        <v>1132</v>
      </c>
      <c r="H407" s="190" t="s">
        <v>1637</v>
      </c>
      <c r="I407" s="198" t="s">
        <v>487</v>
      </c>
      <c r="J407" s="179">
        <f>VLOOKUP(C407,BASE!A:N,14,0)</f>
        <v>2.7412200000000002</v>
      </c>
      <c r="K407" s="179">
        <f>VLOOKUP(C407,BASE!A:O,15,0)</f>
        <v>0.14000000000000001</v>
      </c>
      <c r="L407" s="185">
        <f>VLOOKUP(G407,BASE!F:M,8,0)*0.03</f>
        <v>6.6E-3</v>
      </c>
      <c r="M407" s="190" t="s">
        <v>156</v>
      </c>
      <c r="N407" s="198" t="s">
        <v>640</v>
      </c>
      <c r="O407" s="192" t="s">
        <v>121</v>
      </c>
      <c r="P407" s="185">
        <v>0</v>
      </c>
      <c r="Q407" s="190" t="str">
        <f>VLOOKUP(G407,BASE!F:H,3,0)</f>
        <v>BTF0005 RETAN</v>
      </c>
      <c r="R407" s="212">
        <f>IF(O407="PRANCHA",VLOOKUP(Q407,QUANT!F:K,6,0),IF('Precificação CIF'!O407="BAÚ",VLOOKUP('Precificação CIF'!Q407,QUANT!F:K,2,0),IF(O407="CARRETA",VLOOKUP(Q407,QUANT!F:K,3,0))))</f>
        <v>8000</v>
      </c>
      <c r="S407" s="185">
        <f t="shared" si="105"/>
        <v>0</v>
      </c>
      <c r="T407" s="215" t="s">
        <v>2132</v>
      </c>
      <c r="U407" s="214">
        <v>0.3</v>
      </c>
      <c r="V407" s="216">
        <f t="shared" si="106"/>
        <v>4.1254571428571438</v>
      </c>
      <c r="W407" s="175"/>
      <c r="X407"/>
    </row>
    <row r="408" spans="1:24" s="44" customFormat="1" hidden="1">
      <c r="A408" s="190" t="str">
        <f t="shared" si="109"/>
        <v>1040BR011889203896</v>
      </c>
      <c r="B408" s="190"/>
      <c r="C408" s="190" t="str">
        <f t="shared" si="104"/>
        <v>BR0118891040</v>
      </c>
      <c r="D408" s="198">
        <v>1040</v>
      </c>
      <c r="E408" s="222">
        <v>203896</v>
      </c>
      <c r="F408" t="s">
        <v>634</v>
      </c>
      <c r="G408" s="39" t="s">
        <v>1143</v>
      </c>
      <c r="H408" s="190" t="s">
        <v>1654</v>
      </c>
      <c r="I408" s="198" t="s">
        <v>487</v>
      </c>
      <c r="J408" s="179">
        <f>VLOOKUP(C408,BASE!A:N,14,0)</f>
        <v>13.341999999999999</v>
      </c>
      <c r="K408" s="179">
        <f>VLOOKUP(C408,BASE!A:O,15,0)</f>
        <v>0.7</v>
      </c>
      <c r="L408" s="185">
        <f>VLOOKUP(G408,BASE!F:M,8,0)*0.03</f>
        <v>3.108E-2</v>
      </c>
      <c r="M408" s="190" t="s">
        <v>156</v>
      </c>
      <c r="N408" s="198" t="s">
        <v>640</v>
      </c>
      <c r="O408" s="192" t="s">
        <v>121</v>
      </c>
      <c r="P408" s="185">
        <v>0</v>
      </c>
      <c r="Q408" s="190" t="str">
        <f>VLOOKUP(G408,BASE!F:H,3,0)</f>
        <v>BTF0020 RTAN3</v>
      </c>
      <c r="R408" s="212">
        <f>IF(O408="PRANCHA",VLOOKUP(Q408,QUANT!F:K,6,0),IF('Precificação CIF'!O408="BAÚ",VLOOKUP('Precificação CIF'!Q408,QUANT!F:K,2,0),IF(O408="CARRETA",VLOOKUP(Q408,QUANT!F:K,3,0))))</f>
        <v>2000</v>
      </c>
      <c r="S408" s="185">
        <f t="shared" si="105"/>
        <v>0</v>
      </c>
      <c r="T408" s="215" t="s">
        <v>2132</v>
      </c>
      <c r="U408" s="214">
        <v>0.3</v>
      </c>
      <c r="V408" s="216">
        <f t="shared" si="106"/>
        <v>20.104399999999998</v>
      </c>
      <c r="W408" s="175"/>
      <c r="X408"/>
    </row>
    <row r="409" spans="1:24" s="44" customFormat="1" hidden="1">
      <c r="A409" s="190" t="str">
        <f t="shared" si="109"/>
        <v>1040BR010633203896</v>
      </c>
      <c r="B409" s="190"/>
      <c r="C409" s="190" t="str">
        <f t="shared" si="104"/>
        <v>BR0106331040</v>
      </c>
      <c r="D409" s="198">
        <v>1040</v>
      </c>
      <c r="E409" s="222">
        <v>203896</v>
      </c>
      <c r="F409" t="s">
        <v>634</v>
      </c>
      <c r="G409" s="39" t="s">
        <v>1131</v>
      </c>
      <c r="H409" s="190" t="s">
        <v>1631</v>
      </c>
      <c r="I409" s="198" t="s">
        <v>487</v>
      </c>
      <c r="J409" s="179">
        <f>VLOOKUP(C409,BASE!A:N,14,0)</f>
        <v>2.8310200000000001</v>
      </c>
      <c r="K409" s="179">
        <f>VLOOKUP(C409,BASE!A:O,15,0)</f>
        <v>0.14000000000000001</v>
      </c>
      <c r="L409" s="185">
        <f>VLOOKUP(G409,BASE!F:M,8,0)*0.03</f>
        <v>6.6911100000000001E-3</v>
      </c>
      <c r="M409" s="190" t="s">
        <v>156</v>
      </c>
      <c r="N409" s="198" t="s">
        <v>640</v>
      </c>
      <c r="O409" s="192" t="s">
        <v>121</v>
      </c>
      <c r="P409" s="185">
        <v>0</v>
      </c>
      <c r="Q409" s="190" t="str">
        <f>VLOOKUP(G409,BASE!F:H,3,0)</f>
        <v>BTF0005 RETAN</v>
      </c>
      <c r="R409" s="212">
        <f>IF(O409="PRANCHA",VLOOKUP(Q409,QUANT!F:K,6,0),IF('Precificação CIF'!O409="BAÚ",VLOOKUP('Precificação CIF'!Q409,QUANT!F:K,2,0),IF(O409="CARRETA",VLOOKUP(Q409,QUANT!F:K,3,0))))</f>
        <v>8000</v>
      </c>
      <c r="S409" s="185">
        <f t="shared" si="105"/>
        <v>0</v>
      </c>
      <c r="T409" s="215" t="s">
        <v>2132</v>
      </c>
      <c r="U409" s="214">
        <v>0.3</v>
      </c>
      <c r="V409" s="216">
        <f t="shared" si="106"/>
        <v>4.2538730142857153</v>
      </c>
      <c r="W409" s="175"/>
      <c r="X409"/>
    </row>
    <row r="410" spans="1:24" s="44" customFormat="1" hidden="1">
      <c r="A410" s="190" t="str">
        <f t="shared" si="109"/>
        <v>1040BR011902203896</v>
      </c>
      <c r="B410" s="190"/>
      <c r="C410" s="190" t="str">
        <f t="shared" si="104"/>
        <v>BR0119021040</v>
      </c>
      <c r="D410" s="198">
        <v>1040</v>
      </c>
      <c r="E410" s="222">
        <v>203896</v>
      </c>
      <c r="F410" t="s">
        <v>634</v>
      </c>
      <c r="G410" s="39" t="s">
        <v>1175</v>
      </c>
      <c r="H410" s="190" t="s">
        <v>1695</v>
      </c>
      <c r="I410" s="198" t="s">
        <v>487</v>
      </c>
      <c r="J410" s="179">
        <f>VLOOKUP(C410,BASE!A:N,14,0)</f>
        <v>27.6</v>
      </c>
      <c r="K410" s="179">
        <f>VLOOKUP(C410,BASE!A:O,15,0)</f>
        <v>2.4</v>
      </c>
      <c r="L410" s="185">
        <f>VLOOKUP(G410,BASE!F:M,8,0)*0.03</f>
        <v>6.656999999999999E-2</v>
      </c>
      <c r="M410" s="190" t="s">
        <v>156</v>
      </c>
      <c r="N410" s="198" t="s">
        <v>640</v>
      </c>
      <c r="O410" s="192" t="s">
        <v>121</v>
      </c>
      <c r="P410" s="185">
        <v>0</v>
      </c>
      <c r="Q410" s="190" t="str">
        <f>VLOOKUP(G410,BASE!F:H,3,0)</f>
        <v>BTF0050 FASTA</v>
      </c>
      <c r="R410" s="212">
        <f>IF(O410="PRANCHA",VLOOKUP(Q410,QUANT!F:K,6,0),IF('Precificação CIF'!O410="BAÚ",VLOOKUP('Precificação CIF'!Q410,QUANT!F:K,2,0),IF(O410="CARRETA",VLOOKUP(Q410,QUANT!F:K,3,0))))</f>
        <v>1000</v>
      </c>
      <c r="S410" s="185">
        <f t="shared" si="105"/>
        <v>0</v>
      </c>
      <c r="T410" s="215" t="s">
        <v>2132</v>
      </c>
      <c r="U410" s="214">
        <v>0.3</v>
      </c>
      <c r="V410" s="216">
        <f t="shared" si="106"/>
        <v>42.952242857142856</v>
      </c>
      <c r="W410" s="175"/>
      <c r="X410"/>
    </row>
    <row r="411" spans="1:24" s="44" customFormat="1" hidden="1">
      <c r="A411" s="190" t="str">
        <f t="shared" si="109"/>
        <v>1040BR001342203896</v>
      </c>
      <c r="B411" s="190"/>
      <c r="C411" s="190" t="str">
        <f t="shared" si="104"/>
        <v>BR0013421040</v>
      </c>
      <c r="D411" s="198">
        <v>1040</v>
      </c>
      <c r="E411" s="222">
        <v>203896</v>
      </c>
      <c r="F411" t="s">
        <v>634</v>
      </c>
      <c r="G411" s="39" t="s">
        <v>1505</v>
      </c>
      <c r="H411" s="190" t="s">
        <v>1995</v>
      </c>
      <c r="I411" s="198" t="s">
        <v>487</v>
      </c>
      <c r="J411" s="179">
        <f>VLOOKUP(C411,BASE!A:N,14,0)</f>
        <v>134.22161</v>
      </c>
      <c r="K411" s="179">
        <f>VLOOKUP(C411,BASE!A:O,15,0)</f>
        <v>3.06</v>
      </c>
      <c r="L411" s="185">
        <f>VLOOKUP(G411,BASE!F:M,8,0)*0.03</f>
        <v>0.33038999999999996</v>
      </c>
      <c r="M411" s="190" t="s">
        <v>156</v>
      </c>
      <c r="N411" s="198" t="s">
        <v>640</v>
      </c>
      <c r="O411" s="192" t="s">
        <v>121</v>
      </c>
      <c r="P411" s="185">
        <v>0</v>
      </c>
      <c r="Q411" s="190" t="str">
        <f>VLOOKUP(G411,BASE!F:H,3,0)</f>
        <v>TTR0200 VANLQ</v>
      </c>
      <c r="R411" s="212">
        <f>IF(O411="PRANCHA",VLOOKUP(Q411,QUANT!F:K,6,0),IF('Precificação CIF'!O411="BAÚ",VLOOKUP('Precificação CIF'!Q411,QUANT!F:K,2,0),IF(O411="CARRETA",VLOOKUP(Q411,QUANT!F:K,3,0))))</f>
        <v>240</v>
      </c>
      <c r="S411" s="185">
        <f t="shared" si="105"/>
        <v>0</v>
      </c>
      <c r="T411" s="215" t="s">
        <v>2132</v>
      </c>
      <c r="U411" s="214">
        <v>0.3</v>
      </c>
      <c r="V411" s="216">
        <f t="shared" si="106"/>
        <v>196.58857142857144</v>
      </c>
      <c r="W411" s="175"/>
      <c r="X411"/>
    </row>
    <row r="412" spans="1:24" s="44" customFormat="1" hidden="1">
      <c r="A412" s="190" t="str">
        <f t="shared" si="109"/>
        <v>1040BR009910203896</v>
      </c>
      <c r="B412" s="190"/>
      <c r="C412" s="190" t="str">
        <f t="shared" si="104"/>
        <v>BR0099101040</v>
      </c>
      <c r="D412" s="198">
        <v>1040</v>
      </c>
      <c r="E412" s="222">
        <v>203896</v>
      </c>
      <c r="F412" t="s">
        <v>634</v>
      </c>
      <c r="G412" s="39" t="s">
        <v>1452</v>
      </c>
      <c r="H412" s="190" t="s">
        <v>1941</v>
      </c>
      <c r="I412" s="198" t="s">
        <v>487</v>
      </c>
      <c r="J412" s="179">
        <f>VLOOKUP(C412,BASE!A:N,14,0)</f>
        <v>80.729849999999999</v>
      </c>
      <c r="K412" s="179">
        <f>VLOOKUP(C412,BASE!A:O,15,0)</f>
        <v>3.06</v>
      </c>
      <c r="L412" s="185">
        <f>VLOOKUP(G412,BASE!F:M,8,0)*0.03</f>
        <v>0.28550999999999999</v>
      </c>
      <c r="M412" s="190" t="s">
        <v>156</v>
      </c>
      <c r="N412" s="198" t="s">
        <v>640</v>
      </c>
      <c r="O412" s="192" t="s">
        <v>121</v>
      </c>
      <c r="P412" s="185">
        <v>0</v>
      </c>
      <c r="Q412" s="190" t="str">
        <f>VLOOKUP(G412,BASE!F:H,3,0)</f>
        <v>TTF0200 ELANE</v>
      </c>
      <c r="R412" s="212">
        <f>IF(O412="PRANCHA",VLOOKUP(Q412,QUANT!F:K,6,0),IF('Precificação CIF'!O412="BAÚ",VLOOKUP('Precificação CIF'!Q412,QUANT!F:K,2,0),IF(O412="CARRETA",VLOOKUP(Q412,QUANT!F:K,3,0))))</f>
        <v>240</v>
      </c>
      <c r="S412" s="185">
        <f t="shared" si="105"/>
        <v>0</v>
      </c>
      <c r="T412" s="215" t="s">
        <v>2132</v>
      </c>
      <c r="U412" s="214">
        <v>0.3</v>
      </c>
      <c r="V412" s="216">
        <f t="shared" si="106"/>
        <v>120.10765714285715</v>
      </c>
      <c r="W412" s="175"/>
      <c r="X412"/>
    </row>
    <row r="413" spans="1:24" s="44" customFormat="1" hidden="1">
      <c r="A413" s="190" t="s">
        <v>2369</v>
      </c>
      <c r="B413" s="190"/>
      <c r="C413" s="190" t="str">
        <f t="shared" si="104"/>
        <v>BR0121872064</v>
      </c>
      <c r="D413" s="198">
        <v>2064</v>
      </c>
      <c r="E413" s="39">
        <v>214784</v>
      </c>
      <c r="F413" t="s">
        <v>2481</v>
      </c>
      <c r="G413" s="190" t="s">
        <v>2538</v>
      </c>
      <c r="H413" s="190" t="s">
        <v>2608</v>
      </c>
      <c r="I413" s="198" t="s">
        <v>487</v>
      </c>
      <c r="J413" s="179">
        <f>VLOOKUP(C413,BASE!A:N,14,0)</f>
        <v>132.84533999999999</v>
      </c>
      <c r="K413" s="179">
        <f>VLOOKUP(C413,BASE!A:O,15,0)</f>
        <v>2.64</v>
      </c>
      <c r="L413" s="185">
        <f>VLOOKUP(G413,BASE!F:M,8,0)*0.03</f>
        <v>0.45599999999999996</v>
      </c>
      <c r="M413" s="190" t="s">
        <v>72</v>
      </c>
      <c r="N413" s="217" t="s">
        <v>346</v>
      </c>
      <c r="O413" s="192" t="s">
        <v>122</v>
      </c>
      <c r="P413" s="185">
        <f>VLOOKUP(O413&amp;M413&amp;D413,'Tabela Frete At. 23.03.22'!A:P,16,0)</f>
        <v>2632.8704000000002</v>
      </c>
      <c r="Q413" s="190" t="str">
        <f>VLOOKUP(G413,BASE!F:H,3,0)</f>
        <v>TF 200</v>
      </c>
      <c r="R413" s="212">
        <f>IF(O413="PRANCHA",VLOOKUP(Q413,QUANT!F:K,6,0),IF('Precificação CIF'!O413="BAÚ",VLOOKUP('Precificação CIF'!Q413,QUANT!F:K,2,0),IF(O413="CARRETA",VLOOKUP(Q413,QUANT!F:K,3,0))))</f>
        <v>324</v>
      </c>
      <c r="S413" s="185">
        <f t="shared" si="105"/>
        <v>8.1261432098765436</v>
      </c>
      <c r="T413" s="215" t="s">
        <v>2133</v>
      </c>
      <c r="U413" s="214">
        <v>0.3</v>
      </c>
      <c r="V413" s="216">
        <f t="shared" si="106"/>
        <v>205.81069029982359</v>
      </c>
      <c r="W413" s="190"/>
      <c r="X413"/>
    </row>
    <row r="414" spans="1:24" s="44" customFormat="1" hidden="1">
      <c r="A414" s="190" t="str">
        <f t="shared" ref="A414:A430" si="110">D414&amp;G414&amp;E414</f>
        <v>1040BR001352200342</v>
      </c>
      <c r="B414" s="190"/>
      <c r="C414" s="190" t="str">
        <f t="shared" si="104"/>
        <v>BR0013521040</v>
      </c>
      <c r="D414" s="198">
        <v>1040</v>
      </c>
      <c r="E414" s="222">
        <v>200342</v>
      </c>
      <c r="F414" t="s">
        <v>726</v>
      </c>
      <c r="G414" s="39" t="s">
        <v>1496</v>
      </c>
      <c r="H414" s="190" t="s">
        <v>1986</v>
      </c>
      <c r="I414" s="198" t="s">
        <v>487</v>
      </c>
      <c r="J414" s="179">
        <f>VLOOKUP(C414,BASE!A:N,14,0)</f>
        <v>52.109029999999997</v>
      </c>
      <c r="K414" s="179">
        <f>VLOOKUP(C414,BASE!A:O,15,0)</f>
        <v>2.4</v>
      </c>
      <c r="L414" s="185">
        <f>VLOOKUP(G414,BASE!F:M,8,0)*0.03</f>
        <v>9.375E-2</v>
      </c>
      <c r="M414" s="191" t="s">
        <v>238</v>
      </c>
      <c r="N414" s="217" t="s">
        <v>488</v>
      </c>
      <c r="O414" s="192" t="s">
        <v>121</v>
      </c>
      <c r="P414" s="185">
        <f>VLOOKUP(O414&amp;M414&amp;D414,'Tabela Frete At. 23.03.22'!A:P,16,0)</f>
        <v>2587.4761090909087</v>
      </c>
      <c r="Q414" s="190" t="str">
        <f>VLOOKUP(G414,BASE!F:H,3,0)</f>
        <v>TTR0050 CILIN</v>
      </c>
      <c r="R414" s="212">
        <f>IF(O414="PRANCHA",VLOOKUP(Q414,QUANT!F:K,6,0),IF('Precificação CIF'!O414="BAÚ",VLOOKUP('Precificação CIF'!Q414,QUANT!F:K,2,0),IF(O414="CARRETA",VLOOKUP(Q414,QUANT!F:K,3,0))))</f>
        <v>840</v>
      </c>
      <c r="S414" s="185">
        <f t="shared" si="105"/>
        <v>3.0803287012987011</v>
      </c>
      <c r="T414" s="215" t="s">
        <v>2132</v>
      </c>
      <c r="U414" s="214">
        <v>0.3</v>
      </c>
      <c r="V414" s="216">
        <f t="shared" si="106"/>
        <v>78.003971428571433</v>
      </c>
      <c r="W414" s="175"/>
      <c r="X414"/>
    </row>
    <row r="415" spans="1:24" s="44" customFormat="1" hidden="1">
      <c r="A415" s="190" t="str">
        <f t="shared" si="110"/>
        <v>4010BR010721200199</v>
      </c>
      <c r="B415" s="190"/>
      <c r="C415" s="190" t="str">
        <f t="shared" si="104"/>
        <v>BR0107214010</v>
      </c>
      <c r="D415" s="198">
        <v>4010</v>
      </c>
      <c r="E415" s="222">
        <v>200199</v>
      </c>
      <c r="F415" t="s">
        <v>541</v>
      </c>
      <c r="G415" s="39" t="s">
        <v>1192</v>
      </c>
      <c r="H415" s="190" t="s">
        <v>1712</v>
      </c>
      <c r="I415" s="198" t="s">
        <v>487</v>
      </c>
      <c r="J415" s="179">
        <f>VLOOKUP(C415,BASE!A:N,14,0)</f>
        <v>728.0059</v>
      </c>
      <c r="K415" s="179">
        <f>VLOOKUP(C415,BASE!A:O,15,0)</f>
        <v>12.12</v>
      </c>
      <c r="L415" s="185">
        <f>VLOOKUP(G415,BASE!F:M,8,0)*0.03</f>
        <v>1.89</v>
      </c>
      <c r="M415" s="190" t="s">
        <v>159</v>
      </c>
      <c r="N415" s="198" t="s">
        <v>488</v>
      </c>
      <c r="O415" s="192" t="s">
        <v>121</v>
      </c>
      <c r="P415" s="185">
        <v>0</v>
      </c>
      <c r="Q415" s="190" t="str">
        <f>VLOOKUP(G415,BASE!F:H,3,0)</f>
        <v>IBC SM13</v>
      </c>
      <c r="R415" s="212">
        <f>IF(O415="PRANCHA",VLOOKUP(Q415,QUANT!F:K,6,0),IF('Precificação CIF'!O415="BAÚ",VLOOKUP('Precificação CIF'!Q415,QUANT!F:K,2,0),IF(O415="CARRETA",VLOOKUP(Q415,QUANT!F:K,3,0))))</f>
        <v>44</v>
      </c>
      <c r="S415" s="185">
        <f t="shared" si="105"/>
        <v>0</v>
      </c>
      <c r="T415" s="215" t="s">
        <v>2132</v>
      </c>
      <c r="U415" s="214">
        <v>0.3</v>
      </c>
      <c r="V415" s="216">
        <f t="shared" si="106"/>
        <v>1060.0227142857143</v>
      </c>
      <c r="W415" s="175"/>
      <c r="X415"/>
    </row>
    <row r="416" spans="1:24" s="44" customFormat="1" hidden="1">
      <c r="A416" s="190" t="str">
        <f t="shared" si="110"/>
        <v>4010BR008533200199</v>
      </c>
      <c r="B416" s="190"/>
      <c r="C416" s="190" t="str">
        <f t="shared" si="104"/>
        <v>BR0085334010</v>
      </c>
      <c r="D416" s="198">
        <v>4010</v>
      </c>
      <c r="E416" s="222">
        <v>200199</v>
      </c>
      <c r="F416" t="s">
        <v>541</v>
      </c>
      <c r="G416" s="39" t="s">
        <v>1183</v>
      </c>
      <c r="H416" s="190" t="s">
        <v>1703</v>
      </c>
      <c r="I416" s="198" t="s">
        <v>487</v>
      </c>
      <c r="J416" s="179">
        <f>VLOOKUP(C416,BASE!A:N,14,0)</f>
        <v>592.34064000000001</v>
      </c>
      <c r="K416" s="179">
        <f>VLOOKUP(C416,BASE!A:O,15,0)</f>
        <v>12.12</v>
      </c>
      <c r="L416" s="185">
        <f>VLOOKUP(G416,BASE!F:M,8,0)*0.03</f>
        <v>1.97922</v>
      </c>
      <c r="M416" s="190" t="s">
        <v>159</v>
      </c>
      <c r="N416" s="198" t="s">
        <v>488</v>
      </c>
      <c r="O416" s="192" t="s">
        <v>121</v>
      </c>
      <c r="P416" s="185">
        <v>0</v>
      </c>
      <c r="Q416" s="190" t="str">
        <f>VLOOKUP(G416,BASE!F:H,3,0)</f>
        <v>IBC SM06</v>
      </c>
      <c r="R416" s="212">
        <f>IF(O416="PRANCHA",VLOOKUP(Q416,QUANT!F:K,6,0),IF('Precificação CIF'!O416="BAÚ",VLOOKUP('Precificação CIF'!Q416,QUANT!F:K,2,0),IF(O416="CARRETA",VLOOKUP(Q416,QUANT!F:K,3,0))))</f>
        <v>44</v>
      </c>
      <c r="S416" s="185">
        <f t="shared" si="105"/>
        <v>0</v>
      </c>
      <c r="T416" s="215" t="s">
        <v>2132</v>
      </c>
      <c r="U416" s="214">
        <v>0.3</v>
      </c>
      <c r="V416" s="216">
        <f t="shared" si="106"/>
        <v>866.34265714285732</v>
      </c>
      <c r="W416" s="175"/>
      <c r="X416"/>
    </row>
    <row r="417" spans="1:24" s="44" customFormat="1" hidden="1">
      <c r="A417" s="190" t="str">
        <f t="shared" si="110"/>
        <v>1040BR011929200199</v>
      </c>
      <c r="B417" s="190"/>
      <c r="C417" s="190" t="str">
        <f t="shared" si="104"/>
        <v>BR0119291040</v>
      </c>
      <c r="D417" s="198">
        <v>1040</v>
      </c>
      <c r="E417" s="222">
        <v>200199</v>
      </c>
      <c r="F417" t="s">
        <v>541</v>
      </c>
      <c r="G417" s="39" t="s">
        <v>1484</v>
      </c>
      <c r="H417" s="190" t="s">
        <v>1976</v>
      </c>
      <c r="I417" s="198" t="s">
        <v>487</v>
      </c>
      <c r="J417" s="179">
        <f>VLOOKUP(C417,BASE!A:N,14,0)</f>
        <v>107.57387</v>
      </c>
      <c r="K417" s="179">
        <f>VLOOKUP(C417,BASE!A:O,15,0)</f>
        <v>3.06</v>
      </c>
      <c r="L417" s="185">
        <f>VLOOKUP(G417,BASE!F:M,8,0)*0.03</f>
        <v>0.25550999999999996</v>
      </c>
      <c r="M417" s="190" t="s">
        <v>159</v>
      </c>
      <c r="N417" s="198" t="s">
        <v>488</v>
      </c>
      <c r="O417" s="192" t="s">
        <v>122</v>
      </c>
      <c r="P417" s="185">
        <v>0</v>
      </c>
      <c r="Q417" s="190" t="str">
        <f>VLOOKUP(G417,BASE!F:H,3,0)</f>
        <v>TTF0220 LRING</v>
      </c>
      <c r="R417" s="212">
        <f>IF(O417="PRANCHA",VLOOKUP(Q417,QUANT!F:K,6,0),IF('Precificação CIF'!O417="BAÚ",VLOOKUP('Precificação CIF'!Q417,QUANT!F:K,2,0),IF(O417="CARRETA",VLOOKUP(Q417,QUANT!F:K,3,0))))</f>
        <v>324</v>
      </c>
      <c r="S417" s="185">
        <f t="shared" si="105"/>
        <v>0</v>
      </c>
      <c r="T417" s="215" t="s">
        <v>2132</v>
      </c>
      <c r="U417" s="214">
        <v>0.3</v>
      </c>
      <c r="V417" s="216">
        <f t="shared" si="106"/>
        <v>158.41340000000002</v>
      </c>
      <c r="W417" s="175"/>
      <c r="X417"/>
    </row>
    <row r="418" spans="1:24" s="44" customFormat="1" hidden="1">
      <c r="A418" s="190" t="str">
        <f t="shared" si="110"/>
        <v>1040BR011909200199</v>
      </c>
      <c r="B418" s="190"/>
      <c r="C418" s="190" t="str">
        <f t="shared" si="104"/>
        <v>BR0119091040</v>
      </c>
      <c r="D418" s="198">
        <v>1040</v>
      </c>
      <c r="E418" s="222">
        <v>200199</v>
      </c>
      <c r="F418" t="s">
        <v>541</v>
      </c>
      <c r="G418" s="39" t="s">
        <v>1178</v>
      </c>
      <c r="H418" s="190" t="s">
        <v>1698</v>
      </c>
      <c r="I418" s="198" t="s">
        <v>487</v>
      </c>
      <c r="J418" s="179">
        <f>VLOOKUP(C418,BASE!A:N,14,0)</f>
        <v>35.64</v>
      </c>
      <c r="K418" s="179">
        <f>VLOOKUP(C418,BASE!A:O,15,0)</f>
        <v>2.4</v>
      </c>
      <c r="L418" s="185">
        <f>VLOOKUP(G418,BASE!F:M,8,0)*0.03</f>
        <v>8.0026619999999993E-2</v>
      </c>
      <c r="M418" s="182" t="s">
        <v>159</v>
      </c>
      <c r="N418" s="198" t="s">
        <v>488</v>
      </c>
      <c r="O418" s="192" t="s">
        <v>121</v>
      </c>
      <c r="P418" s="185">
        <v>0</v>
      </c>
      <c r="Q418" s="190" t="str">
        <f>VLOOKUP(G418,BASE!F:H,3,0)</f>
        <v>BTF0050 FASTA</v>
      </c>
      <c r="R418" s="212">
        <f>IF(O418="PRANCHA",VLOOKUP(Q418,QUANT!F:K,6,0),IF('Precificação CIF'!O418="BAÚ",VLOOKUP('Precificação CIF'!Q418,QUANT!F:K,2,0),IF(O418="CARRETA",VLOOKUP(Q418,QUANT!F:K,3,0))))</f>
        <v>1000</v>
      </c>
      <c r="S418" s="185">
        <f t="shared" si="105"/>
        <v>0</v>
      </c>
      <c r="T418" s="215" t="s">
        <v>2132</v>
      </c>
      <c r="U418" s="214">
        <v>0.3</v>
      </c>
      <c r="V418" s="216">
        <f t="shared" si="106"/>
        <v>54.457180885714287</v>
      </c>
      <c r="W418" s="175"/>
      <c r="X418"/>
    </row>
    <row r="419" spans="1:24" s="44" customFormat="1" hidden="1">
      <c r="A419" s="190" t="str">
        <f t="shared" si="110"/>
        <v>1040BR011853200199</v>
      </c>
      <c r="B419" s="190"/>
      <c r="C419" s="190" t="str">
        <f t="shared" si="104"/>
        <v>BR0118531040</v>
      </c>
      <c r="D419" s="198">
        <v>1040</v>
      </c>
      <c r="E419" s="39">
        <v>200199</v>
      </c>
      <c r="F419" t="s">
        <v>541</v>
      </c>
      <c r="G419" s="39" t="s">
        <v>1158</v>
      </c>
      <c r="H419" s="190" t="s">
        <v>2065</v>
      </c>
      <c r="I419" s="198" t="s">
        <v>487</v>
      </c>
      <c r="J419" s="179">
        <f>VLOOKUP(C419,BASE!A:N,14,0)</f>
        <v>16.706379999999999</v>
      </c>
      <c r="K419" s="179">
        <f>VLOOKUP(C419,BASE!A:O,15,0)</f>
        <v>0.7</v>
      </c>
      <c r="L419" s="185">
        <f>VLOOKUP(G419,BASE!F:M,8,0)*0.03</f>
        <v>4.0079999999999998E-2</v>
      </c>
      <c r="M419" s="190" t="s">
        <v>159</v>
      </c>
      <c r="N419" s="198" t="s">
        <v>488</v>
      </c>
      <c r="O419" s="192" t="s">
        <v>121</v>
      </c>
      <c r="P419" s="185">
        <v>0</v>
      </c>
      <c r="Q419" s="190" t="str">
        <f>VLOOKUP(G419,BASE!F:H,3,0)</f>
        <v>BTF0025 RTAN2</v>
      </c>
      <c r="R419" s="212">
        <f>IF(O419="PRANCHA",VLOOKUP(Q419,QUANT!F:K,6,0),IF('Precificação CIF'!O419="BAÚ",VLOOKUP('Precificação CIF'!Q419,QUANT!F:K,2,0),IF(O419="CARRETA",VLOOKUP(Q419,QUANT!F:K,3,0))))</f>
        <v>1760</v>
      </c>
      <c r="S419" s="185">
        <f t="shared" si="105"/>
        <v>0</v>
      </c>
      <c r="T419" s="215" t="s">
        <v>2132</v>
      </c>
      <c r="U419" s="214">
        <v>0.3</v>
      </c>
      <c r="V419" s="216">
        <f t="shared" si="106"/>
        <v>24.923514285714283</v>
      </c>
      <c r="W419" s="175"/>
      <c r="X419"/>
    </row>
    <row r="420" spans="1:24" s="44" customFormat="1" hidden="1">
      <c r="A420" s="190" t="str">
        <f t="shared" si="110"/>
        <v>1040BR012120200199</v>
      </c>
      <c r="B420" s="190"/>
      <c r="C420" s="190" t="str">
        <f t="shared" si="104"/>
        <v>BR0121201040</v>
      </c>
      <c r="D420" s="198">
        <v>1040</v>
      </c>
      <c r="E420" s="39">
        <v>200199</v>
      </c>
      <c r="F420" t="s">
        <v>541</v>
      </c>
      <c r="G420" s="39" t="s">
        <v>2070</v>
      </c>
      <c r="H420" s="190" t="s">
        <v>2071</v>
      </c>
      <c r="I420" s="198" t="s">
        <v>487</v>
      </c>
      <c r="J420" s="179">
        <f>VLOOKUP(C420,BASE!A:N,14,0)</f>
        <v>15.918670000000001</v>
      </c>
      <c r="K420" s="179">
        <f>VLOOKUP(C420,BASE!A:O,15,0)</f>
        <v>0.7</v>
      </c>
      <c r="L420" s="185">
        <f>VLOOKUP(G420,BASE!F:M,8,0)*0.03</f>
        <v>4.0349999999999997E-2</v>
      </c>
      <c r="M420" s="190" t="s">
        <v>159</v>
      </c>
      <c r="N420" s="198" t="s">
        <v>488</v>
      </c>
      <c r="O420" s="192" t="s">
        <v>121</v>
      </c>
      <c r="P420" s="185">
        <v>0</v>
      </c>
      <c r="Q420" s="190" t="str">
        <f>VLOOKUP(G420,BASE!F:H,3,0)</f>
        <v>BTF0025 RTAN2</v>
      </c>
      <c r="R420" s="212">
        <f>IF(O420="PRANCHA",VLOOKUP(Q420,QUANT!F:K,6,0),IF('Precificação CIF'!O420="BAÚ",VLOOKUP('Precificação CIF'!Q420,QUANT!F:K,2,0),IF(O420="CARRETA",VLOOKUP(Q420,QUANT!F:K,3,0))))</f>
        <v>1760</v>
      </c>
      <c r="S420" s="185">
        <f t="shared" si="105"/>
        <v>0</v>
      </c>
      <c r="T420" s="215" t="s">
        <v>2133</v>
      </c>
      <c r="U420" s="214">
        <v>0.3</v>
      </c>
      <c r="V420" s="216">
        <f t="shared" si="106"/>
        <v>23.798600000000004</v>
      </c>
      <c r="W420" s="175"/>
      <c r="X420"/>
    </row>
    <row r="421" spans="1:24" s="44" customFormat="1" hidden="1">
      <c r="A421" s="190" t="str">
        <f t="shared" si="110"/>
        <v>1040BR011504202614</v>
      </c>
      <c r="B421" s="190"/>
      <c r="C421" s="190" t="str">
        <f t="shared" si="104"/>
        <v>BR0115041040</v>
      </c>
      <c r="D421" s="198">
        <v>1040</v>
      </c>
      <c r="E421" s="222">
        <v>202614</v>
      </c>
      <c r="F421" t="s">
        <v>809</v>
      </c>
      <c r="G421" s="39" t="s">
        <v>1472</v>
      </c>
      <c r="H421" s="190" t="s">
        <v>1963</v>
      </c>
      <c r="I421" s="198" t="s">
        <v>487</v>
      </c>
      <c r="J421" s="179">
        <f>VLOOKUP(C421,BASE!A:N,14,0)</f>
        <v>100.52001</v>
      </c>
      <c r="K421" s="179">
        <f>VLOOKUP(C421,BASE!A:O,15,0)</f>
        <v>3.06</v>
      </c>
      <c r="L421" s="185">
        <f>VLOOKUP(G421,BASE!F:M,8,0)*0.03</f>
        <v>0.25550999999999996</v>
      </c>
      <c r="M421" s="191" t="s">
        <v>956</v>
      </c>
      <c r="N421" s="217" t="s">
        <v>346</v>
      </c>
      <c r="O421" s="192" t="s">
        <v>122</v>
      </c>
      <c r="P421" s="185">
        <f>VLOOKUP(O421&amp;M421&amp;D421,'Tabela Frete At. 23.03.22'!A:P,16,0)</f>
        <v>3240.062738909091</v>
      </c>
      <c r="Q421" s="190" t="str">
        <f>VLOOKUP(G421,BASE!F:H,3,0)</f>
        <v>TTF0220 LRING</v>
      </c>
      <c r="R421" s="212">
        <f>IF(O421="PRANCHA",VLOOKUP(Q421,QUANT!F:K,6,0),IF('Precificação CIF'!O421="BAÚ",VLOOKUP('Precificação CIF'!Q421,QUANT!F:K,2,0),IF(O421="CARRETA",VLOOKUP(Q421,QUANT!F:K,3,0))))</f>
        <v>324</v>
      </c>
      <c r="S421" s="185">
        <f t="shared" si="105"/>
        <v>10.000193638608305</v>
      </c>
      <c r="T421" s="215" t="s">
        <v>2132</v>
      </c>
      <c r="U421" s="214">
        <v>0.3</v>
      </c>
      <c r="V421" s="216">
        <f t="shared" si="106"/>
        <v>148.33645714285714</v>
      </c>
      <c r="W421" s="175"/>
      <c r="X421"/>
    </row>
    <row r="422" spans="1:24" s="44" customFormat="1" hidden="1">
      <c r="A422" s="190" t="str">
        <f t="shared" si="110"/>
        <v>1040BR012088202614</v>
      </c>
      <c r="B422" s="190"/>
      <c r="C422" s="190" t="str">
        <f t="shared" si="104"/>
        <v>BR0120881040</v>
      </c>
      <c r="D422" s="198">
        <v>1040</v>
      </c>
      <c r="E422" s="39">
        <v>202614</v>
      </c>
      <c r="F422" t="s">
        <v>809</v>
      </c>
      <c r="G422" s="39" t="s">
        <v>2044</v>
      </c>
      <c r="H422" s="190" t="s">
        <v>2045</v>
      </c>
      <c r="I422" s="198" t="s">
        <v>487</v>
      </c>
      <c r="J422" s="179">
        <f>VLOOKUP(C422,BASE!A:N,14,0)</f>
        <v>14.689959999999999</v>
      </c>
      <c r="K422" s="179">
        <f>VLOOKUP(C422,BASE!A:O,15,0)</f>
        <v>3.06</v>
      </c>
      <c r="L422" s="185">
        <f>VLOOKUP(G422,BASE!F:M,8,0)*0.03</f>
        <v>0.27299999999999996</v>
      </c>
      <c r="M422" s="190" t="s">
        <v>956</v>
      </c>
      <c r="N422" s="198" t="s">
        <v>346</v>
      </c>
      <c r="O422" s="192" t="s">
        <v>121</v>
      </c>
      <c r="P422" s="185">
        <f>VLOOKUP(O422&amp;M422&amp;D422,'Tabela Frete At. 23.03.22'!A:P,16,0)</f>
        <v>2635.7449467272727</v>
      </c>
      <c r="Q422" s="190" t="str">
        <f>VLOOKUP(G422,BASE!F:H,3,0)</f>
        <v>TTF0200 ELANE</v>
      </c>
      <c r="R422" s="212">
        <f>IF(O422="PRANCHA",VLOOKUP(Q422,QUANT!F:K,6,0),IF('Precificação CIF'!O422="BAÚ",VLOOKUP('Precificação CIF'!Q422,QUANT!F:K,2,0),IF(O422="CARRETA",VLOOKUP(Q422,QUANT!F:K,3,0))))</f>
        <v>240</v>
      </c>
      <c r="S422" s="185">
        <f t="shared" si="105"/>
        <v>10.982270611363637</v>
      </c>
      <c r="T422" s="215" t="s">
        <v>2133</v>
      </c>
      <c r="U422" s="214">
        <v>0.3</v>
      </c>
      <c r="V422" s="216">
        <f t="shared" si="106"/>
        <v>41.436043730519486</v>
      </c>
      <c r="W422" s="175"/>
      <c r="X422"/>
    </row>
    <row r="423" spans="1:24" s="44" customFormat="1" hidden="1">
      <c r="A423" s="190" t="str">
        <f t="shared" si="110"/>
        <v>1040BR012086202614</v>
      </c>
      <c r="B423" s="190"/>
      <c r="C423" s="190" t="str">
        <f t="shared" ref="C423:C443" si="111">G423&amp;D423</f>
        <v>BR0120861040</v>
      </c>
      <c r="D423" s="198">
        <v>1040</v>
      </c>
      <c r="E423" s="39">
        <v>202614</v>
      </c>
      <c r="F423" t="s">
        <v>809</v>
      </c>
      <c r="G423" s="39" t="s">
        <v>2046</v>
      </c>
      <c r="H423" s="190" t="s">
        <v>2047</v>
      </c>
      <c r="I423" s="198" t="s">
        <v>487</v>
      </c>
      <c r="J423" s="179">
        <f>VLOOKUP(C423,BASE!A:N,14,0)</f>
        <v>42.000959999999999</v>
      </c>
      <c r="K423" s="179">
        <f>VLOOKUP(C423,BASE!A:O,15,0)</f>
        <v>3.06</v>
      </c>
      <c r="L423" s="185">
        <f>VLOOKUP(G423,BASE!F:M,8,0)*0.03</f>
        <v>0.27560999999999997</v>
      </c>
      <c r="M423" s="190" t="s">
        <v>956</v>
      </c>
      <c r="N423" s="198" t="s">
        <v>346</v>
      </c>
      <c r="O423" s="192" t="s">
        <v>121</v>
      </c>
      <c r="P423" s="185">
        <f>VLOOKUP(O423&amp;M423&amp;D423,'Tabela Frete At. 23.03.22'!A:P,16,0)</f>
        <v>2635.7449467272727</v>
      </c>
      <c r="Q423" s="190" t="str">
        <f>VLOOKUP(G423,BASE!F:H,3,0)</f>
        <v>TTF0200 ELANE</v>
      </c>
      <c r="R423" s="212">
        <f>IF(O423="PRANCHA",VLOOKUP(Q423,QUANT!F:K,6,0),IF('Precificação CIF'!O423="BAÚ",VLOOKUP('Precificação CIF'!Q423,QUANT!F:K,2,0),IF(O423="CARRETA",VLOOKUP(Q423,QUANT!F:K,3,0))))</f>
        <v>240</v>
      </c>
      <c r="S423" s="185">
        <f t="shared" ref="S423:S443" si="112">P423/R423</f>
        <v>10.982270611363637</v>
      </c>
      <c r="T423" s="215" t="s">
        <v>2133</v>
      </c>
      <c r="U423" s="214">
        <v>0.3</v>
      </c>
      <c r="V423" s="216">
        <f t="shared" ref="V423:V443" si="113">IF(T423="CIF",(J423+K423+L423+S423)/(100%-U423),IF(T423="FOB",(J423+K423+L423)/(100%-U423),"FALTA DIGITAR CIF OU FOB"))</f>
        <v>80.45548658766235</v>
      </c>
      <c r="W423" s="175"/>
      <c r="X423"/>
    </row>
    <row r="424" spans="1:24" s="44" customFormat="1" hidden="1">
      <c r="A424" s="190" t="str">
        <f t="shared" si="110"/>
        <v>1040BR011889200510</v>
      </c>
      <c r="B424" s="190"/>
      <c r="C424" s="190" t="str">
        <f t="shared" si="111"/>
        <v>BR0118891040</v>
      </c>
      <c r="D424" s="198">
        <v>1040</v>
      </c>
      <c r="E424" s="222">
        <v>200510</v>
      </c>
      <c r="F424" t="s">
        <v>542</v>
      </c>
      <c r="G424" s="39" t="s">
        <v>1143</v>
      </c>
      <c r="H424" s="190" t="s">
        <v>1654</v>
      </c>
      <c r="I424" s="198" t="s">
        <v>487</v>
      </c>
      <c r="J424" s="179">
        <f>VLOOKUP(C424,BASE!A:N,14,0)</f>
        <v>13.341999999999999</v>
      </c>
      <c r="K424" s="179">
        <f>VLOOKUP(C424,BASE!A:O,15,0)</f>
        <v>0.7</v>
      </c>
      <c r="L424" s="185">
        <f>VLOOKUP(G424,BASE!F:M,8,0)*0.03</f>
        <v>3.108E-2</v>
      </c>
      <c r="M424" s="190" t="s">
        <v>238</v>
      </c>
      <c r="N424" s="198" t="s">
        <v>488</v>
      </c>
      <c r="O424" s="192" t="s">
        <v>121</v>
      </c>
      <c r="P424" s="185">
        <f>VLOOKUP(O424&amp;M424&amp;D424,'Tabela Frete At. 23.03.22'!A:P,16,0)</f>
        <v>2587.4761090909087</v>
      </c>
      <c r="Q424" s="190" t="str">
        <f>VLOOKUP(G424,BASE!F:H,3,0)</f>
        <v>BTF0020 RTAN3</v>
      </c>
      <c r="R424" s="212">
        <f>IF(O424="PRANCHA",VLOOKUP(Q424,QUANT!F:K,6,0),IF('Precificação CIF'!O424="BAÚ",VLOOKUP('Precificação CIF'!Q424,QUANT!F:K,2,0),IF(O424="CARRETA",VLOOKUP(Q424,QUANT!F:K,3,0))))</f>
        <v>2000</v>
      </c>
      <c r="S424" s="185">
        <f t="shared" si="112"/>
        <v>1.2937380545454544</v>
      </c>
      <c r="T424" s="215" t="s">
        <v>2132</v>
      </c>
      <c r="U424" s="214">
        <v>0.3</v>
      </c>
      <c r="V424" s="216">
        <f t="shared" si="113"/>
        <v>20.104399999999998</v>
      </c>
      <c r="W424" s="175"/>
      <c r="X424"/>
    </row>
    <row r="425" spans="1:24" s="44" customFormat="1" hidden="1">
      <c r="A425" s="190" t="str">
        <f t="shared" si="110"/>
        <v>1040BR001342200510</v>
      </c>
      <c r="B425" s="190"/>
      <c r="C425" s="190" t="str">
        <f t="shared" si="111"/>
        <v>BR0013421040</v>
      </c>
      <c r="D425" s="198">
        <v>1040</v>
      </c>
      <c r="E425" s="222">
        <v>200510</v>
      </c>
      <c r="F425" t="s">
        <v>542</v>
      </c>
      <c r="G425" s="39" t="s">
        <v>1505</v>
      </c>
      <c r="H425" s="190" t="s">
        <v>1995</v>
      </c>
      <c r="I425" s="198" t="s">
        <v>487</v>
      </c>
      <c r="J425" s="179">
        <f>VLOOKUP(C425,BASE!A:N,14,0)</f>
        <v>134.22161</v>
      </c>
      <c r="K425" s="179">
        <f>VLOOKUP(C425,BASE!A:O,15,0)</f>
        <v>3.06</v>
      </c>
      <c r="L425" s="185">
        <f>VLOOKUP(G425,BASE!F:M,8,0)*0.03</f>
        <v>0.33038999999999996</v>
      </c>
      <c r="M425" s="191" t="s">
        <v>238</v>
      </c>
      <c r="N425" s="217" t="s">
        <v>488</v>
      </c>
      <c r="O425" s="192" t="s">
        <v>121</v>
      </c>
      <c r="P425" s="185">
        <f>VLOOKUP(O425&amp;M425&amp;D425,'Tabela Frete At. 23.03.22'!A:P,16,0)</f>
        <v>2587.4761090909087</v>
      </c>
      <c r="Q425" s="190" t="str">
        <f>VLOOKUP(G425,BASE!F:H,3,0)</f>
        <v>TTR0200 VANLQ</v>
      </c>
      <c r="R425" s="212">
        <f>IF(O425="PRANCHA",VLOOKUP(Q425,QUANT!F:K,6,0),IF('Precificação CIF'!O425="BAÚ",VLOOKUP('Precificação CIF'!Q425,QUANT!F:K,2,0),IF(O425="CARRETA",VLOOKUP(Q425,QUANT!F:K,3,0))))</f>
        <v>240</v>
      </c>
      <c r="S425" s="185">
        <f t="shared" si="112"/>
        <v>10.781150454545452</v>
      </c>
      <c r="T425" s="215" t="s">
        <v>2132</v>
      </c>
      <c r="U425" s="214">
        <v>0.3</v>
      </c>
      <c r="V425" s="216">
        <f t="shared" si="113"/>
        <v>196.58857142857144</v>
      </c>
      <c r="W425" s="175"/>
      <c r="X425"/>
    </row>
    <row r="426" spans="1:24" s="44" customFormat="1" hidden="1">
      <c r="A426" s="190" t="str">
        <f t="shared" si="110"/>
        <v>1040BR010633200510</v>
      </c>
      <c r="B426" s="190"/>
      <c r="C426" s="190" t="str">
        <f t="shared" si="111"/>
        <v>BR0106331040</v>
      </c>
      <c r="D426" s="198">
        <v>1040</v>
      </c>
      <c r="E426" s="222">
        <v>200510</v>
      </c>
      <c r="F426" t="s">
        <v>542</v>
      </c>
      <c r="G426" s="39" t="s">
        <v>1131</v>
      </c>
      <c r="H426" s="190" t="s">
        <v>1631</v>
      </c>
      <c r="I426" s="198" t="s">
        <v>487</v>
      </c>
      <c r="J426" s="179">
        <f>VLOOKUP(C426,BASE!A:N,14,0)</f>
        <v>2.8310200000000001</v>
      </c>
      <c r="K426" s="179">
        <f>VLOOKUP(C426,BASE!A:O,15,0)</f>
        <v>0.14000000000000001</v>
      </c>
      <c r="L426" s="185">
        <f>VLOOKUP(G426,BASE!F:M,8,0)*0.03</f>
        <v>6.6911100000000001E-3</v>
      </c>
      <c r="M426" s="191" t="s">
        <v>238</v>
      </c>
      <c r="N426" s="217" t="s">
        <v>488</v>
      </c>
      <c r="O426" s="192" t="s">
        <v>121</v>
      </c>
      <c r="P426" s="185">
        <f>VLOOKUP(O426&amp;M426&amp;D426,'Tabela Frete At. 23.03.22'!A:P,16,0)</f>
        <v>2587.4761090909087</v>
      </c>
      <c r="Q426" s="190" t="str">
        <f>VLOOKUP(G426,BASE!F:H,3,0)</f>
        <v>BTF0005 RETAN</v>
      </c>
      <c r="R426" s="212">
        <f>IF(O426="PRANCHA",VLOOKUP(Q426,QUANT!F:K,6,0),IF('Precificação CIF'!O426="BAÚ",VLOOKUP('Precificação CIF'!Q426,QUANT!F:K,2,0),IF(O426="CARRETA",VLOOKUP(Q426,QUANT!F:K,3,0))))</f>
        <v>8000</v>
      </c>
      <c r="S426" s="185">
        <f t="shared" si="112"/>
        <v>0.32343451363636361</v>
      </c>
      <c r="T426" s="215" t="s">
        <v>2132</v>
      </c>
      <c r="U426" s="214">
        <v>0.3</v>
      </c>
      <c r="V426" s="216">
        <f t="shared" si="113"/>
        <v>4.2538730142857153</v>
      </c>
      <c r="W426" s="175"/>
      <c r="X426"/>
    </row>
    <row r="427" spans="1:24" hidden="1">
      <c r="A427" s="190" t="str">
        <f t="shared" si="110"/>
        <v>1040BR011886200510</v>
      </c>
      <c r="C427" s="190" t="str">
        <f t="shared" si="111"/>
        <v>BR0118861040</v>
      </c>
      <c r="D427" s="198">
        <v>1040</v>
      </c>
      <c r="E427" s="222">
        <v>200510</v>
      </c>
      <c r="F427" t="s">
        <v>542</v>
      </c>
      <c r="G427" s="39" t="s">
        <v>1141</v>
      </c>
      <c r="H427" t="s">
        <v>1652</v>
      </c>
      <c r="I427" s="198" t="s">
        <v>487</v>
      </c>
      <c r="J427" s="179">
        <f>VLOOKUP(C427,BASE!A:N,14,0)</f>
        <v>12.957690000000001</v>
      </c>
      <c r="K427" s="179">
        <f>VLOOKUP(C427,BASE!A:O,15,0)</f>
        <v>0.7</v>
      </c>
      <c r="L427" s="185">
        <f>VLOOKUP(G427,BASE!F:M,8,0)*0.03</f>
        <v>3.108E-2</v>
      </c>
      <c r="M427" s="190" t="s">
        <v>238</v>
      </c>
      <c r="N427" s="198" t="s">
        <v>488</v>
      </c>
      <c r="O427" s="192" t="s">
        <v>121</v>
      </c>
      <c r="P427" s="185">
        <f>VLOOKUP(O427&amp;M427&amp;D427,'Tabela Frete At. 23.03.22'!A:P,16,0)</f>
        <v>2587.4761090909087</v>
      </c>
      <c r="Q427" s="190" t="str">
        <f>VLOOKUP(G427,BASE!F:H,3,0)</f>
        <v>BTF0020 RTAN3</v>
      </c>
      <c r="R427" s="212">
        <f>IF(O427="PRANCHA",VLOOKUP(Q427,QUANT!F:K,6,0),IF('Precificação CIF'!O427="BAÚ",VLOOKUP('Precificação CIF'!Q427,QUANT!F:K,2,0),IF(O427="CARRETA",VLOOKUP(Q427,QUANT!F:K,3,0))))</f>
        <v>2000</v>
      </c>
      <c r="S427" s="185">
        <f t="shared" si="112"/>
        <v>1.2937380545454544</v>
      </c>
      <c r="T427" s="215" t="s">
        <v>2132</v>
      </c>
      <c r="U427" s="214">
        <v>0.3</v>
      </c>
      <c r="V427" s="216">
        <f t="shared" si="113"/>
        <v>19.555385714285716</v>
      </c>
      <c r="W427" s="175"/>
    </row>
    <row r="428" spans="1:24" hidden="1">
      <c r="A428" s="190" t="str">
        <f t="shared" si="110"/>
        <v>1040BR011894200510</v>
      </c>
      <c r="C428" s="190" t="str">
        <f t="shared" si="111"/>
        <v>BR0118941040</v>
      </c>
      <c r="D428" s="198">
        <v>1040</v>
      </c>
      <c r="E428" s="222">
        <v>200510</v>
      </c>
      <c r="F428" t="s">
        <v>542</v>
      </c>
      <c r="G428" s="39" t="s">
        <v>1173</v>
      </c>
      <c r="H428" t="s">
        <v>1693</v>
      </c>
      <c r="I428" s="198" t="s">
        <v>487</v>
      </c>
      <c r="J428" s="179">
        <f>VLOOKUP(C428,BASE!A:N,14,0)</f>
        <v>27.253440000000001</v>
      </c>
      <c r="K428" s="179">
        <f>VLOOKUP(C428,BASE!A:O,15,0)</f>
        <v>2.4</v>
      </c>
      <c r="L428" s="185">
        <f>VLOOKUP(G428,BASE!F:M,8,0)*0.03</f>
        <v>6.656999999999999E-2</v>
      </c>
      <c r="M428" s="190" t="s">
        <v>238</v>
      </c>
      <c r="N428" s="198" t="s">
        <v>488</v>
      </c>
      <c r="O428" s="192" t="s">
        <v>121</v>
      </c>
      <c r="P428" s="185">
        <f>VLOOKUP(O428&amp;M428&amp;D428,'Tabela Frete At. 23.03.22'!A:P,16,0)</f>
        <v>2587.4761090909087</v>
      </c>
      <c r="Q428" s="190" t="str">
        <f>VLOOKUP(G428,BASE!F:H,3,0)</f>
        <v>BTF0050 FASTA</v>
      </c>
      <c r="R428" s="212">
        <f>IF(O428="PRANCHA",VLOOKUP(Q428,QUANT!F:K,6,0),IF('Precificação CIF'!O428="BAÚ",VLOOKUP('Precificação CIF'!Q428,QUANT!F:K,2,0),IF(O428="CARRETA",VLOOKUP(Q428,QUANT!F:K,3,0))))</f>
        <v>1000</v>
      </c>
      <c r="S428" s="185">
        <f t="shared" si="112"/>
        <v>2.5874761090909089</v>
      </c>
      <c r="T428" s="215" t="s">
        <v>2132</v>
      </c>
      <c r="U428" s="214">
        <v>0.3</v>
      </c>
      <c r="V428" s="216">
        <f t="shared" si="113"/>
        <v>42.457157142857142</v>
      </c>
      <c r="W428" s="175"/>
    </row>
    <row r="429" spans="1:24" hidden="1">
      <c r="A429" s="190" t="str">
        <f t="shared" si="110"/>
        <v>4010BR012073202256</v>
      </c>
      <c r="C429" s="190" t="str">
        <f t="shared" si="111"/>
        <v>BR0120734010</v>
      </c>
      <c r="D429" s="198">
        <v>4010</v>
      </c>
      <c r="E429" s="222">
        <v>202256</v>
      </c>
      <c r="F429" t="s">
        <v>737</v>
      </c>
      <c r="G429" s="39" t="s">
        <v>1535</v>
      </c>
      <c r="H429" t="s">
        <v>1717</v>
      </c>
      <c r="I429" s="198" t="s">
        <v>487</v>
      </c>
      <c r="J429" s="179">
        <f>VLOOKUP(C429,BASE!A:N,14,0)</f>
        <v>736.41227000000003</v>
      </c>
      <c r="K429" s="179">
        <f>VLOOKUP(C429,BASE!A:O,15,0)</f>
        <v>12.12</v>
      </c>
      <c r="L429" s="185">
        <f>VLOOKUP(G429,BASE!F:M,8,0)*0.03</f>
        <v>1.77</v>
      </c>
      <c r="M429" s="190" t="s">
        <v>257</v>
      </c>
      <c r="N429" s="198" t="s">
        <v>346</v>
      </c>
      <c r="O429" s="192" t="s">
        <v>122</v>
      </c>
      <c r="P429" s="185">
        <v>0</v>
      </c>
      <c r="Q429" s="190" t="str">
        <f>VLOOKUP(G429,BASE!F:H,3,0)</f>
        <v>IBC SM13</v>
      </c>
      <c r="R429" s="212">
        <f>IF(O429="PRANCHA",VLOOKUP(Q429,QUANT!F:K,6,0),IF('Precificação CIF'!O39="BAÚ",VLOOKUP('Precificação CIF'!Q39,QUANT!F:K,2,0),IF(O429="CARRETA",VLOOKUP(Q429,QUANT!F:K,3,0))))</f>
        <v>240</v>
      </c>
      <c r="S429" s="185">
        <f t="shared" si="112"/>
        <v>0</v>
      </c>
      <c r="T429" s="215" t="s">
        <v>2132</v>
      </c>
      <c r="U429" s="214">
        <v>0.3</v>
      </c>
      <c r="V429" s="216">
        <f t="shared" si="113"/>
        <v>1071.8603857142857</v>
      </c>
      <c r="W429" s="175"/>
    </row>
    <row r="430" spans="1:24" hidden="1">
      <c r="A430" s="190" t="str">
        <f t="shared" si="110"/>
        <v>1040BR011895203022</v>
      </c>
      <c r="C430" s="190" t="str">
        <f t="shared" si="111"/>
        <v>BR0118951040</v>
      </c>
      <c r="D430" s="198">
        <v>1040</v>
      </c>
      <c r="E430" s="222">
        <v>203022</v>
      </c>
      <c r="F430" t="s">
        <v>962</v>
      </c>
      <c r="G430" s="39" t="s">
        <v>1174</v>
      </c>
      <c r="H430" t="s">
        <v>1694</v>
      </c>
      <c r="I430" s="198" t="s">
        <v>487</v>
      </c>
      <c r="J430" s="179">
        <f>VLOOKUP(C430,BASE!A:N,14,0)</f>
        <v>28.58972</v>
      </c>
      <c r="K430" s="179">
        <f>VLOOKUP(C430,BASE!A:O,15,0)</f>
        <v>2.4</v>
      </c>
      <c r="L430" s="185">
        <f>VLOOKUP(G430,BASE!F:M,8,0)*0.03</f>
        <v>6.4289999999999986E-2</v>
      </c>
      <c r="M430" s="191" t="s">
        <v>1068</v>
      </c>
      <c r="N430" s="198" t="s">
        <v>504</v>
      </c>
      <c r="O430" s="192" t="s">
        <v>122</v>
      </c>
      <c r="P430" s="185">
        <v>0</v>
      </c>
      <c r="Q430" s="190" t="str">
        <f>VLOOKUP(G430,BASE!F:H,3,0)</f>
        <v>BTF0050 FASTA</v>
      </c>
      <c r="R430" s="212" t="e">
        <f>IF(O430="PRANCHA",VLOOKUP(Q430,QUANT!F:K,6,0),IF('Precificação CIF'!#REF!="BAÚ",VLOOKUP('Precificação CIF'!#REF!,QUANT!F:K,2,0),IF(O430="CARRETA",VLOOKUP(Q430,QUANT!F:K,3,0))))</f>
        <v>#REF!</v>
      </c>
      <c r="S430" s="185" t="e">
        <f t="shared" si="112"/>
        <v>#REF!</v>
      </c>
      <c r="T430" s="215" t="s">
        <v>2132</v>
      </c>
      <c r="U430" s="214">
        <v>0.3</v>
      </c>
      <c r="V430" s="216">
        <f t="shared" si="113"/>
        <v>44.362871428571431</v>
      </c>
      <c r="W430" s="175"/>
    </row>
    <row r="431" spans="1:24" hidden="1">
      <c r="A431" s="190" t="s">
        <v>2258</v>
      </c>
      <c r="C431" s="190" t="str">
        <f t="shared" si="111"/>
        <v>BR0115411040</v>
      </c>
      <c r="D431" s="198">
        <v>1040</v>
      </c>
      <c r="E431" s="39">
        <v>207184</v>
      </c>
      <c r="F431" t="s">
        <v>2424</v>
      </c>
      <c r="G431" s="190" t="s">
        <v>1474</v>
      </c>
      <c r="H431" t="s">
        <v>2063</v>
      </c>
      <c r="I431" s="198" t="s">
        <v>487</v>
      </c>
      <c r="J431" s="179">
        <f>VLOOKUP(C431,BASE!A:N,14,0)</f>
        <v>105.7805</v>
      </c>
      <c r="K431" s="179">
        <f>VLOOKUP(C431,BASE!A:O,15,0)</f>
        <v>3.06</v>
      </c>
      <c r="L431" s="185">
        <f>VLOOKUP(G431,BASE!F:M,8,0)*0.03</f>
        <v>0.25550999999999996</v>
      </c>
      <c r="M431" s="190" t="s">
        <v>72</v>
      </c>
      <c r="N431" s="217" t="s">
        <v>346</v>
      </c>
      <c r="O431" s="192" t="s">
        <v>121</v>
      </c>
      <c r="P431" s="185">
        <f>VLOOKUP(O431&amp;M431&amp;D431,'Tabela Frete At. 23.03.22'!A:P,16,0)</f>
        <v>2371.0708181818181</v>
      </c>
      <c r="Q431" s="190" t="str">
        <f>VLOOKUP(G431,BASE!F:H,3,0)</f>
        <v>TTF0220 LRING</v>
      </c>
      <c r="R431" s="212">
        <f>IF(O431="PRANCHA",VLOOKUP(Q431,QUANT!F:K,6,0),IF('Precificação CIF'!O431="BAÚ",VLOOKUP('Precificação CIF'!Q431,QUANT!F:K,2,0),IF(O431="CARRETA",VLOOKUP(Q431,QUANT!F:K,3,0))))</f>
        <v>240</v>
      </c>
      <c r="S431" s="185">
        <f t="shared" si="112"/>
        <v>9.8794617424242421</v>
      </c>
      <c r="T431" s="215" t="s">
        <v>2132</v>
      </c>
      <c r="U431" s="214">
        <v>0.3</v>
      </c>
      <c r="V431" s="216">
        <f t="shared" si="113"/>
        <v>155.85144285714287</v>
      </c>
      <c r="W431" s="190"/>
    </row>
    <row r="432" spans="1:24" hidden="1">
      <c r="A432" s="190" t="s">
        <v>2347</v>
      </c>
      <c r="C432" s="190" t="str">
        <f t="shared" si="111"/>
        <v>BR0069402060</v>
      </c>
      <c r="D432" s="198">
        <v>2060</v>
      </c>
      <c r="E432" s="39">
        <v>205073</v>
      </c>
      <c r="F432" t="s">
        <v>2468</v>
      </c>
      <c r="G432" s="190" t="s">
        <v>1516</v>
      </c>
      <c r="H432" t="s">
        <v>2585</v>
      </c>
      <c r="I432" s="198" t="s">
        <v>487</v>
      </c>
      <c r="J432" s="179">
        <f>VLOOKUP(C432,BASE!A:N,14,0)</f>
        <v>138.14211</v>
      </c>
      <c r="K432" s="179">
        <f>VLOOKUP(C432,BASE!A:O,15,0)</f>
        <v>2.12</v>
      </c>
      <c r="L432" s="185">
        <f>VLOOKUP(G432,BASE!F:M,8,0)*0.03</f>
        <v>0.44999999999999996</v>
      </c>
      <c r="M432" s="190" t="s">
        <v>72</v>
      </c>
      <c r="N432" s="217" t="s">
        <v>346</v>
      </c>
      <c r="O432" s="192" t="s">
        <v>121</v>
      </c>
      <c r="P432" s="185">
        <f>VLOOKUP(O432&amp;M432&amp;D432,'Tabela Frete At. 23.03.22'!A:P,16,0)</f>
        <v>2633.8799259969164</v>
      </c>
      <c r="Q432" s="190" t="str">
        <f>VLOOKUP(G432,BASE!F:H,3,0)</f>
        <v>TF 200</v>
      </c>
      <c r="R432" s="212">
        <f>IF(O432="PRANCHA",VLOOKUP(Q432,QUANT!F:K,6,0),IF('Precificação CIF'!O432="BAÚ",VLOOKUP('Precificação CIF'!Q432,QUANT!F:K,2,0),IF(O432="CARRETA",VLOOKUP(Q432,QUANT!F:K,3,0))))</f>
        <v>240</v>
      </c>
      <c r="S432" s="185">
        <f t="shared" si="112"/>
        <v>10.974499691653818</v>
      </c>
      <c r="T432" s="215" t="s">
        <v>2132</v>
      </c>
      <c r="U432" s="214">
        <v>0.3</v>
      </c>
      <c r="V432" s="216">
        <f t="shared" si="113"/>
        <v>201.01730000000001</v>
      </c>
      <c r="W432" s="190"/>
    </row>
    <row r="433" spans="1:23" hidden="1">
      <c r="A433" s="190" t="str">
        <f t="shared" ref="A433:A434" si="114">D433&amp;G433&amp;E433</f>
        <v>1040BR011887203022</v>
      </c>
      <c r="C433" s="190" t="str">
        <f t="shared" si="111"/>
        <v>BR0118871040</v>
      </c>
      <c r="D433" s="198">
        <v>1040</v>
      </c>
      <c r="E433" s="222">
        <v>203022</v>
      </c>
      <c r="F433" t="s">
        <v>962</v>
      </c>
      <c r="G433" s="39" t="s">
        <v>1142</v>
      </c>
      <c r="H433" t="s">
        <v>1653</v>
      </c>
      <c r="I433" s="198" t="s">
        <v>487</v>
      </c>
      <c r="J433" s="179">
        <f>VLOOKUP(C433,BASE!A:N,14,0)</f>
        <v>14.65268</v>
      </c>
      <c r="K433" s="179">
        <f>VLOOKUP(C433,BASE!A:O,15,0)</f>
        <v>0.7</v>
      </c>
      <c r="L433" s="185">
        <f>VLOOKUP(G433,BASE!F:M,8,0)*0.03</f>
        <v>3.108E-2</v>
      </c>
      <c r="M433" s="191" t="s">
        <v>1068</v>
      </c>
      <c r="N433" s="198" t="s">
        <v>504</v>
      </c>
      <c r="O433" s="192" t="s">
        <v>122</v>
      </c>
      <c r="P433" s="185">
        <v>0</v>
      </c>
      <c r="Q433" s="190" t="str">
        <f>VLOOKUP(G433,BASE!F:H,3,0)</f>
        <v>BTF0020 RTAN3</v>
      </c>
      <c r="R433" s="212" t="e">
        <f>IF(O433="PRANCHA",VLOOKUP(Q433,QUANT!F:K,6,0),IF('Precificação CIF'!#REF!="BAÚ",VLOOKUP('Precificação CIF'!#REF!,QUANT!F:K,2,0),IF(O433="CARRETA",VLOOKUP(Q433,QUANT!F:K,3,0))))</f>
        <v>#REF!</v>
      </c>
      <c r="S433" s="185" t="e">
        <f t="shared" si="112"/>
        <v>#REF!</v>
      </c>
      <c r="T433" s="215" t="s">
        <v>2132</v>
      </c>
      <c r="U433" s="214">
        <v>0.3</v>
      </c>
      <c r="V433" s="216">
        <f t="shared" si="113"/>
        <v>21.976800000000001</v>
      </c>
      <c r="W433" s="175"/>
    </row>
    <row r="434" spans="1:23" hidden="1">
      <c r="A434" s="190" t="str">
        <f t="shared" si="114"/>
        <v>1040BR011887200114</v>
      </c>
      <c r="C434" s="190" t="str">
        <f t="shared" si="111"/>
        <v>BR0118871040</v>
      </c>
      <c r="D434" s="198">
        <v>1040</v>
      </c>
      <c r="E434" s="222">
        <v>200114</v>
      </c>
      <c r="F434" t="s">
        <v>503</v>
      </c>
      <c r="G434" s="39" t="s">
        <v>1142</v>
      </c>
      <c r="H434" t="s">
        <v>1653</v>
      </c>
      <c r="I434" s="198" t="s">
        <v>487</v>
      </c>
      <c r="J434" s="179">
        <f>VLOOKUP(C434,BASE!A:N,14,0)</f>
        <v>14.65268</v>
      </c>
      <c r="K434" s="179">
        <f>VLOOKUP(C434,BASE!A:O,15,0)</f>
        <v>0.7</v>
      </c>
      <c r="L434" s="185">
        <f>VLOOKUP(G434,BASE!F:M,8,0)*0.03</f>
        <v>3.108E-2</v>
      </c>
      <c r="M434" s="191" t="s">
        <v>1049</v>
      </c>
      <c r="N434" s="198" t="s">
        <v>346</v>
      </c>
      <c r="O434" s="192" t="s">
        <v>122</v>
      </c>
      <c r="P434" s="185">
        <v>0</v>
      </c>
      <c r="Q434" s="190" t="str">
        <f>VLOOKUP(G434,BASE!F:H,3,0)</f>
        <v>BTF0020 RTAN3</v>
      </c>
      <c r="R434" s="212">
        <f>IF(O434="PRANCHA",VLOOKUP(Q434,QUANT!F:K,6,0),IF('Precificação CIF'!O108="BAÚ",VLOOKUP('Precificação CIF'!Q108,QUANT!F:K,2,0),IF(O434="CARRETA",VLOOKUP(Q434,QUANT!F:K,3,0))))</f>
        <v>2880</v>
      </c>
      <c r="S434" s="185">
        <f t="shared" si="112"/>
        <v>0</v>
      </c>
      <c r="T434" s="215" t="s">
        <v>2132</v>
      </c>
      <c r="U434" s="214">
        <v>0.3</v>
      </c>
      <c r="V434" s="216">
        <f t="shared" si="113"/>
        <v>21.976800000000001</v>
      </c>
      <c r="W434" s="175"/>
    </row>
    <row r="435" spans="1:23" hidden="1">
      <c r="A435" s="190" t="str">
        <f t="shared" ref="A435:A440" si="115">D435&amp;G435&amp;E435</f>
        <v>1040BR001335204273</v>
      </c>
      <c r="C435" s="190" t="str">
        <f t="shared" si="111"/>
        <v>BR0013351040</v>
      </c>
      <c r="D435" s="198">
        <v>1040</v>
      </c>
      <c r="E435" s="222">
        <v>204273</v>
      </c>
      <c r="F435" t="s">
        <v>716</v>
      </c>
      <c r="G435" s="39" t="s">
        <v>1497</v>
      </c>
      <c r="H435" t="s">
        <v>1987</v>
      </c>
      <c r="I435" s="198" t="s">
        <v>487</v>
      </c>
      <c r="J435" s="179">
        <f>VLOOKUP(C435,BASE!A:N,14,0)</f>
        <v>109.68727</v>
      </c>
      <c r="K435" s="179">
        <f>VLOOKUP(C435,BASE!A:O,15,0)</f>
        <v>3.06</v>
      </c>
      <c r="L435" s="185">
        <f>VLOOKUP(G435,BASE!F:M,8,0)*0.03</f>
        <v>0.25469999999999998</v>
      </c>
      <c r="M435" s="191" t="s">
        <v>263</v>
      </c>
      <c r="N435" s="217" t="s">
        <v>346</v>
      </c>
      <c r="O435" s="192" t="s">
        <v>121</v>
      </c>
      <c r="P435" s="185">
        <f>VLOOKUP(O435&amp;M435&amp;D435,'Tabela Frete At. 23.03.22'!A:P,16,0)</f>
        <v>1462.4832090909088</v>
      </c>
      <c r="Q435" s="190" t="str">
        <f>VLOOKUP(G435,BASE!F:H,3,0)</f>
        <v>TTR0100 VANLQ</v>
      </c>
      <c r="R435" s="212">
        <f>IF(O435="PRANCHA",VLOOKUP(Q435,QUANT!F:K,6,0),IF('Precificação CIF'!O435="BAÚ",VLOOKUP('Precificação CIF'!Q435,QUANT!F:K,2,0),IF(O435="CARRETA",VLOOKUP(Q435,QUANT!F:K,3,0))))</f>
        <v>350</v>
      </c>
      <c r="S435" s="185">
        <f t="shared" si="112"/>
        <v>4.1785234545454539</v>
      </c>
      <c r="T435" s="215" t="s">
        <v>2133</v>
      </c>
      <c r="U435" s="214">
        <v>0.3</v>
      </c>
      <c r="V435" s="216">
        <f t="shared" si="113"/>
        <v>167.40070493506494</v>
      </c>
      <c r="W435" s="175"/>
    </row>
    <row r="436" spans="1:23" hidden="1">
      <c r="A436" s="190" t="str">
        <f t="shared" si="115"/>
        <v>1040BR011894204273</v>
      </c>
      <c r="C436" s="190" t="str">
        <f t="shared" si="111"/>
        <v>BR0118941040</v>
      </c>
      <c r="D436" s="198">
        <v>1040</v>
      </c>
      <c r="E436" s="222">
        <v>204273</v>
      </c>
      <c r="F436" t="s">
        <v>716</v>
      </c>
      <c r="G436" s="39" t="s">
        <v>1173</v>
      </c>
      <c r="H436" t="s">
        <v>1693</v>
      </c>
      <c r="I436" s="198" t="s">
        <v>487</v>
      </c>
      <c r="J436" s="179">
        <f>VLOOKUP(C436,BASE!A:N,14,0)</f>
        <v>27.253440000000001</v>
      </c>
      <c r="K436" s="179">
        <f>VLOOKUP(C436,BASE!A:O,15,0)</f>
        <v>2.4</v>
      </c>
      <c r="L436" s="185">
        <f>VLOOKUP(G436,BASE!F:M,8,0)*0.03</f>
        <v>6.656999999999999E-2</v>
      </c>
      <c r="M436" s="182" t="s">
        <v>263</v>
      </c>
      <c r="N436" s="198" t="s">
        <v>346</v>
      </c>
      <c r="O436" s="192" t="s">
        <v>121</v>
      </c>
      <c r="P436" s="185">
        <f>VLOOKUP(O436&amp;M436&amp;D436,'Tabela Frete At. 23.03.22'!A:P,16,0)</f>
        <v>1462.4832090909088</v>
      </c>
      <c r="Q436" s="190" t="str">
        <f>VLOOKUP(G436,BASE!F:H,3,0)</f>
        <v>BTF0050 FASTA</v>
      </c>
      <c r="R436" s="212">
        <f>IF(O436="PRANCHA",VLOOKUP(Q436,QUANT!F:K,6,0),IF('Precificação CIF'!O436="BAÚ",VLOOKUP('Precificação CIF'!Q436,QUANT!F:K,2,0),IF(O436="CARRETA",VLOOKUP(Q436,QUANT!F:K,3,0))))</f>
        <v>1000</v>
      </c>
      <c r="S436" s="185">
        <f t="shared" si="112"/>
        <v>1.4624832090909088</v>
      </c>
      <c r="T436" s="215" t="s">
        <v>2133</v>
      </c>
      <c r="U436" s="214">
        <v>0.3</v>
      </c>
      <c r="V436" s="216">
        <f t="shared" si="113"/>
        <v>44.54641887012987</v>
      </c>
      <c r="W436" s="175"/>
    </row>
    <row r="437" spans="1:23" hidden="1">
      <c r="A437" s="190" t="str">
        <f t="shared" si="115"/>
        <v>1040BR011538204273</v>
      </c>
      <c r="C437" s="190" t="str">
        <f t="shared" si="111"/>
        <v>BR0115381040</v>
      </c>
      <c r="D437" s="198">
        <v>1040</v>
      </c>
      <c r="E437" s="222">
        <v>204273</v>
      </c>
      <c r="F437" t="s">
        <v>716</v>
      </c>
      <c r="G437" s="39" t="s">
        <v>1460</v>
      </c>
      <c r="H437" t="s">
        <v>1951</v>
      </c>
      <c r="I437" s="198" t="s">
        <v>487</v>
      </c>
      <c r="J437" s="179">
        <f>VLOOKUP(C437,BASE!A:N,14,0)</f>
        <v>110.50922</v>
      </c>
      <c r="K437" s="179">
        <f>VLOOKUP(C437,BASE!A:O,15,0)</f>
        <v>3.06</v>
      </c>
      <c r="L437" s="185">
        <f>VLOOKUP(G437,BASE!F:M,8,0)*0.03</f>
        <v>0.25550999999999996</v>
      </c>
      <c r="M437" s="191" t="s">
        <v>263</v>
      </c>
      <c r="N437" s="217" t="s">
        <v>346</v>
      </c>
      <c r="O437" s="192" t="s">
        <v>121</v>
      </c>
      <c r="P437" s="185">
        <f>VLOOKUP(O437&amp;M437&amp;D437,'Tabela Frete At. 23.03.22'!A:P,16,0)</f>
        <v>1462.4832090909088</v>
      </c>
      <c r="Q437" s="190" t="str">
        <f>VLOOKUP(G437,BASE!F:H,3,0)</f>
        <v>TTF0220 LRING</v>
      </c>
      <c r="R437" s="212">
        <f>IF(O437="PRANCHA",VLOOKUP(Q437,QUANT!F:K,6,0),IF('Precificação CIF'!O437="BAÚ",VLOOKUP('Precificação CIF'!Q437,QUANT!F:K,2,0),IF(O437="CARRETA",VLOOKUP(Q437,QUANT!F:K,3,0))))</f>
        <v>240</v>
      </c>
      <c r="S437" s="185">
        <f t="shared" si="112"/>
        <v>6.0936800378787863</v>
      </c>
      <c r="T437" s="215" t="s">
        <v>2133</v>
      </c>
      <c r="U437" s="214">
        <v>0.3</v>
      </c>
      <c r="V437" s="216">
        <f t="shared" si="113"/>
        <v>171.31201433982685</v>
      </c>
      <c r="W437" s="175"/>
    </row>
    <row r="438" spans="1:23" hidden="1">
      <c r="A438" s="190" t="str">
        <f t="shared" si="115"/>
        <v>1040BR011886204273</v>
      </c>
      <c r="C438" s="190" t="str">
        <f t="shared" si="111"/>
        <v>BR0118861040</v>
      </c>
      <c r="D438" s="198">
        <v>1040</v>
      </c>
      <c r="E438" s="222">
        <v>204273</v>
      </c>
      <c r="F438" t="s">
        <v>716</v>
      </c>
      <c r="G438" s="39" t="s">
        <v>1141</v>
      </c>
      <c r="H438" t="s">
        <v>1652</v>
      </c>
      <c r="I438" s="198" t="s">
        <v>487</v>
      </c>
      <c r="J438" s="179">
        <f>VLOOKUP(C438,BASE!A:N,14,0)</f>
        <v>12.957690000000001</v>
      </c>
      <c r="K438" s="179">
        <f>VLOOKUP(C438,BASE!A:O,15,0)</f>
        <v>0.7</v>
      </c>
      <c r="L438" s="185">
        <f>VLOOKUP(G438,BASE!F:M,8,0)*0.03</f>
        <v>3.108E-2</v>
      </c>
      <c r="M438" s="182" t="s">
        <v>263</v>
      </c>
      <c r="N438" s="198" t="s">
        <v>346</v>
      </c>
      <c r="O438" s="192" t="s">
        <v>121</v>
      </c>
      <c r="P438" s="185">
        <f>VLOOKUP(O438&amp;M438&amp;D438,'Tabela Frete At. 23.03.22'!A:P,16,0)</f>
        <v>1462.4832090909088</v>
      </c>
      <c r="Q438" s="190" t="str">
        <f>VLOOKUP(G438,BASE!F:H,3,0)</f>
        <v>BTF0020 RTAN3</v>
      </c>
      <c r="R438" s="212">
        <f>IF(O438="PRANCHA",VLOOKUP(Q438,QUANT!F:K,6,0),IF('Precificação CIF'!O438="BAÚ",VLOOKUP('Precificação CIF'!Q438,QUANT!F:K,2,0),IF(O438="CARRETA",VLOOKUP(Q438,QUANT!F:K,3,0))))</f>
        <v>2000</v>
      </c>
      <c r="S438" s="185">
        <f t="shared" si="112"/>
        <v>0.73124160454545439</v>
      </c>
      <c r="T438" s="215" t="s">
        <v>2133</v>
      </c>
      <c r="U438" s="214">
        <v>0.3</v>
      </c>
      <c r="V438" s="216">
        <f t="shared" si="113"/>
        <v>20.60001657792208</v>
      </c>
      <c r="W438" s="175"/>
    </row>
    <row r="439" spans="1:23" hidden="1">
      <c r="A439" s="190" t="str">
        <f t="shared" si="115"/>
        <v>1040BR001352204273</v>
      </c>
      <c r="C439" s="190" t="str">
        <f t="shared" si="111"/>
        <v>BR0013521040</v>
      </c>
      <c r="D439" s="198">
        <v>1040</v>
      </c>
      <c r="E439" s="222">
        <v>204273</v>
      </c>
      <c r="F439" t="s">
        <v>716</v>
      </c>
      <c r="G439" s="39" t="s">
        <v>1496</v>
      </c>
      <c r="H439" t="s">
        <v>1986</v>
      </c>
      <c r="I439" s="198" t="s">
        <v>487</v>
      </c>
      <c r="J439" s="179">
        <f>VLOOKUP(C439,BASE!A:N,14,0)</f>
        <v>52.109029999999997</v>
      </c>
      <c r="K439" s="179">
        <f>VLOOKUP(C439,BASE!A:O,15,0)</f>
        <v>2.4</v>
      </c>
      <c r="L439" s="185">
        <f>VLOOKUP(G439,BASE!F:M,8,0)*0.03</f>
        <v>9.375E-2</v>
      </c>
      <c r="M439" s="191" t="s">
        <v>263</v>
      </c>
      <c r="N439" s="217" t="s">
        <v>346</v>
      </c>
      <c r="O439" s="192" t="s">
        <v>121</v>
      </c>
      <c r="P439" s="185">
        <f>VLOOKUP(O439&amp;M439&amp;D439,'Tabela Frete At. 23.03.22'!A:P,16,0)</f>
        <v>1462.4832090909088</v>
      </c>
      <c r="Q439" s="190" t="str">
        <f>VLOOKUP(G439,BASE!F:H,3,0)</f>
        <v>TTR0050 CILIN</v>
      </c>
      <c r="R439" s="212">
        <f>IF(O439="PRANCHA",VLOOKUP(Q439,QUANT!F:K,6,0),IF('Precificação CIF'!O439="BAÚ",VLOOKUP('Precificação CIF'!Q439,QUANT!F:K,2,0),IF(O439="CARRETA",VLOOKUP(Q439,QUANT!F:K,3,0))))</f>
        <v>840</v>
      </c>
      <c r="S439" s="185">
        <f t="shared" si="112"/>
        <v>1.7410514393939389</v>
      </c>
      <c r="T439" s="215" t="s">
        <v>2133</v>
      </c>
      <c r="U439" s="214">
        <v>0.3</v>
      </c>
      <c r="V439" s="216">
        <f t="shared" si="113"/>
        <v>80.491187770562775</v>
      </c>
      <c r="W439" s="175"/>
    </row>
    <row r="440" spans="1:23" hidden="1">
      <c r="A440" s="190" t="str">
        <f t="shared" si="115"/>
        <v>1040BR011895200114</v>
      </c>
      <c r="C440" s="190" t="str">
        <f t="shared" si="111"/>
        <v>BR0118951040</v>
      </c>
      <c r="D440" s="198">
        <v>1040</v>
      </c>
      <c r="E440" s="222">
        <v>200114</v>
      </c>
      <c r="F440" t="s">
        <v>503</v>
      </c>
      <c r="G440" s="39" t="s">
        <v>1174</v>
      </c>
      <c r="H440" t="s">
        <v>1694</v>
      </c>
      <c r="I440" s="198" t="s">
        <v>487</v>
      </c>
      <c r="J440" s="179">
        <f>VLOOKUP(C440,BASE!A:N,14,0)</f>
        <v>28.58972</v>
      </c>
      <c r="K440" s="179">
        <f>VLOOKUP(C440,BASE!A:O,15,0)</f>
        <v>2.4</v>
      </c>
      <c r="L440" s="185">
        <f>VLOOKUP(G440,BASE!F:M,8,0)*0.03</f>
        <v>6.4289999999999986E-2</v>
      </c>
      <c r="M440" s="191" t="s">
        <v>1049</v>
      </c>
      <c r="N440" s="198" t="s">
        <v>346</v>
      </c>
      <c r="O440" s="192" t="s">
        <v>122</v>
      </c>
      <c r="P440" s="185">
        <v>0</v>
      </c>
      <c r="Q440" s="190" t="str">
        <f>VLOOKUP(G440,BASE!F:H,3,0)</f>
        <v>BTF0050 FASTA</v>
      </c>
      <c r="R440" s="212">
        <f>IF(O440="PRANCHA",VLOOKUP(Q440,QUANT!F:K,6,0),IF('Precificação CIF'!O109="BAÚ",VLOOKUP('Precificação CIF'!Q109,QUANT!F:K,2,0),IF(O440="CARRETA",VLOOKUP(Q440,QUANT!F:K,3,0))))</f>
        <v>1350</v>
      </c>
      <c r="S440" s="185">
        <f t="shared" si="112"/>
        <v>0</v>
      </c>
      <c r="T440" s="215" t="s">
        <v>2132</v>
      </c>
      <c r="U440" s="214">
        <v>0.3</v>
      </c>
      <c r="V440" s="216">
        <f t="shared" si="113"/>
        <v>44.362871428571431</v>
      </c>
      <c r="W440" s="175"/>
    </row>
    <row r="441" spans="1:23" hidden="1">
      <c r="A441" s="190" t="str">
        <f t="shared" ref="A441:A442" si="116">D441&amp;G441&amp;E441</f>
        <v>2064BR012055204273</v>
      </c>
      <c r="C441" s="190" t="str">
        <f t="shared" si="111"/>
        <v>BR0120552064</v>
      </c>
      <c r="D441" s="198">
        <v>2064</v>
      </c>
      <c r="E441" s="222">
        <v>204273</v>
      </c>
      <c r="F441" s="190" t="s">
        <v>940</v>
      </c>
      <c r="G441" s="39" t="s">
        <v>1520</v>
      </c>
      <c r="H441" s="190" t="s">
        <v>2011</v>
      </c>
      <c r="I441" s="198" t="s">
        <v>487</v>
      </c>
      <c r="J441" s="179">
        <f>VLOOKUP(C441,BASE!A:N,14,0)</f>
        <v>120.20905999999999</v>
      </c>
      <c r="K441" s="179">
        <f>VLOOKUP(C441,BASE!A:O,15,0)</f>
        <v>2.64</v>
      </c>
      <c r="L441" s="185">
        <f>VLOOKUP(G441,BASE!F:M,8,0)*0.03</f>
        <v>0.45604709999999998</v>
      </c>
      <c r="M441" s="181" t="s">
        <v>263</v>
      </c>
      <c r="N441" s="198" t="s">
        <v>346</v>
      </c>
      <c r="O441" s="192" t="s">
        <v>122</v>
      </c>
      <c r="P441" s="185">
        <f>VLOOKUP(O441&amp;M441&amp;D441,'Tabela Frete At. 23.03.22'!A:P,16,0)</f>
        <v>2347.9490363636364</v>
      </c>
      <c r="Q441" s="190" t="str">
        <f>VLOOKUP(G441,BASE!F:H,3,0)</f>
        <v>TF 200</v>
      </c>
      <c r="R441" s="212">
        <f>IF(O441="PRANCHA",VLOOKUP(Q441,QUANT!F:K,6,0),IF('Precificação CIF'!O441="BAÚ",VLOOKUP('Precificação CIF'!Q441,QUANT!F:K,2,0),IF(O441="CARRETA",VLOOKUP(Q441,QUANT!F:K,3,0))))</f>
        <v>324</v>
      </c>
      <c r="S441" s="185">
        <f t="shared" si="112"/>
        <v>7.2467562850729523</v>
      </c>
      <c r="T441" s="215" t="s">
        <v>2133</v>
      </c>
      <c r="U441" s="214">
        <v>0.3</v>
      </c>
      <c r="V441" s="216">
        <f t="shared" si="113"/>
        <v>186.50266197867566</v>
      </c>
      <c r="W441" s="175"/>
    </row>
    <row r="442" spans="1:23" hidden="1">
      <c r="A442" t="str">
        <f t="shared" si="116"/>
        <v>2064BR012054204273</v>
      </c>
      <c r="C442" s="190" t="str">
        <f t="shared" si="111"/>
        <v>BR0120542064</v>
      </c>
      <c r="D442" s="198">
        <v>2064</v>
      </c>
      <c r="E442" s="222">
        <v>204273</v>
      </c>
      <c r="F442" s="190" t="s">
        <v>940</v>
      </c>
      <c r="G442" s="39" t="s">
        <v>1519</v>
      </c>
      <c r="H442" s="190" t="s">
        <v>2010</v>
      </c>
      <c r="I442" s="198" t="s">
        <v>487</v>
      </c>
      <c r="J442" s="179">
        <f>VLOOKUP(C442,BASE!A:N,14,0)</f>
        <v>137.35194999999999</v>
      </c>
      <c r="K442" s="179">
        <f>VLOOKUP(C442,BASE!A:O,15,0)</f>
        <v>2.64</v>
      </c>
      <c r="L442" s="185">
        <f>VLOOKUP(G442,BASE!F:M,8,0)*0.03</f>
        <v>0.45604709999999998</v>
      </c>
      <c r="M442" s="181" t="s">
        <v>263</v>
      </c>
      <c r="N442" s="198" t="s">
        <v>346</v>
      </c>
      <c r="O442" s="192" t="s">
        <v>122</v>
      </c>
      <c r="P442" s="185">
        <f>VLOOKUP(O442&amp;M442&amp;D442,'Tabela Frete At. 23.03.22'!A:P,16,0)</f>
        <v>2347.9490363636364</v>
      </c>
      <c r="Q442" s="190" t="str">
        <f>VLOOKUP(G442,BASE!F:H,3,0)</f>
        <v>TF 200</v>
      </c>
      <c r="R442" s="212">
        <f>IF(O442="PRANCHA",VLOOKUP(Q442,QUANT!F:K,6,0),IF('Precificação CIF'!O442="BAÚ",VLOOKUP('Precificação CIF'!Q442,QUANT!F:K,2,0),IF(O442="CARRETA",VLOOKUP(Q442,QUANT!F:K,3,0))))</f>
        <v>324</v>
      </c>
      <c r="S442" s="185">
        <f t="shared" si="112"/>
        <v>7.2467562850729523</v>
      </c>
      <c r="T442" s="215" t="s">
        <v>2133</v>
      </c>
      <c r="U442" s="214">
        <v>0.3</v>
      </c>
      <c r="V442" s="216">
        <f t="shared" si="113"/>
        <v>210.99250483581849</v>
      </c>
      <c r="W442" s="175"/>
    </row>
    <row r="443" spans="1:23" hidden="1">
      <c r="A443" t="s">
        <v>2371</v>
      </c>
      <c r="C443" s="190" t="str">
        <f t="shared" si="111"/>
        <v>BR0121072064</v>
      </c>
      <c r="D443" s="198">
        <v>2064</v>
      </c>
      <c r="E443" s="39">
        <v>204273</v>
      </c>
      <c r="F443" s="190" t="s">
        <v>940</v>
      </c>
      <c r="G443" s="190" t="s">
        <v>2240</v>
      </c>
      <c r="H443" s="190" t="s">
        <v>2241</v>
      </c>
      <c r="I443" s="198" t="s">
        <v>487</v>
      </c>
      <c r="J443" s="179">
        <f>VLOOKUP(C443,BASE!A:N,14,0)</f>
        <v>49.629600000000003</v>
      </c>
      <c r="K443" s="179">
        <f>VLOOKUP(C443,BASE!A:O,15,0)</f>
        <v>2.64</v>
      </c>
      <c r="L443" s="185">
        <f>VLOOKUP(G443,BASE!F:M,8,0)*0.03</f>
        <v>0.45599999999999996</v>
      </c>
      <c r="M443" s="190" t="s">
        <v>263</v>
      </c>
      <c r="N443" s="217" t="s">
        <v>346</v>
      </c>
      <c r="O443" s="192" t="s">
        <v>122</v>
      </c>
      <c r="P443" s="185">
        <f>VLOOKUP(O443&amp;M443&amp;D443,'Tabela Frete At. 23.03.22'!A:P,16,0)</f>
        <v>2347.9490363636364</v>
      </c>
      <c r="Q443" s="190" t="str">
        <f>VLOOKUP(G443,BASE!F:H,3,0)</f>
        <v>TR 200</v>
      </c>
      <c r="R443" s="212">
        <f>IF(O443="PRANCHA",VLOOKUP(Q443,QUANT!F:K,6,0),IF('Precificação CIF'!O443="BAÚ",VLOOKUP('Precificação CIF'!Q443,QUANT!F:K,2,0),IF(O443="CARRETA",VLOOKUP(Q443,QUANT!F:K,3,0))))</f>
        <v>300</v>
      </c>
      <c r="S443" s="185">
        <f t="shared" si="112"/>
        <v>7.8264967878787877</v>
      </c>
      <c r="T443" s="215" t="s">
        <v>2133</v>
      </c>
      <c r="U443" s="214">
        <v>0.3</v>
      </c>
      <c r="V443" s="216">
        <f t="shared" si="113"/>
        <v>86.502995411255426</v>
      </c>
    </row>
    <row r="444" spans="1:23" hidden="1">
      <c r="A444" t="s">
        <v>2368</v>
      </c>
      <c r="C444" s="190" t="str">
        <f t="shared" ref="C444:C463" si="117">G444&amp;D444</f>
        <v>BR0110982064</v>
      </c>
      <c r="D444" s="198">
        <v>2064</v>
      </c>
      <c r="E444" s="39">
        <v>214715</v>
      </c>
      <c r="F444" s="190" t="s">
        <v>2480</v>
      </c>
      <c r="G444" s="190" t="s">
        <v>1280</v>
      </c>
      <c r="H444" s="190" t="s">
        <v>2103</v>
      </c>
      <c r="I444" s="198" t="s">
        <v>487</v>
      </c>
      <c r="J444" s="179">
        <f>VLOOKUP(C444,BASE!A:N,14,0)</f>
        <v>129.21985000000001</v>
      </c>
      <c r="K444" s="179">
        <f>VLOOKUP(C444,BASE!A:O,15,0)</f>
        <v>2.64</v>
      </c>
      <c r="L444" s="185">
        <f>VLOOKUP(G444,BASE!F:M,8,0)*0.03</f>
        <v>0.44999999999999996</v>
      </c>
      <c r="M444" s="190" t="s">
        <v>72</v>
      </c>
      <c r="N444" s="217" t="s">
        <v>346</v>
      </c>
      <c r="O444" s="192" t="s">
        <v>122</v>
      </c>
      <c r="P444" s="185">
        <f>VLOOKUP(O444&amp;M444&amp;D444,'Tabela Frete At. 23.03.22'!A:P,16,0)</f>
        <v>2632.8704000000002</v>
      </c>
      <c r="Q444" s="190" t="str">
        <f>VLOOKUP(G444,BASE!F:H,3,0)</f>
        <v>TF 200</v>
      </c>
      <c r="R444" s="212">
        <f>IF(O444="PRANCHA",VLOOKUP(Q444,QUANT!F:K,6,0),IF('Precificação CIF'!O444="BAÚ",VLOOKUP('Precificação CIF'!Q444,QUANT!F:K,2,0),IF(O444="CARRETA",VLOOKUP(Q444,QUANT!F:K,3,0))))</f>
        <v>324</v>
      </c>
      <c r="S444" s="185">
        <f t="shared" ref="S444:S463" si="118">P444/R444</f>
        <v>8.1261432098765436</v>
      </c>
      <c r="T444" s="215" t="s">
        <v>2132</v>
      </c>
      <c r="U444" s="214">
        <v>0.3</v>
      </c>
      <c r="V444" s="216">
        <f t="shared" ref="V444:V463" si="119">IF(T444="CIF",(J444+K444+L444+S444)/(100%-U444),IF(T444="FOB",(J444+K444+L444)/(100%-U444),"FALTA DIGITAR CIF OU FOB"))</f>
        <v>189.01407142857141</v>
      </c>
    </row>
    <row r="445" spans="1:23" hidden="1">
      <c r="A445" t="s">
        <v>2380</v>
      </c>
      <c r="C445" s="190" t="str">
        <f t="shared" si="117"/>
        <v>BR0112982064</v>
      </c>
      <c r="D445" s="198">
        <v>2064</v>
      </c>
      <c r="E445" s="39">
        <v>214715</v>
      </c>
      <c r="F445" s="190" t="s">
        <v>2480</v>
      </c>
      <c r="G445" s="190" t="s">
        <v>1254</v>
      </c>
      <c r="H445" s="190" t="s">
        <v>2116</v>
      </c>
      <c r="I445" s="198" t="s">
        <v>487</v>
      </c>
      <c r="J445" s="179">
        <f>VLOOKUP(C445,BASE!A:N,14,0)</f>
        <v>123.67995000000001</v>
      </c>
      <c r="K445" s="179">
        <f>VLOOKUP(C445,BASE!A:O,15,0)</f>
        <v>2.64</v>
      </c>
      <c r="L445" s="185">
        <f>VLOOKUP(G445,BASE!F:M,8,0)*0.03</f>
        <v>0.44999999999999996</v>
      </c>
      <c r="M445" s="190" t="s">
        <v>72</v>
      </c>
      <c r="N445" s="217" t="s">
        <v>346</v>
      </c>
      <c r="O445" s="192" t="s">
        <v>122</v>
      </c>
      <c r="P445" s="185">
        <f>VLOOKUP(O445&amp;M445&amp;D445,'Tabela Frete At. 23.03.22'!A:P,16,0)</f>
        <v>2632.8704000000002</v>
      </c>
      <c r="Q445" s="190" t="str">
        <f>VLOOKUP(G445,BASE!F:H,3,0)</f>
        <v>TF 200</v>
      </c>
      <c r="R445" s="212">
        <f>IF(O445="PRANCHA",VLOOKUP(Q445,QUANT!F:K,6,0),IF('Precificação CIF'!O445="BAÚ",VLOOKUP('Precificação CIF'!Q445,QUANT!F:K,2,0),IF(O445="CARRETA",VLOOKUP(Q445,QUANT!F:K,3,0))))</f>
        <v>324</v>
      </c>
      <c r="S445" s="185">
        <f t="shared" si="118"/>
        <v>8.1261432098765436</v>
      </c>
      <c r="T445" s="215" t="s">
        <v>2133</v>
      </c>
      <c r="U445" s="214">
        <v>0.3</v>
      </c>
      <c r="V445" s="216">
        <f t="shared" si="119"/>
        <v>192.70870458553793</v>
      </c>
    </row>
    <row r="446" spans="1:23" hidden="1">
      <c r="A446" t="s">
        <v>2328</v>
      </c>
      <c r="C446" s="190" t="str">
        <f t="shared" si="117"/>
        <v>BR0016682060</v>
      </c>
      <c r="D446" s="198">
        <v>2060</v>
      </c>
      <c r="E446" s="39">
        <v>204324</v>
      </c>
      <c r="F446" s="190" t="s">
        <v>2455</v>
      </c>
      <c r="G446" s="190" t="s">
        <v>1208</v>
      </c>
      <c r="H446" s="190" t="s">
        <v>2566</v>
      </c>
      <c r="I446" s="198" t="s">
        <v>487</v>
      </c>
      <c r="J446" s="179">
        <f>VLOOKUP(C446,BASE!A:N,14,0)</f>
        <v>90.644540000000006</v>
      </c>
      <c r="K446" s="179">
        <f>VLOOKUP(C446,BASE!A:O,15,0)</f>
        <v>2.12</v>
      </c>
      <c r="L446" s="185">
        <f>VLOOKUP(G446,BASE!F:M,8,0)*0.03</f>
        <v>0.42</v>
      </c>
      <c r="M446" s="190" t="s">
        <v>72</v>
      </c>
      <c r="N446" s="217" t="s">
        <v>346</v>
      </c>
      <c r="O446" s="192" t="s">
        <v>121</v>
      </c>
      <c r="P446" s="185">
        <f>VLOOKUP(O446&amp;M446&amp;D446,'Tabela Frete At. 23.03.22'!A:P,16,0)</f>
        <v>2633.8799259969164</v>
      </c>
      <c r="Q446" s="190" t="str">
        <f>VLOOKUP(G446,BASE!F:H,3,0)</f>
        <v>TF 200</v>
      </c>
      <c r="R446" s="212">
        <f>IF(O446="PRANCHA",VLOOKUP(Q446,QUANT!F:K,6,0),IF('Precificação CIF'!O446="BAÚ",VLOOKUP('Precificação CIF'!Q446,QUANT!F:K,2,0),IF(O446="CARRETA",VLOOKUP(Q446,QUANT!F:K,3,0))))</f>
        <v>240</v>
      </c>
      <c r="S446" s="185">
        <f t="shared" si="118"/>
        <v>10.974499691653818</v>
      </c>
      <c r="T446" s="215" t="s">
        <v>2132</v>
      </c>
      <c r="U446" s="214">
        <v>0.3</v>
      </c>
      <c r="V446" s="216">
        <f t="shared" si="119"/>
        <v>133.12077142857146</v>
      </c>
    </row>
    <row r="447" spans="1:23" hidden="1">
      <c r="A447" t="s">
        <v>2388</v>
      </c>
      <c r="C447" s="190" t="str">
        <f t="shared" si="117"/>
        <v>BR0120222064</v>
      </c>
      <c r="D447" s="198">
        <v>2064</v>
      </c>
      <c r="E447" s="39">
        <v>204324</v>
      </c>
      <c r="F447" s="190" t="s">
        <v>2455</v>
      </c>
      <c r="G447" s="190" t="s">
        <v>1364</v>
      </c>
      <c r="H447" s="190" t="s">
        <v>2613</v>
      </c>
      <c r="I447" s="198" t="s">
        <v>487</v>
      </c>
      <c r="J447" s="179">
        <f>VLOOKUP(C447,BASE!A:N,14,0)</f>
        <v>133.75756000000001</v>
      </c>
      <c r="K447" s="179">
        <f>VLOOKUP(C447,BASE!A:O,15,0)</f>
        <v>2.64</v>
      </c>
      <c r="L447" s="185">
        <f>VLOOKUP(G447,BASE!F:M,8,0)*0.03</f>
        <v>0.46499999999999997</v>
      </c>
      <c r="M447" s="190" t="s">
        <v>72</v>
      </c>
      <c r="N447" s="217" t="s">
        <v>346</v>
      </c>
      <c r="O447" s="192" t="s">
        <v>122</v>
      </c>
      <c r="P447" s="185">
        <f>VLOOKUP(O447&amp;M447&amp;D447,'Tabela Frete At. 23.03.22'!A:P,16,0)</f>
        <v>2632.8704000000002</v>
      </c>
      <c r="Q447" s="190" t="str">
        <f>VLOOKUP(G447,BASE!F:H,3,0)</f>
        <v>TF 200</v>
      </c>
      <c r="R447" s="212">
        <f>IF(O447="PRANCHA",VLOOKUP(Q447,QUANT!F:K,6,0),IF('Precificação CIF'!O447="BAÚ",VLOOKUP('Precificação CIF'!Q447,QUANT!F:K,2,0),IF(O447="CARRETA",VLOOKUP(Q447,QUANT!F:K,3,0))))</f>
        <v>324</v>
      </c>
      <c r="S447" s="185">
        <f t="shared" si="118"/>
        <v>8.1261432098765436</v>
      </c>
      <c r="T447" s="215" t="s">
        <v>2133</v>
      </c>
      <c r="U447" s="214">
        <v>0.3</v>
      </c>
      <c r="V447" s="216">
        <f t="shared" si="119"/>
        <v>207.12671887125222</v>
      </c>
    </row>
    <row r="448" spans="1:23" hidden="1">
      <c r="A448" t="str">
        <f>D448&amp;G448&amp;E448</f>
        <v>1040BR012088200114</v>
      </c>
      <c r="C448" s="190" t="str">
        <f t="shared" si="117"/>
        <v>BR0120881040</v>
      </c>
      <c r="D448" s="198">
        <v>1040</v>
      </c>
      <c r="E448" s="39">
        <v>200114</v>
      </c>
      <c r="F448" s="190" t="s">
        <v>503</v>
      </c>
      <c r="G448" s="39" t="s">
        <v>2044</v>
      </c>
      <c r="H448" s="190" t="s">
        <v>2045</v>
      </c>
      <c r="I448" s="198" t="s">
        <v>487</v>
      </c>
      <c r="J448" s="179">
        <f>VLOOKUP(C448,BASE!A:N,14,0)</f>
        <v>14.689959999999999</v>
      </c>
      <c r="K448" s="179">
        <f>VLOOKUP(C448,BASE!A:O,15,0)</f>
        <v>3.06</v>
      </c>
      <c r="L448" s="185">
        <f>VLOOKUP(G448,BASE!F:M,8,0)*0.03</f>
        <v>0.27299999999999996</v>
      </c>
      <c r="M448" s="190" t="s">
        <v>1049</v>
      </c>
      <c r="N448" s="198" t="s">
        <v>346</v>
      </c>
      <c r="O448" s="192" t="s">
        <v>122</v>
      </c>
      <c r="P448" s="185">
        <v>0</v>
      </c>
      <c r="Q448" s="190" t="str">
        <f>VLOOKUP(G448,BASE!F:H,3,0)</f>
        <v>TTF0200 ELANE</v>
      </c>
      <c r="R448" s="212">
        <f>IF(O448="PRANCHA",VLOOKUP(Q448,QUANT!F:K,6,0),IF('Precificação CIF'!O110="BAÚ",VLOOKUP('Precificação CIF'!Q110,QUANT!F:K,2,0),IF(O448="CARRETA",VLOOKUP(Q448,QUANT!F:K,3,0))))</f>
        <v>300</v>
      </c>
      <c r="S448" s="185">
        <f t="shared" si="118"/>
        <v>0</v>
      </c>
      <c r="T448" s="215" t="s">
        <v>2132</v>
      </c>
      <c r="U448" s="214">
        <v>0.3</v>
      </c>
      <c r="V448" s="216">
        <f t="shared" si="119"/>
        <v>25.747085714285713</v>
      </c>
      <c r="W448" s="175"/>
    </row>
    <row r="449" spans="1:23" hidden="1">
      <c r="A449" t="s">
        <v>2292</v>
      </c>
      <c r="C449" s="190" t="str">
        <f t="shared" si="117"/>
        <v>BR0115041040</v>
      </c>
      <c r="D449" s="198">
        <v>1040</v>
      </c>
      <c r="E449" s="39">
        <v>204150</v>
      </c>
      <c r="F449" s="190" t="s">
        <v>2438</v>
      </c>
      <c r="G449" s="190" t="s">
        <v>1472</v>
      </c>
      <c r="H449" s="190" t="s">
        <v>2042</v>
      </c>
      <c r="I449" s="198" t="s">
        <v>487</v>
      </c>
      <c r="J449" s="179">
        <f>VLOOKUP(C449,BASE!A:N,14,0)</f>
        <v>100.52001</v>
      </c>
      <c r="K449" s="179">
        <f>VLOOKUP(C449,BASE!A:O,15,0)</f>
        <v>3.06</v>
      </c>
      <c r="L449" s="185">
        <f>VLOOKUP(G449,BASE!F:M,8,0)*0.03</f>
        <v>0.25550999999999996</v>
      </c>
      <c r="M449" s="190" t="s">
        <v>72</v>
      </c>
      <c r="N449" s="217" t="s">
        <v>346</v>
      </c>
      <c r="O449" s="192" t="s">
        <v>121</v>
      </c>
      <c r="P449" s="185">
        <f>VLOOKUP(O449&amp;M449&amp;D449,'Tabela Frete At. 23.03.22'!A:P,16,0)</f>
        <v>2371.0708181818181</v>
      </c>
      <c r="Q449" s="190" t="str">
        <f>VLOOKUP(G449,BASE!F:H,3,0)</f>
        <v>TTF0220 LRING</v>
      </c>
      <c r="R449" s="212">
        <f>IF(O449="PRANCHA",VLOOKUP(Q449,QUANT!F:K,6,0),IF('Precificação CIF'!O449="BAÚ",VLOOKUP('Precificação CIF'!Q449,QUANT!F:K,2,0),IF(O449="CARRETA",VLOOKUP(Q449,QUANT!F:K,3,0))))</f>
        <v>240</v>
      </c>
      <c r="S449" s="185">
        <f t="shared" si="118"/>
        <v>9.8794617424242421</v>
      </c>
      <c r="T449" s="215" t="s">
        <v>2132</v>
      </c>
      <c r="U449" s="214">
        <v>0.3</v>
      </c>
      <c r="V449" s="216">
        <f t="shared" si="119"/>
        <v>148.33645714285714</v>
      </c>
    </row>
    <row r="450" spans="1:23" hidden="1">
      <c r="A450" t="s">
        <v>2404</v>
      </c>
      <c r="C450" s="190" t="str">
        <f t="shared" si="117"/>
        <v>BR0107274010</v>
      </c>
      <c r="D450" s="198">
        <v>4010</v>
      </c>
      <c r="E450" s="39">
        <v>204150</v>
      </c>
      <c r="F450" s="190" t="s">
        <v>2438</v>
      </c>
      <c r="G450" s="190" t="s">
        <v>1194</v>
      </c>
      <c r="H450" s="190" t="s">
        <v>2129</v>
      </c>
      <c r="I450" s="198" t="s">
        <v>487</v>
      </c>
      <c r="J450" s="179">
        <f>VLOOKUP(C450,BASE!A:N,14,0)</f>
        <v>745.59569999999997</v>
      </c>
      <c r="K450" s="179">
        <f>VLOOKUP(C450,BASE!A:O,15,0)</f>
        <v>12.12</v>
      </c>
      <c r="L450" s="185">
        <f>VLOOKUP(G450,BASE!F:M,8,0)*0.03</f>
        <v>1.9632599999999998</v>
      </c>
      <c r="M450" s="190" t="s">
        <v>72</v>
      </c>
      <c r="N450" s="217" t="s">
        <v>346</v>
      </c>
      <c r="O450" s="192" t="s">
        <v>121</v>
      </c>
      <c r="P450" s="185">
        <f>VLOOKUP(O450&amp;M450&amp;D450,'Tabela Frete At. 23.03.22'!A:P,16,0)</f>
        <v>1957.984376727273</v>
      </c>
      <c r="Q450" s="190" t="str">
        <f>VLOOKUP(G450,BASE!F:H,3,0)</f>
        <v>IBC SM13</v>
      </c>
      <c r="R450" s="212">
        <f>IF(O450="PRANCHA",VLOOKUP(Q450,QUANT!F:K,6,0),IF('Precificação CIF'!O450="BAÚ",VLOOKUP('Precificação CIF'!Q450,QUANT!F:K,2,0),IF(O450="CARRETA",VLOOKUP(Q450,QUANT!F:K,3,0))))</f>
        <v>44</v>
      </c>
      <c r="S450" s="185">
        <f t="shared" si="118"/>
        <v>44.49964492561984</v>
      </c>
      <c r="T450" s="215" t="s">
        <v>2132</v>
      </c>
      <c r="U450" s="214">
        <v>0.3</v>
      </c>
      <c r="V450" s="216">
        <f t="shared" si="119"/>
        <v>1085.2556571428572</v>
      </c>
    </row>
    <row r="451" spans="1:23" hidden="1">
      <c r="A451" t="s">
        <v>2409</v>
      </c>
      <c r="C451" s="190" t="str">
        <f t="shared" si="117"/>
        <v>BR0107274010</v>
      </c>
      <c r="D451" s="198">
        <v>4010</v>
      </c>
      <c r="E451" s="39">
        <v>214744</v>
      </c>
      <c r="F451" s="190" t="s">
        <v>2495</v>
      </c>
      <c r="G451" s="190" t="s">
        <v>1194</v>
      </c>
      <c r="H451" s="190" t="s">
        <v>2129</v>
      </c>
      <c r="I451" s="198" t="s">
        <v>487</v>
      </c>
      <c r="J451" s="179">
        <f>VLOOKUP(C451,BASE!A:N,14,0)</f>
        <v>745.59569999999997</v>
      </c>
      <c r="K451" s="179">
        <f>VLOOKUP(C451,BASE!A:O,15,0)</f>
        <v>12.12</v>
      </c>
      <c r="L451" s="185">
        <f>VLOOKUP(G451,BASE!F:M,8,0)*0.03</f>
        <v>1.9632599999999998</v>
      </c>
      <c r="M451" s="190" t="s">
        <v>72</v>
      </c>
      <c r="N451" s="217" t="s">
        <v>346</v>
      </c>
      <c r="O451" s="192" t="s">
        <v>121</v>
      </c>
      <c r="P451" s="185">
        <f>VLOOKUP(O451&amp;M451&amp;D451,'Tabela Frete At. 23.03.22'!A:P,16,0)</f>
        <v>1957.984376727273</v>
      </c>
      <c r="Q451" s="190" t="str">
        <f>VLOOKUP(G451,BASE!F:H,3,0)</f>
        <v>IBC SM13</v>
      </c>
      <c r="R451" s="212">
        <f>IF(O451="PRANCHA",VLOOKUP(Q451,QUANT!F:K,6,0),IF('Precificação CIF'!O451="BAÚ",VLOOKUP('Precificação CIF'!Q451,QUANT!F:K,2,0),IF(O451="CARRETA",VLOOKUP(Q451,QUANT!F:K,3,0))))</f>
        <v>44</v>
      </c>
      <c r="S451" s="185">
        <f t="shared" si="118"/>
        <v>44.49964492561984</v>
      </c>
      <c r="T451" s="215" t="s">
        <v>2133</v>
      </c>
      <c r="U451" s="214">
        <v>0.3</v>
      </c>
      <c r="V451" s="216">
        <f t="shared" si="119"/>
        <v>1148.8265784651712</v>
      </c>
    </row>
    <row r="452" spans="1:23" hidden="1">
      <c r="A452" t="s">
        <v>2265</v>
      </c>
      <c r="C452" s="190" t="str">
        <f t="shared" si="117"/>
        <v>BR0013431040</v>
      </c>
      <c r="D452" s="198">
        <v>1040</v>
      </c>
      <c r="E452" s="39">
        <v>200005</v>
      </c>
      <c r="F452" s="190" t="s">
        <v>2427</v>
      </c>
      <c r="G452" s="190" t="s">
        <v>1504</v>
      </c>
      <c r="H452" s="190" t="s">
        <v>2075</v>
      </c>
      <c r="I452" s="198" t="s">
        <v>487</v>
      </c>
      <c r="J452" s="179">
        <f>VLOOKUP(C452,BASE!A:N,14,0)</f>
        <v>147.5275</v>
      </c>
      <c r="K452" s="179">
        <f>VLOOKUP(C452,BASE!A:O,15,0)</f>
        <v>3.06</v>
      </c>
      <c r="L452" s="185">
        <f>VLOOKUP(G452,BASE!F:M,8,0)*0.03</f>
        <v>0.32138999999999995</v>
      </c>
      <c r="M452" s="190" t="s">
        <v>72</v>
      </c>
      <c r="N452" s="217" t="s">
        <v>346</v>
      </c>
      <c r="O452" s="192" t="s">
        <v>121</v>
      </c>
      <c r="P452" s="185">
        <f>VLOOKUP(O452&amp;M452&amp;D452,'Tabela Frete At. 23.03.22'!A:P,16,0)</f>
        <v>2371.0708181818181</v>
      </c>
      <c r="Q452" s="190" t="str">
        <f>VLOOKUP(G452,BASE!F:H,3,0)</f>
        <v>TTR0200 VANLQ</v>
      </c>
      <c r="R452" s="212">
        <f>IF(O452="PRANCHA",VLOOKUP(Q452,QUANT!F:K,6,0),IF('Precificação CIF'!O452="BAÚ",VLOOKUP('Precificação CIF'!Q452,QUANT!F:K,2,0),IF(O452="CARRETA",VLOOKUP(Q452,QUANT!F:K,3,0))))</f>
        <v>240</v>
      </c>
      <c r="S452" s="185">
        <f t="shared" si="118"/>
        <v>9.8794617424242421</v>
      </c>
      <c r="T452" s="215" t="s">
        <v>2132</v>
      </c>
      <c r="U452" s="214">
        <v>0.3</v>
      </c>
      <c r="V452" s="216">
        <f t="shared" si="119"/>
        <v>215.58412857142861</v>
      </c>
    </row>
    <row r="453" spans="1:23" hidden="1">
      <c r="A453" t="s">
        <v>2296</v>
      </c>
      <c r="C453" s="190" t="str">
        <f t="shared" si="117"/>
        <v>BR0116821040</v>
      </c>
      <c r="D453" s="198">
        <v>1040</v>
      </c>
      <c r="E453" s="39">
        <v>200005</v>
      </c>
      <c r="F453" s="190" t="s">
        <v>2427</v>
      </c>
      <c r="G453" s="190" t="s">
        <v>1506</v>
      </c>
      <c r="H453" s="190" t="s">
        <v>2557</v>
      </c>
      <c r="I453" s="198" t="s">
        <v>487</v>
      </c>
      <c r="J453" s="179">
        <f>VLOOKUP(C453,BASE!A:N,14,0)</f>
        <v>138.11660999999998</v>
      </c>
      <c r="K453" s="179">
        <f>VLOOKUP(C453,BASE!A:O,15,0)</f>
        <v>3.06</v>
      </c>
      <c r="L453" s="185">
        <f>VLOOKUP(G453,BASE!F:M,8,0)*0.03</f>
        <v>0.32096999999999998</v>
      </c>
      <c r="M453" s="190" t="s">
        <v>72</v>
      </c>
      <c r="N453" s="217" t="s">
        <v>346</v>
      </c>
      <c r="O453" s="192" t="s">
        <v>121</v>
      </c>
      <c r="P453" s="185">
        <f>VLOOKUP(O453&amp;M453&amp;D453,'Tabela Frete At. 23.03.22'!A:P,16,0)</f>
        <v>2371.0708181818181</v>
      </c>
      <c r="Q453" s="190" t="str">
        <f>VLOOKUP(G453,BASE!F:H,3,0)</f>
        <v>TTR0200 VANLQ</v>
      </c>
      <c r="R453" s="212">
        <f>IF(O453="PRANCHA",VLOOKUP(Q453,QUANT!F:K,6,0),IF('Precificação CIF'!O453="BAÚ",VLOOKUP('Precificação CIF'!Q453,QUANT!F:K,2,0),IF(O453="CARRETA",VLOOKUP(Q453,QUANT!F:K,3,0))))</f>
        <v>240</v>
      </c>
      <c r="S453" s="185">
        <f t="shared" si="118"/>
        <v>9.8794617424242421</v>
      </c>
      <c r="T453" s="215" t="s">
        <v>2133</v>
      </c>
      <c r="U453" s="214">
        <v>0.3</v>
      </c>
      <c r="V453" s="216">
        <f t="shared" si="119"/>
        <v>216.25291677489173</v>
      </c>
    </row>
    <row r="454" spans="1:23" hidden="1">
      <c r="A454" t="s">
        <v>2299</v>
      </c>
      <c r="C454" s="190" t="str">
        <f t="shared" si="117"/>
        <v>BR0013421040</v>
      </c>
      <c r="D454" s="198">
        <v>1040</v>
      </c>
      <c r="E454" s="39">
        <v>200005</v>
      </c>
      <c r="F454" s="190" t="s">
        <v>2427</v>
      </c>
      <c r="G454" s="190" t="s">
        <v>1505</v>
      </c>
      <c r="H454" s="190" t="s">
        <v>2061</v>
      </c>
      <c r="I454" s="198" t="s">
        <v>487</v>
      </c>
      <c r="J454" s="179">
        <f>VLOOKUP(C454,BASE!A:N,14,0)</f>
        <v>134.22161</v>
      </c>
      <c r="K454" s="179">
        <f>VLOOKUP(C454,BASE!A:O,15,0)</f>
        <v>3.06</v>
      </c>
      <c r="L454" s="185">
        <f>VLOOKUP(G454,BASE!F:M,8,0)*0.03</f>
        <v>0.33038999999999996</v>
      </c>
      <c r="M454" s="190" t="s">
        <v>72</v>
      </c>
      <c r="N454" s="217" t="s">
        <v>346</v>
      </c>
      <c r="O454" s="192" t="s">
        <v>121</v>
      </c>
      <c r="P454" s="185">
        <f>VLOOKUP(O454&amp;M454&amp;D454,'Tabela Frete At. 23.03.22'!A:P,16,0)</f>
        <v>2371.0708181818181</v>
      </c>
      <c r="Q454" s="190" t="str">
        <f>VLOOKUP(G454,BASE!F:H,3,0)</f>
        <v>TTR0200 VANLQ</v>
      </c>
      <c r="R454" s="212">
        <f>IF(O454="PRANCHA",VLOOKUP(Q454,QUANT!F:K,6,0),IF('Precificação CIF'!O454="BAÚ",VLOOKUP('Precificação CIF'!Q454,QUANT!F:K,2,0),IF(O454="CARRETA",VLOOKUP(Q454,QUANT!F:K,3,0))))</f>
        <v>240</v>
      </c>
      <c r="S454" s="185">
        <f t="shared" si="118"/>
        <v>9.8794617424242421</v>
      </c>
      <c r="T454" s="215" t="s">
        <v>2133</v>
      </c>
      <c r="U454" s="214">
        <v>0.3</v>
      </c>
      <c r="V454" s="216">
        <f t="shared" si="119"/>
        <v>210.70208820346321</v>
      </c>
    </row>
    <row r="455" spans="1:23" hidden="1">
      <c r="A455" t="s">
        <v>2297</v>
      </c>
      <c r="C455" s="190" t="str">
        <f t="shared" si="117"/>
        <v>BR0116831040</v>
      </c>
      <c r="D455" s="198">
        <v>1040</v>
      </c>
      <c r="E455" s="39">
        <v>214814</v>
      </c>
      <c r="F455" s="190" t="s">
        <v>2441</v>
      </c>
      <c r="G455" s="190" t="s">
        <v>1468</v>
      </c>
      <c r="H455" s="190" t="s">
        <v>2042</v>
      </c>
      <c r="I455" s="198" t="s">
        <v>487</v>
      </c>
      <c r="J455" s="179">
        <f>VLOOKUP(C455,BASE!A:N,14,0)</f>
        <v>99.941249999999997</v>
      </c>
      <c r="K455" s="179">
        <f>VLOOKUP(C455,BASE!A:O,15,0)</f>
        <v>3.06</v>
      </c>
      <c r="L455" s="185">
        <f>VLOOKUP(G455,BASE!F:M,8,0)*0.03</f>
        <v>0.25550999999999996</v>
      </c>
      <c r="M455" s="190" t="s">
        <v>72</v>
      </c>
      <c r="N455" s="217" t="s">
        <v>346</v>
      </c>
      <c r="O455" s="192" t="s">
        <v>121</v>
      </c>
      <c r="P455" s="185">
        <f>VLOOKUP(O455&amp;M455&amp;D455,'Tabela Frete At. 23.03.22'!A:P,16,0)</f>
        <v>2371.0708181818181</v>
      </c>
      <c r="Q455" s="190" t="str">
        <f>VLOOKUP(G455,BASE!F:H,3,0)</f>
        <v>TTF0220 LRING</v>
      </c>
      <c r="R455" s="212">
        <f>IF(O455="PRANCHA",VLOOKUP(Q455,QUANT!F:K,6,0),IF('Precificação CIF'!O455="BAÚ",VLOOKUP('Precificação CIF'!Q455,QUANT!F:K,2,0),IF(O455="CARRETA",VLOOKUP(Q455,QUANT!F:K,3,0))))</f>
        <v>240</v>
      </c>
      <c r="S455" s="185">
        <f t="shared" si="118"/>
        <v>9.8794617424242421</v>
      </c>
      <c r="T455" s="215" t="s">
        <v>2132</v>
      </c>
      <c r="U455" s="214">
        <v>0.3</v>
      </c>
      <c r="V455" s="216">
        <f t="shared" si="119"/>
        <v>147.50965714285715</v>
      </c>
    </row>
    <row r="456" spans="1:23" hidden="1">
      <c r="A456" t="str">
        <f>D456&amp;G456&amp;E456</f>
        <v>4010BR010717205101</v>
      </c>
      <c r="C456" s="190" t="str">
        <f t="shared" si="117"/>
        <v>BR0107174010</v>
      </c>
      <c r="D456" s="198">
        <v>4010</v>
      </c>
      <c r="E456" s="222">
        <v>205101</v>
      </c>
      <c r="F456" s="190" t="s">
        <v>1105</v>
      </c>
      <c r="G456" s="39" t="s">
        <v>1189</v>
      </c>
      <c r="H456" s="190" t="s">
        <v>1709</v>
      </c>
      <c r="I456" s="198" t="s">
        <v>487</v>
      </c>
      <c r="J456" s="179">
        <f>VLOOKUP(C456,BASE!A:N,14,0)</f>
        <v>737.56748000000005</v>
      </c>
      <c r="K456" s="179">
        <f>VLOOKUP(C456,BASE!A:O,15,0)</f>
        <v>12.12</v>
      </c>
      <c r="L456" s="185">
        <f>VLOOKUP(G456,BASE!F:M,8,0)*0.03</f>
        <v>1.89</v>
      </c>
      <c r="M456" s="190" t="s">
        <v>75</v>
      </c>
      <c r="N456" s="198" t="s">
        <v>535</v>
      </c>
      <c r="O456" s="192" t="s">
        <v>122</v>
      </c>
      <c r="P456" s="185">
        <v>0</v>
      </c>
      <c r="Q456" s="190" t="str">
        <f>VLOOKUP(G456,BASE!F:H,3,0)</f>
        <v>IBC SM13</v>
      </c>
      <c r="R456" s="212">
        <f>IF(O456="PRANCHA",VLOOKUP(Q456,QUANT!F:K,6,0),IF('Precificação CIF'!O376="BAÚ",VLOOKUP('Precificação CIF'!Q376,QUANT!F:K,2,0),IF(O456="CARRETA",VLOOKUP(Q456,QUANT!F:K,3,0))))</f>
        <v>60</v>
      </c>
      <c r="S456" s="185">
        <f t="shared" si="118"/>
        <v>0</v>
      </c>
      <c r="T456" s="215" t="s">
        <v>2132</v>
      </c>
      <c r="U456" s="214">
        <v>0.3</v>
      </c>
      <c r="V456" s="216">
        <f t="shared" si="119"/>
        <v>1073.6821142857143</v>
      </c>
      <c r="W456" s="175"/>
    </row>
    <row r="457" spans="1:23" hidden="1">
      <c r="A457" t="s">
        <v>2335</v>
      </c>
      <c r="C457" s="190" t="str">
        <f t="shared" si="117"/>
        <v>BR0086932060</v>
      </c>
      <c r="D457" s="198">
        <v>2060</v>
      </c>
      <c r="E457" s="39">
        <v>204892</v>
      </c>
      <c r="F457" s="190" t="s">
        <v>2459</v>
      </c>
      <c r="G457" s="190" t="s">
        <v>1301</v>
      </c>
      <c r="H457" s="190" t="s">
        <v>2571</v>
      </c>
      <c r="I457" s="198" t="s">
        <v>487</v>
      </c>
      <c r="J457" s="179">
        <f>VLOOKUP(C457,BASE!A:N,14,0)</f>
        <v>115.3772</v>
      </c>
      <c r="K457" s="179">
        <f>VLOOKUP(C457,BASE!A:O,15,0)</f>
        <v>2.12</v>
      </c>
      <c r="L457" s="185">
        <f>VLOOKUP(G457,BASE!F:M,8,0)*0.03</f>
        <v>0.42899999999999999</v>
      </c>
      <c r="M457" s="190" t="s">
        <v>72</v>
      </c>
      <c r="N457" s="217" t="s">
        <v>346</v>
      </c>
      <c r="O457" s="192" t="s">
        <v>121</v>
      </c>
      <c r="P457" s="185">
        <f>VLOOKUP(O457&amp;M457&amp;D457,'Tabela Frete At. 23.03.22'!A:P,16,0)</f>
        <v>2633.8799259969164</v>
      </c>
      <c r="Q457" s="190" t="str">
        <f>VLOOKUP(G457,BASE!F:H,3,0)</f>
        <v>TF 200</v>
      </c>
      <c r="R457" s="212">
        <f>IF(O457="PRANCHA",VLOOKUP(Q457,QUANT!F:K,6,0),IF('Precificação CIF'!O457="BAÚ",VLOOKUP('Precificação CIF'!Q457,QUANT!F:K,2,0),IF(O457="CARRETA",VLOOKUP(Q457,QUANT!F:K,3,0))))</f>
        <v>240</v>
      </c>
      <c r="S457" s="185">
        <f t="shared" si="118"/>
        <v>10.974499691653818</v>
      </c>
      <c r="T457" s="215" t="s">
        <v>2132</v>
      </c>
      <c r="U457" s="214">
        <v>0.3</v>
      </c>
      <c r="V457" s="216">
        <f t="shared" si="119"/>
        <v>168.46600000000004</v>
      </c>
    </row>
    <row r="458" spans="1:23" hidden="1">
      <c r="A458" t="str">
        <f t="shared" ref="A458:A460" si="120">D458&amp;G458&amp;E458</f>
        <v>1040BR005295206568</v>
      </c>
      <c r="C458" s="190" t="str">
        <f t="shared" si="117"/>
        <v>BR0052951040</v>
      </c>
      <c r="D458" s="198">
        <v>1040</v>
      </c>
      <c r="E458" s="222">
        <v>206568</v>
      </c>
      <c r="F458" s="190" t="s">
        <v>550</v>
      </c>
      <c r="G458" s="39" t="s">
        <v>1444</v>
      </c>
      <c r="H458" s="190" t="s">
        <v>1936</v>
      </c>
      <c r="I458" s="198" t="s">
        <v>487</v>
      </c>
      <c r="J458" s="179">
        <f>VLOOKUP(C458,BASE!A:N,14,0)</f>
        <v>30.39997</v>
      </c>
      <c r="K458" s="179">
        <f>VLOOKUP(C458,BASE!A:O,15,0)</f>
        <v>3.06</v>
      </c>
      <c r="L458" s="185">
        <f>VLOOKUP(G458,BASE!F:M,8,0)*0.03</f>
        <v>0.14693999999999999</v>
      </c>
      <c r="M458" s="191" t="s">
        <v>75</v>
      </c>
      <c r="N458" s="217" t="s">
        <v>535</v>
      </c>
      <c r="O458" s="192" t="s">
        <v>122</v>
      </c>
      <c r="P458" s="185">
        <v>0</v>
      </c>
      <c r="Q458" s="190" t="str">
        <f>VLOOKUP(G458,BASE!F:H,3,0)</f>
        <v>TTF0100 CILBE</v>
      </c>
      <c r="R458" s="212">
        <f>IF(O458="PRANCHA",VLOOKUP(Q458,QUANT!F:K,6,0),IF('Precificação CIF'!O497="BAÚ",VLOOKUP('Precificação CIF'!Q497,QUANT!F:K,2,0),IF(O458="CARRETA",VLOOKUP(Q458,QUANT!F:K,3,0))))</f>
        <v>600</v>
      </c>
      <c r="S458" s="185">
        <f t="shared" si="118"/>
        <v>0</v>
      </c>
      <c r="T458" s="215" t="s">
        <v>2132</v>
      </c>
      <c r="U458" s="214">
        <v>0.3</v>
      </c>
      <c r="V458" s="216">
        <f t="shared" si="119"/>
        <v>48.009871428571429</v>
      </c>
      <c r="W458" s="175"/>
    </row>
    <row r="459" spans="1:23" hidden="1">
      <c r="A459" t="str">
        <f t="shared" si="120"/>
        <v>4010BR011632204163</v>
      </c>
      <c r="C459" s="190" t="str">
        <f t="shared" si="117"/>
        <v>BR0116324010</v>
      </c>
      <c r="D459" s="198">
        <v>4010</v>
      </c>
      <c r="E459" s="222">
        <v>204163</v>
      </c>
      <c r="F459" s="190" t="s">
        <v>604</v>
      </c>
      <c r="G459" s="39" t="s">
        <v>1195</v>
      </c>
      <c r="H459" s="190" t="s">
        <v>1715</v>
      </c>
      <c r="I459" s="198" t="s">
        <v>487</v>
      </c>
      <c r="J459" s="179">
        <f>VLOOKUP(C459,BASE!A:N,14,0)</f>
        <v>726.03466000000003</v>
      </c>
      <c r="K459" s="179">
        <f>VLOOKUP(C459,BASE!A:O,15,0)</f>
        <v>12.12</v>
      </c>
      <c r="L459" s="185">
        <f>VLOOKUP(G459,BASE!F:M,8,0)*0.03</f>
        <v>1.89</v>
      </c>
      <c r="M459" s="191" t="s">
        <v>234</v>
      </c>
      <c r="N459" s="217" t="s">
        <v>491</v>
      </c>
      <c r="O459" s="192" t="s">
        <v>121</v>
      </c>
      <c r="P459" s="185">
        <f>VLOOKUP(O459&amp;M459&amp;D459,'Tabela Frete At. 23.03.22'!A:P,16,0)</f>
        <v>4556.1050681818178</v>
      </c>
      <c r="Q459" s="190" t="str">
        <f>VLOOKUP(G459,BASE!F:H,3,0)</f>
        <v>IBC SM13</v>
      </c>
      <c r="R459" s="212">
        <f>IF(O459="PRANCHA",VLOOKUP(Q459,QUANT!F:K,6,0),IF('Precificação CIF'!O459="BAÚ",VLOOKUP('Precificação CIF'!Q459,QUANT!F:K,2,0),IF(O459="CARRETA",VLOOKUP(Q459,QUANT!F:K,3,0))))</f>
        <v>44</v>
      </c>
      <c r="S459" s="185">
        <f t="shared" si="118"/>
        <v>103.54784245867768</v>
      </c>
      <c r="T459" s="215" t="s">
        <v>2132</v>
      </c>
      <c r="U459" s="214">
        <v>0.3</v>
      </c>
      <c r="V459" s="216">
        <f t="shared" si="119"/>
        <v>1057.2066571428572</v>
      </c>
      <c r="W459" s="175"/>
    </row>
    <row r="460" spans="1:23" hidden="1">
      <c r="A460" t="str">
        <f t="shared" si="120"/>
        <v>1040BR011853204163</v>
      </c>
      <c r="C460" s="190" t="str">
        <f t="shared" si="117"/>
        <v>BR0118531040</v>
      </c>
      <c r="D460" s="198">
        <v>1040</v>
      </c>
      <c r="E460" s="222">
        <v>204163</v>
      </c>
      <c r="F460" s="190" t="s">
        <v>604</v>
      </c>
      <c r="G460" s="39" t="s">
        <v>1158</v>
      </c>
      <c r="H460" s="190" t="s">
        <v>1674</v>
      </c>
      <c r="I460" s="198" t="s">
        <v>487</v>
      </c>
      <c r="J460" s="179">
        <f>VLOOKUP(C460,BASE!A:N,14,0)</f>
        <v>16.706379999999999</v>
      </c>
      <c r="K460" s="179">
        <f>VLOOKUP(C460,BASE!A:O,15,0)</f>
        <v>0.7</v>
      </c>
      <c r="L460" s="185">
        <f>VLOOKUP(G460,BASE!F:M,8,0)*0.03</f>
        <v>4.0079999999999998E-2</v>
      </c>
      <c r="M460" s="191" t="s">
        <v>234</v>
      </c>
      <c r="N460" s="217" t="s">
        <v>491</v>
      </c>
      <c r="O460" s="192" t="s">
        <v>121</v>
      </c>
      <c r="P460" s="185">
        <f>VLOOKUP(O460&amp;M460&amp;D460,'Tabela Frete At. 23.03.22'!A:P,16,0)</f>
        <v>4556.1050681818178</v>
      </c>
      <c r="Q460" s="190" t="str">
        <f>VLOOKUP(G460,BASE!F:H,3,0)</f>
        <v>BTF0025 RTAN2</v>
      </c>
      <c r="R460" s="212">
        <f>IF(O460="PRANCHA",VLOOKUP(Q460,QUANT!F:K,6,0),IF('Precificação CIF'!O460="BAÚ",VLOOKUP('Precificação CIF'!Q460,QUANT!F:K,2,0),IF(O460="CARRETA",VLOOKUP(Q460,QUANT!F:K,3,0))))</f>
        <v>1760</v>
      </c>
      <c r="S460" s="185">
        <f t="shared" si="118"/>
        <v>2.5886960614669419</v>
      </c>
      <c r="T460" s="215" t="s">
        <v>2133</v>
      </c>
      <c r="U460" s="214">
        <v>0.3</v>
      </c>
      <c r="V460" s="216">
        <f t="shared" si="119"/>
        <v>28.621651516381345</v>
      </c>
      <c r="W460" s="175"/>
    </row>
    <row r="461" spans="1:23" hidden="1">
      <c r="A461" t="s">
        <v>2403</v>
      </c>
      <c r="C461" s="190" t="str">
        <f t="shared" si="117"/>
        <v>BR0103614010</v>
      </c>
      <c r="D461" s="198">
        <v>4010</v>
      </c>
      <c r="E461" s="39">
        <v>214817</v>
      </c>
      <c r="F461" s="190" t="s">
        <v>2491</v>
      </c>
      <c r="G461" s="190" t="s">
        <v>1182</v>
      </c>
      <c r="H461" s="190" t="s">
        <v>2123</v>
      </c>
      <c r="I461" s="198" t="s">
        <v>487</v>
      </c>
      <c r="J461" s="179">
        <f>VLOOKUP(C461,BASE!A:N,14,0)</f>
        <v>589.23572999999999</v>
      </c>
      <c r="K461" s="179">
        <f>VLOOKUP(C461,BASE!A:O,15,0)</f>
        <v>12.12</v>
      </c>
      <c r="L461" s="185">
        <f>VLOOKUP(G461,BASE!F:M,8,0)*0.03</f>
        <v>1.9774799999999999</v>
      </c>
      <c r="M461" s="190" t="s">
        <v>72</v>
      </c>
      <c r="N461" s="217" t="s">
        <v>346</v>
      </c>
      <c r="O461" s="192" t="s">
        <v>121</v>
      </c>
      <c r="P461" s="185">
        <f>VLOOKUP(O461&amp;M461&amp;D461,'Tabela Frete At. 23.03.22'!A:P,16,0)</f>
        <v>1957.984376727273</v>
      </c>
      <c r="Q461" s="190" t="str">
        <f>VLOOKUP(G461,BASE!F:H,3,0)</f>
        <v>IBC SM06</v>
      </c>
      <c r="R461" s="212">
        <f>IF(O461="PRANCHA",VLOOKUP(Q461,QUANT!F:K,6,0),IF('Precificação CIF'!O461="BAÚ",VLOOKUP('Precificação CIF'!Q461,QUANT!F:K,2,0),IF(O461="CARRETA",VLOOKUP(Q461,QUANT!F:K,3,0))))</f>
        <v>44</v>
      </c>
      <c r="S461" s="185">
        <f t="shared" si="118"/>
        <v>44.49964492561984</v>
      </c>
      <c r="T461" s="215" t="s">
        <v>2133</v>
      </c>
      <c r="U461" s="214">
        <v>0.3</v>
      </c>
      <c r="V461" s="216">
        <f t="shared" si="119"/>
        <v>925.47550703659977</v>
      </c>
    </row>
    <row r="462" spans="1:23" hidden="1">
      <c r="A462" t="s">
        <v>2393</v>
      </c>
      <c r="C462" s="190" t="str">
        <f t="shared" si="117"/>
        <v>BR0120952064</v>
      </c>
      <c r="D462" s="198">
        <v>2064</v>
      </c>
      <c r="E462" s="39">
        <v>214797</v>
      </c>
      <c r="F462" s="190" t="s">
        <v>2486</v>
      </c>
      <c r="G462" s="190" t="s">
        <v>2230</v>
      </c>
      <c r="H462" s="190" t="s">
        <v>2168</v>
      </c>
      <c r="I462" s="198" t="s">
        <v>487</v>
      </c>
      <c r="J462" s="179">
        <f>VLOOKUP(C462,BASE!A:N,14,0)</f>
        <v>112.01287000000001</v>
      </c>
      <c r="K462" s="179">
        <f>VLOOKUP(C462,BASE!A:O,15,0)</f>
        <v>2.64</v>
      </c>
      <c r="L462" s="185">
        <f>VLOOKUP(G462,BASE!F:M,8,0)*0.03</f>
        <v>0.40199999999999997</v>
      </c>
      <c r="M462" s="190" t="s">
        <v>72</v>
      </c>
      <c r="N462" s="217" t="s">
        <v>346</v>
      </c>
      <c r="O462" s="192" t="s">
        <v>122</v>
      </c>
      <c r="P462" s="185">
        <f>VLOOKUP(O462&amp;M462&amp;D462,'Tabela Frete At. 23.03.22'!A:P,16,0)</f>
        <v>2632.8704000000002</v>
      </c>
      <c r="Q462" s="190" t="str">
        <f>VLOOKUP(G462,BASE!F:H,3,0)</f>
        <v>TF 200</v>
      </c>
      <c r="R462" s="212">
        <f>IF(O462="PRANCHA",VLOOKUP(Q462,QUANT!F:K,6,0),IF('Precificação CIF'!O462="BAÚ",VLOOKUP('Precificação CIF'!Q462,QUANT!F:K,2,0),IF(O462="CARRETA",VLOOKUP(Q462,QUANT!F:K,3,0))))</f>
        <v>324</v>
      </c>
      <c r="S462" s="185">
        <f t="shared" si="118"/>
        <v>8.1261432098765436</v>
      </c>
      <c r="T462" s="215" t="s">
        <v>2133</v>
      </c>
      <c r="U462" s="214">
        <v>0.3</v>
      </c>
      <c r="V462" s="216">
        <f t="shared" si="119"/>
        <v>175.97287601410937</v>
      </c>
    </row>
    <row r="463" spans="1:23" hidden="1">
      <c r="A463" t="s">
        <v>2360</v>
      </c>
      <c r="C463" s="190" t="str">
        <f t="shared" si="117"/>
        <v>BR0121642064</v>
      </c>
      <c r="D463" s="198">
        <v>2064</v>
      </c>
      <c r="E463" s="39">
        <v>204936</v>
      </c>
      <c r="F463" s="190" t="s">
        <v>983</v>
      </c>
      <c r="G463" s="190" t="s">
        <v>2534</v>
      </c>
      <c r="H463" s="190" t="s">
        <v>2600</v>
      </c>
      <c r="I463" s="198" t="s">
        <v>487</v>
      </c>
      <c r="J463" s="179">
        <f>VLOOKUP(C463,BASE!A:N,14,0)</f>
        <v>112.88782999999999</v>
      </c>
      <c r="K463" s="179">
        <f>VLOOKUP(C463,BASE!A:O,15,0)</f>
        <v>2.64</v>
      </c>
      <c r="L463" s="185">
        <f>VLOOKUP(G463,BASE!F:M,8,0)*0.03</f>
        <v>0.39599999999999996</v>
      </c>
      <c r="M463" s="190" t="s">
        <v>68</v>
      </c>
      <c r="N463" s="217" t="s">
        <v>346</v>
      </c>
      <c r="O463" s="192" t="s">
        <v>122</v>
      </c>
      <c r="P463" s="185">
        <f>VLOOKUP(O463&amp;M463&amp;D463,'Tabela Frete At. 23.03.22'!A:P,16,0)</f>
        <v>3975.2937977272727</v>
      </c>
      <c r="Q463" s="190" t="str">
        <f>VLOOKUP(G463,BASE!F:H,3,0)</f>
        <v>TF 200</v>
      </c>
      <c r="R463" s="212">
        <f>IF(O463="PRANCHA",VLOOKUP(Q463,QUANT!F:K,6,0),IF('Precificação CIF'!O463="BAÚ",VLOOKUP('Precificação CIF'!Q463,QUANT!F:K,2,0),IF(O463="CARRETA",VLOOKUP(Q463,QUANT!F:K,3,0))))</f>
        <v>324</v>
      </c>
      <c r="S463" s="185">
        <f t="shared" si="118"/>
        <v>12.269425301627384</v>
      </c>
      <c r="T463" s="215" t="s">
        <v>2133</v>
      </c>
      <c r="U463" s="214">
        <v>0.3</v>
      </c>
      <c r="V463" s="216">
        <f t="shared" si="119"/>
        <v>183.13322185946768</v>
      </c>
    </row>
    <row r="464" spans="1:23" hidden="1">
      <c r="A464" t="s">
        <v>2624</v>
      </c>
      <c r="C464" s="190" t="str">
        <f t="shared" ref="C464:C484" si="121">G464&amp;D464</f>
        <v>BR0099101040</v>
      </c>
      <c r="D464" s="198">
        <v>1040</v>
      </c>
      <c r="E464" s="39">
        <v>204154</v>
      </c>
      <c r="F464" s="190" t="s">
        <v>709</v>
      </c>
      <c r="G464" s="190" t="s">
        <v>1452</v>
      </c>
      <c r="H464" s="190" t="s">
        <v>2139</v>
      </c>
      <c r="I464" s="198" t="s">
        <v>487</v>
      </c>
      <c r="J464" s="179">
        <f>VLOOKUP(C464,BASE!A:N,14,0)</f>
        <v>80.729849999999999</v>
      </c>
      <c r="K464" s="179">
        <f>VLOOKUP(C464,BASE!A:O,15,0)</f>
        <v>3.06</v>
      </c>
      <c r="L464" s="185">
        <f>VLOOKUP(G464,BASE!F:M,8,0)*0.03</f>
        <v>0.28550999999999999</v>
      </c>
      <c r="M464" s="190" t="s">
        <v>10</v>
      </c>
      <c r="N464" s="217" t="s">
        <v>346</v>
      </c>
      <c r="O464" s="192" t="s">
        <v>122</v>
      </c>
      <c r="P464" s="185">
        <v>3494.55</v>
      </c>
      <c r="Q464" s="190" t="str">
        <f>VLOOKUP(G464,BASE!F:H,3,0)</f>
        <v>TTF0200 ELANE</v>
      </c>
      <c r="R464" s="212">
        <f>IF(O464="PRANCHA",VLOOKUP(Q464,QUANT!F:K,6,0),IF('Precificação CIF'!O464="BAÚ",VLOOKUP('Precificação CIF'!Q464,QUANT!F:K,2,0),IF(O464="CARRETA",VLOOKUP(Q464,QUANT!F:K,3,0))))</f>
        <v>300</v>
      </c>
      <c r="S464" s="185">
        <f t="shared" ref="S464:S484" si="122">P464/R464</f>
        <v>11.6485</v>
      </c>
      <c r="T464" s="215" t="s">
        <v>2133</v>
      </c>
      <c r="U464" s="214">
        <v>0.3</v>
      </c>
      <c r="V464" s="216">
        <f t="shared" ref="V464:V484" si="123">IF(T464="CIF",(J464+K464+L464+S464)/(100%-U464),IF(T464="FOB",(J464+K464+L464)/(100%-U464),"FALTA DIGITAR CIF OU FOB"))</f>
        <v>136.74837142857143</v>
      </c>
      <c r="W464" s="190"/>
    </row>
    <row r="465" spans="1:23" hidden="1">
      <c r="A465" t="str">
        <f t="shared" ref="A465:A479" si="124">D465&amp;G465&amp;E465</f>
        <v>4010BR010727203805</v>
      </c>
      <c r="C465" s="190" t="str">
        <f t="shared" si="121"/>
        <v>BR0107274010</v>
      </c>
      <c r="D465" s="198">
        <v>4010</v>
      </c>
      <c r="E465" s="222">
        <v>203805</v>
      </c>
      <c r="F465" s="190" t="s">
        <v>548</v>
      </c>
      <c r="G465" s="39" t="s">
        <v>1194</v>
      </c>
      <c r="H465" s="190" t="s">
        <v>1714</v>
      </c>
      <c r="I465" s="198" t="s">
        <v>487</v>
      </c>
      <c r="J465" s="179">
        <f>VLOOKUP(C465,BASE!A:N,14,0)</f>
        <v>745.59569999999997</v>
      </c>
      <c r="K465" s="179">
        <f>VLOOKUP(C465,BASE!A:O,15,0)</f>
        <v>12.12</v>
      </c>
      <c r="L465" s="185">
        <f>VLOOKUP(G465,BASE!F:M,8,0)*0.03</f>
        <v>1.9632599999999998</v>
      </c>
      <c r="M465" s="190" t="s">
        <v>42</v>
      </c>
      <c r="N465" s="198" t="s">
        <v>488</v>
      </c>
      <c r="O465" s="192" t="s">
        <v>121</v>
      </c>
      <c r="P465" s="185">
        <v>0</v>
      </c>
      <c r="Q465" s="190" t="str">
        <f>VLOOKUP(G465,BASE!F:H,3,0)</f>
        <v>IBC SM13</v>
      </c>
      <c r="R465" s="212">
        <f>IF(O465="PRANCHA",VLOOKUP(Q465,QUANT!F:K,6,0),IF('Precificação CIF'!O465="BAÚ",VLOOKUP('Precificação CIF'!Q465,QUANT!F:K,2,0),IF(O465="CARRETA",VLOOKUP(Q465,QUANT!F:K,3,0))))</f>
        <v>44</v>
      </c>
      <c r="S465" s="185">
        <f t="shared" si="122"/>
        <v>0</v>
      </c>
      <c r="T465" s="215" t="s">
        <v>2132</v>
      </c>
      <c r="U465" s="214">
        <v>0.3</v>
      </c>
      <c r="V465" s="216">
        <f t="shared" si="123"/>
        <v>1085.2556571428572</v>
      </c>
      <c r="W465" s="175"/>
    </row>
    <row r="466" spans="1:23" hidden="1">
      <c r="A466" t="str">
        <f t="shared" si="124"/>
        <v>1040BR011520203805</v>
      </c>
      <c r="C466" s="190" t="str">
        <f t="shared" si="121"/>
        <v>BR0115201040</v>
      </c>
      <c r="D466" s="198">
        <v>1040</v>
      </c>
      <c r="E466" s="222">
        <v>203805</v>
      </c>
      <c r="F466" s="190" t="s">
        <v>548</v>
      </c>
      <c r="G466" s="39" t="s">
        <v>1498</v>
      </c>
      <c r="H466" s="190" t="s">
        <v>1988</v>
      </c>
      <c r="I466" s="198" t="s">
        <v>487</v>
      </c>
      <c r="J466" s="179">
        <f>VLOOKUP(C466,BASE!A:N,14,0)</f>
        <v>115.9494</v>
      </c>
      <c r="K466" s="179">
        <f>VLOOKUP(C466,BASE!A:O,15,0)</f>
        <v>3.06</v>
      </c>
      <c r="L466" s="185">
        <f>VLOOKUP(G466,BASE!F:M,8,0)*0.03</f>
        <v>0.25508999999999998</v>
      </c>
      <c r="M466" s="190" t="s">
        <v>42</v>
      </c>
      <c r="N466" s="198" t="s">
        <v>488</v>
      </c>
      <c r="O466" s="192" t="s">
        <v>121</v>
      </c>
      <c r="P466" s="185">
        <v>0</v>
      </c>
      <c r="Q466" s="190" t="str">
        <f>VLOOKUP(G466,BASE!F:H,3,0)</f>
        <v>TTR0100 VANLQ</v>
      </c>
      <c r="R466" s="212">
        <f>IF(O466="PRANCHA",VLOOKUP(Q466,QUANT!F:K,6,0),IF('Precificação CIF'!O466="BAÚ",VLOOKUP('Precificação CIF'!Q466,QUANT!F:K,2,0),IF(O466="CARRETA",VLOOKUP(Q466,QUANT!F:K,3,0))))</f>
        <v>350</v>
      </c>
      <c r="S466" s="185">
        <f t="shared" si="122"/>
        <v>0</v>
      </c>
      <c r="T466" s="215" t="s">
        <v>2132</v>
      </c>
      <c r="U466" s="214">
        <v>0.3</v>
      </c>
      <c r="V466" s="216">
        <f t="shared" si="123"/>
        <v>170.37784285714287</v>
      </c>
      <c r="W466" s="175"/>
    </row>
    <row r="467" spans="1:23" hidden="1">
      <c r="A467" t="str">
        <f t="shared" si="124"/>
        <v>4010BR010361203805</v>
      </c>
      <c r="C467" s="190" t="str">
        <f t="shared" si="121"/>
        <v>BR0103614010</v>
      </c>
      <c r="D467" s="198">
        <v>4010</v>
      </c>
      <c r="E467" s="222">
        <v>203805</v>
      </c>
      <c r="F467" s="190" t="s">
        <v>548</v>
      </c>
      <c r="G467" s="39" t="s">
        <v>1182</v>
      </c>
      <c r="H467" s="190" t="s">
        <v>1702</v>
      </c>
      <c r="I467" s="198" t="s">
        <v>487</v>
      </c>
      <c r="J467" s="179">
        <f>VLOOKUP(C467,BASE!A:N,14,0)</f>
        <v>589.23572999999999</v>
      </c>
      <c r="K467" s="179">
        <f>VLOOKUP(C467,BASE!A:O,15,0)</f>
        <v>12.12</v>
      </c>
      <c r="L467" s="185">
        <f>VLOOKUP(G467,BASE!F:M,8,0)*0.03</f>
        <v>1.9774799999999999</v>
      </c>
      <c r="M467" s="190" t="s">
        <v>42</v>
      </c>
      <c r="N467" s="198" t="s">
        <v>488</v>
      </c>
      <c r="O467" s="192" t="s">
        <v>121</v>
      </c>
      <c r="P467" s="185">
        <v>0</v>
      </c>
      <c r="Q467" s="190" t="str">
        <f>VLOOKUP(G467,BASE!F:H,3,0)</f>
        <v>IBC SM06</v>
      </c>
      <c r="R467" s="212">
        <f>IF(O467="PRANCHA",VLOOKUP(Q467,QUANT!F:K,6,0),IF('Precificação CIF'!O467="BAÚ",VLOOKUP('Precificação CIF'!Q467,QUANT!F:K,2,0),IF(O467="CARRETA",VLOOKUP(Q467,QUANT!F:K,3,0))))</f>
        <v>44</v>
      </c>
      <c r="S467" s="185">
        <f t="shared" si="122"/>
        <v>0</v>
      </c>
      <c r="T467" s="215" t="s">
        <v>2132</v>
      </c>
      <c r="U467" s="214">
        <v>0.3</v>
      </c>
      <c r="V467" s="216">
        <f t="shared" si="123"/>
        <v>861.90458571428576</v>
      </c>
      <c r="W467" s="175"/>
    </row>
    <row r="468" spans="1:23" hidden="1">
      <c r="A468" t="str">
        <f t="shared" si="124"/>
        <v>1040BR011517203805</v>
      </c>
      <c r="C468" s="190" t="str">
        <f t="shared" si="121"/>
        <v>BR0115171040</v>
      </c>
      <c r="D468" s="198">
        <v>1040</v>
      </c>
      <c r="E468" s="222">
        <v>203805</v>
      </c>
      <c r="F468" s="190" t="s">
        <v>548</v>
      </c>
      <c r="G468" s="39" t="s">
        <v>1442</v>
      </c>
      <c r="H468" s="190" t="s">
        <v>1934</v>
      </c>
      <c r="I468" s="198" t="s">
        <v>487</v>
      </c>
      <c r="J468" s="179">
        <f>VLOOKUP(C468,BASE!A:N,14,0)</f>
        <v>29.892330000000001</v>
      </c>
      <c r="K468" s="179">
        <f>VLOOKUP(C468,BASE!A:O,15,0)</f>
        <v>3.06</v>
      </c>
      <c r="L468" s="185">
        <f>VLOOKUP(G468,BASE!F:M,8,0)*0.03</f>
        <v>0.1465197</v>
      </c>
      <c r="M468" s="190" t="s">
        <v>42</v>
      </c>
      <c r="N468" s="198" t="s">
        <v>488</v>
      </c>
      <c r="O468" s="192" t="s">
        <v>121</v>
      </c>
      <c r="P468" s="185">
        <v>0</v>
      </c>
      <c r="Q468" s="190" t="str">
        <f>VLOOKUP(G468,BASE!F:H,3,0)</f>
        <v>TTF0100 CILBE</v>
      </c>
      <c r="R468" s="212">
        <f>IF(O468="PRANCHA",VLOOKUP(Q468,QUANT!F:K,6,0),IF('Precificação CIF'!O468="BAÚ",VLOOKUP('Precificação CIF'!Q468,QUANT!F:K,2,0),IF(O468="CARRETA",VLOOKUP(Q468,QUANT!F:K,3,0))))</f>
        <v>440</v>
      </c>
      <c r="S468" s="185">
        <f t="shared" si="122"/>
        <v>0</v>
      </c>
      <c r="T468" s="215" t="s">
        <v>2132</v>
      </c>
      <c r="U468" s="214">
        <v>0.3</v>
      </c>
      <c r="V468" s="216">
        <f t="shared" si="123"/>
        <v>47.284071000000004</v>
      </c>
      <c r="W468" s="175"/>
    </row>
    <row r="469" spans="1:23" hidden="1">
      <c r="A469" t="str">
        <f t="shared" si="124"/>
        <v>1040BR011900203805</v>
      </c>
      <c r="C469" s="190" t="str">
        <f t="shared" si="121"/>
        <v>BR0119001040</v>
      </c>
      <c r="D469" s="198">
        <v>1040</v>
      </c>
      <c r="E469" s="222">
        <v>203805</v>
      </c>
      <c r="F469" s="190" t="s">
        <v>548</v>
      </c>
      <c r="G469" s="39" t="s">
        <v>1170</v>
      </c>
      <c r="H469" s="190" t="s">
        <v>1690</v>
      </c>
      <c r="I469" s="198" t="s">
        <v>487</v>
      </c>
      <c r="J469" s="179">
        <f>VLOOKUP(C469,BASE!A:N,14,0)</f>
        <v>12.345279999999999</v>
      </c>
      <c r="K469" s="179">
        <f>VLOOKUP(C469,BASE!A:O,15,0)</f>
        <v>2.4</v>
      </c>
      <c r="L469" s="185">
        <f>VLOOKUP(G469,BASE!F:M,8,0)*0.03</f>
        <v>6.656999999999999E-2</v>
      </c>
      <c r="M469" s="190" t="s">
        <v>42</v>
      </c>
      <c r="N469" s="198" t="s">
        <v>488</v>
      </c>
      <c r="O469" s="192" t="s">
        <v>121</v>
      </c>
      <c r="P469" s="185">
        <v>0</v>
      </c>
      <c r="Q469" s="190" t="str">
        <f>VLOOKUP(G469,BASE!F:H,3,0)</f>
        <v>BTF0050 FASTA</v>
      </c>
      <c r="R469" s="212">
        <f>IF(O469="PRANCHA",VLOOKUP(Q469,QUANT!F:K,6,0),IF('Precificação CIF'!O469="BAÚ",VLOOKUP('Precificação CIF'!Q469,QUANT!F:K,2,0),IF(O469="CARRETA",VLOOKUP(Q469,QUANT!F:K,3,0))))</f>
        <v>1000</v>
      </c>
      <c r="S469" s="185">
        <f t="shared" si="122"/>
        <v>0</v>
      </c>
      <c r="T469" s="215" t="s">
        <v>2132</v>
      </c>
      <c r="U469" s="214">
        <v>0.3</v>
      </c>
      <c r="V469" s="216">
        <f t="shared" si="123"/>
        <v>21.159785714285714</v>
      </c>
      <c r="W469" s="175"/>
    </row>
    <row r="470" spans="1:23" hidden="1">
      <c r="A470" t="str">
        <f t="shared" si="124"/>
        <v>1040BR011930203805</v>
      </c>
      <c r="C470" s="190" t="str">
        <f t="shared" si="121"/>
        <v>BR0119301040</v>
      </c>
      <c r="D470" s="198">
        <v>1040</v>
      </c>
      <c r="E470" s="222">
        <v>203805</v>
      </c>
      <c r="F470" s="190" t="s">
        <v>548</v>
      </c>
      <c r="G470" s="39" t="s">
        <v>1486</v>
      </c>
      <c r="H470" s="190" t="s">
        <v>1978</v>
      </c>
      <c r="I470" s="198" t="s">
        <v>487</v>
      </c>
      <c r="J470" s="179">
        <f>VLOOKUP(C470,BASE!A:N,14,0)</f>
        <v>107.751</v>
      </c>
      <c r="K470" s="179">
        <f>VLOOKUP(C470,BASE!A:O,15,0)</f>
        <v>3.06</v>
      </c>
      <c r="L470" s="185">
        <f>VLOOKUP(G470,BASE!F:M,8,0)*0.03</f>
        <v>0.25550999999999996</v>
      </c>
      <c r="M470" s="190" t="s">
        <v>42</v>
      </c>
      <c r="N470" s="198" t="s">
        <v>488</v>
      </c>
      <c r="O470" s="192" t="s">
        <v>121</v>
      </c>
      <c r="P470" s="185">
        <v>0</v>
      </c>
      <c r="Q470" s="190" t="str">
        <f>VLOOKUP(G470,BASE!F:H,3,0)</f>
        <v>TTF0220 LRING</v>
      </c>
      <c r="R470" s="212">
        <f>IF(O470="PRANCHA",VLOOKUP(Q470,QUANT!F:K,6,0),IF('Precificação CIF'!O470="BAÚ",VLOOKUP('Precificação CIF'!Q470,QUANT!F:K,2,0),IF(O470="CARRETA",VLOOKUP(Q470,QUANT!F:K,3,0))))</f>
        <v>240</v>
      </c>
      <c r="S470" s="185">
        <f t="shared" si="122"/>
        <v>0</v>
      </c>
      <c r="T470" s="215" t="s">
        <v>2132</v>
      </c>
      <c r="U470" s="214">
        <v>0.3</v>
      </c>
      <c r="V470" s="216">
        <f t="shared" si="123"/>
        <v>158.66644285714287</v>
      </c>
      <c r="W470" s="175"/>
    </row>
    <row r="471" spans="1:23" hidden="1">
      <c r="A471" t="str">
        <f t="shared" si="124"/>
        <v>1040BR010623203805</v>
      </c>
      <c r="C471" s="190" t="str">
        <f t="shared" si="121"/>
        <v>BR0106231040</v>
      </c>
      <c r="D471" s="198">
        <v>1040</v>
      </c>
      <c r="E471" s="222">
        <v>203805</v>
      </c>
      <c r="F471" s="190" t="s">
        <v>548</v>
      </c>
      <c r="G471" s="39" t="s">
        <v>1495</v>
      </c>
      <c r="H471" s="190" t="s">
        <v>1985</v>
      </c>
      <c r="I471" s="198" t="s">
        <v>487</v>
      </c>
      <c r="J471" s="179">
        <f>VLOOKUP(C471,BASE!A:N,14,0)</f>
        <v>33.615340000000003</v>
      </c>
      <c r="K471" s="179">
        <f>VLOOKUP(C471,BASE!A:O,15,0)</f>
        <v>2.4</v>
      </c>
      <c r="L471" s="185">
        <f>VLOOKUP(G471,BASE!F:M,8,0)*0.03</f>
        <v>5.6459999999999996E-2</v>
      </c>
      <c r="M471" s="190" t="s">
        <v>42</v>
      </c>
      <c r="N471" s="198" t="s">
        <v>488</v>
      </c>
      <c r="O471" s="192" t="s">
        <v>121</v>
      </c>
      <c r="P471" s="185">
        <v>0</v>
      </c>
      <c r="Q471" s="190" t="str">
        <f>VLOOKUP(G471,BASE!F:H,3,0)</f>
        <v>TTR0030 CILLQ</v>
      </c>
      <c r="R471" s="212">
        <f>IF(O471="PRANCHA",VLOOKUP(Q471,QUANT!F:K,6,0),IF('Precificação CIF'!O471="BAÚ",VLOOKUP('Precificação CIF'!Q471,QUANT!F:K,2,0),IF(O471="CARRETA",VLOOKUP(Q471,QUANT!F:K,3,0))))</f>
        <v>1392</v>
      </c>
      <c r="S471" s="185">
        <f t="shared" si="122"/>
        <v>0</v>
      </c>
      <c r="T471" s="215" t="s">
        <v>2132</v>
      </c>
      <c r="U471" s="214">
        <v>0.3</v>
      </c>
      <c r="V471" s="216">
        <f t="shared" si="123"/>
        <v>51.531142857142868</v>
      </c>
      <c r="W471" s="175"/>
    </row>
    <row r="472" spans="1:23" hidden="1">
      <c r="A472" t="str">
        <f t="shared" si="124"/>
        <v>1040BR001352203805</v>
      </c>
      <c r="C472" s="190" t="str">
        <f t="shared" si="121"/>
        <v>BR0013521040</v>
      </c>
      <c r="D472" s="198">
        <v>1040</v>
      </c>
      <c r="E472" s="222">
        <v>203805</v>
      </c>
      <c r="F472" s="190" t="s">
        <v>548</v>
      </c>
      <c r="G472" s="39" t="s">
        <v>1496</v>
      </c>
      <c r="H472" s="190" t="s">
        <v>1986</v>
      </c>
      <c r="I472" s="198" t="s">
        <v>487</v>
      </c>
      <c r="J472" s="179">
        <f>VLOOKUP(C472,BASE!A:N,14,0)</f>
        <v>52.109029999999997</v>
      </c>
      <c r="K472" s="179">
        <f>VLOOKUP(C472,BASE!A:O,15,0)</f>
        <v>2.4</v>
      </c>
      <c r="L472" s="185">
        <f>VLOOKUP(G472,BASE!F:M,8,0)*0.03</f>
        <v>9.375E-2</v>
      </c>
      <c r="M472" s="190" t="s">
        <v>42</v>
      </c>
      <c r="N472" s="198" t="s">
        <v>488</v>
      </c>
      <c r="O472" s="192" t="s">
        <v>121</v>
      </c>
      <c r="P472" s="185">
        <v>0</v>
      </c>
      <c r="Q472" s="190" t="str">
        <f>VLOOKUP(G472,BASE!F:H,3,0)</f>
        <v>TTR0050 CILIN</v>
      </c>
      <c r="R472" s="212">
        <f>IF(O472="PRANCHA",VLOOKUP(Q472,QUANT!F:K,6,0),IF('Precificação CIF'!O472="BAÚ",VLOOKUP('Precificação CIF'!Q472,QUANT!F:K,2,0),IF(O472="CARRETA",VLOOKUP(Q472,QUANT!F:K,3,0))))</f>
        <v>840</v>
      </c>
      <c r="S472" s="185">
        <f t="shared" si="122"/>
        <v>0</v>
      </c>
      <c r="T472" s="215" t="s">
        <v>2132</v>
      </c>
      <c r="U472" s="214">
        <v>0.3</v>
      </c>
      <c r="V472" s="216">
        <f t="shared" si="123"/>
        <v>78.003971428571433</v>
      </c>
      <c r="W472" s="175"/>
    </row>
    <row r="473" spans="1:23" hidden="1">
      <c r="A473" t="str">
        <f t="shared" si="124"/>
        <v>1040BR003066203805</v>
      </c>
      <c r="C473" s="190" t="str">
        <f t="shared" si="121"/>
        <v>BR0030661040</v>
      </c>
      <c r="D473" s="198">
        <v>1040</v>
      </c>
      <c r="E473" s="222">
        <v>203805</v>
      </c>
      <c r="F473" s="190" t="s">
        <v>548</v>
      </c>
      <c r="G473" s="39" t="s">
        <v>1132</v>
      </c>
      <c r="H473" s="190" t="s">
        <v>1637</v>
      </c>
      <c r="I473" s="198" t="s">
        <v>487</v>
      </c>
      <c r="J473" s="179">
        <f>VLOOKUP(C473,BASE!A:N,14,0)</f>
        <v>2.7412200000000002</v>
      </c>
      <c r="K473" s="179">
        <f>VLOOKUP(C473,BASE!A:O,15,0)</f>
        <v>0.14000000000000001</v>
      </c>
      <c r="L473" s="185">
        <f>VLOOKUP(G473,BASE!F:M,8,0)*0.03</f>
        <v>6.6E-3</v>
      </c>
      <c r="M473" s="190" t="s">
        <v>42</v>
      </c>
      <c r="N473" s="198" t="s">
        <v>488</v>
      </c>
      <c r="O473" s="192" t="s">
        <v>121</v>
      </c>
      <c r="P473" s="185">
        <v>0</v>
      </c>
      <c r="Q473" s="190" t="str">
        <f>VLOOKUP(G473,BASE!F:H,3,0)</f>
        <v>BTF0005 RETAN</v>
      </c>
      <c r="R473" s="212">
        <f>IF(O473="PRANCHA",VLOOKUP(Q473,QUANT!F:K,6,0),IF('Precificação CIF'!O473="BAÚ",VLOOKUP('Precificação CIF'!Q473,QUANT!F:K,2,0),IF(O473="CARRETA",VLOOKUP(Q473,QUANT!F:K,3,0))))</f>
        <v>8000</v>
      </c>
      <c r="S473" s="185">
        <f t="shared" si="122"/>
        <v>0</v>
      </c>
      <c r="T473" s="215" t="s">
        <v>2132</v>
      </c>
      <c r="U473" s="214">
        <v>0.3</v>
      </c>
      <c r="V473" s="216">
        <f t="shared" si="123"/>
        <v>4.1254571428571438</v>
      </c>
      <c r="W473" s="175"/>
    </row>
    <row r="474" spans="1:23" hidden="1">
      <c r="A474" t="str">
        <f t="shared" si="124"/>
        <v>1040BR001342203805</v>
      </c>
      <c r="C474" s="190" t="str">
        <f t="shared" si="121"/>
        <v>BR0013421040</v>
      </c>
      <c r="D474" s="198">
        <v>1040</v>
      </c>
      <c r="E474" s="222">
        <v>203805</v>
      </c>
      <c r="F474" s="190" t="s">
        <v>548</v>
      </c>
      <c r="G474" s="39" t="s">
        <v>1505</v>
      </c>
      <c r="H474" s="190" t="s">
        <v>1995</v>
      </c>
      <c r="I474" s="198" t="s">
        <v>487</v>
      </c>
      <c r="J474" s="179">
        <f>VLOOKUP(C474,BASE!A:N,14,0)</f>
        <v>134.22161</v>
      </c>
      <c r="K474" s="179">
        <f>VLOOKUP(C474,BASE!A:O,15,0)</f>
        <v>3.06</v>
      </c>
      <c r="L474" s="185">
        <f>VLOOKUP(G474,BASE!F:M,8,0)*0.03</f>
        <v>0.33038999999999996</v>
      </c>
      <c r="M474" s="190" t="s">
        <v>42</v>
      </c>
      <c r="N474" s="198" t="s">
        <v>488</v>
      </c>
      <c r="O474" s="192" t="s">
        <v>121</v>
      </c>
      <c r="P474" s="185">
        <v>0</v>
      </c>
      <c r="Q474" s="190" t="str">
        <f>VLOOKUP(G474,BASE!F:H,3,0)</f>
        <v>TTR0200 VANLQ</v>
      </c>
      <c r="R474" s="212">
        <f>IF(O474="PRANCHA",VLOOKUP(Q474,QUANT!F:K,6,0),IF('Precificação CIF'!O474="BAÚ",VLOOKUP('Precificação CIF'!Q474,QUANT!F:K,2,0),IF(O474="CARRETA",VLOOKUP(Q474,QUANT!F:K,3,0))))</f>
        <v>240</v>
      </c>
      <c r="S474" s="185">
        <f t="shared" si="122"/>
        <v>0</v>
      </c>
      <c r="T474" s="215" t="s">
        <v>2132</v>
      </c>
      <c r="U474" s="214">
        <v>0.3</v>
      </c>
      <c r="V474" s="216">
        <f t="shared" si="123"/>
        <v>196.58857142857144</v>
      </c>
      <c r="W474" s="175"/>
    </row>
    <row r="475" spans="1:23" hidden="1">
      <c r="A475" t="str">
        <f t="shared" si="124"/>
        <v>1040BR012105203805</v>
      </c>
      <c r="C475" s="190" t="str">
        <f t="shared" si="121"/>
        <v>BR0121051040</v>
      </c>
      <c r="D475" s="198">
        <v>1040</v>
      </c>
      <c r="E475" s="39">
        <v>203805</v>
      </c>
      <c r="F475" s="190" t="s">
        <v>548</v>
      </c>
      <c r="G475" s="39" t="s">
        <v>2140</v>
      </c>
      <c r="H475" s="190" t="s">
        <v>2062</v>
      </c>
      <c r="I475" s="198" t="s">
        <v>487</v>
      </c>
      <c r="J475" s="179">
        <f>VLOOKUP(C475,BASE!A:N,14,0)</f>
        <v>9.6012699999999995</v>
      </c>
      <c r="K475" s="179">
        <f>VLOOKUP(C475,BASE!A:O,15,0)</f>
        <v>2.4</v>
      </c>
      <c r="L475" s="185">
        <f>VLOOKUP(G475,BASE!F:M,8,0)*0.03</f>
        <v>5.3862180000000003E-2</v>
      </c>
      <c r="M475" s="190" t="s">
        <v>42</v>
      </c>
      <c r="N475" s="198" t="s">
        <v>488</v>
      </c>
      <c r="O475" s="192" t="s">
        <v>122</v>
      </c>
      <c r="P475" s="185">
        <v>0</v>
      </c>
      <c r="Q475" s="190" t="str">
        <f>VLOOKUP(G475,BASE!F:H,3,0)</f>
        <v>BTF0030 RBQTA</v>
      </c>
      <c r="R475" s="212">
        <f>IF(O475="PRANCHA",VLOOKUP(Q475,QUANT!F:K,6,0),IF('Precificação CIF'!O475="BAÚ",VLOOKUP('Precificação CIF'!Q475,QUANT!F:K,2,0),IF(O475="CARRETA",VLOOKUP(Q475,QUANT!F:K,3,0))))</f>
        <v>2300</v>
      </c>
      <c r="S475" s="185">
        <f t="shared" si="122"/>
        <v>0</v>
      </c>
      <c r="T475" s="215" t="s">
        <v>2132</v>
      </c>
      <c r="U475" s="214">
        <v>0.3</v>
      </c>
      <c r="V475" s="216">
        <f t="shared" si="123"/>
        <v>17.2216174</v>
      </c>
      <c r="W475" s="190"/>
    </row>
    <row r="476" spans="1:23" hidden="1">
      <c r="A476" t="str">
        <f t="shared" si="124"/>
        <v>1040BR011946212058</v>
      </c>
      <c r="C476" s="190" t="str">
        <f t="shared" si="121"/>
        <v>BR0119461040</v>
      </c>
      <c r="D476" s="198">
        <v>1040</v>
      </c>
      <c r="E476" s="222">
        <v>212058</v>
      </c>
      <c r="F476" s="190" t="s">
        <v>728</v>
      </c>
      <c r="G476" s="39" t="s">
        <v>1507</v>
      </c>
      <c r="H476" s="190" t="s">
        <v>1997</v>
      </c>
      <c r="I476" s="198" t="s">
        <v>487</v>
      </c>
      <c r="J476" s="179">
        <f>VLOOKUP(C476,BASE!A:N,14,0)</f>
        <v>75.69614</v>
      </c>
      <c r="K476" s="179">
        <f>VLOOKUP(C476,BASE!A:O,15,0)</f>
        <v>3.06</v>
      </c>
      <c r="L476" s="185">
        <f>VLOOKUP(G476,BASE!F:M,8,0)*0.03</f>
        <v>0.33038999999999996</v>
      </c>
      <c r="M476" s="190" t="s">
        <v>273</v>
      </c>
      <c r="N476" s="217" t="s">
        <v>502</v>
      </c>
      <c r="O476" s="192" t="s">
        <v>121</v>
      </c>
      <c r="P476" s="185">
        <f>VLOOKUP(O476&amp;M476&amp;D476,'Tabela Frete At. 23.03.22'!A:P,16,0)</f>
        <v>4574.8157330909089</v>
      </c>
      <c r="Q476" s="190" t="str">
        <f>VLOOKUP(G476,BASE!F:H,3,0)</f>
        <v>TTR0200 VANLQ</v>
      </c>
      <c r="R476" s="212">
        <f>IF(O476="PRANCHA",VLOOKUP(Q476,QUANT!F:K,6,0),IF('Precificação CIF'!O476="BAÚ",VLOOKUP('Precificação CIF'!Q476,QUANT!F:K,2,0),IF(O476="CARRETA",VLOOKUP(Q476,QUANT!F:K,3,0))))</f>
        <v>240</v>
      </c>
      <c r="S476" s="185">
        <f t="shared" si="122"/>
        <v>19.061732221212122</v>
      </c>
      <c r="T476" s="215" t="s">
        <v>2133</v>
      </c>
      <c r="U476" s="214">
        <v>0.3</v>
      </c>
      <c r="V476" s="216">
        <f t="shared" si="123"/>
        <v>140.21180317316018</v>
      </c>
      <c r="W476" s="175"/>
    </row>
    <row r="477" spans="1:23" hidden="1">
      <c r="A477" t="str">
        <f t="shared" si="124"/>
        <v>1040BR010753212058</v>
      </c>
      <c r="C477" s="190" t="str">
        <f t="shared" si="121"/>
        <v>BR0107531040</v>
      </c>
      <c r="D477" s="198">
        <v>1040</v>
      </c>
      <c r="E477" s="222">
        <v>212058</v>
      </c>
      <c r="F477" s="190" t="s">
        <v>728</v>
      </c>
      <c r="G477" s="39" t="s">
        <v>1446</v>
      </c>
      <c r="H477" s="190" t="s">
        <v>1938</v>
      </c>
      <c r="I477" s="198" t="s">
        <v>487</v>
      </c>
      <c r="J477" s="179">
        <f>VLOOKUP(C477,BASE!A:N,14,0)</f>
        <v>55.399970000000003</v>
      </c>
      <c r="K477" s="179">
        <f>VLOOKUP(C477,BASE!A:O,15,0)</f>
        <v>3.06</v>
      </c>
      <c r="L477" s="185">
        <f>VLOOKUP(G477,BASE!F:M,8,0)*0.03</f>
        <v>0.28519199999999995</v>
      </c>
      <c r="M477" s="191" t="s">
        <v>273</v>
      </c>
      <c r="N477" s="217" t="s">
        <v>502</v>
      </c>
      <c r="O477" s="192" t="s">
        <v>121</v>
      </c>
      <c r="P477" s="185">
        <f>VLOOKUP(O477&amp;M477&amp;D477,'Tabela Frete At. 23.03.22'!A:P,16,0)</f>
        <v>4574.8157330909089</v>
      </c>
      <c r="Q477" s="190" t="str">
        <f>VLOOKUP(G477,BASE!F:H,3,0)</f>
        <v>TTF0200 ELANE</v>
      </c>
      <c r="R477" s="212">
        <f>IF(O477="PRANCHA",VLOOKUP(Q477,QUANT!F:K,6,0),IF('Precificação CIF'!O477="BAÚ",VLOOKUP('Precificação CIF'!Q477,QUANT!F:K,2,0),IF(O477="CARRETA",VLOOKUP(Q477,QUANT!F:K,3,0))))</f>
        <v>240</v>
      </c>
      <c r="S477" s="185">
        <f t="shared" si="122"/>
        <v>19.061732221212122</v>
      </c>
      <c r="T477" s="215" t="s">
        <v>2133</v>
      </c>
      <c r="U477" s="214">
        <v>0.3</v>
      </c>
      <c r="V477" s="216">
        <f t="shared" si="123"/>
        <v>111.15270603030305</v>
      </c>
      <c r="W477" s="175"/>
    </row>
    <row r="478" spans="1:23" hidden="1">
      <c r="A478" t="str">
        <f t="shared" si="124"/>
        <v>2060BR010711212058</v>
      </c>
      <c r="C478" s="190" t="str">
        <f t="shared" si="121"/>
        <v>BR0107112060</v>
      </c>
      <c r="D478" s="198">
        <v>2060</v>
      </c>
      <c r="E478" s="222">
        <v>212058</v>
      </c>
      <c r="F478" s="190" t="s">
        <v>728</v>
      </c>
      <c r="G478" s="39" t="s">
        <v>1409</v>
      </c>
      <c r="H478" s="190" t="s">
        <v>1908</v>
      </c>
      <c r="I478" s="198" t="s">
        <v>487</v>
      </c>
      <c r="J478" s="179">
        <f>VLOOKUP(C478,BASE!A:N,14,0)</f>
        <v>164.81707</v>
      </c>
      <c r="K478" s="179">
        <f>VLOOKUP(C478,BASE!A:O,15,0)</f>
        <v>2.12</v>
      </c>
      <c r="L478" s="185"/>
      <c r="M478" s="191" t="s">
        <v>273</v>
      </c>
      <c r="N478" s="217" t="s">
        <v>502</v>
      </c>
      <c r="O478" s="192" t="s">
        <v>122</v>
      </c>
      <c r="P478" s="185">
        <f>VLOOKUP(O478&amp;M478&amp;D478,'Tabela Frete At. 23.03.22'!A:P,16,0)</f>
        <v>8888.7214872237109</v>
      </c>
      <c r="Q478" s="190" t="str">
        <f>VLOOKUP(G478,BASE!F:H,3,0)</f>
        <v>TR 200</v>
      </c>
      <c r="R478" s="212">
        <f>IF(O478="PRANCHA",VLOOKUP(Q478,QUANT!F:K,6,0),IF('Precificação CIF'!O478="BAÚ",VLOOKUP('Precificação CIF'!Q478,QUANT!F:K,2,0),IF(O478="CARRETA",VLOOKUP(Q478,QUANT!F:K,3,0))))</f>
        <v>300</v>
      </c>
      <c r="S478" s="185">
        <f t="shared" si="122"/>
        <v>29.629071624079035</v>
      </c>
      <c r="T478" s="215" t="s">
        <v>2133</v>
      </c>
      <c r="U478" s="214">
        <v>0.3</v>
      </c>
      <c r="V478" s="216">
        <f t="shared" si="123"/>
        <v>280.80877374868436</v>
      </c>
      <c r="W478" s="175"/>
    </row>
    <row r="479" spans="1:23" hidden="1">
      <c r="A479" t="str">
        <f t="shared" si="124"/>
        <v>1040BR011906212058</v>
      </c>
      <c r="C479" s="190" t="str">
        <f t="shared" si="121"/>
        <v>BR0119061040</v>
      </c>
      <c r="D479" s="198">
        <v>1040</v>
      </c>
      <c r="E479" s="222">
        <v>212058</v>
      </c>
      <c r="F479" s="190" t="s">
        <v>728</v>
      </c>
      <c r="G479" s="39" t="s">
        <v>1160</v>
      </c>
      <c r="H479" s="190" t="s">
        <v>1677</v>
      </c>
      <c r="I479" s="198" t="s">
        <v>487</v>
      </c>
      <c r="J479" s="179">
        <f>VLOOKUP(C479,BASE!A:N,14,0)</f>
        <v>24.08</v>
      </c>
      <c r="K479" s="179">
        <f>VLOOKUP(C479,BASE!A:O,15,0)</f>
        <v>2.4</v>
      </c>
      <c r="L479" s="185">
        <f>VLOOKUP(G479,BASE!F:M,8,0)*0.03</f>
        <v>5.3862180000000003E-2</v>
      </c>
      <c r="M479" s="191" t="s">
        <v>273</v>
      </c>
      <c r="N479" s="217" t="s">
        <v>502</v>
      </c>
      <c r="O479" s="192" t="s">
        <v>121</v>
      </c>
      <c r="P479" s="185">
        <f>VLOOKUP(O479&amp;M479&amp;D479,'Tabela Frete At. 23.03.22'!A:P,16,0)</f>
        <v>4574.8157330909089</v>
      </c>
      <c r="Q479" s="190" t="str">
        <f>VLOOKUP(G479,BASE!F:H,3,0)</f>
        <v>BTF0030 RBQTA</v>
      </c>
      <c r="R479" s="212">
        <f>IF(O479="PRANCHA",VLOOKUP(Q479,QUANT!F:K,6,0),IF('Precificação CIF'!O479="BAÚ",VLOOKUP('Precificação CIF'!Q479,QUANT!F:K,2,0),IF(O479="CARRETA",VLOOKUP(Q479,QUANT!F:K,3,0))))</f>
        <v>1600</v>
      </c>
      <c r="S479" s="185">
        <f t="shared" si="122"/>
        <v>2.859259833181818</v>
      </c>
      <c r="T479" s="215" t="s">
        <v>2133</v>
      </c>
      <c r="U479" s="214">
        <v>0.3</v>
      </c>
      <c r="V479" s="216">
        <f t="shared" si="123"/>
        <v>41.990174304545448</v>
      </c>
      <c r="W479" s="175"/>
    </row>
    <row r="480" spans="1:23" hidden="1">
      <c r="A480" t="s">
        <v>2271</v>
      </c>
      <c r="C480" s="190" t="str">
        <f t="shared" si="121"/>
        <v>220109471040</v>
      </c>
      <c r="D480" s="198">
        <v>1040</v>
      </c>
      <c r="E480" s="39">
        <v>200183</v>
      </c>
      <c r="F480" s="190" t="s">
        <v>2429</v>
      </c>
      <c r="G480" s="190">
        <v>22010947</v>
      </c>
      <c r="H480" s="190" t="s">
        <v>2197</v>
      </c>
      <c r="I480" s="198" t="s">
        <v>487</v>
      </c>
      <c r="J480" s="179">
        <f>VLOOKUP(C480,BASE!A:N,14,0)</f>
        <v>13.22625</v>
      </c>
      <c r="K480" s="179">
        <f>VLOOKUP(C480,BASE!A:O,15,0)</f>
        <v>0.7</v>
      </c>
      <c r="L480" s="185">
        <f>VLOOKUP(G480,BASE!F:M,8,0)*0.03</f>
        <v>3.1800000000000002E-2</v>
      </c>
      <c r="M480" s="190" t="s">
        <v>72</v>
      </c>
      <c r="N480" s="217" t="s">
        <v>346</v>
      </c>
      <c r="O480" s="192" t="s">
        <v>121</v>
      </c>
      <c r="P480" s="185">
        <f>VLOOKUP(O480&amp;M480&amp;D480,'Tabela Frete At. 23.03.22'!A:P,16,0)</f>
        <v>2371.0708181818181</v>
      </c>
      <c r="Q480" s="190" t="str">
        <f>VLOOKUP(G480,BASE!F:H,3,0)</f>
        <v>BTF0020 RTAN4</v>
      </c>
      <c r="R480" s="212">
        <f>IF(O480="PRANCHA",VLOOKUP(Q480,QUANT!F:K,6,0),IF('Precificação CIF'!O480="BAÚ",VLOOKUP('Precificação CIF'!Q480,QUANT!F:K,2,0),IF(O480="CARRETA",VLOOKUP(Q480,QUANT!F:K,3,0))))</f>
        <v>2000</v>
      </c>
      <c r="S480" s="185">
        <f t="shared" si="122"/>
        <v>1.1855354090909092</v>
      </c>
      <c r="T480" s="215" t="s">
        <v>2132</v>
      </c>
      <c r="U480" s="214">
        <v>0.3</v>
      </c>
      <c r="V480" s="216">
        <f t="shared" si="123"/>
        <v>19.940071428571429</v>
      </c>
      <c r="W480" s="190"/>
    </row>
    <row r="481" spans="1:23" hidden="1">
      <c r="A481" t="s">
        <v>2362</v>
      </c>
      <c r="C481" s="190" t="str">
        <f t="shared" si="121"/>
        <v>BR0001072064</v>
      </c>
      <c r="D481" s="198">
        <v>2064</v>
      </c>
      <c r="E481" s="39">
        <v>206696</v>
      </c>
      <c r="F481" s="190" t="s">
        <v>570</v>
      </c>
      <c r="G481" s="190" t="s">
        <v>1406</v>
      </c>
      <c r="H481" s="190" t="s">
        <v>2603</v>
      </c>
      <c r="I481" s="198" t="s">
        <v>487</v>
      </c>
      <c r="J481" s="179">
        <f>VLOOKUP(C481,BASE!A:N,14,0)</f>
        <v>137.78873999999999</v>
      </c>
      <c r="K481" s="179">
        <f>VLOOKUP(C481,BASE!A:O,15,0)</f>
        <v>2.64</v>
      </c>
      <c r="L481" s="185">
        <f>VLOOKUP(G481,BASE!F:M,8,0)*0.03</f>
        <v>0.47670750000000001</v>
      </c>
      <c r="M481" s="190" t="s">
        <v>46</v>
      </c>
      <c r="N481" s="217" t="s">
        <v>346</v>
      </c>
      <c r="O481" s="192" t="s">
        <v>122</v>
      </c>
      <c r="P481" s="185">
        <f>VLOOKUP(O481&amp;M481&amp;D481,'Tabela Frete At. 23.03.22'!A:P,16,0)</f>
        <v>5539.0227727272731</v>
      </c>
      <c r="Q481" s="190" t="str">
        <f>VLOOKUP(G481,BASE!F:H,3,0)</f>
        <v>TR 200</v>
      </c>
      <c r="R481" s="212">
        <f>IF(O481="PRANCHA",VLOOKUP(Q481,QUANT!F:K,6,0),IF('Precificação CIF'!O481="BAÚ",VLOOKUP('Precificação CIF'!Q481,QUANT!F:K,2,0),IF(O481="CARRETA",VLOOKUP(Q481,QUANT!F:K,3,0))))</f>
        <v>300</v>
      </c>
      <c r="S481" s="185">
        <f t="shared" si="122"/>
        <v>18.463409242424245</v>
      </c>
      <c r="T481" s="215" t="s">
        <v>2132</v>
      </c>
      <c r="U481" s="214">
        <v>0.3</v>
      </c>
      <c r="V481" s="216">
        <f t="shared" si="123"/>
        <v>201.29349642857142</v>
      </c>
    </row>
    <row r="482" spans="1:23" hidden="1">
      <c r="A482" t="s">
        <v>2375</v>
      </c>
      <c r="C482" s="190" t="str">
        <f t="shared" si="121"/>
        <v>BR0121722064</v>
      </c>
      <c r="D482" s="198">
        <v>2064</v>
      </c>
      <c r="E482" s="39">
        <v>201347</v>
      </c>
      <c r="F482" s="190" t="s">
        <v>570</v>
      </c>
      <c r="G482" s="190" t="s">
        <v>2515</v>
      </c>
      <c r="H482" s="190" t="s">
        <v>2576</v>
      </c>
      <c r="I482" s="198" t="s">
        <v>487</v>
      </c>
      <c r="J482" s="179">
        <f>VLOOKUP(C482,BASE!A:N,14,0)</f>
        <v>71.413250000000005</v>
      </c>
      <c r="K482" s="179">
        <f>VLOOKUP(C482,BASE!A:O,15,0)</f>
        <v>2.64</v>
      </c>
      <c r="L482" s="185">
        <f>VLOOKUP(G482,BASE!F:M,8,0)*0.03</f>
        <v>0.56699999999999995</v>
      </c>
      <c r="M482" s="190" t="s">
        <v>22</v>
      </c>
      <c r="N482" s="217" t="s">
        <v>346</v>
      </c>
      <c r="O482" s="192" t="s">
        <v>122</v>
      </c>
      <c r="P482" s="185">
        <f>VLOOKUP(O482&amp;M482&amp;D482,'Tabela Frete At. 23.03.22'!A:P,16,0)</f>
        <v>5431.7700454545447</v>
      </c>
      <c r="Q482" s="190" t="str">
        <f>VLOOKUP(G482,BASE!F:H,3,0)</f>
        <v>TF 200</v>
      </c>
      <c r="R482" s="212">
        <f>IF(O482="PRANCHA",VLOOKUP(Q482,QUANT!F:K,6,0),IF('Precificação CIF'!O482="BAÚ",VLOOKUP('Precificação CIF'!Q482,QUANT!F:K,2,0),IF(O482="CARRETA",VLOOKUP(Q482,QUANT!F:K,3,0))))</f>
        <v>324</v>
      </c>
      <c r="S482" s="185">
        <f t="shared" si="122"/>
        <v>16.764722362514028</v>
      </c>
      <c r="T482" s="215" t="s">
        <v>2133</v>
      </c>
      <c r="U482" s="214">
        <v>0.3</v>
      </c>
      <c r="V482" s="216">
        <f t="shared" si="123"/>
        <v>130.54996051787717</v>
      </c>
    </row>
    <row r="483" spans="1:23" hidden="1">
      <c r="A483" t="s">
        <v>2383</v>
      </c>
      <c r="C483" s="190" t="str">
        <f t="shared" si="121"/>
        <v>BR0001022064</v>
      </c>
      <c r="D483" s="198">
        <v>2064</v>
      </c>
      <c r="E483" s="39">
        <v>206696</v>
      </c>
      <c r="F483" s="190" t="s">
        <v>570</v>
      </c>
      <c r="G483" s="190" t="s">
        <v>1288</v>
      </c>
      <c r="H483" s="190" t="s">
        <v>2606</v>
      </c>
      <c r="I483" s="198" t="s">
        <v>487</v>
      </c>
      <c r="J483" s="179">
        <f>VLOOKUP(C483,BASE!A:N,14,0)</f>
        <v>154.43871999999999</v>
      </c>
      <c r="K483" s="179">
        <f>VLOOKUP(C483,BASE!A:O,15,0)</f>
        <v>2.64</v>
      </c>
      <c r="L483" s="185">
        <f>VLOOKUP(G483,BASE!F:M,8,0)*0.03</f>
        <v>0.58499999999999996</v>
      </c>
      <c r="M483" s="190" t="s">
        <v>46</v>
      </c>
      <c r="N483" s="217" t="s">
        <v>346</v>
      </c>
      <c r="O483" s="192" t="s">
        <v>122</v>
      </c>
      <c r="P483" s="185">
        <f>VLOOKUP(O483&amp;M483&amp;D483,'Tabela Frete At. 23.03.22'!A:P,16,0)</f>
        <v>5539.0227727272731</v>
      </c>
      <c r="Q483" s="190" t="str">
        <f>VLOOKUP(G483,BASE!F:H,3,0)</f>
        <v>TF 200</v>
      </c>
      <c r="R483" s="212">
        <f>IF(O483="PRANCHA",VLOOKUP(Q483,QUANT!F:K,6,0),IF('Precificação CIF'!O483="BAÚ",VLOOKUP('Precificação CIF'!Q483,QUANT!F:K,2,0),IF(O483="CARRETA",VLOOKUP(Q483,QUANT!F:K,3,0))))</f>
        <v>324</v>
      </c>
      <c r="S483" s="185">
        <f t="shared" si="122"/>
        <v>17.095749298540966</v>
      </c>
      <c r="T483" s="215" t="s">
        <v>2133</v>
      </c>
      <c r="U483" s="214">
        <v>0.3</v>
      </c>
      <c r="V483" s="216">
        <f t="shared" si="123"/>
        <v>249.65638471220137</v>
      </c>
    </row>
    <row r="484" spans="1:23" hidden="1">
      <c r="A484" t="s">
        <v>2391</v>
      </c>
      <c r="C484" s="190" t="str">
        <f t="shared" si="121"/>
        <v>BR0001072064</v>
      </c>
      <c r="D484" s="198">
        <v>2064</v>
      </c>
      <c r="E484" s="39">
        <v>201400</v>
      </c>
      <c r="F484" s="190" t="s">
        <v>570</v>
      </c>
      <c r="G484" s="190" t="s">
        <v>1406</v>
      </c>
      <c r="H484" s="190" t="s">
        <v>2603</v>
      </c>
      <c r="I484" s="198" t="s">
        <v>487</v>
      </c>
      <c r="J484" s="179">
        <f>VLOOKUP(C484,BASE!A:N,14,0)</f>
        <v>137.78873999999999</v>
      </c>
      <c r="K484" s="179">
        <f>VLOOKUP(C484,BASE!A:O,15,0)</f>
        <v>2.64</v>
      </c>
      <c r="L484" s="185">
        <f>VLOOKUP(G484,BASE!F:M,8,0)*0.03</f>
        <v>0.47670750000000001</v>
      </c>
      <c r="M484" s="190" t="s">
        <v>46</v>
      </c>
      <c r="N484" s="217" t="s">
        <v>346</v>
      </c>
      <c r="O484" s="192" t="s">
        <v>122</v>
      </c>
      <c r="P484" s="185">
        <f>VLOOKUP(O484&amp;M484&amp;D484,'Tabela Frete At. 23.03.22'!A:P,16,0)</f>
        <v>5539.0227727272731</v>
      </c>
      <c r="Q484" s="190" t="str">
        <f>VLOOKUP(G484,BASE!F:H,3,0)</f>
        <v>TR 200</v>
      </c>
      <c r="R484" s="212">
        <f>IF(O484="PRANCHA",VLOOKUP(Q484,QUANT!F:K,6,0),IF('Precificação CIF'!O484="BAÚ",VLOOKUP('Precificação CIF'!Q484,QUANT!F:K,2,0),IF(O484="CARRETA",VLOOKUP(Q484,QUANT!F:K,3,0))))</f>
        <v>300</v>
      </c>
      <c r="S484" s="185">
        <f t="shared" si="122"/>
        <v>18.463409242424245</v>
      </c>
      <c r="T484" s="215" t="s">
        <v>2132</v>
      </c>
      <c r="U484" s="214">
        <v>0.3</v>
      </c>
      <c r="V484" s="216">
        <f t="shared" si="123"/>
        <v>201.29349642857142</v>
      </c>
      <c r="W484" s="190"/>
    </row>
    <row r="485" spans="1:23" hidden="1">
      <c r="A485" t="str">
        <f>D485&amp;G485&amp;E485</f>
        <v>1040BR001342204069</v>
      </c>
      <c r="C485" s="190" t="str">
        <f t="shared" ref="C485:C508" si="125">G485&amp;D485</f>
        <v>BR0013421040</v>
      </c>
      <c r="D485" s="198">
        <v>1040</v>
      </c>
      <c r="E485" s="222">
        <v>204069</v>
      </c>
      <c r="F485" s="190" t="s">
        <v>618</v>
      </c>
      <c r="G485" s="39" t="s">
        <v>1505</v>
      </c>
      <c r="H485" s="190" t="s">
        <v>1995</v>
      </c>
      <c r="I485" s="198" t="s">
        <v>487</v>
      </c>
      <c r="J485" s="179">
        <f>VLOOKUP(C485,BASE!A:N,14,0)</f>
        <v>134.22161</v>
      </c>
      <c r="K485" s="179">
        <f>VLOOKUP(C485,BASE!A:O,15,0)</f>
        <v>3.06</v>
      </c>
      <c r="L485" s="185">
        <f>VLOOKUP(G485,BASE!F:M,8,0)*0.03</f>
        <v>0.33038999999999996</v>
      </c>
      <c r="M485" s="191" t="s">
        <v>238</v>
      </c>
      <c r="N485" s="217" t="s">
        <v>488</v>
      </c>
      <c r="O485" s="192" t="s">
        <v>121</v>
      </c>
      <c r="P485" s="185">
        <f>VLOOKUP(O485&amp;M485&amp;D485,'Tabela Frete At. 23.03.22'!A:P,16,0)</f>
        <v>2587.4761090909087</v>
      </c>
      <c r="Q485" s="190" t="str">
        <f>VLOOKUP(G485,BASE!F:H,3,0)</f>
        <v>TTR0200 VANLQ</v>
      </c>
      <c r="R485" s="212">
        <f>IF(O485="PRANCHA",VLOOKUP(Q485,QUANT!F:K,6,0),IF('Precificação CIF'!O485="BAÚ",VLOOKUP('Precificação CIF'!Q485,QUANT!F:K,2,0),IF(O485="CARRETA",VLOOKUP(Q485,QUANT!F:K,3,0))))</f>
        <v>240</v>
      </c>
      <c r="S485" s="185">
        <f t="shared" ref="S485:S508" si="126">P485/R485</f>
        <v>10.781150454545452</v>
      </c>
      <c r="T485" s="215" t="s">
        <v>2133</v>
      </c>
      <c r="U485" s="214">
        <v>0.3</v>
      </c>
      <c r="V485" s="216">
        <f t="shared" ref="V485:V508" si="127">IF(T485="CIF",(J485+K485+L485+S485)/(100%-U485),IF(T485="FOB",(J485+K485+L485)/(100%-U485),"FALTA DIGITAR CIF OU FOB"))</f>
        <v>211.99021493506493</v>
      </c>
      <c r="W485" s="175"/>
    </row>
    <row r="486" spans="1:23" hidden="1">
      <c r="A486" t="s">
        <v>2331</v>
      </c>
      <c r="C486" s="190" t="str">
        <f t="shared" si="125"/>
        <v>BR0121692060</v>
      </c>
      <c r="D486" s="198">
        <v>2060</v>
      </c>
      <c r="E486" s="39">
        <v>214742</v>
      </c>
      <c r="F486" s="190" t="s">
        <v>2452</v>
      </c>
      <c r="G486" s="190" t="s">
        <v>2512</v>
      </c>
      <c r="H486" s="190" t="s">
        <v>2568</v>
      </c>
      <c r="I486" s="198" t="s">
        <v>487</v>
      </c>
      <c r="J486" s="179">
        <f>VLOOKUP(C486,BASE!A:N,14,0)</f>
        <v>50.118380000000002</v>
      </c>
      <c r="K486" s="179">
        <f>VLOOKUP(C486,BASE!A:O,15,0)</f>
        <v>2.12</v>
      </c>
      <c r="L486" s="185">
        <f>VLOOKUP(G486,BASE!F:M,8,0)*0.03</f>
        <v>0.42</v>
      </c>
      <c r="M486" s="190" t="s">
        <v>72</v>
      </c>
      <c r="N486" s="217" t="s">
        <v>346</v>
      </c>
      <c r="O486" s="192" t="s">
        <v>121</v>
      </c>
      <c r="P486" s="185">
        <f>VLOOKUP(O486&amp;M486&amp;D486,'Tabela Frete At. 23.03.22'!A:P,16,0)</f>
        <v>2633.8799259969164</v>
      </c>
      <c r="Q486" s="190" t="str">
        <f>VLOOKUP(G486,BASE!F:H,3,0)</f>
        <v>TF 200</v>
      </c>
      <c r="R486" s="212">
        <f>IF(O486="PRANCHA",VLOOKUP(Q486,QUANT!F:K,6,0),IF('Precificação CIF'!O486="BAÚ",VLOOKUP('Precificação CIF'!Q486,QUANT!F:K,2,0),IF(O486="CARRETA",VLOOKUP(Q486,QUANT!F:K,3,0))))</f>
        <v>240</v>
      </c>
      <c r="S486" s="185">
        <f t="shared" si="126"/>
        <v>10.974499691653818</v>
      </c>
      <c r="T486" s="215" t="s">
        <v>2132</v>
      </c>
      <c r="U486" s="214">
        <v>0.3</v>
      </c>
      <c r="V486" s="216">
        <f t="shared" si="127"/>
        <v>75.22625714285715</v>
      </c>
    </row>
    <row r="487" spans="1:23" hidden="1">
      <c r="A487" t="s">
        <v>2337</v>
      </c>
      <c r="C487" s="190" t="str">
        <f t="shared" si="125"/>
        <v>BR0001612060</v>
      </c>
      <c r="D487" s="198">
        <v>2060</v>
      </c>
      <c r="E487" s="39">
        <v>214742</v>
      </c>
      <c r="F487" s="190" t="s">
        <v>2452</v>
      </c>
      <c r="G487" s="190" t="s">
        <v>1295</v>
      </c>
      <c r="H487" s="190" t="s">
        <v>2573</v>
      </c>
      <c r="I487" s="198" t="s">
        <v>487</v>
      </c>
      <c r="J487" s="179">
        <f>VLOOKUP(C487,BASE!A:N,14,0)</f>
        <v>49.334949999999999</v>
      </c>
      <c r="K487" s="179">
        <f>VLOOKUP(C487,BASE!A:O,15,0)</f>
        <v>2.12</v>
      </c>
      <c r="L487" s="185">
        <f>VLOOKUP(G487,BASE!F:M,8,0)*0.03</f>
        <v>0.42</v>
      </c>
      <c r="M487" s="190" t="s">
        <v>72</v>
      </c>
      <c r="N487" s="217" t="s">
        <v>346</v>
      </c>
      <c r="O487" s="192" t="s">
        <v>121</v>
      </c>
      <c r="P487" s="185">
        <f>VLOOKUP(O487&amp;M487&amp;D487,'Tabela Frete At. 23.03.22'!A:P,16,0)</f>
        <v>2633.8799259969164</v>
      </c>
      <c r="Q487" s="190" t="str">
        <f>VLOOKUP(G487,BASE!F:H,3,0)</f>
        <v>TF 200</v>
      </c>
      <c r="R487" s="212">
        <f>IF(O487="PRANCHA",VLOOKUP(Q487,QUANT!F:K,6,0),IF('Precificação CIF'!O487="BAÚ",VLOOKUP('Precificação CIF'!Q487,QUANT!F:K,2,0),IF(O487="CARRETA",VLOOKUP(Q487,QUANT!F:K,3,0))))</f>
        <v>240</v>
      </c>
      <c r="S487" s="185">
        <f t="shared" si="126"/>
        <v>10.974499691653818</v>
      </c>
      <c r="T487" s="215" t="s">
        <v>2132</v>
      </c>
      <c r="U487" s="214">
        <v>0.3</v>
      </c>
      <c r="V487" s="216">
        <f t="shared" si="127"/>
        <v>74.10707142857143</v>
      </c>
    </row>
    <row r="488" spans="1:23" hidden="1">
      <c r="A488" t="s">
        <v>2350</v>
      </c>
      <c r="C488" s="190" t="str">
        <f t="shared" si="125"/>
        <v>BR0121702060</v>
      </c>
      <c r="D488" s="198">
        <v>2060</v>
      </c>
      <c r="E488" s="39">
        <v>214742</v>
      </c>
      <c r="F488" s="190" t="s">
        <v>2452</v>
      </c>
      <c r="G488" s="190" t="s">
        <v>2521</v>
      </c>
      <c r="H488" s="190" t="s">
        <v>2588</v>
      </c>
      <c r="I488" s="198" t="s">
        <v>487</v>
      </c>
      <c r="J488" s="179">
        <f>VLOOKUP(C488,BASE!A:N,14,0)</f>
        <v>49.511600000000001</v>
      </c>
      <c r="K488" s="179">
        <f>VLOOKUP(C488,BASE!A:O,15,0)</f>
        <v>2.12</v>
      </c>
      <c r="L488" s="185">
        <f>VLOOKUP(G488,BASE!F:M,8,0)*0.03</f>
        <v>0.42</v>
      </c>
      <c r="M488" s="190" t="s">
        <v>72</v>
      </c>
      <c r="N488" s="217" t="s">
        <v>346</v>
      </c>
      <c r="O488" s="192" t="s">
        <v>121</v>
      </c>
      <c r="P488" s="185">
        <f>VLOOKUP(O488&amp;M488&amp;D488,'Tabela Frete At. 23.03.22'!A:P,16,0)</f>
        <v>2633.8799259969164</v>
      </c>
      <c r="Q488" s="190" t="str">
        <f>VLOOKUP(G488,BASE!F:H,3,0)</f>
        <v>TF 200</v>
      </c>
      <c r="R488" s="212">
        <f>IF(O488="PRANCHA",VLOOKUP(Q488,QUANT!F:K,6,0),IF('Precificação CIF'!O488="BAÚ",VLOOKUP('Precificação CIF'!Q488,QUANT!F:K,2,0),IF(O488="CARRETA",VLOOKUP(Q488,QUANT!F:K,3,0))))</f>
        <v>240</v>
      </c>
      <c r="S488" s="185">
        <f t="shared" si="126"/>
        <v>10.974499691653818</v>
      </c>
      <c r="T488" s="215" t="s">
        <v>2133</v>
      </c>
      <c r="U488" s="214">
        <v>0.3</v>
      </c>
      <c r="V488" s="216">
        <f t="shared" si="127"/>
        <v>90.03728527379117</v>
      </c>
    </row>
    <row r="489" spans="1:23" hidden="1">
      <c r="A489" t="s">
        <v>2252</v>
      </c>
      <c r="C489" s="190" t="str">
        <f t="shared" si="125"/>
        <v>BR0113051040</v>
      </c>
      <c r="D489" s="198">
        <v>1040</v>
      </c>
      <c r="E489" s="39">
        <v>204781</v>
      </c>
      <c r="F489" s="190" t="s">
        <v>2420</v>
      </c>
      <c r="G489" s="190" t="s">
        <v>1503</v>
      </c>
      <c r="H489" s="190" t="s">
        <v>2054</v>
      </c>
      <c r="I489" s="198" t="s">
        <v>487</v>
      </c>
      <c r="J489" s="179">
        <f>VLOOKUP(C489,BASE!A:N,14,0)</f>
        <v>56.141019999999997</v>
      </c>
      <c r="K489" s="179">
        <f>VLOOKUP(C489,BASE!A:O,15,0)</f>
        <v>3.06</v>
      </c>
      <c r="L489" s="185">
        <f>VLOOKUP(G489,BASE!F:M,8,0)*0.03</f>
        <v>0.23402999999999999</v>
      </c>
      <c r="M489" s="190" t="s">
        <v>72</v>
      </c>
      <c r="N489" s="217" t="s">
        <v>346</v>
      </c>
      <c r="O489" s="192" t="s">
        <v>121</v>
      </c>
      <c r="P489" s="185">
        <f>VLOOKUP(O489&amp;M489&amp;D489,'Tabela Frete At. 23.03.22'!A:P,16,0)</f>
        <v>2371.0708181818181</v>
      </c>
      <c r="Q489" s="190" t="str">
        <f>VLOOKUP(G489,BASE!F:H,3,0)</f>
        <v>TTR0200 CROSC</v>
      </c>
      <c r="R489" s="212">
        <f>IF(O489="PRANCHA",VLOOKUP(Q489,QUANT!F:K,6,0),IF('Precificação CIF'!O489="BAÚ",VLOOKUP('Precificação CIF'!Q489,QUANT!F:K,2,0),IF(O489="CARRETA",VLOOKUP(Q489,QUANT!F:K,3,0))))</f>
        <v>240</v>
      </c>
      <c r="S489" s="185">
        <f t="shared" si="126"/>
        <v>9.8794617424242421</v>
      </c>
      <c r="T489" s="215" t="s">
        <v>2133</v>
      </c>
      <c r="U489" s="214">
        <v>0.3</v>
      </c>
      <c r="V489" s="216">
        <f t="shared" si="127"/>
        <v>99.020731060606067</v>
      </c>
    </row>
    <row r="490" spans="1:23" hidden="1">
      <c r="A490" t="s">
        <v>2280</v>
      </c>
      <c r="C490" s="190" t="str">
        <f t="shared" si="125"/>
        <v>BR0121021040</v>
      </c>
      <c r="D490" s="198">
        <v>1040</v>
      </c>
      <c r="E490" s="39">
        <v>204781</v>
      </c>
      <c r="F490" s="190" t="s">
        <v>2420</v>
      </c>
      <c r="G490" s="190" t="s">
        <v>2143</v>
      </c>
      <c r="H490" s="190" t="s">
        <v>2047</v>
      </c>
      <c r="I490" s="198" t="s">
        <v>487</v>
      </c>
      <c r="J490" s="179">
        <f>VLOOKUP(C490,BASE!A:N,14,0)</f>
        <v>21.935210000000001</v>
      </c>
      <c r="K490" s="179">
        <f>VLOOKUP(C490,BASE!A:O,15,0)</f>
        <v>3.06</v>
      </c>
      <c r="L490" s="185">
        <f>VLOOKUP(G490,BASE!F:M,8,0)*0.03</f>
        <v>0.27560999999999997</v>
      </c>
      <c r="M490" s="190" t="s">
        <v>72</v>
      </c>
      <c r="N490" s="217" t="s">
        <v>346</v>
      </c>
      <c r="O490" s="192" t="s">
        <v>121</v>
      </c>
      <c r="P490" s="185">
        <f>VLOOKUP(O490&amp;M490&amp;D490,'Tabela Frete At. 23.03.22'!A:P,16,0)</f>
        <v>2371.0708181818181</v>
      </c>
      <c r="Q490" s="190" t="str">
        <f>VLOOKUP(G490,BASE!F:H,3,0)</f>
        <v>TTF0200 ELANE</v>
      </c>
      <c r="R490" s="212">
        <f>IF(O490="PRANCHA",VLOOKUP(Q490,QUANT!F:K,6,0),IF('Precificação CIF'!O490="BAÚ",VLOOKUP('Precificação CIF'!Q490,QUANT!F:K,2,0),IF(O490="CARRETA",VLOOKUP(Q490,QUANT!F:K,3,0))))</f>
        <v>240</v>
      </c>
      <c r="S490" s="185">
        <f t="shared" si="126"/>
        <v>9.8794617424242421</v>
      </c>
      <c r="T490" s="215" t="s">
        <v>2132</v>
      </c>
      <c r="U490" s="214">
        <v>0.3</v>
      </c>
      <c r="V490" s="216">
        <f t="shared" si="127"/>
        <v>36.101171428571433</v>
      </c>
    </row>
    <row r="491" spans="1:23" hidden="1">
      <c r="A491" t="s">
        <v>2333</v>
      </c>
      <c r="C491" s="190" t="str">
        <f t="shared" si="125"/>
        <v>BR0121952060</v>
      </c>
      <c r="D491" s="198">
        <v>2060</v>
      </c>
      <c r="E491" s="39">
        <v>214810</v>
      </c>
      <c r="F491" s="190" t="s">
        <v>2458</v>
      </c>
      <c r="G491" s="190" t="s">
        <v>2513</v>
      </c>
      <c r="H491" s="190" t="s">
        <v>2569</v>
      </c>
      <c r="I491" s="198" t="s">
        <v>487</v>
      </c>
      <c r="J491" s="179">
        <f>VLOOKUP(C491,BASE!A:N,14,0)</f>
        <v>47.412109999999998</v>
      </c>
      <c r="K491" s="179">
        <f>VLOOKUP(C491,BASE!A:O,15,0)</f>
        <v>2.12</v>
      </c>
      <c r="L491" s="185">
        <f>VLOOKUP(G491,BASE!F:M,8,0)*0.03</f>
        <v>0.39599999999999996</v>
      </c>
      <c r="M491" s="190" t="s">
        <v>72</v>
      </c>
      <c r="N491" s="217" t="s">
        <v>346</v>
      </c>
      <c r="O491" s="192" t="s">
        <v>121</v>
      </c>
      <c r="P491" s="185">
        <f>VLOOKUP(O491&amp;M491&amp;D491,'Tabela Frete At. 23.03.22'!A:P,16,0)</f>
        <v>2633.8799259969164</v>
      </c>
      <c r="Q491" s="190" t="str">
        <f>VLOOKUP(G491,BASE!F:H,3,0)</f>
        <v>TF 200</v>
      </c>
      <c r="R491" s="212">
        <f>IF(O491="PRANCHA",VLOOKUP(Q491,QUANT!F:K,6,0),IF('Precificação CIF'!O491="BAÚ",VLOOKUP('Precificação CIF'!Q491,QUANT!F:K,2,0),IF(O491="CARRETA",VLOOKUP(Q491,QUANT!F:K,3,0))))</f>
        <v>240</v>
      </c>
      <c r="S491" s="185">
        <f t="shared" si="126"/>
        <v>10.974499691653818</v>
      </c>
      <c r="T491" s="215" t="s">
        <v>2132</v>
      </c>
      <c r="U491" s="214">
        <v>0.3</v>
      </c>
      <c r="V491" s="216">
        <f t="shared" si="127"/>
        <v>71.325871428571432</v>
      </c>
      <c r="W491" s="190"/>
    </row>
    <row r="492" spans="1:23" hidden="1">
      <c r="A492" t="str">
        <f t="shared" ref="A492:A493" si="128">D492&amp;G492&amp;E492</f>
        <v>1040BR011894204999</v>
      </c>
      <c r="C492" s="190" t="str">
        <f t="shared" si="125"/>
        <v>BR0118941040</v>
      </c>
      <c r="D492" s="198">
        <v>1040</v>
      </c>
      <c r="E492" s="39">
        <v>204999</v>
      </c>
      <c r="F492" s="190" t="s">
        <v>2031</v>
      </c>
      <c r="G492" s="39" t="s">
        <v>1173</v>
      </c>
      <c r="H492" s="190" t="s">
        <v>2048</v>
      </c>
      <c r="I492" s="198" t="s">
        <v>487</v>
      </c>
      <c r="J492" s="179">
        <f>VLOOKUP(C492,BASE!A:N,14,0)</f>
        <v>27.253440000000001</v>
      </c>
      <c r="K492" s="179">
        <f>VLOOKUP(C492,BASE!A:O,15,0)</f>
        <v>2.4</v>
      </c>
      <c r="L492" s="185">
        <f>VLOOKUP(G492,BASE!F:M,8,0)*0.03</f>
        <v>6.656999999999999E-2</v>
      </c>
      <c r="M492" s="190" t="s">
        <v>250</v>
      </c>
      <c r="N492" s="198" t="s">
        <v>346</v>
      </c>
      <c r="O492" s="192" t="s">
        <v>122</v>
      </c>
      <c r="P492" s="185">
        <f>VLOOKUP(O492&amp;M492&amp;D492,'Tabela Frete At. 23.03.22'!A:P,16,0)</f>
        <v>1899.7696363636362</v>
      </c>
      <c r="Q492" s="190" t="str">
        <f>VLOOKUP(G492,BASE!F:H,3,0)</f>
        <v>BTF0050 FASTA</v>
      </c>
      <c r="R492" s="212">
        <f>IF(O492="PRANCHA",VLOOKUP(Q492,QUANT!F:K,6,0),IF('Precificação CIF'!O492="BAÚ",VLOOKUP('Precificação CIF'!Q492,QUANT!F:K,2,0),IF(O492="CARRETA",VLOOKUP(Q492,QUANT!F:K,3,0))))</f>
        <v>1350</v>
      </c>
      <c r="S492" s="185">
        <f t="shared" si="126"/>
        <v>1.4072367676767676</v>
      </c>
      <c r="T492" s="215" t="s">
        <v>2133</v>
      </c>
      <c r="U492" s="214">
        <v>0.3</v>
      </c>
      <c r="V492" s="216">
        <f t="shared" si="127"/>
        <v>44.467495382395384</v>
      </c>
      <c r="W492" s="175"/>
    </row>
    <row r="493" spans="1:23" hidden="1">
      <c r="A493" t="str">
        <f t="shared" si="128"/>
        <v>1040BR011538204999</v>
      </c>
      <c r="C493" s="190" t="str">
        <f t="shared" si="125"/>
        <v>BR0115381040</v>
      </c>
      <c r="D493" s="198">
        <v>1040</v>
      </c>
      <c r="E493" s="39">
        <v>204999</v>
      </c>
      <c r="F493" s="190" t="s">
        <v>2031</v>
      </c>
      <c r="G493" s="39" t="s">
        <v>1460</v>
      </c>
      <c r="H493" s="190" t="s">
        <v>2069</v>
      </c>
      <c r="I493" s="198" t="s">
        <v>487</v>
      </c>
      <c r="J493" s="179">
        <f>VLOOKUP(C493,BASE!A:N,14,0)</f>
        <v>110.50922</v>
      </c>
      <c r="K493" s="179">
        <f>VLOOKUP(C493,BASE!A:O,15,0)</f>
        <v>3.06</v>
      </c>
      <c r="L493" s="185">
        <f>VLOOKUP(G493,BASE!F:M,8,0)*0.03</f>
        <v>0.25550999999999996</v>
      </c>
      <c r="M493" s="190" t="s">
        <v>250</v>
      </c>
      <c r="N493" s="198" t="s">
        <v>346</v>
      </c>
      <c r="O493" s="192" t="s">
        <v>122</v>
      </c>
      <c r="P493" s="185">
        <f>VLOOKUP(O493&amp;M493&amp;D493,'Tabela Frete At. 23.03.22'!A:P,16,0)</f>
        <v>1899.7696363636362</v>
      </c>
      <c r="Q493" s="190" t="str">
        <f>VLOOKUP(G493,BASE!F:H,3,0)</f>
        <v>TTF0220 LRING</v>
      </c>
      <c r="R493" s="212">
        <f>IF(O493="PRANCHA",VLOOKUP(Q493,QUANT!F:K,6,0),IF('Precificação CIF'!O493="BAÚ",VLOOKUP('Precificação CIF'!Q493,QUANT!F:K,2,0),IF(O493="CARRETA",VLOOKUP(Q493,QUANT!F:K,3,0))))</f>
        <v>324</v>
      </c>
      <c r="S493" s="185">
        <f t="shared" si="126"/>
        <v>5.8634865319865312</v>
      </c>
      <c r="T493" s="215" t="s">
        <v>2133</v>
      </c>
      <c r="U493" s="214">
        <v>0.3</v>
      </c>
      <c r="V493" s="216">
        <f t="shared" si="127"/>
        <v>170.98316647426651</v>
      </c>
      <c r="W493" s="175"/>
    </row>
    <row r="494" spans="1:23" hidden="1">
      <c r="A494" t="s">
        <v>2381</v>
      </c>
      <c r="C494" s="190" t="str">
        <f t="shared" si="125"/>
        <v>BR0120202064</v>
      </c>
      <c r="D494" s="198">
        <v>2064</v>
      </c>
      <c r="E494" s="39">
        <v>204999</v>
      </c>
      <c r="F494" s="190" t="s">
        <v>2031</v>
      </c>
      <c r="G494" s="190" t="s">
        <v>1521</v>
      </c>
      <c r="H494" s="190" t="s">
        <v>2604</v>
      </c>
      <c r="I494" s="198" t="s">
        <v>487</v>
      </c>
      <c r="J494" s="179">
        <f>VLOOKUP(C494,BASE!A:N,14,0)</f>
        <v>123.01048</v>
      </c>
      <c r="K494" s="179">
        <f>VLOOKUP(C494,BASE!A:O,15,0)</f>
        <v>2.64</v>
      </c>
      <c r="L494" s="185">
        <f>VLOOKUP(G494,BASE!F:M,8,0)*0.03</f>
        <v>0.46499999999999997</v>
      </c>
      <c r="M494" s="190" t="s">
        <v>250</v>
      </c>
      <c r="N494" s="217" t="s">
        <v>346</v>
      </c>
      <c r="O494" s="192" t="s">
        <v>122</v>
      </c>
      <c r="P494" s="185">
        <f>VLOOKUP(O494&amp;M494&amp;D494,'Tabela Frete At. 23.03.22'!A:P,16,0)</f>
        <v>2953.2803272727278</v>
      </c>
      <c r="Q494" s="190" t="str">
        <f>VLOOKUP(G494,BASE!F:H,3,0)</f>
        <v>TF 210</v>
      </c>
      <c r="R494" s="212">
        <f>IF(O494="PRANCHA",VLOOKUP(Q494,QUANT!F:K,6,0),IF('Precificação CIF'!O494="BAÚ",VLOOKUP('Precificação CIF'!Q494,QUANT!F:K,2,0),IF(O494="CARRETA",VLOOKUP(Q494,QUANT!F:K,3,0))))</f>
        <v>300</v>
      </c>
      <c r="S494" s="185">
        <f t="shared" si="126"/>
        <v>9.8442677575757589</v>
      </c>
      <c r="T494" s="215" t="s">
        <v>2132</v>
      </c>
      <c r="U494" s="214">
        <v>0.3</v>
      </c>
      <c r="V494" s="216">
        <f t="shared" si="127"/>
        <v>180.16497142857145</v>
      </c>
    </row>
    <row r="495" spans="1:23" hidden="1">
      <c r="A495" t="s">
        <v>2397</v>
      </c>
      <c r="C495" s="190" t="str">
        <f t="shared" si="125"/>
        <v>BR0107214010</v>
      </c>
      <c r="D495" s="198">
        <v>4010</v>
      </c>
      <c r="E495" s="39">
        <v>204999</v>
      </c>
      <c r="F495" s="190" t="s">
        <v>2031</v>
      </c>
      <c r="G495" s="190" t="s">
        <v>1192</v>
      </c>
      <c r="H495" s="190" t="s">
        <v>2128</v>
      </c>
      <c r="I495" s="198" t="s">
        <v>487</v>
      </c>
      <c r="J495" s="179">
        <f>VLOOKUP(C495,BASE!A:N,14,0)</f>
        <v>728.0059</v>
      </c>
      <c r="K495" s="179">
        <f>VLOOKUP(C495,BASE!A:O,15,0)</f>
        <v>12.12</v>
      </c>
      <c r="L495" s="185">
        <f>VLOOKUP(G495,BASE!F:M,8,0)*0.03</f>
        <v>1.89</v>
      </c>
      <c r="M495" s="190" t="s">
        <v>250</v>
      </c>
      <c r="N495" s="217" t="s">
        <v>346</v>
      </c>
      <c r="O495" s="192" t="s">
        <v>121</v>
      </c>
      <c r="P495" s="185">
        <f>VLOOKUP(O495&amp;M495&amp;D495,'Tabela Frete At. 23.03.22'!A:P,16,0)</f>
        <v>1361.7779636363634</v>
      </c>
      <c r="Q495" s="190" t="str">
        <f>VLOOKUP(G495,BASE!F:H,3,0)</f>
        <v>IBC SM13</v>
      </c>
      <c r="R495" s="212">
        <f>IF(O495="PRANCHA",VLOOKUP(Q495,QUANT!F:K,6,0),IF('Precificação CIF'!O495="BAÚ",VLOOKUP('Precificação CIF'!Q495,QUANT!F:K,2,0),IF(O495="CARRETA",VLOOKUP(Q495,QUANT!F:K,3,0))))</f>
        <v>44</v>
      </c>
      <c r="S495" s="185">
        <f t="shared" si="126"/>
        <v>30.949499173553715</v>
      </c>
      <c r="T495" s="215" t="s">
        <v>2133</v>
      </c>
      <c r="U495" s="214">
        <v>0.3</v>
      </c>
      <c r="V495" s="216">
        <f t="shared" si="127"/>
        <v>1104.2362845336481</v>
      </c>
      <c r="W495" s="190"/>
    </row>
    <row r="496" spans="1:23" hidden="1">
      <c r="A496" t="str">
        <f>D496&amp;G496&amp;E496</f>
        <v>1040BR011535206568</v>
      </c>
      <c r="C496" s="190" t="str">
        <f t="shared" si="125"/>
        <v>BR0115351040</v>
      </c>
      <c r="D496" s="198">
        <v>1040</v>
      </c>
      <c r="E496" s="222">
        <v>206568</v>
      </c>
      <c r="F496" s="190" t="s">
        <v>550</v>
      </c>
      <c r="G496" s="39" t="s">
        <v>1462</v>
      </c>
      <c r="H496" s="190" t="s">
        <v>1953</v>
      </c>
      <c r="I496" s="198" t="s">
        <v>487</v>
      </c>
      <c r="J496" s="179">
        <f>VLOOKUP(C496,BASE!A:N,14,0)</f>
        <v>107.37729</v>
      </c>
      <c r="K496" s="179">
        <f>VLOOKUP(C496,BASE!A:O,15,0)</f>
        <v>3.06</v>
      </c>
      <c r="L496" s="185">
        <f>VLOOKUP(G496,BASE!F:M,8,0)*0.03</f>
        <v>0.25550999999999996</v>
      </c>
      <c r="M496" s="191" t="s">
        <v>75</v>
      </c>
      <c r="N496" s="217" t="s">
        <v>535</v>
      </c>
      <c r="O496" s="192" t="s">
        <v>122</v>
      </c>
      <c r="P496" s="185">
        <v>0</v>
      </c>
      <c r="Q496" s="190" t="str">
        <f>VLOOKUP(G496,BASE!F:H,3,0)</f>
        <v>TTF0220 LRING</v>
      </c>
      <c r="R496" s="212">
        <f>IF(O496="PRANCHA",VLOOKUP(Q496,QUANT!F:K,6,0),IF('Precificação CIF'!O498="BAÚ",VLOOKUP('Precificação CIF'!Q498,QUANT!F:K,2,0),IF(O496="CARRETA",VLOOKUP(Q496,QUANT!F:K,3,0))))</f>
        <v>324</v>
      </c>
      <c r="S496" s="185">
        <f t="shared" si="126"/>
        <v>0</v>
      </c>
      <c r="T496" s="215" t="s">
        <v>2132</v>
      </c>
      <c r="U496" s="214">
        <v>0.3</v>
      </c>
      <c r="V496" s="216">
        <f t="shared" si="127"/>
        <v>158.13257142857145</v>
      </c>
      <c r="W496" s="175"/>
    </row>
    <row r="497" spans="1:23" hidden="1">
      <c r="A497" t="str">
        <f>D497&amp;G497&amp;E497</f>
        <v>1040BR011305204130</v>
      </c>
      <c r="C497" s="190" t="str">
        <f t="shared" si="125"/>
        <v>BR0113051040</v>
      </c>
      <c r="D497" s="198">
        <v>1040</v>
      </c>
      <c r="E497" s="222">
        <v>204130</v>
      </c>
      <c r="F497" s="190" t="s">
        <v>714</v>
      </c>
      <c r="G497" s="39" t="s">
        <v>1503</v>
      </c>
      <c r="H497" s="190" t="s">
        <v>1993</v>
      </c>
      <c r="I497" s="198" t="s">
        <v>487</v>
      </c>
      <c r="J497" s="179">
        <f>VLOOKUP(C497,BASE!A:N,14,0)</f>
        <v>56.141019999999997</v>
      </c>
      <c r="K497" s="179">
        <f>VLOOKUP(C497,BASE!A:O,15,0)</f>
        <v>3.06</v>
      </c>
      <c r="L497" s="185">
        <f>VLOOKUP(G497,BASE!F:M,8,0)*0.03</f>
        <v>0.23402999999999999</v>
      </c>
      <c r="M497" s="191" t="s">
        <v>261</v>
      </c>
      <c r="N497" s="217" t="s">
        <v>346</v>
      </c>
      <c r="O497" s="192" t="s">
        <v>122</v>
      </c>
      <c r="P497" s="185">
        <v>0</v>
      </c>
      <c r="Q497" s="190" t="str">
        <f>VLOOKUP(G497,BASE!F:H,3,0)</f>
        <v>TTR0200 CROSC</v>
      </c>
      <c r="R497" s="212" t="e">
        <f>IF(O497="PRANCHA",VLOOKUP(Q497,QUANT!F:K,6,0),IF('Precificação CIF'!#REF!="BAÚ",VLOOKUP('Precificação CIF'!#REF!,QUANT!F:K,2,0),IF(O497="CARRETA",VLOOKUP(Q497,QUANT!F:K,3,0))))</f>
        <v>#REF!</v>
      </c>
      <c r="S497" s="185" t="e">
        <f t="shared" si="126"/>
        <v>#REF!</v>
      </c>
      <c r="T497" s="215" t="s">
        <v>2132</v>
      </c>
      <c r="U497" s="214">
        <v>0.3</v>
      </c>
      <c r="V497" s="216">
        <f t="shared" si="127"/>
        <v>84.907214285714289</v>
      </c>
      <c r="W497" s="175"/>
    </row>
    <row r="498" spans="1:23" hidden="1">
      <c r="A498" t="str">
        <f>D498&amp;G498&amp;E498</f>
        <v>4010BR010717201956</v>
      </c>
      <c r="C498" s="190" t="str">
        <f t="shared" si="125"/>
        <v>BR0107174010</v>
      </c>
      <c r="D498" s="198">
        <v>4010</v>
      </c>
      <c r="E498" s="222">
        <v>201956</v>
      </c>
      <c r="F498" s="190" t="s">
        <v>1007</v>
      </c>
      <c r="G498" s="39" t="s">
        <v>1189</v>
      </c>
      <c r="H498" s="190" t="s">
        <v>1709</v>
      </c>
      <c r="I498" s="198" t="s">
        <v>487</v>
      </c>
      <c r="J498" s="179">
        <f>VLOOKUP(C498,BASE!A:N,14,0)</f>
        <v>737.56748000000005</v>
      </c>
      <c r="K498" s="179">
        <f>VLOOKUP(C498,BASE!A:O,15,0)</f>
        <v>12.12</v>
      </c>
      <c r="L498" s="185">
        <f>VLOOKUP(G498,BASE!F:M,8,0)*0.03</f>
        <v>1.89</v>
      </c>
      <c r="M498" s="190" t="s">
        <v>263</v>
      </c>
      <c r="N498" s="198" t="s">
        <v>346</v>
      </c>
      <c r="O498" s="192" t="s">
        <v>122</v>
      </c>
      <c r="P498" s="185">
        <v>0</v>
      </c>
      <c r="Q498" s="190" t="str">
        <f>VLOOKUP(G498,BASE!F:H,3,0)</f>
        <v>IBC SM13</v>
      </c>
      <c r="R498" s="212">
        <f>IF(O498="PRANCHA",VLOOKUP(Q498,QUANT!F:K,6,0),IF('Precificação CIF'!O43="BAÚ",VLOOKUP('Precificação CIF'!Q43,QUANT!F:K,2,0),IF(O498="CARRETA",VLOOKUP(Q498,QUANT!F:K,3,0))))</f>
        <v>44</v>
      </c>
      <c r="S498" s="185">
        <f t="shared" si="126"/>
        <v>0</v>
      </c>
      <c r="T498" s="215" t="s">
        <v>2132</v>
      </c>
      <c r="U498" s="214">
        <v>0.3</v>
      </c>
      <c r="V498" s="216">
        <f t="shared" si="127"/>
        <v>1073.6821142857143</v>
      </c>
      <c r="W498" s="175"/>
    </row>
    <row r="499" spans="1:23" hidden="1">
      <c r="A499" t="s">
        <v>2387</v>
      </c>
      <c r="C499" s="190" t="str">
        <f t="shared" si="125"/>
        <v>BR0121902064</v>
      </c>
      <c r="D499" s="198">
        <v>2064</v>
      </c>
      <c r="E499" s="39">
        <v>214808</v>
      </c>
      <c r="F499" s="190" t="s">
        <v>2484</v>
      </c>
      <c r="G499" s="190" t="s">
        <v>2543</v>
      </c>
      <c r="H499" s="190" t="s">
        <v>2589</v>
      </c>
      <c r="I499" s="198" t="s">
        <v>487</v>
      </c>
      <c r="J499" s="179">
        <f>VLOOKUP(C499,BASE!A:N,14,0)</f>
        <v>45.996569999999998</v>
      </c>
      <c r="K499" s="179">
        <f>VLOOKUP(C499,BASE!A:O,15,0)</f>
        <v>2.64</v>
      </c>
      <c r="L499" s="185">
        <f>VLOOKUP(G499,BASE!F:M,8,0)*0.03</f>
        <v>0.39599999999999996</v>
      </c>
      <c r="M499" s="190" t="s">
        <v>72</v>
      </c>
      <c r="N499" s="217" t="s">
        <v>346</v>
      </c>
      <c r="O499" s="192" t="s">
        <v>122</v>
      </c>
      <c r="P499" s="185">
        <f>VLOOKUP(O499&amp;M499&amp;D499,'Tabela Frete At. 23.03.22'!A:P,16,0)</f>
        <v>2632.8704000000002</v>
      </c>
      <c r="Q499" s="190" t="str">
        <f>VLOOKUP(G499,BASE!F:H,3,0)</f>
        <v>TF 200</v>
      </c>
      <c r="R499" s="212">
        <f>IF(O499="PRANCHA",VLOOKUP(Q499,QUANT!F:K,6,0),IF('Precificação CIF'!O499="BAÚ",VLOOKUP('Precificação CIF'!Q499,QUANT!F:K,2,0),IF(O499="CARRETA",VLOOKUP(Q499,QUANT!F:K,3,0))))</f>
        <v>324</v>
      </c>
      <c r="S499" s="185">
        <f t="shared" si="126"/>
        <v>8.1261432098765436</v>
      </c>
      <c r="T499" s="215" t="s">
        <v>2133</v>
      </c>
      <c r="U499" s="214">
        <v>0.3</v>
      </c>
      <c r="V499" s="216">
        <f t="shared" si="127"/>
        <v>81.655304585537934</v>
      </c>
    </row>
    <row r="500" spans="1:23" hidden="1">
      <c r="A500" t="s">
        <v>2353</v>
      </c>
      <c r="C500" s="190" t="str">
        <f t="shared" si="125"/>
        <v>BR0116332060</v>
      </c>
      <c r="D500" s="198">
        <v>2060</v>
      </c>
      <c r="E500" s="39">
        <v>214785</v>
      </c>
      <c r="F500" s="190" t="s">
        <v>2462</v>
      </c>
      <c r="G500" s="190" t="s">
        <v>1315</v>
      </c>
      <c r="H500" s="190" t="s">
        <v>2087</v>
      </c>
      <c r="I500" s="198" t="s">
        <v>487</v>
      </c>
      <c r="J500" s="179">
        <f>VLOOKUP(C500,BASE!A:N,14,0)</f>
        <v>56.297530000000002</v>
      </c>
      <c r="K500" s="179">
        <f>VLOOKUP(C500,BASE!A:O,15,0)</f>
        <v>2.12</v>
      </c>
      <c r="L500" s="185">
        <f>VLOOKUP(G500,BASE!F:M,8,0)*0.03</f>
        <v>0.42</v>
      </c>
      <c r="M500" s="190" t="s">
        <v>72</v>
      </c>
      <c r="N500" s="217" t="s">
        <v>346</v>
      </c>
      <c r="O500" s="192" t="s">
        <v>121</v>
      </c>
      <c r="P500" s="185">
        <f>VLOOKUP(O500&amp;M500&amp;D500,'Tabela Frete At. 23.03.22'!A:P,16,0)</f>
        <v>2633.8799259969164</v>
      </c>
      <c r="Q500" s="190" t="str">
        <f>VLOOKUP(G500,BASE!F:H,3,0)</f>
        <v>TF 200</v>
      </c>
      <c r="R500" s="212">
        <f>IF(O500="PRANCHA",VLOOKUP(Q500,QUANT!F:K,6,0),IF('Precificação CIF'!O500="BAÚ",VLOOKUP('Precificação CIF'!Q500,QUANT!F:K,2,0),IF(O500="CARRETA",VLOOKUP(Q500,QUANT!F:K,3,0))))</f>
        <v>240</v>
      </c>
      <c r="S500" s="185">
        <f t="shared" si="126"/>
        <v>10.974499691653818</v>
      </c>
      <c r="T500" s="215" t="s">
        <v>2132</v>
      </c>
      <c r="U500" s="214">
        <v>0.3</v>
      </c>
      <c r="V500" s="216">
        <f t="shared" si="127"/>
        <v>84.053614285714289</v>
      </c>
      <c r="W500" s="190"/>
    </row>
    <row r="501" spans="1:23" hidden="1">
      <c r="A501" t="str">
        <f t="shared" ref="A501:A507" si="129">D501&amp;G501&amp;E501</f>
        <v>4010BR010717202025</v>
      </c>
      <c r="C501" s="190" t="str">
        <f t="shared" si="125"/>
        <v>BR0107174010</v>
      </c>
      <c r="D501" s="198">
        <v>4010</v>
      </c>
      <c r="E501" s="222">
        <v>202025</v>
      </c>
      <c r="F501" s="190" t="s">
        <v>614</v>
      </c>
      <c r="G501" s="39" t="s">
        <v>1189</v>
      </c>
      <c r="H501" s="190" t="s">
        <v>1709</v>
      </c>
      <c r="I501" s="198" t="s">
        <v>487</v>
      </c>
      <c r="J501" s="179">
        <f>VLOOKUP(C501,BASE!A:N,14,0)</f>
        <v>737.56748000000005</v>
      </c>
      <c r="K501" s="179">
        <f>VLOOKUP(C501,BASE!A:O,15,0)</f>
        <v>12.12</v>
      </c>
      <c r="L501" s="185">
        <f>VLOOKUP(G501,BASE!F:M,8,0)*0.03</f>
        <v>1.89</v>
      </c>
      <c r="M501" s="191" t="s">
        <v>255</v>
      </c>
      <c r="N501" s="217" t="s">
        <v>505</v>
      </c>
      <c r="O501" s="192" t="s">
        <v>121</v>
      </c>
      <c r="P501" s="185">
        <v>0</v>
      </c>
      <c r="Q501" s="190" t="str">
        <f>VLOOKUP(G501,BASE!F:H,3,0)</f>
        <v>IBC SM13</v>
      </c>
      <c r="R501" s="212">
        <f>IF(O501="PRANCHA",VLOOKUP(Q501,QUANT!F:K,6,0),IF('Precificação CIF'!O501="BAÚ",VLOOKUP('Precificação CIF'!Q501,QUANT!F:K,2,0),IF(O501="CARRETA",VLOOKUP(Q501,QUANT!F:K,3,0))))</f>
        <v>44</v>
      </c>
      <c r="S501" s="185">
        <f t="shared" si="126"/>
        <v>0</v>
      </c>
      <c r="T501" s="215" t="s">
        <v>2132</v>
      </c>
      <c r="U501" s="214">
        <v>0.3</v>
      </c>
      <c r="V501" s="216">
        <f t="shared" si="127"/>
        <v>1073.6821142857143</v>
      </c>
      <c r="W501" s="175"/>
    </row>
    <row r="502" spans="1:23" hidden="1">
      <c r="A502" t="str">
        <f t="shared" si="129"/>
        <v>4010BR010361202025</v>
      </c>
      <c r="C502" s="190" t="str">
        <f t="shared" si="125"/>
        <v>BR0103614010</v>
      </c>
      <c r="D502" s="198">
        <v>4010</v>
      </c>
      <c r="E502" s="222">
        <v>202025</v>
      </c>
      <c r="F502" s="190" t="s">
        <v>614</v>
      </c>
      <c r="G502" s="39" t="s">
        <v>1182</v>
      </c>
      <c r="H502" s="190" t="s">
        <v>1702</v>
      </c>
      <c r="I502" s="198" t="s">
        <v>487</v>
      </c>
      <c r="J502" s="179">
        <f>VLOOKUP(C502,BASE!A:N,14,0)</f>
        <v>589.23572999999999</v>
      </c>
      <c r="K502" s="179">
        <f>VLOOKUP(C502,BASE!A:O,15,0)</f>
        <v>12.12</v>
      </c>
      <c r="L502" s="185">
        <f>VLOOKUP(G502,BASE!F:M,8,0)*0.03</f>
        <v>1.9774799999999999</v>
      </c>
      <c r="M502" s="191" t="s">
        <v>255</v>
      </c>
      <c r="N502" s="217" t="s">
        <v>505</v>
      </c>
      <c r="O502" s="192" t="s">
        <v>121</v>
      </c>
      <c r="P502" s="185">
        <v>0</v>
      </c>
      <c r="Q502" s="190" t="str">
        <f>VLOOKUP(G502,BASE!F:H,3,0)</f>
        <v>IBC SM06</v>
      </c>
      <c r="R502" s="212">
        <f>IF(O502="PRANCHA",VLOOKUP(Q502,QUANT!F:K,6,0),IF('Precificação CIF'!O502="BAÚ",VLOOKUP('Precificação CIF'!Q502,QUANT!F:K,2,0),IF(O502="CARRETA",VLOOKUP(Q502,QUANT!F:K,3,0))))</f>
        <v>44</v>
      </c>
      <c r="S502" s="185">
        <f t="shared" si="126"/>
        <v>0</v>
      </c>
      <c r="T502" s="215" t="s">
        <v>2132</v>
      </c>
      <c r="U502" s="214">
        <v>0.3</v>
      </c>
      <c r="V502" s="216">
        <f t="shared" si="127"/>
        <v>861.90458571428576</v>
      </c>
      <c r="W502" s="175"/>
    </row>
    <row r="503" spans="1:23" hidden="1">
      <c r="A503" t="str">
        <f t="shared" si="129"/>
        <v>4010BR011291202025</v>
      </c>
      <c r="C503" s="190" t="str">
        <f t="shared" si="125"/>
        <v>BR0112914010</v>
      </c>
      <c r="D503" s="198">
        <v>4010</v>
      </c>
      <c r="E503" s="222">
        <v>202025</v>
      </c>
      <c r="F503" s="190" t="s">
        <v>614</v>
      </c>
      <c r="G503" s="39" t="s">
        <v>1184</v>
      </c>
      <c r="H503" s="190" t="s">
        <v>1704</v>
      </c>
      <c r="I503" s="198" t="s">
        <v>487</v>
      </c>
      <c r="J503" s="179">
        <f>VLOOKUP(C503,BASE!A:N,14,0)</f>
        <v>639.38317999999992</v>
      </c>
      <c r="K503" s="179">
        <f>VLOOKUP(C503,BASE!A:O,15,0)</f>
        <v>12.12</v>
      </c>
      <c r="L503" s="185">
        <f>VLOOKUP(G503,BASE!F:M,8,0)*0.03</f>
        <v>1.97922</v>
      </c>
      <c r="M503" s="191" t="s">
        <v>255</v>
      </c>
      <c r="N503" s="217" t="s">
        <v>505</v>
      </c>
      <c r="O503" s="192" t="s">
        <v>121</v>
      </c>
      <c r="P503" s="185">
        <v>0</v>
      </c>
      <c r="Q503" s="190" t="str">
        <f>VLOOKUP(G503,BASE!F:H,3,0)</f>
        <v>IBC SM06</v>
      </c>
      <c r="R503" s="212">
        <f>IF(O503="PRANCHA",VLOOKUP(Q503,QUANT!F:K,6,0),IF('Precificação CIF'!O503="BAÚ",VLOOKUP('Precificação CIF'!Q503,QUANT!F:K,2,0),IF(O503="CARRETA",VLOOKUP(Q503,QUANT!F:K,3,0))))</f>
        <v>44</v>
      </c>
      <c r="S503" s="185">
        <f t="shared" si="126"/>
        <v>0</v>
      </c>
      <c r="T503" s="215" t="s">
        <v>2132</v>
      </c>
      <c r="U503" s="214">
        <v>0.3</v>
      </c>
      <c r="V503" s="216">
        <f t="shared" si="127"/>
        <v>933.54628571428577</v>
      </c>
      <c r="W503" s="175"/>
    </row>
    <row r="504" spans="1:23" hidden="1">
      <c r="A504" t="str">
        <f t="shared" si="129"/>
        <v>2060BR011181200451</v>
      </c>
      <c r="C504" s="190" t="str">
        <f t="shared" si="125"/>
        <v>BR0111812060</v>
      </c>
      <c r="D504" s="198">
        <v>2060</v>
      </c>
      <c r="E504" s="222">
        <v>200451</v>
      </c>
      <c r="F504" s="190" t="s">
        <v>552</v>
      </c>
      <c r="G504" s="39" t="s">
        <v>1292</v>
      </c>
      <c r="H504" s="190" t="s">
        <v>1807</v>
      </c>
      <c r="I504" s="198" t="s">
        <v>487</v>
      </c>
      <c r="J504" s="179">
        <f>VLOOKUP(C504,BASE!A:N,14,0)</f>
        <v>47.69</v>
      </c>
      <c r="K504" s="179">
        <f>VLOOKUP(C504,BASE!A:O,15,0)</f>
        <v>2.12</v>
      </c>
      <c r="L504" s="185"/>
      <c r="M504" s="190" t="s">
        <v>250</v>
      </c>
      <c r="N504" s="198" t="s">
        <v>346</v>
      </c>
      <c r="O504" s="192" t="s">
        <v>121</v>
      </c>
      <c r="P504" s="185">
        <f>VLOOKUP(O504&amp;M504&amp;D504,'Tabela Frete At. 23.03.22'!A:P,16,0)</f>
        <v>3266.6766333319856</v>
      </c>
      <c r="Q504" s="190" t="str">
        <f>VLOOKUP(G504,BASE!F:H,3,0)</f>
        <v>TF 200</v>
      </c>
      <c r="R504" s="212">
        <f>IF(O504="PRANCHA",VLOOKUP(Q504,QUANT!F:K,6,0),IF('Precificação CIF'!O504="BAÚ",VLOOKUP('Precificação CIF'!Q504,QUANT!F:K,2,0),IF(O504="CARRETA",VLOOKUP(Q504,QUANT!F:K,3,0))))</f>
        <v>240</v>
      </c>
      <c r="S504" s="185">
        <f t="shared" si="126"/>
        <v>13.611152638883274</v>
      </c>
      <c r="T504" s="215" t="s">
        <v>2133</v>
      </c>
      <c r="U504" s="214">
        <v>0.3</v>
      </c>
      <c r="V504" s="216">
        <f t="shared" si="127"/>
        <v>90.601646626976105</v>
      </c>
      <c r="W504" s="175"/>
    </row>
    <row r="505" spans="1:23" hidden="1">
      <c r="A505" t="str">
        <f t="shared" si="129"/>
        <v>2060BR011182200451</v>
      </c>
      <c r="C505" s="190" t="str">
        <f t="shared" si="125"/>
        <v>BR0111822060</v>
      </c>
      <c r="D505" s="198">
        <v>2060</v>
      </c>
      <c r="E505" s="222">
        <v>200451</v>
      </c>
      <c r="F505" s="190" t="s">
        <v>552</v>
      </c>
      <c r="G505" s="39" t="s">
        <v>1407</v>
      </c>
      <c r="H505" s="190" t="s">
        <v>1906</v>
      </c>
      <c r="I505" s="198" t="s">
        <v>487</v>
      </c>
      <c r="J505" s="179">
        <f>VLOOKUP(C505,BASE!A:N,14,0)</f>
        <v>153.56079</v>
      </c>
      <c r="K505" s="179">
        <f>VLOOKUP(C505,BASE!A:O,15,0)</f>
        <v>2.12</v>
      </c>
      <c r="L505" s="185"/>
      <c r="M505" s="191" t="s">
        <v>250</v>
      </c>
      <c r="N505" s="217" t="s">
        <v>346</v>
      </c>
      <c r="O505" s="192" t="s">
        <v>122</v>
      </c>
      <c r="P505" s="185">
        <f>VLOOKUP(O505&amp;M505&amp;D505,'Tabela Frete At. 23.03.22'!A:P,16,0)</f>
        <v>4299.8215511709095</v>
      </c>
      <c r="Q505" s="190" t="str">
        <f>VLOOKUP(G505,BASE!F:H,3,0)</f>
        <v>TR 200</v>
      </c>
      <c r="R505" s="212">
        <f>IF(O505="PRANCHA",VLOOKUP(Q505,QUANT!F:K,6,0),IF('Precificação CIF'!O505="BAÚ",VLOOKUP('Precificação CIF'!Q505,QUANT!F:K,2,0),IF(O505="CARRETA",VLOOKUP(Q505,QUANT!F:K,3,0))))</f>
        <v>300</v>
      </c>
      <c r="S505" s="185">
        <f t="shared" si="126"/>
        <v>14.332738503903032</v>
      </c>
      <c r="T505" s="215" t="s">
        <v>2133</v>
      </c>
      <c r="U505" s="214">
        <v>0.3</v>
      </c>
      <c r="V505" s="216">
        <f t="shared" si="127"/>
        <v>242.87646929129008</v>
      </c>
      <c r="W505" s="175"/>
    </row>
    <row r="506" spans="1:23" hidden="1">
      <c r="A506" t="str">
        <f t="shared" si="129"/>
        <v>2060BR010767200451</v>
      </c>
      <c r="C506" s="190" t="str">
        <f t="shared" si="125"/>
        <v>BR0107672060</v>
      </c>
      <c r="D506" s="198">
        <v>2060</v>
      </c>
      <c r="E506" s="222">
        <v>200451</v>
      </c>
      <c r="F506" s="190" t="s">
        <v>552</v>
      </c>
      <c r="G506" s="39" t="s">
        <v>1408</v>
      </c>
      <c r="H506" s="190" t="s">
        <v>1907</v>
      </c>
      <c r="I506" s="198" t="s">
        <v>487</v>
      </c>
      <c r="J506" s="179">
        <f>VLOOKUP(C506,BASE!A:N,14,0)</f>
        <v>156.39424</v>
      </c>
      <c r="K506" s="179">
        <f>VLOOKUP(C506,BASE!A:O,15,0)</f>
        <v>2.12</v>
      </c>
      <c r="L506" s="185"/>
      <c r="M506" s="191" t="s">
        <v>250</v>
      </c>
      <c r="N506" s="217" t="s">
        <v>346</v>
      </c>
      <c r="O506" s="192" t="s">
        <v>122</v>
      </c>
      <c r="P506" s="185">
        <f>VLOOKUP(O506&amp;M506&amp;D506,'Tabela Frete At. 23.03.22'!A:P,16,0)</f>
        <v>4299.8215511709095</v>
      </c>
      <c r="Q506" s="190" t="str">
        <f>VLOOKUP(G506,BASE!F:H,3,0)</f>
        <v>TR 200</v>
      </c>
      <c r="R506" s="212">
        <f>IF(O506="PRANCHA",VLOOKUP(Q506,QUANT!F:K,6,0),IF('Precificação CIF'!O506="BAÚ",VLOOKUP('Precificação CIF'!Q506,QUANT!F:K,2,0),IF(O506="CARRETA",VLOOKUP(Q506,QUANT!F:K,3,0))))</f>
        <v>300</v>
      </c>
      <c r="S506" s="185">
        <f t="shared" si="126"/>
        <v>14.332738503903032</v>
      </c>
      <c r="T506" s="215" t="s">
        <v>2133</v>
      </c>
      <c r="U506" s="214">
        <v>0.3</v>
      </c>
      <c r="V506" s="216">
        <f t="shared" si="127"/>
        <v>246.92425500557579</v>
      </c>
      <c r="W506" s="175"/>
    </row>
    <row r="507" spans="1:23" hidden="1">
      <c r="A507" t="str">
        <f t="shared" si="129"/>
        <v>2064BR012046200451</v>
      </c>
      <c r="C507" s="190" t="str">
        <f t="shared" si="125"/>
        <v>BR0120462064</v>
      </c>
      <c r="D507" s="198">
        <v>2064</v>
      </c>
      <c r="E507" s="222">
        <v>200451</v>
      </c>
      <c r="F507" s="190" t="s">
        <v>552</v>
      </c>
      <c r="G507" s="39" t="s">
        <v>1530</v>
      </c>
      <c r="H507" s="190" t="s">
        <v>2020</v>
      </c>
      <c r="I507" s="198" t="s">
        <v>487</v>
      </c>
      <c r="J507" s="179">
        <f>VLOOKUP(C507,BASE!A:N,14,0)</f>
        <v>113.87229000000001</v>
      </c>
      <c r="K507" s="179">
        <f>VLOOKUP(C507,BASE!A:O,15,0)</f>
        <v>2.64</v>
      </c>
      <c r="L507" s="185">
        <f>VLOOKUP(G507,BASE!F:M,8,0)*0.03</f>
        <v>0.42</v>
      </c>
      <c r="M507" s="190" t="s">
        <v>250</v>
      </c>
      <c r="N507" s="198" t="s">
        <v>346</v>
      </c>
      <c r="O507" s="192" t="s">
        <v>122</v>
      </c>
      <c r="P507" s="185">
        <f>VLOOKUP(O507&amp;M507&amp;D507,'Tabela Frete At. 23.03.22'!A:P,16,0)</f>
        <v>2953.2803272727278</v>
      </c>
      <c r="Q507" s="190" t="str">
        <f>VLOOKUP(G507,BASE!F:H,3,0)</f>
        <v>TF 200</v>
      </c>
      <c r="R507" s="212">
        <f>IF(O507="PRANCHA",VLOOKUP(Q507,QUANT!F:K,6,0),IF('Precificação CIF'!O507="BAÚ",VLOOKUP('Precificação CIF'!Q507,QUANT!F:K,2,0),IF(O507="CARRETA",VLOOKUP(Q507,QUANT!F:K,3,0))))</f>
        <v>324</v>
      </c>
      <c r="S507" s="185">
        <f t="shared" si="126"/>
        <v>9.1150627384960732</v>
      </c>
      <c r="T507" s="215" t="s">
        <v>2133</v>
      </c>
      <c r="U507" s="214">
        <v>0.3</v>
      </c>
      <c r="V507" s="216">
        <f t="shared" si="127"/>
        <v>180.06764676928015</v>
      </c>
      <c r="W507" s="175"/>
    </row>
    <row r="508" spans="1:23" hidden="1">
      <c r="A508" t="str">
        <f>D508&amp;G508&amp;E508</f>
        <v>1040BR001352203455</v>
      </c>
      <c r="C508" s="190" t="str">
        <f t="shared" si="125"/>
        <v>BR0013521040</v>
      </c>
      <c r="D508" s="198">
        <v>1040</v>
      </c>
      <c r="E508" s="222">
        <v>203455</v>
      </c>
      <c r="F508" s="190" t="s">
        <v>612</v>
      </c>
      <c r="G508" s="39" t="s">
        <v>1496</v>
      </c>
      <c r="H508" s="190" t="s">
        <v>1986</v>
      </c>
      <c r="I508" s="198" t="s">
        <v>487</v>
      </c>
      <c r="J508" s="179">
        <f>VLOOKUP(C508,BASE!A:N,14,0)</f>
        <v>52.109029999999997</v>
      </c>
      <c r="K508" s="179">
        <f>VLOOKUP(C508,BASE!A:O,15,0)</f>
        <v>2.4</v>
      </c>
      <c r="L508" s="185">
        <f>VLOOKUP(G508,BASE!F:M,8,0)*0.03</f>
        <v>9.375E-2</v>
      </c>
      <c r="M508" s="191" t="s">
        <v>238</v>
      </c>
      <c r="N508" s="217" t="s">
        <v>488</v>
      </c>
      <c r="O508" s="192" t="s">
        <v>121</v>
      </c>
      <c r="P508" s="185">
        <f>VLOOKUP(O508&amp;M508&amp;D508,'Tabela Frete At. 23.03.22'!A:P,16,0)</f>
        <v>2587.4761090909087</v>
      </c>
      <c r="Q508" s="190" t="str">
        <f>VLOOKUP(G508,BASE!F:H,3,0)</f>
        <v>TTR0050 CILIN</v>
      </c>
      <c r="R508" s="212">
        <f>IF(O508="PRANCHA",VLOOKUP(Q508,QUANT!F:K,6,0),IF('Precificação CIF'!O508="BAÚ",VLOOKUP('Precificação CIF'!Q508,QUANT!F:K,2,0),IF(O508="CARRETA",VLOOKUP(Q508,QUANT!F:K,3,0))))</f>
        <v>840</v>
      </c>
      <c r="S508" s="185">
        <f t="shared" si="126"/>
        <v>3.0803287012987011</v>
      </c>
      <c r="T508" s="215" t="s">
        <v>2132</v>
      </c>
      <c r="U508" s="214">
        <v>0.3</v>
      </c>
      <c r="V508" s="216">
        <f t="shared" si="127"/>
        <v>78.003971428571433</v>
      </c>
      <c r="W508" s="175"/>
    </row>
    <row r="509" spans="1:23" hidden="1">
      <c r="A509" t="s">
        <v>2352</v>
      </c>
      <c r="C509" s="190" t="str">
        <f t="shared" ref="C509:C538" si="130">G509&amp;D509</f>
        <v>BR0115702060</v>
      </c>
      <c r="D509" s="198">
        <v>2060</v>
      </c>
      <c r="E509" s="39">
        <v>200551</v>
      </c>
      <c r="F509" s="190" t="s">
        <v>2471</v>
      </c>
      <c r="G509" s="190" t="s">
        <v>2522</v>
      </c>
      <c r="H509" s="190" t="s">
        <v>2589</v>
      </c>
      <c r="I509" s="198" t="s">
        <v>487</v>
      </c>
      <c r="J509" s="179">
        <f>VLOOKUP(C509,BASE!A:N,14,0)</f>
        <v>46.2395</v>
      </c>
      <c r="K509" s="179">
        <f>VLOOKUP(C509,BASE!A:O,15,0)</f>
        <v>2.12</v>
      </c>
      <c r="L509" s="185">
        <f>VLOOKUP(G509,BASE!F:M,8,0)*0.03</f>
        <v>0.39599999999999996</v>
      </c>
      <c r="M509" s="190" t="s">
        <v>225</v>
      </c>
      <c r="N509" s="217" t="s">
        <v>346</v>
      </c>
      <c r="O509" s="192" t="s">
        <v>121</v>
      </c>
      <c r="P509" s="185">
        <f>VLOOKUP(O509&amp;M509&amp;D509,'Tabela Frete At. 23.03.22'!A:P,16,0)</f>
        <v>4835.7503265593905</v>
      </c>
      <c r="Q509" s="190" t="str">
        <f>VLOOKUP(G509,BASE!F:H,3,0)</f>
        <v>TF 200</v>
      </c>
      <c r="R509" s="212">
        <f>IF(O509="PRANCHA",VLOOKUP(Q509,QUANT!F:K,6,0),IF('Precificação CIF'!O509="BAÚ",VLOOKUP('Precificação CIF'!Q509,QUANT!F:K,2,0),IF(O509="CARRETA",VLOOKUP(Q509,QUANT!F:K,3,0))))</f>
        <v>240</v>
      </c>
      <c r="S509" s="185">
        <f t="shared" ref="S509:S538" si="131">P509/R509</f>
        <v>20.148959693997462</v>
      </c>
      <c r="T509" s="215" t="s">
        <v>2133</v>
      </c>
      <c r="U509" s="214">
        <v>0.3</v>
      </c>
      <c r="V509" s="216">
        <f t="shared" ref="V509:V538" si="132">IF(T509="CIF",(J509+K509+L509+S509)/(100%-U509),IF(T509="FOB",(J509+K509+L509)/(100%-U509),"FALTA DIGITAR CIF OU FOB"))</f>
        <v>98.434942419996389</v>
      </c>
      <c r="W509" s="190"/>
    </row>
    <row r="510" spans="1:23" hidden="1">
      <c r="A510" t="str">
        <f>D510&amp;G510&amp;E510</f>
        <v>2060BR011188200551</v>
      </c>
      <c r="C510" s="190" t="str">
        <f t="shared" si="130"/>
        <v>BR0111882060</v>
      </c>
      <c r="D510" s="198">
        <v>2060</v>
      </c>
      <c r="E510" s="222">
        <v>200551</v>
      </c>
      <c r="F510" s="190" t="s">
        <v>554</v>
      </c>
      <c r="G510" s="39" t="s">
        <v>1324</v>
      </c>
      <c r="H510" s="190" t="s">
        <v>1834</v>
      </c>
      <c r="I510" s="198" t="s">
        <v>487</v>
      </c>
      <c r="J510" s="179">
        <f>VLOOKUP(C510,BASE!A:N,14,0)</f>
        <v>49.297190000000001</v>
      </c>
      <c r="K510" s="179">
        <f>VLOOKUP(C510,BASE!A:O,15,0)</f>
        <v>2.12</v>
      </c>
      <c r="L510" s="185"/>
      <c r="M510" s="190" t="s">
        <v>225</v>
      </c>
      <c r="N510" s="217" t="s">
        <v>346</v>
      </c>
      <c r="O510" s="192" t="s">
        <v>121</v>
      </c>
      <c r="P510" s="185">
        <f>VLOOKUP(O510&amp;M510&amp;D510,'Tabela Frete At. 23.03.22'!A:P,16,0)</f>
        <v>4835.7503265593905</v>
      </c>
      <c r="Q510" s="190" t="str">
        <f>VLOOKUP(G510,BASE!F:H,3,0)</f>
        <v>TF 200</v>
      </c>
      <c r="R510" s="212">
        <f>IF(O510="PRANCHA",VLOOKUP(Q510,QUANT!F:K,6,0),IF('Precificação CIF'!O510="BAÚ",VLOOKUP('Precificação CIF'!Q510,QUANT!F:K,2,0),IF(O510="CARRETA",VLOOKUP(Q510,QUANT!F:K,3,0))))</f>
        <v>240</v>
      </c>
      <c r="S510" s="185">
        <f t="shared" si="131"/>
        <v>20.148959693997462</v>
      </c>
      <c r="T510" s="215" t="s">
        <v>2133</v>
      </c>
      <c r="U510" s="214">
        <v>0.3</v>
      </c>
      <c r="V510" s="216">
        <f t="shared" si="132"/>
        <v>102.23735670571067</v>
      </c>
      <c r="W510" s="175"/>
    </row>
    <row r="511" spans="1:23" hidden="1">
      <c r="A511" t="s">
        <v>2415</v>
      </c>
      <c r="C511" s="190" t="str">
        <f t="shared" si="130"/>
        <v>BR0112914010</v>
      </c>
      <c r="D511" s="198">
        <v>4010</v>
      </c>
      <c r="E511" s="39">
        <v>214780</v>
      </c>
      <c r="F511" s="190" t="s">
        <v>2497</v>
      </c>
      <c r="G511" s="190" t="s">
        <v>1184</v>
      </c>
      <c r="H511" s="190" t="s">
        <v>2618</v>
      </c>
      <c r="I511" s="198" t="s">
        <v>487</v>
      </c>
      <c r="J511" s="179">
        <f>VLOOKUP(C511,BASE!A:N,14,0)</f>
        <v>639.38317999999992</v>
      </c>
      <c r="K511" s="179">
        <f>VLOOKUP(C511,BASE!A:O,15,0)</f>
        <v>12.12</v>
      </c>
      <c r="L511" s="185">
        <f>VLOOKUP(G511,BASE!F:M,8,0)*0.03</f>
        <v>1.97922</v>
      </c>
      <c r="M511" s="190" t="s">
        <v>72</v>
      </c>
      <c r="N511" s="217" t="s">
        <v>346</v>
      </c>
      <c r="O511" s="192" t="s">
        <v>121</v>
      </c>
      <c r="P511" s="185">
        <f>VLOOKUP(O511&amp;M511&amp;D511,'Tabela Frete At. 23.03.22'!A:P,16,0)</f>
        <v>1957.984376727273</v>
      </c>
      <c r="Q511" s="190" t="str">
        <f>VLOOKUP(G511,BASE!F:H,3,0)</f>
        <v>IBC SM06</v>
      </c>
      <c r="R511" s="212">
        <f>IF(O511="PRANCHA",VLOOKUP(Q511,QUANT!F:K,6,0),IF('Precificação CIF'!O511="BAÚ",VLOOKUP('Precificação CIF'!Q511,QUANT!F:K,2,0),IF(O511="CARRETA",VLOOKUP(Q511,QUANT!F:K,3,0))))</f>
        <v>44</v>
      </c>
      <c r="S511" s="185">
        <f t="shared" si="131"/>
        <v>44.49964492561984</v>
      </c>
      <c r="T511" s="215" t="s">
        <v>2133</v>
      </c>
      <c r="U511" s="214">
        <v>0.3</v>
      </c>
      <c r="V511" s="216">
        <f t="shared" si="132"/>
        <v>997.11720703659978</v>
      </c>
      <c r="W511" s="190"/>
    </row>
    <row r="512" spans="1:23" hidden="1">
      <c r="A512" t="str">
        <f>D512&amp;G512&amp;E512</f>
        <v>1040BR011853203123</v>
      </c>
      <c r="C512" s="190" t="str">
        <f t="shared" si="130"/>
        <v>BR0118531040</v>
      </c>
      <c r="D512" s="198">
        <v>1040</v>
      </c>
      <c r="E512" s="222">
        <v>203123</v>
      </c>
      <c r="F512" s="190" t="s">
        <v>964</v>
      </c>
      <c r="G512" s="39" t="s">
        <v>1158</v>
      </c>
      <c r="H512" s="190" t="s">
        <v>1674</v>
      </c>
      <c r="I512" s="198" t="s">
        <v>487</v>
      </c>
      <c r="J512" s="179">
        <f>VLOOKUP(C512,BASE!A:N,14,0)</f>
        <v>16.706379999999999</v>
      </c>
      <c r="K512" s="179">
        <f>VLOOKUP(C512,BASE!A:O,15,0)</f>
        <v>0.7</v>
      </c>
      <c r="L512" s="185">
        <f>VLOOKUP(G512,BASE!F:M,8,0)*0.03</f>
        <v>4.0079999999999998E-2</v>
      </c>
      <c r="M512" s="190" t="s">
        <v>17</v>
      </c>
      <c r="N512" s="198" t="s">
        <v>346</v>
      </c>
      <c r="O512" s="192" t="s">
        <v>121</v>
      </c>
      <c r="P512" s="185">
        <f>VLOOKUP(O512&amp;M512&amp;D512,'Tabela Frete At. 23.03.22'!A:P,16,0)</f>
        <v>1658.7473818181818</v>
      </c>
      <c r="Q512" s="190" t="str">
        <f>VLOOKUP(G512,BASE!F:H,3,0)</f>
        <v>BTF0025 RTAN2</v>
      </c>
      <c r="R512" s="212">
        <f>IF(O512="PRANCHA",VLOOKUP(Q512,QUANT!F:K,6,0),IF('Precificação CIF'!O512="BAÚ",VLOOKUP('Precificação CIF'!Q512,QUANT!F:K,2,0),IF(O512="CARRETA",VLOOKUP(Q512,QUANT!F:K,3,0))))</f>
        <v>1760</v>
      </c>
      <c r="S512" s="185">
        <f t="shared" si="131"/>
        <v>0.94247010330578507</v>
      </c>
      <c r="T512" s="215" t="s">
        <v>2132</v>
      </c>
      <c r="U512" s="214">
        <v>0.3</v>
      </c>
      <c r="V512" s="216">
        <f t="shared" si="132"/>
        <v>24.923514285714283</v>
      </c>
      <c r="W512" s="175"/>
    </row>
    <row r="513" spans="1:23" hidden="1">
      <c r="A513" t="str">
        <f>D513&amp;G513&amp;E513</f>
        <v>1040BR011894203123</v>
      </c>
      <c r="C513" s="190" t="str">
        <f t="shared" si="130"/>
        <v>BR0118941040</v>
      </c>
      <c r="D513" s="198">
        <v>1040</v>
      </c>
      <c r="E513" s="222">
        <v>203123</v>
      </c>
      <c r="F513" s="190" t="s">
        <v>964</v>
      </c>
      <c r="G513" s="39" t="s">
        <v>1173</v>
      </c>
      <c r="H513" s="190" t="s">
        <v>1693</v>
      </c>
      <c r="I513" s="198" t="s">
        <v>487</v>
      </c>
      <c r="J513" s="179">
        <f>VLOOKUP(C513,BASE!A:N,14,0)</f>
        <v>27.253440000000001</v>
      </c>
      <c r="K513" s="179">
        <f>VLOOKUP(C513,BASE!A:O,15,0)</f>
        <v>2.4</v>
      </c>
      <c r="L513" s="185">
        <f>VLOOKUP(G513,BASE!F:M,8,0)*0.03</f>
        <v>6.656999999999999E-2</v>
      </c>
      <c r="M513" s="190" t="s">
        <v>17</v>
      </c>
      <c r="N513" s="198" t="s">
        <v>346</v>
      </c>
      <c r="O513" s="192" t="s">
        <v>121</v>
      </c>
      <c r="P513" s="185">
        <f>VLOOKUP(O513&amp;M513&amp;D513,'Tabela Frete At. 23.03.22'!A:P,16,0)</f>
        <v>1658.7473818181818</v>
      </c>
      <c r="Q513" s="190" t="str">
        <f>VLOOKUP(G513,BASE!F:H,3,0)</f>
        <v>BTF0050 FASTA</v>
      </c>
      <c r="R513" s="212">
        <f>IF(O513="PRANCHA",VLOOKUP(Q513,QUANT!F:K,6,0),IF('Precificação CIF'!O513="BAÚ",VLOOKUP('Precificação CIF'!Q513,QUANT!F:K,2,0),IF(O513="CARRETA",VLOOKUP(Q513,QUANT!F:K,3,0))))</f>
        <v>1000</v>
      </c>
      <c r="S513" s="185">
        <f t="shared" si="131"/>
        <v>1.6587473818181817</v>
      </c>
      <c r="T513" s="215" t="s">
        <v>2132</v>
      </c>
      <c r="U513" s="214">
        <v>0.3</v>
      </c>
      <c r="V513" s="216">
        <f t="shared" si="132"/>
        <v>42.457157142857142</v>
      </c>
      <c r="W513" s="175"/>
    </row>
    <row r="514" spans="1:23" hidden="1">
      <c r="A514" t="str">
        <f>D514&amp;G514&amp;E514</f>
        <v>1040BR012086203123</v>
      </c>
      <c r="C514" s="190" t="str">
        <f t="shared" si="130"/>
        <v>BR0120861040</v>
      </c>
      <c r="D514" s="198">
        <v>1040</v>
      </c>
      <c r="E514" s="39">
        <v>203123</v>
      </c>
      <c r="F514" s="190" t="s">
        <v>964</v>
      </c>
      <c r="G514" s="39" t="s">
        <v>2046</v>
      </c>
      <c r="H514" s="190" t="s">
        <v>2047</v>
      </c>
      <c r="I514" s="198" t="s">
        <v>487</v>
      </c>
      <c r="J514" s="179">
        <f>VLOOKUP(C514,BASE!A:N,14,0)</f>
        <v>42.000959999999999</v>
      </c>
      <c r="K514" s="179">
        <f>VLOOKUP(C514,BASE!A:O,15,0)</f>
        <v>3.06</v>
      </c>
      <c r="L514" s="185">
        <f>VLOOKUP(G514,BASE!F:M,8,0)*0.03</f>
        <v>0.27560999999999997</v>
      </c>
      <c r="M514" s="190" t="s">
        <v>17</v>
      </c>
      <c r="N514" s="198" t="s">
        <v>346</v>
      </c>
      <c r="O514" s="192" t="s">
        <v>121</v>
      </c>
      <c r="P514" s="185">
        <f>VLOOKUP(O514&amp;M514&amp;D514,'Tabela Frete At. 23.03.22'!A:P,16,0)</f>
        <v>1658.7473818181818</v>
      </c>
      <c r="Q514" s="190" t="str">
        <f>VLOOKUP(G514,BASE!F:H,3,0)</f>
        <v>TTF0200 ELANE</v>
      </c>
      <c r="R514" s="212">
        <f>IF(O514="PRANCHA",VLOOKUP(Q514,QUANT!F:K,6,0),IF('Precificação CIF'!O514="BAÚ",VLOOKUP('Precificação CIF'!Q514,QUANT!F:K,2,0),IF(O514="CARRETA",VLOOKUP(Q514,QUANT!F:K,3,0))))</f>
        <v>240</v>
      </c>
      <c r="S514" s="185">
        <f t="shared" si="131"/>
        <v>6.9114474242424242</v>
      </c>
      <c r="T514" s="215" t="s">
        <v>2133</v>
      </c>
      <c r="U514" s="214">
        <v>0.3</v>
      </c>
      <c r="V514" s="216">
        <f t="shared" si="132"/>
        <v>74.6400248917749</v>
      </c>
      <c r="W514" s="175"/>
    </row>
    <row r="515" spans="1:23" hidden="1">
      <c r="A515" t="s">
        <v>2262</v>
      </c>
      <c r="C515" s="190" t="str">
        <f t="shared" si="130"/>
        <v>BR0113051040</v>
      </c>
      <c r="D515" s="198">
        <v>1040</v>
      </c>
      <c r="E515" s="39">
        <v>214678</v>
      </c>
      <c r="F515" s="190" t="s">
        <v>2425</v>
      </c>
      <c r="G515" s="190" t="s">
        <v>1503</v>
      </c>
      <c r="H515" s="190" t="s">
        <v>2054</v>
      </c>
      <c r="I515" s="198" t="s">
        <v>487</v>
      </c>
      <c r="J515" s="179">
        <f>VLOOKUP(C515,BASE!A:N,14,0)</f>
        <v>56.141019999999997</v>
      </c>
      <c r="K515" s="179">
        <f>VLOOKUP(C515,BASE!A:O,15,0)</f>
        <v>3.06</v>
      </c>
      <c r="L515" s="185">
        <f>VLOOKUP(G515,BASE!F:M,8,0)*0.03</f>
        <v>0.23402999999999999</v>
      </c>
      <c r="M515" s="190" t="s">
        <v>72</v>
      </c>
      <c r="N515" s="217" t="s">
        <v>346</v>
      </c>
      <c r="O515" s="192" t="s">
        <v>121</v>
      </c>
      <c r="P515" s="185">
        <f>VLOOKUP(O515&amp;M515&amp;D515,'Tabela Frete At. 23.03.22'!A:P,16,0)</f>
        <v>2371.0708181818181</v>
      </c>
      <c r="Q515" s="190" t="str">
        <f>VLOOKUP(G515,BASE!F:H,3,0)</f>
        <v>TTR0200 CROSC</v>
      </c>
      <c r="R515" s="212">
        <f>IF(O515="PRANCHA",VLOOKUP(Q515,QUANT!F:K,6,0),IF('Precificação CIF'!O515="BAÚ",VLOOKUP('Precificação CIF'!Q515,QUANT!F:K,2,0),IF(O515="CARRETA",VLOOKUP(Q515,QUANT!F:K,3,0))))</f>
        <v>240</v>
      </c>
      <c r="S515" s="185">
        <f t="shared" si="131"/>
        <v>9.8794617424242421</v>
      </c>
      <c r="T515" s="215" t="s">
        <v>2132</v>
      </c>
      <c r="U515" s="214">
        <v>0.3</v>
      </c>
      <c r="V515" s="216">
        <f t="shared" si="132"/>
        <v>84.907214285714289</v>
      </c>
      <c r="W515" s="190"/>
    </row>
    <row r="516" spans="1:23" hidden="1">
      <c r="A516" t="str">
        <f>D516&amp;G516&amp;E516</f>
        <v>1040BR011305204536</v>
      </c>
      <c r="C516" s="190" t="str">
        <f t="shared" si="130"/>
        <v>BR0113051040</v>
      </c>
      <c r="D516" s="198">
        <v>1040</v>
      </c>
      <c r="E516" s="222">
        <v>204536</v>
      </c>
      <c r="F516" s="190" t="s">
        <v>872</v>
      </c>
      <c r="G516" s="39" t="s">
        <v>1503</v>
      </c>
      <c r="H516" s="190" t="s">
        <v>1993</v>
      </c>
      <c r="I516" s="198" t="s">
        <v>487</v>
      </c>
      <c r="J516" s="179">
        <f>VLOOKUP(C516,BASE!A:N,14,0)</f>
        <v>56.141019999999997</v>
      </c>
      <c r="K516" s="179">
        <f>VLOOKUP(C516,BASE!A:O,15,0)</f>
        <v>3.06</v>
      </c>
      <c r="L516" s="185">
        <f>VLOOKUP(G516,BASE!F:M,8,0)*0.03</f>
        <v>0.23402999999999999</v>
      </c>
      <c r="M516" s="191" t="s">
        <v>881</v>
      </c>
      <c r="N516" s="217" t="s">
        <v>754</v>
      </c>
      <c r="O516" s="192" t="s">
        <v>121</v>
      </c>
      <c r="P516" s="185">
        <v>0</v>
      </c>
      <c r="Q516" s="190" t="str">
        <f>VLOOKUP(G516,BASE!F:H,3,0)</f>
        <v>TTR0200 CROSC</v>
      </c>
      <c r="R516" s="212">
        <f>IF(O516="PRANCHA",VLOOKUP(Q516,QUANT!F:K,6,0),IF('Precificação CIF'!O516="BAÚ",VLOOKUP('Precificação CIF'!Q516,QUANT!F:K,2,0),IF(O516="CARRETA",VLOOKUP(Q516,QUANT!F:K,3,0))))</f>
        <v>240</v>
      </c>
      <c r="S516" s="185">
        <f t="shared" si="131"/>
        <v>0</v>
      </c>
      <c r="T516" s="215" t="s">
        <v>2132</v>
      </c>
      <c r="U516" s="214">
        <v>0.3</v>
      </c>
      <c r="V516" s="216">
        <f t="shared" si="132"/>
        <v>84.907214285714289</v>
      </c>
      <c r="W516" s="175"/>
    </row>
    <row r="517" spans="1:23" hidden="1">
      <c r="A517" t="str">
        <f>D517&amp;G517&amp;E517</f>
        <v>1040BR011306204536</v>
      </c>
      <c r="C517" s="190" t="str">
        <f t="shared" si="130"/>
        <v>BR0113061040</v>
      </c>
      <c r="D517" s="198">
        <v>1040</v>
      </c>
      <c r="E517" s="222">
        <v>204536</v>
      </c>
      <c r="F517" s="190" t="s">
        <v>872</v>
      </c>
      <c r="G517" s="39" t="s">
        <v>1502</v>
      </c>
      <c r="H517" s="190" t="s">
        <v>1992</v>
      </c>
      <c r="I517" s="198" t="s">
        <v>487</v>
      </c>
      <c r="J517" s="179">
        <f>VLOOKUP(C517,BASE!A:N,14,0)</f>
        <v>59.785780000000003</v>
      </c>
      <c r="K517" s="179">
        <f>VLOOKUP(C517,BASE!A:O,15,0)</f>
        <v>3.06</v>
      </c>
      <c r="L517" s="185">
        <f>VLOOKUP(G517,BASE!F:M,8,0)*0.03</f>
        <v>0.23402999999999999</v>
      </c>
      <c r="M517" s="190" t="s">
        <v>881</v>
      </c>
      <c r="N517" s="198" t="s">
        <v>754</v>
      </c>
      <c r="O517" s="192" t="s">
        <v>121</v>
      </c>
      <c r="P517" s="185">
        <v>0</v>
      </c>
      <c r="Q517" s="190" t="str">
        <f>VLOOKUP(G517,BASE!F:H,3,0)</f>
        <v>TTR0200 CROSC</v>
      </c>
      <c r="R517" s="212">
        <f>IF(O517="PRANCHA",VLOOKUP(Q517,QUANT!F:K,6,0),IF('Precificação CIF'!O517="BAÚ",VLOOKUP('Precificação CIF'!Q517,QUANT!F:K,2,0),IF(O517="CARRETA",VLOOKUP(Q517,QUANT!F:K,3,0))))</f>
        <v>240</v>
      </c>
      <c r="S517" s="185">
        <f t="shared" si="131"/>
        <v>0</v>
      </c>
      <c r="T517" s="215" t="s">
        <v>2132</v>
      </c>
      <c r="U517" s="214">
        <v>0.3</v>
      </c>
      <c r="V517" s="216">
        <f t="shared" si="132"/>
        <v>90.114014285714291</v>
      </c>
      <c r="W517" s="175"/>
    </row>
    <row r="518" spans="1:23" hidden="1">
      <c r="A518" s="190" t="s">
        <v>2288</v>
      </c>
      <c r="C518" s="190" t="str">
        <f t="shared" si="130"/>
        <v>BR0113051040</v>
      </c>
      <c r="D518" s="198">
        <v>1040</v>
      </c>
      <c r="E518" s="39">
        <v>214778</v>
      </c>
      <c r="F518" s="190" t="s">
        <v>2437</v>
      </c>
      <c r="G518" s="190" t="s">
        <v>1503</v>
      </c>
      <c r="H518" s="190" t="s">
        <v>2054</v>
      </c>
      <c r="I518" s="198" t="s">
        <v>487</v>
      </c>
      <c r="J518" s="179">
        <f>VLOOKUP(C518,BASE!A:N,14,0)</f>
        <v>56.141019999999997</v>
      </c>
      <c r="K518" s="179">
        <f>VLOOKUP(C518,BASE!A:O,15,0)</f>
        <v>3.06</v>
      </c>
      <c r="L518" s="185">
        <f>VLOOKUP(G518,BASE!F:M,8,0)*0.03</f>
        <v>0.23402999999999999</v>
      </c>
      <c r="M518" s="190" t="s">
        <v>72</v>
      </c>
      <c r="N518" s="217" t="s">
        <v>346</v>
      </c>
      <c r="O518" s="192" t="s">
        <v>121</v>
      </c>
      <c r="P518" s="185">
        <f>VLOOKUP(O518&amp;M518&amp;D518,'Tabela Frete At. 23.03.22'!A:P,16,0)</f>
        <v>2371.0708181818181</v>
      </c>
      <c r="Q518" s="190" t="str">
        <f>VLOOKUP(G518,BASE!F:H,3,0)</f>
        <v>TTR0200 CROSC</v>
      </c>
      <c r="R518" s="212">
        <f>IF(O518="PRANCHA",VLOOKUP(Q518,QUANT!F:K,6,0),IF('Precificação CIF'!O518="BAÚ",VLOOKUP('Precificação CIF'!Q518,QUANT!F:K,2,0),IF(O518="CARRETA",VLOOKUP(Q518,QUANT!F:K,3,0))))</f>
        <v>240</v>
      </c>
      <c r="S518" s="185">
        <f t="shared" si="131"/>
        <v>9.8794617424242421</v>
      </c>
      <c r="T518" s="215" t="s">
        <v>2133</v>
      </c>
      <c r="U518" s="214">
        <v>0.3</v>
      </c>
      <c r="V518" s="216">
        <f t="shared" si="132"/>
        <v>99.020731060606067</v>
      </c>
    </row>
    <row r="519" spans="1:23" hidden="1">
      <c r="A519" s="157" t="s">
        <v>2249</v>
      </c>
      <c r="C519" s="190" t="str">
        <f t="shared" si="130"/>
        <v>BR0118901040</v>
      </c>
      <c r="D519" s="198">
        <v>1040</v>
      </c>
      <c r="E519" s="39">
        <v>214815</v>
      </c>
      <c r="F519" s="190" t="s">
        <v>2418</v>
      </c>
      <c r="G519" s="190" t="s">
        <v>1144</v>
      </c>
      <c r="H519" s="190" t="s">
        <v>2549</v>
      </c>
      <c r="I519" s="198" t="s">
        <v>487</v>
      </c>
      <c r="J519" s="179">
        <f>VLOOKUP(C519,BASE!A:N,14,0)</f>
        <v>14.678569999999999</v>
      </c>
      <c r="K519" s="179">
        <f>VLOOKUP(C519,BASE!A:O,15,0)</f>
        <v>0.7</v>
      </c>
      <c r="L519" s="185">
        <f>VLOOKUP(G519,BASE!F:M,8,0)*0.03</f>
        <v>3.108E-2</v>
      </c>
      <c r="M519" s="190" t="s">
        <v>72</v>
      </c>
      <c r="N519" s="217" t="s">
        <v>346</v>
      </c>
      <c r="O519" s="192" t="s">
        <v>121</v>
      </c>
      <c r="P519" s="185">
        <f>VLOOKUP(O519&amp;M519&amp;D519,'Tabela Frete At. 23.03.22'!A:P,16,0)</f>
        <v>2371.0708181818181</v>
      </c>
      <c r="Q519" s="190" t="str">
        <f>VLOOKUP(G519,BASE!F:H,3,0)</f>
        <v>BTF0020 RTAN3</v>
      </c>
      <c r="R519" s="212">
        <f>IF(O519="PRANCHA",VLOOKUP(Q519,QUANT!F:K,6,0),IF('Precificação CIF'!O519="BAÚ",VLOOKUP('Precificação CIF'!Q519,QUANT!F:K,2,0),IF(O519="CARRETA",VLOOKUP(Q519,QUANT!F:K,3,0))))</f>
        <v>2000</v>
      </c>
      <c r="S519" s="185">
        <f t="shared" si="131"/>
        <v>1.1855354090909092</v>
      </c>
      <c r="T519" s="215" t="s">
        <v>2132</v>
      </c>
      <c r="U519" s="214">
        <v>0.3</v>
      </c>
      <c r="V519" s="216">
        <f t="shared" si="132"/>
        <v>22.013785714285714</v>
      </c>
    </row>
    <row r="520" spans="1:23" hidden="1">
      <c r="A520" t="s">
        <v>2256</v>
      </c>
      <c r="C520" s="190" t="str">
        <f t="shared" si="130"/>
        <v>BR0112111040</v>
      </c>
      <c r="D520" s="198">
        <v>1040</v>
      </c>
      <c r="E520" s="39">
        <v>214815</v>
      </c>
      <c r="F520" s="190" t="s">
        <v>2418</v>
      </c>
      <c r="G520" s="190" t="s">
        <v>1129</v>
      </c>
      <c r="H520" s="190" t="s">
        <v>2068</v>
      </c>
      <c r="I520" s="198" t="s">
        <v>487</v>
      </c>
      <c r="J520" s="179">
        <f>VLOOKUP(C520,BASE!A:N,14,0)</f>
        <v>2.78945</v>
      </c>
      <c r="K520" s="179">
        <f>VLOOKUP(C520,BASE!A:O,15,0)</f>
        <v>0.14000000000000001</v>
      </c>
      <c r="L520" s="185">
        <f>VLOOKUP(G520,BASE!F:M,8,0)*0.03</f>
        <v>6.6E-3</v>
      </c>
      <c r="M520" s="190" t="s">
        <v>72</v>
      </c>
      <c r="N520" s="217" t="s">
        <v>346</v>
      </c>
      <c r="O520" s="192" t="s">
        <v>121</v>
      </c>
      <c r="P520" s="185">
        <f>VLOOKUP(O520&amp;M520&amp;D520,'Tabela Frete At. 23.03.22'!A:P,16,0)</f>
        <v>2371.0708181818181</v>
      </c>
      <c r="Q520" s="190" t="str">
        <f>VLOOKUP(G520,BASE!F:H,3,0)</f>
        <v>BTF0005 RETAN</v>
      </c>
      <c r="R520" s="212">
        <f>IF(O520="PRANCHA",VLOOKUP(Q520,QUANT!F:K,6,0),IF('Precificação CIF'!O520="BAÚ",VLOOKUP('Precificação CIF'!Q520,QUANT!F:K,2,0),IF(O520="CARRETA",VLOOKUP(Q520,QUANT!F:K,3,0))))</f>
        <v>8000</v>
      </c>
      <c r="S520" s="185">
        <f t="shared" si="131"/>
        <v>0.29638385227272729</v>
      </c>
      <c r="T520" s="215" t="s">
        <v>2132</v>
      </c>
      <c r="U520" s="214">
        <v>0.3</v>
      </c>
      <c r="V520" s="216">
        <f t="shared" si="132"/>
        <v>4.1943571428571431</v>
      </c>
    </row>
    <row r="521" spans="1:23" hidden="1">
      <c r="A521" t="s">
        <v>2259</v>
      </c>
      <c r="C521" s="190" t="str">
        <f t="shared" si="130"/>
        <v>BR0119691040</v>
      </c>
      <c r="D521" s="198">
        <v>1040</v>
      </c>
      <c r="E521" s="39">
        <v>214815</v>
      </c>
      <c r="F521" s="190" t="s">
        <v>2418</v>
      </c>
      <c r="G521" s="190" t="s">
        <v>1133</v>
      </c>
      <c r="H521" s="190" t="s">
        <v>2552</v>
      </c>
      <c r="I521" s="198" t="s">
        <v>487</v>
      </c>
      <c r="J521" s="179">
        <f>VLOOKUP(C521,BASE!A:N,14,0)</f>
        <v>4.1976100000000001</v>
      </c>
      <c r="K521" s="179">
        <f>VLOOKUP(C521,BASE!A:O,15,0)</f>
        <v>0.14000000000000001</v>
      </c>
      <c r="L521" s="185">
        <f>VLOOKUP(G521,BASE!F:M,8,0)*0.03</f>
        <v>6.6911100000000001E-3</v>
      </c>
      <c r="M521" s="190" t="s">
        <v>72</v>
      </c>
      <c r="N521" s="217" t="s">
        <v>346</v>
      </c>
      <c r="O521" s="192" t="s">
        <v>121</v>
      </c>
      <c r="P521" s="185">
        <f>VLOOKUP(O521&amp;M521&amp;D521,'Tabela Frete At. 23.03.22'!A:P,16,0)</f>
        <v>2371.0708181818181</v>
      </c>
      <c r="Q521" s="190" t="str">
        <f>VLOOKUP(G521,BASE!F:H,3,0)</f>
        <v>BTF0005 RETAN</v>
      </c>
      <c r="R521" s="212">
        <f>IF(O521="PRANCHA",VLOOKUP(Q521,QUANT!F:K,6,0),IF('Precificação CIF'!O521="BAÚ",VLOOKUP('Precificação CIF'!Q521,QUANT!F:K,2,0),IF(O521="CARRETA",VLOOKUP(Q521,QUANT!F:K,3,0))))</f>
        <v>8000</v>
      </c>
      <c r="S521" s="185">
        <f t="shared" si="131"/>
        <v>0.29638385227272729</v>
      </c>
      <c r="T521" s="215" t="s">
        <v>2133</v>
      </c>
      <c r="U521" s="214">
        <v>0.3</v>
      </c>
      <c r="V521" s="216">
        <f t="shared" si="132"/>
        <v>6.6295499461038965</v>
      </c>
    </row>
    <row r="522" spans="1:23" hidden="1">
      <c r="A522" t="s">
        <v>2316</v>
      </c>
      <c r="C522" s="190" t="str">
        <f t="shared" si="130"/>
        <v>BR0118891040</v>
      </c>
      <c r="D522" s="198">
        <v>1040</v>
      </c>
      <c r="E522" s="39">
        <v>214815</v>
      </c>
      <c r="F522" s="190" t="s">
        <v>2418</v>
      </c>
      <c r="G522" s="190" t="s">
        <v>1143</v>
      </c>
      <c r="H522" s="190" t="s">
        <v>2549</v>
      </c>
      <c r="I522" s="198" t="s">
        <v>487</v>
      </c>
      <c r="J522" s="179">
        <f>VLOOKUP(C522,BASE!A:N,14,0)</f>
        <v>13.341999999999999</v>
      </c>
      <c r="K522" s="179">
        <f>VLOOKUP(C522,BASE!A:O,15,0)</f>
        <v>0.7</v>
      </c>
      <c r="L522" s="185">
        <f>VLOOKUP(G522,BASE!F:M,8,0)*0.03</f>
        <v>3.108E-2</v>
      </c>
      <c r="M522" s="190" t="s">
        <v>72</v>
      </c>
      <c r="N522" s="217" t="s">
        <v>346</v>
      </c>
      <c r="O522" s="192" t="s">
        <v>121</v>
      </c>
      <c r="P522" s="185">
        <f>VLOOKUP(O522&amp;M522&amp;D522,'Tabela Frete At. 23.03.22'!A:P,16,0)</f>
        <v>2371.0708181818181</v>
      </c>
      <c r="Q522" s="190" t="str">
        <f>VLOOKUP(G522,BASE!F:H,3,0)</f>
        <v>BTF0020 RTAN3</v>
      </c>
      <c r="R522" s="212">
        <f>IF(O522="PRANCHA",VLOOKUP(Q522,QUANT!F:K,6,0),IF('Precificação CIF'!O522="BAÚ",VLOOKUP('Precificação CIF'!Q522,QUANT!F:K,2,0),IF(O522="CARRETA",VLOOKUP(Q522,QUANT!F:K,3,0))))</f>
        <v>2000</v>
      </c>
      <c r="S522" s="185">
        <f t="shared" si="131"/>
        <v>1.1855354090909092</v>
      </c>
      <c r="T522" s="215" t="s">
        <v>2132</v>
      </c>
      <c r="U522" s="214">
        <v>0.3</v>
      </c>
      <c r="V522" s="216">
        <f t="shared" si="132"/>
        <v>20.104399999999998</v>
      </c>
    </row>
    <row r="523" spans="1:23" hidden="1">
      <c r="A523" t="s">
        <v>2327</v>
      </c>
      <c r="C523" s="190" t="str">
        <f t="shared" si="130"/>
        <v>BR0121552060</v>
      </c>
      <c r="D523" s="198">
        <v>2060</v>
      </c>
      <c r="E523" s="39">
        <v>214750</v>
      </c>
      <c r="F523" s="190" t="s">
        <v>2454</v>
      </c>
      <c r="G523" s="190" t="s">
        <v>2159</v>
      </c>
      <c r="H523" s="190" t="s">
        <v>2160</v>
      </c>
      <c r="I523" s="198" t="s">
        <v>487</v>
      </c>
      <c r="J523" s="179">
        <f>VLOOKUP(C523,BASE!A:N,14,0)</f>
        <v>46.182780000000001</v>
      </c>
      <c r="K523" s="179">
        <f>VLOOKUP(C523,BASE!A:O,15,0)</f>
        <v>2.12</v>
      </c>
      <c r="L523" s="185">
        <f>VLOOKUP(G523,BASE!F:M,8,0)*0.03</f>
        <v>0.39599999999999996</v>
      </c>
      <c r="M523" s="190" t="s">
        <v>72</v>
      </c>
      <c r="N523" s="217" t="s">
        <v>346</v>
      </c>
      <c r="O523" s="192" t="s">
        <v>121</v>
      </c>
      <c r="P523" s="185">
        <f>VLOOKUP(O523&amp;M523&amp;D523,'Tabela Frete At. 23.03.22'!A:P,16,0)</f>
        <v>2633.8799259969164</v>
      </c>
      <c r="Q523" s="190" t="str">
        <f>VLOOKUP(G523,BASE!F:H,3,0)</f>
        <v>TF 200</v>
      </c>
      <c r="R523" s="212">
        <f>IF(O523="PRANCHA",VLOOKUP(Q523,QUANT!F:K,6,0),IF('Precificação CIF'!O523="BAÚ",VLOOKUP('Precificação CIF'!Q523,QUANT!F:K,2,0),IF(O523="CARRETA",VLOOKUP(Q523,QUANT!F:K,3,0))))</f>
        <v>240</v>
      </c>
      <c r="S523" s="185">
        <f t="shared" si="131"/>
        <v>10.974499691653818</v>
      </c>
      <c r="T523" s="215" t="s">
        <v>2133</v>
      </c>
      <c r="U523" s="214">
        <v>0.3</v>
      </c>
      <c r="V523" s="216">
        <f t="shared" si="132"/>
        <v>85.247542416648315</v>
      </c>
    </row>
    <row r="524" spans="1:23" hidden="1">
      <c r="A524" t="s">
        <v>2338</v>
      </c>
      <c r="C524" s="190" t="str">
        <f t="shared" si="130"/>
        <v>BR0121532060</v>
      </c>
      <c r="D524" s="198">
        <v>2060</v>
      </c>
      <c r="E524" s="39">
        <v>214750</v>
      </c>
      <c r="F524" s="190" t="s">
        <v>2454</v>
      </c>
      <c r="G524" s="190" t="s">
        <v>2514</v>
      </c>
      <c r="H524" s="190" t="s">
        <v>2574</v>
      </c>
      <c r="I524" s="198" t="s">
        <v>487</v>
      </c>
      <c r="J524" s="179">
        <f>VLOOKUP(C524,BASE!A:N,14,0)</f>
        <v>44.522550000000003</v>
      </c>
      <c r="K524" s="179">
        <f>VLOOKUP(C524,BASE!A:O,15,0)</f>
        <v>2.12</v>
      </c>
      <c r="L524" s="185">
        <f>VLOOKUP(G524,BASE!F:M,8,0)*0.03</f>
        <v>0.39599999999999996</v>
      </c>
      <c r="M524" s="190" t="s">
        <v>72</v>
      </c>
      <c r="N524" s="217" t="s">
        <v>346</v>
      </c>
      <c r="O524" s="192" t="s">
        <v>121</v>
      </c>
      <c r="P524" s="185">
        <f>VLOOKUP(O524&amp;M524&amp;D524,'Tabela Frete At. 23.03.22'!A:P,16,0)</f>
        <v>2633.8799259969164</v>
      </c>
      <c r="Q524" s="190" t="str">
        <f>VLOOKUP(G524,BASE!F:H,3,0)</f>
        <v>TF 200</v>
      </c>
      <c r="R524" s="212">
        <f>IF(O524="PRANCHA",VLOOKUP(Q524,QUANT!F:K,6,0),IF('Precificação CIF'!O524="BAÚ",VLOOKUP('Precificação CIF'!Q524,QUANT!F:K,2,0),IF(O524="CARRETA",VLOOKUP(Q524,QUANT!F:K,3,0))))</f>
        <v>240</v>
      </c>
      <c r="S524" s="185">
        <f t="shared" si="131"/>
        <v>10.974499691653818</v>
      </c>
      <c r="T524" s="215" t="s">
        <v>2133</v>
      </c>
      <c r="U524" s="214">
        <v>0.3</v>
      </c>
      <c r="V524" s="216">
        <f t="shared" si="132"/>
        <v>82.87578527379118</v>
      </c>
      <c r="W524" s="190"/>
    </row>
    <row r="525" spans="1:23" hidden="1">
      <c r="A525" t="str">
        <f t="shared" ref="A525:A527" si="133">D525&amp;G525&amp;E525</f>
        <v>4010BR010717203134</v>
      </c>
      <c r="C525" s="190" t="str">
        <f t="shared" si="130"/>
        <v>BR0107174010</v>
      </c>
      <c r="D525" s="198">
        <v>4010</v>
      </c>
      <c r="E525" s="222">
        <v>203134</v>
      </c>
      <c r="F525" s="190" t="s">
        <v>705</v>
      </c>
      <c r="G525" s="39" t="s">
        <v>1189</v>
      </c>
      <c r="H525" s="190" t="s">
        <v>1709</v>
      </c>
      <c r="I525" s="198" t="s">
        <v>487</v>
      </c>
      <c r="J525" s="179">
        <f>VLOOKUP(C525,BASE!A:N,14,0)</f>
        <v>737.56748000000005</v>
      </c>
      <c r="K525" s="179">
        <f>VLOOKUP(C525,BASE!A:O,15,0)</f>
        <v>12.12</v>
      </c>
      <c r="L525" s="185">
        <f>VLOOKUP(G525,BASE!F:M,8,0)*0.03</f>
        <v>1.89</v>
      </c>
      <c r="M525" s="182" t="s">
        <v>266</v>
      </c>
      <c r="N525" s="217" t="s">
        <v>491</v>
      </c>
      <c r="O525" s="192" t="s">
        <v>122</v>
      </c>
      <c r="P525" s="185">
        <v>0</v>
      </c>
      <c r="Q525" s="190" t="str">
        <f>VLOOKUP(G525,BASE!F:H,3,0)</f>
        <v>IBC SM13</v>
      </c>
      <c r="R525" s="212">
        <f>IF(O525="PRANCHA",VLOOKUP(Q525,QUANT!F:K,6,0),IF('Precificação CIF'!O301="BAÚ",VLOOKUP('Precificação CIF'!Q301,QUANT!F:K,2,0),IF(O525="CARRETA",VLOOKUP(Q525,QUANT!F:K,3,0))))</f>
        <v>60</v>
      </c>
      <c r="S525" s="185">
        <f t="shared" si="131"/>
        <v>0</v>
      </c>
      <c r="T525" s="215" t="s">
        <v>2132</v>
      </c>
      <c r="U525" s="214">
        <v>0.3</v>
      </c>
      <c r="V525" s="216">
        <f t="shared" si="132"/>
        <v>1073.6821142857143</v>
      </c>
      <c r="W525" s="175"/>
    </row>
    <row r="526" spans="1:23" hidden="1">
      <c r="A526" t="str">
        <f t="shared" si="133"/>
        <v>4010BR010361200006</v>
      </c>
      <c r="C526" s="190" t="str">
        <f t="shared" si="130"/>
        <v>BR0103614010</v>
      </c>
      <c r="D526" s="198">
        <v>4010</v>
      </c>
      <c r="E526" s="222">
        <v>200006</v>
      </c>
      <c r="F526" s="190" t="s">
        <v>740</v>
      </c>
      <c r="G526" s="39" t="s">
        <v>1182</v>
      </c>
      <c r="H526" s="190" t="s">
        <v>1702</v>
      </c>
      <c r="I526" s="198" t="s">
        <v>487</v>
      </c>
      <c r="J526" s="179">
        <f>VLOOKUP(C526,BASE!A:N,14,0)</f>
        <v>589.23572999999999</v>
      </c>
      <c r="K526" s="179">
        <f>VLOOKUP(C526,BASE!A:O,15,0)</f>
        <v>12.12</v>
      </c>
      <c r="L526" s="185">
        <f>VLOOKUP(G526,BASE!F:M,8,0)*0.03</f>
        <v>1.9774799999999999</v>
      </c>
      <c r="M526" s="191" t="s">
        <v>106</v>
      </c>
      <c r="N526" s="217" t="s">
        <v>346</v>
      </c>
      <c r="O526" s="192" t="s">
        <v>121</v>
      </c>
      <c r="P526" s="185">
        <f>VLOOKUP(O526&amp;M526&amp;D526,'Tabela Frete At. 23.03.22'!A:P,16,0)</f>
        <v>1944.3480130909093</v>
      </c>
      <c r="Q526" s="190" t="str">
        <f>VLOOKUP(G526,BASE!F:H,3,0)</f>
        <v>IBC SM06</v>
      </c>
      <c r="R526" s="212">
        <f>IF(O526="PRANCHA",VLOOKUP(Q526,QUANT!F:K,6,0),IF('Precificação CIF'!O526="BAÚ",VLOOKUP('Precificação CIF'!Q526,QUANT!F:K,2,0),IF(O526="CARRETA",VLOOKUP(Q526,QUANT!F:K,3,0))))</f>
        <v>44</v>
      </c>
      <c r="S526" s="185">
        <f t="shared" si="131"/>
        <v>44.189727570247939</v>
      </c>
      <c r="T526" s="215" t="s">
        <v>2133</v>
      </c>
      <c r="U526" s="214">
        <v>0.3</v>
      </c>
      <c r="V526" s="216">
        <f t="shared" si="132"/>
        <v>925.03276795749707</v>
      </c>
      <c r="W526" s="175"/>
    </row>
    <row r="527" spans="1:23" hidden="1">
      <c r="A527" t="str">
        <f t="shared" si="133"/>
        <v>1040BR011504200006</v>
      </c>
      <c r="C527" s="190" t="str">
        <f t="shared" si="130"/>
        <v>BR0115041040</v>
      </c>
      <c r="D527" s="198">
        <v>1040</v>
      </c>
      <c r="E527" s="39">
        <v>200006</v>
      </c>
      <c r="F527" s="190" t="s">
        <v>2035</v>
      </c>
      <c r="G527" s="39" t="s">
        <v>1472</v>
      </c>
      <c r="H527" s="190" t="s">
        <v>2042</v>
      </c>
      <c r="I527" s="198" t="s">
        <v>487</v>
      </c>
      <c r="J527" s="179">
        <f>VLOOKUP(C527,BASE!A:N,14,0)</f>
        <v>100.52001</v>
      </c>
      <c r="K527" s="179">
        <f>VLOOKUP(C527,BASE!A:O,15,0)</f>
        <v>3.06</v>
      </c>
      <c r="L527" s="185">
        <f>VLOOKUP(G527,BASE!F:M,8,0)*0.03</f>
        <v>0.25550999999999996</v>
      </c>
      <c r="M527" s="190" t="s">
        <v>106</v>
      </c>
      <c r="N527" s="198" t="s">
        <v>346</v>
      </c>
      <c r="O527" s="192" t="s">
        <v>121</v>
      </c>
      <c r="P527" s="185">
        <f>VLOOKUP(O527&amp;M527&amp;D527,'Tabela Frete At. 23.03.22'!A:P,16,0)</f>
        <v>2562.9957403636363</v>
      </c>
      <c r="Q527" s="190" t="str">
        <f>VLOOKUP(G527,BASE!F:H,3,0)</f>
        <v>TTF0220 LRING</v>
      </c>
      <c r="R527" s="212">
        <f>IF(O527="PRANCHA",VLOOKUP(Q527,QUANT!F:K,6,0),IF('Precificação CIF'!O527="BAÚ",VLOOKUP('Precificação CIF'!Q527,QUANT!F:K,2,0),IF(O527="CARRETA",VLOOKUP(Q527,QUANT!F:K,3,0))))</f>
        <v>240</v>
      </c>
      <c r="S527" s="185">
        <f t="shared" si="131"/>
        <v>10.679148918181818</v>
      </c>
      <c r="T527" s="215" t="s">
        <v>2133</v>
      </c>
      <c r="U527" s="214">
        <v>0.3</v>
      </c>
      <c r="V527" s="216">
        <f t="shared" si="132"/>
        <v>163.59238416883119</v>
      </c>
      <c r="W527" s="175"/>
    </row>
    <row r="528" spans="1:23" hidden="1">
      <c r="A528" t="s">
        <v>2270</v>
      </c>
      <c r="C528" s="190" t="str">
        <f t="shared" si="130"/>
        <v>BR0118941040</v>
      </c>
      <c r="D528" s="198">
        <v>1040</v>
      </c>
      <c r="E528" s="39">
        <v>200006</v>
      </c>
      <c r="F528" s="190" t="s">
        <v>2035</v>
      </c>
      <c r="G528" s="190" t="s">
        <v>1173</v>
      </c>
      <c r="H528" s="190" t="s">
        <v>2048</v>
      </c>
      <c r="I528" s="198" t="s">
        <v>487</v>
      </c>
      <c r="J528" s="179">
        <f>VLOOKUP(C528,BASE!A:N,14,0)</f>
        <v>27.253440000000001</v>
      </c>
      <c r="K528" s="179">
        <f>VLOOKUP(C528,BASE!A:O,15,0)</f>
        <v>2.4</v>
      </c>
      <c r="L528" s="185">
        <f>VLOOKUP(G528,BASE!F:M,8,0)*0.03</f>
        <v>6.656999999999999E-2</v>
      </c>
      <c r="M528" s="190" t="s">
        <v>106</v>
      </c>
      <c r="N528" s="217" t="s">
        <v>346</v>
      </c>
      <c r="O528" s="192" t="s">
        <v>121</v>
      </c>
      <c r="P528" s="185">
        <f>VLOOKUP(O528&amp;M528&amp;D528,'Tabela Frete At. 23.03.22'!A:P,16,0)</f>
        <v>2562.9957403636363</v>
      </c>
      <c r="Q528" s="190" t="str">
        <f>VLOOKUP(G528,BASE!F:H,3,0)</f>
        <v>BTF0050 FASTA</v>
      </c>
      <c r="R528" s="212">
        <f>IF(O528="PRANCHA",VLOOKUP(Q528,QUANT!F:K,6,0),IF('Precificação CIF'!O528="BAÚ",VLOOKUP('Precificação CIF'!Q528,QUANT!F:K,2,0),IF(O528="CARRETA",VLOOKUP(Q528,QUANT!F:K,3,0))))</f>
        <v>1000</v>
      </c>
      <c r="S528" s="185">
        <f t="shared" si="131"/>
        <v>2.5629957403636361</v>
      </c>
      <c r="T528" s="215" t="s">
        <v>2132</v>
      </c>
      <c r="U528" s="214">
        <v>0.3</v>
      </c>
      <c r="V528" s="216">
        <f t="shared" si="132"/>
        <v>42.457157142857142</v>
      </c>
    </row>
    <row r="529" spans="1:23" hidden="1">
      <c r="A529" t="s">
        <v>2278</v>
      </c>
      <c r="C529" s="190" t="str">
        <f t="shared" si="130"/>
        <v>BR0115801040</v>
      </c>
      <c r="D529" s="198">
        <v>1040</v>
      </c>
      <c r="E529" s="39">
        <v>200006</v>
      </c>
      <c r="F529" s="190" t="s">
        <v>2035</v>
      </c>
      <c r="G529" s="190" t="s">
        <v>1469</v>
      </c>
      <c r="H529" s="190" t="s">
        <v>2555</v>
      </c>
      <c r="I529" s="198" t="s">
        <v>487</v>
      </c>
      <c r="J529" s="179">
        <f>VLOOKUP(C529,BASE!A:N,14,0)</f>
        <v>102.19946</v>
      </c>
      <c r="K529" s="179">
        <f>VLOOKUP(C529,BASE!A:O,15,0)</f>
        <v>3.06</v>
      </c>
      <c r="L529" s="185">
        <f>VLOOKUP(G529,BASE!F:M,8,0)*0.03</f>
        <v>0.25550999999999996</v>
      </c>
      <c r="M529" s="190" t="s">
        <v>106</v>
      </c>
      <c r="N529" s="217" t="s">
        <v>346</v>
      </c>
      <c r="O529" s="192" t="s">
        <v>121</v>
      </c>
      <c r="P529" s="185">
        <f>VLOOKUP(O529&amp;M529&amp;D529,'Tabela Frete At. 23.03.22'!A:P,16,0)</f>
        <v>2562.9957403636363</v>
      </c>
      <c r="Q529" s="190" t="str">
        <f>VLOOKUP(G529,BASE!F:H,3,0)</f>
        <v>TTF0220 LRING</v>
      </c>
      <c r="R529" s="212">
        <f>IF(O529="PRANCHA",VLOOKUP(Q529,QUANT!F:K,6,0),IF('Precificação CIF'!O529="BAÚ",VLOOKUP('Precificação CIF'!Q529,QUANT!F:K,2,0),IF(O529="CARRETA",VLOOKUP(Q529,QUANT!F:K,3,0))))</f>
        <v>240</v>
      </c>
      <c r="S529" s="185">
        <f t="shared" si="131"/>
        <v>10.679148918181818</v>
      </c>
      <c r="T529" s="215" t="s">
        <v>2132</v>
      </c>
      <c r="U529" s="214">
        <v>0.3</v>
      </c>
      <c r="V529" s="216">
        <f t="shared" si="132"/>
        <v>150.73567142857144</v>
      </c>
      <c r="W529" s="190"/>
    </row>
    <row r="530" spans="1:23" hidden="1">
      <c r="A530" t="str">
        <f>D530&amp;G530&amp;E530</f>
        <v>2060BR011987204247</v>
      </c>
      <c r="C530" s="190" t="str">
        <f t="shared" si="130"/>
        <v>BR0119872060</v>
      </c>
      <c r="D530" s="198">
        <v>2060</v>
      </c>
      <c r="E530" s="222">
        <v>204247</v>
      </c>
      <c r="F530" s="190" t="s">
        <v>748</v>
      </c>
      <c r="G530" s="39" t="s">
        <v>1434</v>
      </c>
      <c r="H530" s="190" t="s">
        <v>1927</v>
      </c>
      <c r="I530" s="198" t="s">
        <v>487</v>
      </c>
      <c r="J530" s="179">
        <f>VLOOKUP(C530,BASE!A:N,14,0)</f>
        <v>121.73055000000001</v>
      </c>
      <c r="K530" s="179">
        <f>VLOOKUP(C530,BASE!A:O,15,0)</f>
        <v>2.12</v>
      </c>
      <c r="L530" s="185"/>
      <c r="M530" s="190" t="s">
        <v>836</v>
      </c>
      <c r="N530" s="217" t="s">
        <v>346</v>
      </c>
      <c r="O530" s="192" t="s">
        <v>122</v>
      </c>
      <c r="P530" s="185">
        <f>VLOOKUP(O530&amp;M530&amp;D530,'Tabela Frete At. 23.03.22'!A:P,16,0)</f>
        <v>4629.0229815393468</v>
      </c>
      <c r="Q530" s="190" t="str">
        <f>VLOOKUP(G530,BASE!F:H,3,0)</f>
        <v>TR 210</v>
      </c>
      <c r="R530" s="212">
        <f>IF(O530="PRANCHA",VLOOKUP(Q530,QUANT!F:K,6,0),IF('Precificação CIF'!O530="BAÚ",VLOOKUP('Precificação CIF'!Q530,QUANT!F:K,2,0),IF(O530="CARRETA",VLOOKUP(Q530,QUANT!F:K,3,0))))</f>
        <v>300</v>
      </c>
      <c r="S530" s="185">
        <f t="shared" si="131"/>
        <v>15.430076605131156</v>
      </c>
      <c r="T530" s="215" t="s">
        <v>2133</v>
      </c>
      <c r="U530" s="214">
        <v>0.3</v>
      </c>
      <c r="V530" s="216">
        <f t="shared" si="132"/>
        <v>198.97232372161596</v>
      </c>
      <c r="W530" s="175"/>
    </row>
    <row r="531" spans="1:23" hidden="1">
      <c r="A531" t="str">
        <f>D531&amp;G531&amp;E531</f>
        <v>4010BR010727204672</v>
      </c>
      <c r="C531" s="190" t="str">
        <f t="shared" si="130"/>
        <v>BR0107274010</v>
      </c>
      <c r="D531" s="198">
        <v>4010</v>
      </c>
      <c r="E531" s="222">
        <v>204672</v>
      </c>
      <c r="F531" s="190" t="s">
        <v>912</v>
      </c>
      <c r="G531" s="39" t="s">
        <v>1194</v>
      </c>
      <c r="H531" s="190" t="s">
        <v>1714</v>
      </c>
      <c r="I531" s="198" t="s">
        <v>487</v>
      </c>
      <c r="J531" s="179">
        <f>VLOOKUP(C531,BASE!A:N,14,0)</f>
        <v>745.59569999999997</v>
      </c>
      <c r="K531" s="179">
        <f>VLOOKUP(C531,BASE!A:O,15,0)</f>
        <v>12.12</v>
      </c>
      <c r="L531" s="185">
        <f>VLOOKUP(G531,BASE!F:M,8,0)*0.03</f>
        <v>1.9632599999999998</v>
      </c>
      <c r="M531" s="191" t="s">
        <v>363</v>
      </c>
      <c r="N531" s="217" t="s">
        <v>346</v>
      </c>
      <c r="O531" s="192" t="s">
        <v>122</v>
      </c>
      <c r="P531" s="185">
        <f>VLOOKUP(O531&amp;M531&amp;D531,'Tabela Frete At. 23.03.22'!A:P,16,0)</f>
        <v>3441.5937778181815</v>
      </c>
      <c r="Q531" s="190" t="str">
        <f>VLOOKUP(G531,BASE!F:H,3,0)</f>
        <v>IBC SM13</v>
      </c>
      <c r="R531" s="212">
        <f>IF(O531="PRANCHA",VLOOKUP(Q531,QUANT!F:K,6,0),IF('Precificação CIF'!O531="BAÚ",VLOOKUP('Precificação CIF'!Q531,QUANT!F:K,2,0),IF(O531="CARRETA",VLOOKUP(Q531,QUANT!F:K,3,0))))</f>
        <v>60</v>
      </c>
      <c r="S531" s="185">
        <f t="shared" si="131"/>
        <v>57.359896296969694</v>
      </c>
      <c r="T531" s="215" t="s">
        <v>2133</v>
      </c>
      <c r="U531" s="214">
        <v>0.3</v>
      </c>
      <c r="V531" s="216">
        <f t="shared" si="132"/>
        <v>1167.1983661385282</v>
      </c>
      <c r="W531" s="175"/>
    </row>
    <row r="532" spans="1:23" hidden="1">
      <c r="A532" t="str">
        <f t="shared" ref="A532:A536" si="134">D532&amp;G532&amp;E532</f>
        <v>1040BR011894201481</v>
      </c>
      <c r="C532" s="190" t="str">
        <f t="shared" si="130"/>
        <v>BR0118941040</v>
      </c>
      <c r="D532" s="198">
        <v>1040</v>
      </c>
      <c r="E532" s="222">
        <v>201481</v>
      </c>
      <c r="F532" s="190" t="s">
        <v>500</v>
      </c>
      <c r="G532" s="39" t="s">
        <v>1173</v>
      </c>
      <c r="H532" s="190" t="s">
        <v>1693</v>
      </c>
      <c r="I532" s="198" t="s">
        <v>487</v>
      </c>
      <c r="J532" s="179">
        <f>VLOOKUP(C532,BASE!A:N,14,0)</f>
        <v>27.253440000000001</v>
      </c>
      <c r="K532" s="179">
        <f>VLOOKUP(C532,BASE!A:O,15,0)</f>
        <v>2.4</v>
      </c>
      <c r="L532" s="185">
        <f>VLOOKUP(G532,BASE!F:M,8,0)*0.03</f>
        <v>6.656999999999999E-2</v>
      </c>
      <c r="M532" s="190" t="s">
        <v>58</v>
      </c>
      <c r="N532" s="198" t="s">
        <v>346</v>
      </c>
      <c r="O532" s="192" t="s">
        <v>122</v>
      </c>
      <c r="P532" s="185">
        <v>0</v>
      </c>
      <c r="Q532" s="190" t="str">
        <f>VLOOKUP(G532,BASE!F:H,3,0)</f>
        <v>BTF0050 FASTA</v>
      </c>
      <c r="R532" s="212">
        <f>IF(O532="PRANCHA",VLOOKUP(Q532,QUANT!F:K,6,0),IF('Precificação CIF'!O93="BAÚ",VLOOKUP('Precificação CIF'!Q93,QUANT!F:K,2,0),IF(O532="CARRETA",VLOOKUP(Q532,QUANT!F:K,3,0))))</f>
        <v>1350</v>
      </c>
      <c r="S532" s="185">
        <f t="shared" si="131"/>
        <v>0</v>
      </c>
      <c r="T532" s="215" t="s">
        <v>2132</v>
      </c>
      <c r="U532" s="214">
        <v>0.3</v>
      </c>
      <c r="V532" s="216">
        <f t="shared" si="132"/>
        <v>42.457157142857142</v>
      </c>
      <c r="W532" s="175"/>
    </row>
    <row r="533" spans="1:23" hidden="1">
      <c r="A533" t="str">
        <f t="shared" si="134"/>
        <v>1040BR011888203843</v>
      </c>
      <c r="C533" s="190" t="str">
        <f t="shared" si="130"/>
        <v>BR0118881040</v>
      </c>
      <c r="D533" s="198">
        <v>1040</v>
      </c>
      <c r="E533" s="222">
        <v>203843</v>
      </c>
      <c r="F533" s="190" t="s">
        <v>722</v>
      </c>
      <c r="G533" s="39" t="s">
        <v>1146</v>
      </c>
      <c r="H533" s="190" t="s">
        <v>1657</v>
      </c>
      <c r="I533" s="198" t="s">
        <v>487</v>
      </c>
      <c r="J533" s="179">
        <f>VLOOKUP(C533,BASE!A:N,14,0)</f>
        <v>12.50813</v>
      </c>
      <c r="K533" s="179">
        <f>VLOOKUP(C533,BASE!A:O,15,0)</f>
        <v>0.7</v>
      </c>
      <c r="L533" s="185">
        <f>VLOOKUP(G533,BASE!F:M,8,0)*0.03</f>
        <v>3.108E-2</v>
      </c>
      <c r="M533" s="190" t="s">
        <v>269</v>
      </c>
      <c r="N533" s="198" t="s">
        <v>723</v>
      </c>
      <c r="O533" s="192" t="s">
        <v>122</v>
      </c>
      <c r="P533" s="185">
        <v>0</v>
      </c>
      <c r="Q533" s="190" t="str">
        <f>VLOOKUP(G533,BASE!F:H,3,0)</f>
        <v>BTF0020 RTAN3</v>
      </c>
      <c r="R533" s="212">
        <f>IF(O533="PRANCHA",VLOOKUP(Q533,QUANT!F:K,6,0),IF('Precificação CIF'!O302="BAÚ",VLOOKUP('Precificação CIF'!Q302,QUANT!F:K,2,0),IF(O533="CARRETA",VLOOKUP(Q533,QUANT!F:K,3,0))))</f>
        <v>2880</v>
      </c>
      <c r="S533" s="185">
        <f t="shared" si="131"/>
        <v>0</v>
      </c>
      <c r="T533" s="215" t="s">
        <v>2132</v>
      </c>
      <c r="U533" s="214">
        <v>0.3</v>
      </c>
      <c r="V533" s="216">
        <f t="shared" si="132"/>
        <v>18.913157142857141</v>
      </c>
      <c r="W533" s="175"/>
    </row>
    <row r="534" spans="1:23" hidden="1">
      <c r="A534" t="str">
        <f t="shared" si="134"/>
        <v>104022001891203843</v>
      </c>
      <c r="C534" s="190" t="str">
        <f t="shared" si="130"/>
        <v>220018911040</v>
      </c>
      <c r="D534" s="198">
        <v>1040</v>
      </c>
      <c r="E534" s="222">
        <v>203843</v>
      </c>
      <c r="F534" s="190" t="s">
        <v>722</v>
      </c>
      <c r="G534" s="39">
        <v>22001891</v>
      </c>
      <c r="H534" s="190" t="s">
        <v>1661</v>
      </c>
      <c r="I534" s="198" t="s">
        <v>487</v>
      </c>
      <c r="J534" s="179">
        <f>VLOOKUP(C534,BASE!A:N,14,0)</f>
        <v>11.702439999999999</v>
      </c>
      <c r="K534" s="179">
        <f>VLOOKUP(C534,BASE!A:O,15,0)</f>
        <v>0.7</v>
      </c>
      <c r="L534" s="185">
        <f>VLOOKUP(G534,BASE!F:M,8,0)*0.03</f>
        <v>3.0149999999999996E-2</v>
      </c>
      <c r="M534" s="190" t="s">
        <v>269</v>
      </c>
      <c r="N534" s="198" t="s">
        <v>723</v>
      </c>
      <c r="O534" s="192" t="s">
        <v>122</v>
      </c>
      <c r="P534" s="185">
        <v>0</v>
      </c>
      <c r="Q534" s="190" t="str">
        <f>VLOOKUP(G534,BASE!F:H,3,0)</f>
        <v>BTF0020 RTAN3</v>
      </c>
      <c r="R534" s="212" t="e">
        <f>IF(O534="PRANCHA",VLOOKUP(Q534,QUANT!F:K,6,0),IF('Precificação CIF'!#REF!="BAÚ",VLOOKUP('Precificação CIF'!#REF!,QUANT!F:K,2,0),IF(O534="CARRETA",VLOOKUP(Q534,QUANT!F:K,3,0))))</f>
        <v>#REF!</v>
      </c>
      <c r="S534" s="185" t="e">
        <f t="shared" si="131"/>
        <v>#REF!</v>
      </c>
      <c r="T534" s="215" t="s">
        <v>2132</v>
      </c>
      <c r="U534" s="214">
        <v>0.3</v>
      </c>
      <c r="V534" s="216">
        <f t="shared" si="132"/>
        <v>17.760842857142858</v>
      </c>
      <c r="W534" s="175"/>
    </row>
    <row r="535" spans="1:23" hidden="1">
      <c r="A535" t="str">
        <f t="shared" si="134"/>
        <v>104022001904203843</v>
      </c>
      <c r="C535" s="190" t="str">
        <f t="shared" si="130"/>
        <v>220019041040</v>
      </c>
      <c r="D535" s="198">
        <v>1040</v>
      </c>
      <c r="E535" s="39">
        <v>203843</v>
      </c>
      <c r="F535" s="190" t="s">
        <v>722</v>
      </c>
      <c r="G535" s="39">
        <v>22001904</v>
      </c>
      <c r="H535" s="190" t="s">
        <v>1639</v>
      </c>
      <c r="I535" s="198" t="s">
        <v>487</v>
      </c>
      <c r="J535" s="179">
        <f>VLOOKUP(C535,BASE!A:N,14,0)</f>
        <v>2.4488500000000002</v>
      </c>
      <c r="K535" s="179">
        <f>VLOOKUP(C535,BASE!A:O,15,0)</f>
        <v>0.14000000000000001</v>
      </c>
      <c r="L535" s="185">
        <f>VLOOKUP(G535,BASE!F:M,8,0)*0.03</f>
        <v>6.2999999999999992E-3</v>
      </c>
      <c r="M535" s="190" t="s">
        <v>269</v>
      </c>
      <c r="N535" s="198" t="s">
        <v>723</v>
      </c>
      <c r="O535" s="192" t="s">
        <v>122</v>
      </c>
      <c r="P535" s="185">
        <v>0</v>
      </c>
      <c r="Q535" s="190" t="str">
        <f>VLOOKUP(G535,BASE!F:H,3,0)</f>
        <v>BTF0005 RETAN</v>
      </c>
      <c r="R535" s="212" t="e">
        <f>IF(O535="PRANCHA",VLOOKUP(Q535,QUANT!F:K,6,0),IF('Precificação CIF'!#REF!="BAÚ",VLOOKUP('Precificação CIF'!#REF!,QUANT!F:K,2,0),IF(O535="CARRETA",VLOOKUP(Q535,QUANT!F:K,3,0))))</f>
        <v>#REF!</v>
      </c>
      <c r="S535" s="185" t="e">
        <f t="shared" si="131"/>
        <v>#REF!</v>
      </c>
      <c r="T535" s="215" t="s">
        <v>2132</v>
      </c>
      <c r="U535" s="214">
        <v>0.3</v>
      </c>
      <c r="V535" s="216">
        <f t="shared" si="132"/>
        <v>3.7073571428571435</v>
      </c>
      <c r="W535" s="175"/>
    </row>
    <row r="536" spans="1:23" hidden="1">
      <c r="A536" t="str">
        <f t="shared" si="134"/>
        <v>1040BR011504204231</v>
      </c>
      <c r="C536" s="190" t="str">
        <f t="shared" si="130"/>
        <v>BR0115041040</v>
      </c>
      <c r="D536" s="198">
        <v>1040</v>
      </c>
      <c r="E536" s="222">
        <v>204231</v>
      </c>
      <c r="F536" s="190" t="s">
        <v>715</v>
      </c>
      <c r="G536" s="39" t="s">
        <v>1472</v>
      </c>
      <c r="H536" s="190" t="s">
        <v>1963</v>
      </c>
      <c r="I536" s="198" t="s">
        <v>487</v>
      </c>
      <c r="J536" s="179">
        <f>VLOOKUP(C536,BASE!A:N,14,0)</f>
        <v>100.52001</v>
      </c>
      <c r="K536" s="179">
        <f>VLOOKUP(C536,BASE!A:O,15,0)</f>
        <v>3.06</v>
      </c>
      <c r="L536" s="185">
        <f>VLOOKUP(G536,BASE!F:M,8,0)*0.03</f>
        <v>0.25550999999999996</v>
      </c>
      <c r="M536" s="191" t="s">
        <v>79</v>
      </c>
      <c r="N536" s="217" t="s">
        <v>346</v>
      </c>
      <c r="O536" s="192" t="s">
        <v>122</v>
      </c>
      <c r="P536" s="185">
        <v>0</v>
      </c>
      <c r="Q536" s="190" t="str">
        <f>VLOOKUP(G536,BASE!F:H,3,0)</f>
        <v>TTF0220 LRING</v>
      </c>
      <c r="R536" s="212">
        <f>IF(O536="PRANCHA",VLOOKUP(Q536,QUANT!F:K,6,0),IF('Precificação CIF'!O238="BAÚ",VLOOKUP('Precificação CIF'!Q238,QUANT!F:K,2,0),IF(O536="CARRETA",VLOOKUP(Q536,QUANT!F:K,3,0))))</f>
        <v>324</v>
      </c>
      <c r="S536" s="185">
        <f t="shared" si="131"/>
        <v>0</v>
      </c>
      <c r="T536" s="215" t="s">
        <v>2132</v>
      </c>
      <c r="U536" s="214">
        <v>0.3</v>
      </c>
      <c r="V536" s="216">
        <f t="shared" si="132"/>
        <v>148.33645714285714</v>
      </c>
      <c r="W536" s="175"/>
    </row>
    <row r="537" spans="1:23" hidden="1">
      <c r="A537" t="str">
        <f t="shared" ref="A537:A540" si="135">D537&amp;G537&amp;E537</f>
        <v>4010BR010717214203</v>
      </c>
      <c r="C537" s="190" t="str">
        <f t="shared" si="130"/>
        <v>BR0107174010</v>
      </c>
      <c r="D537" s="198">
        <v>4010</v>
      </c>
      <c r="E537" s="222">
        <v>214203</v>
      </c>
      <c r="F537" s="190" t="s">
        <v>996</v>
      </c>
      <c r="G537" s="39" t="s">
        <v>1189</v>
      </c>
      <c r="H537" s="190" t="s">
        <v>1709</v>
      </c>
      <c r="I537" s="198" t="s">
        <v>487</v>
      </c>
      <c r="J537" s="179">
        <f>VLOOKUP(C537,BASE!A:N,14,0)</f>
        <v>737.56748000000005</v>
      </c>
      <c r="K537" s="179">
        <f>VLOOKUP(C537,BASE!A:O,15,0)</f>
        <v>12.12</v>
      </c>
      <c r="L537" s="185">
        <f>VLOOKUP(G537,BASE!F:M,8,0)*0.03</f>
        <v>1.89</v>
      </c>
      <c r="M537" s="182" t="s">
        <v>1001</v>
      </c>
      <c r="N537" s="198" t="s">
        <v>346</v>
      </c>
      <c r="O537" s="192" t="s">
        <v>122</v>
      </c>
      <c r="P537" s="185">
        <v>0</v>
      </c>
      <c r="Q537" s="190" t="str">
        <f>VLOOKUP(G537,BASE!F:H,3,0)</f>
        <v>IBC SM13</v>
      </c>
      <c r="R537" s="212">
        <f>IF(O537="PRANCHA",VLOOKUP(Q537,QUANT!F:K,6,0),IF('Precificação CIF'!O353="BAÚ",VLOOKUP('Precificação CIF'!Q353,QUANT!F:K,2,0),IF(O537="CARRETA",VLOOKUP(Q537,QUANT!F:K,3,0))))</f>
        <v>60</v>
      </c>
      <c r="S537" s="185">
        <f t="shared" si="131"/>
        <v>0</v>
      </c>
      <c r="T537" s="215" t="s">
        <v>2132</v>
      </c>
      <c r="U537" s="214">
        <v>0.3</v>
      </c>
      <c r="V537" s="216">
        <f t="shared" si="132"/>
        <v>1073.6821142857143</v>
      </c>
      <c r="W537" s="175"/>
    </row>
    <row r="538" spans="1:23" hidden="1">
      <c r="A538" t="str">
        <f t="shared" si="135"/>
        <v>4010BR010745204326</v>
      </c>
      <c r="C538" s="190" t="str">
        <f t="shared" si="130"/>
        <v>BR0107454010</v>
      </c>
      <c r="D538" s="198">
        <v>4010</v>
      </c>
      <c r="E538" s="39">
        <v>204326</v>
      </c>
      <c r="F538" s="190" t="s">
        <v>2039</v>
      </c>
      <c r="G538" s="39" t="s">
        <v>1188</v>
      </c>
      <c r="H538" s="190" t="s">
        <v>2124</v>
      </c>
      <c r="I538" s="198" t="s">
        <v>487</v>
      </c>
      <c r="J538" s="179">
        <f>VLOOKUP(C538,BASE!A:N,14,0)</f>
        <v>726.24024999999995</v>
      </c>
      <c r="K538" s="179">
        <f>VLOOKUP(C538,BASE!A:O,15,0)</f>
        <v>12.12</v>
      </c>
      <c r="L538" s="185">
        <f>VLOOKUP(G538,BASE!F:M,8,0)*0.03</f>
        <v>1.89</v>
      </c>
      <c r="M538" s="190" t="s">
        <v>2134</v>
      </c>
      <c r="N538" s="198" t="s">
        <v>754</v>
      </c>
      <c r="O538" s="192" t="s">
        <v>122</v>
      </c>
      <c r="P538" s="185">
        <v>0</v>
      </c>
      <c r="Q538" s="190" t="str">
        <f>VLOOKUP(G538,BASE!F:H,3,0)</f>
        <v>IBC SM13</v>
      </c>
      <c r="R538" s="212">
        <f>IF(O538="PRANCHA",VLOOKUP(Q538,QUANT!F:K,6,0),IF('Precificação CIF'!O538="BAÚ",VLOOKUP('Precificação CIF'!Q538,QUANT!F:K,2,0),IF(O538="CARRETA",VLOOKUP(Q538,QUANT!F:K,3,0))))</f>
        <v>60</v>
      </c>
      <c r="S538" s="185">
        <f t="shared" si="131"/>
        <v>0</v>
      </c>
      <c r="T538" s="215" t="s">
        <v>2132</v>
      </c>
      <c r="U538" s="214">
        <v>0.3</v>
      </c>
      <c r="V538" s="216">
        <f t="shared" si="132"/>
        <v>1057.5003571428572</v>
      </c>
      <c r="W538" s="175"/>
    </row>
    <row r="539" spans="1:23" hidden="1">
      <c r="A539" t="str">
        <f t="shared" si="135"/>
        <v>4010BR010717207473</v>
      </c>
      <c r="C539" s="190" t="str">
        <f t="shared" ref="C539:C540" si="136">G539&amp;D539</f>
        <v>BR0107174010</v>
      </c>
      <c r="D539" s="198">
        <v>4010</v>
      </c>
      <c r="E539" s="39">
        <v>207473</v>
      </c>
      <c r="F539" s="190" t="s">
        <v>512</v>
      </c>
      <c r="G539" s="39" t="s">
        <v>1189</v>
      </c>
      <c r="H539" s="190" t="s">
        <v>2122</v>
      </c>
      <c r="I539" s="198" t="s">
        <v>487</v>
      </c>
      <c r="J539" s="179">
        <f>VLOOKUP(C539,BASE!A:N,14,0)</f>
        <v>737.56748000000005</v>
      </c>
      <c r="K539" s="179">
        <f>VLOOKUP(C539,BASE!A:O,15,0)</f>
        <v>12.12</v>
      </c>
      <c r="L539" s="185">
        <f>VLOOKUP(G539,BASE!F:M,8,0)*0.03</f>
        <v>1.89</v>
      </c>
      <c r="M539" s="190" t="s">
        <v>805</v>
      </c>
      <c r="N539" s="198" t="s">
        <v>346</v>
      </c>
      <c r="O539" s="192" t="s">
        <v>122</v>
      </c>
      <c r="P539" s="185">
        <v>0</v>
      </c>
      <c r="Q539" s="190" t="str">
        <f>VLOOKUP(G539,BASE!F:H,3,0)</f>
        <v>IBC SM13</v>
      </c>
      <c r="R539" s="212" t="e">
        <f>IF(O539="PRANCHA",VLOOKUP(Q539,QUANT!F:K,6,0),IF('Precificação CIF'!#REF!="BAÚ",VLOOKUP('Precificação CIF'!#REF!,QUANT!F:K,2,0),IF(O539="CARRETA",VLOOKUP(Q539,QUANT!F:K,3,0))))</f>
        <v>#REF!</v>
      </c>
      <c r="S539" s="185" t="e">
        <f t="shared" ref="S539:S540" si="137">P539/R539</f>
        <v>#REF!</v>
      </c>
      <c r="T539" s="215" t="s">
        <v>2132</v>
      </c>
      <c r="U539" s="214">
        <v>0.3</v>
      </c>
      <c r="V539" s="216">
        <f t="shared" ref="V539:V540" si="138">IF(T539="CIF",(J539+K539+L539+S539)/(100%-U539),IF(T539="FOB",(J539+K539+L539)/(100%-U539),"FALTA DIGITAR CIF OU FOB"))</f>
        <v>1073.6821142857143</v>
      </c>
      <c r="W539" s="175"/>
    </row>
    <row r="540" spans="1:23" hidden="1">
      <c r="A540" t="str">
        <f t="shared" si="135"/>
        <v>1040BR011853204932</v>
      </c>
      <c r="C540" s="190" t="str">
        <f t="shared" si="136"/>
        <v>BR0118531040</v>
      </c>
      <c r="D540" s="198">
        <v>1040</v>
      </c>
      <c r="E540" s="222">
        <v>204932</v>
      </c>
      <c r="F540" s="190" t="s">
        <v>987</v>
      </c>
      <c r="G540" s="39" t="s">
        <v>1158</v>
      </c>
      <c r="H540" s="190" t="s">
        <v>1674</v>
      </c>
      <c r="I540" s="198" t="s">
        <v>487</v>
      </c>
      <c r="J540" s="179">
        <f>VLOOKUP(C540,BASE!A:N,14,0)</f>
        <v>16.706379999999999</v>
      </c>
      <c r="K540" s="179">
        <f>VLOOKUP(C540,BASE!A:O,15,0)</f>
        <v>0.7</v>
      </c>
      <c r="L540" s="185">
        <f>VLOOKUP(G540,BASE!F:M,8,0)*0.03</f>
        <v>4.0079999999999998E-2</v>
      </c>
      <c r="M540" s="190" t="s">
        <v>806</v>
      </c>
      <c r="N540" s="198" t="s">
        <v>757</v>
      </c>
      <c r="O540" s="192" t="s">
        <v>122</v>
      </c>
      <c r="P540" s="185">
        <v>0</v>
      </c>
      <c r="Q540" s="190" t="str">
        <f>VLOOKUP(G540,BASE!F:H,3,0)</f>
        <v>BTF0025 RTAN2</v>
      </c>
      <c r="R540" s="212">
        <f>IF(O540="PRANCHA",VLOOKUP(Q540,QUANT!F:K,6,0),IF('Precificação CIF'!O434="BAÚ",VLOOKUP('Precificação CIF'!Q434,QUANT!F:K,2,0),IF(O540="CARRETA",VLOOKUP(Q540,QUANT!F:K,3,0))))</f>
        <v>2240</v>
      </c>
      <c r="S540" s="185">
        <f t="shared" si="137"/>
        <v>0</v>
      </c>
      <c r="T540" s="215" t="s">
        <v>2132</v>
      </c>
      <c r="U540" s="214">
        <v>0.3</v>
      </c>
      <c r="V540" s="216">
        <f t="shared" si="138"/>
        <v>24.923514285714283</v>
      </c>
      <c r="W540" s="175"/>
    </row>
    <row r="541" spans="1:23" hidden="1">
      <c r="A541" t="s">
        <v>2406</v>
      </c>
      <c r="C541" s="190" t="str">
        <f t="shared" ref="C541:C543" si="139">G541&amp;D541</f>
        <v>BR0116194010</v>
      </c>
      <c r="D541" s="198">
        <v>4010</v>
      </c>
      <c r="E541" s="39">
        <v>214781</v>
      </c>
      <c r="F541" s="190" t="s">
        <v>2493</v>
      </c>
      <c r="G541" s="190" t="s">
        <v>1187</v>
      </c>
      <c r="H541" s="190" t="s">
        <v>2619</v>
      </c>
      <c r="I541" s="198" t="s">
        <v>487</v>
      </c>
      <c r="J541" s="179">
        <f>VLOOKUP(C541,BASE!A:N,14,0)</f>
        <v>394.32759999999996</v>
      </c>
      <c r="K541" s="179">
        <f>VLOOKUP(C541,BASE!A:O,15,0)</f>
        <v>12.12</v>
      </c>
      <c r="L541" s="185">
        <f>VLOOKUP(G541,BASE!F:M,8,0)*0.03</f>
        <v>1.89</v>
      </c>
      <c r="M541" s="190" t="s">
        <v>72</v>
      </c>
      <c r="N541" s="217" t="s">
        <v>346</v>
      </c>
      <c r="O541" s="192" t="s">
        <v>121</v>
      </c>
      <c r="P541" s="185">
        <f>VLOOKUP(O541&amp;M541&amp;D541,'Tabela Frete At. 23.03.22'!A:P,16,0)</f>
        <v>1957.984376727273</v>
      </c>
      <c r="Q541" s="190" t="str">
        <f>VLOOKUP(G541,BASE!F:H,3,0)</f>
        <v>IBC SM13</v>
      </c>
      <c r="R541" s="212">
        <f>IF(O541="PRANCHA",VLOOKUP(Q541,QUANT!F:K,6,0),IF('Precificação CIF'!O541="BAÚ",VLOOKUP('Precificação CIF'!Q541,QUANT!F:K,2,0),IF(O541="CARRETA",VLOOKUP(Q541,QUANT!F:K,3,0))))</f>
        <v>44</v>
      </c>
      <c r="S541" s="185">
        <f t="shared" ref="S541:S543" si="140">P541/R541</f>
        <v>44.49964492561984</v>
      </c>
      <c r="T541" s="215" t="s">
        <v>2132</v>
      </c>
      <c r="U541" s="214">
        <v>0.3</v>
      </c>
      <c r="V541" s="216">
        <f t="shared" ref="V541:V543" si="141">IF(T541="CIF",(J541+K541+L541+S541)/(100%-U541),IF(T541="FOB",(J541+K541+L541)/(100%-U541),"FALTA DIGITAR CIF OU FOB"))</f>
        <v>583.33942857142858</v>
      </c>
    </row>
    <row r="542" spans="1:23" hidden="1">
      <c r="A542" t="s">
        <v>2402</v>
      </c>
      <c r="C542" s="190" t="str">
        <f t="shared" si="139"/>
        <v>BR0112914010</v>
      </c>
      <c r="D542" s="198">
        <v>4010</v>
      </c>
      <c r="E542" s="39">
        <v>214706</v>
      </c>
      <c r="F542" s="190" t="s">
        <v>2490</v>
      </c>
      <c r="G542" s="190" t="s">
        <v>1184</v>
      </c>
      <c r="H542" s="190" t="s">
        <v>2618</v>
      </c>
      <c r="I542" s="198" t="s">
        <v>487</v>
      </c>
      <c r="J542" s="179">
        <f>VLOOKUP(C542,BASE!A:N,14,0)</f>
        <v>639.38317999999992</v>
      </c>
      <c r="K542" s="179">
        <f>VLOOKUP(C542,BASE!A:O,15,0)</f>
        <v>12.12</v>
      </c>
      <c r="L542" s="185">
        <f>VLOOKUP(G542,BASE!F:M,8,0)*0.03</f>
        <v>1.97922</v>
      </c>
      <c r="M542" s="190" t="s">
        <v>72</v>
      </c>
      <c r="N542" s="217" t="s">
        <v>346</v>
      </c>
      <c r="O542" s="192" t="s">
        <v>121</v>
      </c>
      <c r="P542" s="185">
        <f>VLOOKUP(O542&amp;M542&amp;D542,'Tabela Frete At. 23.03.22'!A:P,16,0)</f>
        <v>1957.984376727273</v>
      </c>
      <c r="Q542" s="190" t="str">
        <f>VLOOKUP(G542,BASE!F:H,3,0)</f>
        <v>IBC SM06</v>
      </c>
      <c r="R542" s="212">
        <f>IF(O542="PRANCHA",VLOOKUP(Q542,QUANT!F:K,6,0),IF('Precificação CIF'!O542="BAÚ",VLOOKUP('Precificação CIF'!Q542,QUANT!F:K,2,0),IF(O542="CARRETA",VLOOKUP(Q542,QUANT!F:K,3,0))))</f>
        <v>44</v>
      </c>
      <c r="S542" s="185">
        <f t="shared" si="140"/>
        <v>44.49964492561984</v>
      </c>
      <c r="T542" s="215" t="s">
        <v>2132</v>
      </c>
      <c r="U542" s="214">
        <v>0.3</v>
      </c>
      <c r="V542" s="216">
        <f t="shared" si="141"/>
        <v>933.54628571428577</v>
      </c>
    </row>
    <row r="543" spans="1:23" hidden="1">
      <c r="A543" t="s">
        <v>2412</v>
      </c>
      <c r="C543" s="190" t="str">
        <f t="shared" si="139"/>
        <v>BR0103614010</v>
      </c>
      <c r="D543" s="198">
        <v>4010</v>
      </c>
      <c r="E543" s="39">
        <v>214706</v>
      </c>
      <c r="F543" s="190" t="s">
        <v>2490</v>
      </c>
      <c r="G543" s="190" t="s">
        <v>1182</v>
      </c>
      <c r="H543" s="190" t="s">
        <v>2123</v>
      </c>
      <c r="I543" s="198" t="s">
        <v>487</v>
      </c>
      <c r="J543" s="179">
        <f>VLOOKUP(C543,BASE!A:N,14,0)</f>
        <v>589.23572999999999</v>
      </c>
      <c r="K543" s="179">
        <f>VLOOKUP(C543,BASE!A:O,15,0)</f>
        <v>12.12</v>
      </c>
      <c r="L543" s="185">
        <f>VLOOKUP(G543,BASE!F:M,8,0)*0.03</f>
        <v>1.9774799999999999</v>
      </c>
      <c r="M543" s="190" t="s">
        <v>72</v>
      </c>
      <c r="N543" s="217" t="s">
        <v>346</v>
      </c>
      <c r="O543" s="192" t="s">
        <v>122</v>
      </c>
      <c r="P543" s="185">
        <f>VLOOKUP(O543&amp;M543&amp;D543,'Tabela Frete At. 23.03.22'!A:P,16,0)</f>
        <v>2871.6454090909087</v>
      </c>
      <c r="Q543" s="190" t="str">
        <f>VLOOKUP(G543,BASE!F:H,3,0)</f>
        <v>IBC SM06</v>
      </c>
      <c r="R543" s="212">
        <f>IF(O543="PRANCHA",VLOOKUP(Q543,QUANT!F:K,6,0),IF('Precificação CIF'!O543="BAÚ",VLOOKUP('Precificação CIF'!Q543,QUANT!F:K,2,0),IF(O543="CARRETA",VLOOKUP(Q543,QUANT!F:K,3,0))))</f>
        <v>60</v>
      </c>
      <c r="S543" s="185">
        <f t="shared" si="140"/>
        <v>47.860756818181812</v>
      </c>
      <c r="T543" s="215" t="s">
        <v>2132</v>
      </c>
      <c r="U543" s="214">
        <v>0.3</v>
      </c>
      <c r="V543" s="216">
        <f t="shared" si="141"/>
        <v>861.90458571428576</v>
      </c>
      <c r="W543" s="190"/>
    </row>
    <row r="544" spans="1:23">
      <c r="C544" s="190" t="str">
        <f t="shared" ref="C544" si="142">G544&amp;D544</f>
        <v/>
      </c>
      <c r="K544" s="179"/>
    </row>
    <row r="551" spans="15:15">
      <c r="O551" s="192"/>
    </row>
  </sheetData>
  <autoFilter ref="A2:Y543" xr:uid="{00000000-0009-0000-0000-000002000000}">
    <filterColumn colId="1">
      <filters>
        <filter val="CARRETA"/>
      </filters>
    </filterColumn>
    <filterColumn colId="6">
      <filters>
        <filter val="4 BARRAS"/>
      </filters>
    </filterColumn>
  </autoFilter>
  <conditionalFormatting sqref="A208:B440">
    <cfRule type="duplicateValues" dxfId="7" priority="7184"/>
    <cfRule type="duplicateValues" dxfId="6" priority="7185"/>
  </conditionalFormatting>
  <conditionalFormatting sqref="A1:B440">
    <cfRule type="duplicateValues" dxfId="5" priority="7340"/>
    <cfRule type="duplicateValues" dxfId="4" priority="7341"/>
  </conditionalFormatting>
  <pageMargins left="1.1023622047244095" right="0.17" top="0.78740157480314965" bottom="0.78740157480314965" header="0.31496062992125984" footer="0.31496062992125984"/>
  <pageSetup paperSize="9" scale="64" orientation="portrait" r:id="rId1"/>
  <headerFooter>
    <oddHeader>&amp;C&amp;F</oddHeader>
    <oddFooter xml:space="preserve">&amp;L&amp;"-,Negrito"ELABORADO POR:       
&amp;C&amp;"-,Negrito"APROVADO POR:        
&amp;R&amp;"-,Negrito"DATA: 14/07/2016 
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9" tint="0.59999389629810485"/>
  </sheetPr>
  <dimension ref="A1:T331"/>
  <sheetViews>
    <sheetView showGridLines="0" topLeftCell="B1" zoomScaleNormal="100" workbookViewId="0">
      <pane ySplit="1" topLeftCell="A2" activePane="bottomLeft" state="frozen"/>
      <selection activeCell="B1" sqref="A1:XFD1"/>
      <selection pane="bottomLeft" activeCell="B1" sqref="A1:XFD1"/>
    </sheetView>
  </sheetViews>
  <sheetFormatPr defaultColWidth="0.140625" defaultRowHeight="15"/>
  <cols>
    <col min="1" max="1" width="11.85546875" hidden="1" customWidth="1"/>
    <col min="2" max="2" width="7.85546875" bestFit="1" customWidth="1"/>
    <col min="3" max="3" width="12.42578125" bestFit="1" customWidth="1"/>
    <col min="4" max="4" width="29.42578125" bestFit="1" customWidth="1"/>
    <col min="5" max="5" width="10.85546875" bestFit="1" customWidth="1"/>
    <col min="6" max="6" width="43.28515625" bestFit="1" customWidth="1"/>
    <col min="7" max="7" width="7.7109375" bestFit="1" customWidth="1"/>
    <col min="8" max="8" width="9.7109375" customWidth="1"/>
    <col min="9" max="9" width="8.42578125" bestFit="1" customWidth="1"/>
    <col min="10" max="10" width="9.42578125" bestFit="1" customWidth="1"/>
  </cols>
  <sheetData>
    <row r="1" spans="1:20" s="176" customFormat="1" ht="39" customHeight="1">
      <c r="A1" s="176" t="s">
        <v>580</v>
      </c>
      <c r="B1" s="71" t="s">
        <v>0</v>
      </c>
      <c r="C1" s="71" t="s">
        <v>473</v>
      </c>
      <c r="D1" s="71" t="s">
        <v>474</v>
      </c>
      <c r="E1" s="71" t="s">
        <v>475</v>
      </c>
      <c r="F1" s="71" t="s">
        <v>476</v>
      </c>
      <c r="G1" s="71" t="s">
        <v>477</v>
      </c>
      <c r="H1" s="72" t="s">
        <v>478</v>
      </c>
      <c r="I1" s="213" t="s">
        <v>486</v>
      </c>
      <c r="J1" s="219" t="s">
        <v>645</v>
      </c>
      <c r="L1" s="198"/>
      <c r="T1" s="75"/>
    </row>
    <row r="2" spans="1:20" s="186" customFormat="1">
      <c r="A2" s="190" t="str">
        <f t="shared" ref="A2:A65" si="0">E2&amp;B2</f>
        <v>120109221040</v>
      </c>
      <c r="B2" s="186">
        <v>1040</v>
      </c>
      <c r="C2" s="178">
        <v>379</v>
      </c>
      <c r="D2" s="186" t="s">
        <v>561</v>
      </c>
      <c r="E2" s="183">
        <v>12010922</v>
      </c>
      <c r="F2" s="186" t="s">
        <v>938</v>
      </c>
      <c r="G2" s="198" t="s">
        <v>487</v>
      </c>
      <c r="H2" s="179">
        <f>VLOOKUP(A2,BASE!A:N,14,0)</f>
        <v>0.88681999999999994</v>
      </c>
      <c r="I2" s="214">
        <v>0.3</v>
      </c>
      <c r="J2" s="220">
        <f t="shared" ref="J2:J65" si="1">(H2)/(100%-I2)</f>
        <v>1.2668857142857144</v>
      </c>
    </row>
    <row r="3" spans="1:20" s="186" customFormat="1">
      <c r="A3" s="190" t="str">
        <f t="shared" si="0"/>
        <v>120107471040</v>
      </c>
      <c r="B3" s="186">
        <v>1040</v>
      </c>
      <c r="C3" s="183">
        <v>518</v>
      </c>
      <c r="D3" s="186" t="s">
        <v>489</v>
      </c>
      <c r="E3" s="183">
        <v>12010747</v>
      </c>
      <c r="F3" s="186" t="s">
        <v>627</v>
      </c>
      <c r="G3" s="198" t="s">
        <v>487</v>
      </c>
      <c r="H3" s="179">
        <f>VLOOKUP(A3,BASE!A:N,14,0)</f>
        <v>0.94325000000000003</v>
      </c>
      <c r="I3" s="214">
        <v>0.3</v>
      </c>
      <c r="J3" s="220">
        <f t="shared" si="1"/>
        <v>1.3475000000000001</v>
      </c>
    </row>
    <row r="4" spans="1:20" s="186" customFormat="1">
      <c r="A4" s="190" t="str">
        <f t="shared" si="0"/>
        <v>816000081040</v>
      </c>
      <c r="B4" s="186">
        <v>1040</v>
      </c>
      <c r="C4" s="178">
        <v>1464</v>
      </c>
      <c r="D4" s="186" t="s">
        <v>492</v>
      </c>
      <c r="E4" s="183">
        <v>81600008</v>
      </c>
      <c r="F4" s="186" t="s">
        <v>324</v>
      </c>
      <c r="G4" s="198" t="s">
        <v>487</v>
      </c>
      <c r="H4" s="179">
        <f>VLOOKUP(A4,BASE!A:N,14,0)</f>
        <v>0.74653000000000003</v>
      </c>
      <c r="I4" s="214">
        <v>0.3</v>
      </c>
      <c r="J4" s="220">
        <f t="shared" si="1"/>
        <v>1.0664714285714287</v>
      </c>
    </row>
    <row r="5" spans="1:20" s="186" customFormat="1">
      <c r="A5" s="190" t="str">
        <f t="shared" si="0"/>
        <v>816000081040</v>
      </c>
      <c r="B5" s="186">
        <v>1040</v>
      </c>
      <c r="C5" s="178">
        <v>1464</v>
      </c>
      <c r="D5" s="186" t="s">
        <v>492</v>
      </c>
      <c r="E5" s="183">
        <v>81600008</v>
      </c>
      <c r="F5" s="186" t="s">
        <v>324</v>
      </c>
      <c r="G5" s="198" t="s">
        <v>487</v>
      </c>
      <c r="H5" s="179">
        <f>VLOOKUP(A5,BASE!A:N,14,0)</f>
        <v>0.74653000000000003</v>
      </c>
      <c r="I5" s="214">
        <v>0.3</v>
      </c>
      <c r="J5" s="220">
        <f t="shared" si="1"/>
        <v>1.0664714285714287</v>
      </c>
    </row>
    <row r="6" spans="1:20" s="186" customFormat="1">
      <c r="A6" s="190" t="str">
        <f t="shared" si="0"/>
        <v>823000134010</v>
      </c>
      <c r="B6" s="186">
        <v>4010</v>
      </c>
      <c r="C6" s="178">
        <v>4705</v>
      </c>
      <c r="D6" s="186" t="s">
        <v>927</v>
      </c>
      <c r="E6" s="183">
        <v>82300013</v>
      </c>
      <c r="F6" s="186" t="s">
        <v>915</v>
      </c>
      <c r="G6" s="198" t="s">
        <v>487</v>
      </c>
      <c r="H6" s="179">
        <f>VLOOKUP(A6,BASE!A:N,14,0)</f>
        <v>0.30116999999999999</v>
      </c>
      <c r="I6" s="214">
        <v>0.3</v>
      </c>
      <c r="J6" s="220">
        <f t="shared" si="1"/>
        <v>0.43024285714285715</v>
      </c>
    </row>
    <row r="7" spans="1:20" s="186" customFormat="1">
      <c r="A7" s="190" t="str">
        <f t="shared" si="0"/>
        <v>825000194010</v>
      </c>
      <c r="B7" s="186">
        <v>4010</v>
      </c>
      <c r="C7" s="178">
        <v>4705</v>
      </c>
      <c r="D7" s="186" t="s">
        <v>927</v>
      </c>
      <c r="E7" s="183">
        <v>82500019</v>
      </c>
      <c r="F7" s="186" t="s">
        <v>916</v>
      </c>
      <c r="G7" s="198" t="s">
        <v>487</v>
      </c>
      <c r="H7" s="179">
        <f>VLOOKUP(A7,BASE!A:N,14,0)</f>
        <v>5.9374099999999999</v>
      </c>
      <c r="I7" s="214">
        <v>0.3</v>
      </c>
      <c r="J7" s="220">
        <f t="shared" si="1"/>
        <v>8.4820142857142855</v>
      </c>
    </row>
    <row r="8" spans="1:20" s="186" customFormat="1">
      <c r="A8" s="190" t="str">
        <f t="shared" si="0"/>
        <v>823000034010</v>
      </c>
      <c r="B8" s="186">
        <v>4010</v>
      </c>
      <c r="C8" s="178">
        <v>4705</v>
      </c>
      <c r="D8" s="186" t="s">
        <v>927</v>
      </c>
      <c r="E8" s="183">
        <v>82300003</v>
      </c>
      <c r="F8" s="186" t="s">
        <v>917</v>
      </c>
      <c r="G8" s="198" t="s">
        <v>487</v>
      </c>
      <c r="H8" s="179">
        <f>VLOOKUP(A8,BASE!A:N,14,0)</f>
        <v>0.2026</v>
      </c>
      <c r="I8" s="214">
        <v>0.3</v>
      </c>
      <c r="J8" s="220">
        <f t="shared" si="1"/>
        <v>0.28942857142857142</v>
      </c>
    </row>
    <row r="9" spans="1:20" s="186" customFormat="1">
      <c r="A9" s="190" t="str">
        <f t="shared" si="0"/>
        <v>530004704010</v>
      </c>
      <c r="B9" s="186">
        <v>4010</v>
      </c>
      <c r="C9" s="178">
        <v>4705</v>
      </c>
      <c r="D9" s="186" t="s">
        <v>927</v>
      </c>
      <c r="E9" s="183">
        <v>53000470</v>
      </c>
      <c r="F9" s="186" t="s">
        <v>910</v>
      </c>
      <c r="G9" s="198" t="s">
        <v>487</v>
      </c>
      <c r="H9" s="179">
        <f>VLOOKUP(A9,BASE!A:N,14,0)</f>
        <v>232.96448000000001</v>
      </c>
      <c r="I9" s="214">
        <v>0.3</v>
      </c>
      <c r="J9" s="220">
        <f t="shared" si="1"/>
        <v>332.80640000000005</v>
      </c>
    </row>
    <row r="10" spans="1:20" s="186" customFormat="1">
      <c r="A10" s="190" t="str">
        <f t="shared" si="0"/>
        <v>825000024010</v>
      </c>
      <c r="B10" s="186">
        <v>4010</v>
      </c>
      <c r="C10" s="178">
        <v>4705</v>
      </c>
      <c r="D10" s="186" t="s">
        <v>927</v>
      </c>
      <c r="E10" s="183">
        <v>82500002</v>
      </c>
      <c r="F10" s="186" t="s">
        <v>84</v>
      </c>
      <c r="G10" s="198" t="s">
        <v>487</v>
      </c>
      <c r="H10" s="179">
        <f>VLOOKUP(A10,BASE!A:N,14,0)</f>
        <v>13.674250000000001</v>
      </c>
      <c r="I10" s="214">
        <v>0.3</v>
      </c>
      <c r="J10" s="220">
        <f t="shared" si="1"/>
        <v>19.53464285714286</v>
      </c>
    </row>
    <row r="11" spans="1:20" s="186" customFormat="1">
      <c r="A11" s="190" t="str">
        <f t="shared" si="0"/>
        <v>816000714010</v>
      </c>
      <c r="B11" s="186">
        <v>4010</v>
      </c>
      <c r="C11" s="178">
        <v>4705</v>
      </c>
      <c r="D11" s="186" t="s">
        <v>927</v>
      </c>
      <c r="E11" s="183">
        <v>81600071</v>
      </c>
      <c r="F11" s="186" t="s">
        <v>918</v>
      </c>
      <c r="G11" s="198" t="s">
        <v>487</v>
      </c>
      <c r="H11" s="179">
        <f>VLOOKUP(A11,BASE!A:N,14,0)</f>
        <v>5.6550700000000003</v>
      </c>
      <c r="I11" s="214">
        <v>0.3</v>
      </c>
      <c r="J11" s="220">
        <f t="shared" si="1"/>
        <v>8.0786714285714289</v>
      </c>
    </row>
    <row r="12" spans="1:20" s="186" customFormat="1">
      <c r="A12" s="190" t="str">
        <f t="shared" si="0"/>
        <v>825000174010</v>
      </c>
      <c r="B12" s="186">
        <v>4010</v>
      </c>
      <c r="C12" s="178">
        <v>4705</v>
      </c>
      <c r="D12" s="186" t="s">
        <v>927</v>
      </c>
      <c r="E12" s="183">
        <v>82500017</v>
      </c>
      <c r="F12" s="186" t="s">
        <v>919</v>
      </c>
      <c r="G12" s="198" t="s">
        <v>487</v>
      </c>
      <c r="H12" s="179">
        <f>VLOOKUP(A12,BASE!A:N,14,0)</f>
        <v>7.4724500000000003</v>
      </c>
      <c r="I12" s="214">
        <v>0.3</v>
      </c>
      <c r="J12" s="220">
        <f t="shared" si="1"/>
        <v>10.674928571428573</v>
      </c>
    </row>
    <row r="13" spans="1:20" s="186" customFormat="1">
      <c r="A13" s="190" t="str">
        <f t="shared" si="0"/>
        <v>825000204010</v>
      </c>
      <c r="B13" s="186">
        <v>4010</v>
      </c>
      <c r="C13" s="178">
        <v>4705</v>
      </c>
      <c r="D13" s="186" t="s">
        <v>927</v>
      </c>
      <c r="E13" s="183">
        <v>82500020</v>
      </c>
      <c r="F13" s="186" t="s">
        <v>920</v>
      </c>
      <c r="G13" s="198" t="s">
        <v>487</v>
      </c>
      <c r="H13" s="179">
        <f>VLOOKUP(A13,BASE!A:N,14,0)</f>
        <v>11.93807</v>
      </c>
      <c r="I13" s="214">
        <v>0.3</v>
      </c>
      <c r="J13" s="220">
        <f t="shared" si="1"/>
        <v>17.054385714285715</v>
      </c>
    </row>
    <row r="14" spans="1:20" s="186" customFormat="1">
      <c r="A14" s="190" t="str">
        <f t="shared" si="0"/>
        <v>824000174010</v>
      </c>
      <c r="B14" s="186">
        <v>4010</v>
      </c>
      <c r="C14" s="178">
        <v>4705</v>
      </c>
      <c r="D14" s="186" t="s">
        <v>927</v>
      </c>
      <c r="E14" s="183">
        <v>82400017</v>
      </c>
      <c r="F14" s="186" t="s">
        <v>921</v>
      </c>
      <c r="G14" s="198" t="s">
        <v>487</v>
      </c>
      <c r="H14" s="179">
        <f>VLOOKUP(A14,BASE!A:N,14,0)</f>
        <v>45.62162</v>
      </c>
      <c r="I14" s="214">
        <v>0.3</v>
      </c>
      <c r="J14" s="220">
        <f t="shared" si="1"/>
        <v>65.173742857142855</v>
      </c>
    </row>
    <row r="15" spans="1:20" s="186" customFormat="1">
      <c r="A15" s="190" t="str">
        <f t="shared" si="0"/>
        <v>823000114010</v>
      </c>
      <c r="B15" s="186">
        <v>4010</v>
      </c>
      <c r="C15" s="178">
        <v>4705</v>
      </c>
      <c r="D15" s="186" t="s">
        <v>927</v>
      </c>
      <c r="E15" s="183">
        <v>82300011</v>
      </c>
      <c r="F15" s="186" t="s">
        <v>922</v>
      </c>
      <c r="G15" s="198" t="s">
        <v>487</v>
      </c>
      <c r="H15" s="179">
        <f>VLOOKUP(A15,BASE!A:N,14,0)</f>
        <v>0.14491999999999999</v>
      </c>
      <c r="I15" s="214">
        <v>0.3</v>
      </c>
      <c r="J15" s="220">
        <f t="shared" si="1"/>
        <v>0.20702857142857142</v>
      </c>
    </row>
    <row r="16" spans="1:20" s="186" customFormat="1">
      <c r="A16" s="190" t="str">
        <f t="shared" si="0"/>
        <v>824000104010</v>
      </c>
      <c r="B16" s="186">
        <v>4010</v>
      </c>
      <c r="C16" s="178">
        <v>4705</v>
      </c>
      <c r="D16" s="186" t="s">
        <v>927</v>
      </c>
      <c r="E16" s="183">
        <v>82400010</v>
      </c>
      <c r="F16" s="186" t="s">
        <v>909</v>
      </c>
      <c r="G16" s="198" t="s">
        <v>487</v>
      </c>
      <c r="H16" s="179">
        <f>VLOOKUP(A16,BASE!A:N,14,0)</f>
        <v>10.70363</v>
      </c>
      <c r="I16" s="214">
        <v>0.3</v>
      </c>
      <c r="J16" s="220">
        <f t="shared" si="1"/>
        <v>15.290900000000002</v>
      </c>
    </row>
    <row r="17" spans="1:10" s="186" customFormat="1">
      <c r="A17" s="190" t="str">
        <f t="shared" si="0"/>
        <v>825000154010</v>
      </c>
      <c r="B17" s="186">
        <v>4010</v>
      </c>
      <c r="C17" s="178">
        <v>4705</v>
      </c>
      <c r="D17" s="186" t="s">
        <v>927</v>
      </c>
      <c r="E17" s="183">
        <v>82500015</v>
      </c>
      <c r="F17" s="186" t="s">
        <v>905</v>
      </c>
      <c r="G17" s="198" t="s">
        <v>487</v>
      </c>
      <c r="H17" s="179">
        <f>VLOOKUP(A17,BASE!A:N,14,0)</f>
        <v>6.6051599999999997</v>
      </c>
      <c r="I17" s="214">
        <v>0.3</v>
      </c>
      <c r="J17" s="220">
        <f t="shared" si="1"/>
        <v>9.435942857142857</v>
      </c>
    </row>
    <row r="18" spans="1:10" s="186" customFormat="1">
      <c r="A18" s="190" t="str">
        <f t="shared" si="0"/>
        <v>825000184010</v>
      </c>
      <c r="B18" s="186">
        <v>4010</v>
      </c>
      <c r="C18" s="178">
        <v>4705</v>
      </c>
      <c r="D18" s="186" t="s">
        <v>927</v>
      </c>
      <c r="E18" s="183">
        <v>82500018</v>
      </c>
      <c r="F18" s="186" t="s">
        <v>923</v>
      </c>
      <c r="G18" s="198" t="s">
        <v>487</v>
      </c>
      <c r="H18" s="179">
        <f>VLOOKUP(A18,BASE!A:N,14,0)</f>
        <v>6.4395800000000003</v>
      </c>
      <c r="I18" s="214">
        <v>0.3</v>
      </c>
      <c r="J18" s="220">
        <f t="shared" si="1"/>
        <v>9.1994000000000007</v>
      </c>
    </row>
    <row r="19" spans="1:10" s="186" customFormat="1">
      <c r="A19" s="190" t="str">
        <f t="shared" si="0"/>
        <v>823000014010</v>
      </c>
      <c r="B19" s="186">
        <v>4010</v>
      </c>
      <c r="C19" s="178">
        <v>4705</v>
      </c>
      <c r="D19" s="186" t="s">
        <v>927</v>
      </c>
      <c r="E19" s="183">
        <v>82300001</v>
      </c>
      <c r="F19" s="186" t="s">
        <v>924</v>
      </c>
      <c r="G19" s="198" t="s">
        <v>487</v>
      </c>
      <c r="H19" s="179">
        <f>VLOOKUP(A19,BASE!A:N,14,0)</f>
        <v>0.28677000000000002</v>
      </c>
      <c r="I19" s="214">
        <v>0.3</v>
      </c>
      <c r="J19" s="220">
        <f t="shared" si="1"/>
        <v>0.40967142857142863</v>
      </c>
    </row>
    <row r="20" spans="1:10" s="186" customFormat="1">
      <c r="A20" s="190" t="str">
        <f t="shared" si="0"/>
        <v>825000174010</v>
      </c>
      <c r="B20" s="186">
        <v>4010</v>
      </c>
      <c r="C20" s="178">
        <v>4705</v>
      </c>
      <c r="D20" s="186" t="s">
        <v>927</v>
      </c>
      <c r="E20" s="183">
        <v>82500017</v>
      </c>
      <c r="F20" s="186" t="s">
        <v>919</v>
      </c>
      <c r="G20" s="198" t="s">
        <v>487</v>
      </c>
      <c r="H20" s="179">
        <f>VLOOKUP(A20,BASE!A:N,14,0)</f>
        <v>7.4724500000000003</v>
      </c>
      <c r="I20" s="214">
        <v>0.3</v>
      </c>
      <c r="J20" s="220">
        <f t="shared" si="1"/>
        <v>10.674928571428573</v>
      </c>
    </row>
    <row r="21" spans="1:10" s="186" customFormat="1">
      <c r="A21" s="190" t="str">
        <f t="shared" si="0"/>
        <v>825000204010</v>
      </c>
      <c r="B21" s="186">
        <v>4010</v>
      </c>
      <c r="C21" s="178">
        <v>4705</v>
      </c>
      <c r="D21" s="186" t="s">
        <v>927</v>
      </c>
      <c r="E21" s="183">
        <v>82500020</v>
      </c>
      <c r="F21" s="186" t="s">
        <v>937</v>
      </c>
      <c r="G21" s="198" t="s">
        <v>487</v>
      </c>
      <c r="H21" s="179">
        <f>VLOOKUP(A21,BASE!A:N,14,0)</f>
        <v>11.93807</v>
      </c>
      <c r="I21" s="214">
        <v>0.3</v>
      </c>
      <c r="J21" s="220">
        <f t="shared" si="1"/>
        <v>17.054385714285715</v>
      </c>
    </row>
    <row r="22" spans="1:10" s="186" customFormat="1">
      <c r="A22" s="190" t="str">
        <f t="shared" si="0"/>
        <v>823000014010</v>
      </c>
      <c r="B22" s="186">
        <v>4010</v>
      </c>
      <c r="C22" s="178">
        <v>4705</v>
      </c>
      <c r="D22" s="186" t="s">
        <v>927</v>
      </c>
      <c r="E22" s="183">
        <v>82300001</v>
      </c>
      <c r="F22" s="186" t="s">
        <v>924</v>
      </c>
      <c r="G22" s="198" t="s">
        <v>487</v>
      </c>
      <c r="H22" s="179">
        <f>VLOOKUP(A22,BASE!A:N,14,0)</f>
        <v>0.28677000000000002</v>
      </c>
      <c r="I22" s="214">
        <v>0.3</v>
      </c>
      <c r="J22" s="220">
        <f t="shared" si="1"/>
        <v>0.40967142857142863</v>
      </c>
    </row>
    <row r="23" spans="1:10" s="186" customFormat="1">
      <c r="A23" s="190" t="str">
        <f t="shared" si="0"/>
        <v>824000174010</v>
      </c>
      <c r="B23" s="186">
        <v>4010</v>
      </c>
      <c r="C23" s="178">
        <v>4705</v>
      </c>
      <c r="D23" s="186" t="s">
        <v>927</v>
      </c>
      <c r="E23" s="183">
        <v>82400017</v>
      </c>
      <c r="F23" s="186" t="s">
        <v>921</v>
      </c>
      <c r="G23" s="198" t="s">
        <v>487</v>
      </c>
      <c r="H23" s="179">
        <f>VLOOKUP(A23,BASE!A:N,14,0)</f>
        <v>45.62162</v>
      </c>
      <c r="I23" s="214">
        <v>0.3</v>
      </c>
      <c r="J23" s="220">
        <f t="shared" si="1"/>
        <v>65.173742857142855</v>
      </c>
    </row>
    <row r="24" spans="1:10" s="186" customFormat="1">
      <c r="A24" s="190" t="str">
        <f t="shared" si="0"/>
        <v>823000114010</v>
      </c>
      <c r="B24" s="186">
        <v>4010</v>
      </c>
      <c r="C24" s="178">
        <v>4705</v>
      </c>
      <c r="D24" s="186" t="s">
        <v>927</v>
      </c>
      <c r="E24" s="183">
        <v>82300011</v>
      </c>
      <c r="F24" s="186" t="s">
        <v>922</v>
      </c>
      <c r="G24" s="198" t="s">
        <v>487</v>
      </c>
      <c r="H24" s="179">
        <f>VLOOKUP(A24,BASE!A:N,14,0)</f>
        <v>0.14491999999999999</v>
      </c>
      <c r="I24" s="214">
        <v>0.3</v>
      </c>
      <c r="J24" s="220">
        <f t="shared" si="1"/>
        <v>0.20702857142857142</v>
      </c>
    </row>
    <row r="25" spans="1:10" s="186" customFormat="1">
      <c r="A25" s="190" t="str">
        <f t="shared" si="0"/>
        <v>824000104010</v>
      </c>
      <c r="B25" s="186">
        <v>4010</v>
      </c>
      <c r="C25" s="178">
        <v>4705</v>
      </c>
      <c r="D25" s="186" t="s">
        <v>927</v>
      </c>
      <c r="E25" s="183">
        <v>82400010</v>
      </c>
      <c r="F25" s="186" t="s">
        <v>909</v>
      </c>
      <c r="G25" s="198" t="s">
        <v>487</v>
      </c>
      <c r="H25" s="179">
        <f>VLOOKUP(A25,BASE!A:N,14,0)</f>
        <v>10.70363</v>
      </c>
      <c r="I25" s="214">
        <v>0.3</v>
      </c>
      <c r="J25" s="220">
        <f t="shared" si="1"/>
        <v>15.290900000000002</v>
      </c>
    </row>
    <row r="26" spans="1:10" s="186" customFormat="1">
      <c r="A26" s="190" t="str">
        <f t="shared" si="0"/>
        <v>825000154010</v>
      </c>
      <c r="B26" s="186">
        <v>4010</v>
      </c>
      <c r="C26" s="178">
        <v>4705</v>
      </c>
      <c r="D26" s="186" t="s">
        <v>927</v>
      </c>
      <c r="E26" s="183">
        <v>82500015</v>
      </c>
      <c r="F26" s="186" t="s">
        <v>905</v>
      </c>
      <c r="G26" s="198" t="s">
        <v>487</v>
      </c>
      <c r="H26" s="179">
        <f>VLOOKUP(A26,BASE!A:N,14,0)</f>
        <v>6.6051599999999997</v>
      </c>
      <c r="I26" s="214">
        <v>0.3</v>
      </c>
      <c r="J26" s="220">
        <f t="shared" si="1"/>
        <v>9.435942857142857</v>
      </c>
    </row>
    <row r="27" spans="1:10" s="186" customFormat="1">
      <c r="A27" s="190" t="str">
        <f t="shared" si="0"/>
        <v>825000184010</v>
      </c>
      <c r="B27" s="186">
        <v>4010</v>
      </c>
      <c r="C27" s="178">
        <v>4705</v>
      </c>
      <c r="D27" s="186" t="s">
        <v>927</v>
      </c>
      <c r="E27" s="183">
        <v>82500018</v>
      </c>
      <c r="F27" s="186" t="s">
        <v>923</v>
      </c>
      <c r="G27" s="198" t="s">
        <v>487</v>
      </c>
      <c r="H27" s="179">
        <f>VLOOKUP(A27,BASE!A:N,14,0)</f>
        <v>6.4395800000000003</v>
      </c>
      <c r="I27" s="214">
        <v>0.3</v>
      </c>
      <c r="J27" s="220">
        <f t="shared" si="1"/>
        <v>9.1994000000000007</v>
      </c>
    </row>
    <row r="28" spans="1:10" s="186" customFormat="1">
      <c r="A28" s="190" t="str">
        <f t="shared" si="0"/>
        <v>823000034010</v>
      </c>
      <c r="B28" s="186">
        <v>4010</v>
      </c>
      <c r="C28" s="178">
        <v>4705</v>
      </c>
      <c r="D28" s="186" t="s">
        <v>927</v>
      </c>
      <c r="E28" s="183">
        <v>82300003</v>
      </c>
      <c r="F28" s="186" t="s">
        <v>917</v>
      </c>
      <c r="G28" s="198" t="s">
        <v>487</v>
      </c>
      <c r="H28" s="179">
        <f>VLOOKUP(A28,BASE!A:N,14,0)</f>
        <v>0.2026</v>
      </c>
      <c r="I28" s="214">
        <v>0.3</v>
      </c>
      <c r="J28" s="220">
        <f t="shared" si="1"/>
        <v>0.28942857142857142</v>
      </c>
    </row>
    <row r="29" spans="1:10" s="186" customFormat="1">
      <c r="A29" s="190" t="str">
        <f t="shared" si="0"/>
        <v>823000134010</v>
      </c>
      <c r="B29" s="186">
        <v>4010</v>
      </c>
      <c r="C29" s="178">
        <v>4705</v>
      </c>
      <c r="D29" s="186" t="s">
        <v>927</v>
      </c>
      <c r="E29" s="183">
        <v>82300013</v>
      </c>
      <c r="F29" s="186" t="s">
        <v>915</v>
      </c>
      <c r="G29" s="198" t="s">
        <v>487</v>
      </c>
      <c r="H29" s="179">
        <f>VLOOKUP(A29,BASE!A:N,14,0)</f>
        <v>0.30116999999999999</v>
      </c>
      <c r="I29" s="214">
        <v>0.3</v>
      </c>
      <c r="J29" s="220">
        <f t="shared" si="1"/>
        <v>0.43024285714285715</v>
      </c>
    </row>
    <row r="30" spans="1:10" s="186" customFormat="1">
      <c r="A30" s="190" t="str">
        <f t="shared" si="0"/>
        <v>825000194010</v>
      </c>
      <c r="B30" s="186">
        <v>4010</v>
      </c>
      <c r="C30" s="178">
        <v>4705</v>
      </c>
      <c r="D30" s="186" t="s">
        <v>927</v>
      </c>
      <c r="E30" s="183">
        <v>82500019</v>
      </c>
      <c r="F30" s="186" t="s">
        <v>916</v>
      </c>
      <c r="G30" s="198" t="s">
        <v>487</v>
      </c>
      <c r="H30" s="179">
        <f>VLOOKUP(A30,BASE!A:N,14,0)</f>
        <v>5.9374099999999999</v>
      </c>
      <c r="I30" s="214">
        <v>0.3</v>
      </c>
      <c r="J30" s="220">
        <f t="shared" si="1"/>
        <v>8.4820142857142855</v>
      </c>
    </row>
    <row r="31" spans="1:10" s="186" customFormat="1">
      <c r="A31" s="190" t="str">
        <f t="shared" si="0"/>
        <v>530004704010</v>
      </c>
      <c r="B31" s="186">
        <v>4010</v>
      </c>
      <c r="C31" s="178">
        <v>4705</v>
      </c>
      <c r="D31" s="186" t="s">
        <v>927</v>
      </c>
      <c r="E31" s="183">
        <v>53000470</v>
      </c>
      <c r="F31" s="186" t="s">
        <v>910</v>
      </c>
      <c r="G31" s="198" t="s">
        <v>487</v>
      </c>
      <c r="H31" s="179">
        <f>VLOOKUP(A31,BASE!A:N,14,0)</f>
        <v>232.96448000000001</v>
      </c>
      <c r="I31" s="214">
        <v>0.3</v>
      </c>
      <c r="J31" s="220">
        <f t="shared" si="1"/>
        <v>332.80640000000005</v>
      </c>
    </row>
    <row r="32" spans="1:10" s="186" customFormat="1">
      <c r="A32" s="190" t="str">
        <f t="shared" si="0"/>
        <v>825000024010</v>
      </c>
      <c r="B32" s="186">
        <v>4010</v>
      </c>
      <c r="C32" s="178">
        <v>4705</v>
      </c>
      <c r="D32" s="186" t="s">
        <v>927</v>
      </c>
      <c r="E32" s="183">
        <v>82500002</v>
      </c>
      <c r="F32" s="186" t="s">
        <v>84</v>
      </c>
      <c r="G32" s="198" t="s">
        <v>487</v>
      </c>
      <c r="H32" s="179">
        <f>VLOOKUP(A32,BASE!A:N,14,0)</f>
        <v>13.674250000000001</v>
      </c>
      <c r="I32" s="214">
        <v>0.3</v>
      </c>
      <c r="J32" s="220">
        <f t="shared" si="1"/>
        <v>19.53464285714286</v>
      </c>
    </row>
    <row r="33" spans="1:10" s="186" customFormat="1">
      <c r="A33" s="190" t="str">
        <f t="shared" si="0"/>
        <v>816000714010</v>
      </c>
      <c r="B33" s="186">
        <v>4010</v>
      </c>
      <c r="C33" s="178">
        <v>4705</v>
      </c>
      <c r="D33" s="186" t="s">
        <v>927</v>
      </c>
      <c r="E33" s="183">
        <v>81600071</v>
      </c>
      <c r="F33" s="186" t="s">
        <v>918</v>
      </c>
      <c r="G33" s="198" t="s">
        <v>487</v>
      </c>
      <c r="H33" s="179">
        <f>VLOOKUP(A33,BASE!A:N,14,0)</f>
        <v>5.6550700000000003</v>
      </c>
      <c r="I33" s="214">
        <v>0.3</v>
      </c>
      <c r="J33" s="220">
        <f t="shared" si="1"/>
        <v>8.0786714285714289</v>
      </c>
    </row>
    <row r="34" spans="1:10" s="186" customFormat="1">
      <c r="A34" s="190" t="str">
        <f t="shared" si="0"/>
        <v>825000164010</v>
      </c>
      <c r="B34" s="186">
        <v>4010</v>
      </c>
      <c r="C34" s="178">
        <v>4705</v>
      </c>
      <c r="D34" s="186" t="s">
        <v>927</v>
      </c>
      <c r="E34" s="183">
        <v>82500016</v>
      </c>
      <c r="F34" s="186" t="s">
        <v>906</v>
      </c>
      <c r="G34" s="198" t="s">
        <v>487</v>
      </c>
      <c r="H34" s="179">
        <f>VLOOKUP(A34,BASE!A:N,14,0)</f>
        <v>5.8261500000000002</v>
      </c>
      <c r="I34" s="214">
        <v>0.3</v>
      </c>
      <c r="J34" s="220">
        <f t="shared" si="1"/>
        <v>8.3230714285714296</v>
      </c>
    </row>
    <row r="35" spans="1:10" s="186" customFormat="1">
      <c r="A35" s="190" t="str">
        <f t="shared" si="0"/>
        <v>120109251040</v>
      </c>
      <c r="B35" s="186">
        <v>1040</v>
      </c>
      <c r="C35" s="178">
        <v>537</v>
      </c>
      <c r="D35" s="186" t="s">
        <v>493</v>
      </c>
      <c r="E35" s="183">
        <v>12010925</v>
      </c>
      <c r="F35" s="186" t="s">
        <v>934</v>
      </c>
      <c r="G35" s="198" t="s">
        <v>487</v>
      </c>
      <c r="H35" s="179">
        <f>VLOOKUP(A35,BASE!A:N,14,0)</f>
        <v>2.2555700000000001</v>
      </c>
      <c r="I35" s="214">
        <v>0.3</v>
      </c>
      <c r="J35" s="220">
        <f t="shared" si="1"/>
        <v>3.2222428571428576</v>
      </c>
    </row>
    <row r="36" spans="1:10" s="186" customFormat="1">
      <c r="A36" s="190" t="str">
        <f t="shared" si="0"/>
        <v>120109251040</v>
      </c>
      <c r="B36" s="186">
        <v>1040</v>
      </c>
      <c r="C36" s="178">
        <v>537</v>
      </c>
      <c r="D36" s="186" t="s">
        <v>493</v>
      </c>
      <c r="E36" s="183">
        <v>12010925</v>
      </c>
      <c r="F36" s="186" t="s">
        <v>934</v>
      </c>
      <c r="G36" s="198" t="s">
        <v>487</v>
      </c>
      <c r="H36" s="179">
        <f>VLOOKUP(A36,BASE!A:N,14,0)</f>
        <v>2.2555700000000001</v>
      </c>
      <c r="I36" s="214">
        <v>0.3</v>
      </c>
      <c r="J36" s="220">
        <f t="shared" si="1"/>
        <v>3.2222428571428576</v>
      </c>
    </row>
    <row r="37" spans="1:10" s="186" customFormat="1">
      <c r="A37" s="190" t="str">
        <f t="shared" si="0"/>
        <v>825000154010</v>
      </c>
      <c r="B37" s="186">
        <v>4010</v>
      </c>
      <c r="C37" s="178">
        <v>4659</v>
      </c>
      <c r="D37" s="186" t="s">
        <v>907</v>
      </c>
      <c r="E37" s="183">
        <v>82500015</v>
      </c>
      <c r="F37" s="186" t="s">
        <v>905</v>
      </c>
      <c r="G37" s="198" t="s">
        <v>487</v>
      </c>
      <c r="H37" s="179">
        <f>VLOOKUP(A37,BASE!A:N,14,0)</f>
        <v>6.6051599999999997</v>
      </c>
      <c r="I37" s="214">
        <v>0.3</v>
      </c>
      <c r="J37" s="220">
        <f t="shared" si="1"/>
        <v>9.435942857142857</v>
      </c>
    </row>
    <row r="38" spans="1:10" s="186" customFormat="1">
      <c r="A38" s="190" t="str">
        <f t="shared" si="0"/>
        <v>825000154010</v>
      </c>
      <c r="B38" s="186">
        <v>4010</v>
      </c>
      <c r="C38" s="178">
        <v>4659</v>
      </c>
      <c r="D38" s="186" t="s">
        <v>907</v>
      </c>
      <c r="E38" s="183">
        <v>82500015</v>
      </c>
      <c r="F38" s="186" t="s">
        <v>905</v>
      </c>
      <c r="G38" s="198" t="s">
        <v>487</v>
      </c>
      <c r="H38" s="179">
        <f>VLOOKUP(A38,BASE!A:N,14,0)</f>
        <v>6.6051599999999997</v>
      </c>
      <c r="I38" s="214">
        <v>0.3</v>
      </c>
      <c r="J38" s="220">
        <f t="shared" si="1"/>
        <v>9.435942857142857</v>
      </c>
    </row>
    <row r="39" spans="1:10" s="186" customFormat="1">
      <c r="A39" s="190" t="str">
        <f t="shared" si="0"/>
        <v>825000164010</v>
      </c>
      <c r="B39" s="186">
        <v>4010</v>
      </c>
      <c r="C39" s="178">
        <v>4659</v>
      </c>
      <c r="D39" s="186" t="s">
        <v>907</v>
      </c>
      <c r="E39" s="183">
        <v>82500016</v>
      </c>
      <c r="F39" s="186" t="s">
        <v>906</v>
      </c>
      <c r="G39" s="198" t="s">
        <v>487</v>
      </c>
      <c r="H39" s="179">
        <f>VLOOKUP(A39,BASE!A:N,14,0)</f>
        <v>5.8261500000000002</v>
      </c>
      <c r="I39" s="214">
        <v>0.3</v>
      </c>
      <c r="J39" s="220">
        <f t="shared" si="1"/>
        <v>8.3230714285714296</v>
      </c>
    </row>
    <row r="40" spans="1:10" s="186" customFormat="1">
      <c r="A40" s="190" t="str">
        <f t="shared" si="0"/>
        <v>825000024010</v>
      </c>
      <c r="B40" s="186">
        <v>4010</v>
      </c>
      <c r="C40" s="183">
        <v>462</v>
      </c>
      <c r="D40" s="186" t="s">
        <v>495</v>
      </c>
      <c r="E40" s="183">
        <v>82500002</v>
      </c>
      <c r="F40" s="186" t="s">
        <v>84</v>
      </c>
      <c r="G40" s="198" t="s">
        <v>487</v>
      </c>
      <c r="H40" s="179">
        <f>VLOOKUP(A40,BASE!A:N,14,0)</f>
        <v>13.674250000000001</v>
      </c>
      <c r="I40" s="214">
        <v>0.3</v>
      </c>
      <c r="J40" s="220">
        <f t="shared" si="1"/>
        <v>19.53464285714286</v>
      </c>
    </row>
    <row r="41" spans="1:10" s="186" customFormat="1">
      <c r="A41" s="190" t="str">
        <f t="shared" si="0"/>
        <v>816000714010</v>
      </c>
      <c r="B41" s="186">
        <v>4010</v>
      </c>
      <c r="C41" s="183">
        <v>462</v>
      </c>
      <c r="D41" s="186" t="s">
        <v>495</v>
      </c>
      <c r="E41" s="183">
        <v>81600071</v>
      </c>
      <c r="F41" s="186" t="s">
        <v>565</v>
      </c>
      <c r="G41" s="198" t="s">
        <v>487</v>
      </c>
      <c r="H41" s="179">
        <f>VLOOKUP(A41,BASE!A:N,14,0)</f>
        <v>5.6550700000000003</v>
      </c>
      <c r="I41" s="214">
        <v>0.3</v>
      </c>
      <c r="J41" s="220">
        <f t="shared" si="1"/>
        <v>8.0786714285714289</v>
      </c>
    </row>
    <row r="42" spans="1:10" s="186" customFormat="1">
      <c r="A42" s="190" t="str">
        <f t="shared" si="0"/>
        <v>825000154010</v>
      </c>
      <c r="B42" s="186">
        <v>4010</v>
      </c>
      <c r="C42" s="178">
        <v>462</v>
      </c>
      <c r="D42" s="186" t="s">
        <v>495</v>
      </c>
      <c r="E42" s="183">
        <v>82500015</v>
      </c>
      <c r="F42" s="186" t="s">
        <v>905</v>
      </c>
      <c r="G42" s="198" t="s">
        <v>487</v>
      </c>
      <c r="H42" s="179">
        <f>VLOOKUP(A42,BASE!A:N,14,0)</f>
        <v>6.6051599999999997</v>
      </c>
      <c r="I42" s="214">
        <v>0.3</v>
      </c>
      <c r="J42" s="220">
        <f t="shared" si="1"/>
        <v>9.435942857142857</v>
      </c>
    </row>
    <row r="43" spans="1:10" s="186" customFormat="1">
      <c r="A43" s="190" t="str">
        <f t="shared" si="0"/>
        <v>825000154010</v>
      </c>
      <c r="B43" s="186">
        <v>4010</v>
      </c>
      <c r="C43" s="178">
        <v>462</v>
      </c>
      <c r="D43" s="186" t="s">
        <v>495</v>
      </c>
      <c r="E43" s="183">
        <v>82500015</v>
      </c>
      <c r="F43" s="186" t="s">
        <v>905</v>
      </c>
      <c r="G43" s="198" t="s">
        <v>487</v>
      </c>
      <c r="H43" s="179">
        <f>VLOOKUP(A43,BASE!A:N,14,0)</f>
        <v>6.6051599999999997</v>
      </c>
      <c r="I43" s="214">
        <v>0.3</v>
      </c>
      <c r="J43" s="220">
        <f t="shared" si="1"/>
        <v>9.435942857142857</v>
      </c>
    </row>
    <row r="44" spans="1:10" s="186" customFormat="1">
      <c r="A44" s="190" t="str">
        <f t="shared" si="0"/>
        <v>825000164010</v>
      </c>
      <c r="B44" s="186">
        <v>4010</v>
      </c>
      <c r="C44" s="178">
        <v>462</v>
      </c>
      <c r="D44" s="186" t="s">
        <v>495</v>
      </c>
      <c r="E44" s="183">
        <v>82500016</v>
      </c>
      <c r="F44" s="186" t="s">
        <v>906</v>
      </c>
      <c r="G44" s="198" t="s">
        <v>487</v>
      </c>
      <c r="H44" s="179">
        <f>VLOOKUP(A44,BASE!A:N,14,0)</f>
        <v>5.8261500000000002</v>
      </c>
      <c r="I44" s="214">
        <v>0.3</v>
      </c>
      <c r="J44" s="220">
        <f t="shared" si="1"/>
        <v>8.3230714285714296</v>
      </c>
    </row>
    <row r="45" spans="1:10" s="186" customFormat="1">
      <c r="A45" s="190" t="str">
        <f t="shared" si="0"/>
        <v>816000751040</v>
      </c>
      <c r="B45" s="186">
        <v>1040</v>
      </c>
      <c r="C45" s="178">
        <v>4878</v>
      </c>
      <c r="D45" s="186" t="s">
        <v>717</v>
      </c>
      <c r="E45" s="183">
        <v>81600075</v>
      </c>
      <c r="F45" s="186" t="s">
        <v>980</v>
      </c>
      <c r="G45" s="198" t="s">
        <v>487</v>
      </c>
      <c r="H45" s="179">
        <f>VLOOKUP(A45,BASE!A:N,14,0)</f>
        <v>0.80335000000000001</v>
      </c>
      <c r="I45" s="214">
        <v>0.3</v>
      </c>
      <c r="J45" s="220">
        <f t="shared" si="1"/>
        <v>1.1476428571428572</v>
      </c>
    </row>
    <row r="46" spans="1:10" s="186" customFormat="1">
      <c r="A46" s="190" t="str">
        <f t="shared" si="0"/>
        <v>825000024010</v>
      </c>
      <c r="B46" s="186">
        <v>4010</v>
      </c>
      <c r="C46" s="178">
        <v>4281</v>
      </c>
      <c r="D46" s="186" t="s">
        <v>811</v>
      </c>
      <c r="E46" s="183">
        <v>82500002</v>
      </c>
      <c r="F46" s="186" t="s">
        <v>84</v>
      </c>
      <c r="G46" s="198" t="s">
        <v>487</v>
      </c>
      <c r="H46" s="179">
        <f>VLOOKUP(A46,BASE!A:N,14,0)</f>
        <v>13.674250000000001</v>
      </c>
      <c r="I46" s="214">
        <v>0.3</v>
      </c>
      <c r="J46" s="220">
        <f t="shared" si="1"/>
        <v>19.53464285714286</v>
      </c>
    </row>
    <row r="47" spans="1:10" s="186" customFormat="1">
      <c r="A47" s="190" t="str">
        <f t="shared" si="0"/>
        <v>825000024010</v>
      </c>
      <c r="B47" s="186">
        <v>4010</v>
      </c>
      <c r="C47" s="178">
        <v>4281</v>
      </c>
      <c r="D47" s="186" t="s">
        <v>811</v>
      </c>
      <c r="E47" s="183">
        <v>82500002</v>
      </c>
      <c r="F47" s="186" t="s">
        <v>84</v>
      </c>
      <c r="G47" s="198" t="s">
        <v>487</v>
      </c>
      <c r="H47" s="179">
        <f>VLOOKUP(A47,BASE!A:N,14,0)</f>
        <v>13.674250000000001</v>
      </c>
      <c r="I47" s="214">
        <v>0.3</v>
      </c>
      <c r="J47" s="220">
        <f t="shared" si="1"/>
        <v>19.53464285714286</v>
      </c>
    </row>
    <row r="48" spans="1:10" s="186" customFormat="1">
      <c r="A48" s="190" t="str">
        <f t="shared" si="0"/>
        <v>816000851040</v>
      </c>
      <c r="B48" s="186">
        <v>1040</v>
      </c>
      <c r="C48" s="178">
        <v>4377</v>
      </c>
      <c r="D48" s="186" t="s">
        <v>589</v>
      </c>
      <c r="E48" s="183">
        <v>81600085</v>
      </c>
      <c r="F48" s="186" t="s">
        <v>898</v>
      </c>
      <c r="G48" s="198" t="s">
        <v>487</v>
      </c>
      <c r="H48" s="179">
        <f>VLOOKUP(A48,BASE!A:N,14,0)</f>
        <v>0.50624999999999998</v>
      </c>
      <c r="I48" s="214">
        <v>0.3</v>
      </c>
      <c r="J48" s="220">
        <f t="shared" si="1"/>
        <v>0.7232142857142857</v>
      </c>
    </row>
    <row r="49" spans="1:10" s="186" customFormat="1">
      <c r="A49" s="190" t="str">
        <f t="shared" si="0"/>
        <v>816000851040</v>
      </c>
      <c r="B49" s="186">
        <v>1040</v>
      </c>
      <c r="C49" s="178">
        <v>4377</v>
      </c>
      <c r="D49" s="186" t="s">
        <v>589</v>
      </c>
      <c r="E49" s="183">
        <v>81600085</v>
      </c>
      <c r="F49" s="186" t="s">
        <v>898</v>
      </c>
      <c r="G49" s="198" t="s">
        <v>487</v>
      </c>
      <c r="H49" s="179">
        <f>VLOOKUP(A49,BASE!A:N,14,0)</f>
        <v>0.50624999999999998</v>
      </c>
      <c r="I49" s="214">
        <v>0.3</v>
      </c>
      <c r="J49" s="220">
        <f t="shared" si="1"/>
        <v>0.7232142857142857</v>
      </c>
    </row>
    <row r="50" spans="1:10" s="186" customFormat="1">
      <c r="A50" s="190" t="str">
        <f t="shared" si="0"/>
        <v>816000602060</v>
      </c>
      <c r="B50" s="186">
        <v>2060</v>
      </c>
      <c r="C50" s="178">
        <v>7653</v>
      </c>
      <c r="D50" s="186" t="s">
        <v>584</v>
      </c>
      <c r="E50" s="183">
        <v>81600060</v>
      </c>
      <c r="F50" s="186" t="s">
        <v>572</v>
      </c>
      <c r="G50" s="198" t="s">
        <v>487</v>
      </c>
      <c r="H50" s="179">
        <f>VLOOKUP(A50,BASE!A:N,14,0)</f>
        <v>0.44002000000000002</v>
      </c>
      <c r="I50" s="214">
        <v>0.3</v>
      </c>
      <c r="J50" s="220">
        <f t="shared" si="1"/>
        <v>0.62860000000000005</v>
      </c>
    </row>
    <row r="51" spans="1:10" s="186" customFormat="1">
      <c r="A51" s="190" t="str">
        <f t="shared" si="0"/>
        <v>816000602060</v>
      </c>
      <c r="B51" s="186">
        <v>2060</v>
      </c>
      <c r="C51" s="178">
        <v>7653</v>
      </c>
      <c r="D51" s="186" t="s">
        <v>584</v>
      </c>
      <c r="E51" s="183">
        <v>81600060</v>
      </c>
      <c r="F51" s="186" t="s">
        <v>572</v>
      </c>
      <c r="G51" s="198" t="s">
        <v>487</v>
      </c>
      <c r="H51" s="179">
        <f>VLOOKUP(A51,BASE!A:N,14,0)</f>
        <v>0.44002000000000002</v>
      </c>
      <c r="I51" s="214">
        <v>0.3</v>
      </c>
      <c r="J51" s="220">
        <f t="shared" si="1"/>
        <v>0.62860000000000005</v>
      </c>
    </row>
    <row r="52" spans="1:10" s="186" customFormat="1">
      <c r="A52" s="190" t="str">
        <f t="shared" si="0"/>
        <v>816000592060</v>
      </c>
      <c r="B52" s="186">
        <v>2060</v>
      </c>
      <c r="C52" s="178">
        <v>0.76529999999999998</v>
      </c>
      <c r="D52" s="186" t="s">
        <v>584</v>
      </c>
      <c r="E52" s="183">
        <v>81600059</v>
      </c>
      <c r="F52" s="186" t="s">
        <v>571</v>
      </c>
      <c r="G52" s="198" t="s">
        <v>487</v>
      </c>
      <c r="H52" s="179">
        <f>VLOOKUP(A52,BASE!A:N,14,0)</f>
        <v>0.87256999999999996</v>
      </c>
      <c r="I52" s="214">
        <v>0.3</v>
      </c>
      <c r="J52" s="220">
        <f t="shared" si="1"/>
        <v>1.2465285714285714</v>
      </c>
    </row>
    <row r="53" spans="1:10" s="186" customFormat="1">
      <c r="A53" s="190" t="str">
        <f t="shared" si="0"/>
        <v>816000881040</v>
      </c>
      <c r="B53" s="186">
        <v>1040</v>
      </c>
      <c r="C53" s="178">
        <v>357</v>
      </c>
      <c r="D53" s="186" t="s">
        <v>499</v>
      </c>
      <c r="E53" s="183">
        <v>81600088</v>
      </c>
      <c r="F53" s="186" t="s">
        <v>719</v>
      </c>
      <c r="G53" s="198" t="s">
        <v>487</v>
      </c>
      <c r="H53" s="179">
        <f>VLOOKUP(A53,BASE!A:N,14,0)</f>
        <v>0.65985000000000005</v>
      </c>
      <c r="I53" s="214">
        <v>0.3</v>
      </c>
      <c r="J53" s="220">
        <f t="shared" si="1"/>
        <v>0.94264285714285723</v>
      </c>
    </row>
    <row r="54" spans="1:10" s="186" customFormat="1">
      <c r="A54" s="190" t="str">
        <f t="shared" si="0"/>
        <v>816000881040</v>
      </c>
      <c r="B54" s="186">
        <v>1040</v>
      </c>
      <c r="C54" s="178">
        <v>357</v>
      </c>
      <c r="D54" s="186" t="s">
        <v>499</v>
      </c>
      <c r="E54" s="183">
        <v>81600088</v>
      </c>
      <c r="F54" s="186" t="s">
        <v>719</v>
      </c>
      <c r="G54" s="198" t="s">
        <v>487</v>
      </c>
      <c r="H54" s="179">
        <f>VLOOKUP(A54,BASE!A:N,14,0)</f>
        <v>0.65985000000000005</v>
      </c>
      <c r="I54" s="214">
        <v>0.3</v>
      </c>
      <c r="J54" s="220">
        <f t="shared" si="1"/>
        <v>0.94264285714285723</v>
      </c>
    </row>
    <row r="55" spans="1:10" s="186" customFormat="1">
      <c r="A55" s="190" t="str">
        <f t="shared" si="0"/>
        <v>824000024010</v>
      </c>
      <c r="B55" s="186">
        <v>4010</v>
      </c>
      <c r="C55" s="178">
        <v>3494</v>
      </c>
      <c r="D55" s="186" t="s">
        <v>725</v>
      </c>
      <c r="E55" s="183">
        <v>82400002</v>
      </c>
      <c r="F55" s="186" t="s">
        <v>82</v>
      </c>
      <c r="G55" s="198" t="s">
        <v>487</v>
      </c>
      <c r="H55" s="179">
        <f>VLOOKUP(A55,BASE!A:N,14,0)</f>
        <v>8.8141999999999996</v>
      </c>
      <c r="I55" s="214">
        <v>0.3</v>
      </c>
      <c r="J55" s="220">
        <f t="shared" si="1"/>
        <v>12.591714285714286</v>
      </c>
    </row>
    <row r="56" spans="1:10" s="186" customFormat="1">
      <c r="A56" s="190" t="str">
        <f t="shared" si="0"/>
        <v>825000024010</v>
      </c>
      <c r="B56" s="186">
        <v>4010</v>
      </c>
      <c r="C56" s="178">
        <v>3494</v>
      </c>
      <c r="D56" s="186" t="s">
        <v>725</v>
      </c>
      <c r="E56" s="183">
        <v>82500002</v>
      </c>
      <c r="F56" s="186" t="s">
        <v>84</v>
      </c>
      <c r="G56" s="198" t="s">
        <v>487</v>
      </c>
      <c r="H56" s="179">
        <f>VLOOKUP(A56,BASE!A:N,14,0)</f>
        <v>13.674250000000001</v>
      </c>
      <c r="I56" s="214">
        <v>0.3</v>
      </c>
      <c r="J56" s="220">
        <f t="shared" si="1"/>
        <v>19.53464285714286</v>
      </c>
    </row>
    <row r="57" spans="1:10" s="186" customFormat="1">
      <c r="A57" s="190" t="str">
        <f t="shared" si="0"/>
        <v>825000024010</v>
      </c>
      <c r="B57" s="186">
        <v>4010</v>
      </c>
      <c r="C57" s="178">
        <v>3494</v>
      </c>
      <c r="D57" s="186" t="s">
        <v>725</v>
      </c>
      <c r="E57" s="183">
        <v>82500002</v>
      </c>
      <c r="F57" s="186" t="s">
        <v>84</v>
      </c>
      <c r="G57" s="198" t="s">
        <v>487</v>
      </c>
      <c r="H57" s="179">
        <f>VLOOKUP(A57,BASE!A:N,14,0)</f>
        <v>13.674250000000001</v>
      </c>
      <c r="I57" s="214">
        <v>0.3</v>
      </c>
      <c r="J57" s="220">
        <f t="shared" si="1"/>
        <v>19.53464285714286</v>
      </c>
    </row>
    <row r="58" spans="1:10" s="186" customFormat="1">
      <c r="A58" s="190" t="str">
        <f t="shared" si="0"/>
        <v>824000024010</v>
      </c>
      <c r="B58" s="186">
        <v>4010</v>
      </c>
      <c r="C58" s="178">
        <v>3494</v>
      </c>
      <c r="D58" s="186" t="s">
        <v>725</v>
      </c>
      <c r="E58" s="183">
        <v>82400002</v>
      </c>
      <c r="F58" s="186" t="s">
        <v>82</v>
      </c>
      <c r="G58" s="198" t="s">
        <v>487</v>
      </c>
      <c r="H58" s="179">
        <f>VLOOKUP(A58,BASE!A:N,14,0)</f>
        <v>8.8141999999999996</v>
      </c>
      <c r="I58" s="214">
        <v>0.3</v>
      </c>
      <c r="J58" s="220">
        <f t="shared" si="1"/>
        <v>12.591714285714286</v>
      </c>
    </row>
    <row r="59" spans="1:10" s="186" customFormat="1">
      <c r="A59" s="190" t="str">
        <f t="shared" si="0"/>
        <v>825000024010</v>
      </c>
      <c r="B59" s="186">
        <v>4010</v>
      </c>
      <c r="C59" s="178">
        <v>4615</v>
      </c>
      <c r="D59" s="186" t="s">
        <v>890</v>
      </c>
      <c r="E59" s="183">
        <v>82500002</v>
      </c>
      <c r="F59" s="186" t="s">
        <v>84</v>
      </c>
      <c r="G59" s="198" t="s">
        <v>487</v>
      </c>
      <c r="H59" s="179">
        <f>VLOOKUP(A59,BASE!A:N,14,0)</f>
        <v>13.674250000000001</v>
      </c>
      <c r="I59" s="214">
        <v>0.3</v>
      </c>
      <c r="J59" s="220">
        <f t="shared" si="1"/>
        <v>19.53464285714286</v>
      </c>
    </row>
    <row r="60" spans="1:10" s="186" customFormat="1">
      <c r="A60" s="190" t="str">
        <f t="shared" si="0"/>
        <v>825000024010</v>
      </c>
      <c r="B60" s="186">
        <v>4010</v>
      </c>
      <c r="C60" s="178">
        <v>4615</v>
      </c>
      <c r="D60" s="186" t="s">
        <v>890</v>
      </c>
      <c r="E60" s="183">
        <v>82500002</v>
      </c>
      <c r="F60" s="186" t="s">
        <v>84</v>
      </c>
      <c r="G60" s="198" t="s">
        <v>487</v>
      </c>
      <c r="H60" s="179">
        <f>VLOOKUP(A60,BASE!A:N,14,0)</f>
        <v>13.674250000000001</v>
      </c>
      <c r="I60" s="214">
        <v>0.3</v>
      </c>
      <c r="J60" s="220">
        <f t="shared" si="1"/>
        <v>19.53464285714286</v>
      </c>
    </row>
    <row r="61" spans="1:10" s="186" customFormat="1">
      <c r="A61" s="190" t="str">
        <f t="shared" si="0"/>
        <v>120109271040</v>
      </c>
      <c r="B61" s="186">
        <v>1040</v>
      </c>
      <c r="C61" s="178">
        <v>89</v>
      </c>
      <c r="D61" s="186" t="s">
        <v>734</v>
      </c>
      <c r="E61" s="183">
        <v>12010927</v>
      </c>
      <c r="F61" s="186" t="s">
        <v>893</v>
      </c>
      <c r="G61" s="198" t="s">
        <v>487</v>
      </c>
      <c r="H61" s="179">
        <f>VLOOKUP(A61,BASE!A:N,14,0)</f>
        <v>4.8118299999999996</v>
      </c>
      <c r="I61" s="214">
        <v>0.3</v>
      </c>
      <c r="J61" s="220">
        <f t="shared" si="1"/>
        <v>6.8740428571428573</v>
      </c>
    </row>
    <row r="62" spans="1:10" s="186" customFormat="1">
      <c r="A62" s="190" t="str">
        <f t="shared" si="0"/>
        <v>120109271040</v>
      </c>
      <c r="B62" s="186">
        <v>1040</v>
      </c>
      <c r="C62" s="178">
        <v>89</v>
      </c>
      <c r="D62" s="186" t="s">
        <v>734</v>
      </c>
      <c r="E62" s="183">
        <v>12010927</v>
      </c>
      <c r="F62" s="186" t="s">
        <v>893</v>
      </c>
      <c r="G62" s="198" t="s">
        <v>487</v>
      </c>
      <c r="H62" s="179">
        <f>VLOOKUP(A62,BASE!A:N,14,0)</f>
        <v>4.8118299999999996</v>
      </c>
      <c r="I62" s="214">
        <v>0.3</v>
      </c>
      <c r="J62" s="220">
        <f t="shared" si="1"/>
        <v>6.8740428571428573</v>
      </c>
    </row>
    <row r="63" spans="1:10" s="186" customFormat="1">
      <c r="A63" s="190" t="str">
        <f t="shared" si="0"/>
        <v>620013982060</v>
      </c>
      <c r="B63" s="186">
        <v>2060</v>
      </c>
      <c r="C63" s="178">
        <v>3311</v>
      </c>
      <c r="D63" s="186" t="s">
        <v>857</v>
      </c>
      <c r="E63" s="183">
        <v>62001398</v>
      </c>
      <c r="F63" s="186" t="s">
        <v>979</v>
      </c>
      <c r="G63" s="198" t="s">
        <v>487</v>
      </c>
      <c r="H63" s="179">
        <f>VLOOKUP(A63,BASE!A:N,14,0)</f>
        <v>9.9161800000000007</v>
      </c>
      <c r="I63" s="214">
        <v>0.3</v>
      </c>
      <c r="J63" s="220">
        <f t="shared" si="1"/>
        <v>14.16597142857143</v>
      </c>
    </row>
    <row r="64" spans="1:10" s="186" customFormat="1">
      <c r="A64" s="190" t="str">
        <f t="shared" si="0"/>
        <v>816000081040</v>
      </c>
      <c r="B64" s="186">
        <v>1040</v>
      </c>
      <c r="C64" s="183">
        <v>114</v>
      </c>
      <c r="D64" s="186" t="s">
        <v>503</v>
      </c>
      <c r="E64" s="183">
        <v>81600008</v>
      </c>
      <c r="F64" s="186" t="s">
        <v>324</v>
      </c>
      <c r="G64" s="198" t="s">
        <v>487</v>
      </c>
      <c r="H64" s="179">
        <f>VLOOKUP(A64,BASE!A:N,14,0)</f>
        <v>0.74653000000000003</v>
      </c>
      <c r="I64" s="214">
        <v>0.3</v>
      </c>
      <c r="J64" s="220">
        <f t="shared" si="1"/>
        <v>1.0664714285714287</v>
      </c>
    </row>
    <row r="65" spans="1:10" s="186" customFormat="1">
      <c r="A65" s="190" t="str">
        <f t="shared" si="0"/>
        <v>816000734010</v>
      </c>
      <c r="B65" s="186">
        <v>4010</v>
      </c>
      <c r="C65" s="183">
        <v>114</v>
      </c>
      <c r="D65" s="186" t="s">
        <v>503</v>
      </c>
      <c r="E65" s="183">
        <v>81600073</v>
      </c>
      <c r="F65" s="186" t="s">
        <v>466</v>
      </c>
      <c r="G65" s="198" t="s">
        <v>487</v>
      </c>
      <c r="H65" s="179">
        <f>VLOOKUP(A65,BASE!A:N,14,0)</f>
        <v>24.565809999999999</v>
      </c>
      <c r="I65" s="214">
        <v>0.3</v>
      </c>
      <c r="J65" s="220">
        <f t="shared" si="1"/>
        <v>35.094014285714287</v>
      </c>
    </row>
    <row r="66" spans="1:10" s="186" customFormat="1">
      <c r="A66" s="190" t="str">
        <f t="shared" ref="A66:A129" si="2">E66&amp;B66</f>
        <v>816000112060</v>
      </c>
      <c r="B66" s="186">
        <v>2060</v>
      </c>
      <c r="C66" s="178">
        <v>11689</v>
      </c>
      <c r="D66" s="186" t="s">
        <v>925</v>
      </c>
      <c r="E66" s="183">
        <v>81600011</v>
      </c>
      <c r="F66" s="186" t="s">
        <v>616</v>
      </c>
      <c r="G66" s="198" t="s">
        <v>487</v>
      </c>
      <c r="H66" s="179">
        <f>VLOOKUP(A66,BASE!A:N,14,0)</f>
        <v>0.22256999999999999</v>
      </c>
      <c r="I66" s="214">
        <v>0.3</v>
      </c>
      <c r="J66" s="220">
        <f t="shared" ref="J66:J129" si="3">(H66)/(100%-I66)</f>
        <v>0.31795714285714288</v>
      </c>
    </row>
    <row r="67" spans="1:10" s="186" customFormat="1">
      <c r="A67" s="190" t="str">
        <f t="shared" si="2"/>
        <v>816000122060</v>
      </c>
      <c r="B67" s="186">
        <v>2060</v>
      </c>
      <c r="C67" s="178">
        <v>11689</v>
      </c>
      <c r="D67" s="186" t="s">
        <v>925</v>
      </c>
      <c r="E67" s="183">
        <v>81600012</v>
      </c>
      <c r="F67" s="186" t="s">
        <v>568</v>
      </c>
      <c r="G67" s="198" t="s">
        <v>487</v>
      </c>
      <c r="H67" s="179">
        <f>VLOOKUP(A67,BASE!A:N,14,0)</f>
        <v>0.41088999999999998</v>
      </c>
      <c r="I67" s="214">
        <v>0.3</v>
      </c>
      <c r="J67" s="220">
        <f t="shared" si="3"/>
        <v>0.58698571428571433</v>
      </c>
    </row>
    <row r="68" spans="1:10" s="186" customFormat="1">
      <c r="A68" s="190" t="str">
        <f t="shared" si="2"/>
        <v>816000112060</v>
      </c>
      <c r="B68" s="186">
        <v>2060</v>
      </c>
      <c r="C68" s="178">
        <v>11689</v>
      </c>
      <c r="D68" s="186" t="s">
        <v>925</v>
      </c>
      <c r="E68" s="183">
        <v>81600011</v>
      </c>
      <c r="F68" s="186" t="s">
        <v>616</v>
      </c>
      <c r="G68" s="198" t="s">
        <v>487</v>
      </c>
      <c r="H68" s="179">
        <f>VLOOKUP(A68,BASE!A:N,14,0)</f>
        <v>0.22256999999999999</v>
      </c>
      <c r="I68" s="214">
        <v>0.3</v>
      </c>
      <c r="J68" s="220">
        <f t="shared" si="3"/>
        <v>0.31795714285714288</v>
      </c>
    </row>
    <row r="69" spans="1:10" s="186" customFormat="1">
      <c r="A69" s="190" t="str">
        <f t="shared" si="2"/>
        <v>816000122060</v>
      </c>
      <c r="B69" s="186">
        <v>2060</v>
      </c>
      <c r="C69" s="178">
        <v>11689</v>
      </c>
      <c r="D69" s="186" t="s">
        <v>925</v>
      </c>
      <c r="E69" s="183">
        <v>81600012</v>
      </c>
      <c r="F69" s="186" t="s">
        <v>568</v>
      </c>
      <c r="G69" s="198" t="s">
        <v>487</v>
      </c>
      <c r="H69" s="179">
        <f>VLOOKUP(A69,BASE!A:N,14,0)</f>
        <v>0.41088999999999998</v>
      </c>
      <c r="I69" s="214">
        <v>0.3</v>
      </c>
      <c r="J69" s="220">
        <f t="shared" si="3"/>
        <v>0.58698571428571433</v>
      </c>
    </row>
    <row r="70" spans="1:10" s="186" customFormat="1">
      <c r="A70" s="190" t="str">
        <f t="shared" si="2"/>
        <v>809000042060</v>
      </c>
      <c r="B70" s="186">
        <v>2060</v>
      </c>
      <c r="C70" s="178">
        <v>3569</v>
      </c>
      <c r="D70" s="186" t="s">
        <v>812</v>
      </c>
      <c r="E70" s="183">
        <v>80900004</v>
      </c>
      <c r="F70" s="186" t="s">
        <v>468</v>
      </c>
      <c r="G70" s="198" t="s">
        <v>487</v>
      </c>
      <c r="H70" s="179">
        <f>VLOOKUP(A70,BASE!A:N,14,0)</f>
        <v>6.1671100000000001</v>
      </c>
      <c r="I70" s="214">
        <v>0.3</v>
      </c>
      <c r="J70" s="220">
        <f t="shared" si="3"/>
        <v>8.8101571428571432</v>
      </c>
    </row>
    <row r="71" spans="1:10" s="186" customFormat="1">
      <c r="A71" s="190" t="str">
        <f t="shared" si="2"/>
        <v>620106992060</v>
      </c>
      <c r="B71" s="186">
        <v>2060</v>
      </c>
      <c r="C71" s="183">
        <v>3569</v>
      </c>
      <c r="D71" s="186" t="s">
        <v>812</v>
      </c>
      <c r="E71" s="183">
        <v>62010699</v>
      </c>
      <c r="F71" s="186" t="s">
        <v>972</v>
      </c>
      <c r="G71" s="198" t="s">
        <v>487</v>
      </c>
      <c r="H71" s="179">
        <f>VLOOKUP(A71,BASE!A:N,14,0)</f>
        <v>17.44294</v>
      </c>
      <c r="I71" s="214">
        <v>0.3</v>
      </c>
      <c r="J71" s="220">
        <f t="shared" si="3"/>
        <v>24.918485714285715</v>
      </c>
    </row>
    <row r="72" spans="1:10" s="186" customFormat="1">
      <c r="A72" s="190" t="str">
        <f t="shared" si="2"/>
        <v>809000022060</v>
      </c>
      <c r="B72" s="186">
        <v>2060</v>
      </c>
      <c r="C72" s="183">
        <v>1385</v>
      </c>
      <c r="D72" s="186" t="s">
        <v>590</v>
      </c>
      <c r="E72" s="183">
        <v>80900002</v>
      </c>
      <c r="F72" s="186" t="s">
        <v>619</v>
      </c>
      <c r="G72" s="198" t="s">
        <v>487</v>
      </c>
      <c r="H72" s="179">
        <f>VLOOKUP(A72,BASE!A:N,14,0)</f>
        <v>25.991689999999998</v>
      </c>
      <c r="I72" s="214">
        <v>0.3</v>
      </c>
      <c r="J72" s="220">
        <f t="shared" si="3"/>
        <v>37.130985714285714</v>
      </c>
    </row>
    <row r="73" spans="1:10" s="186" customFormat="1">
      <c r="A73" s="190" t="str">
        <f t="shared" si="2"/>
        <v>823000122060</v>
      </c>
      <c r="B73" s="186">
        <v>2060</v>
      </c>
      <c r="C73" s="183">
        <v>1385</v>
      </c>
      <c r="D73" s="186" t="s">
        <v>590</v>
      </c>
      <c r="E73" s="183">
        <v>82300012</v>
      </c>
      <c r="F73" s="186" t="s">
        <v>617</v>
      </c>
      <c r="G73" s="198" t="s">
        <v>487</v>
      </c>
      <c r="H73" s="179">
        <f>VLOOKUP(A73,BASE!A:N,14,0)</f>
        <v>2.5316999999999998</v>
      </c>
      <c r="I73" s="214">
        <v>0.3</v>
      </c>
      <c r="J73" s="220">
        <f t="shared" si="3"/>
        <v>3.6167142857142855</v>
      </c>
    </row>
    <row r="74" spans="1:10" s="186" customFormat="1">
      <c r="A74" s="190" t="str">
        <f t="shared" si="2"/>
        <v>620100632060</v>
      </c>
      <c r="B74" s="186">
        <v>2060</v>
      </c>
      <c r="C74" s="183">
        <v>1385</v>
      </c>
      <c r="D74" s="186" t="s">
        <v>590</v>
      </c>
      <c r="E74" s="183">
        <v>62010063</v>
      </c>
      <c r="F74" s="186" t="s">
        <v>621</v>
      </c>
      <c r="G74" s="198" t="s">
        <v>487</v>
      </c>
      <c r="H74" s="179">
        <f>VLOOKUP(A74,BASE!A:N,14,0)</f>
        <v>19.74916</v>
      </c>
      <c r="I74" s="214">
        <v>0.3</v>
      </c>
      <c r="J74" s="220">
        <f t="shared" si="3"/>
        <v>28.213085714285715</v>
      </c>
    </row>
    <row r="75" spans="1:10" s="186" customFormat="1">
      <c r="A75" s="190" t="str">
        <f t="shared" si="2"/>
        <v>809000052060</v>
      </c>
      <c r="B75" s="186">
        <v>2060</v>
      </c>
      <c r="C75" s="178">
        <v>1385</v>
      </c>
      <c r="D75" s="186" t="s">
        <v>590</v>
      </c>
      <c r="E75" s="183">
        <v>80900005</v>
      </c>
      <c r="F75" s="186" t="s">
        <v>590</v>
      </c>
      <c r="G75" s="198" t="s">
        <v>487</v>
      </c>
      <c r="H75" s="179">
        <f>VLOOKUP(A75,BASE!A:N,14,0)</f>
        <v>10.400460000000001</v>
      </c>
      <c r="I75" s="214">
        <v>0.3</v>
      </c>
      <c r="J75" s="220">
        <f t="shared" si="3"/>
        <v>14.857800000000003</v>
      </c>
    </row>
    <row r="76" spans="1:10" s="186" customFormat="1">
      <c r="A76" s="190" t="str">
        <f t="shared" si="2"/>
        <v>620103822060</v>
      </c>
      <c r="B76" s="186">
        <v>2060</v>
      </c>
      <c r="C76" s="178">
        <v>1385</v>
      </c>
      <c r="D76" s="186" t="s">
        <v>590</v>
      </c>
      <c r="E76" s="183">
        <v>62010382</v>
      </c>
      <c r="F76" s="186" t="s">
        <v>590</v>
      </c>
      <c r="G76" s="198" t="s">
        <v>487</v>
      </c>
      <c r="H76" s="179">
        <f>VLOOKUP(A76,BASE!A:N,14,0)</f>
        <v>31.480989999999998</v>
      </c>
      <c r="I76" s="214">
        <v>0.3</v>
      </c>
      <c r="J76" s="220">
        <f t="shared" si="3"/>
        <v>44.972842857142858</v>
      </c>
    </row>
    <row r="77" spans="1:10" s="186" customFormat="1">
      <c r="A77" s="190" t="str">
        <f t="shared" si="2"/>
        <v>816000112060</v>
      </c>
      <c r="B77" s="186">
        <v>2060</v>
      </c>
      <c r="C77" s="183">
        <v>2442</v>
      </c>
      <c r="D77" s="186" t="s">
        <v>574</v>
      </c>
      <c r="E77" s="183">
        <v>81600011</v>
      </c>
      <c r="F77" s="186" t="s">
        <v>616</v>
      </c>
      <c r="G77" s="198" t="s">
        <v>487</v>
      </c>
      <c r="H77" s="179">
        <f>VLOOKUP(A77,BASE!A:N,14,0)</f>
        <v>0.22256999999999999</v>
      </c>
      <c r="I77" s="214">
        <v>0.3</v>
      </c>
      <c r="J77" s="220">
        <f t="shared" si="3"/>
        <v>0.31795714285714288</v>
      </c>
    </row>
    <row r="78" spans="1:10" s="186" customFormat="1">
      <c r="A78" s="190" t="str">
        <f t="shared" si="2"/>
        <v>816000122060</v>
      </c>
      <c r="B78" s="186">
        <v>2060</v>
      </c>
      <c r="C78" s="183">
        <v>2442</v>
      </c>
      <c r="D78" s="186" t="s">
        <v>574</v>
      </c>
      <c r="E78" s="183">
        <v>81600012</v>
      </c>
      <c r="F78" s="186" t="s">
        <v>568</v>
      </c>
      <c r="G78" s="198" t="s">
        <v>487</v>
      </c>
      <c r="H78" s="179">
        <f>VLOOKUP(A78,BASE!A:N,14,0)</f>
        <v>0.41088999999999998</v>
      </c>
      <c r="I78" s="214">
        <v>0.3</v>
      </c>
      <c r="J78" s="220">
        <f t="shared" si="3"/>
        <v>0.58698571428571433</v>
      </c>
    </row>
    <row r="79" spans="1:10" s="186" customFormat="1">
      <c r="A79" s="190" t="str">
        <f t="shared" si="2"/>
        <v>120047371040</v>
      </c>
      <c r="B79" s="186">
        <v>1040</v>
      </c>
      <c r="C79" s="183">
        <v>3674</v>
      </c>
      <c r="D79" s="186" t="s">
        <v>506</v>
      </c>
      <c r="E79" s="183">
        <v>12004737</v>
      </c>
      <c r="F79" s="186" t="s">
        <v>64</v>
      </c>
      <c r="G79" s="198" t="s">
        <v>487</v>
      </c>
      <c r="H79" s="179">
        <f>VLOOKUP(A79,BASE!A:N,14,0)</f>
        <v>5.5495299999999999</v>
      </c>
      <c r="I79" s="214">
        <v>0.3</v>
      </c>
      <c r="J79" s="220">
        <f t="shared" si="3"/>
        <v>7.9279000000000002</v>
      </c>
    </row>
    <row r="80" spans="1:10" s="186" customFormat="1">
      <c r="A80" s="190" t="str">
        <f t="shared" si="2"/>
        <v>220105131040</v>
      </c>
      <c r="B80" s="186">
        <v>1040</v>
      </c>
      <c r="C80" s="183">
        <v>3674</v>
      </c>
      <c r="D80" s="186" t="s">
        <v>506</v>
      </c>
      <c r="E80" s="183">
        <v>22010513</v>
      </c>
      <c r="F80" s="186" t="s">
        <v>336</v>
      </c>
      <c r="G80" s="198" t="s">
        <v>487</v>
      </c>
      <c r="H80" s="179">
        <f>VLOOKUP(A80,BASE!A:N,14,0)</f>
        <v>0.30456</v>
      </c>
      <c r="I80" s="214">
        <v>0.3</v>
      </c>
      <c r="J80" s="220">
        <f t="shared" si="3"/>
        <v>0.4350857142857143</v>
      </c>
    </row>
    <row r="81" spans="1:10" s="186" customFormat="1">
      <c r="A81" s="190" t="str">
        <f t="shared" si="2"/>
        <v>220105221040</v>
      </c>
      <c r="B81" s="186">
        <v>1040</v>
      </c>
      <c r="C81" s="183">
        <v>3674</v>
      </c>
      <c r="D81" s="186" t="s">
        <v>506</v>
      </c>
      <c r="E81" s="183">
        <v>22010522</v>
      </c>
      <c r="F81" s="186" t="s">
        <v>101</v>
      </c>
      <c r="G81" s="198" t="s">
        <v>487</v>
      </c>
      <c r="H81" s="179">
        <f>VLOOKUP(A81,BASE!A:N,14,0)</f>
        <v>1.5992599999999999</v>
      </c>
      <c r="I81" s="214">
        <v>0.3</v>
      </c>
      <c r="J81" s="220">
        <f t="shared" si="3"/>
        <v>2.2846571428571427</v>
      </c>
    </row>
    <row r="82" spans="1:10" s="186" customFormat="1">
      <c r="A82" s="190" t="str">
        <f t="shared" si="2"/>
        <v>220105171040</v>
      </c>
      <c r="B82" s="186">
        <v>1040</v>
      </c>
      <c r="C82" s="183">
        <v>3674</v>
      </c>
      <c r="D82" s="186" t="s">
        <v>506</v>
      </c>
      <c r="E82" s="183">
        <v>22010517</v>
      </c>
      <c r="F82" s="186" t="s">
        <v>648</v>
      </c>
      <c r="G82" s="198" t="s">
        <v>487</v>
      </c>
      <c r="H82" s="179">
        <f>VLOOKUP(A82,BASE!A:N,14,0)</f>
        <v>0.30972</v>
      </c>
      <c r="I82" s="214">
        <v>0.3</v>
      </c>
      <c r="J82" s="220">
        <f t="shared" si="3"/>
        <v>0.44245714285714288</v>
      </c>
    </row>
    <row r="83" spans="1:10" s="186" customFormat="1">
      <c r="A83" s="190" t="str">
        <f t="shared" si="2"/>
        <v>120108411040</v>
      </c>
      <c r="B83" s="186">
        <v>1040</v>
      </c>
      <c r="C83" s="183">
        <v>3674</v>
      </c>
      <c r="D83" s="186" t="s">
        <v>506</v>
      </c>
      <c r="E83" s="183">
        <v>12010841</v>
      </c>
      <c r="F83" s="186" t="s">
        <v>334</v>
      </c>
      <c r="G83" s="198" t="s">
        <v>487</v>
      </c>
      <c r="H83" s="179">
        <f>VLOOKUP(A83,BASE!A:N,14,0)</f>
        <v>0.80293999999999999</v>
      </c>
      <c r="I83" s="214">
        <v>0.3</v>
      </c>
      <c r="J83" s="220">
        <f t="shared" si="3"/>
        <v>1.147057142857143</v>
      </c>
    </row>
    <row r="84" spans="1:10" s="186" customFormat="1">
      <c r="A84" s="190" t="str">
        <f t="shared" si="2"/>
        <v>120047371040</v>
      </c>
      <c r="B84" s="186">
        <v>1040</v>
      </c>
      <c r="C84" s="178">
        <v>3674</v>
      </c>
      <c r="D84" s="186" t="s">
        <v>506</v>
      </c>
      <c r="E84" s="183">
        <v>12004737</v>
      </c>
      <c r="F84" s="186" t="s">
        <v>64</v>
      </c>
      <c r="G84" s="198" t="s">
        <v>487</v>
      </c>
      <c r="H84" s="179">
        <f>VLOOKUP(A84,BASE!A:N,14,0)</f>
        <v>5.5495299999999999</v>
      </c>
      <c r="I84" s="214">
        <v>0.3</v>
      </c>
      <c r="J84" s="220">
        <f t="shared" si="3"/>
        <v>7.9279000000000002</v>
      </c>
    </row>
    <row r="85" spans="1:10" s="186" customFormat="1">
      <c r="A85" s="190" t="str">
        <f t="shared" si="2"/>
        <v>120102301040</v>
      </c>
      <c r="B85" s="186">
        <v>1040</v>
      </c>
      <c r="C85" s="178">
        <v>3674</v>
      </c>
      <c r="D85" s="186" t="s">
        <v>506</v>
      </c>
      <c r="E85" s="183">
        <v>12010230</v>
      </c>
      <c r="F85" s="186" t="s">
        <v>333</v>
      </c>
      <c r="G85" s="198" t="s">
        <v>487</v>
      </c>
      <c r="H85" s="179">
        <f>VLOOKUP(A85,BASE!A:N,14,0)</f>
        <v>0.81562999999999997</v>
      </c>
      <c r="I85" s="214">
        <v>0.3</v>
      </c>
      <c r="J85" s="220">
        <f t="shared" si="3"/>
        <v>1.1651857142857143</v>
      </c>
    </row>
    <row r="86" spans="1:10" s="186" customFormat="1">
      <c r="A86" s="190" t="str">
        <f t="shared" si="2"/>
        <v>220105131040</v>
      </c>
      <c r="B86" s="186">
        <v>1040</v>
      </c>
      <c r="C86" s="178">
        <v>3674</v>
      </c>
      <c r="D86" s="186" t="s">
        <v>506</v>
      </c>
      <c r="E86" s="183">
        <v>22010513</v>
      </c>
      <c r="F86" s="186" t="s">
        <v>336</v>
      </c>
      <c r="G86" s="198" t="s">
        <v>487</v>
      </c>
      <c r="H86" s="179">
        <f>VLOOKUP(A86,BASE!A:N,14,0)</f>
        <v>0.30456</v>
      </c>
      <c r="I86" s="214">
        <v>0.3</v>
      </c>
      <c r="J86" s="220">
        <f t="shared" si="3"/>
        <v>0.4350857142857143</v>
      </c>
    </row>
    <row r="87" spans="1:10" s="186" customFormat="1">
      <c r="A87" s="190" t="str">
        <f t="shared" si="2"/>
        <v>220105171040</v>
      </c>
      <c r="B87" s="186">
        <v>1040</v>
      </c>
      <c r="C87" s="178">
        <v>3674</v>
      </c>
      <c r="D87" s="186" t="s">
        <v>506</v>
      </c>
      <c r="E87" s="183">
        <v>22010517</v>
      </c>
      <c r="F87" s="186" t="s">
        <v>648</v>
      </c>
      <c r="G87" s="198" t="s">
        <v>487</v>
      </c>
      <c r="H87" s="179">
        <f>VLOOKUP(A87,BASE!A:N,14,0)</f>
        <v>0.30972</v>
      </c>
      <c r="I87" s="214">
        <v>0.3</v>
      </c>
      <c r="J87" s="220">
        <f t="shared" si="3"/>
        <v>0.44245714285714288</v>
      </c>
    </row>
    <row r="88" spans="1:10" s="186" customFormat="1">
      <c r="A88" s="190" t="str">
        <f t="shared" si="2"/>
        <v>220105221040</v>
      </c>
      <c r="B88" s="186">
        <v>1040</v>
      </c>
      <c r="C88" s="178">
        <v>3674</v>
      </c>
      <c r="D88" s="186" t="s">
        <v>506</v>
      </c>
      <c r="E88" s="183">
        <v>22010522</v>
      </c>
      <c r="F88" s="186" t="s">
        <v>101</v>
      </c>
      <c r="G88" s="198" t="s">
        <v>487</v>
      </c>
      <c r="H88" s="179">
        <f>VLOOKUP(A88,BASE!A:N,14,0)</f>
        <v>1.5992599999999999</v>
      </c>
      <c r="I88" s="214">
        <v>0.3</v>
      </c>
      <c r="J88" s="220">
        <f t="shared" si="3"/>
        <v>2.2846571428571427</v>
      </c>
    </row>
    <row r="89" spans="1:10" s="186" customFormat="1">
      <c r="A89" s="190" t="str">
        <f t="shared" si="2"/>
        <v>220105271040</v>
      </c>
      <c r="B89" s="186">
        <v>1040</v>
      </c>
      <c r="C89" s="178">
        <v>3674</v>
      </c>
      <c r="D89" s="186" t="s">
        <v>506</v>
      </c>
      <c r="E89" s="183">
        <v>22010527</v>
      </c>
      <c r="F89" s="186" t="s">
        <v>559</v>
      </c>
      <c r="G89" s="198" t="s">
        <v>487</v>
      </c>
      <c r="H89" s="179">
        <f>VLOOKUP(A89,BASE!A:N,14,0)</f>
        <v>0.30803000000000003</v>
      </c>
      <c r="I89" s="214">
        <v>0.3</v>
      </c>
      <c r="J89" s="220">
        <f t="shared" si="3"/>
        <v>0.44004285714285724</v>
      </c>
    </row>
    <row r="90" spans="1:10" s="186" customFormat="1">
      <c r="A90" s="190" t="str">
        <f t="shared" si="2"/>
        <v>120108411040</v>
      </c>
      <c r="B90" s="186">
        <v>1040</v>
      </c>
      <c r="C90" s="178">
        <v>3674</v>
      </c>
      <c r="D90" s="186" t="s">
        <v>506</v>
      </c>
      <c r="E90" s="183">
        <v>12010841</v>
      </c>
      <c r="F90" s="186" t="s">
        <v>334</v>
      </c>
      <c r="G90" s="198" t="s">
        <v>487</v>
      </c>
      <c r="H90" s="179">
        <f>VLOOKUP(A90,BASE!A:N,14,0)</f>
        <v>0.80293999999999999</v>
      </c>
      <c r="I90" s="214">
        <v>0.3</v>
      </c>
      <c r="J90" s="220">
        <f t="shared" si="3"/>
        <v>1.147057142857143</v>
      </c>
    </row>
    <row r="91" spans="1:10" s="186" customFormat="1">
      <c r="A91" s="190" t="str">
        <f t="shared" si="2"/>
        <v>120109251040</v>
      </c>
      <c r="B91" s="186">
        <v>1040</v>
      </c>
      <c r="C91" s="178">
        <v>3674</v>
      </c>
      <c r="D91" s="186" t="s">
        <v>506</v>
      </c>
      <c r="E91" s="183">
        <v>12010925</v>
      </c>
      <c r="F91" s="186" t="s">
        <v>934</v>
      </c>
      <c r="G91" s="198" t="s">
        <v>487</v>
      </c>
      <c r="H91" s="179">
        <f>VLOOKUP(A91,BASE!A:N,14,0)</f>
        <v>2.2555700000000001</v>
      </c>
      <c r="I91" s="214">
        <v>0.3</v>
      </c>
      <c r="J91" s="220">
        <f t="shared" si="3"/>
        <v>3.2222428571428576</v>
      </c>
    </row>
    <row r="92" spans="1:10" s="186" customFormat="1">
      <c r="A92" s="190" t="str">
        <f t="shared" si="2"/>
        <v>120108411040</v>
      </c>
      <c r="B92" s="186">
        <v>1040</v>
      </c>
      <c r="C92" s="178">
        <v>3674</v>
      </c>
      <c r="D92" s="186" t="s">
        <v>506</v>
      </c>
      <c r="E92" s="183">
        <v>12010841</v>
      </c>
      <c r="F92" s="186" t="s">
        <v>334</v>
      </c>
      <c r="G92" s="198" t="s">
        <v>487</v>
      </c>
      <c r="H92" s="179">
        <f>VLOOKUP(A92,BASE!A:N,14,0)</f>
        <v>0.80293999999999999</v>
      </c>
      <c r="I92" s="214">
        <v>0.3</v>
      </c>
      <c r="J92" s="220">
        <f t="shared" si="3"/>
        <v>1.147057142857143</v>
      </c>
    </row>
    <row r="93" spans="1:10" s="186" customFormat="1">
      <c r="A93" s="190" t="str">
        <f t="shared" si="2"/>
        <v>220105221040</v>
      </c>
      <c r="B93" s="186">
        <v>1040</v>
      </c>
      <c r="C93" s="178">
        <v>3674</v>
      </c>
      <c r="D93" s="186" t="s">
        <v>506</v>
      </c>
      <c r="E93" s="183">
        <v>22010522</v>
      </c>
      <c r="F93" s="186" t="s">
        <v>101</v>
      </c>
      <c r="G93" s="198" t="s">
        <v>487</v>
      </c>
      <c r="H93" s="179">
        <f>VLOOKUP(A93,BASE!A:N,14,0)</f>
        <v>1.5992599999999999</v>
      </c>
      <c r="I93" s="214">
        <v>0.3</v>
      </c>
      <c r="J93" s="220">
        <f t="shared" si="3"/>
        <v>2.2846571428571427</v>
      </c>
    </row>
    <row r="94" spans="1:10" s="186" customFormat="1">
      <c r="A94" s="190" t="str">
        <f t="shared" si="2"/>
        <v>220105131040</v>
      </c>
      <c r="B94" s="186">
        <v>1040</v>
      </c>
      <c r="C94" s="178">
        <v>3674</v>
      </c>
      <c r="D94" s="186" t="s">
        <v>506</v>
      </c>
      <c r="E94" s="183">
        <v>22010513</v>
      </c>
      <c r="F94" s="186" t="s">
        <v>336</v>
      </c>
      <c r="G94" s="198" t="s">
        <v>487</v>
      </c>
      <c r="H94" s="179">
        <f>VLOOKUP(A94,BASE!A:N,14,0)</f>
        <v>0.30456</v>
      </c>
      <c r="I94" s="214">
        <v>0.3</v>
      </c>
      <c r="J94" s="220">
        <f t="shared" si="3"/>
        <v>0.4350857142857143</v>
      </c>
    </row>
    <row r="95" spans="1:10" s="186" customFormat="1">
      <c r="A95" s="190" t="str">
        <f t="shared" si="2"/>
        <v>120047371040</v>
      </c>
      <c r="B95" s="186">
        <v>1040</v>
      </c>
      <c r="C95" s="178">
        <v>3674</v>
      </c>
      <c r="D95" s="186" t="s">
        <v>506</v>
      </c>
      <c r="E95" s="183">
        <v>12004737</v>
      </c>
      <c r="F95" s="186" t="s">
        <v>64</v>
      </c>
      <c r="G95" s="198" t="s">
        <v>487</v>
      </c>
      <c r="H95" s="179">
        <f>VLOOKUP(A95,BASE!A:N,14,0)</f>
        <v>5.5495299999999999</v>
      </c>
      <c r="I95" s="214">
        <v>0.3</v>
      </c>
      <c r="J95" s="220">
        <f t="shared" si="3"/>
        <v>7.9279000000000002</v>
      </c>
    </row>
    <row r="96" spans="1:10" s="186" customFormat="1">
      <c r="A96" s="190" t="str">
        <f t="shared" si="2"/>
        <v>220105171040</v>
      </c>
      <c r="B96" s="186">
        <v>1040</v>
      </c>
      <c r="C96" s="178">
        <v>3674</v>
      </c>
      <c r="D96" s="186" t="s">
        <v>506</v>
      </c>
      <c r="E96" s="183">
        <v>22010517</v>
      </c>
      <c r="F96" s="186" t="s">
        <v>648</v>
      </c>
      <c r="G96" s="198" t="s">
        <v>487</v>
      </c>
      <c r="H96" s="179">
        <f>VLOOKUP(A96,BASE!A:N,14,0)</f>
        <v>0.30972</v>
      </c>
      <c r="I96" s="214">
        <v>0.3</v>
      </c>
      <c r="J96" s="220">
        <f t="shared" si="3"/>
        <v>0.44245714285714288</v>
      </c>
    </row>
    <row r="97" spans="1:10" s="186" customFormat="1">
      <c r="A97" s="190" t="str">
        <f t="shared" si="2"/>
        <v>220105271040</v>
      </c>
      <c r="B97" s="186">
        <v>1040</v>
      </c>
      <c r="C97" s="178">
        <v>3674</v>
      </c>
      <c r="D97" s="186" t="s">
        <v>506</v>
      </c>
      <c r="E97" s="183">
        <v>22010527</v>
      </c>
      <c r="F97" s="186" t="s">
        <v>559</v>
      </c>
      <c r="G97" s="198" t="s">
        <v>487</v>
      </c>
      <c r="H97" s="179">
        <f>VLOOKUP(A97,BASE!A:N,14,0)</f>
        <v>0.30803000000000003</v>
      </c>
      <c r="I97" s="214">
        <v>0.3</v>
      </c>
      <c r="J97" s="220">
        <f t="shared" si="3"/>
        <v>0.44004285714285724</v>
      </c>
    </row>
    <row r="98" spans="1:10" s="186" customFormat="1">
      <c r="A98" s="190" t="str">
        <f t="shared" si="2"/>
        <v>120109251040</v>
      </c>
      <c r="B98" s="186">
        <v>1040</v>
      </c>
      <c r="C98" s="178">
        <v>3674</v>
      </c>
      <c r="D98" s="186" t="s">
        <v>506</v>
      </c>
      <c r="E98" s="183">
        <v>12010925</v>
      </c>
      <c r="F98" s="186" t="s">
        <v>934</v>
      </c>
      <c r="G98" s="198" t="s">
        <v>487</v>
      </c>
      <c r="H98" s="179">
        <f>VLOOKUP(A98,BASE!A:N,14,0)</f>
        <v>2.2555700000000001</v>
      </c>
      <c r="I98" s="214">
        <v>0.3</v>
      </c>
      <c r="J98" s="220">
        <f t="shared" si="3"/>
        <v>3.2222428571428576</v>
      </c>
    </row>
    <row r="99" spans="1:10" s="186" customFormat="1">
      <c r="A99" s="190" t="str">
        <f t="shared" si="2"/>
        <v>120102301040</v>
      </c>
      <c r="B99" s="186">
        <v>1040</v>
      </c>
      <c r="C99" s="178">
        <v>3674</v>
      </c>
      <c r="D99" s="186" t="s">
        <v>506</v>
      </c>
      <c r="E99" s="183">
        <v>12010230</v>
      </c>
      <c r="F99" s="186" t="s">
        <v>333</v>
      </c>
      <c r="G99" s="198" t="s">
        <v>487</v>
      </c>
      <c r="H99" s="179">
        <f>VLOOKUP(A99,BASE!A:N,14,0)</f>
        <v>0.81562999999999997</v>
      </c>
      <c r="I99" s="214">
        <v>0.3</v>
      </c>
      <c r="J99" s="220">
        <f t="shared" si="3"/>
        <v>1.1651857142857143</v>
      </c>
    </row>
    <row r="100" spans="1:10" s="186" customFormat="1">
      <c r="A100" s="190" t="str">
        <f t="shared" si="2"/>
        <v>120109221040</v>
      </c>
      <c r="B100" s="186">
        <v>1040</v>
      </c>
      <c r="C100" s="178">
        <v>3674</v>
      </c>
      <c r="D100" s="186" t="s">
        <v>506</v>
      </c>
      <c r="E100" s="183">
        <v>12010922</v>
      </c>
      <c r="F100" s="186" t="s">
        <v>938</v>
      </c>
      <c r="G100" s="198" t="s">
        <v>487</v>
      </c>
      <c r="H100" s="179">
        <f>VLOOKUP(A100,BASE!A:N,14,0)</f>
        <v>0.88681999999999994</v>
      </c>
      <c r="I100" s="214">
        <v>0.3</v>
      </c>
      <c r="J100" s="220">
        <f t="shared" si="3"/>
        <v>1.2668857142857144</v>
      </c>
    </row>
    <row r="101" spans="1:10" s="186" customFormat="1">
      <c r="A101" s="190" t="str">
        <f t="shared" si="2"/>
        <v>816000081040</v>
      </c>
      <c r="B101" s="186">
        <v>1040</v>
      </c>
      <c r="C101" s="183">
        <v>2051</v>
      </c>
      <c r="D101" s="186" t="s">
        <v>507</v>
      </c>
      <c r="E101" s="183">
        <v>81600008</v>
      </c>
      <c r="F101" s="186" t="s">
        <v>324</v>
      </c>
      <c r="G101" s="198" t="s">
        <v>487</v>
      </c>
      <c r="H101" s="179">
        <f>VLOOKUP(A101,BASE!A:N,14,0)</f>
        <v>0.74653000000000003</v>
      </c>
      <c r="I101" s="214">
        <v>0.3</v>
      </c>
      <c r="J101" s="220">
        <f t="shared" si="3"/>
        <v>1.0664714285714287</v>
      </c>
    </row>
    <row r="102" spans="1:10" s="186" customFormat="1">
      <c r="A102" s="190" t="str">
        <f t="shared" si="2"/>
        <v>816000061040</v>
      </c>
      <c r="B102" s="186">
        <v>1040</v>
      </c>
      <c r="C102" s="178">
        <v>13395</v>
      </c>
      <c r="D102" s="186" t="s">
        <v>731</v>
      </c>
      <c r="E102" s="183">
        <v>81600006</v>
      </c>
      <c r="F102" s="186" t="s">
        <v>900</v>
      </c>
      <c r="G102" s="198" t="s">
        <v>487</v>
      </c>
      <c r="H102" s="179">
        <f>VLOOKUP(A102,BASE!A:N,14,0)</f>
        <v>10.84698</v>
      </c>
      <c r="I102" s="214">
        <v>0.3</v>
      </c>
      <c r="J102" s="220">
        <f t="shared" si="3"/>
        <v>15.495685714285715</v>
      </c>
    </row>
    <row r="103" spans="1:10" s="186" customFormat="1">
      <c r="A103" s="190" t="str">
        <f t="shared" si="2"/>
        <v>808000011040</v>
      </c>
      <c r="B103" s="186">
        <v>1040</v>
      </c>
      <c r="C103" s="178">
        <v>13395</v>
      </c>
      <c r="D103" s="186" t="s">
        <v>731</v>
      </c>
      <c r="E103" s="183">
        <v>80800001</v>
      </c>
      <c r="F103" s="186" t="s">
        <v>901</v>
      </c>
      <c r="G103" s="198" t="s">
        <v>487</v>
      </c>
      <c r="H103" s="179">
        <f>VLOOKUP(A103,BASE!A:N,14,0)</f>
        <v>2.2345299999999999</v>
      </c>
      <c r="I103" s="214">
        <v>0.3</v>
      </c>
      <c r="J103" s="220">
        <f t="shared" si="3"/>
        <v>3.1921857142857144</v>
      </c>
    </row>
    <row r="104" spans="1:10" s="186" customFormat="1">
      <c r="A104" s="190" t="str">
        <f t="shared" si="2"/>
        <v>808000011040</v>
      </c>
      <c r="B104" s="186">
        <v>1040</v>
      </c>
      <c r="C104" s="178">
        <v>13395</v>
      </c>
      <c r="D104" s="186" t="s">
        <v>731</v>
      </c>
      <c r="E104" s="183">
        <v>80800001</v>
      </c>
      <c r="F104" s="186" t="s">
        <v>901</v>
      </c>
      <c r="G104" s="198" t="s">
        <v>487</v>
      </c>
      <c r="H104" s="179">
        <f>VLOOKUP(A104,BASE!A:N,14,0)</f>
        <v>2.2345299999999999</v>
      </c>
      <c r="I104" s="214">
        <v>0.3</v>
      </c>
      <c r="J104" s="220">
        <f t="shared" si="3"/>
        <v>3.1921857142857144</v>
      </c>
    </row>
    <row r="105" spans="1:10" s="186" customFormat="1">
      <c r="A105" s="190" t="str">
        <f t="shared" si="2"/>
        <v>816000061040</v>
      </c>
      <c r="B105" s="186">
        <v>1040</v>
      </c>
      <c r="C105" s="178">
        <v>13395</v>
      </c>
      <c r="D105" s="186" t="s">
        <v>731</v>
      </c>
      <c r="E105" s="183">
        <v>81600006</v>
      </c>
      <c r="F105" s="186" t="s">
        <v>900</v>
      </c>
      <c r="G105" s="198" t="s">
        <v>487</v>
      </c>
      <c r="H105" s="179">
        <f>VLOOKUP(A105,BASE!A:N,14,0)</f>
        <v>10.84698</v>
      </c>
      <c r="I105" s="214">
        <v>0.3</v>
      </c>
      <c r="J105" s="220">
        <f t="shared" si="3"/>
        <v>15.495685714285715</v>
      </c>
    </row>
    <row r="106" spans="1:10" s="186" customFormat="1">
      <c r="A106" s="190" t="str">
        <f t="shared" si="2"/>
        <v>120109381040</v>
      </c>
      <c r="B106" s="186">
        <v>1040</v>
      </c>
      <c r="C106" s="178">
        <v>607</v>
      </c>
      <c r="D106" s="186" t="s">
        <v>720</v>
      </c>
      <c r="E106" s="183">
        <v>12010938</v>
      </c>
      <c r="F106" s="186" t="s">
        <v>1029</v>
      </c>
      <c r="G106" s="198" t="s">
        <v>487</v>
      </c>
      <c r="H106" s="179">
        <f>VLOOKUP(A106,BASE!A:N,14,0)</f>
        <v>0.93035000000000001</v>
      </c>
      <c r="I106" s="214">
        <v>0.3</v>
      </c>
      <c r="J106" s="220">
        <f t="shared" si="3"/>
        <v>1.3290714285714287</v>
      </c>
    </row>
    <row r="107" spans="1:10" s="186" customFormat="1">
      <c r="A107" s="190" t="str">
        <f t="shared" si="2"/>
        <v>120109221040</v>
      </c>
      <c r="B107" s="186">
        <v>1040</v>
      </c>
      <c r="C107" s="178">
        <v>2041</v>
      </c>
      <c r="D107" s="186" t="s">
        <v>626</v>
      </c>
      <c r="E107" s="183">
        <v>12010922</v>
      </c>
      <c r="F107" s="186" t="s">
        <v>938</v>
      </c>
      <c r="G107" s="198" t="s">
        <v>487</v>
      </c>
      <c r="H107" s="179">
        <f>VLOOKUP(A107,BASE!A:N,14,0)</f>
        <v>0.88681999999999994</v>
      </c>
      <c r="I107" s="214">
        <v>0.3</v>
      </c>
      <c r="J107" s="220">
        <f t="shared" si="3"/>
        <v>1.2668857142857144</v>
      </c>
    </row>
    <row r="108" spans="1:10" s="186" customFormat="1">
      <c r="A108" s="190" t="str">
        <f t="shared" si="2"/>
        <v>816000081040</v>
      </c>
      <c r="B108" s="186">
        <v>1040</v>
      </c>
      <c r="C108" s="183">
        <v>2939</v>
      </c>
      <c r="D108" s="186" t="s">
        <v>510</v>
      </c>
      <c r="E108" s="183">
        <v>81600008</v>
      </c>
      <c r="F108" s="186" t="s">
        <v>324</v>
      </c>
      <c r="G108" s="198" t="s">
        <v>487</v>
      </c>
      <c r="H108" s="179">
        <f>VLOOKUP(A108,BASE!A:N,14,0)</f>
        <v>0.74653000000000003</v>
      </c>
      <c r="I108" s="214">
        <v>0.3</v>
      </c>
      <c r="J108" s="220">
        <f t="shared" si="3"/>
        <v>1.0664714285714287</v>
      </c>
    </row>
    <row r="109" spans="1:10" s="186" customFormat="1">
      <c r="A109" s="190" t="str">
        <f t="shared" si="2"/>
        <v>120068741040</v>
      </c>
      <c r="B109" s="186">
        <v>1040</v>
      </c>
      <c r="C109" s="183">
        <v>2939</v>
      </c>
      <c r="D109" s="186" t="s">
        <v>510</v>
      </c>
      <c r="E109" s="183">
        <v>12006874</v>
      </c>
      <c r="F109" s="186" t="s">
        <v>647</v>
      </c>
      <c r="G109" s="198" t="s">
        <v>487</v>
      </c>
      <c r="H109" s="179">
        <f>VLOOKUP(A109,BASE!A:N,14,0)</f>
        <v>2.1229199999999997</v>
      </c>
      <c r="I109" s="214">
        <v>0.3</v>
      </c>
      <c r="J109" s="220">
        <f t="shared" si="3"/>
        <v>3.032742857142857</v>
      </c>
    </row>
    <row r="110" spans="1:10" s="186" customFormat="1">
      <c r="A110" s="190" t="str">
        <f t="shared" si="2"/>
        <v>816000112060</v>
      </c>
      <c r="B110" s="186">
        <v>2060</v>
      </c>
      <c r="C110" s="178">
        <v>3515</v>
      </c>
      <c r="D110" s="186" t="s">
        <v>510</v>
      </c>
      <c r="E110" s="183">
        <v>81600011</v>
      </c>
      <c r="F110" s="186" t="s">
        <v>616</v>
      </c>
      <c r="G110" s="198" t="s">
        <v>487</v>
      </c>
      <c r="H110" s="179">
        <f>VLOOKUP(A110,BASE!A:N,14,0)</f>
        <v>0.22256999999999999</v>
      </c>
      <c r="I110" s="214">
        <v>0.3</v>
      </c>
      <c r="J110" s="220">
        <f t="shared" si="3"/>
        <v>0.31795714285714288</v>
      </c>
    </row>
    <row r="111" spans="1:10" s="186" customFormat="1">
      <c r="A111" s="190" t="str">
        <f t="shared" si="2"/>
        <v>816000122060</v>
      </c>
      <c r="B111" s="186">
        <v>2060</v>
      </c>
      <c r="C111" s="178">
        <v>3515</v>
      </c>
      <c r="D111" s="186" t="s">
        <v>510</v>
      </c>
      <c r="E111" s="183">
        <v>81600012</v>
      </c>
      <c r="F111" s="186" t="s">
        <v>568</v>
      </c>
      <c r="G111" s="198" t="s">
        <v>487</v>
      </c>
      <c r="H111" s="179">
        <f>VLOOKUP(A111,BASE!A:N,14,0)</f>
        <v>0.41088999999999998</v>
      </c>
      <c r="I111" s="214">
        <v>0.3</v>
      </c>
      <c r="J111" s="220">
        <f t="shared" si="3"/>
        <v>0.58698571428571433</v>
      </c>
    </row>
    <row r="112" spans="1:10" s="186" customFormat="1">
      <c r="A112" s="190" t="str">
        <f t="shared" si="2"/>
        <v>120103311040</v>
      </c>
      <c r="B112" s="186">
        <v>1040</v>
      </c>
      <c r="C112" s="178">
        <v>3515</v>
      </c>
      <c r="D112" s="186" t="s">
        <v>510</v>
      </c>
      <c r="E112" s="183">
        <v>12010331</v>
      </c>
      <c r="F112" s="186" t="s">
        <v>335</v>
      </c>
      <c r="G112" s="198" t="s">
        <v>487</v>
      </c>
      <c r="H112" s="179">
        <f>VLOOKUP(A112,BASE!A:N,14,0)</f>
        <v>1.8732200000000001</v>
      </c>
      <c r="I112" s="214">
        <v>0.3</v>
      </c>
      <c r="J112" s="220">
        <f t="shared" si="3"/>
        <v>2.6760285714285716</v>
      </c>
    </row>
    <row r="113" spans="1:10" s="186" customFormat="1">
      <c r="A113" s="190" t="str">
        <f t="shared" si="2"/>
        <v>816000112060</v>
      </c>
      <c r="B113" s="186">
        <v>2060</v>
      </c>
      <c r="C113" s="178">
        <v>3515</v>
      </c>
      <c r="D113" s="186" t="s">
        <v>510</v>
      </c>
      <c r="E113" s="183">
        <v>81600011</v>
      </c>
      <c r="F113" s="186" t="s">
        <v>616</v>
      </c>
      <c r="G113" s="198" t="s">
        <v>487</v>
      </c>
      <c r="H113" s="179">
        <f>VLOOKUP(A113,BASE!A:N,14,0)</f>
        <v>0.22256999999999999</v>
      </c>
      <c r="I113" s="214">
        <v>0.3</v>
      </c>
      <c r="J113" s="220">
        <f t="shared" si="3"/>
        <v>0.31795714285714288</v>
      </c>
    </row>
    <row r="114" spans="1:10" s="186" customFormat="1">
      <c r="A114" s="190" t="str">
        <f t="shared" si="2"/>
        <v>816000122060</v>
      </c>
      <c r="B114" s="186">
        <v>2060</v>
      </c>
      <c r="C114" s="178">
        <v>3515</v>
      </c>
      <c r="D114" s="186" t="s">
        <v>510</v>
      </c>
      <c r="E114" s="183">
        <v>81600012</v>
      </c>
      <c r="F114" s="186" t="s">
        <v>568</v>
      </c>
      <c r="G114" s="198" t="s">
        <v>487</v>
      </c>
      <c r="H114" s="179">
        <f>VLOOKUP(A114,BASE!A:N,14,0)</f>
        <v>0.41088999999999998</v>
      </c>
      <c r="I114" s="214">
        <v>0.3</v>
      </c>
      <c r="J114" s="220">
        <f t="shared" si="3"/>
        <v>0.58698571428571433</v>
      </c>
    </row>
    <row r="115" spans="1:10" s="186" customFormat="1">
      <c r="A115" s="190" t="str">
        <f t="shared" si="2"/>
        <v>120103311040</v>
      </c>
      <c r="B115" s="186">
        <v>1040</v>
      </c>
      <c r="C115" s="178">
        <v>3515</v>
      </c>
      <c r="D115" s="186" t="s">
        <v>510</v>
      </c>
      <c r="E115" s="183">
        <v>12010331</v>
      </c>
      <c r="F115" s="186" t="s">
        <v>335</v>
      </c>
      <c r="G115" s="198" t="s">
        <v>487</v>
      </c>
      <c r="H115" s="179">
        <f>VLOOKUP(A115,BASE!A:N,14,0)</f>
        <v>1.8732200000000001</v>
      </c>
      <c r="I115" s="214">
        <v>0.3</v>
      </c>
      <c r="J115" s="220">
        <f t="shared" si="3"/>
        <v>2.6760285714285716</v>
      </c>
    </row>
    <row r="116" spans="1:10" s="186" customFormat="1">
      <c r="A116" s="190" t="str">
        <f t="shared" si="2"/>
        <v>120109221040</v>
      </c>
      <c r="B116" s="186">
        <v>1040</v>
      </c>
      <c r="C116" s="178">
        <v>3515</v>
      </c>
      <c r="D116" s="186" t="s">
        <v>510</v>
      </c>
      <c r="E116" s="183">
        <v>12010922</v>
      </c>
      <c r="F116" s="186" t="s">
        <v>938</v>
      </c>
      <c r="G116" s="198" t="s">
        <v>487</v>
      </c>
      <c r="H116" s="179">
        <f>VLOOKUP(A116,BASE!A:N,14,0)</f>
        <v>0.88681999999999994</v>
      </c>
      <c r="I116" s="214">
        <v>0.3</v>
      </c>
      <c r="J116" s="220">
        <f t="shared" si="3"/>
        <v>1.2668857142857144</v>
      </c>
    </row>
    <row r="117" spans="1:10" s="186" customFormat="1">
      <c r="A117" s="190" t="str">
        <f t="shared" si="2"/>
        <v>220105161040</v>
      </c>
      <c r="B117" s="186">
        <v>1040</v>
      </c>
      <c r="C117" s="178">
        <v>3670</v>
      </c>
      <c r="D117" s="186" t="s">
        <v>511</v>
      </c>
      <c r="E117" s="183">
        <v>22010516</v>
      </c>
      <c r="F117" s="186" t="s">
        <v>52</v>
      </c>
      <c r="G117" s="198" t="s">
        <v>487</v>
      </c>
      <c r="H117" s="179">
        <f>VLOOKUP(A117,BASE!A:N,14,0)</f>
        <v>0.30787999999999999</v>
      </c>
      <c r="I117" s="214">
        <v>0.3</v>
      </c>
      <c r="J117" s="220">
        <f t="shared" si="3"/>
        <v>0.43982857142857146</v>
      </c>
    </row>
    <row r="118" spans="1:10" s="186" customFormat="1">
      <c r="A118" s="190" t="str">
        <f t="shared" si="2"/>
        <v>220105161040</v>
      </c>
      <c r="B118" s="186">
        <v>1040</v>
      </c>
      <c r="C118" s="178">
        <v>3670</v>
      </c>
      <c r="D118" s="186" t="s">
        <v>511</v>
      </c>
      <c r="E118" s="183">
        <v>22010516</v>
      </c>
      <c r="F118" s="186" t="s">
        <v>52</v>
      </c>
      <c r="G118" s="198" t="s">
        <v>487</v>
      </c>
      <c r="H118" s="179">
        <f>VLOOKUP(A118,BASE!A:N,14,0)</f>
        <v>0.30787999999999999</v>
      </c>
      <c r="I118" s="214">
        <v>0.3</v>
      </c>
      <c r="J118" s="220">
        <f t="shared" si="3"/>
        <v>0.43982857142857146</v>
      </c>
    </row>
    <row r="119" spans="1:10" s="186" customFormat="1">
      <c r="A119" s="190" t="str">
        <f t="shared" si="2"/>
        <v>220105161040</v>
      </c>
      <c r="B119" s="186">
        <v>1040</v>
      </c>
      <c r="C119" s="183">
        <v>3875</v>
      </c>
      <c r="D119" s="186" t="s">
        <v>628</v>
      </c>
      <c r="E119" s="183">
        <v>22010516</v>
      </c>
      <c r="F119" s="186" t="s">
        <v>52</v>
      </c>
      <c r="G119" s="198" t="s">
        <v>487</v>
      </c>
      <c r="H119" s="179">
        <f>VLOOKUP(A119,BASE!A:N,14,0)</f>
        <v>0.30787999999999999</v>
      </c>
      <c r="I119" s="214">
        <v>0.3</v>
      </c>
      <c r="J119" s="220">
        <f t="shared" si="3"/>
        <v>0.43982857142857146</v>
      </c>
    </row>
    <row r="120" spans="1:10" s="186" customFormat="1">
      <c r="A120" s="190" t="str">
        <f t="shared" si="2"/>
        <v>819000162060</v>
      </c>
      <c r="B120" s="186">
        <v>2060</v>
      </c>
      <c r="C120" s="183">
        <v>3258</v>
      </c>
      <c r="D120" s="186" t="s">
        <v>576</v>
      </c>
      <c r="E120" s="183">
        <v>81900016</v>
      </c>
      <c r="F120" s="186" t="s">
        <v>327</v>
      </c>
      <c r="G120" s="198" t="s">
        <v>487</v>
      </c>
      <c r="H120" s="179" t="e">
        <f>VLOOKUP(A120,BASE!A:N,14,0)</f>
        <v>#N/A</v>
      </c>
      <c r="I120" s="214">
        <v>0.3</v>
      </c>
      <c r="J120" s="220" t="e">
        <f t="shared" si="3"/>
        <v>#N/A</v>
      </c>
    </row>
    <row r="121" spans="1:10" s="186" customFormat="1">
      <c r="A121" s="190" t="str">
        <f t="shared" si="2"/>
        <v>819000162060</v>
      </c>
      <c r="B121" s="186">
        <v>2060</v>
      </c>
      <c r="C121" s="183">
        <v>3992</v>
      </c>
      <c r="D121" s="186" t="s">
        <v>576</v>
      </c>
      <c r="E121" s="183">
        <v>81900016</v>
      </c>
      <c r="F121" s="186" t="s">
        <v>327</v>
      </c>
      <c r="G121" s="198" t="s">
        <v>487</v>
      </c>
      <c r="H121" s="179" t="e">
        <f>VLOOKUP(A121,BASE!A:N,14,0)</f>
        <v>#N/A</v>
      </c>
      <c r="I121" s="214">
        <v>0.3</v>
      </c>
      <c r="J121" s="220" t="e">
        <f t="shared" si="3"/>
        <v>#N/A</v>
      </c>
    </row>
    <row r="122" spans="1:10" s="186" customFormat="1">
      <c r="A122" s="190" t="str">
        <f t="shared" si="2"/>
        <v>816000981040</v>
      </c>
      <c r="B122" s="186">
        <v>1040</v>
      </c>
      <c r="C122" s="178">
        <v>1483</v>
      </c>
      <c r="D122" s="186" t="s">
        <v>813</v>
      </c>
      <c r="E122" s="183">
        <v>81600098</v>
      </c>
      <c r="F122" s="186" t="s">
        <v>976</v>
      </c>
      <c r="G122" s="198" t="s">
        <v>487</v>
      </c>
      <c r="H122" s="179">
        <f>VLOOKUP(A122,BASE!A:N,14,0)</f>
        <v>0.79878000000000005</v>
      </c>
      <c r="I122" s="214">
        <v>0.3</v>
      </c>
      <c r="J122" s="220">
        <f t="shared" si="3"/>
        <v>1.1411142857142857</v>
      </c>
    </row>
    <row r="123" spans="1:10" s="186" customFormat="1">
      <c r="A123" s="190" t="str">
        <f t="shared" si="2"/>
        <v>816000351040</v>
      </c>
      <c r="B123" s="186">
        <v>1040</v>
      </c>
      <c r="C123" s="183">
        <v>444</v>
      </c>
      <c r="D123" s="186" t="s">
        <v>514</v>
      </c>
      <c r="E123" s="183">
        <v>81600035</v>
      </c>
      <c r="F123" s="186" t="s">
        <v>329</v>
      </c>
      <c r="G123" s="198" t="s">
        <v>487</v>
      </c>
      <c r="H123" s="179">
        <f>VLOOKUP(A123,BASE!A:N,14,0)</f>
        <v>0.60470999999999997</v>
      </c>
      <c r="I123" s="214">
        <v>0.3</v>
      </c>
      <c r="J123" s="220">
        <f t="shared" si="3"/>
        <v>0.86387142857142862</v>
      </c>
    </row>
    <row r="124" spans="1:10" s="186" customFormat="1">
      <c r="A124" s="190" t="str">
        <f t="shared" si="2"/>
        <v>816000361040</v>
      </c>
      <c r="B124" s="186">
        <v>1040</v>
      </c>
      <c r="C124" s="183">
        <v>444</v>
      </c>
      <c r="D124" s="186" t="s">
        <v>514</v>
      </c>
      <c r="E124" s="183">
        <v>81600036</v>
      </c>
      <c r="F124" s="186" t="s">
        <v>379</v>
      </c>
      <c r="G124" s="198" t="s">
        <v>487</v>
      </c>
      <c r="H124" s="179">
        <f>VLOOKUP(A124,BASE!A:N,14,0)</f>
        <v>1.84368</v>
      </c>
      <c r="I124" s="214">
        <v>0.3</v>
      </c>
      <c r="J124" s="220">
        <f t="shared" si="3"/>
        <v>2.6338285714285714</v>
      </c>
    </row>
    <row r="125" spans="1:10" s="186" customFormat="1">
      <c r="A125" s="190" t="str">
        <f t="shared" si="2"/>
        <v>120030671040</v>
      </c>
      <c r="B125" s="186">
        <v>1040</v>
      </c>
      <c r="C125" s="183">
        <v>444</v>
      </c>
      <c r="D125" s="186" t="s">
        <v>514</v>
      </c>
      <c r="E125" s="183">
        <v>12003067</v>
      </c>
      <c r="F125" s="186" t="s">
        <v>332</v>
      </c>
      <c r="G125" s="198" t="s">
        <v>487</v>
      </c>
      <c r="H125" s="179">
        <f>VLOOKUP(A125,BASE!A:N,14,0)</f>
        <v>0.74012</v>
      </c>
      <c r="I125" s="214">
        <v>0.3</v>
      </c>
      <c r="J125" s="220">
        <f t="shared" si="3"/>
        <v>1.0573142857142859</v>
      </c>
    </row>
    <row r="126" spans="1:10" s="186" customFormat="1">
      <c r="A126" s="190" t="str">
        <f t="shared" si="2"/>
        <v>816000351040</v>
      </c>
      <c r="B126" s="186">
        <v>1040</v>
      </c>
      <c r="C126" s="178">
        <v>444</v>
      </c>
      <c r="D126" s="186" t="s">
        <v>514</v>
      </c>
      <c r="E126" s="183">
        <v>81600035</v>
      </c>
      <c r="F126" s="186" t="s">
        <v>329</v>
      </c>
      <c r="G126" s="198" t="s">
        <v>487</v>
      </c>
      <c r="H126" s="179">
        <f>VLOOKUP(A126,BASE!A:N,14,0)</f>
        <v>0.60470999999999997</v>
      </c>
      <c r="I126" s="214">
        <v>0.3</v>
      </c>
      <c r="J126" s="220">
        <f t="shared" si="3"/>
        <v>0.86387142857142862</v>
      </c>
    </row>
    <row r="127" spans="1:10" s="186" customFormat="1">
      <c r="A127" s="190" t="str">
        <f t="shared" si="2"/>
        <v>816000361040</v>
      </c>
      <c r="B127" s="186">
        <v>1040</v>
      </c>
      <c r="C127" s="178">
        <v>444</v>
      </c>
      <c r="D127" s="186" t="s">
        <v>514</v>
      </c>
      <c r="E127" s="183">
        <v>81600036</v>
      </c>
      <c r="F127" s="186" t="s">
        <v>379</v>
      </c>
      <c r="G127" s="198" t="s">
        <v>487</v>
      </c>
      <c r="H127" s="179">
        <f>VLOOKUP(A127,BASE!A:N,14,0)</f>
        <v>1.84368</v>
      </c>
      <c r="I127" s="214">
        <v>0.3</v>
      </c>
      <c r="J127" s="220">
        <f t="shared" si="3"/>
        <v>2.6338285714285714</v>
      </c>
    </row>
    <row r="128" spans="1:10" s="186" customFormat="1">
      <c r="A128" s="190" t="str">
        <f t="shared" si="2"/>
        <v>220031991040</v>
      </c>
      <c r="B128" s="186">
        <v>1040</v>
      </c>
      <c r="C128" s="178">
        <v>444</v>
      </c>
      <c r="D128" s="186" t="s">
        <v>514</v>
      </c>
      <c r="E128" s="183">
        <v>22003199</v>
      </c>
      <c r="F128" s="186" t="s">
        <v>104</v>
      </c>
      <c r="G128" s="198" t="s">
        <v>487</v>
      </c>
      <c r="H128" s="179">
        <f>VLOOKUP(A128,BASE!A:N,14,0)</f>
        <v>0.60382000000000002</v>
      </c>
      <c r="I128" s="214">
        <v>0.3</v>
      </c>
      <c r="J128" s="220">
        <f t="shared" si="3"/>
        <v>0.86260000000000003</v>
      </c>
    </row>
    <row r="129" spans="1:10" s="186" customFormat="1">
      <c r="A129" s="190" t="str">
        <f t="shared" si="2"/>
        <v>816000361040</v>
      </c>
      <c r="B129" s="186">
        <v>1040</v>
      </c>
      <c r="C129" s="178">
        <v>444</v>
      </c>
      <c r="D129" s="186" t="s">
        <v>514</v>
      </c>
      <c r="E129" s="183">
        <v>81600036</v>
      </c>
      <c r="F129" s="186" t="s">
        <v>379</v>
      </c>
      <c r="G129" s="198" t="s">
        <v>487</v>
      </c>
      <c r="H129" s="179">
        <f>VLOOKUP(A129,BASE!A:N,14,0)</f>
        <v>1.84368</v>
      </c>
      <c r="I129" s="214">
        <v>0.3</v>
      </c>
      <c r="J129" s="220">
        <f t="shared" si="3"/>
        <v>2.6338285714285714</v>
      </c>
    </row>
    <row r="130" spans="1:10" s="186" customFormat="1">
      <c r="A130" s="190" t="str">
        <f t="shared" ref="A130:A193" si="4">E130&amp;B130</f>
        <v>816000351040</v>
      </c>
      <c r="B130" s="186">
        <v>1040</v>
      </c>
      <c r="C130" s="178">
        <v>444</v>
      </c>
      <c r="D130" s="186" t="s">
        <v>514</v>
      </c>
      <c r="E130" s="183">
        <v>81600035</v>
      </c>
      <c r="F130" s="186" t="s">
        <v>329</v>
      </c>
      <c r="G130" s="198" t="s">
        <v>487</v>
      </c>
      <c r="H130" s="179">
        <f>VLOOKUP(A130,BASE!A:N,14,0)</f>
        <v>0.60470999999999997</v>
      </c>
      <c r="I130" s="214">
        <v>0.3</v>
      </c>
      <c r="J130" s="220">
        <f t="shared" ref="J130:J193" si="5">(H130)/(100%-I130)</f>
        <v>0.86387142857142862</v>
      </c>
    </row>
    <row r="131" spans="1:10" s="186" customFormat="1">
      <c r="A131" s="190" t="str">
        <f t="shared" si="4"/>
        <v>220031991040</v>
      </c>
      <c r="B131" s="186">
        <v>1040</v>
      </c>
      <c r="C131" s="178">
        <v>444</v>
      </c>
      <c r="D131" s="186" t="s">
        <v>514</v>
      </c>
      <c r="E131" s="183">
        <v>22003199</v>
      </c>
      <c r="F131" s="186" t="s">
        <v>104</v>
      </c>
      <c r="G131" s="198" t="s">
        <v>487</v>
      </c>
      <c r="H131" s="179">
        <f>VLOOKUP(A131,BASE!A:N,14,0)</f>
        <v>0.60382000000000002</v>
      </c>
      <c r="I131" s="214">
        <v>0.3</v>
      </c>
      <c r="J131" s="220">
        <f t="shared" si="5"/>
        <v>0.86260000000000003</v>
      </c>
    </row>
    <row r="132" spans="1:10" s="186" customFormat="1">
      <c r="A132" s="190" t="str">
        <f t="shared" si="4"/>
        <v>825000024010</v>
      </c>
      <c r="B132" s="186">
        <v>4010</v>
      </c>
      <c r="C132" s="178">
        <v>3563</v>
      </c>
      <c r="D132" s="186" t="s">
        <v>708</v>
      </c>
      <c r="E132" s="183">
        <v>82500002</v>
      </c>
      <c r="F132" s="186" t="s">
        <v>84</v>
      </c>
      <c r="G132" s="198" t="s">
        <v>487</v>
      </c>
      <c r="H132" s="179">
        <f>VLOOKUP(A132,BASE!A:N,14,0)</f>
        <v>13.674250000000001</v>
      </c>
      <c r="I132" s="214">
        <v>0.3</v>
      </c>
      <c r="J132" s="220">
        <f t="shared" si="5"/>
        <v>19.53464285714286</v>
      </c>
    </row>
    <row r="133" spans="1:10" s="186" customFormat="1">
      <c r="A133" s="190" t="str">
        <f t="shared" si="4"/>
        <v>816000971040</v>
      </c>
      <c r="B133" s="186">
        <v>1040</v>
      </c>
      <c r="C133" s="178">
        <v>3563</v>
      </c>
      <c r="D133" s="186" t="s">
        <v>708</v>
      </c>
      <c r="E133" s="183">
        <v>81600097</v>
      </c>
      <c r="F133" s="186" t="s">
        <v>931</v>
      </c>
      <c r="G133" s="198" t="s">
        <v>487</v>
      </c>
      <c r="H133" s="179">
        <f>VLOOKUP(A133,BASE!A:N,14,0)</f>
        <v>0.79156000000000004</v>
      </c>
      <c r="I133" s="214">
        <v>0.3</v>
      </c>
      <c r="J133" s="220">
        <f t="shared" si="5"/>
        <v>1.1308</v>
      </c>
    </row>
    <row r="134" spans="1:10" s="186" customFormat="1">
      <c r="A134" s="190" t="str">
        <f t="shared" si="4"/>
        <v>816001091040</v>
      </c>
      <c r="B134" s="186">
        <v>1040</v>
      </c>
      <c r="C134" s="178">
        <v>3563</v>
      </c>
      <c r="D134" s="186" t="s">
        <v>708</v>
      </c>
      <c r="E134" s="183">
        <v>81600109</v>
      </c>
      <c r="F134" s="186" t="s">
        <v>932</v>
      </c>
      <c r="G134" s="198" t="s">
        <v>487</v>
      </c>
      <c r="H134" s="179">
        <f>VLOOKUP(A134,BASE!A:N,14,0)</f>
        <v>0.87570999999999999</v>
      </c>
      <c r="I134" s="214">
        <v>0.3</v>
      </c>
      <c r="J134" s="220">
        <f t="shared" si="5"/>
        <v>1.2510142857142859</v>
      </c>
    </row>
    <row r="135" spans="1:10" s="186" customFormat="1">
      <c r="A135" s="190" t="str">
        <f t="shared" si="4"/>
        <v>816001101040</v>
      </c>
      <c r="B135" s="186">
        <v>1040</v>
      </c>
      <c r="C135" s="178">
        <v>3563</v>
      </c>
      <c r="D135" s="186" t="s">
        <v>708</v>
      </c>
      <c r="E135" s="183">
        <v>81600110</v>
      </c>
      <c r="F135" s="186" t="s">
        <v>933</v>
      </c>
      <c r="G135" s="198" t="s">
        <v>487</v>
      </c>
      <c r="H135" s="179">
        <f>VLOOKUP(A135,BASE!A:N,14,0)</f>
        <v>0.92232000000000003</v>
      </c>
      <c r="I135" s="214">
        <v>0.3</v>
      </c>
      <c r="J135" s="220">
        <f t="shared" si="5"/>
        <v>1.3176000000000001</v>
      </c>
    </row>
    <row r="136" spans="1:10" s="186" customFormat="1">
      <c r="A136" s="190" t="str">
        <f t="shared" si="4"/>
        <v>816001091040</v>
      </c>
      <c r="B136" s="186">
        <v>1040</v>
      </c>
      <c r="C136" s="178">
        <v>3563</v>
      </c>
      <c r="D136" s="186" t="s">
        <v>708</v>
      </c>
      <c r="E136" s="183">
        <v>81600109</v>
      </c>
      <c r="F136" s="186" t="s">
        <v>932</v>
      </c>
      <c r="G136" s="198" t="s">
        <v>487</v>
      </c>
      <c r="H136" s="179">
        <f>VLOOKUP(A136,BASE!A:N,14,0)</f>
        <v>0.87570999999999999</v>
      </c>
      <c r="I136" s="214">
        <v>0.3</v>
      </c>
      <c r="J136" s="220">
        <f t="shared" si="5"/>
        <v>1.2510142857142859</v>
      </c>
    </row>
    <row r="137" spans="1:10" s="186" customFormat="1">
      <c r="A137" s="190" t="str">
        <f t="shared" si="4"/>
        <v>816000971040</v>
      </c>
      <c r="B137" s="186">
        <v>1040</v>
      </c>
      <c r="C137" s="178">
        <v>3563</v>
      </c>
      <c r="D137" s="186" t="s">
        <v>708</v>
      </c>
      <c r="E137" s="183">
        <v>81600097</v>
      </c>
      <c r="F137" s="186" t="s">
        <v>931</v>
      </c>
      <c r="G137" s="198" t="s">
        <v>487</v>
      </c>
      <c r="H137" s="179">
        <f>VLOOKUP(A137,BASE!A:N,14,0)</f>
        <v>0.79156000000000004</v>
      </c>
      <c r="I137" s="214">
        <v>0.3</v>
      </c>
      <c r="J137" s="220">
        <f t="shared" si="5"/>
        <v>1.1308</v>
      </c>
    </row>
    <row r="138" spans="1:10" s="186" customFormat="1">
      <c r="A138" s="190" t="str">
        <f t="shared" si="4"/>
        <v>816001101040</v>
      </c>
      <c r="B138" s="186">
        <v>1040</v>
      </c>
      <c r="C138" s="178">
        <v>3563</v>
      </c>
      <c r="D138" s="186" t="s">
        <v>708</v>
      </c>
      <c r="E138" s="183">
        <v>81600110</v>
      </c>
      <c r="F138" s="186" t="s">
        <v>933</v>
      </c>
      <c r="G138" s="198" t="s">
        <v>487</v>
      </c>
      <c r="H138" s="179">
        <f>VLOOKUP(A138,BASE!A:N,14,0)</f>
        <v>0.92232000000000003</v>
      </c>
      <c r="I138" s="214">
        <v>0.3</v>
      </c>
      <c r="J138" s="220">
        <f t="shared" si="5"/>
        <v>1.3176000000000001</v>
      </c>
    </row>
    <row r="139" spans="1:10" s="186" customFormat="1">
      <c r="A139" s="190" t="str">
        <f t="shared" si="4"/>
        <v>825000024010</v>
      </c>
      <c r="B139" s="186">
        <v>4010</v>
      </c>
      <c r="C139" s="178">
        <v>3563</v>
      </c>
      <c r="D139" s="186" t="s">
        <v>708</v>
      </c>
      <c r="E139" s="183">
        <v>82500002</v>
      </c>
      <c r="F139" s="186" t="s">
        <v>84</v>
      </c>
      <c r="G139" s="198" t="s">
        <v>487</v>
      </c>
      <c r="H139" s="179">
        <f>VLOOKUP(A139,BASE!A:N,14,0)</f>
        <v>13.674250000000001</v>
      </c>
      <c r="I139" s="214">
        <v>0.3</v>
      </c>
      <c r="J139" s="220">
        <f t="shared" si="5"/>
        <v>19.53464285714286</v>
      </c>
    </row>
    <row r="140" spans="1:10" s="186" customFormat="1">
      <c r="A140" s="190" t="str">
        <f t="shared" si="4"/>
        <v>120102301040</v>
      </c>
      <c r="B140" s="186">
        <v>1040</v>
      </c>
      <c r="C140" s="178">
        <v>4588</v>
      </c>
      <c r="D140" s="186" t="s">
        <v>877</v>
      </c>
      <c r="E140" s="183">
        <v>12010230</v>
      </c>
      <c r="F140" s="186" t="s">
        <v>333</v>
      </c>
      <c r="G140" s="198" t="s">
        <v>487</v>
      </c>
      <c r="H140" s="179">
        <f>VLOOKUP(A140,BASE!A:N,14,0)</f>
        <v>0.81562999999999997</v>
      </c>
      <c r="I140" s="214">
        <v>0.3</v>
      </c>
      <c r="J140" s="220">
        <f t="shared" si="5"/>
        <v>1.1651857142857143</v>
      </c>
    </row>
    <row r="141" spans="1:10" s="186" customFormat="1">
      <c r="A141" s="190" t="str">
        <f t="shared" si="4"/>
        <v>120103351040</v>
      </c>
      <c r="B141" s="186">
        <v>1040</v>
      </c>
      <c r="C141" s="178">
        <v>4588</v>
      </c>
      <c r="D141" s="186" t="s">
        <v>877</v>
      </c>
      <c r="E141" s="183">
        <v>12010335</v>
      </c>
      <c r="F141" s="186" t="s">
        <v>902</v>
      </c>
      <c r="G141" s="198" t="s">
        <v>487</v>
      </c>
      <c r="H141" s="179">
        <f>VLOOKUP(A141,BASE!A:N,14,0)</f>
        <v>0.80126999999999993</v>
      </c>
      <c r="I141" s="214">
        <v>0.3</v>
      </c>
      <c r="J141" s="220">
        <f t="shared" si="5"/>
        <v>1.1446714285714286</v>
      </c>
    </row>
    <row r="142" spans="1:10" s="186" customFormat="1">
      <c r="A142" s="190" t="str">
        <f t="shared" si="4"/>
        <v>120103351040</v>
      </c>
      <c r="B142" s="186">
        <v>1040</v>
      </c>
      <c r="C142" s="178">
        <v>4588</v>
      </c>
      <c r="D142" s="186" t="s">
        <v>877</v>
      </c>
      <c r="E142" s="183">
        <v>12010335</v>
      </c>
      <c r="F142" s="186" t="s">
        <v>902</v>
      </c>
      <c r="G142" s="198" t="s">
        <v>487</v>
      </c>
      <c r="H142" s="179">
        <f>VLOOKUP(A142,BASE!A:N,14,0)</f>
        <v>0.80126999999999993</v>
      </c>
      <c r="I142" s="214">
        <v>0.3</v>
      </c>
      <c r="J142" s="220">
        <f t="shared" si="5"/>
        <v>1.1446714285714286</v>
      </c>
    </row>
    <row r="143" spans="1:10" s="186" customFormat="1">
      <c r="A143" s="190" t="str">
        <f t="shared" si="4"/>
        <v>120102301040</v>
      </c>
      <c r="B143" s="186">
        <v>1040</v>
      </c>
      <c r="C143" s="178">
        <v>4588</v>
      </c>
      <c r="D143" s="186" t="s">
        <v>877</v>
      </c>
      <c r="E143" s="183">
        <v>12010230</v>
      </c>
      <c r="F143" s="186" t="s">
        <v>333</v>
      </c>
      <c r="G143" s="198" t="s">
        <v>487</v>
      </c>
      <c r="H143" s="179">
        <f>VLOOKUP(A143,BASE!A:N,14,0)</f>
        <v>0.81562999999999997</v>
      </c>
      <c r="I143" s="214">
        <v>0.3</v>
      </c>
      <c r="J143" s="220">
        <f t="shared" si="5"/>
        <v>1.1651857142857143</v>
      </c>
    </row>
    <row r="144" spans="1:10" s="186" customFormat="1">
      <c r="A144" s="190" t="str">
        <f t="shared" si="4"/>
        <v>220105161040</v>
      </c>
      <c r="B144" s="186">
        <v>1040</v>
      </c>
      <c r="C144" s="178">
        <v>4838</v>
      </c>
      <c r="D144" s="186" t="s">
        <v>818</v>
      </c>
      <c r="E144" s="183">
        <v>22010516</v>
      </c>
      <c r="F144" s="186" t="s">
        <v>52</v>
      </c>
      <c r="G144" s="198" t="s">
        <v>487</v>
      </c>
      <c r="H144" s="179">
        <f>VLOOKUP(A144,BASE!A:N,14,0)</f>
        <v>0.30787999999999999</v>
      </c>
      <c r="I144" s="214">
        <v>0.3</v>
      </c>
      <c r="J144" s="220">
        <f t="shared" si="5"/>
        <v>0.43982857142857146</v>
      </c>
    </row>
    <row r="145" spans="1:10" s="186" customFormat="1">
      <c r="A145" s="190" t="str">
        <f t="shared" si="4"/>
        <v>220105361040</v>
      </c>
      <c r="B145" s="186">
        <v>1040</v>
      </c>
      <c r="C145" s="178">
        <v>4838</v>
      </c>
      <c r="D145" s="186" t="s">
        <v>818</v>
      </c>
      <c r="E145" s="183">
        <v>22010536</v>
      </c>
      <c r="F145" s="186" t="s">
        <v>338</v>
      </c>
      <c r="G145" s="198" t="s">
        <v>487</v>
      </c>
      <c r="H145" s="179">
        <f>VLOOKUP(A145,BASE!A:N,14,0)</f>
        <v>1.5837899999999998</v>
      </c>
      <c r="I145" s="214">
        <v>0.3</v>
      </c>
      <c r="J145" s="220">
        <f t="shared" si="5"/>
        <v>2.2625571428571427</v>
      </c>
    </row>
    <row r="146" spans="1:10" s="186" customFormat="1">
      <c r="A146" s="190" t="str">
        <f t="shared" si="4"/>
        <v>120107951040</v>
      </c>
      <c r="B146" s="186">
        <v>1040</v>
      </c>
      <c r="C146" s="178">
        <v>4838</v>
      </c>
      <c r="D146" s="186" t="s">
        <v>818</v>
      </c>
      <c r="E146" s="183">
        <v>12010795</v>
      </c>
      <c r="F146" s="186" t="s">
        <v>895</v>
      </c>
      <c r="G146" s="198" t="s">
        <v>487</v>
      </c>
      <c r="H146" s="179">
        <f>VLOOKUP(A146,BASE!A:N,14,0)</f>
        <v>3.75346</v>
      </c>
      <c r="I146" s="214">
        <v>0.3</v>
      </c>
      <c r="J146" s="220">
        <f t="shared" si="5"/>
        <v>5.3620857142857146</v>
      </c>
    </row>
    <row r="147" spans="1:10" s="186" customFormat="1">
      <c r="A147" s="190" t="str">
        <f t="shared" si="4"/>
        <v>220105161040</v>
      </c>
      <c r="B147" s="186">
        <v>1040</v>
      </c>
      <c r="C147" s="178">
        <v>4838</v>
      </c>
      <c r="D147" s="186" t="s">
        <v>818</v>
      </c>
      <c r="E147" s="183">
        <v>22010516</v>
      </c>
      <c r="F147" s="186" t="s">
        <v>52</v>
      </c>
      <c r="G147" s="198" t="s">
        <v>487</v>
      </c>
      <c r="H147" s="179">
        <f>VLOOKUP(A147,BASE!A:N,14,0)</f>
        <v>0.30787999999999999</v>
      </c>
      <c r="I147" s="214">
        <v>0.3</v>
      </c>
      <c r="J147" s="220">
        <f t="shared" si="5"/>
        <v>0.43982857142857146</v>
      </c>
    </row>
    <row r="148" spans="1:10" s="186" customFormat="1">
      <c r="A148" s="190" t="str">
        <f t="shared" si="4"/>
        <v>220105361040</v>
      </c>
      <c r="B148" s="186">
        <v>1040</v>
      </c>
      <c r="C148" s="178">
        <v>4838</v>
      </c>
      <c r="D148" s="186" t="s">
        <v>818</v>
      </c>
      <c r="E148" s="183">
        <v>22010536</v>
      </c>
      <c r="F148" s="186" t="s">
        <v>338</v>
      </c>
      <c r="G148" s="198" t="s">
        <v>487</v>
      </c>
      <c r="H148" s="179">
        <f>VLOOKUP(A148,BASE!A:N,14,0)</f>
        <v>1.5837899999999998</v>
      </c>
      <c r="I148" s="214">
        <v>0.3</v>
      </c>
      <c r="J148" s="220">
        <f t="shared" si="5"/>
        <v>2.2625571428571427</v>
      </c>
    </row>
    <row r="149" spans="1:10" s="186" customFormat="1">
      <c r="A149" s="190" t="str">
        <f t="shared" si="4"/>
        <v>120107951040</v>
      </c>
      <c r="B149" s="186">
        <v>1040</v>
      </c>
      <c r="C149" s="178">
        <v>4838</v>
      </c>
      <c r="D149" s="186" t="s">
        <v>818</v>
      </c>
      <c r="E149" s="183">
        <v>12010795</v>
      </c>
      <c r="F149" s="186" t="s">
        <v>895</v>
      </c>
      <c r="G149" s="198" t="s">
        <v>487</v>
      </c>
      <c r="H149" s="179">
        <f>VLOOKUP(A149,BASE!A:N,14,0)</f>
        <v>3.75346</v>
      </c>
      <c r="I149" s="214">
        <v>0.3</v>
      </c>
      <c r="J149" s="220">
        <f t="shared" si="5"/>
        <v>5.3620857142857146</v>
      </c>
    </row>
    <row r="150" spans="1:10" s="186" customFormat="1">
      <c r="A150" s="190" t="str">
        <f t="shared" si="4"/>
        <v>816000141040</v>
      </c>
      <c r="B150" s="186">
        <v>1040</v>
      </c>
      <c r="C150" s="183">
        <v>4838</v>
      </c>
      <c r="D150" s="186" t="s">
        <v>515</v>
      </c>
      <c r="E150" s="183">
        <v>81600014</v>
      </c>
      <c r="F150" s="186" t="s">
        <v>326</v>
      </c>
      <c r="G150" s="198" t="s">
        <v>487</v>
      </c>
      <c r="H150" s="179">
        <f>VLOOKUP(A150,BASE!A:N,14,0)</f>
        <v>3.15002</v>
      </c>
      <c r="I150" s="214">
        <v>0.3</v>
      </c>
      <c r="J150" s="220">
        <f t="shared" si="5"/>
        <v>4.5000285714285715</v>
      </c>
    </row>
    <row r="151" spans="1:10" s="186" customFormat="1">
      <c r="A151" s="190" t="str">
        <f t="shared" si="4"/>
        <v>120047371040</v>
      </c>
      <c r="B151" s="186">
        <v>1040</v>
      </c>
      <c r="C151" s="183">
        <v>4838</v>
      </c>
      <c r="D151" s="186" t="s">
        <v>515</v>
      </c>
      <c r="E151" s="183">
        <v>12004737</v>
      </c>
      <c r="F151" s="186" t="s">
        <v>64</v>
      </c>
      <c r="G151" s="198" t="s">
        <v>487</v>
      </c>
      <c r="H151" s="179">
        <f>VLOOKUP(A151,BASE!A:N,14,0)</f>
        <v>5.5495299999999999</v>
      </c>
      <c r="I151" s="214">
        <v>0.3</v>
      </c>
      <c r="J151" s="220">
        <f t="shared" si="5"/>
        <v>7.9279000000000002</v>
      </c>
    </row>
    <row r="152" spans="1:10" s="186" customFormat="1">
      <c r="A152" s="190" t="str">
        <f t="shared" si="4"/>
        <v>220105161040</v>
      </c>
      <c r="B152" s="186">
        <v>1040</v>
      </c>
      <c r="C152" s="183">
        <v>4838</v>
      </c>
      <c r="D152" s="186" t="s">
        <v>515</v>
      </c>
      <c r="E152" s="183">
        <v>22010516</v>
      </c>
      <c r="F152" s="186" t="s">
        <v>52</v>
      </c>
      <c r="G152" s="198" t="s">
        <v>487</v>
      </c>
      <c r="H152" s="179">
        <f>VLOOKUP(A152,BASE!A:N,14,0)</f>
        <v>0.30787999999999999</v>
      </c>
      <c r="I152" s="214">
        <v>0.3</v>
      </c>
      <c r="J152" s="220">
        <f t="shared" si="5"/>
        <v>0.43982857142857146</v>
      </c>
    </row>
    <row r="153" spans="1:10" s="186" customFormat="1">
      <c r="A153" s="190" t="str">
        <f t="shared" si="4"/>
        <v>220105361040</v>
      </c>
      <c r="B153" s="186">
        <v>1040</v>
      </c>
      <c r="C153" s="183">
        <v>32</v>
      </c>
      <c r="D153" s="186" t="s">
        <v>516</v>
      </c>
      <c r="E153" s="183">
        <v>22010536</v>
      </c>
      <c r="F153" s="186" t="s">
        <v>338</v>
      </c>
      <c r="G153" s="198" t="s">
        <v>487</v>
      </c>
      <c r="H153" s="179">
        <f>VLOOKUP(A153,BASE!A:N,14,0)</f>
        <v>1.5837899999999998</v>
      </c>
      <c r="I153" s="214">
        <v>0.3</v>
      </c>
      <c r="J153" s="220">
        <f t="shared" si="5"/>
        <v>2.2625571428571427</v>
      </c>
    </row>
    <row r="154" spans="1:10" s="186" customFormat="1">
      <c r="A154" s="190" t="str">
        <f t="shared" si="4"/>
        <v>816000081040</v>
      </c>
      <c r="B154" s="186">
        <v>1040</v>
      </c>
      <c r="C154" s="178">
        <v>2152</v>
      </c>
      <c r="D154" s="186" t="s">
        <v>706</v>
      </c>
      <c r="E154" s="183">
        <v>81600008</v>
      </c>
      <c r="F154" s="186" t="s">
        <v>324</v>
      </c>
      <c r="G154" s="198" t="s">
        <v>487</v>
      </c>
      <c r="H154" s="179">
        <f>VLOOKUP(A154,BASE!A:N,14,0)</f>
        <v>0.74653000000000003</v>
      </c>
      <c r="I154" s="214">
        <v>0.3</v>
      </c>
      <c r="J154" s="220">
        <f t="shared" si="5"/>
        <v>1.0664714285714287</v>
      </c>
    </row>
    <row r="155" spans="1:10" s="186" customFormat="1">
      <c r="A155" s="190" t="str">
        <f t="shared" si="4"/>
        <v>120107951040</v>
      </c>
      <c r="B155" s="186">
        <v>1040</v>
      </c>
      <c r="C155" s="178">
        <v>2152</v>
      </c>
      <c r="D155" s="186" t="s">
        <v>706</v>
      </c>
      <c r="E155" s="183">
        <v>12010795</v>
      </c>
      <c r="F155" s="186" t="s">
        <v>895</v>
      </c>
      <c r="G155" s="198" t="s">
        <v>487</v>
      </c>
      <c r="H155" s="179">
        <f>VLOOKUP(A155,BASE!A:N,14,0)</f>
        <v>3.75346</v>
      </c>
      <c r="I155" s="214">
        <v>0.3</v>
      </c>
      <c r="J155" s="220">
        <f t="shared" si="5"/>
        <v>5.3620857142857146</v>
      </c>
    </row>
    <row r="156" spans="1:10" s="186" customFormat="1">
      <c r="A156" s="190" t="str">
        <f t="shared" si="4"/>
        <v>816000081040</v>
      </c>
      <c r="B156" s="186">
        <v>1040</v>
      </c>
      <c r="C156" s="178">
        <v>2152</v>
      </c>
      <c r="D156" s="186" t="s">
        <v>706</v>
      </c>
      <c r="E156" s="183">
        <v>81600008</v>
      </c>
      <c r="F156" s="186" t="s">
        <v>324</v>
      </c>
      <c r="G156" s="198" t="s">
        <v>487</v>
      </c>
      <c r="H156" s="179">
        <f>VLOOKUP(A156,BASE!A:N,14,0)</f>
        <v>0.74653000000000003</v>
      </c>
      <c r="I156" s="214">
        <v>0.3</v>
      </c>
      <c r="J156" s="220">
        <f t="shared" si="5"/>
        <v>1.0664714285714287</v>
      </c>
    </row>
    <row r="157" spans="1:10" s="186" customFormat="1">
      <c r="A157" s="190" t="str">
        <f t="shared" si="4"/>
        <v>120107951040</v>
      </c>
      <c r="B157" s="186">
        <v>1040</v>
      </c>
      <c r="C157" s="178">
        <v>2152</v>
      </c>
      <c r="D157" s="186" t="s">
        <v>706</v>
      </c>
      <c r="E157" s="183">
        <v>12010795</v>
      </c>
      <c r="F157" s="186" t="s">
        <v>895</v>
      </c>
      <c r="G157" s="198" t="s">
        <v>487</v>
      </c>
      <c r="H157" s="179">
        <f>VLOOKUP(A157,BASE!A:N,14,0)</f>
        <v>3.75346</v>
      </c>
      <c r="I157" s="214">
        <v>0.3</v>
      </c>
      <c r="J157" s="220">
        <f t="shared" si="5"/>
        <v>5.3620857142857146</v>
      </c>
    </row>
    <row r="158" spans="1:10" s="186" customFormat="1">
      <c r="A158" s="190" t="str">
        <f t="shared" si="4"/>
        <v>816000602060</v>
      </c>
      <c r="B158" s="186">
        <v>2060</v>
      </c>
      <c r="C158" s="183">
        <v>1461</v>
      </c>
      <c r="D158" s="186" t="s">
        <v>518</v>
      </c>
      <c r="E158" s="183">
        <v>81600060</v>
      </c>
      <c r="F158" s="186" t="s">
        <v>572</v>
      </c>
      <c r="G158" s="198" t="s">
        <v>487</v>
      </c>
      <c r="H158" s="179">
        <f>VLOOKUP(A158,BASE!A:N,14,0)</f>
        <v>0.44002000000000002</v>
      </c>
      <c r="I158" s="214">
        <v>0.3</v>
      </c>
      <c r="J158" s="220">
        <f t="shared" si="5"/>
        <v>0.62860000000000005</v>
      </c>
    </row>
    <row r="159" spans="1:10" s="186" customFormat="1">
      <c r="A159" s="190" t="str">
        <f t="shared" si="4"/>
        <v>816000081040</v>
      </c>
      <c r="B159" s="186">
        <v>1040</v>
      </c>
      <c r="C159" s="183">
        <v>3982</v>
      </c>
      <c r="D159" s="186" t="s">
        <v>519</v>
      </c>
      <c r="E159" s="183">
        <v>81600008</v>
      </c>
      <c r="F159" s="186" t="s">
        <v>324</v>
      </c>
      <c r="G159" s="198" t="s">
        <v>487</v>
      </c>
      <c r="H159" s="179">
        <f>VLOOKUP(A159,BASE!A:N,14,0)</f>
        <v>0.74653000000000003</v>
      </c>
      <c r="I159" s="214">
        <v>0.3</v>
      </c>
      <c r="J159" s="220">
        <f t="shared" si="5"/>
        <v>1.0664714285714287</v>
      </c>
    </row>
    <row r="160" spans="1:10" s="186" customFormat="1">
      <c r="A160" s="190" t="str">
        <f t="shared" si="4"/>
        <v>816000081040</v>
      </c>
      <c r="B160" s="186">
        <v>1040</v>
      </c>
      <c r="C160" s="183">
        <v>13481</v>
      </c>
      <c r="D160" s="186" t="s">
        <v>519</v>
      </c>
      <c r="E160" s="183">
        <v>81600008</v>
      </c>
      <c r="F160" s="186" t="s">
        <v>324</v>
      </c>
      <c r="G160" s="198" t="s">
        <v>487</v>
      </c>
      <c r="H160" s="179">
        <f>VLOOKUP(A160,BASE!A:N,14,0)</f>
        <v>0.74653000000000003</v>
      </c>
      <c r="I160" s="214">
        <v>0.3</v>
      </c>
      <c r="J160" s="220">
        <f t="shared" si="5"/>
        <v>1.0664714285714287</v>
      </c>
    </row>
    <row r="161" spans="1:10" s="186" customFormat="1">
      <c r="A161" s="190" t="str">
        <f t="shared" si="4"/>
        <v>816000081040</v>
      </c>
      <c r="B161" s="186">
        <v>1040</v>
      </c>
      <c r="C161" s="178">
        <v>13481</v>
      </c>
      <c r="D161" s="186" t="s">
        <v>519</v>
      </c>
      <c r="E161" s="183">
        <v>81600008</v>
      </c>
      <c r="F161" s="186" t="s">
        <v>324</v>
      </c>
      <c r="G161" s="198" t="s">
        <v>487</v>
      </c>
      <c r="H161" s="179">
        <f>VLOOKUP(A161,BASE!A:N,14,0)</f>
        <v>0.74653000000000003</v>
      </c>
      <c r="I161" s="214">
        <v>0.3</v>
      </c>
      <c r="J161" s="220">
        <f t="shared" si="5"/>
        <v>1.0664714285714287</v>
      </c>
    </row>
    <row r="162" spans="1:10" s="186" customFormat="1">
      <c r="A162" s="190" t="str">
        <f t="shared" si="4"/>
        <v>816000081040</v>
      </c>
      <c r="B162" s="186">
        <v>1040</v>
      </c>
      <c r="C162" s="178">
        <v>13481</v>
      </c>
      <c r="D162" s="186" t="s">
        <v>519</v>
      </c>
      <c r="E162" s="183">
        <v>81600008</v>
      </c>
      <c r="F162" s="186" t="s">
        <v>324</v>
      </c>
      <c r="G162" s="198" t="s">
        <v>487</v>
      </c>
      <c r="H162" s="179">
        <f>VLOOKUP(A162,BASE!A:N,14,0)</f>
        <v>0.74653000000000003</v>
      </c>
      <c r="I162" s="214">
        <v>0.3</v>
      </c>
      <c r="J162" s="220">
        <f t="shared" si="5"/>
        <v>1.0664714285714287</v>
      </c>
    </row>
    <row r="163" spans="1:10" s="186" customFormat="1">
      <c r="A163" s="190" t="str">
        <f t="shared" si="4"/>
        <v>220105161040</v>
      </c>
      <c r="B163" s="186">
        <v>1040</v>
      </c>
      <c r="C163" s="183">
        <v>355</v>
      </c>
      <c r="D163" s="186" t="s">
        <v>520</v>
      </c>
      <c r="E163" s="183">
        <v>22010516</v>
      </c>
      <c r="F163" s="186" t="s">
        <v>52</v>
      </c>
      <c r="G163" s="198" t="s">
        <v>487</v>
      </c>
      <c r="H163" s="179">
        <f>VLOOKUP(A163,BASE!A:N,14,0)</f>
        <v>0.30787999999999999</v>
      </c>
      <c r="I163" s="214">
        <v>0.3</v>
      </c>
      <c r="J163" s="220">
        <f t="shared" si="5"/>
        <v>0.43982857142857146</v>
      </c>
    </row>
    <row r="164" spans="1:10" s="186" customFormat="1">
      <c r="A164" s="190" t="str">
        <f t="shared" si="4"/>
        <v>220105161040</v>
      </c>
      <c r="B164" s="186">
        <v>1040</v>
      </c>
      <c r="C164" s="178">
        <v>355</v>
      </c>
      <c r="D164" s="186" t="s">
        <v>520</v>
      </c>
      <c r="E164" s="183">
        <v>22010516</v>
      </c>
      <c r="F164" s="186" t="s">
        <v>52</v>
      </c>
      <c r="G164" s="198" t="s">
        <v>487</v>
      </c>
      <c r="H164" s="179">
        <f>VLOOKUP(A164,BASE!A:N,14,0)</f>
        <v>0.30787999999999999</v>
      </c>
      <c r="I164" s="214">
        <v>0.3</v>
      </c>
      <c r="J164" s="220">
        <f t="shared" si="5"/>
        <v>0.43982857142857146</v>
      </c>
    </row>
    <row r="165" spans="1:10" s="186" customFormat="1">
      <c r="A165" s="190" t="str">
        <f t="shared" si="4"/>
        <v>220105161040</v>
      </c>
      <c r="B165" s="186">
        <v>1040</v>
      </c>
      <c r="C165" s="178">
        <v>355</v>
      </c>
      <c r="D165" s="186" t="s">
        <v>520</v>
      </c>
      <c r="E165" s="183">
        <v>22010516</v>
      </c>
      <c r="F165" s="186" t="s">
        <v>52</v>
      </c>
      <c r="G165" s="198" t="s">
        <v>487</v>
      </c>
      <c r="H165" s="179">
        <f>VLOOKUP(A165,BASE!A:N,14,0)</f>
        <v>0.30787999999999999</v>
      </c>
      <c r="I165" s="214">
        <v>0.3</v>
      </c>
      <c r="J165" s="220">
        <f t="shared" si="5"/>
        <v>0.43982857142857146</v>
      </c>
    </row>
    <row r="166" spans="1:10" s="186" customFormat="1">
      <c r="A166" s="190" t="str">
        <f t="shared" si="4"/>
        <v>220031991040</v>
      </c>
      <c r="B166" s="186">
        <v>1040</v>
      </c>
      <c r="C166" s="178">
        <v>4683</v>
      </c>
      <c r="D166" s="186" t="s">
        <v>926</v>
      </c>
      <c r="E166" s="183">
        <v>22003199</v>
      </c>
      <c r="F166" s="186" t="s">
        <v>104</v>
      </c>
      <c r="G166" s="198" t="s">
        <v>487</v>
      </c>
      <c r="H166" s="179">
        <f>VLOOKUP(A166,BASE!A:N,14,0)</f>
        <v>0.60382000000000002</v>
      </c>
      <c r="I166" s="214">
        <v>0.3</v>
      </c>
      <c r="J166" s="220">
        <f t="shared" si="5"/>
        <v>0.86260000000000003</v>
      </c>
    </row>
    <row r="167" spans="1:10" s="186" customFormat="1">
      <c r="A167" s="190" t="str">
        <f t="shared" si="4"/>
        <v>220031991040</v>
      </c>
      <c r="B167" s="186">
        <v>1040</v>
      </c>
      <c r="C167" s="178">
        <v>4683</v>
      </c>
      <c r="D167" s="186" t="s">
        <v>926</v>
      </c>
      <c r="E167" s="183">
        <v>22003199</v>
      </c>
      <c r="F167" s="186" t="s">
        <v>104</v>
      </c>
      <c r="G167" s="198" t="s">
        <v>487</v>
      </c>
      <c r="H167" s="179">
        <f>VLOOKUP(A167,BASE!A:N,14,0)</f>
        <v>0.60382000000000002</v>
      </c>
      <c r="I167" s="214">
        <v>0.3</v>
      </c>
      <c r="J167" s="220">
        <f t="shared" si="5"/>
        <v>0.86260000000000003</v>
      </c>
    </row>
    <row r="168" spans="1:10" s="186" customFormat="1">
      <c r="A168" s="190" t="str">
        <f t="shared" si="4"/>
        <v>824000034010</v>
      </c>
      <c r="B168" s="186">
        <v>4010</v>
      </c>
      <c r="C168" s="183">
        <v>439</v>
      </c>
      <c r="D168" s="186" t="s">
        <v>523</v>
      </c>
      <c r="E168" s="183">
        <v>82400003</v>
      </c>
      <c r="F168" s="186" t="s">
        <v>83</v>
      </c>
      <c r="G168" s="198" t="s">
        <v>487</v>
      </c>
      <c r="H168" s="179">
        <f>VLOOKUP(A168,BASE!A:N,14,0)</f>
        <v>14.62435</v>
      </c>
      <c r="I168" s="214">
        <v>0.3</v>
      </c>
      <c r="J168" s="220">
        <f t="shared" si="5"/>
        <v>20.891928571428572</v>
      </c>
    </row>
    <row r="169" spans="1:10" s="186" customFormat="1">
      <c r="A169" s="190" t="str">
        <f t="shared" si="4"/>
        <v>825000024010</v>
      </c>
      <c r="B169" s="186">
        <v>4010</v>
      </c>
      <c r="C169" s="183">
        <v>439</v>
      </c>
      <c r="D169" s="186" t="s">
        <v>523</v>
      </c>
      <c r="E169" s="183">
        <v>82500002</v>
      </c>
      <c r="F169" s="186" t="s">
        <v>84</v>
      </c>
      <c r="G169" s="198" t="s">
        <v>487</v>
      </c>
      <c r="H169" s="179">
        <f>VLOOKUP(A169,BASE!A:N,14,0)</f>
        <v>13.674250000000001</v>
      </c>
      <c r="I169" s="214">
        <v>0.3</v>
      </c>
      <c r="J169" s="220">
        <f t="shared" si="5"/>
        <v>19.53464285714286</v>
      </c>
    </row>
    <row r="170" spans="1:10" s="186" customFormat="1">
      <c r="A170" s="190" t="str">
        <f t="shared" si="4"/>
        <v>816000714010</v>
      </c>
      <c r="B170" s="186">
        <v>4010</v>
      </c>
      <c r="C170" s="183">
        <v>439</v>
      </c>
      <c r="D170" s="186" t="s">
        <v>523</v>
      </c>
      <c r="E170" s="183">
        <v>81600071</v>
      </c>
      <c r="F170" s="186" t="s">
        <v>565</v>
      </c>
      <c r="G170" s="198" t="s">
        <v>487</v>
      </c>
      <c r="H170" s="179">
        <f>VLOOKUP(A170,BASE!A:N,14,0)</f>
        <v>5.6550700000000003</v>
      </c>
      <c r="I170" s="214">
        <v>0.3</v>
      </c>
      <c r="J170" s="220">
        <f t="shared" si="5"/>
        <v>8.0786714285714289</v>
      </c>
    </row>
    <row r="171" spans="1:10" s="186" customFormat="1">
      <c r="A171" s="190" t="str">
        <f t="shared" si="4"/>
        <v>816000734010</v>
      </c>
      <c r="B171" s="186">
        <v>4010</v>
      </c>
      <c r="C171" s="178">
        <v>439</v>
      </c>
      <c r="D171" s="186" t="s">
        <v>523</v>
      </c>
      <c r="E171" s="183">
        <v>81600073</v>
      </c>
      <c r="F171" s="186" t="s">
        <v>904</v>
      </c>
      <c r="G171" s="198" t="s">
        <v>487</v>
      </c>
      <c r="H171" s="179">
        <f>VLOOKUP(A171,BASE!A:N,14,0)</f>
        <v>24.565809999999999</v>
      </c>
      <c r="I171" s="214">
        <v>0.3</v>
      </c>
      <c r="J171" s="220">
        <f t="shared" si="5"/>
        <v>35.094014285714287</v>
      </c>
    </row>
    <row r="172" spans="1:10" s="186" customFormat="1">
      <c r="A172" s="190" t="str">
        <f t="shared" si="4"/>
        <v>824000104010</v>
      </c>
      <c r="B172" s="186">
        <v>4010</v>
      </c>
      <c r="C172" s="178">
        <v>439</v>
      </c>
      <c r="D172" s="186" t="s">
        <v>523</v>
      </c>
      <c r="E172" s="183">
        <v>82400010</v>
      </c>
      <c r="F172" s="186" t="s">
        <v>909</v>
      </c>
      <c r="G172" s="198" t="s">
        <v>487</v>
      </c>
      <c r="H172" s="179">
        <f>VLOOKUP(A172,BASE!A:N,14,0)</f>
        <v>10.70363</v>
      </c>
      <c r="I172" s="214">
        <v>0.3</v>
      </c>
      <c r="J172" s="220">
        <f t="shared" si="5"/>
        <v>15.290900000000002</v>
      </c>
    </row>
    <row r="173" spans="1:10" s="186" customFormat="1">
      <c r="A173" s="190" t="str">
        <f t="shared" si="4"/>
        <v>816001051040</v>
      </c>
      <c r="B173" s="186">
        <v>1040</v>
      </c>
      <c r="C173" s="178">
        <v>439</v>
      </c>
      <c r="D173" s="186" t="s">
        <v>523</v>
      </c>
      <c r="E173" s="183">
        <v>81600105</v>
      </c>
      <c r="F173" s="186" t="s">
        <v>899</v>
      </c>
      <c r="G173" s="198" t="s">
        <v>487</v>
      </c>
      <c r="H173" s="179">
        <f>VLOOKUP(A173,BASE!A:N,14,0)</f>
        <v>1.3642300000000001</v>
      </c>
      <c r="I173" s="214">
        <v>0.3</v>
      </c>
      <c r="J173" s="220">
        <f t="shared" si="5"/>
        <v>1.9489000000000003</v>
      </c>
    </row>
    <row r="174" spans="1:10" s="186" customFormat="1">
      <c r="A174" s="190" t="str">
        <f t="shared" si="4"/>
        <v>120108721040</v>
      </c>
      <c r="B174" s="186">
        <v>1040</v>
      </c>
      <c r="C174" s="178">
        <v>439</v>
      </c>
      <c r="D174" s="186" t="s">
        <v>523</v>
      </c>
      <c r="E174" s="183">
        <v>12010872</v>
      </c>
      <c r="F174" s="186" t="s">
        <v>903</v>
      </c>
      <c r="G174" s="198" t="s">
        <v>487</v>
      </c>
      <c r="H174" s="179">
        <f>VLOOKUP(A174,BASE!A:N,14,0)</f>
        <v>0.97846999999999995</v>
      </c>
      <c r="I174" s="214">
        <v>0.3</v>
      </c>
      <c r="J174" s="220">
        <f t="shared" si="5"/>
        <v>1.3978142857142857</v>
      </c>
    </row>
    <row r="175" spans="1:10" s="186" customFormat="1">
      <c r="A175" s="190" t="str">
        <f t="shared" si="4"/>
        <v>120108721040</v>
      </c>
      <c r="B175" s="186">
        <v>1040</v>
      </c>
      <c r="C175" s="178">
        <v>439</v>
      </c>
      <c r="D175" s="186" t="s">
        <v>523</v>
      </c>
      <c r="E175" s="183">
        <v>12010872</v>
      </c>
      <c r="F175" s="186" t="s">
        <v>903</v>
      </c>
      <c r="G175" s="198" t="s">
        <v>487</v>
      </c>
      <c r="H175" s="179">
        <f>VLOOKUP(A175,BASE!A:N,14,0)</f>
        <v>0.97846999999999995</v>
      </c>
      <c r="I175" s="214">
        <v>0.3</v>
      </c>
      <c r="J175" s="220">
        <f t="shared" si="5"/>
        <v>1.3978142857142857</v>
      </c>
    </row>
    <row r="176" spans="1:10" s="186" customFormat="1">
      <c r="A176" s="190" t="str">
        <f t="shared" si="4"/>
        <v>816001051040</v>
      </c>
      <c r="B176" s="186">
        <v>1040</v>
      </c>
      <c r="C176" s="178">
        <v>439</v>
      </c>
      <c r="D176" s="186" t="s">
        <v>523</v>
      </c>
      <c r="E176" s="183">
        <v>81600105</v>
      </c>
      <c r="F176" s="186" t="s">
        <v>899</v>
      </c>
      <c r="G176" s="198" t="s">
        <v>487</v>
      </c>
      <c r="H176" s="179">
        <f>VLOOKUP(A176,BASE!A:N,14,0)</f>
        <v>1.3642300000000001</v>
      </c>
      <c r="I176" s="214">
        <v>0.3</v>
      </c>
      <c r="J176" s="220">
        <f t="shared" si="5"/>
        <v>1.9489000000000003</v>
      </c>
    </row>
    <row r="177" spans="1:10" s="186" customFormat="1">
      <c r="A177" s="190" t="str">
        <f t="shared" si="4"/>
        <v>824000034010</v>
      </c>
      <c r="B177" s="186">
        <v>4010</v>
      </c>
      <c r="C177" s="178">
        <v>439</v>
      </c>
      <c r="D177" s="186" t="s">
        <v>523</v>
      </c>
      <c r="E177" s="183">
        <v>82400003</v>
      </c>
      <c r="F177" s="186" t="s">
        <v>83</v>
      </c>
      <c r="G177" s="198" t="s">
        <v>487</v>
      </c>
      <c r="H177" s="179">
        <f>VLOOKUP(A177,BASE!A:N,14,0)</f>
        <v>14.62435</v>
      </c>
      <c r="I177" s="214">
        <v>0.3</v>
      </c>
      <c r="J177" s="220">
        <f t="shared" si="5"/>
        <v>20.891928571428572</v>
      </c>
    </row>
    <row r="178" spans="1:10" s="186" customFormat="1">
      <c r="A178" s="190" t="str">
        <f t="shared" si="4"/>
        <v>816000734010</v>
      </c>
      <c r="B178" s="186">
        <v>4010</v>
      </c>
      <c r="C178" s="178">
        <v>439</v>
      </c>
      <c r="D178" s="186" t="s">
        <v>523</v>
      </c>
      <c r="E178" s="183">
        <v>81600073</v>
      </c>
      <c r="F178" s="186" t="s">
        <v>904</v>
      </c>
      <c r="G178" s="198" t="s">
        <v>487</v>
      </c>
      <c r="H178" s="179">
        <f>VLOOKUP(A178,BASE!A:N,14,0)</f>
        <v>24.565809999999999</v>
      </c>
      <c r="I178" s="214">
        <v>0.3</v>
      </c>
      <c r="J178" s="220">
        <f t="shared" si="5"/>
        <v>35.094014285714287</v>
      </c>
    </row>
    <row r="179" spans="1:10" s="186" customFormat="1">
      <c r="A179" s="190" t="str">
        <f t="shared" si="4"/>
        <v>824000104010</v>
      </c>
      <c r="B179" s="186">
        <v>4010</v>
      </c>
      <c r="C179" s="178">
        <v>439</v>
      </c>
      <c r="D179" s="186" t="s">
        <v>523</v>
      </c>
      <c r="E179" s="183">
        <v>82400010</v>
      </c>
      <c r="F179" s="186" t="s">
        <v>909</v>
      </c>
      <c r="G179" s="198" t="s">
        <v>487</v>
      </c>
      <c r="H179" s="179">
        <f>VLOOKUP(A179,BASE!A:N,14,0)</f>
        <v>10.70363</v>
      </c>
      <c r="I179" s="214">
        <v>0.3</v>
      </c>
      <c r="J179" s="220">
        <f t="shared" si="5"/>
        <v>15.290900000000002</v>
      </c>
    </row>
    <row r="180" spans="1:10" s="186" customFormat="1">
      <c r="A180" s="190" t="str">
        <f t="shared" si="4"/>
        <v>816000112060</v>
      </c>
      <c r="B180" s="186">
        <v>2060</v>
      </c>
      <c r="C180" s="178">
        <v>3019</v>
      </c>
      <c r="D180" s="186" t="s">
        <v>575</v>
      </c>
      <c r="E180" s="183">
        <v>81600011</v>
      </c>
      <c r="F180" s="186" t="s">
        <v>616</v>
      </c>
      <c r="G180" s="198" t="s">
        <v>487</v>
      </c>
      <c r="H180" s="179">
        <f>VLOOKUP(A180,BASE!A:N,14,0)</f>
        <v>0.22256999999999999</v>
      </c>
      <c r="I180" s="214">
        <v>0.3</v>
      </c>
      <c r="J180" s="220">
        <f t="shared" si="5"/>
        <v>0.31795714285714288</v>
      </c>
    </row>
    <row r="181" spans="1:10" s="186" customFormat="1">
      <c r="A181" s="190" t="str">
        <f t="shared" si="4"/>
        <v>816000122060</v>
      </c>
      <c r="B181" s="186">
        <v>2060</v>
      </c>
      <c r="C181" s="178">
        <v>3019</v>
      </c>
      <c r="D181" s="186" t="s">
        <v>575</v>
      </c>
      <c r="E181" s="183">
        <v>81600012</v>
      </c>
      <c r="F181" s="186" t="s">
        <v>568</v>
      </c>
      <c r="G181" s="198" t="s">
        <v>487</v>
      </c>
      <c r="H181" s="179">
        <f>VLOOKUP(A181,BASE!A:N,14,0)</f>
        <v>0.41088999999999998</v>
      </c>
      <c r="I181" s="214">
        <v>0.3</v>
      </c>
      <c r="J181" s="220">
        <f t="shared" si="5"/>
        <v>0.58698571428571433</v>
      </c>
    </row>
    <row r="182" spans="1:10" s="186" customFormat="1">
      <c r="A182" s="190" t="str">
        <f t="shared" si="4"/>
        <v>816000602060</v>
      </c>
      <c r="B182" s="186">
        <v>2060</v>
      </c>
      <c r="C182" s="178">
        <v>3019</v>
      </c>
      <c r="D182" s="186" t="s">
        <v>575</v>
      </c>
      <c r="E182" s="183">
        <v>81600060</v>
      </c>
      <c r="F182" s="186" t="s">
        <v>572</v>
      </c>
      <c r="G182" s="198" t="s">
        <v>487</v>
      </c>
      <c r="H182" s="179">
        <f>VLOOKUP(A182,BASE!A:N,14,0)</f>
        <v>0.44002000000000002</v>
      </c>
      <c r="I182" s="214">
        <v>0.3</v>
      </c>
      <c r="J182" s="220">
        <f t="shared" si="5"/>
        <v>0.62860000000000005</v>
      </c>
    </row>
    <row r="183" spans="1:10" s="186" customFormat="1">
      <c r="A183" s="190" t="str">
        <f t="shared" si="4"/>
        <v>816000602060</v>
      </c>
      <c r="B183" s="186">
        <v>2060</v>
      </c>
      <c r="C183" s="178">
        <v>3019</v>
      </c>
      <c r="D183" s="186" t="s">
        <v>575</v>
      </c>
      <c r="E183" s="183">
        <v>81600060</v>
      </c>
      <c r="F183" s="186" t="s">
        <v>572</v>
      </c>
      <c r="G183" s="198" t="s">
        <v>487</v>
      </c>
      <c r="H183" s="179">
        <f>VLOOKUP(A183,BASE!A:N,14,0)</f>
        <v>0.44002000000000002</v>
      </c>
      <c r="I183" s="214">
        <v>0.3</v>
      </c>
      <c r="J183" s="220">
        <f t="shared" si="5"/>
        <v>0.62860000000000005</v>
      </c>
    </row>
    <row r="184" spans="1:10" s="186" customFormat="1">
      <c r="A184" s="190" t="str">
        <f t="shared" si="4"/>
        <v>816000112060</v>
      </c>
      <c r="B184" s="186">
        <v>2060</v>
      </c>
      <c r="C184" s="178">
        <v>3019</v>
      </c>
      <c r="D184" s="186" t="s">
        <v>575</v>
      </c>
      <c r="E184" s="183">
        <v>81600011</v>
      </c>
      <c r="F184" s="186" t="s">
        <v>616</v>
      </c>
      <c r="G184" s="198" t="s">
        <v>487</v>
      </c>
      <c r="H184" s="179">
        <f>VLOOKUP(A184,BASE!A:N,14,0)</f>
        <v>0.22256999999999999</v>
      </c>
      <c r="I184" s="214">
        <v>0.3</v>
      </c>
      <c r="J184" s="220">
        <f t="shared" si="5"/>
        <v>0.31795714285714288</v>
      </c>
    </row>
    <row r="185" spans="1:10" s="186" customFormat="1">
      <c r="A185" s="190" t="str">
        <f t="shared" si="4"/>
        <v>816000122060</v>
      </c>
      <c r="B185" s="186">
        <v>2060</v>
      </c>
      <c r="C185" s="178">
        <v>3019</v>
      </c>
      <c r="D185" s="186" t="s">
        <v>575</v>
      </c>
      <c r="E185" s="183">
        <v>81600012</v>
      </c>
      <c r="F185" s="186" t="s">
        <v>568</v>
      </c>
      <c r="G185" s="198" t="s">
        <v>487</v>
      </c>
      <c r="H185" s="179">
        <f>VLOOKUP(A185,BASE!A:N,14,0)</f>
        <v>0.41088999999999998</v>
      </c>
      <c r="I185" s="214">
        <v>0.3</v>
      </c>
      <c r="J185" s="220">
        <f t="shared" si="5"/>
        <v>0.58698571428571433</v>
      </c>
    </row>
    <row r="186" spans="1:10" s="186" customFormat="1">
      <c r="A186" s="190" t="str">
        <f t="shared" si="4"/>
        <v>816000592060</v>
      </c>
      <c r="B186" s="186">
        <v>2060</v>
      </c>
      <c r="C186" s="178">
        <v>3019</v>
      </c>
      <c r="D186" s="186" t="s">
        <v>575</v>
      </c>
      <c r="E186" s="183">
        <v>81600059</v>
      </c>
      <c r="F186" s="186" t="s">
        <v>571</v>
      </c>
      <c r="G186" s="198" t="s">
        <v>487</v>
      </c>
      <c r="H186" s="179">
        <f>VLOOKUP(A186,BASE!A:N,14,0)</f>
        <v>0.87256999999999996</v>
      </c>
      <c r="I186" s="214">
        <v>0.3</v>
      </c>
      <c r="J186" s="220">
        <f t="shared" si="5"/>
        <v>1.2465285714285714</v>
      </c>
    </row>
    <row r="187" spans="1:10" s="186" customFormat="1">
      <c r="A187" s="190" t="str">
        <f t="shared" si="4"/>
        <v>120102301040</v>
      </c>
      <c r="B187" s="186">
        <v>1040</v>
      </c>
      <c r="C187" s="183">
        <v>29</v>
      </c>
      <c r="D187" s="186" t="s">
        <v>525</v>
      </c>
      <c r="E187" s="183">
        <v>12010230</v>
      </c>
      <c r="F187" s="186" t="s">
        <v>333</v>
      </c>
      <c r="G187" s="198" t="s">
        <v>487</v>
      </c>
      <c r="H187" s="179">
        <f>VLOOKUP(A187,BASE!A:N,14,0)</f>
        <v>0.81562999999999997</v>
      </c>
      <c r="I187" s="214">
        <v>0.3</v>
      </c>
      <c r="J187" s="220">
        <f t="shared" si="5"/>
        <v>1.1651857142857143</v>
      </c>
    </row>
    <row r="188" spans="1:10" s="186" customFormat="1">
      <c r="A188" s="190" t="str">
        <f t="shared" si="4"/>
        <v>810000331040</v>
      </c>
      <c r="B188" s="186">
        <v>1040</v>
      </c>
      <c r="C188" s="178">
        <v>29</v>
      </c>
      <c r="D188" s="186" t="s">
        <v>525</v>
      </c>
      <c r="E188" s="183">
        <v>81000033</v>
      </c>
      <c r="F188" s="186" t="s">
        <v>381</v>
      </c>
      <c r="G188" s="198" t="s">
        <v>487</v>
      </c>
      <c r="H188" s="179">
        <f>VLOOKUP(A188,BASE!A:N,14,0)</f>
        <v>2.4141300000000001</v>
      </c>
      <c r="I188" s="214">
        <v>0.3</v>
      </c>
      <c r="J188" s="220">
        <f t="shared" si="5"/>
        <v>3.4487571428571431</v>
      </c>
    </row>
    <row r="189" spans="1:10" s="186" customFormat="1">
      <c r="A189" s="190" t="str">
        <f t="shared" si="4"/>
        <v>816000701040</v>
      </c>
      <c r="B189" s="186">
        <v>1040</v>
      </c>
      <c r="C189" s="178">
        <v>29</v>
      </c>
      <c r="D189" s="186" t="s">
        <v>525</v>
      </c>
      <c r="E189" s="183">
        <v>81600070</v>
      </c>
      <c r="F189" s="186" t="s">
        <v>465</v>
      </c>
      <c r="G189" s="198" t="s">
        <v>487</v>
      </c>
      <c r="H189" s="179">
        <f>VLOOKUP(A189,BASE!A:N,14,0)</f>
        <v>1.2279800000000001</v>
      </c>
      <c r="I189" s="214">
        <v>0.3</v>
      </c>
      <c r="J189" s="220">
        <f t="shared" si="5"/>
        <v>1.7542571428571432</v>
      </c>
    </row>
    <row r="190" spans="1:10" s="186" customFormat="1">
      <c r="A190" s="190" t="str">
        <f t="shared" si="4"/>
        <v>120107951040</v>
      </c>
      <c r="B190" s="186">
        <v>1040</v>
      </c>
      <c r="C190" s="178">
        <v>29</v>
      </c>
      <c r="D190" s="186" t="s">
        <v>525</v>
      </c>
      <c r="E190" s="183">
        <v>12010795</v>
      </c>
      <c r="F190" s="186" t="s">
        <v>895</v>
      </c>
      <c r="G190" s="198" t="s">
        <v>487</v>
      </c>
      <c r="H190" s="179">
        <f>VLOOKUP(A190,BASE!A:N,14,0)</f>
        <v>3.75346</v>
      </c>
      <c r="I190" s="214">
        <v>0.3</v>
      </c>
      <c r="J190" s="220">
        <f t="shared" si="5"/>
        <v>5.3620857142857146</v>
      </c>
    </row>
    <row r="191" spans="1:10" s="186" customFormat="1">
      <c r="A191" s="190" t="str">
        <f t="shared" si="4"/>
        <v>810000331040</v>
      </c>
      <c r="B191" s="186">
        <v>1040</v>
      </c>
      <c r="C191" s="178">
        <v>29</v>
      </c>
      <c r="D191" s="186" t="s">
        <v>525</v>
      </c>
      <c r="E191" s="183">
        <v>81000033</v>
      </c>
      <c r="F191" s="186" t="s">
        <v>381</v>
      </c>
      <c r="G191" s="198" t="s">
        <v>487</v>
      </c>
      <c r="H191" s="179">
        <f>VLOOKUP(A191,BASE!A:N,14,0)</f>
        <v>2.4141300000000001</v>
      </c>
      <c r="I191" s="214">
        <v>0.3</v>
      </c>
      <c r="J191" s="220">
        <f t="shared" si="5"/>
        <v>3.4487571428571431</v>
      </c>
    </row>
    <row r="192" spans="1:10" s="186" customFormat="1">
      <c r="A192" s="190" t="str">
        <f t="shared" si="4"/>
        <v>816000701040</v>
      </c>
      <c r="B192" s="186">
        <v>1040</v>
      </c>
      <c r="C192" s="178">
        <v>29</v>
      </c>
      <c r="D192" s="186" t="s">
        <v>525</v>
      </c>
      <c r="E192" s="183">
        <v>81600070</v>
      </c>
      <c r="F192" s="186" t="s">
        <v>465</v>
      </c>
      <c r="G192" s="198" t="s">
        <v>487</v>
      </c>
      <c r="H192" s="179">
        <f>VLOOKUP(A192,BASE!A:N,14,0)</f>
        <v>1.2279800000000001</v>
      </c>
      <c r="I192" s="214">
        <v>0.3</v>
      </c>
      <c r="J192" s="220">
        <f t="shared" si="5"/>
        <v>1.7542571428571432</v>
      </c>
    </row>
    <row r="193" spans="1:10" s="186" customFormat="1">
      <c r="A193" s="190" t="str">
        <f t="shared" si="4"/>
        <v>120107951040</v>
      </c>
      <c r="B193" s="186">
        <v>1040</v>
      </c>
      <c r="C193" s="178">
        <v>29</v>
      </c>
      <c r="D193" s="186" t="s">
        <v>525</v>
      </c>
      <c r="E193" s="183">
        <v>12010795</v>
      </c>
      <c r="F193" s="186" t="s">
        <v>895</v>
      </c>
      <c r="G193" s="198" t="s">
        <v>487</v>
      </c>
      <c r="H193" s="179">
        <f>VLOOKUP(A193,BASE!A:N,14,0)</f>
        <v>3.75346</v>
      </c>
      <c r="I193" s="214">
        <v>0.3</v>
      </c>
      <c r="J193" s="220">
        <f t="shared" si="5"/>
        <v>5.3620857142857146</v>
      </c>
    </row>
    <row r="194" spans="1:10" s="186" customFormat="1">
      <c r="A194" s="190" t="str">
        <f t="shared" ref="A194:A257" si="6">E194&amp;B194</f>
        <v>810000041040</v>
      </c>
      <c r="B194" s="186">
        <v>1040</v>
      </c>
      <c r="C194" s="178">
        <v>29</v>
      </c>
      <c r="D194" s="186" t="s">
        <v>525</v>
      </c>
      <c r="E194" s="183">
        <v>81000004</v>
      </c>
      <c r="F194" s="186" t="s">
        <v>936</v>
      </c>
      <c r="G194" s="198" t="s">
        <v>487</v>
      </c>
      <c r="H194" s="179">
        <f>VLOOKUP(A194,BASE!A:N,14,0)</f>
        <v>0.55654000000000003</v>
      </c>
      <c r="I194" s="214">
        <v>0.3</v>
      </c>
      <c r="J194" s="220">
        <f t="shared" ref="J194:J257" si="7">(H194)/(100%-I194)</f>
        <v>0.79505714285714291</v>
      </c>
    </row>
    <row r="195" spans="1:10" s="186" customFormat="1">
      <c r="A195" s="190" t="str">
        <f t="shared" si="6"/>
        <v>120109221040</v>
      </c>
      <c r="B195" s="186">
        <v>1040</v>
      </c>
      <c r="C195" s="178">
        <v>4176</v>
      </c>
      <c r="D195" s="186" t="s">
        <v>741</v>
      </c>
      <c r="E195" s="183">
        <v>12010922</v>
      </c>
      <c r="F195" s="186" t="s">
        <v>938</v>
      </c>
      <c r="G195" s="198" t="s">
        <v>487</v>
      </c>
      <c r="H195" s="179">
        <f>VLOOKUP(A195,BASE!A:N,14,0)</f>
        <v>0.88681999999999994</v>
      </c>
      <c r="I195" s="214">
        <v>0.3</v>
      </c>
      <c r="J195" s="220">
        <f t="shared" si="7"/>
        <v>1.2668857142857144</v>
      </c>
    </row>
    <row r="196" spans="1:10" s="186" customFormat="1">
      <c r="A196" s="190" t="str">
        <f t="shared" si="6"/>
        <v>120109221040</v>
      </c>
      <c r="B196" s="186">
        <v>1040</v>
      </c>
      <c r="C196" s="178">
        <v>3978</v>
      </c>
      <c r="D196" s="186" t="s">
        <v>643</v>
      </c>
      <c r="E196" s="183">
        <v>12010922</v>
      </c>
      <c r="F196" s="186" t="s">
        <v>938</v>
      </c>
      <c r="G196" s="198" t="s">
        <v>487</v>
      </c>
      <c r="H196" s="179">
        <f>VLOOKUP(A196,BASE!A:N,14,0)</f>
        <v>0.88681999999999994</v>
      </c>
      <c r="I196" s="214">
        <v>0.3</v>
      </c>
      <c r="J196" s="220">
        <f t="shared" si="7"/>
        <v>1.2668857142857144</v>
      </c>
    </row>
    <row r="197" spans="1:10" s="186" customFormat="1">
      <c r="A197" s="190" t="str">
        <f t="shared" si="6"/>
        <v>120109221040</v>
      </c>
      <c r="B197" s="186">
        <v>1040</v>
      </c>
      <c r="C197" s="178">
        <v>4345</v>
      </c>
      <c r="D197" s="186" t="s">
        <v>526</v>
      </c>
      <c r="E197" s="183">
        <v>12010922</v>
      </c>
      <c r="F197" s="186" t="s">
        <v>938</v>
      </c>
      <c r="G197" s="198" t="s">
        <v>487</v>
      </c>
      <c r="H197" s="179">
        <f>VLOOKUP(A197,BASE!A:N,14,0)</f>
        <v>0.88681999999999994</v>
      </c>
      <c r="I197" s="214">
        <v>0.3</v>
      </c>
      <c r="J197" s="220">
        <f t="shared" si="7"/>
        <v>1.2668857142857144</v>
      </c>
    </row>
    <row r="198" spans="1:10" s="186" customFormat="1">
      <c r="A198" s="190" t="str">
        <f t="shared" si="6"/>
        <v>220105151040</v>
      </c>
      <c r="B198" s="186">
        <v>1040</v>
      </c>
      <c r="C198" s="183">
        <v>3948</v>
      </c>
      <c r="D198" s="186" t="s">
        <v>529</v>
      </c>
      <c r="E198" s="183">
        <v>22010515</v>
      </c>
      <c r="F198" s="186" t="s">
        <v>560</v>
      </c>
      <c r="G198" s="198" t="s">
        <v>487</v>
      </c>
      <c r="H198" s="179">
        <f>VLOOKUP(A198,BASE!A:N,14,0)</f>
        <v>1.52884</v>
      </c>
      <c r="I198" s="214">
        <v>0.3</v>
      </c>
      <c r="J198" s="220">
        <f t="shared" si="7"/>
        <v>2.1840571428571431</v>
      </c>
    </row>
    <row r="199" spans="1:10" s="186" customFormat="1">
      <c r="A199" s="190" t="str">
        <f t="shared" si="6"/>
        <v>220105161040</v>
      </c>
      <c r="B199" s="186">
        <v>1040</v>
      </c>
      <c r="C199" s="183">
        <v>3948</v>
      </c>
      <c r="D199" s="186" t="s">
        <v>529</v>
      </c>
      <c r="E199" s="183">
        <v>22010516</v>
      </c>
      <c r="F199" s="186" t="s">
        <v>52</v>
      </c>
      <c r="G199" s="198" t="s">
        <v>487</v>
      </c>
      <c r="H199" s="179">
        <f>VLOOKUP(A199,BASE!A:N,14,0)</f>
        <v>0.30787999999999999</v>
      </c>
      <c r="I199" s="214">
        <v>0.3</v>
      </c>
      <c r="J199" s="220">
        <f t="shared" si="7"/>
        <v>0.43982857142857146</v>
      </c>
    </row>
    <row r="200" spans="1:10" s="186" customFormat="1">
      <c r="A200" s="190" t="str">
        <f t="shared" si="6"/>
        <v>120103311040</v>
      </c>
      <c r="B200" s="186">
        <v>1040</v>
      </c>
      <c r="C200" s="178">
        <v>3948</v>
      </c>
      <c r="D200" s="186" t="s">
        <v>529</v>
      </c>
      <c r="E200" s="183">
        <v>12010331</v>
      </c>
      <c r="F200" s="186" t="s">
        <v>335</v>
      </c>
      <c r="G200" s="198" t="s">
        <v>487</v>
      </c>
      <c r="H200" s="179">
        <f>VLOOKUP(A200,BASE!A:N,14,0)</f>
        <v>1.8732200000000001</v>
      </c>
      <c r="I200" s="214">
        <v>0.3</v>
      </c>
      <c r="J200" s="220">
        <f t="shared" si="7"/>
        <v>2.6760285714285716</v>
      </c>
    </row>
    <row r="201" spans="1:10" s="186" customFormat="1">
      <c r="A201" s="190" t="str">
        <f t="shared" si="6"/>
        <v>220105151040</v>
      </c>
      <c r="B201" s="186">
        <v>1040</v>
      </c>
      <c r="C201" s="178">
        <v>3948</v>
      </c>
      <c r="D201" s="186" t="s">
        <v>529</v>
      </c>
      <c r="E201" s="183">
        <v>22010515</v>
      </c>
      <c r="F201" s="186" t="s">
        <v>560</v>
      </c>
      <c r="G201" s="198" t="s">
        <v>487</v>
      </c>
      <c r="H201" s="179">
        <f>VLOOKUP(A201,BASE!A:N,14,0)</f>
        <v>1.52884</v>
      </c>
      <c r="I201" s="214">
        <v>0.3</v>
      </c>
      <c r="J201" s="220">
        <f t="shared" si="7"/>
        <v>2.1840571428571431</v>
      </c>
    </row>
    <row r="202" spans="1:10" s="186" customFormat="1">
      <c r="A202" s="190" t="str">
        <f t="shared" si="6"/>
        <v>220105151040</v>
      </c>
      <c r="B202" s="186">
        <v>1040</v>
      </c>
      <c r="C202" s="178">
        <v>3948</v>
      </c>
      <c r="D202" s="186" t="s">
        <v>529</v>
      </c>
      <c r="E202" s="183">
        <v>22010515</v>
      </c>
      <c r="F202" s="186" t="s">
        <v>560</v>
      </c>
      <c r="G202" s="198" t="s">
        <v>487</v>
      </c>
      <c r="H202" s="179">
        <f>VLOOKUP(A202,BASE!A:N,14,0)</f>
        <v>1.52884</v>
      </c>
      <c r="I202" s="214">
        <v>0.3</v>
      </c>
      <c r="J202" s="220">
        <f t="shared" si="7"/>
        <v>2.1840571428571431</v>
      </c>
    </row>
    <row r="203" spans="1:10" s="186" customFormat="1">
      <c r="A203" s="190" t="str">
        <f t="shared" si="6"/>
        <v>120103311040</v>
      </c>
      <c r="B203" s="186">
        <v>1040</v>
      </c>
      <c r="C203" s="178">
        <v>3948</v>
      </c>
      <c r="D203" s="186" t="s">
        <v>529</v>
      </c>
      <c r="E203" s="183">
        <v>12010331</v>
      </c>
      <c r="F203" s="186" t="s">
        <v>335</v>
      </c>
      <c r="G203" s="198" t="s">
        <v>487</v>
      </c>
      <c r="H203" s="179">
        <f>VLOOKUP(A203,BASE!A:N,14,0)</f>
        <v>1.8732200000000001</v>
      </c>
      <c r="I203" s="214">
        <v>0.3</v>
      </c>
      <c r="J203" s="220">
        <f t="shared" si="7"/>
        <v>2.6760285714285716</v>
      </c>
    </row>
    <row r="204" spans="1:10" s="186" customFormat="1">
      <c r="A204" s="190" t="str">
        <f t="shared" si="6"/>
        <v>816000734010</v>
      </c>
      <c r="B204" s="186">
        <v>4010</v>
      </c>
      <c r="C204" s="178">
        <v>3134</v>
      </c>
      <c r="D204" s="186" t="s">
        <v>609</v>
      </c>
      <c r="E204" s="183">
        <v>81600073</v>
      </c>
      <c r="F204" s="186" t="s">
        <v>904</v>
      </c>
      <c r="G204" s="198" t="s">
        <v>487</v>
      </c>
      <c r="H204" s="179">
        <f>VLOOKUP(A204,BASE!A:N,14,0)</f>
        <v>24.565809999999999</v>
      </c>
      <c r="I204" s="214">
        <v>0.3</v>
      </c>
      <c r="J204" s="220">
        <f t="shared" si="7"/>
        <v>35.094014285714287</v>
      </c>
    </row>
    <row r="205" spans="1:10" s="186" customFormat="1">
      <c r="A205" s="190" t="str">
        <f t="shared" si="6"/>
        <v>816000734010</v>
      </c>
      <c r="B205" s="186">
        <v>4010</v>
      </c>
      <c r="C205" s="178">
        <v>3134</v>
      </c>
      <c r="D205" s="186" t="s">
        <v>609</v>
      </c>
      <c r="E205" s="183">
        <v>81600073</v>
      </c>
      <c r="F205" s="186" t="s">
        <v>904</v>
      </c>
      <c r="G205" s="198" t="s">
        <v>487</v>
      </c>
      <c r="H205" s="179">
        <f>VLOOKUP(A205,BASE!A:N,14,0)</f>
        <v>24.565809999999999</v>
      </c>
      <c r="I205" s="214">
        <v>0.3</v>
      </c>
      <c r="J205" s="220">
        <f t="shared" si="7"/>
        <v>35.094014285714287</v>
      </c>
    </row>
    <row r="206" spans="1:10" s="186" customFormat="1">
      <c r="A206" s="190" t="str">
        <f t="shared" si="6"/>
        <v>816000701040</v>
      </c>
      <c r="B206" s="186">
        <v>1040</v>
      </c>
      <c r="C206" s="183">
        <v>2118</v>
      </c>
      <c r="D206" s="186" t="s">
        <v>531</v>
      </c>
      <c r="E206" s="183">
        <v>81600070</v>
      </c>
      <c r="F206" s="186" t="s">
        <v>465</v>
      </c>
      <c r="G206" s="198" t="s">
        <v>487</v>
      </c>
      <c r="H206" s="179">
        <f>VLOOKUP(A206,BASE!A:N,14,0)</f>
        <v>1.2279800000000001</v>
      </c>
      <c r="I206" s="214">
        <v>0.3</v>
      </c>
      <c r="J206" s="220">
        <f t="shared" si="7"/>
        <v>1.7542571428571432</v>
      </c>
    </row>
    <row r="207" spans="1:10" s="186" customFormat="1">
      <c r="A207" s="190" t="str">
        <f t="shared" si="6"/>
        <v>816000081040</v>
      </c>
      <c r="B207" s="186">
        <v>1040</v>
      </c>
      <c r="C207" s="183">
        <v>123</v>
      </c>
      <c r="D207" s="186" t="s">
        <v>532</v>
      </c>
      <c r="E207" s="183">
        <v>81600008</v>
      </c>
      <c r="F207" s="186" t="s">
        <v>324</v>
      </c>
      <c r="G207" s="198" t="s">
        <v>487</v>
      </c>
      <c r="H207" s="179">
        <f>VLOOKUP(A207,BASE!A:N,14,0)</f>
        <v>0.74653000000000003</v>
      </c>
      <c r="I207" s="214">
        <v>0.3</v>
      </c>
      <c r="J207" s="220">
        <f t="shared" si="7"/>
        <v>1.0664714285714287</v>
      </c>
    </row>
    <row r="208" spans="1:10" s="186" customFormat="1">
      <c r="A208" s="190" t="str">
        <f t="shared" si="6"/>
        <v>220105161040</v>
      </c>
      <c r="B208" s="186">
        <v>1040</v>
      </c>
      <c r="C208" s="183">
        <v>123</v>
      </c>
      <c r="D208" s="186" t="s">
        <v>532</v>
      </c>
      <c r="E208" s="183">
        <v>22010516</v>
      </c>
      <c r="F208" s="186" t="s">
        <v>52</v>
      </c>
      <c r="G208" s="198" t="s">
        <v>487</v>
      </c>
      <c r="H208" s="179">
        <f>VLOOKUP(A208,BASE!A:N,14,0)</f>
        <v>0.30787999999999999</v>
      </c>
      <c r="I208" s="214">
        <v>0.3</v>
      </c>
      <c r="J208" s="220">
        <f t="shared" si="7"/>
        <v>0.43982857142857146</v>
      </c>
    </row>
    <row r="209" spans="1:10" s="186" customFormat="1">
      <c r="A209" s="190" t="str">
        <f t="shared" si="6"/>
        <v>220105361040</v>
      </c>
      <c r="B209" s="186">
        <v>1040</v>
      </c>
      <c r="C209" s="183">
        <v>123</v>
      </c>
      <c r="D209" s="186" t="s">
        <v>532</v>
      </c>
      <c r="E209" s="183">
        <v>22010536</v>
      </c>
      <c r="F209" s="186" t="s">
        <v>338</v>
      </c>
      <c r="G209" s="198" t="s">
        <v>487</v>
      </c>
      <c r="H209" s="179">
        <f>VLOOKUP(A209,BASE!A:N,14,0)</f>
        <v>1.5837899999999998</v>
      </c>
      <c r="I209" s="214">
        <v>0.3</v>
      </c>
      <c r="J209" s="220">
        <f t="shared" si="7"/>
        <v>2.2625571428571427</v>
      </c>
    </row>
    <row r="210" spans="1:10" s="186" customFormat="1">
      <c r="A210" s="190" t="str">
        <f t="shared" si="6"/>
        <v>825000024010</v>
      </c>
      <c r="B210" s="186">
        <v>4010</v>
      </c>
      <c r="C210" s="178">
        <v>123</v>
      </c>
      <c r="D210" s="186" t="s">
        <v>532</v>
      </c>
      <c r="E210" s="183">
        <v>82500002</v>
      </c>
      <c r="F210" s="186" t="s">
        <v>84</v>
      </c>
      <c r="G210" s="198" t="s">
        <v>487</v>
      </c>
      <c r="H210" s="179">
        <f>VLOOKUP(A210,BASE!A:N,14,0)</f>
        <v>13.674250000000001</v>
      </c>
      <c r="I210" s="214">
        <v>0.3</v>
      </c>
      <c r="J210" s="220">
        <f t="shared" si="7"/>
        <v>19.53464285714286</v>
      </c>
    </row>
    <row r="211" spans="1:10" s="186" customFormat="1">
      <c r="A211" s="190" t="str">
        <f t="shared" si="6"/>
        <v>825000024010</v>
      </c>
      <c r="B211" s="186">
        <v>4010</v>
      </c>
      <c r="C211" s="178">
        <v>123</v>
      </c>
      <c r="D211" s="186" t="s">
        <v>532</v>
      </c>
      <c r="E211" s="183">
        <v>82500002</v>
      </c>
      <c r="F211" s="186" t="s">
        <v>84</v>
      </c>
      <c r="G211" s="198" t="s">
        <v>487</v>
      </c>
      <c r="H211" s="179">
        <f>VLOOKUP(A211,BASE!A:N,14,0)</f>
        <v>13.674250000000001</v>
      </c>
      <c r="I211" s="214">
        <v>0.3</v>
      </c>
      <c r="J211" s="220">
        <f t="shared" si="7"/>
        <v>19.53464285714286</v>
      </c>
    </row>
    <row r="212" spans="1:10" s="186" customFormat="1">
      <c r="A212" s="190" t="str">
        <f t="shared" si="6"/>
        <v>816000602060</v>
      </c>
      <c r="B212" s="186">
        <v>2060</v>
      </c>
      <c r="C212" s="183">
        <v>1416</v>
      </c>
      <c r="D212" s="186" t="s">
        <v>533</v>
      </c>
      <c r="E212" s="183">
        <v>81600060</v>
      </c>
      <c r="F212" s="186" t="s">
        <v>572</v>
      </c>
      <c r="G212" s="198" t="s">
        <v>487</v>
      </c>
      <c r="H212" s="179">
        <f>VLOOKUP(A212,BASE!A:N,14,0)</f>
        <v>0.44002000000000002</v>
      </c>
      <c r="I212" s="214">
        <v>0.3</v>
      </c>
      <c r="J212" s="220">
        <f t="shared" si="7"/>
        <v>0.62860000000000005</v>
      </c>
    </row>
    <row r="213" spans="1:10" s="186" customFormat="1">
      <c r="A213" s="190" t="str">
        <f t="shared" si="6"/>
        <v>816000602060</v>
      </c>
      <c r="B213" s="186">
        <v>2060</v>
      </c>
      <c r="C213" s="178">
        <v>1416</v>
      </c>
      <c r="D213" s="186" t="s">
        <v>533</v>
      </c>
      <c r="E213" s="183">
        <v>81600060</v>
      </c>
      <c r="F213" s="186" t="s">
        <v>572</v>
      </c>
      <c r="G213" s="198" t="s">
        <v>487</v>
      </c>
      <c r="H213" s="179">
        <f>VLOOKUP(A213,BASE!A:N,14,0)</f>
        <v>0.44002000000000002</v>
      </c>
      <c r="I213" s="214">
        <v>0.3</v>
      </c>
      <c r="J213" s="220">
        <f t="shared" si="7"/>
        <v>0.62860000000000005</v>
      </c>
    </row>
    <row r="214" spans="1:10" s="186" customFormat="1">
      <c r="A214" s="190" t="str">
        <f t="shared" si="6"/>
        <v>816000602060</v>
      </c>
      <c r="B214" s="186">
        <v>2060</v>
      </c>
      <c r="C214" s="178">
        <v>1416</v>
      </c>
      <c r="D214" s="186" t="s">
        <v>533</v>
      </c>
      <c r="E214" s="183">
        <v>81600060</v>
      </c>
      <c r="F214" s="186" t="s">
        <v>572</v>
      </c>
      <c r="G214" s="198" t="s">
        <v>487</v>
      </c>
      <c r="H214" s="179">
        <f>VLOOKUP(A214,BASE!A:N,14,0)</f>
        <v>0.44002000000000002</v>
      </c>
      <c r="I214" s="214">
        <v>0.3</v>
      </c>
      <c r="J214" s="220">
        <f t="shared" si="7"/>
        <v>0.62860000000000005</v>
      </c>
    </row>
    <row r="215" spans="1:10" s="186" customFormat="1">
      <c r="A215" s="190" t="str">
        <f t="shared" si="6"/>
        <v>816000592060</v>
      </c>
      <c r="B215" s="186">
        <v>2060</v>
      </c>
      <c r="C215" s="178">
        <v>1416</v>
      </c>
      <c r="D215" s="186" t="s">
        <v>533</v>
      </c>
      <c r="E215" s="183">
        <v>81600059</v>
      </c>
      <c r="F215" s="186" t="s">
        <v>571</v>
      </c>
      <c r="G215" s="198" t="s">
        <v>487</v>
      </c>
      <c r="H215" s="179">
        <f>VLOOKUP(A215,BASE!A:N,14,0)</f>
        <v>0.87256999999999996</v>
      </c>
      <c r="I215" s="214">
        <v>0.3</v>
      </c>
      <c r="J215" s="220">
        <f t="shared" si="7"/>
        <v>1.2465285714285714</v>
      </c>
    </row>
    <row r="216" spans="1:10" s="186" customFormat="1">
      <c r="A216" s="190" t="str">
        <f t="shared" si="6"/>
        <v>220105161040</v>
      </c>
      <c r="B216" s="186">
        <v>1040</v>
      </c>
      <c r="C216" s="183">
        <v>3636</v>
      </c>
      <c r="D216" s="186" t="s">
        <v>630</v>
      </c>
      <c r="E216" s="183">
        <v>22010516</v>
      </c>
      <c r="F216" s="186" t="s">
        <v>52</v>
      </c>
      <c r="G216" s="198" t="s">
        <v>487</v>
      </c>
      <c r="H216" s="179">
        <f>VLOOKUP(A216,BASE!A:N,14,0)</f>
        <v>0.30787999999999999</v>
      </c>
      <c r="I216" s="214">
        <v>0.3</v>
      </c>
      <c r="J216" s="220">
        <f t="shared" si="7"/>
        <v>0.43982857142857146</v>
      </c>
    </row>
    <row r="217" spans="1:10" s="186" customFormat="1">
      <c r="A217" s="190" t="str">
        <f t="shared" si="6"/>
        <v>220105361040</v>
      </c>
      <c r="B217" s="186">
        <v>1040</v>
      </c>
      <c r="C217" s="183">
        <v>3636</v>
      </c>
      <c r="D217" s="186" t="s">
        <v>630</v>
      </c>
      <c r="E217" s="183">
        <v>22010536</v>
      </c>
      <c r="F217" s="186" t="s">
        <v>338</v>
      </c>
      <c r="G217" s="198" t="s">
        <v>487</v>
      </c>
      <c r="H217" s="179">
        <f>VLOOKUP(A217,BASE!A:N,14,0)</f>
        <v>1.5837899999999998</v>
      </c>
      <c r="I217" s="214">
        <v>0.3</v>
      </c>
      <c r="J217" s="220">
        <f t="shared" si="7"/>
        <v>2.2625571428571427</v>
      </c>
    </row>
    <row r="218" spans="1:10" s="186" customFormat="1">
      <c r="A218" s="190" t="str">
        <f t="shared" si="6"/>
        <v>120108931040</v>
      </c>
      <c r="B218" s="186">
        <v>1040</v>
      </c>
      <c r="C218" s="178">
        <v>617</v>
      </c>
      <c r="D218" s="186" t="s">
        <v>569</v>
      </c>
      <c r="E218" s="183">
        <v>12010893</v>
      </c>
      <c r="F218" s="186" t="s">
        <v>896</v>
      </c>
      <c r="G218" s="198" t="s">
        <v>487</v>
      </c>
      <c r="H218" s="179">
        <f>VLOOKUP(A218,BASE!A:N,14,0)</f>
        <v>0.75506000000000006</v>
      </c>
      <c r="I218" s="214">
        <v>0.3</v>
      </c>
      <c r="J218" s="220">
        <f t="shared" si="7"/>
        <v>1.078657142857143</v>
      </c>
    </row>
    <row r="219" spans="1:10" s="186" customFormat="1">
      <c r="A219" s="190" t="str">
        <f t="shared" si="6"/>
        <v>120108931040</v>
      </c>
      <c r="B219" s="186">
        <v>1040</v>
      </c>
      <c r="C219" s="178">
        <v>617</v>
      </c>
      <c r="D219" s="186" t="s">
        <v>569</v>
      </c>
      <c r="E219" s="183">
        <v>12010893</v>
      </c>
      <c r="F219" s="186" t="s">
        <v>896</v>
      </c>
      <c r="G219" s="198" t="s">
        <v>487</v>
      </c>
      <c r="H219" s="179">
        <f>VLOOKUP(A219,BASE!A:N,14,0)</f>
        <v>0.75506000000000006</v>
      </c>
      <c r="I219" s="214">
        <v>0.3</v>
      </c>
      <c r="J219" s="220">
        <f t="shared" si="7"/>
        <v>1.078657142857143</v>
      </c>
    </row>
    <row r="220" spans="1:10" s="186" customFormat="1">
      <c r="A220" s="190" t="str">
        <f t="shared" si="6"/>
        <v>620001072060</v>
      </c>
      <c r="B220" s="186">
        <v>2060</v>
      </c>
      <c r="C220" s="183">
        <v>7650</v>
      </c>
      <c r="D220" s="186" t="s">
        <v>569</v>
      </c>
      <c r="E220" s="183">
        <v>62000107</v>
      </c>
      <c r="F220" s="186" t="s">
        <v>974</v>
      </c>
      <c r="G220" s="198" t="s">
        <v>487</v>
      </c>
      <c r="H220" s="179">
        <f>VLOOKUP(A220,BASE!A:N,14,0)</f>
        <v>22.096789999999999</v>
      </c>
      <c r="I220" s="214">
        <v>0.3</v>
      </c>
      <c r="J220" s="220">
        <f t="shared" si="7"/>
        <v>31.566842857142856</v>
      </c>
    </row>
    <row r="221" spans="1:10" s="186" customFormat="1">
      <c r="A221" s="190" t="str">
        <f t="shared" si="6"/>
        <v>809000042060</v>
      </c>
      <c r="B221" s="186">
        <v>2060</v>
      </c>
      <c r="C221" s="183">
        <v>7650</v>
      </c>
      <c r="D221" s="186" t="s">
        <v>569</v>
      </c>
      <c r="E221" s="183">
        <v>80900004</v>
      </c>
      <c r="F221" s="186" t="s">
        <v>468</v>
      </c>
      <c r="G221" s="198" t="s">
        <v>487</v>
      </c>
      <c r="H221" s="179">
        <f>VLOOKUP(A221,BASE!A:N,14,0)</f>
        <v>6.1671100000000001</v>
      </c>
      <c r="I221" s="214">
        <v>0.3</v>
      </c>
      <c r="J221" s="220">
        <f t="shared" si="7"/>
        <v>8.8101571428571432</v>
      </c>
    </row>
    <row r="222" spans="1:10" s="186" customFormat="1">
      <c r="A222" s="190" t="str">
        <f t="shared" si="6"/>
        <v>809000042060</v>
      </c>
      <c r="B222" s="186">
        <v>2060</v>
      </c>
      <c r="C222" s="183">
        <v>617</v>
      </c>
      <c r="D222" s="186" t="s">
        <v>569</v>
      </c>
      <c r="E222" s="183">
        <v>80900004</v>
      </c>
      <c r="F222" s="186" t="s">
        <v>468</v>
      </c>
      <c r="G222" s="198" t="s">
        <v>487</v>
      </c>
      <c r="H222" s="179">
        <f>VLOOKUP(A222,BASE!A:N,14,0)</f>
        <v>6.1671100000000001</v>
      </c>
      <c r="I222" s="214">
        <v>0.3</v>
      </c>
      <c r="J222" s="220">
        <f t="shared" si="7"/>
        <v>8.8101571428571432</v>
      </c>
    </row>
    <row r="223" spans="1:10" s="186" customFormat="1">
      <c r="A223" s="190" t="str">
        <f t="shared" si="6"/>
        <v>620001072060</v>
      </c>
      <c r="B223" s="186">
        <v>2060</v>
      </c>
      <c r="C223" s="183">
        <v>617</v>
      </c>
      <c r="D223" s="186" t="s">
        <v>569</v>
      </c>
      <c r="E223" s="183">
        <v>62000107</v>
      </c>
      <c r="F223" s="186" t="s">
        <v>974</v>
      </c>
      <c r="G223" s="198" t="s">
        <v>487</v>
      </c>
      <c r="H223" s="179">
        <f>VLOOKUP(A223,BASE!A:N,14,0)</f>
        <v>22.096789999999999</v>
      </c>
      <c r="I223" s="214">
        <v>0.3</v>
      </c>
      <c r="J223" s="220">
        <f t="shared" si="7"/>
        <v>31.566842857142856</v>
      </c>
    </row>
    <row r="224" spans="1:10" s="186" customFormat="1">
      <c r="A224" s="190" t="str">
        <f t="shared" si="6"/>
        <v>620106732061</v>
      </c>
      <c r="B224" s="186">
        <v>2061</v>
      </c>
      <c r="C224" s="178">
        <v>62</v>
      </c>
      <c r="D224" s="186" t="s">
        <v>598</v>
      </c>
      <c r="E224" s="183">
        <v>62010673</v>
      </c>
      <c r="F224" s="186" t="s">
        <v>975</v>
      </c>
      <c r="G224" s="198" t="s">
        <v>487</v>
      </c>
      <c r="H224" s="179">
        <f>VLOOKUP(A224,BASE!A:N,14,0)</f>
        <v>15.066459999999999</v>
      </c>
      <c r="I224" s="214">
        <v>0.3</v>
      </c>
      <c r="J224" s="220">
        <f t="shared" si="7"/>
        <v>21.523514285714285</v>
      </c>
    </row>
    <row r="225" spans="1:10" s="186" customFormat="1">
      <c r="A225" s="190" t="str">
        <f t="shared" si="6"/>
        <v>816000724010</v>
      </c>
      <c r="B225" s="186">
        <v>4010</v>
      </c>
      <c r="C225" s="183">
        <v>4169</v>
      </c>
      <c r="D225" s="186" t="s">
        <v>808</v>
      </c>
      <c r="E225" s="183">
        <v>81600072</v>
      </c>
      <c r="F225" s="186" t="s">
        <v>930</v>
      </c>
      <c r="G225" s="198" t="s">
        <v>487</v>
      </c>
      <c r="H225" s="179">
        <f>VLOOKUP(A225,BASE!A:N,14,0)</f>
        <v>10.33714</v>
      </c>
      <c r="I225" s="214">
        <v>0.3</v>
      </c>
      <c r="J225" s="220">
        <f t="shared" si="7"/>
        <v>14.767342857142857</v>
      </c>
    </row>
    <row r="226" spans="1:10" s="186" customFormat="1">
      <c r="A226" s="190" t="str">
        <f t="shared" si="6"/>
        <v>120032561040</v>
      </c>
      <c r="B226" s="186">
        <v>1040</v>
      </c>
      <c r="C226" s="183">
        <v>2161</v>
      </c>
      <c r="D226" s="186" t="s">
        <v>536</v>
      </c>
      <c r="E226" s="183">
        <v>12003256</v>
      </c>
      <c r="F226" s="186" t="s">
        <v>646</v>
      </c>
      <c r="G226" s="198" t="s">
        <v>487</v>
      </c>
      <c r="H226" s="179">
        <f>VLOOKUP(A226,BASE!A:N,14,0)</f>
        <v>19.746259999999999</v>
      </c>
      <c r="I226" s="214">
        <v>0.3</v>
      </c>
      <c r="J226" s="220">
        <f t="shared" si="7"/>
        <v>28.208942857142858</v>
      </c>
    </row>
    <row r="227" spans="1:10" s="186" customFormat="1">
      <c r="A227" s="190" t="str">
        <f t="shared" si="6"/>
        <v>120032561040</v>
      </c>
      <c r="B227" s="186">
        <v>1040</v>
      </c>
      <c r="C227" s="178">
        <v>2161</v>
      </c>
      <c r="D227" s="186" t="s">
        <v>536</v>
      </c>
      <c r="E227" s="183">
        <v>12003256</v>
      </c>
      <c r="F227" s="186" t="s">
        <v>646</v>
      </c>
      <c r="G227" s="198" t="s">
        <v>487</v>
      </c>
      <c r="H227" s="179">
        <f>VLOOKUP(A227,BASE!A:N,14,0)</f>
        <v>19.746259999999999</v>
      </c>
      <c r="I227" s="214">
        <v>0.3</v>
      </c>
      <c r="J227" s="220">
        <f t="shared" si="7"/>
        <v>28.208942857142858</v>
      </c>
    </row>
    <row r="228" spans="1:10" s="186" customFormat="1">
      <c r="A228" s="190" t="str">
        <f t="shared" si="6"/>
        <v>120032561040</v>
      </c>
      <c r="B228" s="186">
        <v>1040</v>
      </c>
      <c r="C228" s="178">
        <v>2161</v>
      </c>
      <c r="D228" s="186" t="s">
        <v>536</v>
      </c>
      <c r="E228" s="183">
        <v>12003256</v>
      </c>
      <c r="F228" s="186" t="s">
        <v>646</v>
      </c>
      <c r="G228" s="198" t="s">
        <v>487</v>
      </c>
      <c r="H228" s="179">
        <f>VLOOKUP(A228,BASE!A:N,14,0)</f>
        <v>19.746259999999999</v>
      </c>
      <c r="I228" s="214">
        <v>0.3</v>
      </c>
      <c r="J228" s="220">
        <f t="shared" si="7"/>
        <v>28.208942857142858</v>
      </c>
    </row>
    <row r="229" spans="1:10" s="186" customFormat="1">
      <c r="A229" s="190" t="str">
        <f t="shared" si="6"/>
        <v>530004704010</v>
      </c>
      <c r="B229" s="186">
        <v>4010</v>
      </c>
      <c r="C229" s="178">
        <v>4638</v>
      </c>
      <c r="D229" s="186" t="s">
        <v>911</v>
      </c>
      <c r="E229" s="183">
        <v>53000470</v>
      </c>
      <c r="F229" s="186" t="s">
        <v>910</v>
      </c>
      <c r="G229" s="198" t="s">
        <v>487</v>
      </c>
      <c r="H229" s="179">
        <f>VLOOKUP(A229,BASE!A:N,14,0)</f>
        <v>232.96448000000001</v>
      </c>
      <c r="I229" s="214">
        <v>0.3</v>
      </c>
      <c r="J229" s="220">
        <f t="shared" si="7"/>
        <v>332.80640000000005</v>
      </c>
    </row>
    <row r="230" spans="1:10" s="186" customFormat="1">
      <c r="A230" s="190" t="str">
        <f t="shared" si="6"/>
        <v>530004704010</v>
      </c>
      <c r="B230" s="186">
        <v>4010</v>
      </c>
      <c r="C230" s="178">
        <v>4638</v>
      </c>
      <c r="D230" s="186" t="s">
        <v>911</v>
      </c>
      <c r="E230" s="183">
        <v>53000470</v>
      </c>
      <c r="F230" s="186" t="s">
        <v>910</v>
      </c>
      <c r="G230" s="198" t="s">
        <v>487</v>
      </c>
      <c r="H230" s="179">
        <f>VLOOKUP(A230,BASE!A:N,14,0)</f>
        <v>232.96448000000001</v>
      </c>
      <c r="I230" s="214">
        <v>0.3</v>
      </c>
      <c r="J230" s="220">
        <f t="shared" si="7"/>
        <v>332.80640000000005</v>
      </c>
    </row>
    <row r="231" spans="1:10" s="186" customFormat="1">
      <c r="A231" s="190" t="str">
        <f t="shared" si="6"/>
        <v>816000391040</v>
      </c>
      <c r="B231" s="186">
        <v>1040</v>
      </c>
      <c r="C231" s="178">
        <v>4517</v>
      </c>
      <c r="D231" s="186" t="s">
        <v>710</v>
      </c>
      <c r="E231" s="183">
        <v>81600039</v>
      </c>
      <c r="F231" s="186" t="s">
        <v>897</v>
      </c>
      <c r="G231" s="198" t="s">
        <v>487</v>
      </c>
      <c r="H231" s="179">
        <f>VLOOKUP(A231,BASE!A:N,14,0)</f>
        <v>1.0861400000000001</v>
      </c>
      <c r="I231" s="214">
        <v>0.3</v>
      </c>
      <c r="J231" s="220">
        <f t="shared" si="7"/>
        <v>1.5516285714285716</v>
      </c>
    </row>
    <row r="232" spans="1:10" s="186" customFormat="1">
      <c r="A232" s="190" t="str">
        <f t="shared" si="6"/>
        <v>816000391040</v>
      </c>
      <c r="B232" s="186">
        <v>1040</v>
      </c>
      <c r="C232" s="178">
        <v>4517</v>
      </c>
      <c r="D232" s="186" t="s">
        <v>710</v>
      </c>
      <c r="E232" s="183">
        <v>81600039</v>
      </c>
      <c r="F232" s="186" t="s">
        <v>897</v>
      </c>
      <c r="G232" s="198" t="s">
        <v>487</v>
      </c>
      <c r="H232" s="179">
        <f>VLOOKUP(A232,BASE!A:N,14,0)</f>
        <v>1.0861400000000001</v>
      </c>
      <c r="I232" s="214">
        <v>0.3</v>
      </c>
      <c r="J232" s="220">
        <f t="shared" si="7"/>
        <v>1.5516285714285716</v>
      </c>
    </row>
    <row r="233" spans="1:10" s="186" customFormat="1">
      <c r="A233" s="190" t="str">
        <f t="shared" si="6"/>
        <v>120103311040</v>
      </c>
      <c r="B233" s="186">
        <v>1040</v>
      </c>
      <c r="C233" s="183">
        <v>116</v>
      </c>
      <c r="D233" s="186" t="s">
        <v>537</v>
      </c>
      <c r="E233" s="183">
        <v>12010331</v>
      </c>
      <c r="F233" s="186" t="s">
        <v>335</v>
      </c>
      <c r="G233" s="198" t="s">
        <v>487</v>
      </c>
      <c r="H233" s="179">
        <f>VLOOKUP(A233,BASE!A:N,14,0)</f>
        <v>1.8732200000000001</v>
      </c>
      <c r="I233" s="214">
        <v>0.3</v>
      </c>
      <c r="J233" s="220">
        <f t="shared" si="7"/>
        <v>2.6760285714285716</v>
      </c>
    </row>
    <row r="234" spans="1:10" s="186" customFormat="1">
      <c r="A234" s="190" t="str">
        <f t="shared" si="6"/>
        <v>816000734010</v>
      </c>
      <c r="B234" s="186">
        <v>4010</v>
      </c>
      <c r="C234" s="183">
        <v>116</v>
      </c>
      <c r="D234" s="186" t="s">
        <v>537</v>
      </c>
      <c r="E234" s="183">
        <v>81600073</v>
      </c>
      <c r="F234" s="186" t="s">
        <v>466</v>
      </c>
      <c r="G234" s="198" t="s">
        <v>487</v>
      </c>
      <c r="H234" s="179">
        <f>VLOOKUP(A234,BASE!A:N,14,0)</f>
        <v>24.565809999999999</v>
      </c>
      <c r="I234" s="214">
        <v>0.3</v>
      </c>
      <c r="J234" s="220">
        <f t="shared" si="7"/>
        <v>35.094014285714287</v>
      </c>
    </row>
    <row r="235" spans="1:10" s="186" customFormat="1">
      <c r="A235" s="190" t="str">
        <f t="shared" si="6"/>
        <v>120030671040</v>
      </c>
      <c r="B235" s="186">
        <v>1040</v>
      </c>
      <c r="C235" s="178">
        <v>3506</v>
      </c>
      <c r="D235" s="186" t="s">
        <v>562</v>
      </c>
      <c r="E235" s="183">
        <v>12003067</v>
      </c>
      <c r="F235" s="186" t="s">
        <v>332</v>
      </c>
      <c r="G235" s="198" t="s">
        <v>487</v>
      </c>
      <c r="H235" s="179">
        <f>VLOOKUP(A235,BASE!A:N,14,0)</f>
        <v>0.74012</v>
      </c>
      <c r="I235" s="214">
        <v>0.3</v>
      </c>
      <c r="J235" s="220">
        <f t="shared" si="7"/>
        <v>1.0573142857142859</v>
      </c>
    </row>
    <row r="236" spans="1:10" s="186" customFormat="1">
      <c r="A236" s="190" t="str">
        <f t="shared" si="6"/>
        <v>120030671040</v>
      </c>
      <c r="B236" s="186">
        <v>1040</v>
      </c>
      <c r="C236" s="178">
        <v>3506</v>
      </c>
      <c r="D236" s="186" t="s">
        <v>562</v>
      </c>
      <c r="E236" s="183">
        <v>12003067</v>
      </c>
      <c r="F236" s="186" t="s">
        <v>332</v>
      </c>
      <c r="G236" s="198" t="s">
        <v>487</v>
      </c>
      <c r="H236" s="179">
        <f>VLOOKUP(A236,BASE!A:N,14,0)</f>
        <v>0.74012</v>
      </c>
      <c r="I236" s="214">
        <v>0.3</v>
      </c>
      <c r="J236" s="220">
        <f t="shared" si="7"/>
        <v>1.0573142857142859</v>
      </c>
    </row>
    <row r="237" spans="1:10" s="186" customFormat="1">
      <c r="A237" s="190" t="str">
        <f t="shared" si="6"/>
        <v>825000024010</v>
      </c>
      <c r="B237" s="186">
        <v>4010</v>
      </c>
      <c r="C237" s="183">
        <v>3583</v>
      </c>
      <c r="D237" s="186" t="s">
        <v>607</v>
      </c>
      <c r="E237" s="183">
        <v>82500002</v>
      </c>
      <c r="F237" s="186" t="s">
        <v>84</v>
      </c>
      <c r="G237" s="198" t="s">
        <v>487</v>
      </c>
      <c r="H237" s="179">
        <f>VLOOKUP(A237,BASE!A:N,14,0)</f>
        <v>13.674250000000001</v>
      </c>
      <c r="I237" s="214">
        <v>0.3</v>
      </c>
      <c r="J237" s="220">
        <f t="shared" si="7"/>
        <v>19.53464285714286</v>
      </c>
    </row>
    <row r="238" spans="1:10" s="186" customFormat="1">
      <c r="A238" s="190" t="str">
        <f t="shared" si="6"/>
        <v>825000024010</v>
      </c>
      <c r="B238" s="186">
        <v>4010</v>
      </c>
      <c r="C238" s="178">
        <v>87</v>
      </c>
      <c r="D238" s="186" t="s">
        <v>721</v>
      </c>
      <c r="E238" s="183">
        <v>82500002</v>
      </c>
      <c r="F238" s="186" t="s">
        <v>84</v>
      </c>
      <c r="G238" s="198" t="s">
        <v>487</v>
      </c>
      <c r="H238" s="179">
        <f>VLOOKUP(A238,BASE!A:N,14,0)</f>
        <v>13.674250000000001</v>
      </c>
      <c r="I238" s="214">
        <v>0.3</v>
      </c>
      <c r="J238" s="220">
        <f t="shared" si="7"/>
        <v>19.53464285714286</v>
      </c>
    </row>
    <row r="239" spans="1:10" s="186" customFormat="1">
      <c r="A239" s="190" t="str">
        <f t="shared" si="6"/>
        <v>825000024010</v>
      </c>
      <c r="B239" s="186">
        <v>4010</v>
      </c>
      <c r="C239" s="178">
        <v>87</v>
      </c>
      <c r="D239" s="186" t="s">
        <v>721</v>
      </c>
      <c r="E239" s="183">
        <v>82500002</v>
      </c>
      <c r="F239" s="186" t="s">
        <v>84</v>
      </c>
      <c r="G239" s="198" t="s">
        <v>487</v>
      </c>
      <c r="H239" s="179">
        <f>VLOOKUP(A239,BASE!A:N,14,0)</f>
        <v>13.674250000000001</v>
      </c>
      <c r="I239" s="214">
        <v>0.3</v>
      </c>
      <c r="J239" s="220">
        <f t="shared" si="7"/>
        <v>19.53464285714286</v>
      </c>
    </row>
    <row r="240" spans="1:10" s="186" customFormat="1">
      <c r="A240" s="190" t="str">
        <f t="shared" si="6"/>
        <v>220105151040</v>
      </c>
      <c r="B240" s="186">
        <v>1040</v>
      </c>
      <c r="C240" s="183">
        <v>2582</v>
      </c>
      <c r="D240" s="186" t="s">
        <v>632</v>
      </c>
      <c r="E240" s="183">
        <v>22010515</v>
      </c>
      <c r="F240" s="186" t="s">
        <v>560</v>
      </c>
      <c r="G240" s="198" t="s">
        <v>487</v>
      </c>
      <c r="H240" s="179">
        <f>VLOOKUP(A240,BASE!A:N,14,0)</f>
        <v>1.52884</v>
      </c>
      <c r="I240" s="214">
        <v>0.3</v>
      </c>
      <c r="J240" s="220">
        <f t="shared" si="7"/>
        <v>2.1840571428571431</v>
      </c>
    </row>
    <row r="241" spans="1:10" s="186" customFormat="1">
      <c r="A241" s="190" t="str">
        <f t="shared" si="6"/>
        <v>220105151040</v>
      </c>
      <c r="B241" s="186">
        <v>1040</v>
      </c>
      <c r="C241" s="178">
        <v>2582</v>
      </c>
      <c r="D241" s="186" t="s">
        <v>632</v>
      </c>
      <c r="E241" s="183">
        <v>22010515</v>
      </c>
      <c r="F241" s="186" t="s">
        <v>560</v>
      </c>
      <c r="G241" s="198" t="s">
        <v>487</v>
      </c>
      <c r="H241" s="179">
        <f>VLOOKUP(A241,BASE!A:N,14,0)</f>
        <v>1.52884</v>
      </c>
      <c r="I241" s="214">
        <v>0.3</v>
      </c>
      <c r="J241" s="220">
        <f t="shared" si="7"/>
        <v>2.1840571428571431</v>
      </c>
    </row>
    <row r="242" spans="1:10" s="186" customFormat="1">
      <c r="A242" s="190" t="str">
        <f t="shared" si="6"/>
        <v>220105151040</v>
      </c>
      <c r="B242" s="186">
        <v>1040</v>
      </c>
      <c r="C242" s="178">
        <v>2582</v>
      </c>
      <c r="D242" s="186" t="s">
        <v>632</v>
      </c>
      <c r="E242" s="183">
        <v>22010515</v>
      </c>
      <c r="F242" s="186" t="s">
        <v>560</v>
      </c>
      <c r="G242" s="198" t="s">
        <v>487</v>
      </c>
      <c r="H242" s="179">
        <f>VLOOKUP(A242,BASE!A:N,14,0)</f>
        <v>1.52884</v>
      </c>
      <c r="I242" s="214">
        <v>0.3</v>
      </c>
      <c r="J242" s="220">
        <f t="shared" si="7"/>
        <v>2.1840571428571431</v>
      </c>
    </row>
    <row r="243" spans="1:10" s="186" customFormat="1">
      <c r="A243" s="190" t="str">
        <f t="shared" si="6"/>
        <v>120102301040</v>
      </c>
      <c r="B243" s="186">
        <v>1040</v>
      </c>
      <c r="C243" s="178">
        <v>5746</v>
      </c>
      <c r="D243" s="186" t="s">
        <v>729</v>
      </c>
      <c r="E243" s="183">
        <v>12010230</v>
      </c>
      <c r="F243" s="186" t="s">
        <v>333</v>
      </c>
      <c r="G243" s="198" t="s">
        <v>487</v>
      </c>
      <c r="H243" s="179">
        <f>VLOOKUP(A243,BASE!A:N,14,0)</f>
        <v>0.81562999999999997</v>
      </c>
      <c r="I243" s="214">
        <v>0.3</v>
      </c>
      <c r="J243" s="220">
        <f t="shared" si="7"/>
        <v>1.1651857142857143</v>
      </c>
    </row>
    <row r="244" spans="1:10" s="186" customFormat="1">
      <c r="A244" s="190" t="str">
        <f t="shared" si="6"/>
        <v>120102301040</v>
      </c>
      <c r="B244" s="186">
        <v>1040</v>
      </c>
      <c r="C244" s="178">
        <v>5746</v>
      </c>
      <c r="D244" s="186" t="s">
        <v>729</v>
      </c>
      <c r="E244" s="183">
        <v>12010230</v>
      </c>
      <c r="F244" s="186" t="s">
        <v>333</v>
      </c>
      <c r="G244" s="198" t="s">
        <v>487</v>
      </c>
      <c r="H244" s="179">
        <f>VLOOKUP(A244,BASE!A:N,14,0)</f>
        <v>0.81562999999999997</v>
      </c>
      <c r="I244" s="214">
        <v>0.3</v>
      </c>
      <c r="J244" s="220">
        <f t="shared" si="7"/>
        <v>1.1651857142857143</v>
      </c>
    </row>
    <row r="245" spans="1:10" s="186" customFormat="1">
      <c r="A245" s="190" t="str">
        <f t="shared" si="6"/>
        <v>810000331040</v>
      </c>
      <c r="B245" s="186">
        <v>1040</v>
      </c>
      <c r="C245" s="183">
        <v>7258</v>
      </c>
      <c r="D245" s="186" t="s">
        <v>605</v>
      </c>
      <c r="E245" s="183">
        <v>81000033</v>
      </c>
      <c r="F245" s="186" t="s">
        <v>381</v>
      </c>
      <c r="G245" s="198" t="s">
        <v>487</v>
      </c>
      <c r="H245" s="179">
        <f>VLOOKUP(A245,BASE!A:N,14,0)</f>
        <v>2.4141300000000001</v>
      </c>
      <c r="I245" s="214">
        <v>0.3</v>
      </c>
      <c r="J245" s="220">
        <f t="shared" si="7"/>
        <v>3.4487571428571431</v>
      </c>
    </row>
    <row r="246" spans="1:10" s="186" customFormat="1">
      <c r="A246" s="190" t="str">
        <f t="shared" si="6"/>
        <v>816000701040</v>
      </c>
      <c r="B246" s="186">
        <v>1040</v>
      </c>
      <c r="C246" s="183">
        <v>7258</v>
      </c>
      <c r="D246" s="186" t="s">
        <v>605</v>
      </c>
      <c r="E246" s="183">
        <v>81600070</v>
      </c>
      <c r="F246" s="186" t="s">
        <v>465</v>
      </c>
      <c r="G246" s="198" t="s">
        <v>487</v>
      </c>
      <c r="H246" s="179">
        <f>VLOOKUP(A246,BASE!A:N,14,0)</f>
        <v>1.2279800000000001</v>
      </c>
      <c r="I246" s="214">
        <v>0.3</v>
      </c>
      <c r="J246" s="220">
        <f t="shared" si="7"/>
        <v>1.7542571428571432</v>
      </c>
    </row>
    <row r="247" spans="1:10" s="186" customFormat="1">
      <c r="A247" s="190" t="str">
        <f t="shared" si="6"/>
        <v>120102301040</v>
      </c>
      <c r="B247" s="186">
        <v>1040</v>
      </c>
      <c r="C247" s="183">
        <v>7258</v>
      </c>
      <c r="D247" s="186" t="s">
        <v>605</v>
      </c>
      <c r="E247" s="183">
        <v>12010230</v>
      </c>
      <c r="F247" s="186" t="s">
        <v>333</v>
      </c>
      <c r="G247" s="198" t="s">
        <v>487</v>
      </c>
      <c r="H247" s="179">
        <f>VLOOKUP(A247,BASE!A:N,14,0)</f>
        <v>0.81562999999999997</v>
      </c>
      <c r="I247" s="214">
        <v>0.3</v>
      </c>
      <c r="J247" s="220">
        <f t="shared" si="7"/>
        <v>1.1651857142857143</v>
      </c>
    </row>
    <row r="248" spans="1:10" s="186" customFormat="1">
      <c r="A248" s="190" t="str">
        <f t="shared" si="6"/>
        <v>220105151040</v>
      </c>
      <c r="B248" s="186">
        <v>1040</v>
      </c>
      <c r="C248" s="183">
        <v>7258</v>
      </c>
      <c r="D248" s="186" t="s">
        <v>605</v>
      </c>
      <c r="E248" s="183">
        <v>22010515</v>
      </c>
      <c r="F248" s="186" t="s">
        <v>560</v>
      </c>
      <c r="G248" s="198" t="s">
        <v>487</v>
      </c>
      <c r="H248" s="179">
        <f>VLOOKUP(A248,BASE!A:N,14,0)</f>
        <v>1.52884</v>
      </c>
      <c r="I248" s="214">
        <v>0.3</v>
      </c>
      <c r="J248" s="220">
        <f t="shared" si="7"/>
        <v>2.1840571428571431</v>
      </c>
    </row>
    <row r="249" spans="1:10" s="186" customFormat="1">
      <c r="A249" s="190" t="str">
        <f t="shared" si="6"/>
        <v>220105271040</v>
      </c>
      <c r="B249" s="186">
        <v>1040</v>
      </c>
      <c r="C249" s="183">
        <v>7258</v>
      </c>
      <c r="D249" s="186" t="s">
        <v>605</v>
      </c>
      <c r="E249" s="183">
        <v>22010527</v>
      </c>
      <c r="F249" s="186" t="s">
        <v>559</v>
      </c>
      <c r="G249" s="198" t="s">
        <v>487</v>
      </c>
      <c r="H249" s="179">
        <f>VLOOKUP(A249,BASE!A:N,14,0)</f>
        <v>0.30803000000000003</v>
      </c>
      <c r="I249" s="214">
        <v>0.3</v>
      </c>
      <c r="J249" s="220">
        <f t="shared" si="7"/>
        <v>0.44004285714285724</v>
      </c>
    </row>
    <row r="250" spans="1:10" s="186" customFormat="1">
      <c r="A250" s="190" t="str">
        <f t="shared" si="6"/>
        <v>816000311040</v>
      </c>
      <c r="B250" s="186">
        <v>1040</v>
      </c>
      <c r="C250" s="178">
        <v>7258</v>
      </c>
      <c r="D250" s="186" t="s">
        <v>605</v>
      </c>
      <c r="E250" s="183">
        <v>81600031</v>
      </c>
      <c r="F250" s="186" t="s">
        <v>59</v>
      </c>
      <c r="G250" s="198" t="s">
        <v>487</v>
      </c>
      <c r="H250" s="179">
        <f>VLOOKUP(A250,BASE!A:N,14,0)</f>
        <v>0.54407000000000005</v>
      </c>
      <c r="I250" s="214">
        <v>0.3</v>
      </c>
      <c r="J250" s="220">
        <f t="shared" si="7"/>
        <v>0.77724285714285724</v>
      </c>
    </row>
    <row r="251" spans="1:10" s="186" customFormat="1">
      <c r="A251" s="190" t="str">
        <f t="shared" si="6"/>
        <v>810000321040</v>
      </c>
      <c r="B251" s="186">
        <v>1040</v>
      </c>
      <c r="C251" s="178">
        <v>7258</v>
      </c>
      <c r="D251" s="186" t="s">
        <v>605</v>
      </c>
      <c r="E251" s="183">
        <v>81000032</v>
      </c>
      <c r="F251" s="186" t="s">
        <v>330</v>
      </c>
      <c r="G251" s="198" t="s">
        <v>487</v>
      </c>
      <c r="H251" s="179">
        <f>VLOOKUP(A251,BASE!A:N,14,0)</f>
        <v>1.76244</v>
      </c>
      <c r="I251" s="214">
        <v>0.3</v>
      </c>
      <c r="J251" s="220">
        <f t="shared" si="7"/>
        <v>2.5177714285714288</v>
      </c>
    </row>
    <row r="252" spans="1:10" s="186" customFormat="1">
      <c r="A252" s="190" t="str">
        <f t="shared" si="6"/>
        <v>810000331040</v>
      </c>
      <c r="B252" s="186">
        <v>1040</v>
      </c>
      <c r="C252" s="178">
        <v>7258</v>
      </c>
      <c r="D252" s="186" t="s">
        <v>605</v>
      </c>
      <c r="E252" s="183">
        <v>81000033</v>
      </c>
      <c r="F252" s="186" t="s">
        <v>381</v>
      </c>
      <c r="G252" s="198" t="s">
        <v>487</v>
      </c>
      <c r="H252" s="179">
        <f>VLOOKUP(A252,BASE!A:N,14,0)</f>
        <v>2.4141300000000001</v>
      </c>
      <c r="I252" s="214">
        <v>0.3</v>
      </c>
      <c r="J252" s="220">
        <f t="shared" si="7"/>
        <v>3.4487571428571431</v>
      </c>
    </row>
    <row r="253" spans="1:10" s="186" customFormat="1">
      <c r="A253" s="190" t="str">
        <f t="shared" si="6"/>
        <v>120102301040</v>
      </c>
      <c r="B253" s="186">
        <v>1040</v>
      </c>
      <c r="C253" s="178">
        <v>7258</v>
      </c>
      <c r="D253" s="186" t="s">
        <v>605</v>
      </c>
      <c r="E253" s="183">
        <v>12010230</v>
      </c>
      <c r="F253" s="186" t="s">
        <v>333</v>
      </c>
      <c r="G253" s="198" t="s">
        <v>487</v>
      </c>
      <c r="H253" s="179">
        <f>VLOOKUP(A253,BASE!A:N,14,0)</f>
        <v>0.81562999999999997</v>
      </c>
      <c r="I253" s="214">
        <v>0.3</v>
      </c>
      <c r="J253" s="220">
        <f t="shared" si="7"/>
        <v>1.1651857142857143</v>
      </c>
    </row>
    <row r="254" spans="1:10" s="186" customFormat="1">
      <c r="A254" s="190" t="str">
        <f t="shared" si="6"/>
        <v>120109251040</v>
      </c>
      <c r="B254" s="186">
        <v>1040</v>
      </c>
      <c r="C254" s="178">
        <v>7258</v>
      </c>
      <c r="D254" s="186" t="s">
        <v>605</v>
      </c>
      <c r="E254" s="183">
        <v>12010925</v>
      </c>
      <c r="F254" s="186" t="s">
        <v>934</v>
      </c>
      <c r="G254" s="198" t="s">
        <v>487</v>
      </c>
      <c r="H254" s="179">
        <f>VLOOKUP(A254,BASE!A:N,14,0)</f>
        <v>2.2555700000000001</v>
      </c>
      <c r="I254" s="214">
        <v>0.3</v>
      </c>
      <c r="J254" s="220">
        <f t="shared" si="7"/>
        <v>3.2222428571428576</v>
      </c>
    </row>
    <row r="255" spans="1:10" s="186" customFormat="1">
      <c r="A255" s="190" t="str">
        <f t="shared" si="6"/>
        <v>120102301040</v>
      </c>
      <c r="B255" s="186">
        <v>1040</v>
      </c>
      <c r="C255" s="178">
        <v>7258</v>
      </c>
      <c r="D255" s="186" t="s">
        <v>605</v>
      </c>
      <c r="E255" s="183">
        <v>12010230</v>
      </c>
      <c r="F255" s="186" t="s">
        <v>333</v>
      </c>
      <c r="G255" s="198" t="s">
        <v>487</v>
      </c>
      <c r="H255" s="179">
        <f>VLOOKUP(A255,BASE!A:N,14,0)</f>
        <v>0.81562999999999997</v>
      </c>
      <c r="I255" s="214">
        <v>0.3</v>
      </c>
      <c r="J255" s="220">
        <f t="shared" si="7"/>
        <v>1.1651857142857143</v>
      </c>
    </row>
    <row r="256" spans="1:10" s="186" customFormat="1">
      <c r="A256" s="190" t="str">
        <f t="shared" si="6"/>
        <v>120109251040</v>
      </c>
      <c r="B256" s="186">
        <v>1040</v>
      </c>
      <c r="C256" s="178">
        <v>7258</v>
      </c>
      <c r="D256" s="186" t="s">
        <v>605</v>
      </c>
      <c r="E256" s="183">
        <v>12010925</v>
      </c>
      <c r="F256" s="186" t="s">
        <v>934</v>
      </c>
      <c r="G256" s="198" t="s">
        <v>487</v>
      </c>
      <c r="H256" s="179">
        <f>VLOOKUP(A256,BASE!A:N,14,0)</f>
        <v>2.2555700000000001</v>
      </c>
      <c r="I256" s="214">
        <v>0.3</v>
      </c>
      <c r="J256" s="220">
        <f t="shared" si="7"/>
        <v>3.2222428571428576</v>
      </c>
    </row>
    <row r="257" spans="1:10" s="186" customFormat="1">
      <c r="A257" s="190" t="str">
        <f t="shared" si="6"/>
        <v>810000331040</v>
      </c>
      <c r="B257" s="186">
        <v>1040</v>
      </c>
      <c r="C257" s="178">
        <v>7258</v>
      </c>
      <c r="D257" s="186" t="s">
        <v>605</v>
      </c>
      <c r="E257" s="183">
        <v>81000033</v>
      </c>
      <c r="F257" s="186" t="s">
        <v>381</v>
      </c>
      <c r="G257" s="198" t="s">
        <v>487</v>
      </c>
      <c r="H257" s="179">
        <f>VLOOKUP(A257,BASE!A:N,14,0)</f>
        <v>2.4141300000000001</v>
      </c>
      <c r="I257" s="214">
        <v>0.3</v>
      </c>
      <c r="J257" s="220">
        <f t="shared" si="7"/>
        <v>3.4487571428571431</v>
      </c>
    </row>
    <row r="258" spans="1:10" s="186" customFormat="1">
      <c r="A258" s="190" t="str">
        <f t="shared" ref="A258:A321" si="8">E258&amp;B258</f>
        <v>810000321040</v>
      </c>
      <c r="B258" s="186">
        <v>1040</v>
      </c>
      <c r="C258" s="178">
        <v>7258</v>
      </c>
      <c r="D258" s="186" t="s">
        <v>605</v>
      </c>
      <c r="E258" s="183">
        <v>81000032</v>
      </c>
      <c r="F258" s="186" t="s">
        <v>330</v>
      </c>
      <c r="G258" s="198" t="s">
        <v>487</v>
      </c>
      <c r="H258" s="179">
        <f>VLOOKUP(A258,BASE!A:N,14,0)</f>
        <v>1.76244</v>
      </c>
      <c r="I258" s="214">
        <v>0.3</v>
      </c>
      <c r="J258" s="220">
        <f t="shared" ref="J258:J321" si="9">(H258)/(100%-I258)</f>
        <v>2.5177714285714288</v>
      </c>
    </row>
    <row r="259" spans="1:10" s="186" customFormat="1">
      <c r="A259" s="190" t="str">
        <f t="shared" si="8"/>
        <v>816000311040</v>
      </c>
      <c r="B259" s="186">
        <v>1040</v>
      </c>
      <c r="C259" s="178">
        <v>7258</v>
      </c>
      <c r="D259" s="186" t="s">
        <v>605</v>
      </c>
      <c r="E259" s="183">
        <v>81600031</v>
      </c>
      <c r="F259" s="186" t="s">
        <v>59</v>
      </c>
      <c r="G259" s="198" t="s">
        <v>487</v>
      </c>
      <c r="H259" s="179">
        <f>VLOOKUP(A259,BASE!A:N,14,0)</f>
        <v>0.54407000000000005</v>
      </c>
      <c r="I259" s="214">
        <v>0.3</v>
      </c>
      <c r="J259" s="220">
        <f t="shared" si="9"/>
        <v>0.77724285714285724</v>
      </c>
    </row>
    <row r="260" spans="1:10" s="186" customFormat="1">
      <c r="A260" s="190" t="str">
        <f t="shared" si="8"/>
        <v>220105361040</v>
      </c>
      <c r="B260" s="186">
        <v>1040</v>
      </c>
      <c r="C260" s="178">
        <v>4532</v>
      </c>
      <c r="D260" s="186" t="s">
        <v>850</v>
      </c>
      <c r="E260" s="183">
        <v>22010536</v>
      </c>
      <c r="F260" s="186" t="s">
        <v>338</v>
      </c>
      <c r="G260" s="198" t="s">
        <v>487</v>
      </c>
      <c r="H260" s="179">
        <f>VLOOKUP(A260,BASE!A:N,14,0)</f>
        <v>1.5837899999999998</v>
      </c>
      <c r="I260" s="214">
        <v>0.3</v>
      </c>
      <c r="J260" s="220">
        <f t="shared" si="9"/>
        <v>2.2625571428571427</v>
      </c>
    </row>
    <row r="261" spans="1:10" s="186" customFormat="1">
      <c r="A261" s="190" t="str">
        <f t="shared" si="8"/>
        <v>220105361040</v>
      </c>
      <c r="B261" s="186">
        <v>1040</v>
      </c>
      <c r="C261" s="178">
        <v>4532</v>
      </c>
      <c r="D261" s="186" t="s">
        <v>850</v>
      </c>
      <c r="E261" s="183">
        <v>22010536</v>
      </c>
      <c r="F261" s="186" t="s">
        <v>338</v>
      </c>
      <c r="G261" s="198" t="s">
        <v>487</v>
      </c>
      <c r="H261" s="179">
        <f>VLOOKUP(A261,BASE!A:N,14,0)</f>
        <v>1.5837899999999998</v>
      </c>
      <c r="I261" s="214">
        <v>0.3</v>
      </c>
      <c r="J261" s="220">
        <f t="shared" si="9"/>
        <v>2.2625571428571427</v>
      </c>
    </row>
    <row r="262" spans="1:10" s="186" customFormat="1">
      <c r="A262" s="190" t="str">
        <f t="shared" si="8"/>
        <v>816001084010</v>
      </c>
      <c r="B262" s="186">
        <v>4010</v>
      </c>
      <c r="C262" s="178">
        <v>4386</v>
      </c>
      <c r="D262" s="186" t="s">
        <v>819</v>
      </c>
      <c r="E262" s="183">
        <v>81600108</v>
      </c>
      <c r="F262" s="186" t="s">
        <v>981</v>
      </c>
      <c r="G262" s="198" t="s">
        <v>487</v>
      </c>
      <c r="H262" s="179">
        <f>VLOOKUP(A262,BASE!A:N,14,0)</f>
        <v>1.5584800000000001</v>
      </c>
      <c r="I262" s="214">
        <v>0.3</v>
      </c>
      <c r="J262" s="220">
        <f t="shared" si="9"/>
        <v>2.2264000000000004</v>
      </c>
    </row>
    <row r="263" spans="1:10" s="186" customFormat="1">
      <c r="A263" s="190" t="str">
        <f t="shared" si="8"/>
        <v>816000734010</v>
      </c>
      <c r="B263" s="186">
        <v>4010</v>
      </c>
      <c r="C263" s="183">
        <v>2569</v>
      </c>
      <c r="D263" s="186" t="s">
        <v>539</v>
      </c>
      <c r="E263" s="183">
        <v>81600073</v>
      </c>
      <c r="F263" s="186" t="s">
        <v>466</v>
      </c>
      <c r="G263" s="198" t="s">
        <v>487</v>
      </c>
      <c r="H263" s="179">
        <f>VLOOKUP(A263,BASE!A:N,14,0)</f>
        <v>24.565809999999999</v>
      </c>
      <c r="I263" s="214">
        <v>0.3</v>
      </c>
      <c r="J263" s="220">
        <f t="shared" si="9"/>
        <v>35.094014285714287</v>
      </c>
    </row>
    <row r="264" spans="1:10" s="186" customFormat="1">
      <c r="A264" s="190" t="str">
        <f t="shared" si="8"/>
        <v>816000734010</v>
      </c>
      <c r="B264" s="186">
        <v>4010</v>
      </c>
      <c r="C264" s="178">
        <v>2569</v>
      </c>
      <c r="D264" s="186" t="s">
        <v>815</v>
      </c>
      <c r="E264" s="183">
        <v>81600073</v>
      </c>
      <c r="F264" s="186" t="s">
        <v>904</v>
      </c>
      <c r="G264" s="198" t="s">
        <v>487</v>
      </c>
      <c r="H264" s="179">
        <f>VLOOKUP(A264,BASE!A:N,14,0)</f>
        <v>24.565809999999999</v>
      </c>
      <c r="I264" s="214">
        <v>0.3</v>
      </c>
      <c r="J264" s="220">
        <f t="shared" si="9"/>
        <v>35.094014285714287</v>
      </c>
    </row>
    <row r="265" spans="1:10" s="186" customFormat="1">
      <c r="A265" s="190" t="str">
        <f t="shared" si="8"/>
        <v>816000734010</v>
      </c>
      <c r="B265" s="186">
        <v>4010</v>
      </c>
      <c r="C265" s="178">
        <v>2569</v>
      </c>
      <c r="D265" s="186" t="s">
        <v>815</v>
      </c>
      <c r="E265" s="183">
        <v>81600073</v>
      </c>
      <c r="F265" s="186" t="s">
        <v>904</v>
      </c>
      <c r="G265" s="198" t="s">
        <v>487</v>
      </c>
      <c r="H265" s="179">
        <f>VLOOKUP(A265,BASE!A:N,14,0)</f>
        <v>24.565809999999999</v>
      </c>
      <c r="I265" s="214">
        <v>0.3</v>
      </c>
      <c r="J265" s="220">
        <f t="shared" si="9"/>
        <v>35.094014285714287</v>
      </c>
    </row>
    <row r="266" spans="1:10" s="186" customFormat="1">
      <c r="A266" s="190" t="str">
        <f t="shared" si="8"/>
        <v>620109122061</v>
      </c>
      <c r="B266" s="186">
        <v>2061</v>
      </c>
      <c r="C266" s="183">
        <v>319</v>
      </c>
      <c r="D266" s="186" t="s">
        <v>960</v>
      </c>
      <c r="E266" s="183">
        <v>62010912</v>
      </c>
      <c r="F266" s="186" t="s">
        <v>973</v>
      </c>
      <c r="G266" s="198" t="s">
        <v>487</v>
      </c>
      <c r="H266" s="179">
        <f>VLOOKUP(A266,BASE!A:N,14,0)</f>
        <v>7.81677</v>
      </c>
      <c r="I266" s="214">
        <v>0.3</v>
      </c>
      <c r="J266" s="220">
        <f t="shared" si="9"/>
        <v>11.166814285714286</v>
      </c>
    </row>
    <row r="267" spans="1:10" s="186" customFormat="1">
      <c r="A267" s="190" t="str">
        <f t="shared" si="8"/>
        <v>816000701040</v>
      </c>
      <c r="B267" s="186">
        <v>1040</v>
      </c>
      <c r="C267" s="178">
        <v>56</v>
      </c>
      <c r="D267" s="186" t="s">
        <v>540</v>
      </c>
      <c r="E267" s="183">
        <v>81600070</v>
      </c>
      <c r="F267" s="186" t="s">
        <v>465</v>
      </c>
      <c r="G267" s="198" t="s">
        <v>487</v>
      </c>
      <c r="H267" s="179">
        <f>VLOOKUP(A267,BASE!A:N,14,0)</f>
        <v>1.2279800000000001</v>
      </c>
      <c r="I267" s="214">
        <v>0.3</v>
      </c>
      <c r="J267" s="220">
        <f t="shared" si="9"/>
        <v>1.7542571428571432</v>
      </c>
    </row>
    <row r="268" spans="1:10" s="186" customFormat="1">
      <c r="A268" s="190" t="str">
        <f t="shared" si="8"/>
        <v>816000701040</v>
      </c>
      <c r="B268" s="186">
        <v>1040</v>
      </c>
      <c r="C268" s="178">
        <v>56</v>
      </c>
      <c r="D268" s="186" t="s">
        <v>540</v>
      </c>
      <c r="E268" s="183">
        <v>81600070</v>
      </c>
      <c r="F268" s="186" t="s">
        <v>465</v>
      </c>
      <c r="G268" s="198" t="s">
        <v>487</v>
      </c>
      <c r="H268" s="179">
        <f>VLOOKUP(A268,BASE!A:N,14,0)</f>
        <v>1.2279800000000001</v>
      </c>
      <c r="I268" s="214">
        <v>0.3</v>
      </c>
      <c r="J268" s="220">
        <f t="shared" si="9"/>
        <v>1.7542571428571432</v>
      </c>
    </row>
    <row r="269" spans="1:10" s="186" customFormat="1">
      <c r="A269" s="190" t="str">
        <f t="shared" si="8"/>
        <v>120109221040</v>
      </c>
      <c r="B269" s="186">
        <v>1040</v>
      </c>
      <c r="C269" s="178">
        <v>56</v>
      </c>
      <c r="D269" s="186" t="s">
        <v>540</v>
      </c>
      <c r="E269" s="183">
        <v>12010922</v>
      </c>
      <c r="F269" s="186" t="s">
        <v>938</v>
      </c>
      <c r="G269" s="198" t="s">
        <v>487</v>
      </c>
      <c r="H269" s="179">
        <f>VLOOKUP(A269,BASE!A:N,14,0)</f>
        <v>0.88681999999999994</v>
      </c>
      <c r="I269" s="214">
        <v>0.3</v>
      </c>
      <c r="J269" s="220">
        <f t="shared" si="9"/>
        <v>1.2668857142857144</v>
      </c>
    </row>
    <row r="270" spans="1:10" s="186" customFormat="1">
      <c r="A270" s="190" t="str">
        <f t="shared" si="8"/>
        <v>823000052060</v>
      </c>
      <c r="B270" s="186">
        <v>2060</v>
      </c>
      <c r="C270" s="183">
        <v>3113</v>
      </c>
      <c r="D270" s="186" t="s">
        <v>567</v>
      </c>
      <c r="E270" s="183">
        <v>82300005</v>
      </c>
      <c r="F270" s="186" t="s">
        <v>467</v>
      </c>
      <c r="G270" s="198" t="s">
        <v>487</v>
      </c>
      <c r="H270" s="179">
        <f>VLOOKUP(A270,BASE!A:N,14,0)</f>
        <v>0.64763000000000004</v>
      </c>
      <c r="I270" s="214">
        <v>0.3</v>
      </c>
      <c r="J270" s="220">
        <f t="shared" si="9"/>
        <v>0.92518571428571439</v>
      </c>
    </row>
    <row r="271" spans="1:10" s="186" customFormat="1">
      <c r="A271" s="190" t="str">
        <f t="shared" si="8"/>
        <v>823000062060</v>
      </c>
      <c r="B271" s="186">
        <v>2060</v>
      </c>
      <c r="C271" s="183">
        <v>3113</v>
      </c>
      <c r="D271" s="186" t="s">
        <v>567</v>
      </c>
      <c r="E271" s="183">
        <v>82300006</v>
      </c>
      <c r="F271" s="186" t="s">
        <v>325</v>
      </c>
      <c r="G271" s="198" t="s">
        <v>487</v>
      </c>
      <c r="H271" s="179">
        <f>VLOOKUP(A271,BASE!A:N,14,0)</f>
        <v>0.1061</v>
      </c>
      <c r="I271" s="214">
        <v>0.3</v>
      </c>
      <c r="J271" s="220">
        <f t="shared" si="9"/>
        <v>0.15157142857142858</v>
      </c>
    </row>
    <row r="272" spans="1:10" s="186" customFormat="1">
      <c r="A272" s="190" t="str">
        <f t="shared" si="8"/>
        <v>120109251040</v>
      </c>
      <c r="B272" s="186">
        <v>1040</v>
      </c>
      <c r="C272" s="178">
        <v>2297</v>
      </c>
      <c r="D272" s="186" t="s">
        <v>859</v>
      </c>
      <c r="E272" s="183">
        <v>12010925</v>
      </c>
      <c r="F272" s="186" t="s">
        <v>934</v>
      </c>
      <c r="G272" s="198" t="s">
        <v>487</v>
      </c>
      <c r="H272" s="179">
        <f>VLOOKUP(A272,BASE!A:N,14,0)</f>
        <v>2.2555700000000001</v>
      </c>
      <c r="I272" s="214">
        <v>0.3</v>
      </c>
      <c r="J272" s="220">
        <f t="shared" si="9"/>
        <v>3.2222428571428576</v>
      </c>
    </row>
    <row r="273" spans="1:10" s="186" customFormat="1">
      <c r="A273" s="190" t="str">
        <f t="shared" si="8"/>
        <v>120109251040</v>
      </c>
      <c r="B273" s="186">
        <v>1040</v>
      </c>
      <c r="C273" s="178">
        <v>2297</v>
      </c>
      <c r="D273" s="186" t="s">
        <v>859</v>
      </c>
      <c r="E273" s="183">
        <v>12010925</v>
      </c>
      <c r="F273" s="186" t="s">
        <v>934</v>
      </c>
      <c r="G273" s="198" t="s">
        <v>487</v>
      </c>
      <c r="H273" s="179">
        <f>VLOOKUP(A273,BASE!A:N,14,0)</f>
        <v>2.2555700000000001</v>
      </c>
      <c r="I273" s="214">
        <v>0.3</v>
      </c>
      <c r="J273" s="220">
        <f t="shared" si="9"/>
        <v>3.2222428571428576</v>
      </c>
    </row>
    <row r="274" spans="1:10" s="186" customFormat="1">
      <c r="A274" s="190" t="str">
        <f t="shared" si="8"/>
        <v>816000081040</v>
      </c>
      <c r="B274" s="186">
        <v>1040</v>
      </c>
      <c r="C274" s="183">
        <v>394</v>
      </c>
      <c r="D274" s="186" t="s">
        <v>544</v>
      </c>
      <c r="E274" s="183">
        <v>81600008</v>
      </c>
      <c r="F274" s="186" t="s">
        <v>324</v>
      </c>
      <c r="G274" s="198" t="s">
        <v>487</v>
      </c>
      <c r="H274" s="179">
        <f>VLOOKUP(A274,BASE!A:N,14,0)</f>
        <v>0.74653000000000003</v>
      </c>
      <c r="I274" s="214">
        <v>0.3</v>
      </c>
      <c r="J274" s="220">
        <f t="shared" si="9"/>
        <v>1.0664714285714287</v>
      </c>
    </row>
    <row r="275" spans="1:10" s="186" customFormat="1">
      <c r="A275" s="190" t="str">
        <f t="shared" si="8"/>
        <v>120106741040</v>
      </c>
      <c r="B275" s="186">
        <v>1040</v>
      </c>
      <c r="C275" s="183">
        <v>394</v>
      </c>
      <c r="D275" s="186" t="s">
        <v>544</v>
      </c>
      <c r="E275" s="183">
        <v>12010674</v>
      </c>
      <c r="F275" s="186" t="s">
        <v>564</v>
      </c>
      <c r="G275" s="198" t="s">
        <v>487</v>
      </c>
      <c r="H275" s="179">
        <f>VLOOKUP(A275,BASE!A:N,14,0)</f>
        <v>26.677989999999998</v>
      </c>
      <c r="I275" s="214">
        <v>0.3</v>
      </c>
      <c r="J275" s="220">
        <f t="shared" si="9"/>
        <v>38.111414285714282</v>
      </c>
    </row>
    <row r="276" spans="1:10" s="186" customFormat="1">
      <c r="A276" s="190" t="str">
        <f t="shared" si="8"/>
        <v>220105161040</v>
      </c>
      <c r="B276" s="186">
        <v>1040</v>
      </c>
      <c r="C276" s="178">
        <v>3878</v>
      </c>
      <c r="D276" s="186" t="s">
        <v>730</v>
      </c>
      <c r="E276" s="183">
        <v>22010516</v>
      </c>
      <c r="F276" s="186" t="s">
        <v>52</v>
      </c>
      <c r="G276" s="198" t="s">
        <v>487</v>
      </c>
      <c r="H276" s="179">
        <f>VLOOKUP(A276,BASE!A:N,14,0)</f>
        <v>0.30787999999999999</v>
      </c>
      <c r="I276" s="214">
        <v>0.3</v>
      </c>
      <c r="J276" s="220">
        <f t="shared" si="9"/>
        <v>0.43982857142857146</v>
      </c>
    </row>
    <row r="277" spans="1:10" s="186" customFormat="1">
      <c r="A277" s="190" t="str">
        <f t="shared" si="8"/>
        <v>220105161040</v>
      </c>
      <c r="B277" s="186">
        <v>1040</v>
      </c>
      <c r="C277" s="178">
        <v>3878</v>
      </c>
      <c r="D277" s="186" t="s">
        <v>730</v>
      </c>
      <c r="E277" s="183">
        <v>22010516</v>
      </c>
      <c r="F277" s="186" t="s">
        <v>52</v>
      </c>
      <c r="G277" s="198" t="s">
        <v>487</v>
      </c>
      <c r="H277" s="179">
        <f>VLOOKUP(A277,BASE!A:N,14,0)</f>
        <v>0.30787999999999999</v>
      </c>
      <c r="I277" s="214">
        <v>0.3</v>
      </c>
      <c r="J277" s="220">
        <f t="shared" si="9"/>
        <v>0.43982857142857146</v>
      </c>
    </row>
    <row r="278" spans="1:10" s="186" customFormat="1">
      <c r="A278" s="190" t="str">
        <f t="shared" si="8"/>
        <v>220105161040</v>
      </c>
      <c r="B278" s="186">
        <v>1040</v>
      </c>
      <c r="C278" s="183">
        <v>539</v>
      </c>
      <c r="D278" s="186" t="s">
        <v>545</v>
      </c>
      <c r="E278" s="183">
        <v>22010516</v>
      </c>
      <c r="F278" s="186" t="s">
        <v>52</v>
      </c>
      <c r="G278" s="198" t="s">
        <v>487</v>
      </c>
      <c r="H278" s="179">
        <f>VLOOKUP(A278,BASE!A:N,14,0)</f>
        <v>0.30787999999999999</v>
      </c>
      <c r="I278" s="214">
        <v>0.3</v>
      </c>
      <c r="J278" s="220">
        <f t="shared" si="9"/>
        <v>0.43982857142857146</v>
      </c>
    </row>
    <row r="279" spans="1:10" s="186" customFormat="1">
      <c r="A279" s="190" t="str">
        <f t="shared" si="8"/>
        <v>220105161040</v>
      </c>
      <c r="B279" s="186">
        <v>1040</v>
      </c>
      <c r="C279" s="178">
        <v>539</v>
      </c>
      <c r="D279" s="186" t="s">
        <v>545</v>
      </c>
      <c r="E279" s="183">
        <v>22010516</v>
      </c>
      <c r="F279" s="186" t="s">
        <v>52</v>
      </c>
      <c r="G279" s="198" t="s">
        <v>487</v>
      </c>
      <c r="H279" s="179">
        <f>VLOOKUP(A279,BASE!A:N,14,0)</f>
        <v>0.30787999999999999</v>
      </c>
      <c r="I279" s="214">
        <v>0.3</v>
      </c>
      <c r="J279" s="220">
        <f t="shared" si="9"/>
        <v>0.43982857142857146</v>
      </c>
    </row>
    <row r="280" spans="1:10" s="186" customFormat="1">
      <c r="A280" s="190" t="str">
        <f t="shared" si="8"/>
        <v>220105161040</v>
      </c>
      <c r="B280" s="186">
        <v>1040</v>
      </c>
      <c r="C280" s="178">
        <v>539</v>
      </c>
      <c r="D280" s="186" t="s">
        <v>545</v>
      </c>
      <c r="E280" s="183">
        <v>22010516</v>
      </c>
      <c r="F280" s="186" t="s">
        <v>52</v>
      </c>
      <c r="G280" s="198" t="s">
        <v>487</v>
      </c>
      <c r="H280" s="179">
        <f>VLOOKUP(A280,BASE!A:N,14,0)</f>
        <v>0.30787999999999999</v>
      </c>
      <c r="I280" s="214">
        <v>0.3</v>
      </c>
      <c r="J280" s="220">
        <f t="shared" si="9"/>
        <v>0.43982857142857146</v>
      </c>
    </row>
    <row r="281" spans="1:10" s="186" customFormat="1">
      <c r="A281" s="190" t="str">
        <f t="shared" si="8"/>
        <v>816000602060</v>
      </c>
      <c r="B281" s="186">
        <v>2060</v>
      </c>
      <c r="C281" s="183">
        <v>2943</v>
      </c>
      <c r="D281" s="186" t="s">
        <v>546</v>
      </c>
      <c r="E281" s="183">
        <v>81600060</v>
      </c>
      <c r="F281" s="186" t="s">
        <v>572</v>
      </c>
      <c r="G281" s="198" t="s">
        <v>487</v>
      </c>
      <c r="H281" s="179">
        <f>VLOOKUP(A281,BASE!A:N,14,0)</f>
        <v>0.44002000000000002</v>
      </c>
      <c r="I281" s="214">
        <v>0.3</v>
      </c>
      <c r="J281" s="220">
        <f t="shared" si="9"/>
        <v>0.62860000000000005</v>
      </c>
    </row>
    <row r="282" spans="1:10" s="186" customFormat="1">
      <c r="A282" s="190" t="str">
        <f t="shared" si="8"/>
        <v>825000024010</v>
      </c>
      <c r="B282" s="186">
        <v>4010</v>
      </c>
      <c r="C282" s="178">
        <v>4154</v>
      </c>
      <c r="D282" s="186" t="s">
        <v>709</v>
      </c>
      <c r="E282" s="183">
        <v>82500002</v>
      </c>
      <c r="F282" s="186" t="s">
        <v>84</v>
      </c>
      <c r="G282" s="198" t="s">
        <v>487</v>
      </c>
      <c r="H282" s="179">
        <f>VLOOKUP(A282,BASE!A:N,14,0)</f>
        <v>13.674250000000001</v>
      </c>
      <c r="I282" s="214">
        <v>0.3</v>
      </c>
      <c r="J282" s="220">
        <f t="shared" si="9"/>
        <v>19.53464285714286</v>
      </c>
    </row>
    <row r="283" spans="1:10" s="186" customFormat="1">
      <c r="A283" s="190" t="str">
        <f t="shared" si="8"/>
        <v>816000311040</v>
      </c>
      <c r="B283" s="186">
        <v>1040</v>
      </c>
      <c r="C283" s="178">
        <v>4154</v>
      </c>
      <c r="D283" s="186" t="s">
        <v>709</v>
      </c>
      <c r="E283" s="183">
        <v>81600031</v>
      </c>
      <c r="F283" s="186" t="s">
        <v>59</v>
      </c>
      <c r="G283" s="198" t="s">
        <v>487</v>
      </c>
      <c r="H283" s="179">
        <f>VLOOKUP(A283,BASE!A:N,14,0)</f>
        <v>0.54407000000000005</v>
      </c>
      <c r="I283" s="214">
        <v>0.3</v>
      </c>
      <c r="J283" s="220">
        <f t="shared" si="9"/>
        <v>0.77724285714285724</v>
      </c>
    </row>
    <row r="284" spans="1:10" s="186" customFormat="1">
      <c r="A284" s="190" t="str">
        <f t="shared" si="8"/>
        <v>816000714010</v>
      </c>
      <c r="B284" s="186">
        <v>4010</v>
      </c>
      <c r="C284" s="178">
        <v>4154</v>
      </c>
      <c r="D284" s="186" t="s">
        <v>709</v>
      </c>
      <c r="E284" s="183">
        <v>81600071</v>
      </c>
      <c r="F284" s="186" t="s">
        <v>918</v>
      </c>
      <c r="G284" s="198" t="s">
        <v>487</v>
      </c>
      <c r="H284" s="179">
        <f>VLOOKUP(A284,BASE!A:N,14,0)</f>
        <v>5.6550700000000003</v>
      </c>
      <c r="I284" s="214">
        <v>0.3</v>
      </c>
      <c r="J284" s="220">
        <f t="shared" si="9"/>
        <v>8.0786714285714289</v>
      </c>
    </row>
    <row r="285" spans="1:10" s="186" customFormat="1">
      <c r="A285" s="190" t="str">
        <f t="shared" si="8"/>
        <v>816000734010</v>
      </c>
      <c r="B285" s="186">
        <v>4010</v>
      </c>
      <c r="C285" s="178">
        <v>4154</v>
      </c>
      <c r="D285" s="186" t="s">
        <v>709</v>
      </c>
      <c r="E285" s="183">
        <v>81600073</v>
      </c>
      <c r="F285" s="186" t="s">
        <v>904</v>
      </c>
      <c r="G285" s="198" t="s">
        <v>487</v>
      </c>
      <c r="H285" s="179">
        <f>VLOOKUP(A285,BASE!A:N,14,0)</f>
        <v>24.565809999999999</v>
      </c>
      <c r="I285" s="214">
        <v>0.3</v>
      </c>
      <c r="J285" s="220">
        <f t="shared" si="9"/>
        <v>35.094014285714287</v>
      </c>
    </row>
    <row r="286" spans="1:10" s="186" customFormat="1">
      <c r="A286" s="190" t="str">
        <f t="shared" si="8"/>
        <v>220105131040</v>
      </c>
      <c r="B286" s="186">
        <v>1040</v>
      </c>
      <c r="C286" s="178">
        <v>4154</v>
      </c>
      <c r="D286" s="186" t="s">
        <v>709</v>
      </c>
      <c r="E286" s="183">
        <v>22010513</v>
      </c>
      <c r="F286" s="186" t="s">
        <v>336</v>
      </c>
      <c r="G286" s="198" t="s">
        <v>487</v>
      </c>
      <c r="H286" s="179">
        <f>VLOOKUP(A286,BASE!A:N,14,0)</f>
        <v>0.30456</v>
      </c>
      <c r="I286" s="214">
        <v>0.3</v>
      </c>
      <c r="J286" s="220">
        <f t="shared" si="9"/>
        <v>0.4350857142857143</v>
      </c>
    </row>
    <row r="287" spans="1:10" s="186" customFormat="1">
      <c r="A287" s="190" t="str">
        <f t="shared" si="8"/>
        <v>220105181040</v>
      </c>
      <c r="B287" s="186">
        <v>1040</v>
      </c>
      <c r="C287" s="178">
        <v>4154</v>
      </c>
      <c r="D287" s="186" t="s">
        <v>709</v>
      </c>
      <c r="E287" s="183">
        <v>22010518</v>
      </c>
      <c r="F287" s="186" t="s">
        <v>337</v>
      </c>
      <c r="G287" s="198" t="s">
        <v>487</v>
      </c>
      <c r="H287" s="179">
        <f>VLOOKUP(A287,BASE!A:N,14,0)</f>
        <v>1.5806</v>
      </c>
      <c r="I287" s="214">
        <v>0.3</v>
      </c>
      <c r="J287" s="220">
        <f t="shared" si="9"/>
        <v>2.258</v>
      </c>
    </row>
    <row r="288" spans="1:10" s="186" customFormat="1">
      <c r="A288" s="190" t="str">
        <f t="shared" si="8"/>
        <v>120106661040</v>
      </c>
      <c r="B288" s="186">
        <v>1040</v>
      </c>
      <c r="C288" s="178">
        <v>4154</v>
      </c>
      <c r="D288" s="186" t="s">
        <v>709</v>
      </c>
      <c r="E288" s="183">
        <v>12010666</v>
      </c>
      <c r="F288" s="186" t="s">
        <v>380</v>
      </c>
      <c r="G288" s="198" t="s">
        <v>487</v>
      </c>
      <c r="H288" s="179">
        <f>VLOOKUP(A288,BASE!A:N,14,0)</f>
        <v>2.1187499999999999</v>
      </c>
      <c r="I288" s="214">
        <v>0.3</v>
      </c>
      <c r="J288" s="220">
        <f t="shared" si="9"/>
        <v>3.0267857142857144</v>
      </c>
    </row>
    <row r="289" spans="1:10" s="186" customFormat="1">
      <c r="A289" s="190" t="str">
        <f t="shared" si="8"/>
        <v>816000311040</v>
      </c>
      <c r="B289" s="186">
        <v>1040</v>
      </c>
      <c r="C289" s="178">
        <v>4154</v>
      </c>
      <c r="D289" s="186" t="s">
        <v>709</v>
      </c>
      <c r="E289" s="183">
        <v>81600031</v>
      </c>
      <c r="F289" s="186" t="s">
        <v>59</v>
      </c>
      <c r="G289" s="198" t="s">
        <v>487</v>
      </c>
      <c r="H289" s="179">
        <f>VLOOKUP(A289,BASE!A:N,14,0)</f>
        <v>0.54407000000000005</v>
      </c>
      <c r="I289" s="214">
        <v>0.3</v>
      </c>
      <c r="J289" s="220">
        <f t="shared" si="9"/>
        <v>0.77724285714285724</v>
      </c>
    </row>
    <row r="290" spans="1:10" s="186" customFormat="1">
      <c r="A290" s="190" t="str">
        <f t="shared" si="8"/>
        <v>120106661040</v>
      </c>
      <c r="B290" s="186">
        <v>1040</v>
      </c>
      <c r="C290" s="178">
        <v>4154</v>
      </c>
      <c r="D290" s="186" t="s">
        <v>709</v>
      </c>
      <c r="E290" s="183">
        <v>12010666</v>
      </c>
      <c r="F290" s="186" t="s">
        <v>380</v>
      </c>
      <c r="G290" s="198" t="s">
        <v>487</v>
      </c>
      <c r="H290" s="179">
        <f>VLOOKUP(A290,BASE!A:N,14,0)</f>
        <v>2.1187499999999999</v>
      </c>
      <c r="I290" s="214">
        <v>0.3</v>
      </c>
      <c r="J290" s="220">
        <f t="shared" si="9"/>
        <v>3.0267857142857144</v>
      </c>
    </row>
    <row r="291" spans="1:10" s="186" customFormat="1">
      <c r="A291" s="190" t="str">
        <f t="shared" si="8"/>
        <v>220105131040</v>
      </c>
      <c r="B291" s="186">
        <v>1040</v>
      </c>
      <c r="C291" s="178">
        <v>4154</v>
      </c>
      <c r="D291" s="186" t="s">
        <v>709</v>
      </c>
      <c r="E291" s="183">
        <v>22010513</v>
      </c>
      <c r="F291" s="186" t="s">
        <v>336</v>
      </c>
      <c r="G291" s="198" t="s">
        <v>487</v>
      </c>
      <c r="H291" s="179">
        <f>VLOOKUP(A291,BASE!A:N,14,0)</f>
        <v>0.30456</v>
      </c>
      <c r="I291" s="214">
        <v>0.3</v>
      </c>
      <c r="J291" s="220">
        <f t="shared" si="9"/>
        <v>0.4350857142857143</v>
      </c>
    </row>
    <row r="292" spans="1:10" s="186" customFormat="1">
      <c r="A292" s="190" t="str">
        <f t="shared" si="8"/>
        <v>220105181040</v>
      </c>
      <c r="B292" s="186">
        <v>1040</v>
      </c>
      <c r="C292" s="178">
        <v>4154</v>
      </c>
      <c r="D292" s="186" t="s">
        <v>709</v>
      </c>
      <c r="E292" s="183">
        <v>22010518</v>
      </c>
      <c r="F292" s="186" t="s">
        <v>337</v>
      </c>
      <c r="G292" s="198" t="s">
        <v>487</v>
      </c>
      <c r="H292" s="179">
        <f>VLOOKUP(A292,BASE!A:N,14,0)</f>
        <v>1.5806</v>
      </c>
      <c r="I292" s="214">
        <v>0.3</v>
      </c>
      <c r="J292" s="220">
        <f t="shared" si="9"/>
        <v>2.258</v>
      </c>
    </row>
    <row r="293" spans="1:10" s="186" customFormat="1">
      <c r="A293" s="190" t="str">
        <f t="shared" si="8"/>
        <v>816000714010</v>
      </c>
      <c r="B293" s="186">
        <v>4010</v>
      </c>
      <c r="C293" s="178">
        <v>4154</v>
      </c>
      <c r="D293" s="186" t="s">
        <v>709</v>
      </c>
      <c r="E293" s="183">
        <v>81600071</v>
      </c>
      <c r="F293" s="186" t="s">
        <v>918</v>
      </c>
      <c r="G293" s="198" t="s">
        <v>487</v>
      </c>
      <c r="H293" s="179">
        <f>VLOOKUP(A293,BASE!A:N,14,0)</f>
        <v>5.6550700000000003</v>
      </c>
      <c r="I293" s="214">
        <v>0.3</v>
      </c>
      <c r="J293" s="220">
        <f t="shared" si="9"/>
        <v>8.0786714285714289</v>
      </c>
    </row>
    <row r="294" spans="1:10" s="186" customFormat="1">
      <c r="A294" s="190" t="str">
        <f t="shared" si="8"/>
        <v>816000734010</v>
      </c>
      <c r="B294" s="186">
        <v>4010</v>
      </c>
      <c r="C294" s="178">
        <v>4154</v>
      </c>
      <c r="D294" s="186" t="s">
        <v>709</v>
      </c>
      <c r="E294" s="183">
        <v>81600073</v>
      </c>
      <c r="F294" s="186" t="s">
        <v>904</v>
      </c>
      <c r="G294" s="198" t="s">
        <v>487</v>
      </c>
      <c r="H294" s="179">
        <f>VLOOKUP(A294,BASE!A:N,14,0)</f>
        <v>24.565809999999999</v>
      </c>
      <c r="I294" s="214">
        <v>0.3</v>
      </c>
      <c r="J294" s="220">
        <f t="shared" si="9"/>
        <v>35.094014285714287</v>
      </c>
    </row>
    <row r="295" spans="1:10" s="186" customFormat="1">
      <c r="A295" s="190" t="str">
        <f t="shared" si="8"/>
        <v>825000024010</v>
      </c>
      <c r="B295" s="186">
        <v>4010</v>
      </c>
      <c r="C295" s="178">
        <v>4154</v>
      </c>
      <c r="D295" s="186" t="s">
        <v>709</v>
      </c>
      <c r="E295" s="183">
        <v>82500002</v>
      </c>
      <c r="F295" s="186" t="s">
        <v>84</v>
      </c>
      <c r="G295" s="198" t="s">
        <v>487</v>
      </c>
      <c r="H295" s="179">
        <f>VLOOKUP(A295,BASE!A:N,14,0)</f>
        <v>13.674250000000001</v>
      </c>
      <c r="I295" s="214">
        <v>0.3</v>
      </c>
      <c r="J295" s="220">
        <f t="shared" si="9"/>
        <v>19.53464285714286</v>
      </c>
    </row>
    <row r="296" spans="1:10" s="186" customFormat="1">
      <c r="A296" s="190" t="str">
        <f t="shared" si="8"/>
        <v>120109221040</v>
      </c>
      <c r="B296" s="186">
        <v>1040</v>
      </c>
      <c r="C296" s="178">
        <v>4154</v>
      </c>
      <c r="D296" s="186" t="s">
        <v>709</v>
      </c>
      <c r="E296" s="183">
        <v>12010922</v>
      </c>
      <c r="F296" s="186" t="s">
        <v>938</v>
      </c>
      <c r="G296" s="198" t="s">
        <v>487</v>
      </c>
      <c r="H296" s="179">
        <f>VLOOKUP(A296,BASE!A:N,14,0)</f>
        <v>0.88681999999999994</v>
      </c>
      <c r="I296" s="214">
        <v>0.3</v>
      </c>
      <c r="J296" s="220">
        <f t="shared" si="9"/>
        <v>1.2668857142857144</v>
      </c>
    </row>
    <row r="297" spans="1:10" s="186" customFormat="1">
      <c r="A297" s="190" t="str">
        <f t="shared" si="8"/>
        <v>220105131040</v>
      </c>
      <c r="B297" s="186">
        <v>1040</v>
      </c>
      <c r="C297" s="183">
        <v>1411</v>
      </c>
      <c r="D297" s="186" t="s">
        <v>547</v>
      </c>
      <c r="E297" s="183">
        <v>22010513</v>
      </c>
      <c r="F297" s="186" t="s">
        <v>336</v>
      </c>
      <c r="G297" s="198" t="s">
        <v>487</v>
      </c>
      <c r="H297" s="179">
        <f>VLOOKUP(A297,BASE!A:N,14,0)</f>
        <v>0.30456</v>
      </c>
      <c r="I297" s="214">
        <v>0.3</v>
      </c>
      <c r="J297" s="220">
        <f t="shared" si="9"/>
        <v>0.4350857142857143</v>
      </c>
    </row>
    <row r="298" spans="1:10" s="186" customFormat="1">
      <c r="A298" s="190" t="str">
        <f t="shared" si="8"/>
        <v>220105181040</v>
      </c>
      <c r="B298" s="186">
        <v>1040</v>
      </c>
      <c r="C298" s="183">
        <v>1411</v>
      </c>
      <c r="D298" s="186" t="s">
        <v>547</v>
      </c>
      <c r="E298" s="183">
        <v>22010518</v>
      </c>
      <c r="F298" s="186" t="s">
        <v>337</v>
      </c>
      <c r="G298" s="198" t="s">
        <v>487</v>
      </c>
      <c r="H298" s="179">
        <f>VLOOKUP(A298,BASE!A:N,14,0)</f>
        <v>1.5806</v>
      </c>
      <c r="I298" s="214">
        <v>0.3</v>
      </c>
      <c r="J298" s="220">
        <f t="shared" si="9"/>
        <v>2.258</v>
      </c>
    </row>
    <row r="299" spans="1:10" s="186" customFormat="1">
      <c r="A299" s="190" t="str">
        <f t="shared" si="8"/>
        <v>120106661040</v>
      </c>
      <c r="B299" s="186">
        <v>1040</v>
      </c>
      <c r="C299" s="183">
        <v>1411</v>
      </c>
      <c r="D299" s="186" t="s">
        <v>547</v>
      </c>
      <c r="E299" s="183">
        <v>12010666</v>
      </c>
      <c r="F299" s="186" t="s">
        <v>380</v>
      </c>
      <c r="G299" s="198" t="s">
        <v>487</v>
      </c>
      <c r="H299" s="179">
        <f>VLOOKUP(A299,BASE!A:N,14,0)</f>
        <v>2.1187499999999999</v>
      </c>
      <c r="I299" s="214">
        <v>0.3</v>
      </c>
      <c r="J299" s="220">
        <f t="shared" si="9"/>
        <v>3.0267857142857144</v>
      </c>
    </row>
    <row r="300" spans="1:10" s="186" customFormat="1">
      <c r="A300" s="190" t="str">
        <f t="shared" si="8"/>
        <v>825000024010</v>
      </c>
      <c r="B300" s="186">
        <v>4010</v>
      </c>
      <c r="C300" s="183">
        <v>1411</v>
      </c>
      <c r="D300" s="186" t="s">
        <v>547</v>
      </c>
      <c r="E300" s="183">
        <v>82500002</v>
      </c>
      <c r="F300" s="186" t="s">
        <v>84</v>
      </c>
      <c r="G300" s="198" t="s">
        <v>487</v>
      </c>
      <c r="H300" s="179">
        <f>VLOOKUP(A300,BASE!A:N,14,0)</f>
        <v>13.674250000000001</v>
      </c>
      <c r="I300" s="214">
        <v>0.3</v>
      </c>
      <c r="J300" s="220">
        <f t="shared" si="9"/>
        <v>19.53464285714286</v>
      </c>
    </row>
    <row r="301" spans="1:10" s="186" customFormat="1">
      <c r="A301" s="190" t="str">
        <f t="shared" si="8"/>
        <v>816000714010</v>
      </c>
      <c r="B301" s="186">
        <v>4010</v>
      </c>
      <c r="C301" s="183">
        <v>1411</v>
      </c>
      <c r="D301" s="186" t="s">
        <v>547</v>
      </c>
      <c r="E301" s="183">
        <v>81600071</v>
      </c>
      <c r="F301" s="186" t="s">
        <v>565</v>
      </c>
      <c r="G301" s="198" t="s">
        <v>487</v>
      </c>
      <c r="H301" s="179">
        <f>VLOOKUP(A301,BASE!A:N,14,0)</f>
        <v>5.6550700000000003</v>
      </c>
      <c r="I301" s="214">
        <v>0.3</v>
      </c>
      <c r="J301" s="220">
        <f t="shared" si="9"/>
        <v>8.0786714285714289</v>
      </c>
    </row>
    <row r="302" spans="1:10" s="186" customFormat="1">
      <c r="A302" s="190" t="str">
        <f t="shared" si="8"/>
        <v>816000101040</v>
      </c>
      <c r="B302" s="186">
        <v>1040</v>
      </c>
      <c r="C302" s="183">
        <v>3804</v>
      </c>
      <c r="D302" s="186" t="s">
        <v>548</v>
      </c>
      <c r="E302" s="183">
        <v>81600010</v>
      </c>
      <c r="F302" s="186" t="s">
        <v>633</v>
      </c>
      <c r="G302" s="198" t="s">
        <v>487</v>
      </c>
      <c r="H302" s="179">
        <f>VLOOKUP(A302,BASE!A:N,14,0)</f>
        <v>0.16116</v>
      </c>
      <c r="I302" s="214">
        <v>0.3</v>
      </c>
      <c r="J302" s="220">
        <f t="shared" si="9"/>
        <v>0.23022857142857145</v>
      </c>
    </row>
    <row r="303" spans="1:10" s="186" customFormat="1">
      <c r="A303" s="190" t="str">
        <f t="shared" si="8"/>
        <v>816000761040</v>
      </c>
      <c r="B303" s="186">
        <v>1040</v>
      </c>
      <c r="C303" s="183">
        <v>3804</v>
      </c>
      <c r="D303" s="186" t="s">
        <v>548</v>
      </c>
      <c r="E303" s="183">
        <v>81600076</v>
      </c>
      <c r="F303" s="186" t="s">
        <v>625</v>
      </c>
      <c r="G303" s="198" t="s">
        <v>487</v>
      </c>
      <c r="H303" s="179">
        <f>VLOOKUP(A303,BASE!A:N,14,0)</f>
        <v>0.94630000000000003</v>
      </c>
      <c r="I303" s="214">
        <v>0.3</v>
      </c>
      <c r="J303" s="220">
        <f t="shared" si="9"/>
        <v>1.3518571428571431</v>
      </c>
    </row>
    <row r="304" spans="1:10" s="186" customFormat="1">
      <c r="A304" s="190" t="str">
        <f t="shared" si="8"/>
        <v>810000341040</v>
      </c>
      <c r="B304" s="186">
        <v>1040</v>
      </c>
      <c r="C304" s="183">
        <v>3804</v>
      </c>
      <c r="D304" s="186" t="s">
        <v>548</v>
      </c>
      <c r="E304" s="183">
        <v>81000034</v>
      </c>
      <c r="F304" s="186" t="s">
        <v>631</v>
      </c>
      <c r="G304" s="198" t="s">
        <v>487</v>
      </c>
      <c r="H304" s="179">
        <f>VLOOKUP(A304,BASE!A:N,14,0)</f>
        <v>0.52517999999999998</v>
      </c>
      <c r="I304" s="214">
        <v>0.3</v>
      </c>
      <c r="J304" s="220">
        <f t="shared" si="9"/>
        <v>0.75025714285714284</v>
      </c>
    </row>
    <row r="305" spans="1:10" s="186" customFormat="1">
      <c r="A305" s="190" t="str">
        <f t="shared" si="8"/>
        <v>810000341040</v>
      </c>
      <c r="B305" s="186">
        <v>1040</v>
      </c>
      <c r="C305" s="178">
        <v>3805</v>
      </c>
      <c r="D305" s="186" t="s">
        <v>548</v>
      </c>
      <c r="E305" s="183">
        <v>81000034</v>
      </c>
      <c r="F305" s="186" t="s">
        <v>631</v>
      </c>
      <c r="G305" s="198" t="s">
        <v>487</v>
      </c>
      <c r="H305" s="179">
        <f>VLOOKUP(A305,BASE!A:N,14,0)</f>
        <v>0.52517999999999998</v>
      </c>
      <c r="I305" s="214">
        <v>0.3</v>
      </c>
      <c r="J305" s="220">
        <f t="shared" si="9"/>
        <v>0.75025714285714284</v>
      </c>
    </row>
    <row r="306" spans="1:10" s="186" customFormat="1">
      <c r="A306" s="190" t="str">
        <f t="shared" si="8"/>
        <v>823000062060</v>
      </c>
      <c r="B306" s="186">
        <v>2060</v>
      </c>
      <c r="C306" s="183">
        <v>1344</v>
      </c>
      <c r="D306" s="186" t="s">
        <v>570</v>
      </c>
      <c r="E306" s="183">
        <v>82300006</v>
      </c>
      <c r="F306" s="186" t="s">
        <v>325</v>
      </c>
      <c r="G306" s="198" t="s">
        <v>487</v>
      </c>
      <c r="H306" s="179">
        <f>VLOOKUP(A306,BASE!A:N,14,0)</f>
        <v>0.1061</v>
      </c>
      <c r="I306" s="214">
        <v>0.3</v>
      </c>
      <c r="J306" s="220">
        <f t="shared" si="9"/>
        <v>0.15157142857142858</v>
      </c>
    </row>
    <row r="307" spans="1:10" s="186" customFormat="1">
      <c r="A307" s="190" t="str">
        <f t="shared" si="8"/>
        <v>620106942060</v>
      </c>
      <c r="B307" s="186">
        <v>2060</v>
      </c>
      <c r="C307" s="183">
        <v>1344</v>
      </c>
      <c r="D307" s="186" t="s">
        <v>570</v>
      </c>
      <c r="E307" s="183">
        <v>62010694</v>
      </c>
      <c r="F307" s="186" t="s">
        <v>597</v>
      </c>
      <c r="G307" s="198" t="s">
        <v>487</v>
      </c>
      <c r="H307" s="179">
        <f>VLOOKUP(A307,BASE!A:N,14,0)</f>
        <v>20.436240000000002</v>
      </c>
      <c r="I307" s="214">
        <v>0.3</v>
      </c>
      <c r="J307" s="220">
        <f t="shared" si="9"/>
        <v>29.194628571428577</v>
      </c>
    </row>
    <row r="308" spans="1:10" s="186" customFormat="1">
      <c r="A308" s="190" t="str">
        <f t="shared" si="8"/>
        <v>823000062060</v>
      </c>
      <c r="B308" s="186">
        <v>2060</v>
      </c>
      <c r="C308" s="183">
        <v>1400</v>
      </c>
      <c r="D308" s="186" t="s">
        <v>570</v>
      </c>
      <c r="E308" s="183">
        <v>82300006</v>
      </c>
      <c r="F308" s="186" t="s">
        <v>325</v>
      </c>
      <c r="G308" s="198" t="s">
        <v>487</v>
      </c>
      <c r="H308" s="179">
        <f>VLOOKUP(A308,BASE!A:N,14,0)</f>
        <v>0.1061</v>
      </c>
      <c r="I308" s="214">
        <v>0.3</v>
      </c>
      <c r="J308" s="220">
        <f t="shared" si="9"/>
        <v>0.15157142857142858</v>
      </c>
    </row>
    <row r="309" spans="1:10" s="186" customFormat="1">
      <c r="A309" s="190" t="str">
        <f t="shared" si="8"/>
        <v>120102301040</v>
      </c>
      <c r="B309" s="186">
        <v>1040</v>
      </c>
      <c r="C309" s="183">
        <v>58</v>
      </c>
      <c r="D309" s="186" t="s">
        <v>608</v>
      </c>
      <c r="E309" s="183">
        <v>12010230</v>
      </c>
      <c r="F309" s="186" t="s">
        <v>333</v>
      </c>
      <c r="G309" s="198" t="s">
        <v>487</v>
      </c>
      <c r="H309" s="179">
        <f>VLOOKUP(A309,BASE!A:N,14,0)</f>
        <v>0.81562999999999997</v>
      </c>
      <c r="I309" s="214">
        <v>0.3</v>
      </c>
      <c r="J309" s="220">
        <f t="shared" si="9"/>
        <v>1.1651857142857143</v>
      </c>
    </row>
    <row r="310" spans="1:10" s="186" customFormat="1">
      <c r="A310" s="190" t="str">
        <f t="shared" si="8"/>
        <v>120102301040</v>
      </c>
      <c r="B310" s="186">
        <v>1040</v>
      </c>
      <c r="C310" s="183">
        <v>6930</v>
      </c>
      <c r="D310" s="186" t="s">
        <v>608</v>
      </c>
      <c r="E310" s="183">
        <v>12010230</v>
      </c>
      <c r="F310" s="186" t="s">
        <v>333</v>
      </c>
      <c r="G310" s="198" t="s">
        <v>487</v>
      </c>
      <c r="H310" s="179">
        <f>VLOOKUP(A310,BASE!A:N,14,0)</f>
        <v>0.81562999999999997</v>
      </c>
      <c r="I310" s="214">
        <v>0.3</v>
      </c>
      <c r="J310" s="220">
        <f t="shared" si="9"/>
        <v>1.1651857142857143</v>
      </c>
    </row>
    <row r="311" spans="1:10" s="186" customFormat="1">
      <c r="A311" s="190" t="str">
        <f t="shared" si="8"/>
        <v>120107951040</v>
      </c>
      <c r="B311" s="186">
        <v>1040</v>
      </c>
      <c r="C311" s="178">
        <v>2127</v>
      </c>
      <c r="D311" s="186" t="s">
        <v>549</v>
      </c>
      <c r="E311" s="183">
        <v>12010795</v>
      </c>
      <c r="F311" s="186" t="s">
        <v>895</v>
      </c>
      <c r="G311" s="198" t="s">
        <v>487</v>
      </c>
      <c r="H311" s="179">
        <f>VLOOKUP(A311,BASE!A:N,14,0)</f>
        <v>3.75346</v>
      </c>
      <c r="I311" s="214">
        <v>0.3</v>
      </c>
      <c r="J311" s="220">
        <f t="shared" si="9"/>
        <v>5.3620857142857146</v>
      </c>
    </row>
    <row r="312" spans="1:10" s="186" customFormat="1">
      <c r="A312" s="190" t="str">
        <f t="shared" si="8"/>
        <v>120109251040</v>
      </c>
      <c r="B312" s="186">
        <v>1040</v>
      </c>
      <c r="C312" s="178">
        <v>2127</v>
      </c>
      <c r="D312" s="186" t="s">
        <v>549</v>
      </c>
      <c r="E312" s="183">
        <v>12010925</v>
      </c>
      <c r="F312" s="186" t="s">
        <v>934</v>
      </c>
      <c r="G312" s="198" t="s">
        <v>487</v>
      </c>
      <c r="H312" s="179">
        <f>VLOOKUP(A312,BASE!A:N,14,0)</f>
        <v>2.2555700000000001</v>
      </c>
      <c r="I312" s="214">
        <v>0.3</v>
      </c>
      <c r="J312" s="220">
        <f t="shared" si="9"/>
        <v>3.2222428571428576</v>
      </c>
    </row>
    <row r="313" spans="1:10" s="186" customFormat="1">
      <c r="A313" s="190" t="str">
        <f t="shared" si="8"/>
        <v>120107951040</v>
      </c>
      <c r="B313" s="186">
        <v>1040</v>
      </c>
      <c r="C313" s="178">
        <v>2127</v>
      </c>
      <c r="D313" s="186" t="s">
        <v>549</v>
      </c>
      <c r="E313" s="183">
        <v>12010795</v>
      </c>
      <c r="F313" s="186" t="s">
        <v>895</v>
      </c>
      <c r="G313" s="198" t="s">
        <v>487</v>
      </c>
      <c r="H313" s="179">
        <f>VLOOKUP(A313,BASE!A:N,14,0)</f>
        <v>3.75346</v>
      </c>
      <c r="I313" s="214">
        <v>0.3</v>
      </c>
      <c r="J313" s="220">
        <f t="shared" si="9"/>
        <v>5.3620857142857146</v>
      </c>
    </row>
    <row r="314" spans="1:10" s="186" customFormat="1">
      <c r="A314" s="190" t="str">
        <f t="shared" si="8"/>
        <v>816000334010</v>
      </c>
      <c r="B314" s="186">
        <v>4010</v>
      </c>
      <c r="C314" s="178">
        <v>4621</v>
      </c>
      <c r="D314" s="186" t="s">
        <v>994</v>
      </c>
      <c r="E314" s="183">
        <v>81600033</v>
      </c>
      <c r="F314" s="186" t="s">
        <v>1030</v>
      </c>
      <c r="G314" s="198" t="s">
        <v>487</v>
      </c>
      <c r="H314" s="179">
        <f>VLOOKUP(A314,BASE!A:N,14,0)</f>
        <v>17.229430000000001</v>
      </c>
      <c r="I314" s="214">
        <v>0.3</v>
      </c>
      <c r="J314" s="220">
        <f t="shared" si="9"/>
        <v>24.61347142857143</v>
      </c>
    </row>
    <row r="315" spans="1:10" s="186" customFormat="1">
      <c r="A315" s="190" t="str">
        <f t="shared" si="8"/>
        <v>816000671040</v>
      </c>
      <c r="B315" s="186">
        <v>1040</v>
      </c>
      <c r="C315" s="178">
        <v>5124</v>
      </c>
      <c r="D315" s="186" t="s">
        <v>551</v>
      </c>
      <c r="E315" s="183">
        <v>81600067</v>
      </c>
      <c r="F315" s="186" t="s">
        <v>929</v>
      </c>
      <c r="G315" s="198" t="s">
        <v>487</v>
      </c>
      <c r="H315" s="179">
        <f>VLOOKUP(A315,BASE!A:N,14,0)</f>
        <v>0.32179000000000002</v>
      </c>
      <c r="I315" s="214">
        <v>0.3</v>
      </c>
      <c r="J315" s="220">
        <f t="shared" si="9"/>
        <v>0.45970000000000005</v>
      </c>
    </row>
    <row r="316" spans="1:10" s="186" customFormat="1">
      <c r="A316" s="190" t="str">
        <f t="shared" si="8"/>
        <v>816000671040</v>
      </c>
      <c r="B316" s="186">
        <v>1040</v>
      </c>
      <c r="C316" s="178">
        <v>5124</v>
      </c>
      <c r="D316" s="186" t="s">
        <v>551</v>
      </c>
      <c r="E316" s="183">
        <v>81600067</v>
      </c>
      <c r="F316" s="186" t="s">
        <v>929</v>
      </c>
      <c r="G316" s="198" t="s">
        <v>487</v>
      </c>
      <c r="H316" s="179">
        <f>VLOOKUP(A316,BASE!A:N,14,0)</f>
        <v>0.32179000000000002</v>
      </c>
      <c r="I316" s="214">
        <v>0.3</v>
      </c>
      <c r="J316" s="220">
        <f t="shared" si="9"/>
        <v>0.45970000000000005</v>
      </c>
    </row>
    <row r="317" spans="1:10" s="186" customFormat="1">
      <c r="A317" s="190" t="str">
        <f t="shared" si="8"/>
        <v>809000022060</v>
      </c>
      <c r="B317" s="186">
        <v>2060</v>
      </c>
      <c r="C317" s="183">
        <v>451</v>
      </c>
      <c r="D317" s="186" t="s">
        <v>552</v>
      </c>
      <c r="E317" s="183">
        <v>80900002</v>
      </c>
      <c r="F317" s="186" t="s">
        <v>619</v>
      </c>
      <c r="G317" s="198" t="s">
        <v>487</v>
      </c>
      <c r="H317" s="179">
        <f>VLOOKUP(A317,BASE!A:N,14,0)</f>
        <v>25.991689999999998</v>
      </c>
      <c r="I317" s="214">
        <v>0.3</v>
      </c>
      <c r="J317" s="220">
        <f t="shared" si="9"/>
        <v>37.130985714285714</v>
      </c>
    </row>
    <row r="318" spans="1:10" s="186" customFormat="1">
      <c r="A318" s="190" t="str">
        <f t="shared" si="8"/>
        <v>823000122060</v>
      </c>
      <c r="B318" s="186">
        <v>2060</v>
      </c>
      <c r="C318" s="183">
        <v>451</v>
      </c>
      <c r="D318" s="186" t="s">
        <v>552</v>
      </c>
      <c r="E318" s="183">
        <v>82300012</v>
      </c>
      <c r="F318" s="186" t="s">
        <v>617</v>
      </c>
      <c r="G318" s="198" t="s">
        <v>487</v>
      </c>
      <c r="H318" s="179">
        <f>VLOOKUP(A318,BASE!A:N,14,0)</f>
        <v>2.5316999999999998</v>
      </c>
      <c r="I318" s="214">
        <v>0.3</v>
      </c>
      <c r="J318" s="220">
        <f t="shared" si="9"/>
        <v>3.6167142857142855</v>
      </c>
    </row>
    <row r="319" spans="1:10" s="186" customFormat="1">
      <c r="A319" s="190" t="str">
        <f t="shared" si="8"/>
        <v>816000701040</v>
      </c>
      <c r="B319" s="186">
        <v>1040</v>
      </c>
      <c r="C319" s="178">
        <v>3284</v>
      </c>
      <c r="D319" s="186" t="s">
        <v>553</v>
      </c>
      <c r="E319" s="183">
        <v>81600070</v>
      </c>
      <c r="F319" s="186" t="s">
        <v>465</v>
      </c>
      <c r="G319" s="198" t="s">
        <v>487</v>
      </c>
      <c r="H319" s="179">
        <f>VLOOKUP(A319,BASE!A:N,14,0)</f>
        <v>1.2279800000000001</v>
      </c>
      <c r="I319" s="214">
        <v>0.3</v>
      </c>
      <c r="J319" s="220">
        <f t="shared" si="9"/>
        <v>1.7542571428571432</v>
      </c>
    </row>
    <row r="320" spans="1:10" s="186" customFormat="1">
      <c r="A320" s="190" t="str">
        <f t="shared" si="8"/>
        <v>816000734010</v>
      </c>
      <c r="B320" s="186">
        <v>4010</v>
      </c>
      <c r="C320" s="178">
        <v>3284</v>
      </c>
      <c r="D320" s="186" t="s">
        <v>553</v>
      </c>
      <c r="E320" s="183">
        <v>81600073</v>
      </c>
      <c r="F320" s="186" t="s">
        <v>904</v>
      </c>
      <c r="G320" s="198" t="s">
        <v>487</v>
      </c>
      <c r="H320" s="179">
        <f>VLOOKUP(A320,BASE!A:N,14,0)</f>
        <v>24.565809999999999</v>
      </c>
      <c r="I320" s="214">
        <v>0.3</v>
      </c>
      <c r="J320" s="220">
        <f t="shared" si="9"/>
        <v>35.094014285714287</v>
      </c>
    </row>
    <row r="321" spans="1:10" s="186" customFormat="1">
      <c r="A321" s="190" t="str">
        <f t="shared" si="8"/>
        <v>120107951040</v>
      </c>
      <c r="B321" s="186">
        <v>1040</v>
      </c>
      <c r="C321" s="178">
        <v>3284</v>
      </c>
      <c r="D321" s="186" t="s">
        <v>553</v>
      </c>
      <c r="E321" s="183">
        <v>12010795</v>
      </c>
      <c r="F321" s="186" t="s">
        <v>895</v>
      </c>
      <c r="G321" s="198" t="s">
        <v>487</v>
      </c>
      <c r="H321" s="179">
        <f>VLOOKUP(A321,BASE!A:N,14,0)</f>
        <v>3.75346</v>
      </c>
      <c r="I321" s="214">
        <v>0.3</v>
      </c>
      <c r="J321" s="220">
        <f t="shared" si="9"/>
        <v>5.3620857142857146</v>
      </c>
    </row>
    <row r="322" spans="1:10" s="186" customFormat="1">
      <c r="A322" s="190" t="str">
        <f t="shared" ref="A322:A331" si="10">E322&amp;B322</f>
        <v>120107951040</v>
      </c>
      <c r="B322" s="186">
        <v>1040</v>
      </c>
      <c r="C322" s="178">
        <v>3284</v>
      </c>
      <c r="D322" s="186" t="s">
        <v>553</v>
      </c>
      <c r="E322" s="183">
        <v>12010795</v>
      </c>
      <c r="F322" s="186" t="s">
        <v>895</v>
      </c>
      <c r="G322" s="198" t="s">
        <v>487</v>
      </c>
      <c r="H322" s="179">
        <f>VLOOKUP(A322,BASE!A:N,14,0)</f>
        <v>3.75346</v>
      </c>
      <c r="I322" s="214">
        <v>0.3</v>
      </c>
      <c r="J322" s="220">
        <f t="shared" ref="J322:J331" si="11">(H322)/(100%-I322)</f>
        <v>5.3620857142857146</v>
      </c>
    </row>
    <row r="323" spans="1:10" s="186" customFormat="1">
      <c r="A323" s="190" t="str">
        <f t="shared" si="10"/>
        <v>816000701040</v>
      </c>
      <c r="B323" s="186">
        <v>1040</v>
      </c>
      <c r="C323" s="178">
        <v>3284</v>
      </c>
      <c r="D323" s="186" t="s">
        <v>553</v>
      </c>
      <c r="E323" s="183">
        <v>81600070</v>
      </c>
      <c r="F323" s="186" t="s">
        <v>465</v>
      </c>
      <c r="G323" s="198" t="s">
        <v>487</v>
      </c>
      <c r="H323" s="179">
        <f>VLOOKUP(A323,BASE!A:N,14,0)</f>
        <v>1.2279800000000001</v>
      </c>
      <c r="I323" s="214">
        <v>0.3</v>
      </c>
      <c r="J323" s="220">
        <f t="shared" si="11"/>
        <v>1.7542571428571432</v>
      </c>
    </row>
    <row r="324" spans="1:10" s="186" customFormat="1">
      <c r="A324" s="190" t="str">
        <f t="shared" si="10"/>
        <v>816000734010</v>
      </c>
      <c r="B324" s="186">
        <v>4010</v>
      </c>
      <c r="C324" s="178">
        <v>3284</v>
      </c>
      <c r="D324" s="186" t="s">
        <v>553</v>
      </c>
      <c r="E324" s="183">
        <v>81600073</v>
      </c>
      <c r="F324" s="186" t="s">
        <v>904</v>
      </c>
      <c r="G324" s="198" t="s">
        <v>487</v>
      </c>
      <c r="H324" s="179">
        <f>VLOOKUP(A324,BASE!A:N,14,0)</f>
        <v>24.565809999999999</v>
      </c>
      <c r="I324" s="214">
        <v>0.3</v>
      </c>
      <c r="J324" s="220">
        <f t="shared" si="11"/>
        <v>35.094014285714287</v>
      </c>
    </row>
    <row r="325" spans="1:10" s="186" customFormat="1">
      <c r="A325" s="190" t="str">
        <f t="shared" si="10"/>
        <v>120109281040</v>
      </c>
      <c r="B325" s="186">
        <v>1040</v>
      </c>
      <c r="C325" s="178">
        <v>3284</v>
      </c>
      <c r="D325" s="186" t="s">
        <v>553</v>
      </c>
      <c r="E325" s="183">
        <v>12010928</v>
      </c>
      <c r="F325" s="186" t="s">
        <v>553</v>
      </c>
      <c r="G325" s="198" t="s">
        <v>487</v>
      </c>
      <c r="H325" s="179">
        <f>VLOOKUP(A325,BASE!A:N,14,0)</f>
        <v>1.67343</v>
      </c>
      <c r="I325" s="214">
        <v>0.3</v>
      </c>
      <c r="J325" s="220">
        <f t="shared" si="11"/>
        <v>2.3906142857142858</v>
      </c>
    </row>
    <row r="326" spans="1:10" s="186" customFormat="1">
      <c r="A326" s="190" t="str">
        <f t="shared" si="10"/>
        <v>120032561040</v>
      </c>
      <c r="B326" s="186">
        <v>1040</v>
      </c>
      <c r="C326" s="178">
        <v>3728</v>
      </c>
      <c r="D326" s="186" t="s">
        <v>555</v>
      </c>
      <c r="E326" s="183">
        <v>12003256</v>
      </c>
      <c r="F326" s="186" t="s">
        <v>646</v>
      </c>
      <c r="G326" s="198" t="s">
        <v>487</v>
      </c>
      <c r="H326" s="179">
        <f>VLOOKUP(A326,BASE!A:N,14,0)</f>
        <v>19.746259999999999</v>
      </c>
      <c r="I326" s="214">
        <v>0.3</v>
      </c>
      <c r="J326" s="220">
        <f t="shared" si="11"/>
        <v>28.208942857142858</v>
      </c>
    </row>
    <row r="327" spans="1:10" s="186" customFormat="1">
      <c r="A327" s="190" t="str">
        <f t="shared" si="10"/>
        <v>120032561040</v>
      </c>
      <c r="B327" s="186">
        <v>1040</v>
      </c>
      <c r="C327" s="178">
        <v>3728</v>
      </c>
      <c r="D327" s="186" t="s">
        <v>555</v>
      </c>
      <c r="E327" s="183">
        <v>12003256</v>
      </c>
      <c r="F327" s="186" t="s">
        <v>646</v>
      </c>
      <c r="G327" s="198" t="s">
        <v>487</v>
      </c>
      <c r="H327" s="179">
        <f>VLOOKUP(A327,BASE!A:N,14,0)</f>
        <v>19.746259999999999</v>
      </c>
      <c r="I327" s="214">
        <v>0.3</v>
      </c>
      <c r="J327" s="220">
        <f t="shared" si="11"/>
        <v>28.208942857142858</v>
      </c>
    </row>
    <row r="328" spans="1:10" s="186" customFormat="1">
      <c r="A328" s="190" t="str">
        <f t="shared" si="10"/>
        <v>120047371040</v>
      </c>
      <c r="B328" s="186">
        <v>1040</v>
      </c>
      <c r="C328" s="183">
        <v>313</v>
      </c>
      <c r="D328" s="186" t="s">
        <v>556</v>
      </c>
      <c r="E328" s="183">
        <v>12004737</v>
      </c>
      <c r="F328" s="186" t="s">
        <v>64</v>
      </c>
      <c r="G328" s="198" t="s">
        <v>487</v>
      </c>
      <c r="H328" s="179">
        <f>VLOOKUP(A328,BASE!A:N,14,0)</f>
        <v>5.5495299999999999</v>
      </c>
      <c r="I328" s="214">
        <v>0.3</v>
      </c>
      <c r="J328" s="220">
        <f t="shared" si="11"/>
        <v>7.9279000000000002</v>
      </c>
    </row>
    <row r="329" spans="1:10" s="186" customFormat="1">
      <c r="A329" s="190" t="str">
        <f t="shared" si="10"/>
        <v>816000081040</v>
      </c>
      <c r="B329" s="186">
        <v>1040</v>
      </c>
      <c r="C329" s="183">
        <v>88</v>
      </c>
      <c r="D329" s="186" t="s">
        <v>558</v>
      </c>
      <c r="E329" s="183">
        <v>81600008</v>
      </c>
      <c r="F329" s="186" t="s">
        <v>324</v>
      </c>
      <c r="G329" s="198" t="s">
        <v>487</v>
      </c>
      <c r="H329" s="179">
        <f>VLOOKUP(A329,BASE!A:N,14,0)</f>
        <v>0.74653000000000003</v>
      </c>
      <c r="I329" s="214">
        <v>0.3</v>
      </c>
      <c r="J329" s="220">
        <f t="shared" si="11"/>
        <v>1.0664714285714287</v>
      </c>
    </row>
    <row r="330" spans="1:10" s="186" customFormat="1">
      <c r="A330" s="190" t="str">
        <f t="shared" si="10"/>
        <v>620107602060</v>
      </c>
      <c r="B330" s="186">
        <v>2060</v>
      </c>
      <c r="C330" s="178">
        <v>2219</v>
      </c>
      <c r="D330" s="186" t="s">
        <v>1097</v>
      </c>
      <c r="E330" s="183">
        <v>62010760</v>
      </c>
      <c r="F330" s="186" t="s">
        <v>1091</v>
      </c>
      <c r="G330" s="198" t="s">
        <v>487</v>
      </c>
      <c r="H330" s="179">
        <f>VLOOKUP(A330,BASE!A:N,14,0)</f>
        <v>64.413880000000006</v>
      </c>
      <c r="I330" s="214">
        <v>0.3</v>
      </c>
      <c r="J330" s="220">
        <f t="shared" si="11"/>
        <v>92.01982857142859</v>
      </c>
    </row>
    <row r="331" spans="1:10" s="186" customFormat="1">
      <c r="A331" s="190" t="str">
        <f t="shared" si="10"/>
        <v>620109182060</v>
      </c>
      <c r="B331" s="186">
        <v>2060</v>
      </c>
      <c r="C331" s="178">
        <v>2219</v>
      </c>
      <c r="D331" s="186" t="s">
        <v>1097</v>
      </c>
      <c r="E331" s="183">
        <v>62010918</v>
      </c>
      <c r="F331" s="186" t="s">
        <v>1092</v>
      </c>
      <c r="G331" s="198" t="s">
        <v>487</v>
      </c>
      <c r="H331" s="179">
        <f>VLOOKUP(A331,BASE!A:N,14,0)</f>
        <v>62.363010000000003</v>
      </c>
      <c r="I331" s="214">
        <v>0.3</v>
      </c>
      <c r="J331" s="220">
        <f t="shared" si="11"/>
        <v>89.09001428571429</v>
      </c>
    </row>
  </sheetData>
  <pageMargins left="0.51181102362204722" right="0.51181102362204722" top="0.78740157480314965" bottom="0.78740157480314965" header="0.31496062992125984" footer="0.31496062992125984"/>
  <pageSetup scale="69" orientation="landscape" r:id="rId1"/>
  <headerFooter>
    <oddHeader>&amp;C&amp;F</oddHeader>
    <oddFooter xml:space="preserve">&amp;L&amp;"-,Negrito"ELABORADO POR:       
&amp;C&amp;"-,Negrito"APROVADO POR:        
&amp;R&amp;"-,Negrito"DATA: 14/07/2016 
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92D050"/>
  </sheetPr>
  <dimension ref="A1:L486"/>
  <sheetViews>
    <sheetView showGridLines="0" topLeftCell="B1" zoomScaleNormal="100" workbookViewId="0">
      <pane ySplit="2" topLeftCell="A98" activePane="bottomLeft" state="frozen"/>
      <selection activeCell="C1" sqref="C1"/>
      <selection pane="bottomLeft" activeCell="E112" sqref="E112"/>
    </sheetView>
  </sheetViews>
  <sheetFormatPr defaultColWidth="9.140625" defaultRowHeight="15"/>
  <cols>
    <col min="1" max="1" width="19.140625" hidden="1" customWidth="1"/>
    <col min="2" max="2" width="7.42578125" customWidth="1"/>
    <col min="3" max="3" width="11.85546875" customWidth="1"/>
    <col min="4" max="4" width="45.140625" customWidth="1"/>
    <col min="5" max="5" width="8.85546875" bestFit="1" customWidth="1"/>
    <col min="6" max="6" width="9.140625" customWidth="1"/>
    <col min="7" max="7" width="8.42578125" customWidth="1"/>
    <col min="8" max="8" width="10.140625" bestFit="1" customWidth="1"/>
    <col min="9" max="9" width="10.5703125" bestFit="1" customWidth="1"/>
    <col min="10" max="10" width="3.7109375" customWidth="1"/>
    <col min="11" max="12" width="8.85546875" customWidth="1"/>
  </cols>
  <sheetData>
    <row r="1" spans="1:12" s="172" customFormat="1" ht="8.4499999999999993" customHeight="1">
      <c r="B1" s="205"/>
      <c r="E1" s="205"/>
      <c r="H1" s="206"/>
      <c r="J1" s="138"/>
      <c r="K1" s="144"/>
      <c r="L1" s="144"/>
    </row>
    <row r="2" spans="1:12" s="176" customFormat="1" ht="42.95" customHeight="1">
      <c r="A2" s="176" t="s">
        <v>580</v>
      </c>
      <c r="B2" s="71" t="s">
        <v>0</v>
      </c>
      <c r="C2" s="71" t="s">
        <v>475</v>
      </c>
      <c r="D2" s="71" t="s">
        <v>476</v>
      </c>
      <c r="E2" s="71" t="s">
        <v>477</v>
      </c>
      <c r="F2" s="72" t="s">
        <v>478</v>
      </c>
      <c r="G2" s="72" t="s">
        <v>479</v>
      </c>
      <c r="H2" s="213" t="s">
        <v>1090</v>
      </c>
      <c r="I2" s="169" t="s">
        <v>5</v>
      </c>
      <c r="J2" s="177"/>
    </row>
    <row r="3" spans="1:12" s="190" customFormat="1">
      <c r="A3" s="190" t="str">
        <f t="shared" ref="A3:A34" si="0">C3&amp;B3</f>
        <v>BR0121174010</v>
      </c>
      <c r="B3" s="198">
        <v>4010</v>
      </c>
      <c r="C3" s="190" t="s">
        <v>2126</v>
      </c>
      <c r="D3" s="190" t="s">
        <v>2127</v>
      </c>
      <c r="E3" s="198" t="s">
        <v>487</v>
      </c>
      <c r="F3" s="179">
        <f>VLOOKUP(A3,BASE!A:N,14,0)</f>
        <v>466.34199999999998</v>
      </c>
      <c r="G3" s="179">
        <f>VLOOKUP(A3,BASE!A:O,15,0)</f>
        <v>12.12</v>
      </c>
      <c r="H3" s="218">
        <v>0.3</v>
      </c>
      <c r="I3" s="180">
        <f t="shared" ref="I3:I34" si="1">SUM(F3:G3)*H3+SUM(F3:G3)</f>
        <v>622.00059999999996</v>
      </c>
      <c r="J3" s="174"/>
    </row>
    <row r="4" spans="1:12" s="190" customFormat="1">
      <c r="A4" s="190" t="str">
        <f t="shared" si="0"/>
        <v>BR0103614010</v>
      </c>
      <c r="B4" s="198">
        <v>4010</v>
      </c>
      <c r="C4" s="190" t="s">
        <v>1182</v>
      </c>
      <c r="D4" s="190" t="s">
        <v>2123</v>
      </c>
      <c r="E4" s="198" t="s">
        <v>487</v>
      </c>
      <c r="F4" s="179">
        <f>VLOOKUP(A4,BASE!A:N,14,0)</f>
        <v>589.23572999999999</v>
      </c>
      <c r="G4" s="179">
        <f>VLOOKUP(A4,BASE!A:O,15,0)</f>
        <v>12.12</v>
      </c>
      <c r="H4" s="218">
        <v>0.3</v>
      </c>
      <c r="I4" s="180">
        <f t="shared" si="1"/>
        <v>781.76244899999995</v>
      </c>
      <c r="J4" s="174"/>
    </row>
    <row r="5" spans="1:12" s="190" customFormat="1">
      <c r="A5" s="190" t="str">
        <f t="shared" si="0"/>
        <v>BR0103614010</v>
      </c>
      <c r="B5" s="198">
        <v>4010</v>
      </c>
      <c r="C5" s="190" t="s">
        <v>1182</v>
      </c>
      <c r="D5" s="190" t="s">
        <v>1702</v>
      </c>
      <c r="E5" s="198" t="s">
        <v>487</v>
      </c>
      <c r="F5" s="179">
        <f>VLOOKUP(A5,BASE!A:N,14,0)</f>
        <v>589.23572999999999</v>
      </c>
      <c r="G5" s="179">
        <f>VLOOKUP(A5,BASE!A:O,15,0)</f>
        <v>12.12</v>
      </c>
      <c r="H5" s="218">
        <v>0.3</v>
      </c>
      <c r="I5" s="180">
        <f t="shared" si="1"/>
        <v>781.76244899999995</v>
      </c>
      <c r="J5" s="175"/>
    </row>
    <row r="6" spans="1:12" s="190" customFormat="1">
      <c r="A6" s="190" t="str">
        <f t="shared" si="0"/>
        <v>BR0085334010</v>
      </c>
      <c r="B6" s="198">
        <v>4010</v>
      </c>
      <c r="C6" s="190" t="s">
        <v>1183</v>
      </c>
      <c r="D6" s="190" t="s">
        <v>1703</v>
      </c>
      <c r="E6" s="198" t="s">
        <v>487</v>
      </c>
      <c r="F6" s="179">
        <f>VLOOKUP(A6,BASE!A:N,14,0)</f>
        <v>592.34064000000001</v>
      </c>
      <c r="G6" s="179">
        <f>VLOOKUP(A6,BASE!A:O,15,0)</f>
        <v>12.12</v>
      </c>
      <c r="H6" s="218">
        <v>0.3</v>
      </c>
      <c r="I6" s="180">
        <f t="shared" si="1"/>
        <v>785.79883199999995</v>
      </c>
      <c r="J6" s="175"/>
    </row>
    <row r="7" spans="1:12" s="190" customFormat="1">
      <c r="A7" s="190" t="str">
        <f t="shared" si="0"/>
        <v>BR0112914010</v>
      </c>
      <c r="B7" s="198">
        <v>4010</v>
      </c>
      <c r="C7" s="190" t="s">
        <v>1184</v>
      </c>
      <c r="D7" s="190" t="s">
        <v>1704</v>
      </c>
      <c r="E7" s="198" t="s">
        <v>487</v>
      </c>
      <c r="F7" s="179">
        <f>VLOOKUP(A7,BASE!A:N,14,0)</f>
        <v>639.38317999999992</v>
      </c>
      <c r="G7" s="179">
        <f>VLOOKUP(A7,BASE!A:O,15,0)</f>
        <v>12.12</v>
      </c>
      <c r="H7" s="218">
        <v>0.3</v>
      </c>
      <c r="I7" s="180">
        <f t="shared" si="1"/>
        <v>846.95413399999984</v>
      </c>
      <c r="J7" s="175"/>
    </row>
    <row r="8" spans="1:12" s="190" customFormat="1">
      <c r="A8" s="190" t="str">
        <f t="shared" si="0"/>
        <v>BR0116294010</v>
      </c>
      <c r="B8" s="198">
        <v>4010</v>
      </c>
      <c r="C8" s="190" t="s">
        <v>1185</v>
      </c>
      <c r="D8" s="190" t="s">
        <v>1705</v>
      </c>
      <c r="E8" s="198" t="s">
        <v>487</v>
      </c>
      <c r="F8" s="179">
        <f>VLOOKUP(A8,BASE!A:N,14,0)</f>
        <v>771.08285000000001</v>
      </c>
      <c r="G8" s="179">
        <f>VLOOKUP(A8,BASE!A:O,15,0)</f>
        <v>12.12</v>
      </c>
      <c r="H8" s="218">
        <v>0.3</v>
      </c>
      <c r="I8" s="180">
        <f t="shared" si="1"/>
        <v>1018.1637049999999</v>
      </c>
      <c r="J8" s="174"/>
    </row>
    <row r="9" spans="1:12" s="190" customFormat="1">
      <c r="A9" s="190" t="str">
        <f t="shared" si="0"/>
        <v>BR0116264010</v>
      </c>
      <c r="B9" s="198">
        <v>4010</v>
      </c>
      <c r="C9" s="190" t="s">
        <v>1186</v>
      </c>
      <c r="D9" s="190" t="s">
        <v>2121</v>
      </c>
      <c r="E9" s="198" t="s">
        <v>487</v>
      </c>
      <c r="F9" s="179">
        <f>VLOOKUP(A9,BASE!A:N,14,0)</f>
        <v>752.68046000000004</v>
      </c>
      <c r="G9" s="179">
        <f>VLOOKUP(A9,BASE!A:O,15,0)</f>
        <v>12.12</v>
      </c>
      <c r="H9" s="218">
        <v>0.3</v>
      </c>
      <c r="I9" s="180">
        <f t="shared" si="1"/>
        <v>994.24059800000009</v>
      </c>
      <c r="J9" s="174"/>
    </row>
    <row r="10" spans="1:12" s="190" customFormat="1">
      <c r="A10" s="190" t="str">
        <f t="shared" si="0"/>
        <v>BR0117274010</v>
      </c>
      <c r="B10" s="198">
        <v>4010</v>
      </c>
      <c r="C10" s="190" t="s">
        <v>1198</v>
      </c>
      <c r="D10" s="190" t="s">
        <v>2125</v>
      </c>
      <c r="E10" s="198" t="s">
        <v>487</v>
      </c>
      <c r="F10" s="179">
        <f>VLOOKUP(A10,BASE!A:N,14,0)</f>
        <v>735.71370999999999</v>
      </c>
      <c r="G10" s="179">
        <f>VLOOKUP(A10,BASE!A:O,15,0)</f>
        <v>12.12</v>
      </c>
      <c r="H10" s="218">
        <v>0.3</v>
      </c>
      <c r="I10" s="180">
        <f t="shared" si="1"/>
        <v>972.18382299999996</v>
      </c>
      <c r="J10" s="174"/>
    </row>
    <row r="11" spans="1:12" s="190" customFormat="1">
      <c r="A11" s="190" t="str">
        <f t="shared" si="0"/>
        <v>BR0117274010</v>
      </c>
      <c r="B11" s="198">
        <v>4010</v>
      </c>
      <c r="C11" s="190" t="s">
        <v>1198</v>
      </c>
      <c r="D11" s="190" t="s">
        <v>1718</v>
      </c>
      <c r="E11" s="198" t="s">
        <v>487</v>
      </c>
      <c r="F11" s="179">
        <f>VLOOKUP(A11,BASE!A:N,14,0)</f>
        <v>735.71370999999999</v>
      </c>
      <c r="G11" s="179">
        <f>VLOOKUP(A11,BASE!A:O,15,0)</f>
        <v>12.12</v>
      </c>
      <c r="H11" s="218">
        <v>0.3</v>
      </c>
      <c r="I11" s="180">
        <f t="shared" si="1"/>
        <v>972.18382299999996</v>
      </c>
      <c r="J11" s="174"/>
    </row>
    <row r="12" spans="1:12" s="190" customFormat="1">
      <c r="A12" s="190" t="str">
        <f t="shared" si="0"/>
        <v>BR0117134010</v>
      </c>
      <c r="B12" s="198">
        <v>4010</v>
      </c>
      <c r="C12" s="190" t="s">
        <v>1193</v>
      </c>
      <c r="D12" s="190" t="s">
        <v>1713</v>
      </c>
      <c r="E12" s="198" t="s">
        <v>487</v>
      </c>
      <c r="F12" s="179">
        <f>VLOOKUP(A12,BASE!A:N,14,0)</f>
        <v>754.15404000000001</v>
      </c>
      <c r="G12" s="179">
        <f>VLOOKUP(A12,BASE!A:O,15,0)</f>
        <v>12.12</v>
      </c>
      <c r="H12" s="218">
        <v>0.3</v>
      </c>
      <c r="I12" s="180">
        <f t="shared" si="1"/>
        <v>996.15625199999999</v>
      </c>
      <c r="J12" s="175"/>
    </row>
    <row r="13" spans="1:12" s="190" customFormat="1">
      <c r="A13" s="190" t="str">
        <f t="shared" si="0"/>
        <v>BR0107174010</v>
      </c>
      <c r="B13" s="198">
        <v>4010</v>
      </c>
      <c r="C13" s="190" t="s">
        <v>1189</v>
      </c>
      <c r="D13" s="190" t="s">
        <v>2122</v>
      </c>
      <c r="E13" s="198" t="s">
        <v>487</v>
      </c>
      <c r="F13" s="179">
        <f>VLOOKUP(A13,BASE!A:N,14,0)</f>
        <v>737.56748000000005</v>
      </c>
      <c r="G13" s="179">
        <f>VLOOKUP(A13,BASE!A:O,15,0)</f>
        <v>12.12</v>
      </c>
      <c r="H13" s="218">
        <v>0.3</v>
      </c>
      <c r="I13" s="180">
        <f t="shared" si="1"/>
        <v>974.59372400000007</v>
      </c>
      <c r="J13" s="174"/>
    </row>
    <row r="14" spans="1:12" s="190" customFormat="1">
      <c r="A14" s="190" t="str">
        <f t="shared" si="0"/>
        <v>BR0107174010</v>
      </c>
      <c r="B14" s="198">
        <v>4010</v>
      </c>
      <c r="C14" s="190" t="s">
        <v>1189</v>
      </c>
      <c r="D14" s="190" t="s">
        <v>1709</v>
      </c>
      <c r="E14" s="198" t="s">
        <v>487</v>
      </c>
      <c r="F14" s="179">
        <f>VLOOKUP(A14,BASE!A:N,14,0)</f>
        <v>737.56748000000005</v>
      </c>
      <c r="G14" s="179">
        <f>VLOOKUP(A14,BASE!A:O,15,0)</f>
        <v>12.12</v>
      </c>
      <c r="H14" s="218">
        <v>0.3</v>
      </c>
      <c r="I14" s="180">
        <f t="shared" si="1"/>
        <v>974.59372400000007</v>
      </c>
      <c r="J14" s="175"/>
    </row>
    <row r="15" spans="1:12" s="190" customFormat="1">
      <c r="A15" s="190" t="str">
        <f t="shared" si="0"/>
        <v>BR0116324010</v>
      </c>
      <c r="B15" s="198">
        <v>4010</v>
      </c>
      <c r="C15" s="190" t="s">
        <v>1195</v>
      </c>
      <c r="D15" s="190" t="s">
        <v>1715</v>
      </c>
      <c r="E15" s="198" t="s">
        <v>487</v>
      </c>
      <c r="F15" s="179">
        <f>VLOOKUP(A15,BASE!A:N,14,0)</f>
        <v>726.03466000000003</v>
      </c>
      <c r="G15" s="179">
        <f>VLOOKUP(A15,BASE!A:O,15,0)</f>
        <v>12.12</v>
      </c>
      <c r="H15" s="218">
        <v>0.3</v>
      </c>
      <c r="I15" s="180">
        <f t="shared" si="1"/>
        <v>959.60105800000008</v>
      </c>
      <c r="J15" s="175"/>
    </row>
    <row r="16" spans="1:12" s="190" customFormat="1">
      <c r="A16" s="190" t="str">
        <f t="shared" si="0"/>
        <v>BR0117624010</v>
      </c>
      <c r="B16" s="198">
        <v>4010</v>
      </c>
      <c r="C16" s="190" t="s">
        <v>1191</v>
      </c>
      <c r="D16" s="190" t="s">
        <v>1711</v>
      </c>
      <c r="E16" s="198" t="s">
        <v>487</v>
      </c>
      <c r="F16" s="179">
        <f>VLOOKUP(A16,BASE!A:N,14,0)</f>
        <v>379.50456000000003</v>
      </c>
      <c r="G16" s="179">
        <f>VLOOKUP(A16,BASE!A:O,15,0)</f>
        <v>12.12</v>
      </c>
      <c r="H16" s="218">
        <v>0.3</v>
      </c>
      <c r="I16" s="180">
        <f t="shared" si="1"/>
        <v>509.11192800000003</v>
      </c>
      <c r="J16" s="175"/>
    </row>
    <row r="17" spans="1:10" s="190" customFormat="1">
      <c r="A17" s="190" t="str">
        <f t="shared" si="0"/>
        <v>BR0107214010</v>
      </c>
      <c r="B17" s="198">
        <v>4010</v>
      </c>
      <c r="C17" s="190" t="s">
        <v>1192</v>
      </c>
      <c r="D17" s="190" t="s">
        <v>2128</v>
      </c>
      <c r="E17" s="198" t="s">
        <v>487</v>
      </c>
      <c r="F17" s="179">
        <f>VLOOKUP(A17,BASE!A:N,14,0)</f>
        <v>728.0059</v>
      </c>
      <c r="G17" s="179">
        <f>VLOOKUP(A17,BASE!A:O,15,0)</f>
        <v>12.12</v>
      </c>
      <c r="H17" s="218">
        <v>0.3</v>
      </c>
      <c r="I17" s="180">
        <f t="shared" si="1"/>
        <v>962.16367000000002</v>
      </c>
      <c r="J17" s="174"/>
    </row>
    <row r="18" spans="1:10" s="190" customFormat="1">
      <c r="A18" s="190" t="str">
        <f t="shared" si="0"/>
        <v>BR0107214010</v>
      </c>
      <c r="B18" s="198">
        <v>4010</v>
      </c>
      <c r="C18" s="190" t="s">
        <v>1192</v>
      </c>
      <c r="D18" s="190" t="s">
        <v>1712</v>
      </c>
      <c r="E18" s="198" t="s">
        <v>487</v>
      </c>
      <c r="F18" s="179">
        <f>VLOOKUP(A18,BASE!A:N,14,0)</f>
        <v>728.0059</v>
      </c>
      <c r="G18" s="179">
        <f>VLOOKUP(A18,BASE!A:O,15,0)</f>
        <v>12.12</v>
      </c>
      <c r="H18" s="218">
        <v>0.3</v>
      </c>
      <c r="I18" s="180">
        <f t="shared" si="1"/>
        <v>962.16367000000002</v>
      </c>
      <c r="J18" s="175"/>
    </row>
    <row r="19" spans="1:10" s="190" customFormat="1">
      <c r="A19" s="190" t="str">
        <f t="shared" si="0"/>
        <v>BR0107274010</v>
      </c>
      <c r="B19" s="198">
        <v>4010</v>
      </c>
      <c r="C19" s="190" t="s">
        <v>1194</v>
      </c>
      <c r="D19" s="190" t="s">
        <v>2129</v>
      </c>
      <c r="E19" s="198" t="s">
        <v>487</v>
      </c>
      <c r="F19" s="179">
        <f>VLOOKUP(A19,BASE!A:N,14,0)</f>
        <v>745.59569999999997</v>
      </c>
      <c r="G19" s="179">
        <f>VLOOKUP(A19,BASE!A:O,15,0)</f>
        <v>12.12</v>
      </c>
      <c r="H19" s="218">
        <v>0.3</v>
      </c>
      <c r="I19" s="180">
        <f t="shared" si="1"/>
        <v>985.03040999999996</v>
      </c>
      <c r="J19" s="174"/>
    </row>
    <row r="20" spans="1:10" s="190" customFormat="1">
      <c r="A20" s="190" t="str">
        <f t="shared" si="0"/>
        <v>BR0107274010</v>
      </c>
      <c r="B20" s="198">
        <v>4010</v>
      </c>
      <c r="C20" s="190" t="s">
        <v>1194</v>
      </c>
      <c r="D20" s="190" t="s">
        <v>1714</v>
      </c>
      <c r="E20" s="198" t="s">
        <v>487</v>
      </c>
      <c r="F20" s="179">
        <f>VLOOKUP(A20,BASE!A:N,14,0)</f>
        <v>745.59569999999997</v>
      </c>
      <c r="G20" s="179">
        <f>VLOOKUP(A20,BASE!A:O,15,0)</f>
        <v>12.12</v>
      </c>
      <c r="H20" s="218">
        <v>0.3</v>
      </c>
      <c r="I20" s="180">
        <f t="shared" si="1"/>
        <v>985.03040999999996</v>
      </c>
      <c r="J20" s="175"/>
    </row>
    <row r="21" spans="1:10" s="190" customFormat="1">
      <c r="A21" s="190" t="str">
        <f t="shared" si="0"/>
        <v>BR0116904010</v>
      </c>
      <c r="B21" s="198">
        <v>4010</v>
      </c>
      <c r="C21" s="190" t="s">
        <v>1196</v>
      </c>
      <c r="D21" s="190" t="s">
        <v>1716</v>
      </c>
      <c r="E21" s="198" t="s">
        <v>487</v>
      </c>
      <c r="F21" s="179">
        <f>VLOOKUP(A21,BASE!A:N,14,0)</f>
        <v>754.92031999999995</v>
      </c>
      <c r="G21" s="179">
        <f>VLOOKUP(A21,BASE!A:O,15,0)</f>
        <v>12.12</v>
      </c>
      <c r="H21" s="218">
        <v>0.3</v>
      </c>
      <c r="I21" s="180">
        <f t="shared" si="1"/>
        <v>997.1524159999999</v>
      </c>
      <c r="J21" s="174"/>
    </row>
    <row r="22" spans="1:10" s="190" customFormat="1">
      <c r="A22" s="190" t="str">
        <f t="shared" si="0"/>
        <v>BR0117584010</v>
      </c>
      <c r="B22" s="198">
        <v>4010</v>
      </c>
      <c r="C22" s="190" t="s">
        <v>1190</v>
      </c>
      <c r="D22" s="190" t="s">
        <v>1710</v>
      </c>
      <c r="E22" s="198" t="s">
        <v>487</v>
      </c>
      <c r="F22" s="179">
        <f>VLOOKUP(A22,BASE!A:N,14,0)</f>
        <v>754.21027000000004</v>
      </c>
      <c r="G22" s="179">
        <f>VLOOKUP(A22,BASE!A:O,15,0)</f>
        <v>12.12</v>
      </c>
      <c r="H22" s="218">
        <v>0.3</v>
      </c>
      <c r="I22" s="180">
        <f t="shared" si="1"/>
        <v>996.22935100000007</v>
      </c>
      <c r="J22" s="175"/>
    </row>
    <row r="23" spans="1:10" s="190" customFormat="1">
      <c r="A23" s="190" t="str">
        <f t="shared" si="0"/>
        <v>BR0119184010</v>
      </c>
      <c r="B23" s="198">
        <v>4010</v>
      </c>
      <c r="C23" s="190" t="s">
        <v>1197</v>
      </c>
      <c r="D23" s="190" t="s">
        <v>1717</v>
      </c>
      <c r="E23" s="198" t="s">
        <v>487</v>
      </c>
      <c r="F23" s="179">
        <f>VLOOKUP(A23,BASE!A:N,14,0)</f>
        <v>722.57399999999996</v>
      </c>
      <c r="G23" s="179">
        <f>VLOOKUP(A23,BASE!A:O,15,0)</f>
        <v>12.12</v>
      </c>
      <c r="H23" s="218">
        <v>0.3</v>
      </c>
      <c r="I23" s="180">
        <f t="shared" si="1"/>
        <v>955.10219999999993</v>
      </c>
      <c r="J23" s="174"/>
    </row>
    <row r="24" spans="1:10" s="190" customFormat="1">
      <c r="A24" s="190" t="str">
        <f t="shared" si="0"/>
        <v>BR0120734010</v>
      </c>
      <c r="B24" s="198">
        <v>4010</v>
      </c>
      <c r="C24" s="190" t="s">
        <v>1535</v>
      </c>
      <c r="D24" s="190" t="s">
        <v>1717</v>
      </c>
      <c r="E24" s="198" t="s">
        <v>487</v>
      </c>
      <c r="F24" s="179">
        <f>VLOOKUP(A24,BASE!A:N,14,0)</f>
        <v>736.41227000000003</v>
      </c>
      <c r="G24" s="179">
        <f>VLOOKUP(A24,BASE!A:O,15,0)</f>
        <v>12.12</v>
      </c>
      <c r="H24" s="218">
        <v>0.3</v>
      </c>
      <c r="I24" s="180">
        <f t="shared" si="1"/>
        <v>973.09195100000011</v>
      </c>
      <c r="J24" s="175"/>
    </row>
    <row r="25" spans="1:10" s="190" customFormat="1">
      <c r="A25" s="190" t="str">
        <f t="shared" si="0"/>
        <v>BR0119954010</v>
      </c>
      <c r="B25" s="198">
        <v>4010</v>
      </c>
      <c r="C25" s="190" t="s">
        <v>1199</v>
      </c>
      <c r="D25" s="190" t="s">
        <v>1719</v>
      </c>
      <c r="E25" s="198" t="s">
        <v>487</v>
      </c>
      <c r="F25" s="179">
        <f>VLOOKUP(A25,BASE!A:N,14,0)</f>
        <v>792.3365</v>
      </c>
      <c r="G25" s="179">
        <f>VLOOKUP(A25,BASE!A:O,15,0)</f>
        <v>12.12</v>
      </c>
      <c r="H25" s="218">
        <v>0.3</v>
      </c>
      <c r="I25" s="180">
        <f t="shared" si="1"/>
        <v>1045.7934500000001</v>
      </c>
      <c r="J25" s="175"/>
    </row>
    <row r="26" spans="1:10" s="190" customFormat="1">
      <c r="A26" s="190" t="str">
        <f t="shared" si="0"/>
        <v>BR0107454010</v>
      </c>
      <c r="B26" s="198">
        <v>4010</v>
      </c>
      <c r="C26" s="190" t="s">
        <v>1188</v>
      </c>
      <c r="D26" s="190" t="s">
        <v>2124</v>
      </c>
      <c r="E26" s="198" t="s">
        <v>487</v>
      </c>
      <c r="F26" s="179">
        <f>VLOOKUP(A26,BASE!A:N,14,0)</f>
        <v>726.24024999999995</v>
      </c>
      <c r="G26" s="179">
        <f>VLOOKUP(A26,BASE!A:O,15,0)</f>
        <v>12.12</v>
      </c>
      <c r="H26" s="218">
        <v>0.3</v>
      </c>
      <c r="I26" s="180">
        <f t="shared" si="1"/>
        <v>959.86832499999991</v>
      </c>
      <c r="J26" s="174"/>
    </row>
    <row r="27" spans="1:10" s="190" customFormat="1">
      <c r="A27" s="190" t="str">
        <f t="shared" si="0"/>
        <v>BR0107454010</v>
      </c>
      <c r="B27" s="198">
        <v>4010</v>
      </c>
      <c r="C27" s="190" t="s">
        <v>1188</v>
      </c>
      <c r="D27" s="190" t="s">
        <v>1708</v>
      </c>
      <c r="E27" s="198" t="s">
        <v>487</v>
      </c>
      <c r="F27" s="179">
        <f>VLOOKUP(A27,BASE!A:N,14,0)</f>
        <v>726.24024999999995</v>
      </c>
      <c r="G27" s="179">
        <f>VLOOKUP(A27,BASE!A:O,15,0)</f>
        <v>12.12</v>
      </c>
      <c r="H27" s="218">
        <v>0.3</v>
      </c>
      <c r="I27" s="180">
        <f t="shared" si="1"/>
        <v>959.86832499999991</v>
      </c>
      <c r="J27" s="174"/>
    </row>
    <row r="28" spans="1:10" s="190" customFormat="1">
      <c r="A28" s="190" t="str">
        <f t="shared" si="0"/>
        <v>BR0117232061</v>
      </c>
      <c r="B28" s="198">
        <v>2061</v>
      </c>
      <c r="C28" s="190" t="s">
        <v>1350</v>
      </c>
      <c r="D28" s="190" t="s">
        <v>1853</v>
      </c>
      <c r="E28" s="198" t="s">
        <v>487</v>
      </c>
      <c r="F28" s="179">
        <f>VLOOKUP(A28,BASE!A:N,14,0)</f>
        <v>45.478789999999996</v>
      </c>
      <c r="G28" s="179">
        <f>VLOOKUP(A28,BASE!A:O,15,0)</f>
        <v>1.8</v>
      </c>
      <c r="H28" s="218">
        <v>0.3</v>
      </c>
      <c r="I28" s="180">
        <f t="shared" si="1"/>
        <v>61.462426999999991</v>
      </c>
      <c r="J28" s="175"/>
    </row>
    <row r="29" spans="1:10" s="190" customFormat="1">
      <c r="A29" s="190" t="str">
        <f t="shared" si="0"/>
        <v>BR0110132060</v>
      </c>
      <c r="B29" s="198">
        <v>2060</v>
      </c>
      <c r="C29" s="190" t="s">
        <v>1204</v>
      </c>
      <c r="D29" s="190" t="s">
        <v>2082</v>
      </c>
      <c r="E29" s="198" t="s">
        <v>487</v>
      </c>
      <c r="F29" s="179">
        <f>VLOOKUP(A29,BASE!A:N,14,0)</f>
        <v>48.986139999999999</v>
      </c>
      <c r="G29" s="179">
        <f>VLOOKUP(A29,BASE!A:O,15,0)</f>
        <v>2.12</v>
      </c>
      <c r="H29" s="218">
        <v>0.3</v>
      </c>
      <c r="I29" s="180">
        <f t="shared" si="1"/>
        <v>66.437981999999991</v>
      </c>
      <c r="J29" s="174"/>
    </row>
    <row r="30" spans="1:10" s="190" customFormat="1">
      <c r="A30" s="190" t="str">
        <f t="shared" si="0"/>
        <v>BR0117252061</v>
      </c>
      <c r="B30" s="198">
        <v>2061</v>
      </c>
      <c r="C30" s="190" t="s">
        <v>1340</v>
      </c>
      <c r="D30" s="190" t="s">
        <v>1844</v>
      </c>
      <c r="E30" s="198" t="s">
        <v>487</v>
      </c>
      <c r="F30" s="179">
        <f>VLOOKUP(A30,BASE!A:N,14,0)</f>
        <v>46.691989999999997</v>
      </c>
      <c r="G30" s="179">
        <f>VLOOKUP(A30,BASE!A:O,15,0)</f>
        <v>1.8</v>
      </c>
      <c r="H30" s="218">
        <v>0.3</v>
      </c>
      <c r="I30" s="180">
        <f t="shared" si="1"/>
        <v>63.03958699999999</v>
      </c>
      <c r="J30" s="174"/>
    </row>
    <row r="31" spans="1:10" s="190" customFormat="1">
      <c r="A31" s="190" t="str">
        <f t="shared" si="0"/>
        <v>BR0103532060</v>
      </c>
      <c r="B31" s="198">
        <v>2060</v>
      </c>
      <c r="C31" s="190" t="s">
        <v>1261</v>
      </c>
      <c r="D31" s="190" t="s">
        <v>1778</v>
      </c>
      <c r="E31" s="198" t="s">
        <v>487</v>
      </c>
      <c r="F31" s="179">
        <f>VLOOKUP(A31,BASE!A:N,14,0)</f>
        <v>50.98</v>
      </c>
      <c r="G31" s="179">
        <f>VLOOKUP(A31,BASE!A:O,15,0)</f>
        <v>2.12</v>
      </c>
      <c r="H31" s="218">
        <v>0.3</v>
      </c>
      <c r="I31" s="180">
        <f t="shared" si="1"/>
        <v>69.029999999999987</v>
      </c>
      <c r="J31" s="174"/>
    </row>
    <row r="32" spans="1:10" s="190" customFormat="1">
      <c r="A32" s="190" t="str">
        <f t="shared" si="0"/>
        <v>BR0120022061</v>
      </c>
      <c r="B32" s="198">
        <v>2061</v>
      </c>
      <c r="C32" s="190" t="s">
        <v>2097</v>
      </c>
      <c r="D32" s="190" t="s">
        <v>2098</v>
      </c>
      <c r="E32" s="198" t="s">
        <v>487</v>
      </c>
      <c r="F32" s="179">
        <f>VLOOKUP(A32,BASE!A:N,14,0)</f>
        <v>124.68733</v>
      </c>
      <c r="G32" s="179">
        <f>VLOOKUP(A32,BASE!A:O,15,0)</f>
        <v>1.8</v>
      </c>
      <c r="H32" s="218">
        <v>0.3</v>
      </c>
      <c r="I32" s="180">
        <f t="shared" si="1"/>
        <v>164.43352899999999</v>
      </c>
      <c r="J32" s="174"/>
    </row>
    <row r="33" spans="1:10" s="190" customFormat="1">
      <c r="A33" s="190" t="str">
        <f t="shared" si="0"/>
        <v>BR0117092061</v>
      </c>
      <c r="B33" s="198">
        <v>2061</v>
      </c>
      <c r="C33" s="190" t="s">
        <v>1339</v>
      </c>
      <c r="D33" s="190" t="s">
        <v>1843</v>
      </c>
      <c r="E33" s="198" t="s">
        <v>487</v>
      </c>
      <c r="F33" s="179">
        <f>VLOOKUP(A33,BASE!A:N,14,0)</f>
        <v>46.250790000000002</v>
      </c>
      <c r="G33" s="179">
        <f>VLOOKUP(A33,BASE!A:O,15,0)</f>
        <v>1.8</v>
      </c>
      <c r="H33" s="218">
        <v>0.3</v>
      </c>
      <c r="I33" s="180">
        <f t="shared" si="1"/>
        <v>62.466026999999997</v>
      </c>
      <c r="J33" s="175"/>
    </row>
    <row r="34" spans="1:10" s="190" customFormat="1">
      <c r="A34" s="190" t="str">
        <f t="shared" si="0"/>
        <v>BR0118122060</v>
      </c>
      <c r="B34" s="198">
        <v>2060</v>
      </c>
      <c r="C34" s="190" t="s">
        <v>1323</v>
      </c>
      <c r="D34" s="190" t="s">
        <v>1833</v>
      </c>
      <c r="E34" s="198" t="s">
        <v>487</v>
      </c>
      <c r="F34" s="179">
        <f>VLOOKUP(A34,BASE!A:N,14,0)</f>
        <v>47.14875</v>
      </c>
      <c r="G34" s="179">
        <f>VLOOKUP(A34,BASE!A:O,15,0)</f>
        <v>2.12</v>
      </c>
      <c r="H34" s="218">
        <v>0.3</v>
      </c>
      <c r="I34" s="180">
        <f t="shared" si="1"/>
        <v>64.049374999999998</v>
      </c>
      <c r="J34" s="175"/>
    </row>
    <row r="35" spans="1:10" s="190" customFormat="1">
      <c r="A35" s="190" t="str">
        <f t="shared" ref="A35:A66" si="2">C35&amp;B35</f>
        <v>BR0106002061</v>
      </c>
      <c r="B35" s="198">
        <v>2061</v>
      </c>
      <c r="C35" s="190" t="s">
        <v>1316</v>
      </c>
      <c r="D35" s="190" t="s">
        <v>1758</v>
      </c>
      <c r="E35" s="198" t="s">
        <v>487</v>
      </c>
      <c r="F35" s="179">
        <f>VLOOKUP(A35,BASE!A:N,14,0)</f>
        <v>45.154629999999997</v>
      </c>
      <c r="G35" s="179">
        <f>VLOOKUP(A35,BASE!A:O,15,0)</f>
        <v>1.8</v>
      </c>
      <c r="H35" s="218">
        <v>0.3</v>
      </c>
      <c r="I35" s="180">
        <f t="shared" ref="I35:I66" si="3">SUM(F35:G35)*H35+SUM(F35:G35)</f>
        <v>61.041018999999991</v>
      </c>
      <c r="J35" s="174"/>
    </row>
    <row r="36" spans="1:10" s="190" customFormat="1">
      <c r="A36" s="190" t="str">
        <f t="shared" si="2"/>
        <v>BR0115032060</v>
      </c>
      <c r="B36" s="198">
        <v>2060</v>
      </c>
      <c r="C36" s="190" t="s">
        <v>1237</v>
      </c>
      <c r="D36" s="190" t="s">
        <v>1758</v>
      </c>
      <c r="E36" s="198" t="s">
        <v>487</v>
      </c>
      <c r="F36" s="179">
        <f>VLOOKUP(A36,BASE!A:N,14,0)</f>
        <v>44.737549999999999</v>
      </c>
      <c r="G36" s="179">
        <f>VLOOKUP(A36,BASE!A:O,15,0)</f>
        <v>2.12</v>
      </c>
      <c r="H36" s="218">
        <v>0.3</v>
      </c>
      <c r="I36" s="180">
        <f t="shared" si="3"/>
        <v>60.914814999999997</v>
      </c>
      <c r="J36" s="175"/>
    </row>
    <row r="37" spans="1:10" s="190" customFormat="1">
      <c r="A37" s="190" t="str">
        <f t="shared" si="2"/>
        <v>BR0097402060</v>
      </c>
      <c r="B37" s="198">
        <v>2060</v>
      </c>
      <c r="C37" s="190" t="s">
        <v>1304</v>
      </c>
      <c r="D37" s="190" t="s">
        <v>1813</v>
      </c>
      <c r="E37" s="198" t="s">
        <v>487</v>
      </c>
      <c r="F37" s="179">
        <f>VLOOKUP(A37,BASE!A:N,14,0)</f>
        <v>108.72759000000001</v>
      </c>
      <c r="G37" s="179">
        <f>VLOOKUP(A37,BASE!A:O,15,0)</f>
        <v>2.12</v>
      </c>
      <c r="H37" s="218">
        <v>0.3</v>
      </c>
      <c r="I37" s="180">
        <f t="shared" si="3"/>
        <v>144.10186700000003</v>
      </c>
      <c r="J37" s="175"/>
    </row>
    <row r="38" spans="1:10" s="190" customFormat="1">
      <c r="A38" s="190" t="str">
        <f t="shared" si="2"/>
        <v>BR0104342060</v>
      </c>
      <c r="B38" s="198">
        <v>2060</v>
      </c>
      <c r="C38" s="190" t="s">
        <v>1313</v>
      </c>
      <c r="D38" s="190" t="s">
        <v>1813</v>
      </c>
      <c r="E38" s="198" t="s">
        <v>487</v>
      </c>
      <c r="F38" s="179">
        <f>VLOOKUP(A38,BASE!A:N,14,0)</f>
        <v>73.484309999999994</v>
      </c>
      <c r="G38" s="179">
        <f>VLOOKUP(A38,BASE!A:O,15,0)</f>
        <v>2.12</v>
      </c>
      <c r="H38" s="218">
        <v>0.3</v>
      </c>
      <c r="I38" s="180">
        <f t="shared" si="3"/>
        <v>98.285602999999995</v>
      </c>
      <c r="J38" s="175"/>
    </row>
    <row r="39" spans="1:10" s="190" customFormat="1">
      <c r="A39" s="190" t="str">
        <f t="shared" si="2"/>
        <v>BR0112532060</v>
      </c>
      <c r="B39" s="198">
        <v>2060</v>
      </c>
      <c r="C39" s="190" t="s">
        <v>1296</v>
      </c>
      <c r="D39" s="190" t="s">
        <v>1811</v>
      </c>
      <c r="E39" s="198" t="s">
        <v>487</v>
      </c>
      <c r="F39" s="179">
        <f>VLOOKUP(A39,BASE!A:N,14,0)</f>
        <v>45.725070000000002</v>
      </c>
      <c r="G39" s="179">
        <f>VLOOKUP(A39,BASE!A:O,15,0)</f>
        <v>2.12</v>
      </c>
      <c r="H39" s="218">
        <v>0.3</v>
      </c>
      <c r="I39" s="180">
        <f t="shared" si="3"/>
        <v>62.198591</v>
      </c>
      <c r="J39" s="175"/>
    </row>
    <row r="40" spans="1:10" s="190" customFormat="1">
      <c r="A40" s="190" t="str">
        <f t="shared" si="2"/>
        <v>BR0004272061</v>
      </c>
      <c r="B40" s="198">
        <v>2061</v>
      </c>
      <c r="C40" s="190" t="s">
        <v>1260</v>
      </c>
      <c r="D40" s="190" t="s">
        <v>1777</v>
      </c>
      <c r="E40" s="198" t="s">
        <v>487</v>
      </c>
      <c r="F40" s="179">
        <f>VLOOKUP(A40,BASE!A:N,14,0)</f>
        <v>46.348730000000003</v>
      </c>
      <c r="G40" s="179">
        <f>VLOOKUP(A40,BASE!A:O,15,0)</f>
        <v>1.8</v>
      </c>
      <c r="H40" s="218">
        <v>0.3</v>
      </c>
      <c r="I40" s="180">
        <f t="shared" si="3"/>
        <v>62.593349000000003</v>
      </c>
      <c r="J40" s="175"/>
    </row>
    <row r="41" spans="1:10" s="190" customFormat="1">
      <c r="A41" s="190" t="str">
        <f t="shared" si="2"/>
        <v>BR0094002060</v>
      </c>
      <c r="B41" s="198">
        <v>2060</v>
      </c>
      <c r="C41" s="190" t="s">
        <v>1314</v>
      </c>
      <c r="D41" s="190" t="s">
        <v>1825</v>
      </c>
      <c r="E41" s="198" t="s">
        <v>487</v>
      </c>
      <c r="F41" s="179">
        <f>VLOOKUP(A41,BASE!A:N,14,0)</f>
        <v>52.788240000000002</v>
      </c>
      <c r="G41" s="179">
        <f>VLOOKUP(A41,BASE!A:O,15,0)</f>
        <v>2.12</v>
      </c>
      <c r="H41" s="218">
        <v>0.3</v>
      </c>
      <c r="I41" s="180">
        <f t="shared" si="3"/>
        <v>71.380712000000003</v>
      </c>
      <c r="J41" s="175"/>
    </row>
    <row r="42" spans="1:10" s="190" customFormat="1">
      <c r="A42" s="190" t="str">
        <f t="shared" si="2"/>
        <v>BR0120592061</v>
      </c>
      <c r="B42" s="198">
        <v>2061</v>
      </c>
      <c r="C42" s="190" t="s">
        <v>1517</v>
      </c>
      <c r="D42" s="190" t="s">
        <v>2008</v>
      </c>
      <c r="E42" s="198" t="s">
        <v>487</v>
      </c>
      <c r="F42" s="179">
        <f>VLOOKUP(A42,BASE!A:N,14,0)</f>
        <v>44.379899999999999</v>
      </c>
      <c r="G42" s="179">
        <f>VLOOKUP(A42,BASE!A:O,15,0)</f>
        <v>1.8</v>
      </c>
      <c r="H42" s="218">
        <v>0.3</v>
      </c>
      <c r="I42" s="180">
        <f t="shared" si="3"/>
        <v>60.033869999999993</v>
      </c>
      <c r="J42" s="175"/>
    </row>
    <row r="43" spans="1:10" s="190" customFormat="1">
      <c r="A43" s="190" t="str">
        <f t="shared" si="2"/>
        <v>BR0114982060</v>
      </c>
      <c r="B43" s="198">
        <v>2060</v>
      </c>
      <c r="C43" s="190" t="s">
        <v>1320</v>
      </c>
      <c r="D43" s="190" t="s">
        <v>1830</v>
      </c>
      <c r="E43" s="198" t="s">
        <v>487</v>
      </c>
      <c r="F43" s="179">
        <f>VLOOKUP(A43,BASE!A:N,14,0)</f>
        <v>47.286079999999998</v>
      </c>
      <c r="G43" s="179">
        <f>VLOOKUP(A43,BASE!A:O,15,0)</f>
        <v>2.12</v>
      </c>
      <c r="H43" s="218">
        <v>0.3</v>
      </c>
      <c r="I43" s="180">
        <f t="shared" si="3"/>
        <v>64.227903999999995</v>
      </c>
      <c r="J43" s="174"/>
    </row>
    <row r="44" spans="1:10" s="190" customFormat="1">
      <c r="A44" s="190" t="str">
        <f t="shared" si="2"/>
        <v>BR0001962060</v>
      </c>
      <c r="B44" s="198">
        <v>2060</v>
      </c>
      <c r="C44" s="190" t="s">
        <v>1321</v>
      </c>
      <c r="D44" s="190" t="s">
        <v>1831</v>
      </c>
      <c r="E44" s="198" t="s">
        <v>487</v>
      </c>
      <c r="F44" s="179">
        <f>VLOOKUP(A44,BASE!A:N,14,0)</f>
        <v>108.3985</v>
      </c>
      <c r="G44" s="179">
        <f>VLOOKUP(A44,BASE!A:O,15,0)</f>
        <v>2.12</v>
      </c>
      <c r="H44" s="218">
        <v>0.3</v>
      </c>
      <c r="I44" s="180">
        <f t="shared" si="3"/>
        <v>143.67404999999999</v>
      </c>
      <c r="J44" s="175"/>
    </row>
    <row r="45" spans="1:10" s="190" customFormat="1">
      <c r="A45" s="190" t="str">
        <f t="shared" si="2"/>
        <v>BR0109702060</v>
      </c>
      <c r="B45" s="198">
        <v>2060</v>
      </c>
      <c r="C45" s="190" t="s">
        <v>1238</v>
      </c>
      <c r="D45" s="190" t="s">
        <v>1759</v>
      </c>
      <c r="E45" s="198" t="s">
        <v>487</v>
      </c>
      <c r="F45" s="179">
        <f>VLOOKUP(A45,BASE!A:N,14,0)</f>
        <v>48.343739999999997</v>
      </c>
      <c r="G45" s="179">
        <f>VLOOKUP(A45,BASE!A:O,15,0)</f>
        <v>2.12</v>
      </c>
      <c r="H45" s="218">
        <v>0.3</v>
      </c>
      <c r="I45" s="180">
        <f t="shared" si="3"/>
        <v>65.602861999999988</v>
      </c>
      <c r="J45" s="175"/>
    </row>
    <row r="46" spans="1:10" s="190" customFormat="1">
      <c r="A46" s="190" t="str">
        <f t="shared" si="2"/>
        <v>BR0102772060</v>
      </c>
      <c r="B46" s="198">
        <v>2060</v>
      </c>
      <c r="C46" s="190" t="s">
        <v>1368</v>
      </c>
      <c r="D46" s="190" t="s">
        <v>2076</v>
      </c>
      <c r="E46" s="198" t="s">
        <v>487</v>
      </c>
      <c r="F46" s="179">
        <f>VLOOKUP(A46,BASE!A:N,14,0)</f>
        <v>45.472900000000003</v>
      </c>
      <c r="G46" s="179">
        <f>VLOOKUP(A46,BASE!A:O,15,0)</f>
        <v>2.12</v>
      </c>
      <c r="H46" s="218">
        <v>0.3</v>
      </c>
      <c r="I46" s="180">
        <f t="shared" si="3"/>
        <v>61.87077</v>
      </c>
      <c r="J46" s="174"/>
    </row>
    <row r="47" spans="1:10" s="190" customFormat="1">
      <c r="A47" s="190" t="str">
        <f t="shared" si="2"/>
        <v>BR0102772060</v>
      </c>
      <c r="B47" s="198">
        <v>2060</v>
      </c>
      <c r="C47" s="190" t="s">
        <v>1368</v>
      </c>
      <c r="D47" s="190" t="s">
        <v>1847</v>
      </c>
      <c r="E47" s="198" t="s">
        <v>487</v>
      </c>
      <c r="F47" s="179">
        <f>VLOOKUP(A47,BASE!A:N,14,0)</f>
        <v>45.472900000000003</v>
      </c>
      <c r="G47" s="179">
        <f>VLOOKUP(A47,BASE!A:O,15,0)</f>
        <v>2.12</v>
      </c>
      <c r="H47" s="218">
        <v>0.3</v>
      </c>
      <c r="I47" s="180">
        <f t="shared" si="3"/>
        <v>61.87077</v>
      </c>
      <c r="J47" s="174"/>
    </row>
    <row r="48" spans="1:10" s="190" customFormat="1">
      <c r="A48" s="190" t="str">
        <f t="shared" si="2"/>
        <v>BR0117402061</v>
      </c>
      <c r="B48" s="198">
        <v>2061</v>
      </c>
      <c r="C48" s="190" t="s">
        <v>1343</v>
      </c>
      <c r="D48" s="190" t="s">
        <v>1847</v>
      </c>
      <c r="E48" s="198" t="s">
        <v>487</v>
      </c>
      <c r="F48" s="179">
        <f>VLOOKUP(A48,BASE!A:N,14,0)</f>
        <v>62.386000000000003</v>
      </c>
      <c r="G48" s="179">
        <f>VLOOKUP(A48,BASE!A:O,15,0)</f>
        <v>1.8</v>
      </c>
      <c r="H48" s="218">
        <v>0.3</v>
      </c>
      <c r="I48" s="180">
        <f t="shared" si="3"/>
        <v>83.441800000000001</v>
      </c>
      <c r="J48" s="174"/>
    </row>
    <row r="49" spans="1:10" s="190" customFormat="1">
      <c r="A49" s="190" t="str">
        <f t="shared" si="2"/>
        <v>BR0113842061</v>
      </c>
      <c r="B49" s="198">
        <v>2061</v>
      </c>
      <c r="C49" s="190" t="s">
        <v>1337</v>
      </c>
      <c r="D49" s="190" t="s">
        <v>1842</v>
      </c>
      <c r="E49" s="198" t="s">
        <v>487</v>
      </c>
      <c r="F49" s="179">
        <f>VLOOKUP(A49,BASE!A:N,14,0)</f>
        <v>46.477629999999998</v>
      </c>
      <c r="G49" s="179">
        <f>VLOOKUP(A49,BASE!A:O,15,0)</f>
        <v>1.8</v>
      </c>
      <c r="H49" s="218">
        <v>0.3</v>
      </c>
      <c r="I49" s="180">
        <f t="shared" si="3"/>
        <v>62.760918999999994</v>
      </c>
      <c r="J49" s="174"/>
    </row>
    <row r="50" spans="1:10" s="190" customFormat="1">
      <c r="A50" s="190" t="str">
        <f t="shared" si="2"/>
        <v>BR0116672061</v>
      </c>
      <c r="B50" s="198">
        <v>2061</v>
      </c>
      <c r="C50" s="190" t="s">
        <v>1310</v>
      </c>
      <c r="D50" s="190" t="s">
        <v>1823</v>
      </c>
      <c r="E50" s="198" t="s">
        <v>487</v>
      </c>
      <c r="F50" s="179">
        <f>VLOOKUP(A50,BASE!A:N,14,0)</f>
        <v>47.764240000000001</v>
      </c>
      <c r="G50" s="179">
        <f>VLOOKUP(A50,BASE!A:O,15,0)</f>
        <v>1.8</v>
      </c>
      <c r="H50" s="218">
        <v>0.3</v>
      </c>
      <c r="I50" s="180">
        <f t="shared" si="3"/>
        <v>64.433511999999993</v>
      </c>
      <c r="J50" s="175"/>
    </row>
    <row r="51" spans="1:10" s="190" customFormat="1">
      <c r="A51" s="190" t="str">
        <f t="shared" si="2"/>
        <v>BR0110222060</v>
      </c>
      <c r="B51" s="198">
        <v>2060</v>
      </c>
      <c r="C51" s="190" t="s">
        <v>1257</v>
      </c>
      <c r="D51" s="190" t="s">
        <v>1774</v>
      </c>
      <c r="E51" s="198" t="s">
        <v>487</v>
      </c>
      <c r="F51" s="179">
        <f>VLOOKUP(A51,BASE!A:N,14,0)</f>
        <v>46.985169999999997</v>
      </c>
      <c r="G51" s="179">
        <f>VLOOKUP(A51,BASE!A:O,15,0)</f>
        <v>2.12</v>
      </c>
      <c r="H51" s="218">
        <v>0.3</v>
      </c>
      <c r="I51" s="180">
        <f t="shared" si="3"/>
        <v>63.83672099999999</v>
      </c>
      <c r="J51" s="175"/>
    </row>
    <row r="52" spans="1:10" s="190" customFormat="1">
      <c r="A52" s="190" t="str">
        <f t="shared" si="2"/>
        <v>BR0117072061</v>
      </c>
      <c r="B52" s="198">
        <v>2061</v>
      </c>
      <c r="C52" s="190" t="s">
        <v>1341</v>
      </c>
      <c r="D52" s="190" t="s">
        <v>1845</v>
      </c>
      <c r="E52" s="198" t="s">
        <v>487</v>
      </c>
      <c r="F52" s="179">
        <f>VLOOKUP(A52,BASE!A:N,14,0)</f>
        <v>43.837569999999999</v>
      </c>
      <c r="G52" s="179">
        <f>VLOOKUP(A52,BASE!A:O,15,0)</f>
        <v>1.8</v>
      </c>
      <c r="H52" s="218">
        <v>0.3</v>
      </c>
      <c r="I52" s="180">
        <f t="shared" si="3"/>
        <v>59.328840999999997</v>
      </c>
      <c r="J52" s="175"/>
    </row>
    <row r="53" spans="1:10" s="190" customFormat="1">
      <c r="A53" s="190" t="str">
        <f t="shared" si="2"/>
        <v>BR0115022060</v>
      </c>
      <c r="B53" s="198">
        <v>2060</v>
      </c>
      <c r="C53" s="190" t="s">
        <v>1201</v>
      </c>
      <c r="D53" s="190" t="s">
        <v>1721</v>
      </c>
      <c r="E53" s="198" t="s">
        <v>487</v>
      </c>
      <c r="F53" s="179">
        <f>VLOOKUP(A53,BASE!A:N,14,0)</f>
        <v>51.853400000000001</v>
      </c>
      <c r="G53" s="179">
        <f>VLOOKUP(A53,BASE!A:O,15,0)</f>
        <v>2.12</v>
      </c>
      <c r="H53" s="218">
        <v>0.3</v>
      </c>
      <c r="I53" s="180">
        <f t="shared" si="3"/>
        <v>70.165419999999997</v>
      </c>
      <c r="J53" s="174"/>
    </row>
    <row r="54" spans="1:10" s="190" customFormat="1">
      <c r="A54" s="190" t="str">
        <f t="shared" si="2"/>
        <v>BR0022752060</v>
      </c>
      <c r="B54" s="198">
        <v>2060</v>
      </c>
      <c r="C54" s="190" t="s">
        <v>1275</v>
      </c>
      <c r="D54" s="190" t="s">
        <v>1790</v>
      </c>
      <c r="E54" s="198" t="s">
        <v>487</v>
      </c>
      <c r="F54" s="179">
        <f>VLOOKUP(A54,BASE!A:N,14,0)</f>
        <v>108.21962000000001</v>
      </c>
      <c r="G54" s="179">
        <f>VLOOKUP(A54,BASE!A:O,15,0)</f>
        <v>2.12</v>
      </c>
      <c r="H54" s="218">
        <v>0.3</v>
      </c>
      <c r="I54" s="180">
        <f t="shared" si="3"/>
        <v>143.441506</v>
      </c>
      <c r="J54" s="175"/>
    </row>
    <row r="55" spans="1:10" s="190" customFormat="1">
      <c r="A55" s="190" t="str">
        <f t="shared" si="2"/>
        <v>BR0004362060</v>
      </c>
      <c r="B55" s="198">
        <v>2060</v>
      </c>
      <c r="C55" s="190" t="s">
        <v>1252</v>
      </c>
      <c r="D55" s="190" t="s">
        <v>1770</v>
      </c>
      <c r="E55" s="198" t="s">
        <v>487</v>
      </c>
      <c r="F55" s="179">
        <f>VLOOKUP(A55,BASE!A:N,14,0)</f>
        <v>92.667599999999993</v>
      </c>
      <c r="G55" s="179">
        <f>VLOOKUP(A55,BASE!A:O,15,0)</f>
        <v>2.12</v>
      </c>
      <c r="H55" s="218">
        <v>0.3</v>
      </c>
      <c r="I55" s="180">
        <f t="shared" si="3"/>
        <v>123.22387999999999</v>
      </c>
      <c r="J55" s="175"/>
    </row>
    <row r="56" spans="1:10" s="190" customFormat="1">
      <c r="A56" s="190" t="str">
        <f t="shared" si="2"/>
        <v>BR0117542061</v>
      </c>
      <c r="B56" s="198">
        <v>2061</v>
      </c>
      <c r="C56" s="190" t="s">
        <v>1344</v>
      </c>
      <c r="D56" s="190" t="s">
        <v>1848</v>
      </c>
      <c r="E56" s="198" t="s">
        <v>487</v>
      </c>
      <c r="F56" s="179">
        <f>VLOOKUP(A56,BASE!A:N,14,0)</f>
        <v>46.656370000000003</v>
      </c>
      <c r="G56" s="179">
        <f>VLOOKUP(A56,BASE!A:O,15,0)</f>
        <v>1.8</v>
      </c>
      <c r="H56" s="218">
        <v>0.3</v>
      </c>
      <c r="I56" s="180">
        <f t="shared" si="3"/>
        <v>62.993280999999996</v>
      </c>
      <c r="J56" s="175"/>
    </row>
    <row r="57" spans="1:10" s="190" customFormat="1">
      <c r="A57" s="190" t="str">
        <f t="shared" si="2"/>
        <v>BR0120892061</v>
      </c>
      <c r="B57" s="198">
        <v>2061</v>
      </c>
      <c r="C57" s="190" t="s">
        <v>2095</v>
      </c>
      <c r="D57" s="190" t="s">
        <v>2096</v>
      </c>
      <c r="E57" s="198" t="s">
        <v>487</v>
      </c>
      <c r="F57" s="179">
        <f>VLOOKUP(A57,BASE!A:N,14,0)</f>
        <v>46.62</v>
      </c>
      <c r="G57" s="179">
        <f>VLOOKUP(A57,BASE!A:O,15,0)</f>
        <v>1.8</v>
      </c>
      <c r="H57" s="218">
        <v>0.3</v>
      </c>
      <c r="I57" s="180">
        <f t="shared" si="3"/>
        <v>62.945999999999991</v>
      </c>
      <c r="J57" s="174"/>
    </row>
    <row r="58" spans="1:10" s="190" customFormat="1">
      <c r="A58" s="190" t="str">
        <f t="shared" si="2"/>
        <v>BR0104902060</v>
      </c>
      <c r="B58" s="198">
        <v>2060</v>
      </c>
      <c r="C58" s="190" t="s">
        <v>1365</v>
      </c>
      <c r="D58" s="190" t="s">
        <v>1867</v>
      </c>
      <c r="E58" s="198" t="s">
        <v>487</v>
      </c>
      <c r="F58" s="179">
        <f>VLOOKUP(A58,BASE!A:N,14,0)</f>
        <v>107.23549</v>
      </c>
      <c r="G58" s="179">
        <f>VLOOKUP(A58,BASE!A:O,15,0)</f>
        <v>2.12</v>
      </c>
      <c r="H58" s="218">
        <v>0.3</v>
      </c>
      <c r="I58" s="180">
        <f t="shared" si="3"/>
        <v>142.162137</v>
      </c>
      <c r="J58" s="174"/>
    </row>
    <row r="59" spans="1:10" s="190" customFormat="1">
      <c r="A59" s="190" t="str">
        <f t="shared" si="2"/>
        <v>BR0119892061</v>
      </c>
      <c r="B59" s="198">
        <v>2061</v>
      </c>
      <c r="C59" s="190" t="s">
        <v>1351</v>
      </c>
      <c r="D59" s="190" t="s">
        <v>1854</v>
      </c>
      <c r="E59" s="198" t="s">
        <v>487</v>
      </c>
      <c r="F59" s="179">
        <f>VLOOKUP(A59,BASE!A:N,14,0)</f>
        <v>45.625979999999998</v>
      </c>
      <c r="G59" s="179">
        <f>VLOOKUP(A59,BASE!A:O,15,0)</f>
        <v>1.8</v>
      </c>
      <c r="H59" s="218">
        <v>0.3</v>
      </c>
      <c r="I59" s="180">
        <f t="shared" si="3"/>
        <v>61.653773999999991</v>
      </c>
      <c r="J59" s="174"/>
    </row>
    <row r="60" spans="1:10" s="190" customFormat="1">
      <c r="A60" s="190" t="str">
        <f t="shared" si="2"/>
        <v>BR0114922060</v>
      </c>
      <c r="B60" s="198">
        <v>2060</v>
      </c>
      <c r="C60" s="190" t="s">
        <v>1251</v>
      </c>
      <c r="D60" s="190" t="s">
        <v>1769</v>
      </c>
      <c r="E60" s="198" t="s">
        <v>487</v>
      </c>
      <c r="F60" s="179">
        <f>VLOOKUP(A60,BASE!A:N,14,0)</f>
        <v>46.616619999999998</v>
      </c>
      <c r="G60" s="179">
        <f>VLOOKUP(A60,BASE!A:O,15,0)</f>
        <v>2.12</v>
      </c>
      <c r="H60" s="218">
        <v>0.3</v>
      </c>
      <c r="I60" s="180">
        <f t="shared" si="3"/>
        <v>63.35760599999999</v>
      </c>
      <c r="J60" s="174"/>
    </row>
    <row r="61" spans="1:10" s="190" customFormat="1">
      <c r="A61" s="190" t="str">
        <f t="shared" si="2"/>
        <v>BR0111882060</v>
      </c>
      <c r="B61" s="198">
        <v>2060</v>
      </c>
      <c r="C61" s="190" t="s">
        <v>1324</v>
      </c>
      <c r="D61" s="190" t="s">
        <v>1834</v>
      </c>
      <c r="E61" s="198" t="s">
        <v>487</v>
      </c>
      <c r="F61" s="179">
        <f>VLOOKUP(A61,BASE!A:N,14,0)</f>
        <v>49.297190000000001</v>
      </c>
      <c r="G61" s="179">
        <f>VLOOKUP(A61,BASE!A:O,15,0)</f>
        <v>2.12</v>
      </c>
      <c r="H61" s="218">
        <v>0.3</v>
      </c>
      <c r="I61" s="180">
        <f t="shared" si="3"/>
        <v>66.84234699999999</v>
      </c>
      <c r="J61" s="174"/>
    </row>
    <row r="62" spans="1:10" s="190" customFormat="1">
      <c r="A62" s="190" t="str">
        <f t="shared" si="2"/>
        <v>BR0102922060</v>
      </c>
      <c r="B62" s="198">
        <v>2060</v>
      </c>
      <c r="C62" s="190" t="s">
        <v>1306</v>
      </c>
      <c r="D62" s="190" t="s">
        <v>1819</v>
      </c>
      <c r="E62" s="198" t="s">
        <v>487</v>
      </c>
      <c r="F62" s="179">
        <f>VLOOKUP(A62,BASE!A:N,14,0)</f>
        <v>47.102039999999995</v>
      </c>
      <c r="G62" s="179">
        <f>VLOOKUP(A62,BASE!A:O,15,0)</f>
        <v>2.12</v>
      </c>
      <c r="H62" s="218">
        <v>0.3</v>
      </c>
      <c r="I62" s="180">
        <f t="shared" si="3"/>
        <v>63.988651999999988</v>
      </c>
      <c r="J62" s="175"/>
    </row>
    <row r="63" spans="1:10" s="190" customFormat="1">
      <c r="A63" s="190" t="str">
        <f t="shared" si="2"/>
        <v>BR0114082060</v>
      </c>
      <c r="B63" s="198">
        <v>2060</v>
      </c>
      <c r="C63" s="190" t="s">
        <v>1203</v>
      </c>
      <c r="D63" s="190" t="s">
        <v>1723</v>
      </c>
      <c r="E63" s="198" t="s">
        <v>487</v>
      </c>
      <c r="F63" s="179">
        <f>VLOOKUP(A63,BASE!A:N,14,0)</f>
        <v>58.920900000000003</v>
      </c>
      <c r="G63" s="179">
        <f>VLOOKUP(A63,BASE!A:O,15,0)</f>
        <v>2.12</v>
      </c>
      <c r="H63" s="218">
        <v>0.3</v>
      </c>
      <c r="I63" s="180">
        <f t="shared" si="3"/>
        <v>79.353170000000006</v>
      </c>
      <c r="J63" s="175"/>
    </row>
    <row r="64" spans="1:10" s="190" customFormat="1">
      <c r="A64" s="190" t="str">
        <f t="shared" si="2"/>
        <v>BR0104322060</v>
      </c>
      <c r="B64" s="198">
        <v>2060</v>
      </c>
      <c r="C64" s="190" t="s">
        <v>1205</v>
      </c>
      <c r="D64" s="190" t="s">
        <v>1725</v>
      </c>
      <c r="E64" s="198" t="s">
        <v>487</v>
      </c>
      <c r="F64" s="179">
        <f>VLOOKUP(A64,BASE!A:N,14,0)</f>
        <v>73.094999999999999</v>
      </c>
      <c r="G64" s="179">
        <f>VLOOKUP(A64,BASE!A:O,15,0)</f>
        <v>2.12</v>
      </c>
      <c r="H64" s="218">
        <v>0.3</v>
      </c>
      <c r="I64" s="180">
        <f t="shared" si="3"/>
        <v>97.779499999999999</v>
      </c>
      <c r="J64" s="175"/>
    </row>
    <row r="65" spans="1:10" s="190" customFormat="1">
      <c r="A65" s="190" t="str">
        <f t="shared" si="2"/>
        <v>BR0119352060</v>
      </c>
      <c r="B65" s="198">
        <v>2060</v>
      </c>
      <c r="C65" s="190" t="s">
        <v>1299</v>
      </c>
      <c r="D65" s="190" t="s">
        <v>1815</v>
      </c>
      <c r="E65" s="198" t="s">
        <v>487</v>
      </c>
      <c r="F65" s="179">
        <f>VLOOKUP(A65,BASE!A:N,14,0)</f>
        <v>117.75389</v>
      </c>
      <c r="G65" s="179">
        <f>VLOOKUP(A65,BASE!A:O,15,0)</f>
        <v>2.12</v>
      </c>
      <c r="H65" s="218">
        <v>0.3</v>
      </c>
      <c r="I65" s="180">
        <f t="shared" si="3"/>
        <v>155.83605700000001</v>
      </c>
      <c r="J65" s="175"/>
    </row>
    <row r="66" spans="1:10" s="190" customFormat="1">
      <c r="A66" s="190" t="str">
        <f t="shared" si="2"/>
        <v>BR0110482060</v>
      </c>
      <c r="B66" s="198">
        <v>2060</v>
      </c>
      <c r="C66" s="190" t="s">
        <v>1317</v>
      </c>
      <c r="D66" s="190" t="s">
        <v>1827</v>
      </c>
      <c r="E66" s="198" t="s">
        <v>487</v>
      </c>
      <c r="F66" s="179">
        <f>VLOOKUP(A66,BASE!A:N,14,0)</f>
        <v>52.118000000000002</v>
      </c>
      <c r="G66" s="179">
        <f>VLOOKUP(A66,BASE!A:O,15,0)</f>
        <v>2.12</v>
      </c>
      <c r="H66" s="218">
        <v>0.3</v>
      </c>
      <c r="I66" s="180">
        <f t="shared" si="3"/>
        <v>70.509399999999999</v>
      </c>
      <c r="J66" s="175"/>
    </row>
    <row r="67" spans="1:10" s="190" customFormat="1">
      <c r="A67" s="190" t="str">
        <f t="shared" ref="A67:A98" si="4">C67&amp;B67</f>
        <v>BR0108672060</v>
      </c>
      <c r="B67" s="198">
        <v>2060</v>
      </c>
      <c r="C67" s="190" t="s">
        <v>1209</v>
      </c>
      <c r="D67" s="190" t="s">
        <v>1730</v>
      </c>
      <c r="E67" s="198" t="s">
        <v>487</v>
      </c>
      <c r="F67" s="179">
        <f>VLOOKUP(A67,BASE!A:N,14,0)</f>
        <v>122.81964000000001</v>
      </c>
      <c r="G67" s="179">
        <f>VLOOKUP(A67,BASE!A:O,15,0)</f>
        <v>2.12</v>
      </c>
      <c r="H67" s="218">
        <v>0.3</v>
      </c>
      <c r="I67" s="180">
        <f t="shared" ref="I67:I98" si="5">SUM(F67:G67)*H67+SUM(F67:G67)</f>
        <v>162.42153200000001</v>
      </c>
      <c r="J67" s="175"/>
    </row>
    <row r="68" spans="1:10" s="190" customFormat="1">
      <c r="A68" s="190" t="str">
        <f t="shared" si="4"/>
        <v>BR0105002060</v>
      </c>
      <c r="B68" s="198">
        <v>2060</v>
      </c>
      <c r="C68" s="190" t="s">
        <v>1210</v>
      </c>
      <c r="D68" s="190" t="s">
        <v>1731</v>
      </c>
      <c r="E68" s="198" t="s">
        <v>487</v>
      </c>
      <c r="F68" s="179">
        <f>VLOOKUP(A68,BASE!A:N,14,0)</f>
        <v>119.67794000000001</v>
      </c>
      <c r="G68" s="179">
        <f>VLOOKUP(A68,BASE!A:O,15,0)</f>
        <v>2.12</v>
      </c>
      <c r="H68" s="218">
        <v>0.3</v>
      </c>
      <c r="I68" s="180">
        <f t="shared" si="5"/>
        <v>158.33732200000003</v>
      </c>
      <c r="J68" s="175"/>
    </row>
    <row r="69" spans="1:10" s="190" customFormat="1">
      <c r="A69" s="190" t="str">
        <f t="shared" si="4"/>
        <v>BR0106272060</v>
      </c>
      <c r="B69" s="198">
        <v>2060</v>
      </c>
      <c r="C69" s="190" t="s">
        <v>1308</v>
      </c>
      <c r="D69" s="190" t="s">
        <v>1821</v>
      </c>
      <c r="E69" s="198" t="s">
        <v>487</v>
      </c>
      <c r="F69" s="179">
        <f>VLOOKUP(A69,BASE!A:N,14,0)</f>
        <v>52.27843</v>
      </c>
      <c r="G69" s="179">
        <f>VLOOKUP(A69,BASE!A:O,15,0)</f>
        <v>2.12</v>
      </c>
      <c r="H69" s="218">
        <v>0.3</v>
      </c>
      <c r="I69" s="180">
        <f t="shared" si="5"/>
        <v>70.717958999999993</v>
      </c>
      <c r="J69" s="175"/>
    </row>
    <row r="70" spans="1:10" s="190" customFormat="1">
      <c r="A70" s="190" t="str">
        <f t="shared" si="4"/>
        <v>BR0111112060</v>
      </c>
      <c r="B70" s="198">
        <v>2060</v>
      </c>
      <c r="C70" s="190" t="s">
        <v>1279</v>
      </c>
      <c r="D70" s="190" t="s">
        <v>1794</v>
      </c>
      <c r="E70" s="198" t="s">
        <v>487</v>
      </c>
      <c r="F70" s="179">
        <f>VLOOKUP(A70,BASE!A:N,14,0)</f>
        <v>133.43</v>
      </c>
      <c r="G70" s="179">
        <f>VLOOKUP(A70,BASE!A:O,15,0)</f>
        <v>2.12</v>
      </c>
      <c r="H70" s="218">
        <v>0.3</v>
      </c>
      <c r="I70" s="180">
        <f t="shared" si="5"/>
        <v>176.215</v>
      </c>
      <c r="J70" s="174"/>
    </row>
    <row r="71" spans="1:10" s="190" customFormat="1">
      <c r="A71" s="190" t="str">
        <f t="shared" si="4"/>
        <v>BR0119862060</v>
      </c>
      <c r="B71" s="198">
        <v>2060</v>
      </c>
      <c r="C71" s="190" t="s">
        <v>1331</v>
      </c>
      <c r="D71" s="190" t="s">
        <v>1837</v>
      </c>
      <c r="E71" s="198" t="s">
        <v>487</v>
      </c>
      <c r="F71" s="179">
        <f>VLOOKUP(A71,BASE!A:N,14,0)</f>
        <v>109.12961</v>
      </c>
      <c r="G71" s="179">
        <f>VLOOKUP(A71,BASE!A:O,15,0)</f>
        <v>2.12</v>
      </c>
      <c r="H71" s="218">
        <v>0.3</v>
      </c>
      <c r="I71" s="180">
        <f t="shared" si="5"/>
        <v>144.624493</v>
      </c>
      <c r="J71" s="175"/>
    </row>
    <row r="72" spans="1:10" s="190" customFormat="1">
      <c r="A72" s="190" t="str">
        <f t="shared" si="4"/>
        <v>BR0120662064</v>
      </c>
      <c r="B72" s="198">
        <v>2064</v>
      </c>
      <c r="C72" s="190" t="s">
        <v>1533</v>
      </c>
      <c r="D72" s="190" t="s">
        <v>2023</v>
      </c>
      <c r="E72" s="198" t="s">
        <v>487</v>
      </c>
      <c r="F72" s="179">
        <f>VLOOKUP(A72,BASE!A:N,14,0)</f>
        <v>47.796440000000004</v>
      </c>
      <c r="G72" s="179">
        <f>VLOOKUP(A72,BASE!A:O,15,0)</f>
        <v>2.64</v>
      </c>
      <c r="H72" s="218">
        <v>0.3</v>
      </c>
      <c r="I72" s="180">
        <f t="shared" si="5"/>
        <v>65.567372000000006</v>
      </c>
      <c r="J72" s="174"/>
    </row>
    <row r="73" spans="1:10" s="190" customFormat="1">
      <c r="A73" s="190" t="str">
        <f t="shared" si="4"/>
        <v>BR0120672064</v>
      </c>
      <c r="B73" s="198">
        <v>2064</v>
      </c>
      <c r="C73" s="190" t="s">
        <v>1529</v>
      </c>
      <c r="D73" s="190" t="s">
        <v>2019</v>
      </c>
      <c r="E73" s="198" t="s">
        <v>487</v>
      </c>
      <c r="F73" s="179">
        <f>VLOOKUP(A73,BASE!A:N,14,0)</f>
        <v>49.622199999999999</v>
      </c>
      <c r="G73" s="179">
        <f>VLOOKUP(A73,BASE!A:O,15,0)</f>
        <v>2.64</v>
      </c>
      <c r="H73" s="218">
        <v>0.3</v>
      </c>
      <c r="I73" s="180">
        <f t="shared" si="5"/>
        <v>67.940860000000001</v>
      </c>
      <c r="J73" s="175"/>
    </row>
    <row r="74" spans="1:10" s="190" customFormat="1">
      <c r="A74" s="190" t="str">
        <f t="shared" si="4"/>
        <v>BR0121322064</v>
      </c>
      <c r="B74" s="198">
        <v>2064</v>
      </c>
      <c r="C74" s="190" t="s">
        <v>2114</v>
      </c>
      <c r="D74" s="190" t="s">
        <v>2115</v>
      </c>
      <c r="E74" s="198" t="s">
        <v>487</v>
      </c>
      <c r="F74" s="179">
        <f>VLOOKUP(A74,BASE!A:N,14,0)</f>
        <v>50.346330000000002</v>
      </c>
      <c r="G74" s="179">
        <f>VLOOKUP(A74,BASE!A:O,15,0)</f>
        <v>2.64</v>
      </c>
      <c r="H74" s="218">
        <v>0.3</v>
      </c>
      <c r="I74" s="180">
        <f t="shared" si="5"/>
        <v>68.882228999999995</v>
      </c>
      <c r="J74" s="174"/>
    </row>
    <row r="75" spans="1:10" s="190" customFormat="1">
      <c r="A75" s="190" t="str">
        <f t="shared" si="4"/>
        <v>BR0121122064</v>
      </c>
      <c r="B75" s="198">
        <v>2064</v>
      </c>
      <c r="C75" s="190" t="s">
        <v>2099</v>
      </c>
      <c r="D75" s="190" t="s">
        <v>2100</v>
      </c>
      <c r="E75" s="198" t="s">
        <v>487</v>
      </c>
      <c r="F75" s="179">
        <f>VLOOKUP(A75,BASE!A:N,14,0)</f>
        <v>112.39061</v>
      </c>
      <c r="G75" s="179">
        <f>VLOOKUP(A75,BASE!A:O,15,0)</f>
        <v>2.64</v>
      </c>
      <c r="H75" s="218">
        <v>0.3</v>
      </c>
      <c r="I75" s="180">
        <f t="shared" si="5"/>
        <v>149.539793</v>
      </c>
      <c r="J75" s="174"/>
    </row>
    <row r="76" spans="1:10" s="190" customFormat="1">
      <c r="A76" s="190" t="str">
        <f t="shared" si="4"/>
        <v>BR0121222064</v>
      </c>
      <c r="B76" s="198">
        <v>2064</v>
      </c>
      <c r="C76" s="190" t="s">
        <v>2111</v>
      </c>
      <c r="D76" s="190" t="s">
        <v>2112</v>
      </c>
      <c r="E76" s="198" t="s">
        <v>487</v>
      </c>
      <c r="F76" s="179">
        <f>VLOOKUP(A76,BASE!A:N,14,0)</f>
        <v>118.59605000000001</v>
      </c>
      <c r="G76" s="179">
        <f>VLOOKUP(A76,BASE!A:O,15,0)</f>
        <v>2.64</v>
      </c>
      <c r="H76" s="218">
        <v>0.3</v>
      </c>
      <c r="I76" s="180">
        <f t="shared" si="5"/>
        <v>157.606865</v>
      </c>
      <c r="J76" s="174"/>
    </row>
    <row r="77" spans="1:10" s="190" customFormat="1">
      <c r="A77" s="190" t="str">
        <f t="shared" si="4"/>
        <v>BR0120702064</v>
      </c>
      <c r="B77" s="198">
        <v>2064</v>
      </c>
      <c r="C77" s="190" t="s">
        <v>1534</v>
      </c>
      <c r="D77" s="190" t="s">
        <v>2024</v>
      </c>
      <c r="E77" s="198" t="s">
        <v>487</v>
      </c>
      <c r="F77" s="179">
        <f>VLOOKUP(A77,BASE!A:N,14,0)</f>
        <v>54.988019999999999</v>
      </c>
      <c r="G77" s="179">
        <f>VLOOKUP(A77,BASE!A:O,15,0)</f>
        <v>2.64</v>
      </c>
      <c r="H77" s="218">
        <v>0.3</v>
      </c>
      <c r="I77" s="180">
        <f t="shared" si="5"/>
        <v>74.916426000000001</v>
      </c>
      <c r="J77" s="174"/>
    </row>
    <row r="78" spans="1:10" s="190" customFormat="1">
      <c r="A78" s="190" t="str">
        <f t="shared" si="4"/>
        <v>BR0120812064</v>
      </c>
      <c r="B78" s="198">
        <v>2064</v>
      </c>
      <c r="C78" s="190" t="s">
        <v>1537</v>
      </c>
      <c r="D78" s="190" t="s">
        <v>2025</v>
      </c>
      <c r="E78" s="198" t="s">
        <v>487</v>
      </c>
      <c r="F78" s="179">
        <f>VLOOKUP(A78,BASE!A:N,14,0)</f>
        <v>123.06833</v>
      </c>
      <c r="G78" s="179">
        <f>VLOOKUP(A78,BASE!A:O,15,0)</f>
        <v>2.64</v>
      </c>
      <c r="H78" s="218">
        <v>0.3</v>
      </c>
      <c r="I78" s="180">
        <f t="shared" si="5"/>
        <v>163.420829</v>
      </c>
      <c r="J78" s="174"/>
    </row>
    <row r="79" spans="1:10" s="190" customFormat="1">
      <c r="A79" s="190" t="str">
        <f t="shared" si="4"/>
        <v>BR0000522061</v>
      </c>
      <c r="B79" s="198">
        <v>2061</v>
      </c>
      <c r="C79" s="190" t="s">
        <v>1236</v>
      </c>
      <c r="D79" s="190" t="s">
        <v>1757</v>
      </c>
      <c r="E79" s="198" t="s">
        <v>487</v>
      </c>
      <c r="F79" s="179">
        <f>VLOOKUP(A79,BASE!A:N,14,0)</f>
        <v>119.83625000000001</v>
      </c>
      <c r="G79" s="179">
        <f>VLOOKUP(A79,BASE!A:O,15,0)</f>
        <v>1.8</v>
      </c>
      <c r="H79" s="218">
        <v>0.3</v>
      </c>
      <c r="I79" s="180">
        <f t="shared" si="5"/>
        <v>158.12712500000001</v>
      </c>
      <c r="J79" s="174"/>
    </row>
    <row r="80" spans="1:10" s="190" customFormat="1">
      <c r="A80" s="190" t="str">
        <f t="shared" si="4"/>
        <v>BR0117162061</v>
      </c>
      <c r="B80" s="198">
        <v>2061</v>
      </c>
      <c r="C80" s="190" t="s">
        <v>1349</v>
      </c>
      <c r="D80" s="190" t="s">
        <v>1852</v>
      </c>
      <c r="E80" s="198" t="s">
        <v>487</v>
      </c>
      <c r="F80" s="179">
        <f>VLOOKUP(A80,BASE!A:N,14,0)</f>
        <v>45.891359999999999</v>
      </c>
      <c r="G80" s="179">
        <f>VLOOKUP(A80,BASE!A:O,15,0)</f>
        <v>1.8</v>
      </c>
      <c r="H80" s="218">
        <v>0.3</v>
      </c>
      <c r="I80" s="180">
        <f t="shared" si="5"/>
        <v>61.998767999999998</v>
      </c>
      <c r="J80" s="174"/>
    </row>
    <row r="81" spans="1:10" s="190" customFormat="1">
      <c r="A81" s="190" t="str">
        <f t="shared" si="4"/>
        <v>BR0119912061</v>
      </c>
      <c r="B81" s="198">
        <v>2061</v>
      </c>
      <c r="C81" s="190" t="s">
        <v>1353</v>
      </c>
      <c r="D81" s="190" t="s">
        <v>1856</v>
      </c>
      <c r="E81" s="198" t="s">
        <v>487</v>
      </c>
      <c r="F81" s="179">
        <f>VLOOKUP(A81,BASE!A:N,14,0)</f>
        <v>95.425699999999992</v>
      </c>
      <c r="G81" s="179">
        <f>VLOOKUP(A81,BASE!A:O,15,0)</f>
        <v>1.8</v>
      </c>
      <c r="H81" s="218">
        <v>0.3</v>
      </c>
      <c r="I81" s="180">
        <f t="shared" si="5"/>
        <v>126.39340999999999</v>
      </c>
      <c r="J81" s="174"/>
    </row>
    <row r="82" spans="1:10" s="190" customFormat="1">
      <c r="A82" s="190" t="str">
        <f t="shared" si="4"/>
        <v>BR0119792061</v>
      </c>
      <c r="B82" s="198">
        <v>2061</v>
      </c>
      <c r="C82" s="190" t="s">
        <v>1348</v>
      </c>
      <c r="D82" s="190" t="s">
        <v>1851</v>
      </c>
      <c r="E82" s="198" t="s">
        <v>487</v>
      </c>
      <c r="F82" s="179">
        <f>VLOOKUP(A82,BASE!A:N,14,0)</f>
        <v>114.61933000000001</v>
      </c>
      <c r="G82" s="179">
        <f>VLOOKUP(A82,BASE!A:O,15,0)</f>
        <v>1.8</v>
      </c>
      <c r="H82" s="218">
        <v>0.3</v>
      </c>
      <c r="I82" s="180">
        <f t="shared" si="5"/>
        <v>151.34512899999999</v>
      </c>
      <c r="J82" s="174"/>
    </row>
    <row r="83" spans="1:10" s="190" customFormat="1">
      <c r="A83" s="190" t="str">
        <f t="shared" si="4"/>
        <v>BR0119772061</v>
      </c>
      <c r="B83" s="198">
        <v>2061</v>
      </c>
      <c r="C83" s="190" t="s">
        <v>1347</v>
      </c>
      <c r="D83" s="190" t="s">
        <v>1850</v>
      </c>
      <c r="E83" s="198" t="s">
        <v>487</v>
      </c>
      <c r="F83" s="179">
        <f>VLOOKUP(A83,BASE!A:N,14,0)</f>
        <v>114.5604</v>
      </c>
      <c r="G83" s="179">
        <f>VLOOKUP(A83,BASE!A:O,15,0)</f>
        <v>1.8</v>
      </c>
      <c r="H83" s="218">
        <v>0.3</v>
      </c>
      <c r="I83" s="180">
        <f t="shared" si="5"/>
        <v>151.26852</v>
      </c>
      <c r="J83" s="174"/>
    </row>
    <row r="84" spans="1:10" s="190" customFormat="1">
      <c r="A84" s="190" t="str">
        <f t="shared" si="4"/>
        <v>BR0117482061</v>
      </c>
      <c r="B84" s="198">
        <v>2061</v>
      </c>
      <c r="C84" s="190" t="s">
        <v>1346</v>
      </c>
      <c r="D84" s="190" t="s">
        <v>1849</v>
      </c>
      <c r="E84" s="198" t="s">
        <v>487</v>
      </c>
      <c r="F84" s="179">
        <f>VLOOKUP(A84,BASE!A:N,14,0)</f>
        <v>113.93394000000001</v>
      </c>
      <c r="G84" s="179">
        <f>VLOOKUP(A84,BASE!A:O,15,0)</f>
        <v>1.8</v>
      </c>
      <c r="H84" s="218">
        <v>0.3</v>
      </c>
      <c r="I84" s="180">
        <f t="shared" si="5"/>
        <v>150.45412200000001</v>
      </c>
      <c r="J84" s="174"/>
    </row>
    <row r="85" spans="1:10" s="190" customFormat="1">
      <c r="A85" s="190" t="str">
        <f t="shared" si="4"/>
        <v>BR0119802061</v>
      </c>
      <c r="B85" s="198">
        <v>2061</v>
      </c>
      <c r="C85" s="190" t="s">
        <v>1363</v>
      </c>
      <c r="D85" s="190" t="s">
        <v>1849</v>
      </c>
      <c r="E85" s="198" t="s">
        <v>487</v>
      </c>
      <c r="F85" s="179">
        <f>VLOOKUP(A85,BASE!A:N,14,0)</f>
        <v>117.25982999999999</v>
      </c>
      <c r="G85" s="179">
        <f>VLOOKUP(A85,BASE!A:O,15,0)</f>
        <v>1.8</v>
      </c>
      <c r="H85" s="218">
        <v>0.3</v>
      </c>
      <c r="I85" s="180">
        <f t="shared" si="5"/>
        <v>154.77777899999998</v>
      </c>
      <c r="J85" s="174"/>
    </row>
    <row r="86" spans="1:10" s="190" customFormat="1">
      <c r="A86" s="190" t="str">
        <f t="shared" si="4"/>
        <v>BR0120172061</v>
      </c>
      <c r="B86" s="198">
        <v>2061</v>
      </c>
      <c r="C86" s="190" t="s">
        <v>1354</v>
      </c>
      <c r="D86" s="190" t="s">
        <v>1857</v>
      </c>
      <c r="E86" s="198" t="s">
        <v>487</v>
      </c>
      <c r="F86" s="179">
        <f>VLOOKUP(A86,BASE!A:N,14,0)</f>
        <v>113.25575000000001</v>
      </c>
      <c r="G86" s="179">
        <f>VLOOKUP(A86,BASE!A:O,15,0)</f>
        <v>1.8</v>
      </c>
      <c r="H86" s="218">
        <v>0.3</v>
      </c>
      <c r="I86" s="180">
        <f t="shared" si="5"/>
        <v>149.572475</v>
      </c>
      <c r="J86" s="174"/>
    </row>
    <row r="87" spans="1:10" s="190" customFormat="1">
      <c r="A87" s="190" t="str">
        <f t="shared" si="4"/>
        <v>BR0087292060</v>
      </c>
      <c r="B87" s="198">
        <v>2060</v>
      </c>
      <c r="C87" s="190" t="s">
        <v>1318</v>
      </c>
      <c r="D87" s="190" t="s">
        <v>1828</v>
      </c>
      <c r="E87" s="198" t="s">
        <v>487</v>
      </c>
      <c r="F87" s="179">
        <f>VLOOKUP(A87,BASE!A:N,14,0)</f>
        <v>54.004840000000002</v>
      </c>
      <c r="G87" s="179">
        <f>VLOOKUP(A87,BASE!A:O,15,0)</f>
        <v>2.12</v>
      </c>
      <c r="H87" s="218">
        <v>0.3</v>
      </c>
      <c r="I87" s="180">
        <f t="shared" si="5"/>
        <v>72.962291999999991</v>
      </c>
      <c r="J87" s="174"/>
    </row>
    <row r="88" spans="1:10" s="190" customFormat="1">
      <c r="A88" s="190" t="str">
        <f t="shared" si="4"/>
        <v>BR0016682060</v>
      </c>
      <c r="B88" s="198">
        <v>2060</v>
      </c>
      <c r="C88" s="190" t="s">
        <v>1208</v>
      </c>
      <c r="D88" s="190" t="s">
        <v>1729</v>
      </c>
      <c r="E88" s="198" t="s">
        <v>487</v>
      </c>
      <c r="F88" s="179">
        <f>VLOOKUP(A88,BASE!A:N,14,0)</f>
        <v>90.644540000000006</v>
      </c>
      <c r="G88" s="179">
        <f>VLOOKUP(A88,BASE!A:O,15,0)</f>
        <v>2.12</v>
      </c>
      <c r="H88" s="218">
        <v>0.3</v>
      </c>
      <c r="I88" s="180">
        <f t="shared" si="5"/>
        <v>120.59390200000001</v>
      </c>
      <c r="J88" s="174"/>
    </row>
    <row r="89" spans="1:10" s="190" customFormat="1">
      <c r="A89" s="190" t="str">
        <f t="shared" si="4"/>
        <v>BR0086932060</v>
      </c>
      <c r="B89" s="198">
        <v>2060</v>
      </c>
      <c r="C89" s="190" t="s">
        <v>1301</v>
      </c>
      <c r="D89" s="190" t="s">
        <v>1809</v>
      </c>
      <c r="E89" s="198" t="s">
        <v>487</v>
      </c>
      <c r="F89" s="179">
        <f>VLOOKUP(A89,BASE!A:N,14,0)</f>
        <v>115.3772</v>
      </c>
      <c r="G89" s="179">
        <f>VLOOKUP(A89,BASE!A:O,15,0)</f>
        <v>2.12</v>
      </c>
      <c r="H89" s="218">
        <v>0.3</v>
      </c>
      <c r="I89" s="180">
        <f t="shared" si="5"/>
        <v>152.74636000000001</v>
      </c>
      <c r="J89" s="174"/>
    </row>
    <row r="90" spans="1:10" s="190" customFormat="1">
      <c r="A90" s="190" t="str">
        <f t="shared" si="4"/>
        <v>BR0116632060</v>
      </c>
      <c r="B90" s="198">
        <v>2060</v>
      </c>
      <c r="C90" s="190" t="s">
        <v>1294</v>
      </c>
      <c r="D90" s="190" t="s">
        <v>1809</v>
      </c>
      <c r="E90" s="198" t="s">
        <v>487</v>
      </c>
      <c r="F90" s="179">
        <f>VLOOKUP(A90,BASE!A:N,14,0)</f>
        <v>49.925930000000001</v>
      </c>
      <c r="G90" s="179">
        <f>VLOOKUP(A90,BASE!A:O,15,0)</f>
        <v>2.12</v>
      </c>
      <c r="H90" s="218">
        <v>0.3</v>
      </c>
      <c r="I90" s="180">
        <f t="shared" si="5"/>
        <v>67.659708999999992</v>
      </c>
      <c r="J90" s="174"/>
    </row>
    <row r="91" spans="1:10" s="190" customFormat="1">
      <c r="A91" s="190" t="str">
        <f t="shared" si="4"/>
        <v>BR0095902060</v>
      </c>
      <c r="B91" s="198">
        <v>2060</v>
      </c>
      <c r="C91" s="190" t="s">
        <v>1326</v>
      </c>
      <c r="D91" s="190" t="s">
        <v>1836</v>
      </c>
      <c r="E91" s="198" t="s">
        <v>487</v>
      </c>
      <c r="F91" s="179">
        <f>VLOOKUP(A91,BASE!A:N,14,0)</f>
        <v>48.390909999999998</v>
      </c>
      <c r="G91" s="179">
        <f>VLOOKUP(A91,BASE!A:O,15,0)</f>
        <v>2.12</v>
      </c>
      <c r="H91" s="218">
        <v>0.3</v>
      </c>
      <c r="I91" s="180">
        <f t="shared" si="5"/>
        <v>65.664182999999994</v>
      </c>
      <c r="J91" s="175"/>
    </row>
    <row r="92" spans="1:10" s="190" customFormat="1">
      <c r="A92" s="190" t="str">
        <f t="shared" si="4"/>
        <v>BR0111812060</v>
      </c>
      <c r="B92" s="198">
        <v>2060</v>
      </c>
      <c r="C92" s="190" t="s">
        <v>1292</v>
      </c>
      <c r="D92" s="190" t="s">
        <v>1807</v>
      </c>
      <c r="E92" s="198" t="s">
        <v>487</v>
      </c>
      <c r="F92" s="179">
        <f>VLOOKUP(A92,BASE!A:N,14,0)</f>
        <v>47.69</v>
      </c>
      <c r="G92" s="179">
        <f>VLOOKUP(A92,BASE!A:O,15,0)</f>
        <v>2.12</v>
      </c>
      <c r="H92" s="218">
        <v>0.3</v>
      </c>
      <c r="I92" s="180">
        <f t="shared" si="5"/>
        <v>64.752999999999986</v>
      </c>
      <c r="J92" s="174"/>
    </row>
    <row r="93" spans="1:10" s="190" customFormat="1">
      <c r="A93" s="190" t="str">
        <f t="shared" si="4"/>
        <v>BR0100592060</v>
      </c>
      <c r="B93" s="198">
        <v>2060</v>
      </c>
      <c r="C93" s="190" t="s">
        <v>1305</v>
      </c>
      <c r="D93" s="190" t="s">
        <v>1818</v>
      </c>
      <c r="E93" s="198" t="s">
        <v>487</v>
      </c>
      <c r="F93" s="179">
        <f>VLOOKUP(A93,BASE!A:N,14,0)</f>
        <v>50.789769999999997</v>
      </c>
      <c r="G93" s="179">
        <f>VLOOKUP(A93,BASE!A:O,15,0)</f>
        <v>2.12</v>
      </c>
      <c r="H93" s="218">
        <v>0.3</v>
      </c>
      <c r="I93" s="180">
        <f t="shared" si="5"/>
        <v>68.782700999999989</v>
      </c>
      <c r="J93" s="175"/>
    </row>
    <row r="94" spans="1:10" s="190" customFormat="1">
      <c r="A94" s="190" t="str">
        <f t="shared" si="4"/>
        <v>BR0112552060</v>
      </c>
      <c r="B94" s="198">
        <v>2060</v>
      </c>
      <c r="C94" s="190" t="s">
        <v>1207</v>
      </c>
      <c r="D94" s="190" t="s">
        <v>1727</v>
      </c>
      <c r="E94" s="198" t="s">
        <v>487</v>
      </c>
      <c r="F94" s="179">
        <f>VLOOKUP(A94,BASE!A:N,14,0)</f>
        <v>50.205739999999999</v>
      </c>
      <c r="G94" s="179">
        <f>VLOOKUP(A94,BASE!A:O,15,0)</f>
        <v>2.12</v>
      </c>
      <c r="H94" s="218">
        <v>0.3</v>
      </c>
      <c r="I94" s="180">
        <f t="shared" si="5"/>
        <v>68.023461999999995</v>
      </c>
      <c r="J94" s="174"/>
    </row>
    <row r="95" spans="1:10" s="190" customFormat="1">
      <c r="A95" s="190" t="str">
        <f t="shared" si="4"/>
        <v>BR0119932061</v>
      </c>
      <c r="B95" s="198">
        <v>2061</v>
      </c>
      <c r="C95" s="190" t="s">
        <v>1352</v>
      </c>
      <c r="D95" s="190" t="s">
        <v>1855</v>
      </c>
      <c r="E95" s="198" t="s">
        <v>487</v>
      </c>
      <c r="F95" s="179">
        <f>VLOOKUP(A95,BASE!A:N,14,0)</f>
        <v>55.423000000000002</v>
      </c>
      <c r="G95" s="179">
        <f>VLOOKUP(A95,BASE!A:O,15,0)</f>
        <v>1.8</v>
      </c>
      <c r="H95" s="218">
        <v>0.3</v>
      </c>
      <c r="I95" s="180">
        <f t="shared" si="5"/>
        <v>74.389899999999997</v>
      </c>
      <c r="J95" s="175"/>
    </row>
    <row r="96" spans="1:10" s="190" customFormat="1">
      <c r="A96" s="190" t="str">
        <f t="shared" si="4"/>
        <v>BR0001612060</v>
      </c>
      <c r="B96" s="198">
        <v>2060</v>
      </c>
      <c r="C96" s="190" t="s">
        <v>1295</v>
      </c>
      <c r="D96" s="190" t="s">
        <v>1810</v>
      </c>
      <c r="E96" s="198" t="s">
        <v>487</v>
      </c>
      <c r="F96" s="179">
        <f>VLOOKUP(A96,BASE!A:N,14,0)</f>
        <v>49.334949999999999</v>
      </c>
      <c r="G96" s="179">
        <f>VLOOKUP(A96,BASE!A:O,15,0)</f>
        <v>2.12</v>
      </c>
      <c r="H96" s="218">
        <v>0.3</v>
      </c>
      <c r="I96" s="180">
        <f t="shared" si="5"/>
        <v>66.891435000000001</v>
      </c>
      <c r="J96" s="174"/>
    </row>
    <row r="97" spans="1:10" s="190" customFormat="1">
      <c r="A97" s="190" t="str">
        <f t="shared" si="4"/>
        <v>BR0114202060</v>
      </c>
      <c r="B97" s="198">
        <v>2060</v>
      </c>
      <c r="C97" s="190" t="s">
        <v>1211</v>
      </c>
      <c r="D97" s="190" t="s">
        <v>1732</v>
      </c>
      <c r="E97" s="198" t="s">
        <v>487</v>
      </c>
      <c r="F97" s="179">
        <f>VLOOKUP(A97,BASE!A:N,14,0)</f>
        <v>49.785429999999998</v>
      </c>
      <c r="G97" s="179">
        <f>VLOOKUP(A97,BASE!A:O,15,0)</f>
        <v>2.12</v>
      </c>
      <c r="H97" s="218">
        <v>0.3</v>
      </c>
      <c r="I97" s="180">
        <f t="shared" si="5"/>
        <v>67.477058999999997</v>
      </c>
      <c r="J97" s="174"/>
    </row>
    <row r="98" spans="1:10" s="190" customFormat="1">
      <c r="A98" s="190" t="str">
        <f t="shared" si="4"/>
        <v>BR0115972060</v>
      </c>
      <c r="B98" s="198">
        <v>2060</v>
      </c>
      <c r="C98" s="190" t="s">
        <v>1246</v>
      </c>
      <c r="D98" s="190" t="s">
        <v>1764</v>
      </c>
      <c r="E98" s="198" t="s">
        <v>487</v>
      </c>
      <c r="F98" s="179">
        <f>VLOOKUP(A98,BASE!A:N,14,0)</f>
        <v>115.65599</v>
      </c>
      <c r="G98" s="179">
        <f>VLOOKUP(A98,BASE!A:O,15,0)</f>
        <v>2.12</v>
      </c>
      <c r="H98" s="218">
        <v>0.3</v>
      </c>
      <c r="I98" s="180">
        <f t="shared" si="5"/>
        <v>153.10878700000001</v>
      </c>
      <c r="J98" s="175"/>
    </row>
    <row r="99" spans="1:10" s="190" customFormat="1">
      <c r="A99" s="190" t="str">
        <f t="shared" ref="A99:A121" si="6">C99&amp;B99</f>
        <v>BR0002492061</v>
      </c>
      <c r="B99" s="198">
        <v>2061</v>
      </c>
      <c r="C99" s="190" t="s">
        <v>1235</v>
      </c>
      <c r="D99" s="190" t="s">
        <v>1756</v>
      </c>
      <c r="E99" s="198" t="s">
        <v>487</v>
      </c>
      <c r="F99" s="179">
        <f>VLOOKUP(A99,BASE!A:N,14,0)</f>
        <v>47.47363</v>
      </c>
      <c r="G99" s="179">
        <f>VLOOKUP(A99,BASE!A:O,15,0)</f>
        <v>1.8</v>
      </c>
      <c r="H99" s="218">
        <v>0.3</v>
      </c>
      <c r="I99" s="180">
        <f t="shared" ref="I99:I121" si="7">SUM(F99:G99)*H99+SUM(F99:G99)</f>
        <v>64.055718999999996</v>
      </c>
      <c r="J99" s="174"/>
    </row>
    <row r="100" spans="1:10" s="190" customFormat="1">
      <c r="A100" s="190" t="str">
        <f t="shared" si="6"/>
        <v>BR0109182060</v>
      </c>
      <c r="B100" s="198">
        <v>2060</v>
      </c>
      <c r="C100" s="190" t="s">
        <v>1327</v>
      </c>
      <c r="D100" s="190" t="s">
        <v>1750</v>
      </c>
      <c r="E100" s="198" t="s">
        <v>487</v>
      </c>
      <c r="F100" s="179">
        <f>VLOOKUP(A100,BASE!A:N,14,0)</f>
        <v>114.40379</v>
      </c>
      <c r="G100" s="179">
        <f>VLOOKUP(A100,BASE!A:O,15,0)</f>
        <v>2.12</v>
      </c>
      <c r="H100" s="218">
        <v>0.3</v>
      </c>
      <c r="I100" s="180">
        <f t="shared" si="7"/>
        <v>151.48092700000001</v>
      </c>
      <c r="J100" s="174"/>
    </row>
    <row r="101" spans="1:10" s="190" customFormat="1">
      <c r="A101" s="190" t="str">
        <f t="shared" si="6"/>
        <v>BR0113882060</v>
      </c>
      <c r="B101" s="198">
        <v>2060</v>
      </c>
      <c r="C101" s="190" t="s">
        <v>1229</v>
      </c>
      <c r="D101" s="190" t="s">
        <v>1750</v>
      </c>
      <c r="E101" s="198" t="s">
        <v>487</v>
      </c>
      <c r="F101" s="179">
        <f>VLOOKUP(A101,BASE!A:N,14,0)</f>
        <v>48.0336</v>
      </c>
      <c r="G101" s="179">
        <f>VLOOKUP(A101,BASE!A:O,15,0)</f>
        <v>2.12</v>
      </c>
      <c r="H101" s="218">
        <v>0.3</v>
      </c>
      <c r="I101" s="180">
        <f t="shared" si="7"/>
        <v>65.199680000000001</v>
      </c>
      <c r="J101" s="174"/>
    </row>
    <row r="102" spans="1:10" s="190" customFormat="1">
      <c r="A102" s="190" t="str">
        <f t="shared" si="6"/>
        <v>BR0103572060</v>
      </c>
      <c r="B102" s="198">
        <v>2060</v>
      </c>
      <c r="C102" s="190" t="s">
        <v>1253</v>
      </c>
      <c r="D102" s="190" t="s">
        <v>1771</v>
      </c>
      <c r="E102" s="198" t="s">
        <v>487</v>
      </c>
      <c r="F102" s="179">
        <f>VLOOKUP(A102,BASE!A:N,14,0)</f>
        <v>115.44824</v>
      </c>
      <c r="G102" s="179">
        <f>VLOOKUP(A102,BASE!A:O,15,0)</f>
        <v>2.12</v>
      </c>
      <c r="H102" s="218">
        <v>0.3</v>
      </c>
      <c r="I102" s="180">
        <f t="shared" si="7"/>
        <v>152.83871199999999</v>
      </c>
      <c r="J102" s="174"/>
    </row>
    <row r="103" spans="1:10" s="190" customFormat="1">
      <c r="A103" s="190" t="str">
        <f t="shared" si="6"/>
        <v>BR0108962060</v>
      </c>
      <c r="B103" s="198">
        <v>2060</v>
      </c>
      <c r="C103" s="190" t="s">
        <v>1297</v>
      </c>
      <c r="D103" s="190" t="s">
        <v>2088</v>
      </c>
      <c r="E103" s="198" t="s">
        <v>487</v>
      </c>
      <c r="F103" s="179">
        <f>VLOOKUP(A103,BASE!A:N,14,0)</f>
        <v>122.18038</v>
      </c>
      <c r="G103" s="179">
        <f>VLOOKUP(A103,BASE!A:O,15,0)</f>
        <v>2.12</v>
      </c>
      <c r="H103" s="218">
        <v>0.3</v>
      </c>
      <c r="I103" s="180">
        <f t="shared" si="7"/>
        <v>161.59049400000001</v>
      </c>
      <c r="J103" s="174"/>
    </row>
    <row r="104" spans="1:10" s="190" customFormat="1">
      <c r="A104" s="190" t="str">
        <f t="shared" si="6"/>
        <v>BR0108442060</v>
      </c>
      <c r="B104" s="198">
        <v>2060</v>
      </c>
      <c r="C104" s="190" t="s">
        <v>1298</v>
      </c>
      <c r="D104" s="190" t="s">
        <v>1814</v>
      </c>
      <c r="E104" s="198" t="s">
        <v>487</v>
      </c>
      <c r="F104" s="179">
        <f>VLOOKUP(A104,BASE!A:N,14,0)</f>
        <v>122.4935</v>
      </c>
      <c r="G104" s="179">
        <f>VLOOKUP(A104,BASE!A:O,15,0)</f>
        <v>2.12</v>
      </c>
      <c r="H104" s="218">
        <v>0.3</v>
      </c>
      <c r="I104" s="180">
        <f t="shared" si="7"/>
        <v>161.99754999999999</v>
      </c>
      <c r="J104" s="175"/>
    </row>
    <row r="105" spans="1:10" s="190" customFormat="1">
      <c r="A105" s="190" t="str">
        <f t="shared" si="6"/>
        <v>BR0001632060</v>
      </c>
      <c r="B105" s="198">
        <v>2060</v>
      </c>
      <c r="C105" s="190" t="s">
        <v>1267</v>
      </c>
      <c r="D105" s="190" t="s">
        <v>1784</v>
      </c>
      <c r="E105" s="198" t="s">
        <v>487</v>
      </c>
      <c r="F105" s="179">
        <f>VLOOKUP(A105,BASE!A:N,14,0)</f>
        <v>58.895200000000003</v>
      </c>
      <c r="G105" s="179">
        <f>VLOOKUP(A105,BASE!A:O,15,0)</f>
        <v>2.12</v>
      </c>
      <c r="H105" s="218">
        <v>0.3</v>
      </c>
      <c r="I105" s="180">
        <f t="shared" si="7"/>
        <v>79.319760000000002</v>
      </c>
      <c r="J105" s="175"/>
    </row>
    <row r="106" spans="1:10" s="190" customFormat="1">
      <c r="A106" s="190" t="str">
        <f t="shared" si="6"/>
        <v>BR0049652060</v>
      </c>
      <c r="B106" s="198">
        <v>2060</v>
      </c>
      <c r="C106" s="190" t="s">
        <v>1255</v>
      </c>
      <c r="D106" s="190" t="s">
        <v>1773</v>
      </c>
      <c r="E106" s="198" t="s">
        <v>487</v>
      </c>
      <c r="F106" s="179">
        <f>VLOOKUP(A106,BASE!A:N,14,0)</f>
        <v>49.672309999999996</v>
      </c>
      <c r="G106" s="179">
        <f>VLOOKUP(A106,BASE!A:O,15,0)</f>
        <v>2.12</v>
      </c>
      <c r="H106" s="218">
        <v>0.3</v>
      </c>
      <c r="I106" s="180">
        <f t="shared" si="7"/>
        <v>67.330002999999991</v>
      </c>
      <c r="J106" s="174"/>
    </row>
    <row r="107" spans="1:10" s="190" customFormat="1">
      <c r="A107" s="190" t="str">
        <f t="shared" si="6"/>
        <v>BR0111862060</v>
      </c>
      <c r="B107" s="198">
        <v>2060</v>
      </c>
      <c r="C107" s="190" t="s">
        <v>1510</v>
      </c>
      <c r="D107" s="190" t="s">
        <v>2000</v>
      </c>
      <c r="E107" s="198" t="s">
        <v>487</v>
      </c>
      <c r="F107" s="179">
        <f>VLOOKUP(A107,BASE!A:N,14,0)</f>
        <v>55.98706</v>
      </c>
      <c r="G107" s="179">
        <f>VLOOKUP(A107,BASE!A:O,15,0)</f>
        <v>2.12</v>
      </c>
      <c r="H107" s="218">
        <v>0.3</v>
      </c>
      <c r="I107" s="180">
        <f t="shared" si="7"/>
        <v>75.539177999999993</v>
      </c>
      <c r="J107" s="175"/>
    </row>
    <row r="108" spans="1:10" s="190" customFormat="1">
      <c r="A108" s="190" t="str">
        <f t="shared" si="6"/>
        <v>BR0108962060</v>
      </c>
      <c r="B108" s="198">
        <v>2060</v>
      </c>
      <c r="C108" s="190" t="s">
        <v>1297</v>
      </c>
      <c r="D108" s="190" t="s">
        <v>1812</v>
      </c>
      <c r="E108" s="198" t="s">
        <v>487</v>
      </c>
      <c r="F108" s="179">
        <f>VLOOKUP(A108,BASE!A:N,14,0)</f>
        <v>122.18038</v>
      </c>
      <c r="G108" s="179">
        <f>VLOOKUP(A108,BASE!A:O,15,0)</f>
        <v>2.12</v>
      </c>
      <c r="H108" s="218">
        <v>0.3</v>
      </c>
      <c r="I108" s="180">
        <f t="shared" si="7"/>
        <v>161.59049400000001</v>
      </c>
      <c r="J108" s="175"/>
    </row>
    <row r="109" spans="1:10" s="190" customFormat="1">
      <c r="A109" s="190" t="str">
        <f t="shared" si="6"/>
        <v>BR0109042060</v>
      </c>
      <c r="B109" s="198">
        <v>2060</v>
      </c>
      <c r="C109" s="190" t="s">
        <v>1263</v>
      </c>
      <c r="D109" s="190" t="s">
        <v>1781</v>
      </c>
      <c r="E109" s="198" t="s">
        <v>487</v>
      </c>
      <c r="F109" s="179">
        <f>VLOOKUP(A109,BASE!A:N,14,0)</f>
        <v>122.00111</v>
      </c>
      <c r="G109" s="179">
        <f>VLOOKUP(A109,BASE!A:O,15,0)</f>
        <v>2.12</v>
      </c>
      <c r="H109" s="218">
        <v>0.3</v>
      </c>
      <c r="I109" s="180">
        <f t="shared" si="7"/>
        <v>161.35744299999999</v>
      </c>
      <c r="J109" s="175"/>
    </row>
    <row r="110" spans="1:10" s="190" customFormat="1">
      <c r="A110" s="190" t="str">
        <f t="shared" si="6"/>
        <v>BR0001442060</v>
      </c>
      <c r="B110" s="198">
        <v>2060</v>
      </c>
      <c r="C110" s="190" t="s">
        <v>1220</v>
      </c>
      <c r="D110" s="190" t="s">
        <v>1741</v>
      </c>
      <c r="E110" s="198" t="s">
        <v>487</v>
      </c>
      <c r="F110" s="179">
        <f>VLOOKUP(A110,BASE!A:N,14,0)</f>
        <v>56.403759999999998</v>
      </c>
      <c r="G110" s="179">
        <f>VLOOKUP(A110,BASE!A:O,15,0)</f>
        <v>2.12</v>
      </c>
      <c r="H110" s="218">
        <v>0.3</v>
      </c>
      <c r="I110" s="180">
        <f t="shared" si="7"/>
        <v>76.080887999999987</v>
      </c>
      <c r="J110" s="175"/>
    </row>
    <row r="111" spans="1:10" s="190" customFormat="1">
      <c r="A111" s="190" t="str">
        <f t="shared" si="6"/>
        <v>BR0120682064</v>
      </c>
      <c r="B111" s="198">
        <v>2064</v>
      </c>
      <c r="C111" s="190" t="s">
        <v>1532</v>
      </c>
      <c r="D111" s="190" t="s">
        <v>2022</v>
      </c>
      <c r="E111" s="198" t="s">
        <v>487</v>
      </c>
      <c r="F111" s="179">
        <f>VLOOKUP(A111,BASE!A:N,14,0)</f>
        <v>111.93056</v>
      </c>
      <c r="G111" s="179">
        <f>VLOOKUP(A111,BASE!A:O,15,0)</f>
        <v>2.64</v>
      </c>
      <c r="H111" s="218">
        <v>0.3</v>
      </c>
      <c r="I111" s="180">
        <f t="shared" si="7"/>
        <v>148.94172800000001</v>
      </c>
      <c r="J111" s="174"/>
    </row>
    <row r="112" spans="1:10" s="190" customFormat="1">
      <c r="A112" s="190" t="str">
        <f t="shared" si="6"/>
        <v>BR0120462064</v>
      </c>
      <c r="B112" s="198">
        <v>2064</v>
      </c>
      <c r="C112" s="190" t="s">
        <v>1530</v>
      </c>
      <c r="D112" s="190" t="s">
        <v>2020</v>
      </c>
      <c r="E112" s="198" t="s">
        <v>487</v>
      </c>
      <c r="F112" s="179">
        <f>VLOOKUP(A112,BASE!A:N,14,0)</f>
        <v>113.87229000000001</v>
      </c>
      <c r="G112" s="179">
        <f>VLOOKUP(A112,BASE!A:O,15,0)</f>
        <v>2.64</v>
      </c>
      <c r="H112" s="218">
        <v>0.3</v>
      </c>
      <c r="I112" s="180">
        <f t="shared" si="7"/>
        <v>151.46597700000001</v>
      </c>
      <c r="J112" s="174"/>
    </row>
    <row r="113" spans="1:10" s="190" customFormat="1">
      <c r="A113" s="190" t="str">
        <f t="shared" si="6"/>
        <v>BR0120632064</v>
      </c>
      <c r="B113" s="198">
        <v>2064</v>
      </c>
      <c r="C113" s="190" t="s">
        <v>1531</v>
      </c>
      <c r="D113" s="190" t="s">
        <v>2021</v>
      </c>
      <c r="E113" s="198" t="s">
        <v>487</v>
      </c>
      <c r="F113" s="179">
        <f>VLOOKUP(A113,BASE!A:N,14,0)</f>
        <v>51.67747</v>
      </c>
      <c r="G113" s="179">
        <f>VLOOKUP(A113,BASE!A:O,15,0)</f>
        <v>2.64</v>
      </c>
      <c r="H113" s="218">
        <v>0.3</v>
      </c>
      <c r="I113" s="180">
        <f t="shared" si="7"/>
        <v>70.612711000000004</v>
      </c>
      <c r="J113" s="175"/>
    </row>
    <row r="114" spans="1:10" s="190" customFormat="1">
      <c r="A114" s="190" t="str">
        <f t="shared" si="6"/>
        <v>BR0120332064</v>
      </c>
      <c r="B114" s="198">
        <v>2064</v>
      </c>
      <c r="C114" s="190" t="s">
        <v>1360</v>
      </c>
      <c r="D114" s="190" t="s">
        <v>1863</v>
      </c>
      <c r="E114" s="198" t="s">
        <v>487</v>
      </c>
      <c r="F114" s="179">
        <f>VLOOKUP(A114,BASE!A:N,14,0)</f>
        <v>115.0129</v>
      </c>
      <c r="G114" s="179">
        <f>VLOOKUP(A114,BASE!A:O,15,0)</f>
        <v>2.64</v>
      </c>
      <c r="H114" s="218">
        <v>0.3</v>
      </c>
      <c r="I114" s="180">
        <f t="shared" si="7"/>
        <v>152.94877</v>
      </c>
      <c r="J114" s="175"/>
    </row>
    <row r="115" spans="1:10" s="190" customFormat="1">
      <c r="A115" s="190" t="str">
        <f t="shared" si="6"/>
        <v>BR0120912064</v>
      </c>
      <c r="B115" s="198">
        <v>2064</v>
      </c>
      <c r="C115" s="190" t="s">
        <v>2104</v>
      </c>
      <c r="D115" s="190" t="s">
        <v>2105</v>
      </c>
      <c r="E115" s="198" t="s">
        <v>487</v>
      </c>
      <c r="F115" s="179">
        <f>VLOOKUP(A115,BASE!A:N,14,0)</f>
        <v>117.58341</v>
      </c>
      <c r="G115" s="179">
        <f>VLOOKUP(A115,BASE!A:O,15,0)</f>
        <v>2.64</v>
      </c>
      <c r="H115" s="218">
        <v>0.3</v>
      </c>
      <c r="I115" s="180">
        <f t="shared" si="7"/>
        <v>156.29043300000001</v>
      </c>
      <c r="J115" s="174"/>
    </row>
    <row r="116" spans="1:10" s="190" customFormat="1">
      <c r="A116" s="190" t="str">
        <f t="shared" si="6"/>
        <v>BR0121312064</v>
      </c>
      <c r="B116" s="198">
        <v>2064</v>
      </c>
      <c r="C116" s="190" t="s">
        <v>2108</v>
      </c>
      <c r="D116" s="190" t="s">
        <v>2109</v>
      </c>
      <c r="E116" s="198" t="s">
        <v>487</v>
      </c>
      <c r="F116" s="179">
        <f>VLOOKUP(A116,BASE!A:N,14,0)</f>
        <v>50.099559999999997</v>
      </c>
      <c r="G116" s="179">
        <f>VLOOKUP(A116,BASE!A:O,15,0)</f>
        <v>2.64</v>
      </c>
      <c r="H116" s="218">
        <v>0.3</v>
      </c>
      <c r="I116" s="180">
        <f t="shared" si="7"/>
        <v>68.561427999999992</v>
      </c>
      <c r="J116" s="174"/>
    </row>
    <row r="117" spans="1:10" s="190" customFormat="1">
      <c r="A117" s="190" t="str">
        <f t="shared" si="6"/>
        <v>BR0120842064</v>
      </c>
      <c r="B117" s="198">
        <v>2064</v>
      </c>
      <c r="C117" s="190" t="s">
        <v>2101</v>
      </c>
      <c r="D117" s="190" t="s">
        <v>2102</v>
      </c>
      <c r="E117" s="198" t="s">
        <v>487</v>
      </c>
      <c r="F117" s="179">
        <f>VLOOKUP(A117,BASE!A:N,14,0)</f>
        <v>113.23979</v>
      </c>
      <c r="G117" s="179">
        <f>VLOOKUP(A117,BASE!A:O,15,0)</f>
        <v>2.64</v>
      </c>
      <c r="H117" s="218">
        <v>0.3</v>
      </c>
      <c r="I117" s="180">
        <f t="shared" si="7"/>
        <v>150.64372700000001</v>
      </c>
      <c r="J117" s="174"/>
    </row>
    <row r="118" spans="1:10" s="190" customFormat="1">
      <c r="A118" s="190" t="str">
        <f t="shared" si="6"/>
        <v>BR0116332060</v>
      </c>
      <c r="B118" s="198">
        <v>2060</v>
      </c>
      <c r="C118" s="190" t="s">
        <v>1315</v>
      </c>
      <c r="D118" s="190" t="s">
        <v>2087</v>
      </c>
      <c r="E118" s="198" t="s">
        <v>487</v>
      </c>
      <c r="F118" s="179">
        <f>VLOOKUP(A118,BASE!A:N,14,0)</f>
        <v>56.297530000000002</v>
      </c>
      <c r="G118" s="179">
        <f>VLOOKUP(A118,BASE!A:O,15,0)</f>
        <v>2.12</v>
      </c>
      <c r="H118" s="218">
        <v>0.3</v>
      </c>
      <c r="I118" s="180">
        <f t="shared" si="7"/>
        <v>75.942789000000005</v>
      </c>
      <c r="J118" s="174"/>
    </row>
    <row r="119" spans="1:10" s="190" customFormat="1">
      <c r="A119" s="190" t="str">
        <f t="shared" si="6"/>
        <v>BR0115422060</v>
      </c>
      <c r="B119" s="198">
        <v>2060</v>
      </c>
      <c r="C119" s="190" t="s">
        <v>1322</v>
      </c>
      <c r="D119" s="190" t="s">
        <v>1832</v>
      </c>
      <c r="E119" s="198" t="s">
        <v>487</v>
      </c>
      <c r="F119" s="179">
        <f>VLOOKUP(A119,BASE!A:N,14,0)</f>
        <v>56.024059999999999</v>
      </c>
      <c r="G119" s="179">
        <f>VLOOKUP(A119,BASE!A:O,15,0)</f>
        <v>2.12</v>
      </c>
      <c r="H119" s="218">
        <v>0.3</v>
      </c>
      <c r="I119" s="180">
        <f t="shared" si="7"/>
        <v>75.587277999999998</v>
      </c>
      <c r="J119" s="174"/>
    </row>
    <row r="120" spans="1:10" s="190" customFormat="1">
      <c r="A120" s="190" t="str">
        <f t="shared" si="6"/>
        <v>BR0120902064</v>
      </c>
      <c r="B120" s="198">
        <v>2064</v>
      </c>
      <c r="C120" s="190" t="s">
        <v>2118</v>
      </c>
      <c r="D120" s="190" t="s">
        <v>2119</v>
      </c>
      <c r="E120" s="198" t="s">
        <v>487</v>
      </c>
      <c r="F120" s="179">
        <f>VLOOKUP(A120,BASE!A:N,14,0)</f>
        <v>129.07796999999999</v>
      </c>
      <c r="G120" s="179">
        <f>VLOOKUP(A120,BASE!A:O,15,0)</f>
        <v>2.64</v>
      </c>
      <c r="H120" s="218">
        <v>0.3</v>
      </c>
      <c r="I120" s="180">
        <f t="shared" si="7"/>
        <v>171.23336099999997</v>
      </c>
      <c r="J120" s="174"/>
    </row>
    <row r="121" spans="1:10" s="190" customFormat="1">
      <c r="A121" s="190" t="str">
        <f t="shared" si="6"/>
        <v>BR0116332060</v>
      </c>
      <c r="B121" s="198">
        <v>2060</v>
      </c>
      <c r="C121" s="190" t="s">
        <v>1315</v>
      </c>
      <c r="D121" s="190" t="s">
        <v>1826</v>
      </c>
      <c r="E121" s="198" t="s">
        <v>487</v>
      </c>
      <c r="F121" s="179">
        <f>VLOOKUP(A121,BASE!A:N,14,0)</f>
        <v>56.297530000000002</v>
      </c>
      <c r="G121" s="179">
        <f>VLOOKUP(A121,BASE!A:O,15,0)</f>
        <v>2.12</v>
      </c>
      <c r="H121" s="218">
        <v>0.3</v>
      </c>
      <c r="I121" s="180">
        <f t="shared" si="7"/>
        <v>75.942789000000005</v>
      </c>
      <c r="J121" s="174"/>
    </row>
    <row r="122" spans="1:10" s="190" customFormat="1">
      <c r="A122" s="190" t="str">
        <f t="shared" ref="A122:A128" si="8">C122&amp;B122</f>
        <v>BR0110982064</v>
      </c>
      <c r="B122" s="198">
        <v>2064</v>
      </c>
      <c r="C122" s="190" t="s">
        <v>1280</v>
      </c>
      <c r="D122" s="190" t="s">
        <v>2103</v>
      </c>
      <c r="E122" s="198" t="s">
        <v>487</v>
      </c>
      <c r="F122" s="179">
        <f>VLOOKUP(A122,BASE!A:N,14,0)</f>
        <v>129.21985000000001</v>
      </c>
      <c r="G122" s="179">
        <f>VLOOKUP(A122,BASE!A:O,15,0)</f>
        <v>2.64</v>
      </c>
      <c r="H122" s="218">
        <v>0.3</v>
      </c>
      <c r="I122" s="180">
        <f t="shared" ref="I122:I128" si="9">SUM(F122:G122)*H122+SUM(F122:G122)</f>
        <v>171.41780499999999</v>
      </c>
      <c r="J122" s="174"/>
    </row>
    <row r="123" spans="1:10" s="190" customFormat="1">
      <c r="A123" s="190" t="str">
        <f t="shared" si="8"/>
        <v>BR0112982064</v>
      </c>
      <c r="B123" s="198">
        <v>2064</v>
      </c>
      <c r="C123" s="190" t="s">
        <v>1254</v>
      </c>
      <c r="D123" s="190" t="s">
        <v>2116</v>
      </c>
      <c r="E123" s="198" t="s">
        <v>487</v>
      </c>
      <c r="F123" s="179">
        <f>VLOOKUP(A123,BASE!A:N,14,0)</f>
        <v>123.67995000000001</v>
      </c>
      <c r="G123" s="179">
        <f>VLOOKUP(A123,BASE!A:O,15,0)</f>
        <v>2.64</v>
      </c>
      <c r="H123" s="218">
        <v>0.3</v>
      </c>
      <c r="I123" s="180">
        <f t="shared" si="9"/>
        <v>164.215935</v>
      </c>
      <c r="J123" s="174"/>
    </row>
    <row r="124" spans="1:10" s="190" customFormat="1">
      <c r="A124" s="190" t="str">
        <f>C124&amp;B124</f>
        <v>BR0113752061</v>
      </c>
      <c r="B124" s="198">
        <v>2061</v>
      </c>
      <c r="C124" s="190" t="s">
        <v>1336</v>
      </c>
      <c r="D124" s="190" t="s">
        <v>1841</v>
      </c>
      <c r="E124" s="198" t="s">
        <v>487</v>
      </c>
      <c r="F124" s="179">
        <f>VLOOKUP(A124,BASE!A:N,14,0)</f>
        <v>126.50758999999999</v>
      </c>
      <c r="G124" s="179">
        <f>VLOOKUP(A124,BASE!A:O,15,0)</f>
        <v>1.8</v>
      </c>
      <c r="H124" s="218">
        <v>0.3</v>
      </c>
      <c r="I124" s="180">
        <f>SUM(F124:G124)*H124+SUM(F124:G124)</f>
        <v>166.79986700000001</v>
      </c>
      <c r="J124" s="174"/>
    </row>
    <row r="125" spans="1:10" s="190" customFormat="1">
      <c r="A125" s="190" t="str">
        <f>C125&amp;B125</f>
        <v>BR0002202060</v>
      </c>
      <c r="B125" s="198">
        <v>2060</v>
      </c>
      <c r="C125" s="190" t="s">
        <v>1328</v>
      </c>
      <c r="D125" s="190" t="s">
        <v>1779</v>
      </c>
      <c r="E125" s="198" t="s">
        <v>487</v>
      </c>
      <c r="F125" s="179">
        <f>VLOOKUP(A125,BASE!A:N,14,0)</f>
        <v>53.790999999999997</v>
      </c>
      <c r="G125" s="179">
        <f>VLOOKUP(A125,BASE!A:O,15,0)</f>
        <v>2.12</v>
      </c>
      <c r="H125" s="218">
        <v>0.3</v>
      </c>
      <c r="I125" s="180">
        <f>SUM(F125:G125)*H125+SUM(F125:G125)</f>
        <v>72.684299999999993</v>
      </c>
      <c r="J125" s="175"/>
    </row>
    <row r="126" spans="1:10" s="190" customFormat="1">
      <c r="A126" s="190" t="str">
        <f>C126&amp;B126</f>
        <v>BR0110982060</v>
      </c>
      <c r="B126" s="198">
        <v>2060</v>
      </c>
      <c r="C126" s="190" t="s">
        <v>1280</v>
      </c>
      <c r="D126" s="190" t="s">
        <v>1795</v>
      </c>
      <c r="E126" s="198" t="s">
        <v>487</v>
      </c>
      <c r="F126" s="179">
        <f>VLOOKUP(A126,BASE!A:N,14,0)</f>
        <v>104.62606</v>
      </c>
      <c r="G126" s="179">
        <f>VLOOKUP(A126,BASE!A:O,15,0)</f>
        <v>2.12</v>
      </c>
      <c r="H126" s="218">
        <v>0.3</v>
      </c>
      <c r="I126" s="180">
        <f>SUM(F126:G126)*H126+SUM(F126:G126)</f>
        <v>138.76987800000001</v>
      </c>
      <c r="J126" s="174"/>
    </row>
    <row r="127" spans="1:10" s="190" customFormat="1">
      <c r="A127" s="190" t="str">
        <f>C127&amp;B127</f>
        <v>BR0112982060</v>
      </c>
      <c r="B127" s="198">
        <v>2060</v>
      </c>
      <c r="C127" s="190" t="s">
        <v>1254</v>
      </c>
      <c r="D127" s="190" t="s">
        <v>1772</v>
      </c>
      <c r="E127" s="198" t="s">
        <v>487</v>
      </c>
      <c r="F127" s="179">
        <f>VLOOKUP(A127,BASE!A:N,14,0)</f>
        <v>130.59333000000001</v>
      </c>
      <c r="G127" s="179">
        <f>VLOOKUP(A127,BASE!A:O,15,0)</f>
        <v>2.12</v>
      </c>
      <c r="H127" s="218">
        <v>0.3</v>
      </c>
      <c r="I127" s="180">
        <f>SUM(F127:G127)*H127+SUM(F127:G127)</f>
        <v>172.52732900000001</v>
      </c>
      <c r="J127" s="174"/>
    </row>
    <row r="128" spans="1:10" s="190" customFormat="1">
      <c r="A128" s="190" t="str">
        <f t="shared" si="8"/>
        <v>BR0112982064</v>
      </c>
      <c r="B128" s="198">
        <v>2064</v>
      </c>
      <c r="C128" s="190" t="s">
        <v>1254</v>
      </c>
      <c r="D128" s="190" t="s">
        <v>1772</v>
      </c>
      <c r="E128" s="198" t="s">
        <v>487</v>
      </c>
      <c r="F128" s="179">
        <f>VLOOKUP(A128,BASE!A:N,14,0)</f>
        <v>123.67995000000001</v>
      </c>
      <c r="G128" s="179">
        <f>VLOOKUP(A128,BASE!A:O,15,0)</f>
        <v>2.64</v>
      </c>
      <c r="H128" s="218">
        <v>0.3</v>
      </c>
      <c r="I128" s="180">
        <f t="shared" si="9"/>
        <v>164.215935</v>
      </c>
      <c r="J128" s="174"/>
    </row>
    <row r="129" spans="1:10" s="190" customFormat="1">
      <c r="A129" s="190" t="str">
        <f>C129&amp;B129</f>
        <v>BR0096502060</v>
      </c>
      <c r="B129" s="198">
        <v>2060</v>
      </c>
      <c r="C129" s="190" t="s">
        <v>1216</v>
      </c>
      <c r="D129" s="190" t="s">
        <v>1737</v>
      </c>
      <c r="E129" s="198" t="s">
        <v>487</v>
      </c>
      <c r="F129" s="179">
        <f>VLOOKUP(A129,BASE!A:N,14,0)</f>
        <v>53.94023</v>
      </c>
      <c r="G129" s="179">
        <f>VLOOKUP(A129,BASE!A:O,15,0)</f>
        <v>2.12</v>
      </c>
      <c r="H129" s="218">
        <v>0.3</v>
      </c>
      <c r="I129" s="180">
        <f>SUM(F129:G129)*H129+SUM(F129:G129)</f>
        <v>72.878298999999998</v>
      </c>
      <c r="J129" s="174"/>
    </row>
    <row r="130" spans="1:10" s="190" customFormat="1">
      <c r="A130" s="190" t="str">
        <f>C130&amp;B130</f>
        <v>BR0003362060</v>
      </c>
      <c r="B130" s="198">
        <v>2060</v>
      </c>
      <c r="C130" s="190" t="s">
        <v>1202</v>
      </c>
      <c r="D130" s="190" t="s">
        <v>1722</v>
      </c>
      <c r="E130" s="198" t="s">
        <v>487</v>
      </c>
      <c r="F130" s="179">
        <f>VLOOKUP(A130,BASE!A:N,14,0)</f>
        <v>117.85393000000001</v>
      </c>
      <c r="G130" s="179">
        <f>VLOOKUP(A130,BASE!A:O,15,0)</f>
        <v>2.12</v>
      </c>
      <c r="H130" s="218">
        <v>0.3</v>
      </c>
      <c r="I130" s="180">
        <f>SUM(F130:G130)*H130+SUM(F130:G130)</f>
        <v>155.96610900000002</v>
      </c>
      <c r="J130" s="175"/>
    </row>
    <row r="131" spans="1:10" s="190" customFormat="1">
      <c r="A131" s="190" t="str">
        <f>C131&amp;B131</f>
        <v>BR0114092060</v>
      </c>
      <c r="B131" s="198">
        <v>2060</v>
      </c>
      <c r="C131" s="190" t="s">
        <v>1256</v>
      </c>
      <c r="D131" s="190" t="s">
        <v>1722</v>
      </c>
      <c r="E131" s="198" t="s">
        <v>487</v>
      </c>
      <c r="F131" s="179">
        <f>VLOOKUP(A131,BASE!A:N,14,0)</f>
        <v>53.52552</v>
      </c>
      <c r="G131" s="179">
        <f>VLOOKUP(A131,BASE!A:O,15,0)</f>
        <v>2.12</v>
      </c>
      <c r="H131" s="218">
        <v>0.3</v>
      </c>
      <c r="I131" s="180">
        <f>SUM(F131:G131)*H131+SUM(F131:G131)</f>
        <v>72.339175999999995</v>
      </c>
      <c r="J131" s="174"/>
    </row>
    <row r="132" spans="1:10" s="190" customFormat="1">
      <c r="A132" s="190" t="str">
        <f t="shared" ref="A132:A181" si="10">C132&amp;B132</f>
        <v>BR0119982061</v>
      </c>
      <c r="B132" s="198">
        <v>2061</v>
      </c>
      <c r="C132" s="190" t="s">
        <v>1361</v>
      </c>
      <c r="D132" s="190" t="s">
        <v>1864</v>
      </c>
      <c r="E132" s="198" t="s">
        <v>487</v>
      </c>
      <c r="F132" s="179">
        <f>VLOOKUP(A132,BASE!A:N,14,0)</f>
        <v>50.682180000000002</v>
      </c>
      <c r="G132" s="179">
        <f>VLOOKUP(A132,BASE!A:O,15,0)</f>
        <v>1.8</v>
      </c>
      <c r="H132" s="218">
        <v>0.3</v>
      </c>
      <c r="I132" s="180">
        <f t="shared" ref="I132:I181" si="11">SUM(F132:G132)*H132+SUM(F132:G132)</f>
        <v>68.226833999999997</v>
      </c>
      <c r="J132" s="174"/>
    </row>
    <row r="133" spans="1:10" s="190" customFormat="1">
      <c r="A133" s="190" t="str">
        <f>C133&amp;B133</f>
        <v>BR0119982064</v>
      </c>
      <c r="B133" s="198">
        <v>2064</v>
      </c>
      <c r="C133" s="190" t="s">
        <v>1361</v>
      </c>
      <c r="D133" s="190" t="s">
        <v>1864</v>
      </c>
      <c r="E133" s="198" t="s">
        <v>487</v>
      </c>
      <c r="F133" s="179">
        <f>VLOOKUP(A133,BASE!A:N,14,0)</f>
        <v>50.844670000000001</v>
      </c>
      <c r="G133" s="179">
        <f>VLOOKUP(A133,BASE!A:O,15,0)</f>
        <v>2.64</v>
      </c>
      <c r="H133" s="218">
        <v>0.3</v>
      </c>
      <c r="I133" s="180">
        <f>SUM(F133:G133)*H133+SUM(F133:G133)</f>
        <v>69.530070999999992</v>
      </c>
      <c r="J133" s="174"/>
    </row>
    <row r="134" spans="1:10" s="190" customFormat="1">
      <c r="A134" s="190" t="str">
        <f>C134&amp;B134</f>
        <v>BR0108842060</v>
      </c>
      <c r="B134" s="198">
        <v>2060</v>
      </c>
      <c r="C134" s="190" t="s">
        <v>1228</v>
      </c>
      <c r="D134" s="190" t="s">
        <v>1749</v>
      </c>
      <c r="E134" s="198" t="s">
        <v>487</v>
      </c>
      <c r="F134" s="179">
        <f>VLOOKUP(A134,BASE!A:N,14,0)</f>
        <v>52.567799999999998</v>
      </c>
      <c r="G134" s="179">
        <f>VLOOKUP(A134,BASE!A:O,15,0)</f>
        <v>2.12</v>
      </c>
      <c r="H134" s="218">
        <v>0.3</v>
      </c>
      <c r="I134" s="180">
        <f>SUM(F134:G134)*H134+SUM(F134:G134)</f>
        <v>71.094139999999996</v>
      </c>
      <c r="J134" s="175"/>
    </row>
    <row r="135" spans="1:10" s="190" customFormat="1">
      <c r="A135" s="190" t="str">
        <f>C135&amp;B135</f>
        <v>BR0105152060</v>
      </c>
      <c r="B135" s="198">
        <v>2060</v>
      </c>
      <c r="C135" s="190" t="s">
        <v>1224</v>
      </c>
      <c r="D135" s="190" t="s">
        <v>1745</v>
      </c>
      <c r="E135" s="198" t="s">
        <v>487</v>
      </c>
      <c r="F135" s="179">
        <f>VLOOKUP(A135,BASE!A:N,14,0)</f>
        <v>52.945149999999998</v>
      </c>
      <c r="G135" s="179">
        <f>VLOOKUP(A135,BASE!A:O,15,0)</f>
        <v>2.12</v>
      </c>
      <c r="H135" s="218">
        <v>0.3</v>
      </c>
      <c r="I135" s="180">
        <f>SUM(F135:G135)*H135+SUM(F135:G135)</f>
        <v>71.584694999999996</v>
      </c>
      <c r="J135" s="175"/>
    </row>
    <row r="136" spans="1:10" s="190" customFormat="1">
      <c r="A136" s="190" t="str">
        <f>C136&amp;B136</f>
        <v>BR0120002061</v>
      </c>
      <c r="B136" s="198">
        <v>2061</v>
      </c>
      <c r="C136" s="190" t="s">
        <v>1358</v>
      </c>
      <c r="D136" s="190" t="s">
        <v>1861</v>
      </c>
      <c r="E136" s="198" t="s">
        <v>487</v>
      </c>
      <c r="F136" s="179">
        <f>VLOOKUP(A136,BASE!A:N,14,0)</f>
        <v>50.747689999999999</v>
      </c>
      <c r="G136" s="179">
        <f>VLOOKUP(A136,BASE!A:O,15,0)</f>
        <v>1.8</v>
      </c>
      <c r="H136" s="218">
        <v>0.3</v>
      </c>
      <c r="I136" s="180">
        <f>SUM(F136:G136)*H136+SUM(F136:G136)</f>
        <v>68.311996999999991</v>
      </c>
      <c r="J136" s="174"/>
    </row>
    <row r="137" spans="1:10" s="190" customFormat="1">
      <c r="A137" s="190" t="str">
        <f t="shared" si="10"/>
        <v>BR0120002064</v>
      </c>
      <c r="B137" s="198">
        <v>2064</v>
      </c>
      <c r="C137" s="190" t="s">
        <v>1358</v>
      </c>
      <c r="D137" s="190" t="s">
        <v>1861</v>
      </c>
      <c r="E137" s="198" t="s">
        <v>487</v>
      </c>
      <c r="F137" s="179">
        <f>VLOOKUP(A137,BASE!A:N,14,0)</f>
        <v>53.552720000000001</v>
      </c>
      <c r="G137" s="179">
        <f>VLOOKUP(A137,BASE!A:O,15,0)</f>
        <v>2.64</v>
      </c>
      <c r="H137" s="218">
        <v>0.3</v>
      </c>
      <c r="I137" s="180">
        <f t="shared" si="11"/>
        <v>73.050535999999994</v>
      </c>
      <c r="J137" s="174"/>
    </row>
    <row r="138" spans="1:10" s="190" customFormat="1">
      <c r="A138" s="190" t="str">
        <f>C138&amp;B138</f>
        <v>BR0110002061</v>
      </c>
      <c r="B138" s="198">
        <v>2061</v>
      </c>
      <c r="C138" s="190" t="s">
        <v>1259</v>
      </c>
      <c r="D138" s="190" t="s">
        <v>1776</v>
      </c>
      <c r="E138" s="198" t="s">
        <v>487</v>
      </c>
      <c r="F138" s="179">
        <f>VLOOKUP(A138,BASE!A:N,14,0)</f>
        <v>122.0424</v>
      </c>
      <c r="G138" s="179">
        <f>VLOOKUP(A138,BASE!A:O,15,0)</f>
        <v>1.8</v>
      </c>
      <c r="H138" s="218">
        <v>0.3</v>
      </c>
      <c r="I138" s="180">
        <f>SUM(F138:G138)*H138+SUM(F138:G138)</f>
        <v>160.99511999999999</v>
      </c>
      <c r="J138" s="174"/>
    </row>
    <row r="139" spans="1:10" s="190" customFormat="1">
      <c r="A139" s="190" t="str">
        <f>C139&amp;B139</f>
        <v>BR0117512061</v>
      </c>
      <c r="B139" s="198">
        <v>2061</v>
      </c>
      <c r="C139" s="190" t="s">
        <v>1342</v>
      </c>
      <c r="D139" s="190" t="s">
        <v>1846</v>
      </c>
      <c r="E139" s="198" t="s">
        <v>487</v>
      </c>
      <c r="F139" s="179">
        <f>VLOOKUP(A139,BASE!A:N,14,0)</f>
        <v>52.973100000000002</v>
      </c>
      <c r="G139" s="179">
        <f>VLOOKUP(A139,BASE!A:O,15,0)</f>
        <v>1.8</v>
      </c>
      <c r="H139" s="218">
        <v>0.3</v>
      </c>
      <c r="I139" s="180">
        <f>SUM(F139:G139)*H139+SUM(F139:G139)</f>
        <v>71.205029999999994</v>
      </c>
      <c r="J139" s="175"/>
    </row>
    <row r="140" spans="1:10" s="190" customFormat="1">
      <c r="A140" s="190" t="str">
        <f t="shared" si="10"/>
        <v>BR0019902064</v>
      </c>
      <c r="B140" s="198">
        <v>2064</v>
      </c>
      <c r="C140" s="190" t="s">
        <v>1307</v>
      </c>
      <c r="D140" s="190" t="s">
        <v>2106</v>
      </c>
      <c r="E140" s="198" t="s">
        <v>487</v>
      </c>
      <c r="F140" s="179">
        <f>VLOOKUP(A140,BASE!A:N,14,0)</f>
        <v>140.96314000000001</v>
      </c>
      <c r="G140" s="179">
        <f>VLOOKUP(A140,BASE!A:O,15,0)</f>
        <v>2.64</v>
      </c>
      <c r="H140" s="218">
        <v>0.3</v>
      </c>
      <c r="I140" s="180">
        <f t="shared" si="11"/>
        <v>186.68408199999999</v>
      </c>
      <c r="J140" s="174"/>
    </row>
    <row r="141" spans="1:10" s="190" customFormat="1">
      <c r="A141" s="190" t="str">
        <f t="shared" ref="A141:A149" si="12">C141&amp;B141</f>
        <v>BR0112362064</v>
      </c>
      <c r="B141" s="198">
        <v>2064</v>
      </c>
      <c r="C141" s="190" t="s">
        <v>1285</v>
      </c>
      <c r="D141" s="190" t="s">
        <v>2106</v>
      </c>
      <c r="E141" s="198" t="s">
        <v>487</v>
      </c>
      <c r="F141" s="179">
        <f>VLOOKUP(A141,BASE!A:N,14,0)</f>
        <v>56.29457</v>
      </c>
      <c r="G141" s="179">
        <f>VLOOKUP(A141,BASE!A:O,15,0)</f>
        <v>2.64</v>
      </c>
      <c r="H141" s="218">
        <v>0.3</v>
      </c>
      <c r="I141" s="180">
        <f t="shared" ref="I141:I149" si="13">SUM(F141:G141)*H141+SUM(F141:G141)</f>
        <v>76.614941000000002</v>
      </c>
      <c r="J141" s="174"/>
    </row>
    <row r="142" spans="1:10" s="190" customFormat="1">
      <c r="A142" s="190" t="str">
        <f t="shared" si="12"/>
        <v>BR0001032060</v>
      </c>
      <c r="B142" s="198">
        <v>2060</v>
      </c>
      <c r="C142" s="190" t="s">
        <v>1270</v>
      </c>
      <c r="D142" s="190" t="s">
        <v>2091</v>
      </c>
      <c r="E142" s="198" t="s">
        <v>487</v>
      </c>
      <c r="F142" s="179">
        <f>VLOOKUP(A142,BASE!A:N,14,0)</f>
        <v>123.4415</v>
      </c>
      <c r="G142" s="179">
        <f>VLOOKUP(A142,BASE!A:O,15,0)</f>
        <v>2.12</v>
      </c>
      <c r="H142" s="218">
        <v>0.3</v>
      </c>
      <c r="I142" s="180">
        <f t="shared" si="13"/>
        <v>163.22995</v>
      </c>
      <c r="J142" s="174"/>
    </row>
    <row r="143" spans="1:10" s="190" customFormat="1">
      <c r="A143" s="190" t="str">
        <f t="shared" si="12"/>
        <v>BR0001492060</v>
      </c>
      <c r="B143" s="198">
        <v>2060</v>
      </c>
      <c r="C143" s="190" t="s">
        <v>1367</v>
      </c>
      <c r="D143" s="190" t="s">
        <v>1869</v>
      </c>
      <c r="E143" s="198" t="s">
        <v>487</v>
      </c>
      <c r="F143" s="179">
        <f>VLOOKUP(A143,BASE!A:N,14,0)</f>
        <v>59.797170000000001</v>
      </c>
      <c r="G143" s="179">
        <f>VLOOKUP(A143,BASE!A:O,15,0)</f>
        <v>2.12</v>
      </c>
      <c r="H143" s="218">
        <v>0.3</v>
      </c>
      <c r="I143" s="180">
        <f t="shared" si="13"/>
        <v>80.492321000000004</v>
      </c>
      <c r="J143" s="174"/>
    </row>
    <row r="144" spans="1:10" s="190" customFormat="1">
      <c r="A144" s="190" t="str">
        <f t="shared" si="12"/>
        <v>BR0120252060</v>
      </c>
      <c r="B144" s="198">
        <v>2060</v>
      </c>
      <c r="C144" s="190" t="s">
        <v>1366</v>
      </c>
      <c r="D144" s="190" t="s">
        <v>1868</v>
      </c>
      <c r="E144" s="198" t="s">
        <v>487</v>
      </c>
      <c r="F144" s="179">
        <f>VLOOKUP(A144,BASE!A:N,14,0)</f>
        <v>57.896990000000002</v>
      </c>
      <c r="G144" s="179">
        <f>VLOOKUP(A144,BASE!A:O,15,0)</f>
        <v>2.12</v>
      </c>
      <c r="H144" s="218">
        <v>0.3</v>
      </c>
      <c r="I144" s="180">
        <f t="shared" si="13"/>
        <v>78.022086999999999</v>
      </c>
      <c r="J144" s="174"/>
    </row>
    <row r="145" spans="1:10" s="190" customFormat="1">
      <c r="A145" s="190" t="str">
        <f t="shared" si="12"/>
        <v>BR0018292060</v>
      </c>
      <c r="B145" s="198">
        <v>2060</v>
      </c>
      <c r="C145" s="190" t="s">
        <v>1232</v>
      </c>
      <c r="D145" s="190" t="s">
        <v>1728</v>
      </c>
      <c r="E145" s="198" t="s">
        <v>487</v>
      </c>
      <c r="F145" s="179">
        <f>VLOOKUP(A145,BASE!A:N,14,0)</f>
        <v>133.58080000000001</v>
      </c>
      <c r="G145" s="179">
        <f>VLOOKUP(A145,BASE!A:O,15,0)</f>
        <v>2.12</v>
      </c>
      <c r="H145" s="218">
        <v>0.3</v>
      </c>
      <c r="I145" s="180">
        <f t="shared" si="13"/>
        <v>176.41104000000001</v>
      </c>
      <c r="J145" s="174"/>
    </row>
    <row r="146" spans="1:10" s="190" customFormat="1">
      <c r="A146" s="190" t="str">
        <f t="shared" si="12"/>
        <v>BR0109832064</v>
      </c>
      <c r="B146" s="198">
        <v>2064</v>
      </c>
      <c r="C146" s="190" t="s">
        <v>1329</v>
      </c>
      <c r="D146" s="190" t="s">
        <v>1728</v>
      </c>
      <c r="E146" s="198" t="s">
        <v>487</v>
      </c>
      <c r="F146" s="179">
        <f>VLOOKUP(A146,BASE!A:N,14,0)</f>
        <v>141.23499000000001</v>
      </c>
      <c r="G146" s="179">
        <f>VLOOKUP(A146,BASE!A:O,15,0)</f>
        <v>2.64</v>
      </c>
      <c r="H146" s="218">
        <v>0.3</v>
      </c>
      <c r="I146" s="180">
        <f t="shared" si="13"/>
        <v>187.037487</v>
      </c>
      <c r="J146" s="174"/>
    </row>
    <row r="147" spans="1:10" s="190" customFormat="1">
      <c r="A147" s="190" t="str">
        <f t="shared" si="12"/>
        <v>BR0109292060</v>
      </c>
      <c r="B147" s="198">
        <v>2060</v>
      </c>
      <c r="C147" s="190" t="s">
        <v>1276</v>
      </c>
      <c r="D147" s="190" t="s">
        <v>1791</v>
      </c>
      <c r="E147" s="198" t="s">
        <v>487</v>
      </c>
      <c r="F147" s="179">
        <f>VLOOKUP(A147,BASE!A:N,14,0)</f>
        <v>58.244869999999999</v>
      </c>
      <c r="G147" s="179">
        <f>VLOOKUP(A147,BASE!A:O,15,0)</f>
        <v>2.12</v>
      </c>
      <c r="H147" s="218">
        <v>0.3</v>
      </c>
      <c r="I147" s="180">
        <f t="shared" si="13"/>
        <v>78.474330999999992</v>
      </c>
      <c r="J147" s="174"/>
    </row>
    <row r="148" spans="1:10" s="190" customFormat="1">
      <c r="A148" s="190" t="str">
        <f t="shared" si="12"/>
        <v>BR0105672064</v>
      </c>
      <c r="B148" s="198">
        <v>2064</v>
      </c>
      <c r="C148" s="190" t="s">
        <v>1218</v>
      </c>
      <c r="D148" s="190" t="s">
        <v>1739</v>
      </c>
      <c r="E148" s="198" t="s">
        <v>487</v>
      </c>
      <c r="F148" s="179">
        <f>VLOOKUP(A148,BASE!A:N,14,0)</f>
        <v>60.335889999999999</v>
      </c>
      <c r="G148" s="179">
        <f>VLOOKUP(A148,BASE!A:O,15,0)</f>
        <v>2.64</v>
      </c>
      <c r="H148" s="218">
        <v>0.3</v>
      </c>
      <c r="I148" s="180">
        <f t="shared" si="13"/>
        <v>81.868656999999999</v>
      </c>
      <c r="J148" s="174"/>
    </row>
    <row r="149" spans="1:10" s="190" customFormat="1">
      <c r="A149" s="190" t="str">
        <f t="shared" si="12"/>
        <v>BR0112362064</v>
      </c>
      <c r="B149" s="198">
        <v>2064</v>
      </c>
      <c r="C149" s="190" t="s">
        <v>1285</v>
      </c>
      <c r="D149" s="190" t="s">
        <v>1800</v>
      </c>
      <c r="E149" s="198" t="s">
        <v>487</v>
      </c>
      <c r="F149" s="179">
        <f>VLOOKUP(A149,BASE!A:N,14,0)</f>
        <v>56.29457</v>
      </c>
      <c r="G149" s="179">
        <f>VLOOKUP(A149,BASE!A:O,15,0)</f>
        <v>2.64</v>
      </c>
      <c r="H149" s="218">
        <v>0.3</v>
      </c>
      <c r="I149" s="180">
        <f t="shared" si="13"/>
        <v>76.614941000000002</v>
      </c>
      <c r="J149" s="175"/>
    </row>
    <row r="150" spans="1:10" s="190" customFormat="1">
      <c r="A150" s="190" t="str">
        <f t="shared" si="10"/>
        <v>BR0112362060</v>
      </c>
      <c r="B150" s="198">
        <v>2060</v>
      </c>
      <c r="C150" s="190" t="s">
        <v>1285</v>
      </c>
      <c r="D150" s="190" t="s">
        <v>1800</v>
      </c>
      <c r="E150" s="198" t="s">
        <v>487</v>
      </c>
      <c r="F150" s="179">
        <f>VLOOKUP(A150,BASE!A:N,14,0)</f>
        <v>121.7567</v>
      </c>
      <c r="G150" s="179">
        <f>VLOOKUP(A150,BASE!A:O,15,0)</f>
        <v>2.12</v>
      </c>
      <c r="H150" s="218">
        <v>0.3</v>
      </c>
      <c r="I150" s="180">
        <f t="shared" si="11"/>
        <v>161.03971000000001</v>
      </c>
      <c r="J150" s="175"/>
    </row>
    <row r="151" spans="1:10" s="190" customFormat="1">
      <c r="A151" s="190" t="str">
        <f>C151&amp;B151</f>
        <v>BR0019902060</v>
      </c>
      <c r="B151" s="198">
        <v>2060</v>
      </c>
      <c r="C151" s="190" t="s">
        <v>1307</v>
      </c>
      <c r="D151" s="190" t="s">
        <v>1820</v>
      </c>
      <c r="E151" s="198" t="s">
        <v>487</v>
      </c>
      <c r="F151" s="179">
        <f>VLOOKUP(A151,BASE!A:N,14,0)</f>
        <v>99.079229999999995</v>
      </c>
      <c r="G151" s="179">
        <f>VLOOKUP(A151,BASE!A:O,15,0)</f>
        <v>2.12</v>
      </c>
      <c r="H151" s="218">
        <v>0.3</v>
      </c>
      <c r="I151" s="180">
        <f>SUM(F151:G151)*H151+SUM(F151:G151)</f>
        <v>131.558999</v>
      </c>
      <c r="J151" s="175"/>
    </row>
    <row r="152" spans="1:10" s="190" customFormat="1">
      <c r="A152" s="190" t="str">
        <f t="shared" si="10"/>
        <v>BR0019902064</v>
      </c>
      <c r="B152" s="198">
        <v>2064</v>
      </c>
      <c r="C152" s="190" t="s">
        <v>1307</v>
      </c>
      <c r="D152" s="190" t="s">
        <v>1820</v>
      </c>
      <c r="E152" s="198" t="s">
        <v>487</v>
      </c>
      <c r="F152" s="179">
        <f>VLOOKUP(A152,BASE!A:N,14,0)</f>
        <v>140.96314000000001</v>
      </c>
      <c r="G152" s="179">
        <f>VLOOKUP(A152,BASE!A:O,15,0)</f>
        <v>2.64</v>
      </c>
      <c r="H152" s="218">
        <v>0.3</v>
      </c>
      <c r="I152" s="180">
        <f t="shared" si="11"/>
        <v>186.68408199999999</v>
      </c>
      <c r="J152" s="175"/>
    </row>
    <row r="153" spans="1:10" s="190" customFormat="1">
      <c r="A153" s="190" t="str">
        <f t="shared" ref="A153:A159" si="14">C153&amp;B153</f>
        <v>BR0103282060</v>
      </c>
      <c r="B153" s="198">
        <v>2060</v>
      </c>
      <c r="C153" s="190" t="s">
        <v>1311</v>
      </c>
      <c r="D153" s="190" t="s">
        <v>1824</v>
      </c>
      <c r="E153" s="198" t="s">
        <v>487</v>
      </c>
      <c r="F153" s="179">
        <f>VLOOKUP(A153,BASE!A:N,14,0)</f>
        <v>58.95</v>
      </c>
      <c r="G153" s="179">
        <f>VLOOKUP(A153,BASE!A:O,15,0)</f>
        <v>2.12</v>
      </c>
      <c r="H153" s="218">
        <v>0.3</v>
      </c>
      <c r="I153" s="180">
        <f t="shared" ref="I153:I159" si="15">SUM(F153:G153)*H153+SUM(F153:G153)</f>
        <v>79.390999999999991</v>
      </c>
      <c r="J153" s="175"/>
    </row>
    <row r="154" spans="1:10" s="190" customFormat="1">
      <c r="A154" s="190" t="str">
        <f t="shared" si="14"/>
        <v>BR0102862060</v>
      </c>
      <c r="B154" s="198">
        <v>2060</v>
      </c>
      <c r="C154" s="190" t="s">
        <v>1206</v>
      </c>
      <c r="D154" s="190" t="s">
        <v>1726</v>
      </c>
      <c r="E154" s="198" t="s">
        <v>487</v>
      </c>
      <c r="F154" s="179">
        <f>VLOOKUP(A154,BASE!A:N,14,0)</f>
        <v>124.73953</v>
      </c>
      <c r="G154" s="179">
        <f>VLOOKUP(A154,BASE!A:O,15,0)</f>
        <v>2.12</v>
      </c>
      <c r="H154" s="218">
        <v>0.3</v>
      </c>
      <c r="I154" s="180">
        <f t="shared" si="15"/>
        <v>164.91738900000001</v>
      </c>
      <c r="J154" s="175"/>
    </row>
    <row r="155" spans="1:10" s="190" customFormat="1">
      <c r="A155" s="190" t="str">
        <f t="shared" si="14"/>
        <v>BR0110682060</v>
      </c>
      <c r="B155" s="198">
        <v>2060</v>
      </c>
      <c r="C155" s="190" t="s">
        <v>1511</v>
      </c>
      <c r="D155" s="190" t="s">
        <v>2001</v>
      </c>
      <c r="E155" s="198" t="s">
        <v>487</v>
      </c>
      <c r="F155" s="179">
        <f>VLOOKUP(A155,BASE!A:N,14,0)</f>
        <v>57.297699999999999</v>
      </c>
      <c r="G155" s="179">
        <f>VLOOKUP(A155,BASE!A:O,15,0)</f>
        <v>2.12</v>
      </c>
      <c r="H155" s="218">
        <v>0.3</v>
      </c>
      <c r="I155" s="180">
        <f t="shared" si="15"/>
        <v>77.243009999999998</v>
      </c>
      <c r="J155" s="174"/>
    </row>
    <row r="156" spans="1:10" s="190" customFormat="1">
      <c r="A156" s="190" t="str">
        <f t="shared" si="14"/>
        <v>BR0069402060</v>
      </c>
      <c r="B156" s="198">
        <v>2060</v>
      </c>
      <c r="C156" s="190" t="s">
        <v>1516</v>
      </c>
      <c r="D156" s="190" t="s">
        <v>2007</v>
      </c>
      <c r="E156" s="198" t="s">
        <v>487</v>
      </c>
      <c r="F156" s="179">
        <f>VLOOKUP(A156,BASE!A:N,14,0)</f>
        <v>138.14211</v>
      </c>
      <c r="G156" s="179">
        <f>VLOOKUP(A156,BASE!A:O,15,0)</f>
        <v>2.12</v>
      </c>
      <c r="H156" s="218">
        <v>0.3</v>
      </c>
      <c r="I156" s="180">
        <f t="shared" si="15"/>
        <v>182.340743</v>
      </c>
      <c r="J156" s="175"/>
    </row>
    <row r="157" spans="1:10" s="190" customFormat="1">
      <c r="A157" s="190" t="str">
        <f t="shared" si="14"/>
        <v>BR0120652061</v>
      </c>
      <c r="B157" s="198">
        <v>2061</v>
      </c>
      <c r="C157" s="190" t="s">
        <v>1527</v>
      </c>
      <c r="D157" s="190" t="s">
        <v>2017</v>
      </c>
      <c r="E157" s="198" t="s">
        <v>487</v>
      </c>
      <c r="F157" s="179">
        <f>VLOOKUP(A157,BASE!A:N,14,0)</f>
        <v>84.645189999999999</v>
      </c>
      <c r="G157" s="179">
        <f>VLOOKUP(A157,BASE!A:O,15,0)</f>
        <v>1.8</v>
      </c>
      <c r="H157" s="218">
        <v>0.3</v>
      </c>
      <c r="I157" s="180">
        <f t="shared" si="15"/>
        <v>112.37874699999999</v>
      </c>
      <c r="J157" s="174"/>
    </row>
    <row r="158" spans="1:10" s="190" customFormat="1">
      <c r="A158" s="190" t="str">
        <f t="shared" si="14"/>
        <v>BR0120242060</v>
      </c>
      <c r="B158" s="198">
        <v>2060</v>
      </c>
      <c r="C158" s="190" t="s">
        <v>1362</v>
      </c>
      <c r="D158" s="190" t="s">
        <v>1865</v>
      </c>
      <c r="E158" s="198" t="s">
        <v>487</v>
      </c>
      <c r="F158" s="179">
        <f>VLOOKUP(A158,BASE!A:N,14,0)</f>
        <v>60.151719999999997</v>
      </c>
      <c r="G158" s="179">
        <f>VLOOKUP(A158,BASE!A:O,15,0)</f>
        <v>2.12</v>
      </c>
      <c r="H158" s="218">
        <v>0.3</v>
      </c>
      <c r="I158" s="180">
        <f t="shared" si="15"/>
        <v>80.95323599999999</v>
      </c>
      <c r="J158" s="174"/>
    </row>
    <row r="159" spans="1:10" s="190" customFormat="1">
      <c r="A159" s="190" t="str">
        <f t="shared" si="14"/>
        <v>BR0001472060</v>
      </c>
      <c r="B159" s="198">
        <v>2060</v>
      </c>
      <c r="C159" s="190" t="s">
        <v>2077</v>
      </c>
      <c r="D159" s="190" t="s">
        <v>2078</v>
      </c>
      <c r="E159" s="198" t="s">
        <v>487</v>
      </c>
      <c r="F159" s="179">
        <f>VLOOKUP(A159,BASE!A:N,14,0)</f>
        <v>47.6</v>
      </c>
      <c r="G159" s="179">
        <f>VLOOKUP(A159,BASE!A:O,15,0)</f>
        <v>2.12</v>
      </c>
      <c r="H159" s="218">
        <v>0.3</v>
      </c>
      <c r="I159" s="180">
        <f t="shared" si="15"/>
        <v>64.635999999999996</v>
      </c>
      <c r="J159" s="174"/>
    </row>
    <row r="160" spans="1:10" s="190" customFormat="1">
      <c r="A160" s="190" t="str">
        <f t="shared" si="10"/>
        <v>BR0112772060</v>
      </c>
      <c r="B160" s="198">
        <v>2060</v>
      </c>
      <c r="C160" s="190" t="s">
        <v>1212</v>
      </c>
      <c r="D160" s="190" t="s">
        <v>1733</v>
      </c>
      <c r="E160" s="198" t="s">
        <v>487</v>
      </c>
      <c r="F160" s="179">
        <f>VLOOKUP(A160,BASE!A:N,14,0)</f>
        <v>105.14698</v>
      </c>
      <c r="G160" s="179">
        <f>VLOOKUP(A160,BASE!A:O,15,0)</f>
        <v>2.12</v>
      </c>
      <c r="H160" s="218">
        <v>0.3</v>
      </c>
      <c r="I160" s="180">
        <f t="shared" si="11"/>
        <v>139.44707399999999</v>
      </c>
      <c r="J160" s="175"/>
    </row>
    <row r="161" spans="1:10" s="190" customFormat="1">
      <c r="A161" s="190" t="str">
        <f>C161&amp;B161</f>
        <v>BR0112772064</v>
      </c>
      <c r="B161" s="198">
        <v>2064</v>
      </c>
      <c r="C161" s="190" t="s">
        <v>1212</v>
      </c>
      <c r="D161" s="190" t="s">
        <v>1733</v>
      </c>
      <c r="E161" s="198" t="s">
        <v>487</v>
      </c>
      <c r="F161" s="179">
        <f>VLOOKUP(A161,BASE!A:N,14,0)</f>
        <v>126.09</v>
      </c>
      <c r="G161" s="179">
        <f>VLOOKUP(A161,BASE!A:O,15,0)</f>
        <v>2.64</v>
      </c>
      <c r="H161" s="218">
        <v>0.3</v>
      </c>
      <c r="I161" s="180">
        <f>SUM(F161:G161)*H161+SUM(F161:G161)</f>
        <v>167.34899999999999</v>
      </c>
      <c r="J161" s="174"/>
    </row>
    <row r="162" spans="1:10" s="190" customFormat="1">
      <c r="A162" s="190" t="str">
        <f>C162&amp;B162</f>
        <v>BR0000872060</v>
      </c>
      <c r="B162" s="198">
        <v>2060</v>
      </c>
      <c r="C162" s="190" t="s">
        <v>1271</v>
      </c>
      <c r="D162" s="190" t="s">
        <v>1738</v>
      </c>
      <c r="E162" s="198" t="s">
        <v>487</v>
      </c>
      <c r="F162" s="179">
        <f>VLOOKUP(A162,BASE!A:N,14,0)</f>
        <v>139.50835000000001</v>
      </c>
      <c r="G162" s="179">
        <f>VLOOKUP(A162,BASE!A:O,15,0)</f>
        <v>2.12</v>
      </c>
      <c r="H162" s="218">
        <v>0.3</v>
      </c>
      <c r="I162" s="180">
        <f>SUM(F162:G162)*H162+SUM(F162:G162)</f>
        <v>184.11685500000002</v>
      </c>
      <c r="J162" s="174"/>
    </row>
    <row r="163" spans="1:10" s="190" customFormat="1">
      <c r="A163" s="190" t="str">
        <f>C163&amp;B163</f>
        <v>BR0000922060</v>
      </c>
      <c r="B163" s="198">
        <v>2060</v>
      </c>
      <c r="C163" s="190" t="s">
        <v>1268</v>
      </c>
      <c r="D163" s="190" t="s">
        <v>1738</v>
      </c>
      <c r="E163" s="198" t="s">
        <v>487</v>
      </c>
      <c r="F163" s="179">
        <f>VLOOKUP(A163,BASE!A:N,14,0)</f>
        <v>124.0791</v>
      </c>
      <c r="G163" s="179">
        <f>VLOOKUP(A163,BASE!A:O,15,0)</f>
        <v>2.12</v>
      </c>
      <c r="H163" s="218">
        <v>0.3</v>
      </c>
      <c r="I163" s="180">
        <f>SUM(F163:G163)*H163+SUM(F163:G163)</f>
        <v>164.05883</v>
      </c>
      <c r="J163" s="174"/>
    </row>
    <row r="164" spans="1:10" s="190" customFormat="1">
      <c r="A164" s="190" t="str">
        <f>C164&amp;B164</f>
        <v>BR0000932060</v>
      </c>
      <c r="B164" s="198">
        <v>2060</v>
      </c>
      <c r="C164" s="190" t="s">
        <v>1217</v>
      </c>
      <c r="D164" s="190" t="s">
        <v>1738</v>
      </c>
      <c r="E164" s="198" t="s">
        <v>487</v>
      </c>
      <c r="F164" s="179">
        <f>VLOOKUP(A164,BASE!A:N,14,0)</f>
        <v>124.18532999999999</v>
      </c>
      <c r="G164" s="179">
        <f>VLOOKUP(A164,BASE!A:O,15,0)</f>
        <v>2.12</v>
      </c>
      <c r="H164" s="218">
        <v>0.3</v>
      </c>
      <c r="I164" s="180">
        <f>SUM(F164:G164)*H164+SUM(F164:G164)</f>
        <v>164.19692900000001</v>
      </c>
      <c r="J164" s="174"/>
    </row>
    <row r="165" spans="1:10" s="190" customFormat="1">
      <c r="A165" s="190" t="str">
        <f>C165&amp;B165</f>
        <v>BR0016662064</v>
      </c>
      <c r="B165" s="198">
        <v>2064</v>
      </c>
      <c r="C165" s="190" t="s">
        <v>1273</v>
      </c>
      <c r="D165" s="190" t="s">
        <v>1788</v>
      </c>
      <c r="E165" s="198" t="s">
        <v>487</v>
      </c>
      <c r="F165" s="179">
        <f>VLOOKUP(A165,BASE!A:N,14,0)</f>
        <v>84.765919999999994</v>
      </c>
      <c r="G165" s="179">
        <f>VLOOKUP(A165,BASE!A:O,15,0)</f>
        <v>2.64</v>
      </c>
      <c r="H165" s="218">
        <v>0.3</v>
      </c>
      <c r="I165" s="180">
        <f>SUM(F165:G165)*H165+SUM(F165:G165)</f>
        <v>113.62769599999999</v>
      </c>
      <c r="J165" s="175"/>
    </row>
    <row r="166" spans="1:10" s="190" customFormat="1">
      <c r="A166" s="190" t="str">
        <f t="shared" si="10"/>
        <v>BR0016662060</v>
      </c>
      <c r="B166" s="198">
        <v>2060</v>
      </c>
      <c r="C166" s="190" t="s">
        <v>1273</v>
      </c>
      <c r="D166" s="190" t="s">
        <v>1788</v>
      </c>
      <c r="E166" s="198" t="s">
        <v>487</v>
      </c>
      <c r="F166" s="179">
        <f>VLOOKUP(A166,BASE!A:N,14,0)</f>
        <v>127.88972</v>
      </c>
      <c r="G166" s="179">
        <f>VLOOKUP(A166,BASE!A:O,15,0)</f>
        <v>2.12</v>
      </c>
      <c r="H166" s="218">
        <v>0.3</v>
      </c>
      <c r="I166" s="180">
        <f t="shared" si="11"/>
        <v>169.01263599999999</v>
      </c>
      <c r="J166" s="175"/>
    </row>
    <row r="167" spans="1:10" s="190" customFormat="1">
      <c r="A167" s="190" t="str">
        <f t="shared" ref="A167:A180" si="16">C167&amp;B167</f>
        <v>BR0095202060</v>
      </c>
      <c r="B167" s="198">
        <v>2060</v>
      </c>
      <c r="C167" s="190" t="s">
        <v>1223</v>
      </c>
      <c r="D167" s="190" t="s">
        <v>1744</v>
      </c>
      <c r="E167" s="198" t="s">
        <v>487</v>
      </c>
      <c r="F167" s="179">
        <f>VLOOKUP(A167,BASE!A:N,14,0)</f>
        <v>58.219929999999998</v>
      </c>
      <c r="G167" s="179">
        <f>VLOOKUP(A167,BASE!A:O,15,0)</f>
        <v>2.12</v>
      </c>
      <c r="H167" s="218">
        <v>0.3</v>
      </c>
      <c r="I167" s="180">
        <f t="shared" ref="I167:I180" si="17">SUM(F167:G167)*H167+SUM(F167:G167)</f>
        <v>78.441908999999995</v>
      </c>
      <c r="J167" s="175"/>
    </row>
    <row r="168" spans="1:10" s="190" customFormat="1">
      <c r="A168" s="190" t="str">
        <f t="shared" si="16"/>
        <v>BR0107882060</v>
      </c>
      <c r="B168" s="198">
        <v>2060</v>
      </c>
      <c r="C168" s="190" t="s">
        <v>1248</v>
      </c>
      <c r="D168" s="190" t="s">
        <v>1766</v>
      </c>
      <c r="E168" s="198" t="s">
        <v>487</v>
      </c>
      <c r="F168" s="179">
        <f>VLOOKUP(A168,BASE!A:N,14,0)</f>
        <v>59.107640000000004</v>
      </c>
      <c r="G168" s="179">
        <f>VLOOKUP(A168,BASE!A:O,15,0)</f>
        <v>2.12</v>
      </c>
      <c r="H168" s="218">
        <v>0.3</v>
      </c>
      <c r="I168" s="180">
        <f t="shared" si="17"/>
        <v>79.595932000000005</v>
      </c>
      <c r="J168" s="175"/>
    </row>
    <row r="169" spans="1:10" s="190" customFormat="1">
      <c r="A169" s="190" t="str">
        <f t="shared" si="16"/>
        <v>BR0001032060</v>
      </c>
      <c r="B169" s="198">
        <v>2060</v>
      </c>
      <c r="C169" s="190" t="s">
        <v>1270</v>
      </c>
      <c r="D169" s="190" t="s">
        <v>1786</v>
      </c>
      <c r="E169" s="198" t="s">
        <v>487</v>
      </c>
      <c r="F169" s="179">
        <f>VLOOKUP(A169,BASE!A:N,14,0)</f>
        <v>123.4415</v>
      </c>
      <c r="G169" s="179">
        <f>VLOOKUP(A169,BASE!A:O,15,0)</f>
        <v>2.12</v>
      </c>
      <c r="H169" s="218">
        <v>0.3</v>
      </c>
      <c r="I169" s="180">
        <f t="shared" si="17"/>
        <v>163.22995</v>
      </c>
      <c r="J169" s="174"/>
    </row>
    <row r="170" spans="1:10" s="190" customFormat="1">
      <c r="A170" s="190" t="str">
        <f t="shared" si="16"/>
        <v>BR0000752060</v>
      </c>
      <c r="B170" s="198">
        <v>2060</v>
      </c>
      <c r="C170" s="190" t="s">
        <v>1264</v>
      </c>
      <c r="D170" s="190" t="s">
        <v>1753</v>
      </c>
      <c r="E170" s="198" t="s">
        <v>487</v>
      </c>
      <c r="F170" s="179">
        <f>VLOOKUP(A170,BASE!A:N,14,0)</f>
        <v>124.98354999999999</v>
      </c>
      <c r="G170" s="179">
        <f>VLOOKUP(A170,BASE!A:O,15,0)</f>
        <v>2.12</v>
      </c>
      <c r="H170" s="218">
        <v>0.3</v>
      </c>
      <c r="I170" s="180">
        <f t="shared" si="17"/>
        <v>165.23461499999999</v>
      </c>
      <c r="J170" s="175"/>
    </row>
    <row r="171" spans="1:10" s="190" customFormat="1">
      <c r="A171" s="190" t="str">
        <f t="shared" si="16"/>
        <v>BR0106702060</v>
      </c>
      <c r="B171" s="198">
        <v>2060</v>
      </c>
      <c r="C171" s="190" t="s">
        <v>1312</v>
      </c>
      <c r="D171" s="190" t="s">
        <v>1753</v>
      </c>
      <c r="E171" s="198" t="s">
        <v>487</v>
      </c>
      <c r="F171" s="179">
        <f>VLOOKUP(A171,BASE!A:N,14,0)</f>
        <v>128.34791999999999</v>
      </c>
      <c r="G171" s="179">
        <f>VLOOKUP(A171,BASE!A:O,15,0)</f>
        <v>2.12</v>
      </c>
      <c r="H171" s="218">
        <v>0.3</v>
      </c>
      <c r="I171" s="180">
        <f t="shared" si="17"/>
        <v>169.608296</v>
      </c>
      <c r="J171" s="174"/>
    </row>
    <row r="172" spans="1:10" s="190" customFormat="1">
      <c r="A172" s="190" t="str">
        <f t="shared" si="16"/>
        <v>BR0109472060</v>
      </c>
      <c r="B172" s="198">
        <v>2060</v>
      </c>
      <c r="C172" s="190" t="s">
        <v>1286</v>
      </c>
      <c r="D172" s="190" t="s">
        <v>1801</v>
      </c>
      <c r="E172" s="198" t="s">
        <v>487</v>
      </c>
      <c r="F172" s="179">
        <f>VLOOKUP(A172,BASE!A:N,14,0)</f>
        <v>125.10656</v>
      </c>
      <c r="G172" s="179">
        <f>VLOOKUP(A172,BASE!A:O,15,0)</f>
        <v>2.12</v>
      </c>
      <c r="H172" s="218">
        <v>0.3</v>
      </c>
      <c r="I172" s="180">
        <f t="shared" si="17"/>
        <v>165.39452800000001</v>
      </c>
      <c r="J172" s="175"/>
    </row>
    <row r="173" spans="1:10" s="190" customFormat="1">
      <c r="A173" s="190" t="str">
        <f t="shared" si="16"/>
        <v>BR0113872060</v>
      </c>
      <c r="B173" s="198">
        <v>2060</v>
      </c>
      <c r="C173" s="190" t="s">
        <v>1240</v>
      </c>
      <c r="D173" s="190" t="s">
        <v>1761</v>
      </c>
      <c r="E173" s="198" t="s">
        <v>487</v>
      </c>
      <c r="F173" s="179">
        <f>VLOOKUP(A173,BASE!A:N,14,0)</f>
        <v>125.9385</v>
      </c>
      <c r="G173" s="179">
        <f>VLOOKUP(A173,BASE!A:O,15,0)</f>
        <v>2.12</v>
      </c>
      <c r="H173" s="218">
        <v>0.3</v>
      </c>
      <c r="I173" s="180">
        <f t="shared" si="17"/>
        <v>166.47605000000001</v>
      </c>
      <c r="J173" s="174"/>
    </row>
    <row r="174" spans="1:10" s="190" customFormat="1">
      <c r="A174" s="190" t="str">
        <f t="shared" si="16"/>
        <v>BR0001052060</v>
      </c>
      <c r="B174" s="198">
        <v>2060</v>
      </c>
      <c r="C174" s="190" t="s">
        <v>1266</v>
      </c>
      <c r="D174" s="190" t="s">
        <v>2081</v>
      </c>
      <c r="E174" s="198" t="s">
        <v>487</v>
      </c>
      <c r="F174" s="179">
        <f>VLOOKUP(A174,BASE!A:N,14,0)</f>
        <v>125.77388000000001</v>
      </c>
      <c r="G174" s="179">
        <f>VLOOKUP(A174,BASE!A:O,15,0)</f>
        <v>2.12</v>
      </c>
      <c r="H174" s="218">
        <v>0.3</v>
      </c>
      <c r="I174" s="180">
        <f t="shared" si="17"/>
        <v>166.262044</v>
      </c>
      <c r="J174" s="174"/>
    </row>
    <row r="175" spans="1:10" s="190" customFormat="1">
      <c r="A175" s="190" t="str">
        <f t="shared" si="16"/>
        <v>BR0003502060</v>
      </c>
      <c r="B175" s="198">
        <v>2060</v>
      </c>
      <c r="C175" s="190" t="s">
        <v>1222</v>
      </c>
      <c r="D175" s="190" t="s">
        <v>1743</v>
      </c>
      <c r="E175" s="198" t="s">
        <v>487</v>
      </c>
      <c r="F175" s="179">
        <f>VLOOKUP(A175,BASE!A:N,14,0)</f>
        <v>130.80024</v>
      </c>
      <c r="G175" s="179">
        <f>VLOOKUP(A175,BASE!A:O,15,0)</f>
        <v>2.12</v>
      </c>
      <c r="H175" s="218">
        <v>0.3</v>
      </c>
      <c r="I175" s="180">
        <f t="shared" si="17"/>
        <v>172.796312</v>
      </c>
      <c r="J175" s="175"/>
    </row>
    <row r="176" spans="1:10" s="190" customFormat="1">
      <c r="A176" s="190" t="str">
        <f t="shared" si="16"/>
        <v>BR0120542064</v>
      </c>
      <c r="B176" s="198">
        <v>2064</v>
      </c>
      <c r="C176" s="190" t="s">
        <v>1519</v>
      </c>
      <c r="D176" s="190" t="s">
        <v>2117</v>
      </c>
      <c r="E176" s="198" t="s">
        <v>487</v>
      </c>
      <c r="F176" s="179">
        <f>VLOOKUP(A176,BASE!A:N,14,0)</f>
        <v>137.35194999999999</v>
      </c>
      <c r="G176" s="179">
        <f>VLOOKUP(A176,BASE!A:O,15,0)</f>
        <v>2.64</v>
      </c>
      <c r="H176" s="218">
        <v>0.3</v>
      </c>
      <c r="I176" s="180">
        <f t="shared" si="17"/>
        <v>181.98953499999996</v>
      </c>
      <c r="J176" s="174"/>
    </row>
    <row r="177" spans="1:10" s="190" customFormat="1">
      <c r="A177" s="190" t="str">
        <f t="shared" si="16"/>
        <v>BR0120542064</v>
      </c>
      <c r="B177" s="198">
        <v>2064</v>
      </c>
      <c r="C177" s="190" t="s">
        <v>1519</v>
      </c>
      <c r="D177" s="190" t="s">
        <v>2010</v>
      </c>
      <c r="E177" s="198" t="s">
        <v>487</v>
      </c>
      <c r="F177" s="179">
        <f>VLOOKUP(A177,BASE!A:N,14,0)</f>
        <v>137.35194999999999</v>
      </c>
      <c r="G177" s="179">
        <f>VLOOKUP(A177,BASE!A:O,15,0)</f>
        <v>2.64</v>
      </c>
      <c r="H177" s="218">
        <v>0.3</v>
      </c>
      <c r="I177" s="180">
        <f t="shared" si="17"/>
        <v>181.98953499999996</v>
      </c>
      <c r="J177" s="174"/>
    </row>
    <row r="178" spans="1:10" s="190" customFormat="1">
      <c r="A178" s="190" t="str">
        <f t="shared" si="16"/>
        <v>BR0001052060</v>
      </c>
      <c r="B178" s="198">
        <v>2060</v>
      </c>
      <c r="C178" s="190" t="s">
        <v>1266</v>
      </c>
      <c r="D178" s="190" t="s">
        <v>1783</v>
      </c>
      <c r="E178" s="198" t="s">
        <v>487</v>
      </c>
      <c r="F178" s="179">
        <f>VLOOKUP(A178,BASE!A:N,14,0)</f>
        <v>125.77388000000001</v>
      </c>
      <c r="G178" s="179">
        <f>VLOOKUP(A178,BASE!A:O,15,0)</f>
        <v>2.12</v>
      </c>
      <c r="H178" s="218">
        <v>0.3</v>
      </c>
      <c r="I178" s="180">
        <f t="shared" si="17"/>
        <v>166.262044</v>
      </c>
      <c r="J178" s="174"/>
    </row>
    <row r="179" spans="1:10" s="190" customFormat="1">
      <c r="A179" s="190" t="str">
        <f t="shared" si="16"/>
        <v>BR0120312060</v>
      </c>
      <c r="B179" s="198">
        <v>2060</v>
      </c>
      <c r="C179" s="190" t="s">
        <v>1357</v>
      </c>
      <c r="D179" s="190" t="s">
        <v>1860</v>
      </c>
      <c r="E179" s="198" t="s">
        <v>487</v>
      </c>
      <c r="F179" s="179">
        <f>VLOOKUP(A179,BASE!A:N,14,0)</f>
        <v>81.410579999999996</v>
      </c>
      <c r="G179" s="179">
        <f>VLOOKUP(A179,BASE!A:O,15,0)</f>
        <v>2.12</v>
      </c>
      <c r="H179" s="218">
        <v>0.3</v>
      </c>
      <c r="I179" s="180">
        <f t="shared" si="17"/>
        <v>108.589754</v>
      </c>
      <c r="J179" s="175"/>
    </row>
    <row r="180" spans="1:10" s="190" customFormat="1">
      <c r="A180" s="190" t="str">
        <f t="shared" si="16"/>
        <v>BR0114372060</v>
      </c>
      <c r="B180" s="198">
        <v>2060</v>
      </c>
      <c r="C180" s="190" t="s">
        <v>1233</v>
      </c>
      <c r="D180" s="190" t="s">
        <v>1754</v>
      </c>
      <c r="E180" s="198" t="s">
        <v>487</v>
      </c>
      <c r="F180" s="179">
        <f>VLOOKUP(A180,BASE!A:N,14,0)</f>
        <v>57.334420000000001</v>
      </c>
      <c r="G180" s="179">
        <f>VLOOKUP(A180,BASE!A:O,15,0)</f>
        <v>2.12</v>
      </c>
      <c r="H180" s="218">
        <v>0.3</v>
      </c>
      <c r="I180" s="180">
        <f t="shared" si="17"/>
        <v>77.290745999999999</v>
      </c>
      <c r="J180" s="175"/>
    </row>
    <row r="181" spans="1:10" s="190" customFormat="1">
      <c r="A181" s="190" t="str">
        <f t="shared" si="10"/>
        <v>BR0114372064</v>
      </c>
      <c r="B181" s="198">
        <v>2064</v>
      </c>
      <c r="C181" s="190" t="s">
        <v>1233</v>
      </c>
      <c r="D181" s="190" t="s">
        <v>1754</v>
      </c>
      <c r="E181" s="198" t="s">
        <v>487</v>
      </c>
      <c r="F181" s="179">
        <f>VLOOKUP(A181,BASE!A:N,14,0)</f>
        <v>130.92035000000001</v>
      </c>
      <c r="G181" s="179">
        <f>VLOOKUP(A181,BASE!A:O,15,0)</f>
        <v>2.64</v>
      </c>
      <c r="H181" s="218">
        <v>0.3</v>
      </c>
      <c r="I181" s="180">
        <f t="shared" si="11"/>
        <v>173.628455</v>
      </c>
      <c r="J181" s="175"/>
    </row>
    <row r="182" spans="1:10" s="190" customFormat="1">
      <c r="A182" s="190" t="str">
        <f t="shared" ref="A182:A202" si="18">C182&amp;B182</f>
        <v>BR0108422060</v>
      </c>
      <c r="B182" s="198">
        <v>2060</v>
      </c>
      <c r="C182" s="190" t="s">
        <v>1300</v>
      </c>
      <c r="D182" s="190" t="s">
        <v>1816</v>
      </c>
      <c r="E182" s="198" t="s">
        <v>487</v>
      </c>
      <c r="F182" s="179">
        <f>VLOOKUP(A182,BASE!A:N,14,0)</f>
        <v>59.816220000000001</v>
      </c>
      <c r="G182" s="179">
        <f>VLOOKUP(A182,BASE!A:O,15,0)</f>
        <v>2.12</v>
      </c>
      <c r="H182" s="218">
        <v>0.3</v>
      </c>
      <c r="I182" s="180">
        <f t="shared" ref="I182:I202" si="19">SUM(F182:G182)*H182+SUM(F182:G182)</f>
        <v>80.517086000000006</v>
      </c>
      <c r="J182" s="174"/>
    </row>
    <row r="183" spans="1:10" s="190" customFormat="1">
      <c r="A183" s="190" t="str">
        <f t="shared" si="18"/>
        <v>BR0108862060</v>
      </c>
      <c r="B183" s="198">
        <v>2060</v>
      </c>
      <c r="C183" s="190" t="s">
        <v>1277</v>
      </c>
      <c r="D183" s="190" t="s">
        <v>1792</v>
      </c>
      <c r="E183" s="198" t="s">
        <v>487</v>
      </c>
      <c r="F183" s="179">
        <f>VLOOKUP(A183,BASE!A:N,14,0)</f>
        <v>58.740659999999998</v>
      </c>
      <c r="G183" s="179">
        <f>VLOOKUP(A183,BASE!A:O,15,0)</f>
        <v>2.12</v>
      </c>
      <c r="H183" s="218">
        <v>0.3</v>
      </c>
      <c r="I183" s="180">
        <f t="shared" si="19"/>
        <v>79.118857999999989</v>
      </c>
      <c r="J183" s="175"/>
    </row>
    <row r="184" spans="1:10" s="190" customFormat="1">
      <c r="A184" s="190" t="str">
        <f t="shared" si="18"/>
        <v>BR0108852060</v>
      </c>
      <c r="B184" s="198">
        <v>2060</v>
      </c>
      <c r="C184" s="190" t="s">
        <v>1284</v>
      </c>
      <c r="D184" s="190" t="s">
        <v>1799</v>
      </c>
      <c r="E184" s="198" t="s">
        <v>487</v>
      </c>
      <c r="F184" s="179">
        <f>VLOOKUP(A184,BASE!A:N,14,0)</f>
        <v>61.341230000000003</v>
      </c>
      <c r="G184" s="179">
        <f>VLOOKUP(A184,BASE!A:O,15,0)</f>
        <v>2.12</v>
      </c>
      <c r="H184" s="218">
        <v>0.3</v>
      </c>
      <c r="I184" s="180">
        <f t="shared" si="19"/>
        <v>82.499599000000003</v>
      </c>
      <c r="J184" s="175"/>
    </row>
    <row r="185" spans="1:10" s="190" customFormat="1">
      <c r="A185" s="190" t="str">
        <f t="shared" si="18"/>
        <v>BR0111972060</v>
      </c>
      <c r="B185" s="198">
        <v>2060</v>
      </c>
      <c r="C185" s="190" t="s">
        <v>1319</v>
      </c>
      <c r="D185" s="190" t="s">
        <v>1829</v>
      </c>
      <c r="E185" s="198" t="s">
        <v>487</v>
      </c>
      <c r="F185" s="179">
        <f>VLOOKUP(A185,BASE!A:N,14,0)</f>
        <v>119.2058</v>
      </c>
      <c r="G185" s="179">
        <f>VLOOKUP(A185,BASE!A:O,15,0)</f>
        <v>2.12</v>
      </c>
      <c r="H185" s="218">
        <v>0.3</v>
      </c>
      <c r="I185" s="180">
        <f t="shared" si="19"/>
        <v>157.72354000000001</v>
      </c>
      <c r="J185" s="174"/>
    </row>
    <row r="186" spans="1:10" s="190" customFormat="1">
      <c r="A186" s="190" t="str">
        <f t="shared" si="18"/>
        <v>BR0120782064</v>
      </c>
      <c r="B186" s="198">
        <v>2064</v>
      </c>
      <c r="C186" s="190" t="s">
        <v>1536</v>
      </c>
      <c r="D186" s="190" t="s">
        <v>1829</v>
      </c>
      <c r="E186" s="198" t="s">
        <v>487</v>
      </c>
      <c r="F186" s="179">
        <f>VLOOKUP(A186,BASE!A:N,14,0)</f>
        <v>120.18756999999999</v>
      </c>
      <c r="G186" s="179">
        <f>VLOOKUP(A186,BASE!A:O,15,0)</f>
        <v>2.64</v>
      </c>
      <c r="H186" s="218">
        <v>0.3</v>
      </c>
      <c r="I186" s="180">
        <f t="shared" si="19"/>
        <v>159.67584099999999</v>
      </c>
      <c r="J186" s="174"/>
    </row>
    <row r="187" spans="1:10" s="190" customFormat="1">
      <c r="A187" s="190" t="str">
        <f t="shared" si="18"/>
        <v>BR0120182064</v>
      </c>
      <c r="B187" s="198">
        <v>2064</v>
      </c>
      <c r="C187" s="190" t="s">
        <v>1370</v>
      </c>
      <c r="D187" s="190" t="s">
        <v>1871</v>
      </c>
      <c r="E187" s="198" t="s">
        <v>487</v>
      </c>
      <c r="F187" s="179">
        <f>VLOOKUP(A187,BASE!A:N,14,0)</f>
        <v>120.09761</v>
      </c>
      <c r="G187" s="179">
        <f>VLOOKUP(A187,BASE!A:O,15,0)</f>
        <v>2.64</v>
      </c>
      <c r="H187" s="218">
        <v>0.3</v>
      </c>
      <c r="I187" s="180">
        <f t="shared" si="19"/>
        <v>159.55889300000001</v>
      </c>
      <c r="J187" s="175"/>
    </row>
    <row r="188" spans="1:10" s="190" customFormat="1">
      <c r="A188" s="190" t="str">
        <f t="shared" si="18"/>
        <v>BR0120552064</v>
      </c>
      <c r="B188" s="198">
        <v>2064</v>
      </c>
      <c r="C188" s="190" t="s">
        <v>1520</v>
      </c>
      <c r="D188" s="190" t="s">
        <v>2011</v>
      </c>
      <c r="E188" s="198" t="s">
        <v>487</v>
      </c>
      <c r="F188" s="179">
        <f>VLOOKUP(A188,BASE!A:N,14,0)</f>
        <v>120.20905999999999</v>
      </c>
      <c r="G188" s="179">
        <f>VLOOKUP(A188,BASE!A:O,15,0)</f>
        <v>2.64</v>
      </c>
      <c r="H188" s="218">
        <v>0.3</v>
      </c>
      <c r="I188" s="180">
        <f t="shared" si="19"/>
        <v>159.703778</v>
      </c>
      <c r="J188" s="174"/>
    </row>
    <row r="189" spans="1:10" s="190" customFormat="1">
      <c r="A189" s="190" t="str">
        <f t="shared" si="18"/>
        <v>BR0018462060</v>
      </c>
      <c r="B189" s="198">
        <v>2060</v>
      </c>
      <c r="C189" s="190" t="s">
        <v>1325</v>
      </c>
      <c r="D189" s="190" t="s">
        <v>2085</v>
      </c>
      <c r="E189" s="198" t="s">
        <v>487</v>
      </c>
      <c r="F189" s="179">
        <f>VLOOKUP(A189,BASE!A:N,14,0)</f>
        <v>57.243110000000001</v>
      </c>
      <c r="G189" s="179">
        <f>VLOOKUP(A189,BASE!A:O,15,0)</f>
        <v>2.12</v>
      </c>
      <c r="H189" s="218">
        <v>0.3</v>
      </c>
      <c r="I189" s="180">
        <f t="shared" si="19"/>
        <v>77.172043000000002</v>
      </c>
      <c r="J189" s="174"/>
    </row>
    <row r="190" spans="1:10" s="190" customFormat="1">
      <c r="A190" s="190" t="str">
        <f t="shared" si="18"/>
        <v>BR0119852064</v>
      </c>
      <c r="B190" s="198">
        <v>2064</v>
      </c>
      <c r="C190" s="190" t="s">
        <v>1330</v>
      </c>
      <c r="D190" s="190" t="s">
        <v>2110</v>
      </c>
      <c r="E190" s="198" t="s">
        <v>487</v>
      </c>
      <c r="F190" s="179">
        <f>VLOOKUP(A190,BASE!A:N,14,0)</f>
        <v>59.320749999999997</v>
      </c>
      <c r="G190" s="179">
        <f>VLOOKUP(A190,BASE!A:O,15,0)</f>
        <v>2.64</v>
      </c>
      <c r="H190" s="218">
        <v>0.3</v>
      </c>
      <c r="I190" s="180">
        <f t="shared" si="19"/>
        <v>80.548974999999999</v>
      </c>
      <c r="J190" s="174"/>
    </row>
    <row r="191" spans="1:10" s="190" customFormat="1">
      <c r="A191" s="190" t="str">
        <f t="shared" si="18"/>
        <v>BR0018462060</v>
      </c>
      <c r="B191" s="198">
        <v>2060</v>
      </c>
      <c r="C191" s="190" t="s">
        <v>1325</v>
      </c>
      <c r="D191" s="190" t="s">
        <v>1835</v>
      </c>
      <c r="E191" s="198" t="s">
        <v>487</v>
      </c>
      <c r="F191" s="179">
        <f>VLOOKUP(A191,BASE!A:N,14,0)</f>
        <v>57.243110000000001</v>
      </c>
      <c r="G191" s="179">
        <f>VLOOKUP(A191,BASE!A:O,15,0)</f>
        <v>2.12</v>
      </c>
      <c r="H191" s="218">
        <v>0.3</v>
      </c>
      <c r="I191" s="180">
        <f t="shared" si="19"/>
        <v>77.172043000000002</v>
      </c>
      <c r="J191" s="174"/>
    </row>
    <row r="192" spans="1:10" s="190" customFormat="1">
      <c r="A192" s="190" t="str">
        <f t="shared" si="18"/>
        <v>BR0099292060</v>
      </c>
      <c r="B192" s="198">
        <v>2060</v>
      </c>
      <c r="C192" s="190" t="s">
        <v>1282</v>
      </c>
      <c r="D192" s="190" t="s">
        <v>1797</v>
      </c>
      <c r="E192" s="198" t="s">
        <v>487</v>
      </c>
      <c r="F192" s="179">
        <f>VLOOKUP(A192,BASE!A:N,14,0)</f>
        <v>138.30591999999999</v>
      </c>
      <c r="G192" s="179">
        <f>VLOOKUP(A192,BASE!A:O,15,0)</f>
        <v>2.12</v>
      </c>
      <c r="H192" s="218">
        <v>0.3</v>
      </c>
      <c r="I192" s="180">
        <f t="shared" si="19"/>
        <v>182.553696</v>
      </c>
      <c r="J192" s="175"/>
    </row>
    <row r="193" spans="1:10" s="190" customFormat="1">
      <c r="A193" s="190" t="str">
        <f t="shared" si="18"/>
        <v>BR0115862060</v>
      </c>
      <c r="B193" s="198">
        <v>2060</v>
      </c>
      <c r="C193" s="190" t="s">
        <v>1213</v>
      </c>
      <c r="D193" s="190" t="s">
        <v>1734</v>
      </c>
      <c r="E193" s="198" t="s">
        <v>487</v>
      </c>
      <c r="F193" s="179">
        <f>VLOOKUP(A193,BASE!A:N,14,0)</f>
        <v>124.59228</v>
      </c>
      <c r="G193" s="179">
        <f>VLOOKUP(A193,BASE!A:O,15,0)</f>
        <v>2.12</v>
      </c>
      <c r="H193" s="218">
        <v>0.3</v>
      </c>
      <c r="I193" s="180">
        <f t="shared" si="19"/>
        <v>164.725964</v>
      </c>
      <c r="J193" s="175"/>
    </row>
    <row r="194" spans="1:10" s="190" customFormat="1">
      <c r="A194" s="190" t="str">
        <f t="shared" si="18"/>
        <v>BR0097392060</v>
      </c>
      <c r="B194" s="198">
        <v>2060</v>
      </c>
      <c r="C194" s="190" t="s">
        <v>1258</v>
      </c>
      <c r="D194" s="190" t="s">
        <v>1775</v>
      </c>
      <c r="E194" s="198" t="s">
        <v>487</v>
      </c>
      <c r="F194" s="179">
        <f>VLOOKUP(A194,BASE!A:N,14,0)</f>
        <v>60.6312</v>
      </c>
      <c r="G194" s="179">
        <f>VLOOKUP(A194,BASE!A:O,15,0)</f>
        <v>2.12</v>
      </c>
      <c r="H194" s="218">
        <v>0.3</v>
      </c>
      <c r="I194" s="180">
        <f t="shared" si="19"/>
        <v>81.576560000000001</v>
      </c>
      <c r="J194" s="175"/>
    </row>
    <row r="195" spans="1:10" s="190" customFormat="1">
      <c r="A195" s="190" t="str">
        <f t="shared" si="18"/>
        <v>BR0117332060</v>
      </c>
      <c r="B195" s="198">
        <v>2060</v>
      </c>
      <c r="C195" s="190" t="s">
        <v>1219</v>
      </c>
      <c r="D195" s="190" t="s">
        <v>1740</v>
      </c>
      <c r="E195" s="198" t="s">
        <v>487</v>
      </c>
      <c r="F195" s="179">
        <f>VLOOKUP(A195,BASE!A:N,14,0)</f>
        <v>52.765000000000001</v>
      </c>
      <c r="G195" s="179">
        <f>VLOOKUP(A195,BASE!A:O,15,0)</f>
        <v>2.12</v>
      </c>
      <c r="H195" s="218">
        <v>0.3</v>
      </c>
      <c r="I195" s="180">
        <f t="shared" si="19"/>
        <v>71.350499999999997</v>
      </c>
      <c r="J195" s="175"/>
    </row>
    <row r="196" spans="1:10" s="190" customFormat="1">
      <c r="A196" s="190" t="str">
        <f t="shared" si="18"/>
        <v>BR0120572064</v>
      </c>
      <c r="B196" s="198">
        <v>2064</v>
      </c>
      <c r="C196" s="190" t="s">
        <v>1528</v>
      </c>
      <c r="D196" s="190" t="s">
        <v>2018</v>
      </c>
      <c r="E196" s="198" t="s">
        <v>487</v>
      </c>
      <c r="F196" s="179">
        <f>VLOOKUP(A196,BASE!A:N,14,0)</f>
        <v>122.89072</v>
      </c>
      <c r="G196" s="179">
        <f>VLOOKUP(A196,BASE!A:O,15,0)</f>
        <v>2.64</v>
      </c>
      <c r="H196" s="218">
        <v>0.3</v>
      </c>
      <c r="I196" s="180">
        <f t="shared" si="19"/>
        <v>163.18993599999999</v>
      </c>
      <c r="J196" s="174"/>
    </row>
    <row r="197" spans="1:10" s="190" customFormat="1">
      <c r="A197" s="190" t="str">
        <f t="shared" si="18"/>
        <v>BR0120222064</v>
      </c>
      <c r="B197" s="198">
        <v>2064</v>
      </c>
      <c r="C197" s="190" t="s">
        <v>1364</v>
      </c>
      <c r="D197" s="190" t="s">
        <v>1866</v>
      </c>
      <c r="E197" s="198" t="s">
        <v>487</v>
      </c>
      <c r="F197" s="179">
        <f>VLOOKUP(A197,BASE!A:N,14,0)</f>
        <v>133.75756000000001</v>
      </c>
      <c r="G197" s="179">
        <f>VLOOKUP(A197,BASE!A:O,15,0)</f>
        <v>2.64</v>
      </c>
      <c r="H197" s="218">
        <v>0.3</v>
      </c>
      <c r="I197" s="180">
        <f t="shared" si="19"/>
        <v>177.31682799999999</v>
      </c>
      <c r="J197" s="175"/>
    </row>
    <row r="198" spans="1:10" s="190" customFormat="1">
      <c r="A198" s="190" t="str">
        <f t="shared" si="18"/>
        <v>BR0120212064</v>
      </c>
      <c r="B198" s="198">
        <v>2064</v>
      </c>
      <c r="C198" s="190" t="s">
        <v>1359</v>
      </c>
      <c r="D198" s="190" t="s">
        <v>1862</v>
      </c>
      <c r="E198" s="198" t="s">
        <v>487</v>
      </c>
      <c r="F198" s="179">
        <f>VLOOKUP(A198,BASE!A:N,14,0)</f>
        <v>133.10404</v>
      </c>
      <c r="G198" s="179">
        <f>VLOOKUP(A198,BASE!A:O,15,0)</f>
        <v>2.64</v>
      </c>
      <c r="H198" s="218">
        <v>0.3</v>
      </c>
      <c r="I198" s="180">
        <f t="shared" si="19"/>
        <v>176.46725199999997</v>
      </c>
      <c r="J198" s="175"/>
    </row>
    <row r="199" spans="1:10" s="190" customFormat="1">
      <c r="A199" s="190" t="str">
        <f t="shared" si="18"/>
        <v>BR0003262060</v>
      </c>
      <c r="B199" s="198">
        <v>2060</v>
      </c>
      <c r="C199" s="190" t="s">
        <v>1332</v>
      </c>
      <c r="D199" s="190" t="s">
        <v>1838</v>
      </c>
      <c r="E199" s="198" t="s">
        <v>487</v>
      </c>
      <c r="F199" s="179">
        <f>VLOOKUP(A199,BASE!A:N,14,0)</f>
        <v>62.333089999999999</v>
      </c>
      <c r="G199" s="179">
        <f>VLOOKUP(A199,BASE!A:O,15,0)</f>
        <v>2.12</v>
      </c>
      <c r="H199" s="218">
        <v>0.3</v>
      </c>
      <c r="I199" s="180">
        <f t="shared" si="19"/>
        <v>83.789017000000001</v>
      </c>
      <c r="J199" s="175"/>
    </row>
    <row r="200" spans="1:10" s="190" customFormat="1">
      <c r="A200" s="190" t="str">
        <f t="shared" si="18"/>
        <v>BR0001082060</v>
      </c>
      <c r="B200" s="198">
        <v>2060</v>
      </c>
      <c r="C200" s="190" t="s">
        <v>1309</v>
      </c>
      <c r="D200" s="190" t="s">
        <v>1822</v>
      </c>
      <c r="E200" s="198" t="s">
        <v>487</v>
      </c>
      <c r="F200" s="179">
        <f>VLOOKUP(A200,BASE!A:N,14,0)</f>
        <v>126.41630000000001</v>
      </c>
      <c r="G200" s="179">
        <f>VLOOKUP(A200,BASE!A:O,15,0)</f>
        <v>2.12</v>
      </c>
      <c r="H200" s="218">
        <v>0.3</v>
      </c>
      <c r="I200" s="180">
        <f t="shared" si="19"/>
        <v>167.09719000000001</v>
      </c>
      <c r="J200" s="175"/>
    </row>
    <row r="201" spans="1:10" s="190" customFormat="1">
      <c r="A201" s="190" t="str">
        <f t="shared" si="18"/>
        <v>BR0002112060</v>
      </c>
      <c r="B201" s="198">
        <v>2060</v>
      </c>
      <c r="C201" s="190" t="s">
        <v>1272</v>
      </c>
      <c r="D201" s="190" t="s">
        <v>1787</v>
      </c>
      <c r="E201" s="198" t="s">
        <v>487</v>
      </c>
      <c r="F201" s="179">
        <f>VLOOKUP(A201,BASE!A:N,14,0)</f>
        <v>60.924999999999997</v>
      </c>
      <c r="G201" s="179">
        <f>VLOOKUP(A201,BASE!A:O,15,0)</f>
        <v>2.12</v>
      </c>
      <c r="H201" s="218">
        <v>0.3</v>
      </c>
      <c r="I201" s="180">
        <f t="shared" si="19"/>
        <v>81.958499999999987</v>
      </c>
      <c r="J201" s="174"/>
    </row>
    <row r="202" spans="1:10" s="190" customFormat="1">
      <c r="A202" s="190" t="str">
        <f t="shared" si="18"/>
        <v>BR0002102060</v>
      </c>
      <c r="B202" s="198">
        <v>2060</v>
      </c>
      <c r="C202" s="190" t="s">
        <v>1269</v>
      </c>
      <c r="D202" s="190" t="s">
        <v>1785</v>
      </c>
      <c r="E202" s="198" t="s">
        <v>487</v>
      </c>
      <c r="F202" s="179">
        <f>VLOOKUP(A202,BASE!A:N,14,0)</f>
        <v>55.993400000000001</v>
      </c>
      <c r="G202" s="179">
        <f>VLOOKUP(A202,BASE!A:O,15,0)</f>
        <v>2.12</v>
      </c>
      <c r="H202" s="218">
        <v>0.3</v>
      </c>
      <c r="I202" s="180">
        <f t="shared" si="19"/>
        <v>75.547420000000002</v>
      </c>
      <c r="J202" s="175"/>
    </row>
    <row r="203" spans="1:10" s="190" customFormat="1">
      <c r="A203" s="190" t="str">
        <f t="shared" ref="A203:A232" si="20">C203&amp;B203</f>
        <v>BR0108372064</v>
      </c>
      <c r="B203" s="198">
        <v>2064</v>
      </c>
      <c r="C203" s="190" t="s">
        <v>1265</v>
      </c>
      <c r="D203" s="190" t="s">
        <v>2107</v>
      </c>
      <c r="E203" s="198" t="s">
        <v>487</v>
      </c>
      <c r="F203" s="179">
        <f>VLOOKUP(A203,BASE!A:N,14,0)</f>
        <v>127.32716000000001</v>
      </c>
      <c r="G203" s="179">
        <f>VLOOKUP(A203,BASE!A:O,15,0)</f>
        <v>2.64</v>
      </c>
      <c r="H203" s="218">
        <v>0.3</v>
      </c>
      <c r="I203" s="180">
        <f t="shared" ref="I203:I232" si="21">SUM(F203:G203)*H203+SUM(F203:G203)</f>
        <v>168.95730800000001</v>
      </c>
      <c r="J203" s="174"/>
    </row>
    <row r="204" spans="1:10" s="190" customFormat="1">
      <c r="A204" s="190" t="str">
        <f>C204&amp;B204</f>
        <v>BR0116442061</v>
      </c>
      <c r="B204" s="198">
        <v>2061</v>
      </c>
      <c r="C204" s="190" t="s">
        <v>1334</v>
      </c>
      <c r="D204" s="190" t="s">
        <v>1840</v>
      </c>
      <c r="E204" s="198" t="s">
        <v>487</v>
      </c>
      <c r="F204" s="179">
        <f>VLOOKUP(A204,BASE!A:N,14,0)</f>
        <v>55.284089999999999</v>
      </c>
      <c r="G204" s="179">
        <f>VLOOKUP(A204,BASE!A:O,15,0)</f>
        <v>1.8</v>
      </c>
      <c r="H204" s="218">
        <v>0.3</v>
      </c>
      <c r="I204" s="180">
        <f>SUM(F204:G204)*H204+SUM(F204:G204)</f>
        <v>74.209316999999999</v>
      </c>
      <c r="J204" s="174"/>
    </row>
    <row r="205" spans="1:10" s="190" customFormat="1">
      <c r="A205" s="190" t="str">
        <f>C205&amp;B205</f>
        <v>BR0108372060</v>
      </c>
      <c r="B205" s="198">
        <v>2060</v>
      </c>
      <c r="C205" s="190" t="s">
        <v>1265</v>
      </c>
      <c r="D205" s="190" t="s">
        <v>1782</v>
      </c>
      <c r="E205" s="198" t="s">
        <v>487</v>
      </c>
      <c r="F205" s="179">
        <f>VLOOKUP(A205,BASE!A:N,14,0)</f>
        <v>56.932720000000003</v>
      </c>
      <c r="G205" s="179">
        <f>VLOOKUP(A205,BASE!A:O,15,0)</f>
        <v>2.12</v>
      </c>
      <c r="H205" s="218">
        <v>0.3</v>
      </c>
      <c r="I205" s="180">
        <f>SUM(F205:G205)*H205+SUM(F205:G205)</f>
        <v>76.768535999999997</v>
      </c>
      <c r="J205" s="175"/>
    </row>
    <row r="206" spans="1:10" s="190" customFormat="1">
      <c r="A206" s="190" t="str">
        <f t="shared" si="20"/>
        <v>BR0024262878</v>
      </c>
      <c r="B206" s="198">
        <v>2878</v>
      </c>
      <c r="C206" s="190" t="s">
        <v>1278</v>
      </c>
      <c r="D206" s="190" t="s">
        <v>1793</v>
      </c>
      <c r="E206" s="198" t="s">
        <v>487</v>
      </c>
      <c r="F206" s="179">
        <f>VLOOKUP(A206,BASE!A:N,14,0)</f>
        <v>136.50264000000001</v>
      </c>
      <c r="G206" s="179">
        <f>VLOOKUP(A206,BASE!A:O,15,0)</f>
        <v>2.64</v>
      </c>
      <c r="H206" s="218">
        <v>0.3</v>
      </c>
      <c r="I206" s="180">
        <f t="shared" si="21"/>
        <v>180.88543200000001</v>
      </c>
      <c r="J206" s="175"/>
    </row>
    <row r="207" spans="1:10" s="190" customFormat="1">
      <c r="A207" s="190" t="str">
        <f t="shared" ref="A207:A212" si="22">C207&amp;B207</f>
        <v>BR0024262060</v>
      </c>
      <c r="B207" s="198">
        <v>2060</v>
      </c>
      <c r="C207" s="190" t="s">
        <v>1278</v>
      </c>
      <c r="D207" s="190" t="s">
        <v>1793</v>
      </c>
      <c r="E207" s="198" t="s">
        <v>487</v>
      </c>
      <c r="F207" s="179">
        <f>VLOOKUP(A207,BASE!A:N,14,0)</f>
        <v>119.56892000000001</v>
      </c>
      <c r="G207" s="179">
        <f>VLOOKUP(A207,BASE!A:O,15,0)</f>
        <v>2.12</v>
      </c>
      <c r="H207" s="218">
        <v>0.3</v>
      </c>
      <c r="I207" s="180">
        <f t="shared" ref="I207:I212" si="23">SUM(F207:G207)*H207+SUM(F207:G207)</f>
        <v>158.19559600000002</v>
      </c>
      <c r="J207" s="175"/>
    </row>
    <row r="208" spans="1:10" s="190" customFormat="1">
      <c r="A208" s="190" t="str">
        <f t="shared" si="22"/>
        <v>BR0000812060</v>
      </c>
      <c r="B208" s="198">
        <v>2060</v>
      </c>
      <c r="C208" s="190" t="s">
        <v>1281</v>
      </c>
      <c r="D208" s="190" t="s">
        <v>1796</v>
      </c>
      <c r="E208" s="198" t="s">
        <v>487</v>
      </c>
      <c r="F208" s="179">
        <f>VLOOKUP(A208,BASE!A:N,14,0)</f>
        <v>57.158909999999999</v>
      </c>
      <c r="G208" s="179">
        <f>VLOOKUP(A208,BASE!A:O,15,0)</f>
        <v>2.12</v>
      </c>
      <c r="H208" s="218">
        <v>0.3</v>
      </c>
      <c r="I208" s="180">
        <f t="shared" si="23"/>
        <v>77.062582999999989</v>
      </c>
      <c r="J208" s="175"/>
    </row>
    <row r="209" spans="1:10" s="190" customFormat="1">
      <c r="A209" s="190" t="str">
        <f t="shared" si="22"/>
        <v>BR0105422060</v>
      </c>
      <c r="B209" s="198">
        <v>2060</v>
      </c>
      <c r="C209" s="190" t="s">
        <v>1274</v>
      </c>
      <c r="D209" s="190" t="s">
        <v>1789</v>
      </c>
      <c r="E209" s="198" t="s">
        <v>487</v>
      </c>
      <c r="F209" s="179">
        <f>VLOOKUP(A209,BASE!A:N,14,0)</f>
        <v>59.56644</v>
      </c>
      <c r="G209" s="179">
        <f>VLOOKUP(A209,BASE!A:O,15,0)</f>
        <v>2.12</v>
      </c>
      <c r="H209" s="218">
        <v>0.3</v>
      </c>
      <c r="I209" s="180">
        <f t="shared" si="23"/>
        <v>80.192371999999992</v>
      </c>
      <c r="J209" s="174"/>
    </row>
    <row r="210" spans="1:10" s="190" customFormat="1">
      <c r="A210" s="190" t="str">
        <f t="shared" si="22"/>
        <v>BR0000272060</v>
      </c>
      <c r="B210" s="198">
        <v>2060</v>
      </c>
      <c r="C210" s="190" t="s">
        <v>1225</v>
      </c>
      <c r="D210" s="190" t="s">
        <v>1746</v>
      </c>
      <c r="E210" s="198" t="s">
        <v>487</v>
      </c>
      <c r="F210" s="179">
        <f>VLOOKUP(A210,BASE!A:N,14,0)</f>
        <v>61.866140000000001</v>
      </c>
      <c r="G210" s="179">
        <f>VLOOKUP(A210,BASE!A:O,15,0)</f>
        <v>2.12</v>
      </c>
      <c r="H210" s="218">
        <v>0.3</v>
      </c>
      <c r="I210" s="180">
        <f t="shared" si="23"/>
        <v>83.181982000000005</v>
      </c>
      <c r="J210" s="174"/>
    </row>
    <row r="211" spans="1:10" s="190" customFormat="1">
      <c r="A211" s="190" t="str">
        <f t="shared" si="22"/>
        <v>BR0116012060</v>
      </c>
      <c r="B211" s="198">
        <v>2060</v>
      </c>
      <c r="C211" s="190" t="s">
        <v>1245</v>
      </c>
      <c r="D211" s="190" t="s">
        <v>1763</v>
      </c>
      <c r="E211" s="198" t="s">
        <v>487</v>
      </c>
      <c r="F211" s="179">
        <f>VLOOKUP(A211,BASE!A:N,14,0)</f>
        <v>63.767969999999998</v>
      </c>
      <c r="G211" s="179">
        <f>VLOOKUP(A211,BASE!A:O,15,0)</f>
        <v>2.12</v>
      </c>
      <c r="H211" s="218">
        <v>0.3</v>
      </c>
      <c r="I211" s="180">
        <f t="shared" si="23"/>
        <v>85.654360999999994</v>
      </c>
      <c r="J211" s="175"/>
    </row>
    <row r="212" spans="1:10" s="190" customFormat="1">
      <c r="A212" s="190" t="str">
        <f t="shared" si="22"/>
        <v>BR0024372878</v>
      </c>
      <c r="B212" s="198">
        <v>2878</v>
      </c>
      <c r="C212" s="190" t="s">
        <v>1333</v>
      </c>
      <c r="D212" s="190" t="s">
        <v>1839</v>
      </c>
      <c r="E212" s="198" t="s">
        <v>487</v>
      </c>
      <c r="F212" s="179">
        <f>VLOOKUP(A212,BASE!A:N,14,0)</f>
        <v>146.75794999999999</v>
      </c>
      <c r="G212" s="179">
        <f>VLOOKUP(A212,BASE!A:O,15,0)</f>
        <v>2.64</v>
      </c>
      <c r="H212" s="218">
        <v>0.3</v>
      </c>
      <c r="I212" s="180">
        <f t="shared" si="23"/>
        <v>194.21733499999996</v>
      </c>
      <c r="J212" s="175"/>
    </row>
    <row r="213" spans="1:10" s="190" customFormat="1">
      <c r="A213" s="190" t="str">
        <f t="shared" si="20"/>
        <v>BR0028612064</v>
      </c>
      <c r="B213" s="198">
        <v>2064</v>
      </c>
      <c r="C213" s="190" t="s">
        <v>2079</v>
      </c>
      <c r="D213" s="190" t="s">
        <v>2080</v>
      </c>
      <c r="E213" s="198" t="s">
        <v>487</v>
      </c>
      <c r="F213" s="179">
        <f>VLOOKUP(A213,BASE!A:N,14,0)</f>
        <v>147.12983</v>
      </c>
      <c r="G213" s="179">
        <f>VLOOKUP(A213,BASE!A:O,15,0)</f>
        <v>2.64</v>
      </c>
      <c r="H213" s="218">
        <v>0.3</v>
      </c>
      <c r="I213" s="180">
        <f t="shared" si="21"/>
        <v>194.70077899999998</v>
      </c>
      <c r="J213" s="174"/>
    </row>
    <row r="214" spans="1:10" s="190" customFormat="1">
      <c r="A214" s="190" t="str">
        <f>C214&amp;B214</f>
        <v>BR0001702060</v>
      </c>
      <c r="B214" s="198">
        <v>2060</v>
      </c>
      <c r="C214" s="190" t="s">
        <v>1226</v>
      </c>
      <c r="D214" s="190" t="s">
        <v>1747</v>
      </c>
      <c r="E214" s="198" t="s">
        <v>487</v>
      </c>
      <c r="F214" s="179">
        <f>VLOOKUP(A214,BASE!A:N,14,0)</f>
        <v>146.28894</v>
      </c>
      <c r="G214" s="179">
        <f>VLOOKUP(A214,BASE!A:O,15,0)</f>
        <v>2.12</v>
      </c>
      <c r="H214" s="218">
        <v>0.3</v>
      </c>
      <c r="I214" s="180">
        <f>SUM(F214:G214)*H214+SUM(F214:G214)</f>
        <v>192.931622</v>
      </c>
      <c r="J214" s="174"/>
    </row>
    <row r="215" spans="1:10" s="190" customFormat="1">
      <c r="A215" s="190" t="str">
        <f>C215&amp;B215</f>
        <v>BR0016592060</v>
      </c>
      <c r="B215" s="198">
        <v>2060</v>
      </c>
      <c r="C215" s="190" t="s">
        <v>1290</v>
      </c>
      <c r="D215" s="190" t="s">
        <v>1805</v>
      </c>
      <c r="E215" s="198" t="s">
        <v>487</v>
      </c>
      <c r="F215" s="179">
        <f>VLOOKUP(A215,BASE!A:N,14,0)</f>
        <v>149.15443999999999</v>
      </c>
      <c r="G215" s="179">
        <f>VLOOKUP(A215,BASE!A:O,15,0)</f>
        <v>2.12</v>
      </c>
      <c r="H215" s="218">
        <v>0.3</v>
      </c>
      <c r="I215" s="180">
        <f>SUM(F215:G215)*H215+SUM(F215:G215)</f>
        <v>196.65677199999999</v>
      </c>
      <c r="J215" s="174"/>
    </row>
    <row r="216" spans="1:10" s="190" customFormat="1">
      <c r="A216" s="190" t="str">
        <f t="shared" si="20"/>
        <v>BR0016592064</v>
      </c>
      <c r="B216" s="198">
        <v>2064</v>
      </c>
      <c r="C216" s="190" t="s">
        <v>1290</v>
      </c>
      <c r="D216" s="190" t="s">
        <v>1805</v>
      </c>
      <c r="E216" s="198" t="s">
        <v>487</v>
      </c>
      <c r="F216" s="179">
        <f>VLOOKUP(A216,BASE!A:N,14,0)</f>
        <v>155.46395000000001</v>
      </c>
      <c r="G216" s="179">
        <f>VLOOKUP(A216,BASE!A:O,15,0)</f>
        <v>2.64</v>
      </c>
      <c r="H216" s="218">
        <v>0.3</v>
      </c>
      <c r="I216" s="180">
        <f t="shared" si="21"/>
        <v>205.535135</v>
      </c>
      <c r="J216" s="174"/>
    </row>
    <row r="217" spans="1:10" s="190" customFormat="1">
      <c r="A217" s="190" t="str">
        <f t="shared" ref="A217:A231" si="24">C217&amp;B217</f>
        <v>BR0092722060</v>
      </c>
      <c r="B217" s="198">
        <v>2060</v>
      </c>
      <c r="C217" s="190" t="s">
        <v>1214</v>
      </c>
      <c r="D217" s="190" t="s">
        <v>1735</v>
      </c>
      <c r="E217" s="198" t="s">
        <v>487</v>
      </c>
      <c r="F217" s="179">
        <f>VLOOKUP(A217,BASE!A:N,14,0)</f>
        <v>145.76667</v>
      </c>
      <c r="G217" s="179">
        <f>VLOOKUP(A217,BASE!A:O,15,0)</f>
        <v>2.12</v>
      </c>
      <c r="H217" s="218">
        <v>0.3</v>
      </c>
      <c r="I217" s="180">
        <f t="shared" ref="I217:I231" si="25">SUM(F217:G217)*H217+SUM(F217:G217)</f>
        <v>192.25267100000002</v>
      </c>
      <c r="J217" s="174"/>
    </row>
    <row r="218" spans="1:10" s="190" customFormat="1">
      <c r="A218" s="190" t="str">
        <f t="shared" si="24"/>
        <v>BR0001732060</v>
      </c>
      <c r="B218" s="198">
        <v>2060</v>
      </c>
      <c r="C218" s="190" t="s">
        <v>1221</v>
      </c>
      <c r="D218" s="190" t="s">
        <v>1742</v>
      </c>
      <c r="E218" s="198" t="s">
        <v>487</v>
      </c>
      <c r="F218" s="179">
        <f>VLOOKUP(A218,BASE!A:N,14,0)</f>
        <v>150.63131999999999</v>
      </c>
      <c r="G218" s="179">
        <f>VLOOKUP(A218,BASE!A:O,15,0)</f>
        <v>2.12</v>
      </c>
      <c r="H218" s="218">
        <v>0.3</v>
      </c>
      <c r="I218" s="180">
        <f t="shared" si="25"/>
        <v>198.57671599999998</v>
      </c>
      <c r="J218" s="174"/>
    </row>
    <row r="219" spans="1:10" s="190" customFormat="1">
      <c r="A219" s="190" t="str">
        <f t="shared" si="24"/>
        <v>BR0000732060</v>
      </c>
      <c r="B219" s="198">
        <v>2060</v>
      </c>
      <c r="C219" s="190" t="s">
        <v>1289</v>
      </c>
      <c r="D219" s="190" t="s">
        <v>1804</v>
      </c>
      <c r="E219" s="198" t="s">
        <v>487</v>
      </c>
      <c r="F219" s="179">
        <f>VLOOKUP(A219,BASE!A:N,14,0)</f>
        <v>163.98464000000001</v>
      </c>
      <c r="G219" s="179">
        <f>VLOOKUP(A219,BASE!A:O,15,0)</f>
        <v>2.12</v>
      </c>
      <c r="H219" s="218">
        <v>0.3</v>
      </c>
      <c r="I219" s="180">
        <f t="shared" si="25"/>
        <v>215.93603200000001</v>
      </c>
      <c r="J219" s="175"/>
    </row>
    <row r="220" spans="1:10" s="190" customFormat="1">
      <c r="A220" s="190" t="str">
        <f t="shared" si="24"/>
        <v>BR0000862060</v>
      </c>
      <c r="B220" s="198">
        <v>2060</v>
      </c>
      <c r="C220" s="190" t="s">
        <v>1215</v>
      </c>
      <c r="D220" s="190" t="s">
        <v>1736</v>
      </c>
      <c r="E220" s="198" t="s">
        <v>487</v>
      </c>
      <c r="F220" s="179">
        <f>VLOOKUP(A220,BASE!A:N,14,0)</f>
        <v>162.10068999999999</v>
      </c>
      <c r="G220" s="179">
        <f>VLOOKUP(A220,BASE!A:O,15,0)</f>
        <v>2.12</v>
      </c>
      <c r="H220" s="218">
        <v>0.3</v>
      </c>
      <c r="I220" s="180">
        <f t="shared" si="25"/>
        <v>213.486897</v>
      </c>
      <c r="J220" s="174"/>
    </row>
    <row r="221" spans="1:10" s="190" customFormat="1">
      <c r="A221" s="190" t="str">
        <f t="shared" si="24"/>
        <v>BR0001022060</v>
      </c>
      <c r="B221" s="198">
        <v>2060</v>
      </c>
      <c r="C221" s="190" t="s">
        <v>1288</v>
      </c>
      <c r="D221" s="190" t="s">
        <v>1803</v>
      </c>
      <c r="E221" s="198" t="s">
        <v>487</v>
      </c>
      <c r="F221" s="179">
        <f>VLOOKUP(A221,BASE!A:N,14,0)</f>
        <v>170.28712999999999</v>
      </c>
      <c r="G221" s="179">
        <f>VLOOKUP(A221,BASE!A:O,15,0)</f>
        <v>2.12</v>
      </c>
      <c r="H221" s="218">
        <v>0.3</v>
      </c>
      <c r="I221" s="180">
        <f t="shared" si="25"/>
        <v>224.12926899999999</v>
      </c>
      <c r="J221" s="174"/>
    </row>
    <row r="222" spans="1:10" s="190" customFormat="1">
      <c r="A222" s="190" t="str">
        <f t="shared" si="24"/>
        <v>BR0018632060</v>
      </c>
      <c r="B222" s="198">
        <v>2060</v>
      </c>
      <c r="C222" s="190" t="s">
        <v>1249</v>
      </c>
      <c r="D222" s="190" t="s">
        <v>1767</v>
      </c>
      <c r="E222" s="198" t="s">
        <v>487</v>
      </c>
      <c r="F222" s="179">
        <f>VLOOKUP(A222,BASE!A:N,14,0)</f>
        <v>68.379059999999996</v>
      </c>
      <c r="G222" s="179">
        <f>VLOOKUP(A222,BASE!A:O,15,0)</f>
        <v>2.12</v>
      </c>
      <c r="H222" s="218">
        <v>0.3</v>
      </c>
      <c r="I222" s="180">
        <f t="shared" si="25"/>
        <v>91.648777999999993</v>
      </c>
      <c r="J222" s="175"/>
    </row>
    <row r="223" spans="1:10" s="190" customFormat="1">
      <c r="A223" s="190" t="str">
        <f t="shared" si="24"/>
        <v>BR0350172061</v>
      </c>
      <c r="B223" s="198">
        <v>2061</v>
      </c>
      <c r="C223" s="190" t="s">
        <v>1345</v>
      </c>
      <c r="D223" s="190" t="s">
        <v>588</v>
      </c>
      <c r="E223" s="198" t="s">
        <v>487</v>
      </c>
      <c r="F223" s="179">
        <f>VLOOKUP(A223,BASE!A:N,14,0)</f>
        <v>46.8568</v>
      </c>
      <c r="G223" s="179">
        <f>VLOOKUP(A223,BASE!A:O,15,0)</f>
        <v>1.8</v>
      </c>
      <c r="H223" s="218">
        <v>0.3</v>
      </c>
      <c r="I223" s="180">
        <f t="shared" si="25"/>
        <v>63.253839999999997</v>
      </c>
      <c r="J223" s="175"/>
    </row>
    <row r="224" spans="1:10" s="190" customFormat="1">
      <c r="A224" s="190" t="str">
        <f t="shared" si="24"/>
        <v>BR0117052061</v>
      </c>
      <c r="B224" s="198">
        <v>2061</v>
      </c>
      <c r="C224" s="190" t="s">
        <v>1338</v>
      </c>
      <c r="D224" s="190" t="s">
        <v>582</v>
      </c>
      <c r="E224" s="198" t="s">
        <v>487</v>
      </c>
      <c r="F224" s="179">
        <f>VLOOKUP(A224,BASE!A:N,14,0)</f>
        <v>45.129199999999997</v>
      </c>
      <c r="G224" s="179">
        <f>VLOOKUP(A224,BASE!A:O,15,0)</f>
        <v>1.8</v>
      </c>
      <c r="H224" s="218">
        <v>0.3</v>
      </c>
      <c r="I224" s="180">
        <f t="shared" si="25"/>
        <v>61.00795999999999</v>
      </c>
      <c r="J224" s="175"/>
    </row>
    <row r="225" spans="1:10" s="190" customFormat="1">
      <c r="A225" s="190" t="str">
        <f t="shared" si="24"/>
        <v>BR0111342060</v>
      </c>
      <c r="B225" s="198">
        <v>2060</v>
      </c>
      <c r="C225" s="190" t="s">
        <v>1250</v>
      </c>
      <c r="D225" s="190" t="s">
        <v>1768</v>
      </c>
      <c r="E225" s="198" t="s">
        <v>487</v>
      </c>
      <c r="F225" s="179">
        <f>VLOOKUP(A225,BASE!A:N,14,0)</f>
        <v>49.482700000000001</v>
      </c>
      <c r="G225" s="179">
        <f>VLOOKUP(A225,BASE!A:O,15,0)</f>
        <v>2.12</v>
      </c>
      <c r="H225" s="218">
        <v>0.3</v>
      </c>
      <c r="I225" s="180">
        <f t="shared" si="25"/>
        <v>67.08350999999999</v>
      </c>
      <c r="J225" s="174"/>
    </row>
    <row r="226" spans="1:10" s="190" customFormat="1">
      <c r="A226" s="190" t="str">
        <f t="shared" si="24"/>
        <v>BR0120582060</v>
      </c>
      <c r="B226" s="198">
        <v>2060</v>
      </c>
      <c r="C226" s="190" t="s">
        <v>1525</v>
      </c>
      <c r="D226" s="190" t="s">
        <v>2016</v>
      </c>
      <c r="E226" s="198" t="s">
        <v>487</v>
      </c>
      <c r="F226" s="179">
        <f>VLOOKUP(A226,BASE!A:N,14,0)</f>
        <v>52.256700000000002</v>
      </c>
      <c r="G226" s="179">
        <f>VLOOKUP(A226,BASE!A:O,15,0)</f>
        <v>2.12</v>
      </c>
      <c r="H226" s="218">
        <v>0.3</v>
      </c>
      <c r="I226" s="180">
        <f t="shared" si="25"/>
        <v>70.689709999999991</v>
      </c>
      <c r="J226" s="175"/>
    </row>
    <row r="227" spans="1:10" s="190" customFormat="1">
      <c r="A227" s="190" t="str">
        <f t="shared" si="24"/>
        <v>BR0120442064</v>
      </c>
      <c r="B227" s="198">
        <v>2064</v>
      </c>
      <c r="C227" s="190" t="s">
        <v>1369</v>
      </c>
      <c r="D227" s="190" t="s">
        <v>1870</v>
      </c>
      <c r="E227" s="198" t="s">
        <v>487</v>
      </c>
      <c r="F227" s="179">
        <f>VLOOKUP(A227,BASE!A:N,14,0)</f>
        <v>126.69232</v>
      </c>
      <c r="G227" s="179">
        <f>VLOOKUP(A227,BASE!A:O,15,0)</f>
        <v>2.64</v>
      </c>
      <c r="H227" s="218">
        <v>0.3</v>
      </c>
      <c r="I227" s="180">
        <f t="shared" si="25"/>
        <v>168.13201599999996</v>
      </c>
      <c r="J227" s="174"/>
    </row>
    <row r="228" spans="1:10" s="190" customFormat="1">
      <c r="A228" s="190" t="str">
        <f t="shared" si="24"/>
        <v>BR0120492064</v>
      </c>
      <c r="B228" s="198">
        <v>2064</v>
      </c>
      <c r="C228" s="190" t="s">
        <v>1513</v>
      </c>
      <c r="D228" s="190" t="s">
        <v>2003</v>
      </c>
      <c r="E228" s="198" t="s">
        <v>487</v>
      </c>
      <c r="F228" s="179">
        <f>VLOOKUP(A228,BASE!A:N,14,0)</f>
        <v>135.12209999999999</v>
      </c>
      <c r="G228" s="179">
        <f>VLOOKUP(A228,BASE!A:O,15,0)</f>
        <v>2.64</v>
      </c>
      <c r="H228" s="218">
        <v>0.3</v>
      </c>
      <c r="I228" s="180">
        <f t="shared" si="25"/>
        <v>179.09072999999995</v>
      </c>
      <c r="J228" s="174"/>
    </row>
    <row r="229" spans="1:10" s="190" customFormat="1">
      <c r="A229" s="190" t="str">
        <f t="shared" si="24"/>
        <v>BR0116762064</v>
      </c>
      <c r="B229" s="198">
        <v>2064</v>
      </c>
      <c r="C229" s="190" t="s">
        <v>1242</v>
      </c>
      <c r="D229" s="190" t="s">
        <v>2113</v>
      </c>
      <c r="E229" s="198" t="s">
        <v>487</v>
      </c>
      <c r="F229" s="179">
        <f>VLOOKUP(A229,BASE!A:N,14,0)</f>
        <v>127.44392000000001</v>
      </c>
      <c r="G229" s="179">
        <f>VLOOKUP(A229,BASE!A:O,15,0)</f>
        <v>2.64</v>
      </c>
      <c r="H229" s="218">
        <v>0.3</v>
      </c>
      <c r="I229" s="180">
        <f t="shared" si="25"/>
        <v>169.10909600000002</v>
      </c>
      <c r="J229" s="174"/>
    </row>
    <row r="230" spans="1:10" s="190" customFormat="1">
      <c r="A230" s="190" t="str">
        <f t="shared" si="24"/>
        <v>BR0120202064</v>
      </c>
      <c r="B230" s="198">
        <v>2064</v>
      </c>
      <c r="C230" s="190" t="s">
        <v>1521</v>
      </c>
      <c r="D230" s="190" t="s">
        <v>2013</v>
      </c>
      <c r="E230" s="198" t="s">
        <v>487</v>
      </c>
      <c r="F230" s="179">
        <f>VLOOKUP(A230,BASE!A:N,14,0)</f>
        <v>123.01048</v>
      </c>
      <c r="G230" s="179">
        <f>VLOOKUP(A230,BASE!A:O,15,0)</f>
        <v>2.64</v>
      </c>
      <c r="H230" s="218">
        <v>0.3</v>
      </c>
      <c r="I230" s="180">
        <f t="shared" si="25"/>
        <v>163.34562399999999</v>
      </c>
      <c r="J230" s="174"/>
    </row>
    <row r="231" spans="1:10" s="190" customFormat="1">
      <c r="A231" s="190" t="str">
        <f t="shared" si="24"/>
        <v>BR0120522064</v>
      </c>
      <c r="B231" s="198">
        <v>2064</v>
      </c>
      <c r="C231" s="190" t="s">
        <v>1512</v>
      </c>
      <c r="D231" s="190" t="s">
        <v>2002</v>
      </c>
      <c r="E231" s="198" t="s">
        <v>487</v>
      </c>
      <c r="F231" s="179">
        <f>VLOOKUP(A231,BASE!A:N,14,0)</f>
        <v>635.52143000000001</v>
      </c>
      <c r="G231" s="179">
        <f>VLOOKUP(A231,BASE!A:O,15,0)</f>
        <v>2.64</v>
      </c>
      <c r="H231" s="218">
        <v>0.3</v>
      </c>
      <c r="I231" s="180">
        <f t="shared" si="25"/>
        <v>829.60985900000003</v>
      </c>
      <c r="J231" s="174"/>
    </row>
    <row r="232" spans="1:10" s="190" customFormat="1">
      <c r="A232" s="190" t="str">
        <f t="shared" si="20"/>
        <v>BR0120522060</v>
      </c>
      <c r="B232" s="198">
        <v>2060</v>
      </c>
      <c r="C232" s="190" t="s">
        <v>1512</v>
      </c>
      <c r="D232" s="190" t="s">
        <v>2002</v>
      </c>
      <c r="E232" s="198" t="s">
        <v>487</v>
      </c>
      <c r="F232" s="179">
        <f>VLOOKUP(A232,BASE!A:N,14,0)</f>
        <v>96.551609999999997</v>
      </c>
      <c r="G232" s="179">
        <f>VLOOKUP(A232,BASE!A:O,15,0)</f>
        <v>2.12</v>
      </c>
      <c r="H232" s="218">
        <v>0.3</v>
      </c>
      <c r="I232" s="180">
        <f t="shared" si="21"/>
        <v>128.27309299999999</v>
      </c>
      <c r="J232" s="174"/>
    </row>
    <row r="233" spans="1:10" s="190" customFormat="1">
      <c r="A233" s="190" t="str">
        <f t="shared" ref="A233:A264" si="26">C233&amp;B233</f>
        <v>BR0113382060</v>
      </c>
      <c r="B233" s="198">
        <v>2060</v>
      </c>
      <c r="C233" s="190" t="s">
        <v>1291</v>
      </c>
      <c r="D233" s="190" t="s">
        <v>1806</v>
      </c>
      <c r="E233" s="198" t="s">
        <v>487</v>
      </c>
      <c r="F233" s="179">
        <f>VLOOKUP(A233,BASE!A:N,14,0)</f>
        <v>122.13945</v>
      </c>
      <c r="G233" s="179">
        <f>VLOOKUP(A233,BASE!A:O,15,0)</f>
        <v>2.12</v>
      </c>
      <c r="H233" s="218">
        <v>0.3</v>
      </c>
      <c r="I233" s="180">
        <f t="shared" ref="I233:I264" si="27">SUM(F233:G233)*H233+SUM(F233:G233)</f>
        <v>161.537285</v>
      </c>
      <c r="J233" s="174"/>
    </row>
    <row r="234" spans="1:10" s="190" customFormat="1">
      <c r="A234" s="190" t="str">
        <f t="shared" si="26"/>
        <v>BR0017112060</v>
      </c>
      <c r="B234" s="198">
        <v>2060</v>
      </c>
      <c r="C234" s="190" t="s">
        <v>1200</v>
      </c>
      <c r="D234" s="190" t="s">
        <v>1720</v>
      </c>
      <c r="E234" s="198" t="s">
        <v>487</v>
      </c>
      <c r="F234" s="179">
        <f>VLOOKUP(A234,BASE!A:N,14,0)</f>
        <v>130.19953000000001</v>
      </c>
      <c r="G234" s="179">
        <f>VLOOKUP(A234,BASE!A:O,15,0)</f>
        <v>2.12</v>
      </c>
      <c r="H234" s="218">
        <v>0.3</v>
      </c>
      <c r="I234" s="180">
        <f t="shared" si="27"/>
        <v>172.01538900000003</v>
      </c>
      <c r="J234" s="175"/>
    </row>
    <row r="235" spans="1:10" s="190" customFormat="1">
      <c r="A235" s="190" t="str">
        <f t="shared" si="26"/>
        <v>BR0120102064</v>
      </c>
      <c r="B235" s="198">
        <v>2064</v>
      </c>
      <c r="C235" s="190" t="s">
        <v>1356</v>
      </c>
      <c r="D235" s="190" t="s">
        <v>1859</v>
      </c>
      <c r="E235" s="198" t="s">
        <v>487</v>
      </c>
      <c r="F235" s="179">
        <f>VLOOKUP(A235,BASE!A:N,14,0)</f>
        <v>58.390419999999999</v>
      </c>
      <c r="G235" s="179">
        <f>VLOOKUP(A235,BASE!A:O,15,0)</f>
        <v>2.64</v>
      </c>
      <c r="H235" s="218">
        <v>0.3</v>
      </c>
      <c r="I235" s="180">
        <f t="shared" si="27"/>
        <v>79.339545999999999</v>
      </c>
      <c r="J235" s="174"/>
    </row>
    <row r="236" spans="1:10" s="190" customFormat="1">
      <c r="A236" s="190" t="str">
        <f t="shared" si="26"/>
        <v>BR0120152064</v>
      </c>
      <c r="B236" s="198">
        <v>2064</v>
      </c>
      <c r="C236" s="190" t="s">
        <v>1522</v>
      </c>
      <c r="D236" s="190" t="s">
        <v>2014</v>
      </c>
      <c r="E236" s="198" t="s">
        <v>487</v>
      </c>
      <c r="F236" s="179">
        <f>VLOOKUP(A236,BASE!A:N,14,0)</f>
        <v>65.437339999999992</v>
      </c>
      <c r="G236" s="179">
        <f>VLOOKUP(A236,BASE!A:O,15,0)</f>
        <v>2.64</v>
      </c>
      <c r="H236" s="218">
        <v>0.3</v>
      </c>
      <c r="I236" s="180">
        <f t="shared" si="27"/>
        <v>88.500541999999996</v>
      </c>
      <c r="J236" s="174"/>
    </row>
    <row r="237" spans="1:10" s="190" customFormat="1">
      <c r="A237" s="190" t="str">
        <f t="shared" si="26"/>
        <v>BR0120112064</v>
      </c>
      <c r="B237" s="198">
        <v>2064</v>
      </c>
      <c r="C237" s="190" t="s">
        <v>1355</v>
      </c>
      <c r="D237" s="190" t="s">
        <v>1858</v>
      </c>
      <c r="E237" s="198" t="s">
        <v>487</v>
      </c>
      <c r="F237" s="179">
        <f>VLOOKUP(A237,BASE!A:N,14,0)</f>
        <v>72.440259999999995</v>
      </c>
      <c r="G237" s="179">
        <f>VLOOKUP(A237,BASE!A:O,15,0)</f>
        <v>2.64</v>
      </c>
      <c r="H237" s="218">
        <v>0.3</v>
      </c>
      <c r="I237" s="180">
        <f t="shared" si="27"/>
        <v>97.604337999999998</v>
      </c>
      <c r="J237" s="174"/>
    </row>
    <row r="238" spans="1:10" s="190" customFormat="1">
      <c r="A238" s="190" t="str">
        <f t="shared" si="26"/>
        <v>BR0108912060</v>
      </c>
      <c r="B238" s="198">
        <v>2060</v>
      </c>
      <c r="C238" s="190" t="s">
        <v>1283</v>
      </c>
      <c r="D238" s="190" t="s">
        <v>1798</v>
      </c>
      <c r="E238" s="198" t="s">
        <v>487</v>
      </c>
      <c r="F238" s="179">
        <f>VLOOKUP(A238,BASE!A:N,14,0)</f>
        <v>57.62097</v>
      </c>
      <c r="G238" s="179">
        <f>VLOOKUP(A238,BASE!A:O,15,0)</f>
        <v>2.12</v>
      </c>
      <c r="H238" s="218">
        <v>0.3</v>
      </c>
      <c r="I238" s="180">
        <f t="shared" si="27"/>
        <v>77.663260999999991</v>
      </c>
      <c r="J238" s="174"/>
    </row>
    <row r="239" spans="1:10" s="190" customFormat="1">
      <c r="A239" s="190" t="str">
        <f t="shared" si="26"/>
        <v>BR0106022060</v>
      </c>
      <c r="B239" s="198">
        <v>2060</v>
      </c>
      <c r="C239" s="190" t="s">
        <v>1524</v>
      </c>
      <c r="D239" s="190" t="s">
        <v>2015</v>
      </c>
      <c r="E239" s="198" t="s">
        <v>487</v>
      </c>
      <c r="F239" s="179">
        <f>VLOOKUP(A239,BASE!A:N,14,0)</f>
        <v>58.696219999999997</v>
      </c>
      <c r="G239" s="179">
        <f>VLOOKUP(A239,BASE!A:O,15,0)</f>
        <v>2.12</v>
      </c>
      <c r="H239" s="218">
        <v>0.3</v>
      </c>
      <c r="I239" s="180">
        <f t="shared" si="27"/>
        <v>79.061085999999989</v>
      </c>
      <c r="J239" s="175"/>
    </row>
    <row r="240" spans="1:10" s="190" customFormat="1">
      <c r="A240" s="190" t="str">
        <f t="shared" si="26"/>
        <v>BR0111282064</v>
      </c>
      <c r="B240" s="198">
        <v>2064</v>
      </c>
      <c r="C240" s="190" t="s">
        <v>1241</v>
      </c>
      <c r="D240" s="190" t="s">
        <v>2120</v>
      </c>
      <c r="E240" s="198" t="s">
        <v>487</v>
      </c>
      <c r="F240" s="179">
        <f>VLOOKUP(A240,BASE!A:N,14,0)</f>
        <v>130.03</v>
      </c>
      <c r="G240" s="179">
        <f>VLOOKUP(A240,BASE!A:O,15,0)</f>
        <v>2.64</v>
      </c>
      <c r="H240" s="218">
        <v>0.3</v>
      </c>
      <c r="I240" s="180">
        <f t="shared" si="27"/>
        <v>172.47099999999998</v>
      </c>
      <c r="J240" s="174"/>
    </row>
    <row r="241" spans="1:10" s="190" customFormat="1">
      <c r="A241" s="190" t="str">
        <f t="shared" si="26"/>
        <v>BR0119262060</v>
      </c>
      <c r="B241" s="198">
        <v>2060</v>
      </c>
      <c r="C241" s="190" t="s">
        <v>1303</v>
      </c>
      <c r="D241" s="190" t="s">
        <v>1817</v>
      </c>
      <c r="E241" s="198" t="s">
        <v>487</v>
      </c>
      <c r="F241" s="179">
        <f>VLOOKUP(A241,BASE!A:N,14,0)</f>
        <v>66.89</v>
      </c>
      <c r="G241" s="179">
        <f>VLOOKUP(A241,BASE!A:O,15,0)</f>
        <v>2.12</v>
      </c>
      <c r="H241" s="218">
        <v>0.3</v>
      </c>
      <c r="I241" s="180">
        <f t="shared" si="27"/>
        <v>89.713000000000008</v>
      </c>
      <c r="J241" s="175"/>
    </row>
    <row r="242" spans="1:10" s="190" customFormat="1">
      <c r="A242" s="190" t="str">
        <f t="shared" si="26"/>
        <v>BR0119272060</v>
      </c>
      <c r="B242" s="198">
        <v>2060</v>
      </c>
      <c r="C242" s="190" t="s">
        <v>1302</v>
      </c>
      <c r="D242" s="190" t="s">
        <v>1817</v>
      </c>
      <c r="E242" s="198" t="s">
        <v>487</v>
      </c>
      <c r="F242" s="179">
        <f>VLOOKUP(A242,BASE!A:N,14,0)</f>
        <v>66.86</v>
      </c>
      <c r="G242" s="179">
        <f>VLOOKUP(A242,BASE!A:O,15,0)</f>
        <v>2.12</v>
      </c>
      <c r="H242" s="218">
        <v>0.3</v>
      </c>
      <c r="I242" s="180">
        <f t="shared" si="27"/>
        <v>89.674000000000007</v>
      </c>
      <c r="J242" s="175"/>
    </row>
    <row r="243" spans="1:10" s="190" customFormat="1">
      <c r="A243" s="190" t="str">
        <f t="shared" si="26"/>
        <v>BR0105222060</v>
      </c>
      <c r="B243" s="198">
        <v>2060</v>
      </c>
      <c r="C243" s="190" t="s">
        <v>1293</v>
      </c>
      <c r="D243" s="190" t="s">
        <v>1808</v>
      </c>
      <c r="E243" s="198" t="s">
        <v>487</v>
      </c>
      <c r="F243" s="179">
        <f>VLOOKUP(A243,BASE!A:N,14,0)</f>
        <v>68.281300000000002</v>
      </c>
      <c r="G243" s="179">
        <f>VLOOKUP(A243,BASE!A:O,15,0)</f>
        <v>2.12</v>
      </c>
      <c r="H243" s="218">
        <v>0.3</v>
      </c>
      <c r="I243" s="180">
        <f t="shared" si="27"/>
        <v>91.521690000000007</v>
      </c>
      <c r="J243" s="175"/>
    </row>
    <row r="244" spans="1:10" s="190" customFormat="1">
      <c r="A244" s="190" t="str">
        <f t="shared" si="26"/>
        <v>BR0107382060</v>
      </c>
      <c r="B244" s="198">
        <v>2060</v>
      </c>
      <c r="C244" s="190" t="s">
        <v>1262</v>
      </c>
      <c r="D244" s="190" t="s">
        <v>1780</v>
      </c>
      <c r="E244" s="198" t="s">
        <v>487</v>
      </c>
      <c r="F244" s="179">
        <f>VLOOKUP(A244,BASE!A:N,14,0)</f>
        <v>58.470550000000003</v>
      </c>
      <c r="G244" s="179">
        <f>VLOOKUP(A244,BASE!A:O,15,0)</f>
        <v>2.12</v>
      </c>
      <c r="H244" s="218">
        <v>0.3</v>
      </c>
      <c r="I244" s="180">
        <f t="shared" si="27"/>
        <v>78.767714999999995</v>
      </c>
      <c r="J244" s="174"/>
    </row>
    <row r="245" spans="1:10" s="190" customFormat="1">
      <c r="A245" s="190" t="str">
        <f t="shared" si="26"/>
        <v>BR0114102060</v>
      </c>
      <c r="B245" s="198">
        <v>2060</v>
      </c>
      <c r="C245" s="190" t="s">
        <v>1287</v>
      </c>
      <c r="D245" s="190" t="s">
        <v>2090</v>
      </c>
      <c r="E245" s="198" t="s">
        <v>487</v>
      </c>
      <c r="F245" s="179">
        <f>VLOOKUP(A245,BASE!A:N,14,0)</f>
        <v>78.169290000000004</v>
      </c>
      <c r="G245" s="179">
        <f>VLOOKUP(A245,BASE!A:O,15,0)</f>
        <v>2.12</v>
      </c>
      <c r="H245" s="218">
        <v>0.3</v>
      </c>
      <c r="I245" s="180">
        <f t="shared" si="27"/>
        <v>104.37607700000001</v>
      </c>
      <c r="J245" s="174"/>
    </row>
    <row r="246" spans="1:10" s="190" customFormat="1">
      <c r="A246" s="190" t="str">
        <f t="shared" si="26"/>
        <v>BR0114102060</v>
      </c>
      <c r="B246" s="198">
        <v>2060</v>
      </c>
      <c r="C246" s="190" t="s">
        <v>1287</v>
      </c>
      <c r="D246" s="190" t="s">
        <v>1802</v>
      </c>
      <c r="E246" s="198" t="s">
        <v>487</v>
      </c>
      <c r="F246" s="179">
        <f>VLOOKUP(A246,BASE!A:N,14,0)</f>
        <v>78.169290000000004</v>
      </c>
      <c r="G246" s="179">
        <f>VLOOKUP(A246,BASE!A:O,15,0)</f>
        <v>2.12</v>
      </c>
      <c r="H246" s="218">
        <v>0.3</v>
      </c>
      <c r="I246" s="180">
        <f t="shared" si="27"/>
        <v>104.37607700000001</v>
      </c>
      <c r="J246" s="175"/>
    </row>
    <row r="247" spans="1:10" s="190" customFormat="1">
      <c r="A247" s="190" t="str">
        <f t="shared" si="26"/>
        <v>BR0116972061</v>
      </c>
      <c r="B247" s="198">
        <v>2061</v>
      </c>
      <c r="C247" s="190" t="s">
        <v>1335</v>
      </c>
      <c r="D247" s="190" t="s">
        <v>941</v>
      </c>
      <c r="E247" s="198" t="s">
        <v>487</v>
      </c>
      <c r="F247" s="179">
        <f>VLOOKUP(A247,BASE!A:N,14,0)</f>
        <v>83.656419999999997</v>
      </c>
      <c r="G247" s="179">
        <f>VLOOKUP(A247,BASE!A:O,15,0)</f>
        <v>1.8</v>
      </c>
      <c r="H247" s="218">
        <v>0.3</v>
      </c>
      <c r="I247" s="180">
        <f t="shared" si="27"/>
        <v>111.093346</v>
      </c>
      <c r="J247" s="174"/>
    </row>
    <row r="248" spans="1:10" s="190" customFormat="1">
      <c r="A248" s="190" t="str">
        <f t="shared" si="26"/>
        <v>220102611040</v>
      </c>
      <c r="B248" s="198">
        <v>1040</v>
      </c>
      <c r="C248" s="190">
        <v>22010261</v>
      </c>
      <c r="D248" s="190" t="s">
        <v>1625</v>
      </c>
      <c r="E248" s="198" t="s">
        <v>487</v>
      </c>
      <c r="F248" s="179">
        <f>VLOOKUP(A248,BASE!A:N,14,0)</f>
        <v>3.4155600000000002</v>
      </c>
      <c r="G248" s="179">
        <f>VLOOKUP(A248,BASE!A:O,15,0)</f>
        <v>0.14000000000000001</v>
      </c>
      <c r="H248" s="218">
        <v>0.3</v>
      </c>
      <c r="I248" s="180">
        <f t="shared" si="27"/>
        <v>4.6222279999999998</v>
      </c>
      <c r="J248" s="175"/>
    </row>
    <row r="249" spans="1:10" s="190" customFormat="1">
      <c r="A249" s="190" t="str">
        <f t="shared" si="26"/>
        <v>220106431040</v>
      </c>
      <c r="B249" s="198">
        <v>1040</v>
      </c>
      <c r="C249" s="190">
        <v>22010643</v>
      </c>
      <c r="D249" s="190" t="s">
        <v>1627</v>
      </c>
      <c r="E249" s="198" t="s">
        <v>487</v>
      </c>
      <c r="F249" s="179">
        <f>VLOOKUP(A249,BASE!A:N,14,0)</f>
        <v>3.8183500000000001</v>
      </c>
      <c r="G249" s="179">
        <f>VLOOKUP(A249,BASE!A:O,15,0)</f>
        <v>0.14000000000000001</v>
      </c>
      <c r="H249" s="218">
        <v>0.3</v>
      </c>
      <c r="I249" s="180">
        <f t="shared" si="27"/>
        <v>5.1458550000000001</v>
      </c>
      <c r="J249" s="175"/>
    </row>
    <row r="250" spans="1:10" s="190" customFormat="1">
      <c r="A250" s="190" t="str">
        <f t="shared" si="26"/>
        <v>220107721040</v>
      </c>
      <c r="B250" s="198">
        <v>1040</v>
      </c>
      <c r="C250" s="190">
        <v>22010772</v>
      </c>
      <c r="D250" s="190" t="s">
        <v>1624</v>
      </c>
      <c r="E250" s="198" t="s">
        <v>487</v>
      </c>
      <c r="F250" s="179">
        <f>VLOOKUP(A250,BASE!A:N,14,0)</f>
        <v>3.71576</v>
      </c>
      <c r="G250" s="179">
        <f>VLOOKUP(A250,BASE!A:O,15,0)</f>
        <v>0.14000000000000001</v>
      </c>
      <c r="H250" s="218">
        <v>0.3</v>
      </c>
      <c r="I250" s="180">
        <f t="shared" si="27"/>
        <v>5.0124880000000003</v>
      </c>
      <c r="J250" s="175"/>
    </row>
    <row r="251" spans="1:10" s="190" customFormat="1">
      <c r="A251" s="190" t="str">
        <f t="shared" si="26"/>
        <v>220109151040</v>
      </c>
      <c r="B251" s="198">
        <v>1040</v>
      </c>
      <c r="C251" s="190">
        <v>22010915</v>
      </c>
      <c r="D251" s="190" t="s">
        <v>1628</v>
      </c>
      <c r="E251" s="198" t="s">
        <v>487</v>
      </c>
      <c r="F251" s="179">
        <f>VLOOKUP(A251,BASE!A:N,14,0)</f>
        <v>3.9676300000000002</v>
      </c>
      <c r="G251" s="179">
        <f>VLOOKUP(A251,BASE!A:O,15,0)</f>
        <v>0.14000000000000001</v>
      </c>
      <c r="H251" s="218">
        <v>0.3</v>
      </c>
      <c r="I251" s="180">
        <f t="shared" si="27"/>
        <v>5.3399190000000001</v>
      </c>
      <c r="J251" s="175"/>
    </row>
    <row r="252" spans="1:10" s="190" customFormat="1">
      <c r="A252" s="190" t="str">
        <f t="shared" si="26"/>
        <v>220107911040</v>
      </c>
      <c r="B252" s="198">
        <v>1040</v>
      </c>
      <c r="C252" s="190">
        <v>22010791</v>
      </c>
      <c r="D252" s="190" t="s">
        <v>1626</v>
      </c>
      <c r="E252" s="198" t="s">
        <v>487</v>
      </c>
      <c r="F252" s="179">
        <f>VLOOKUP(A252,BASE!A:N,14,0)</f>
        <v>1.7233000000000001</v>
      </c>
      <c r="G252" s="179">
        <f>VLOOKUP(A252,BASE!A:O,15,0)</f>
        <v>0.14000000000000001</v>
      </c>
      <c r="H252" s="218">
        <v>0.3</v>
      </c>
      <c r="I252" s="180">
        <f t="shared" si="27"/>
        <v>2.4222900000000003</v>
      </c>
      <c r="J252" s="175"/>
    </row>
    <row r="253" spans="1:10" s="190" customFormat="1">
      <c r="A253" s="190" t="str">
        <f t="shared" si="26"/>
        <v>220036821040</v>
      </c>
      <c r="B253" s="198">
        <v>1040</v>
      </c>
      <c r="C253" s="190">
        <v>22003682</v>
      </c>
      <c r="D253" s="190" t="s">
        <v>1633</v>
      </c>
      <c r="E253" s="198" t="s">
        <v>487</v>
      </c>
      <c r="F253" s="179">
        <f>VLOOKUP(A253,BASE!A:N,14,0)</f>
        <v>1.10568</v>
      </c>
      <c r="G253" s="179">
        <f>VLOOKUP(A253,BASE!A:O,15,0)</f>
        <v>0.14000000000000001</v>
      </c>
      <c r="H253" s="218">
        <v>0.3</v>
      </c>
      <c r="I253" s="180">
        <f t="shared" si="27"/>
        <v>1.6193840000000002</v>
      </c>
      <c r="J253" s="174"/>
    </row>
    <row r="254" spans="1:10" s="190" customFormat="1">
      <c r="A254" s="190" t="str">
        <f t="shared" si="26"/>
        <v>BR0106341040</v>
      </c>
      <c r="B254" s="198">
        <v>1040</v>
      </c>
      <c r="C254" s="190" t="s">
        <v>1127</v>
      </c>
      <c r="D254" s="190" t="s">
        <v>2053</v>
      </c>
      <c r="E254" s="198" t="s">
        <v>487</v>
      </c>
      <c r="F254" s="179">
        <f>VLOOKUP(A254,BASE!A:N,14,0)</f>
        <v>2.7997900000000002</v>
      </c>
      <c r="G254" s="179">
        <f>VLOOKUP(A254,BASE!A:O,15,0)</f>
        <v>0.14000000000000001</v>
      </c>
      <c r="H254" s="218">
        <v>0.3</v>
      </c>
      <c r="I254" s="180">
        <f t="shared" si="27"/>
        <v>3.8217270000000005</v>
      </c>
      <c r="J254" s="174"/>
    </row>
    <row r="255" spans="1:10" s="190" customFormat="1">
      <c r="A255" s="190" t="str">
        <f t="shared" si="26"/>
        <v>220036131040</v>
      </c>
      <c r="B255" s="198">
        <v>1040</v>
      </c>
      <c r="C255" s="190">
        <v>22003613</v>
      </c>
      <c r="D255" s="190" t="s">
        <v>1630</v>
      </c>
      <c r="E255" s="198" t="s">
        <v>487</v>
      </c>
      <c r="F255" s="179">
        <f>VLOOKUP(A255,BASE!A:N,14,0)</f>
        <v>2.4918900000000002</v>
      </c>
      <c r="G255" s="179">
        <f>VLOOKUP(A255,BASE!A:O,15,0)</f>
        <v>0.14000000000000001</v>
      </c>
      <c r="H255" s="218">
        <v>0.3</v>
      </c>
      <c r="I255" s="180">
        <f t="shared" si="27"/>
        <v>3.4214570000000002</v>
      </c>
      <c r="J255" s="175"/>
    </row>
    <row r="256" spans="1:10" s="190" customFormat="1">
      <c r="A256" s="190" t="str">
        <f t="shared" si="26"/>
        <v>BR0111911040</v>
      </c>
      <c r="B256" s="198">
        <v>1040</v>
      </c>
      <c r="C256" s="190" t="s">
        <v>1128</v>
      </c>
      <c r="D256" s="190" t="s">
        <v>1632</v>
      </c>
      <c r="E256" s="198" t="s">
        <v>487</v>
      </c>
      <c r="F256" s="179">
        <f>VLOOKUP(A256,BASE!A:N,14,0)</f>
        <v>2.80118</v>
      </c>
      <c r="G256" s="179">
        <f>VLOOKUP(A256,BASE!A:O,15,0)</f>
        <v>0.14000000000000001</v>
      </c>
      <c r="H256" s="218">
        <v>0.3</v>
      </c>
      <c r="I256" s="180">
        <f t="shared" si="27"/>
        <v>3.823534</v>
      </c>
      <c r="J256" s="175"/>
    </row>
    <row r="257" spans="1:10" s="190" customFormat="1">
      <c r="A257" s="190" t="str">
        <f t="shared" si="26"/>
        <v>BR0106341040</v>
      </c>
      <c r="B257" s="198">
        <v>1040</v>
      </c>
      <c r="C257" s="190" t="s">
        <v>1127</v>
      </c>
      <c r="D257" s="190" t="s">
        <v>1629</v>
      </c>
      <c r="E257" s="198" t="s">
        <v>487</v>
      </c>
      <c r="F257" s="179">
        <f>VLOOKUP(A257,BASE!A:N,14,0)</f>
        <v>2.7997900000000002</v>
      </c>
      <c r="G257" s="179">
        <f>VLOOKUP(A257,BASE!A:O,15,0)</f>
        <v>0.14000000000000001</v>
      </c>
      <c r="H257" s="218">
        <v>0.3</v>
      </c>
      <c r="I257" s="180">
        <f t="shared" si="27"/>
        <v>3.8217270000000005</v>
      </c>
      <c r="J257" s="175"/>
    </row>
    <row r="258" spans="1:10" s="190" customFormat="1">
      <c r="A258" s="190" t="str">
        <f t="shared" si="26"/>
        <v>BR0106331040</v>
      </c>
      <c r="B258" s="198">
        <v>1040</v>
      </c>
      <c r="C258" s="190" t="s">
        <v>1131</v>
      </c>
      <c r="D258" s="190" t="s">
        <v>2068</v>
      </c>
      <c r="E258" s="198" t="s">
        <v>487</v>
      </c>
      <c r="F258" s="179">
        <f>VLOOKUP(A258,BASE!A:N,14,0)</f>
        <v>2.8310200000000001</v>
      </c>
      <c r="G258" s="179">
        <f>VLOOKUP(A258,BASE!A:O,15,0)</f>
        <v>0.14000000000000001</v>
      </c>
      <c r="H258" s="218">
        <v>0.3</v>
      </c>
      <c r="I258" s="180">
        <f t="shared" si="27"/>
        <v>3.8623260000000004</v>
      </c>
      <c r="J258" s="174"/>
    </row>
    <row r="259" spans="1:10" s="190" customFormat="1">
      <c r="A259" s="190" t="str">
        <f t="shared" si="26"/>
        <v>220018171040</v>
      </c>
      <c r="B259" s="198">
        <v>1040</v>
      </c>
      <c r="C259" s="190">
        <v>22001817</v>
      </c>
      <c r="D259" s="190" t="s">
        <v>1636</v>
      </c>
      <c r="E259" s="198" t="s">
        <v>487</v>
      </c>
      <c r="F259" s="179">
        <f>VLOOKUP(A259,BASE!A:N,14,0)</f>
        <v>2.56921</v>
      </c>
      <c r="G259" s="179">
        <f>VLOOKUP(A259,BASE!A:O,15,0)</f>
        <v>0.14000000000000001</v>
      </c>
      <c r="H259" s="218">
        <v>0.3</v>
      </c>
      <c r="I259" s="180">
        <f t="shared" si="27"/>
        <v>3.521973</v>
      </c>
      <c r="J259" s="175"/>
    </row>
    <row r="260" spans="1:10" s="190" customFormat="1">
      <c r="A260" s="190" t="str">
        <f t="shared" si="26"/>
        <v>BR0112111040</v>
      </c>
      <c r="B260" s="198">
        <v>1040</v>
      </c>
      <c r="C260" s="190" t="s">
        <v>1129</v>
      </c>
      <c r="D260" s="190" t="s">
        <v>1634</v>
      </c>
      <c r="E260" s="198" t="s">
        <v>487</v>
      </c>
      <c r="F260" s="179">
        <f>VLOOKUP(A260,BASE!A:N,14,0)</f>
        <v>2.78945</v>
      </c>
      <c r="G260" s="179">
        <f>VLOOKUP(A260,BASE!A:O,15,0)</f>
        <v>0.14000000000000001</v>
      </c>
      <c r="H260" s="218">
        <v>0.3</v>
      </c>
      <c r="I260" s="180">
        <f t="shared" si="27"/>
        <v>3.8082850000000001</v>
      </c>
      <c r="J260" s="175"/>
    </row>
    <row r="261" spans="1:10" s="190" customFormat="1">
      <c r="A261" s="190" t="str">
        <f t="shared" si="26"/>
        <v>BR0119691040</v>
      </c>
      <c r="B261" s="198">
        <v>1040</v>
      </c>
      <c r="C261" s="190" t="s">
        <v>1133</v>
      </c>
      <c r="D261" s="190" t="s">
        <v>1638</v>
      </c>
      <c r="E261" s="198" t="s">
        <v>487</v>
      </c>
      <c r="F261" s="179">
        <f>VLOOKUP(A261,BASE!A:N,14,0)</f>
        <v>4.1976100000000001</v>
      </c>
      <c r="G261" s="179">
        <f>VLOOKUP(A261,BASE!A:O,15,0)</f>
        <v>0.14000000000000001</v>
      </c>
      <c r="H261" s="218">
        <v>0.3</v>
      </c>
      <c r="I261" s="180">
        <f t="shared" si="27"/>
        <v>5.6388929999999995</v>
      </c>
      <c r="J261" s="175"/>
    </row>
    <row r="262" spans="1:10" s="190" customFormat="1">
      <c r="A262" s="190" t="str">
        <f t="shared" si="26"/>
        <v>BR0106331040</v>
      </c>
      <c r="B262" s="198">
        <v>1040</v>
      </c>
      <c r="C262" s="190" t="s">
        <v>1131</v>
      </c>
      <c r="D262" s="190" t="s">
        <v>1631</v>
      </c>
      <c r="E262" s="198" t="s">
        <v>487</v>
      </c>
      <c r="F262" s="179">
        <f>VLOOKUP(A262,BASE!A:N,14,0)</f>
        <v>2.8310200000000001</v>
      </c>
      <c r="G262" s="179">
        <f>VLOOKUP(A262,BASE!A:O,15,0)</f>
        <v>0.14000000000000001</v>
      </c>
      <c r="H262" s="218">
        <v>0.3</v>
      </c>
      <c r="I262" s="180">
        <f t="shared" si="27"/>
        <v>3.8623260000000004</v>
      </c>
      <c r="J262" s="175"/>
    </row>
    <row r="263" spans="1:10" s="190" customFormat="1">
      <c r="A263" s="190" t="str">
        <f t="shared" si="26"/>
        <v>BR0082821040</v>
      </c>
      <c r="B263" s="198">
        <v>1040</v>
      </c>
      <c r="C263" s="190" t="s">
        <v>1130</v>
      </c>
      <c r="D263" s="190" t="s">
        <v>1635</v>
      </c>
      <c r="E263" s="198" t="s">
        <v>487</v>
      </c>
      <c r="F263" s="179">
        <f>VLOOKUP(A263,BASE!A:N,14,0)</f>
        <v>2.8307600000000002</v>
      </c>
      <c r="G263" s="179">
        <f>VLOOKUP(A263,BASE!A:O,15,0)</f>
        <v>0.14000000000000001</v>
      </c>
      <c r="H263" s="218">
        <v>0.3</v>
      </c>
      <c r="I263" s="180">
        <f t="shared" si="27"/>
        <v>3.8619880000000002</v>
      </c>
      <c r="J263" s="175"/>
    </row>
    <row r="264" spans="1:10" s="190" customFormat="1">
      <c r="A264" s="190" t="str">
        <f t="shared" si="26"/>
        <v>BR0030661040</v>
      </c>
      <c r="B264" s="198">
        <v>1040</v>
      </c>
      <c r="C264" s="190" t="s">
        <v>1132</v>
      </c>
      <c r="D264" s="190" t="s">
        <v>2064</v>
      </c>
      <c r="E264" s="198" t="s">
        <v>487</v>
      </c>
      <c r="F264" s="179">
        <f>VLOOKUP(A264,BASE!A:N,14,0)</f>
        <v>2.7412200000000002</v>
      </c>
      <c r="G264" s="179">
        <f>VLOOKUP(A264,BASE!A:O,15,0)</f>
        <v>0.14000000000000001</v>
      </c>
      <c r="H264" s="218">
        <v>0.3</v>
      </c>
      <c r="I264" s="180">
        <f t="shared" si="27"/>
        <v>3.7455860000000003</v>
      </c>
      <c r="J264" s="174"/>
    </row>
    <row r="265" spans="1:10" s="190" customFormat="1">
      <c r="A265" s="190" t="str">
        <f t="shared" ref="A265:A296" si="28">C265&amp;B265</f>
        <v>220019041040</v>
      </c>
      <c r="B265" s="198">
        <v>1040</v>
      </c>
      <c r="C265" s="190">
        <v>22001904</v>
      </c>
      <c r="D265" s="190" t="s">
        <v>1639</v>
      </c>
      <c r="E265" s="198" t="s">
        <v>487</v>
      </c>
      <c r="F265" s="179">
        <f>VLOOKUP(A265,BASE!A:N,14,0)</f>
        <v>2.4488500000000002</v>
      </c>
      <c r="G265" s="179">
        <f>VLOOKUP(A265,BASE!A:O,15,0)</f>
        <v>0.14000000000000001</v>
      </c>
      <c r="H265" s="218">
        <v>0.3</v>
      </c>
      <c r="I265" s="180">
        <f t="shared" ref="I265:I296" si="29">SUM(F265:G265)*H265+SUM(F265:G265)</f>
        <v>3.3655050000000006</v>
      </c>
      <c r="J265" s="174"/>
    </row>
    <row r="266" spans="1:10" s="190" customFormat="1">
      <c r="A266" s="190" t="str">
        <f t="shared" si="28"/>
        <v>BR0030661040</v>
      </c>
      <c r="B266" s="198">
        <v>1040</v>
      </c>
      <c r="C266" s="190" t="s">
        <v>1132</v>
      </c>
      <c r="D266" s="190" t="s">
        <v>1637</v>
      </c>
      <c r="E266" s="198" t="s">
        <v>487</v>
      </c>
      <c r="F266" s="179">
        <f>VLOOKUP(A266,BASE!A:N,14,0)</f>
        <v>2.7412200000000002</v>
      </c>
      <c r="G266" s="179">
        <f>VLOOKUP(A266,BASE!A:O,15,0)</f>
        <v>0.14000000000000001</v>
      </c>
      <c r="H266" s="218">
        <v>0.3</v>
      </c>
      <c r="I266" s="180">
        <f t="shared" si="29"/>
        <v>3.7455860000000003</v>
      </c>
      <c r="J266" s="175"/>
    </row>
    <row r="267" spans="1:10" s="190" customFormat="1">
      <c r="A267" s="190" t="str">
        <f t="shared" si="28"/>
        <v>BR0118861040</v>
      </c>
      <c r="B267" s="198">
        <v>1040</v>
      </c>
      <c r="C267" s="190" t="s">
        <v>1141</v>
      </c>
      <c r="D267" s="190" t="s">
        <v>2050</v>
      </c>
      <c r="E267" s="198" t="s">
        <v>487</v>
      </c>
      <c r="F267" s="179">
        <f>VLOOKUP(A267,BASE!A:N,14,0)</f>
        <v>12.957690000000001</v>
      </c>
      <c r="G267" s="179">
        <f>VLOOKUP(A267,BASE!A:O,15,0)</f>
        <v>0.7</v>
      </c>
      <c r="H267" s="218">
        <v>0.3</v>
      </c>
      <c r="I267" s="180">
        <f t="shared" si="29"/>
        <v>17.754996999999999</v>
      </c>
      <c r="J267" s="174"/>
    </row>
    <row r="268" spans="1:10" s="190" customFormat="1">
      <c r="A268" s="190" t="str">
        <f t="shared" si="28"/>
        <v>BR0118871040</v>
      </c>
      <c r="B268" s="198">
        <v>1040</v>
      </c>
      <c r="C268" s="190" t="s">
        <v>1142</v>
      </c>
      <c r="D268" s="190" t="s">
        <v>2050</v>
      </c>
      <c r="E268" s="198" t="s">
        <v>487</v>
      </c>
      <c r="F268" s="179">
        <f>VLOOKUP(A268,BASE!A:N,14,0)</f>
        <v>14.65268</v>
      </c>
      <c r="G268" s="179">
        <f>VLOOKUP(A268,BASE!A:O,15,0)</f>
        <v>0.7</v>
      </c>
      <c r="H268" s="218">
        <v>0.3</v>
      </c>
      <c r="I268" s="180">
        <f t="shared" si="29"/>
        <v>19.958483999999999</v>
      </c>
      <c r="J268" s="174"/>
    </row>
    <row r="269" spans="1:10" s="190" customFormat="1">
      <c r="A269" s="190" t="str">
        <f t="shared" si="28"/>
        <v>220082431040</v>
      </c>
      <c r="B269" s="198">
        <v>1040</v>
      </c>
      <c r="C269" s="190">
        <v>22008243</v>
      </c>
      <c r="D269" s="190" t="s">
        <v>1647</v>
      </c>
      <c r="E269" s="198" t="s">
        <v>487</v>
      </c>
      <c r="F269" s="179">
        <f>VLOOKUP(A269,BASE!A:N,14,0)</f>
        <v>12.09074</v>
      </c>
      <c r="G269" s="179">
        <f>VLOOKUP(A269,BASE!A:O,15,0)</f>
        <v>0.7</v>
      </c>
      <c r="H269" s="218">
        <v>0.3</v>
      </c>
      <c r="I269" s="180">
        <f t="shared" si="29"/>
        <v>16.627962</v>
      </c>
      <c r="J269" s="175"/>
    </row>
    <row r="270" spans="1:10" s="190" customFormat="1">
      <c r="A270" s="190" t="str">
        <f t="shared" si="28"/>
        <v>BR0117411040</v>
      </c>
      <c r="B270" s="198">
        <v>1040</v>
      </c>
      <c r="C270" s="190" t="s">
        <v>1136</v>
      </c>
      <c r="D270" s="190" t="s">
        <v>1645</v>
      </c>
      <c r="E270" s="198" t="s">
        <v>487</v>
      </c>
      <c r="F270" s="179">
        <f>VLOOKUP(A270,BASE!A:N,14,0)</f>
        <v>12.716530000000001</v>
      </c>
      <c r="G270" s="179">
        <f>VLOOKUP(A270,BASE!A:O,15,0)</f>
        <v>0.7</v>
      </c>
      <c r="H270" s="218">
        <v>0.3</v>
      </c>
      <c r="I270" s="180">
        <f t="shared" si="29"/>
        <v>17.441489000000001</v>
      </c>
      <c r="J270" s="175"/>
    </row>
    <row r="271" spans="1:10" s="190" customFormat="1">
      <c r="A271" s="190" t="str">
        <f t="shared" si="28"/>
        <v>BR0118861040</v>
      </c>
      <c r="B271" s="198">
        <v>1040</v>
      </c>
      <c r="C271" s="190" t="s">
        <v>1141</v>
      </c>
      <c r="D271" s="190" t="s">
        <v>1652</v>
      </c>
      <c r="E271" s="198" t="s">
        <v>487</v>
      </c>
      <c r="F271" s="179">
        <f>VLOOKUP(A271,BASE!A:N,14,0)</f>
        <v>12.957690000000001</v>
      </c>
      <c r="G271" s="179">
        <f>VLOOKUP(A271,BASE!A:O,15,0)</f>
        <v>0.7</v>
      </c>
      <c r="H271" s="218">
        <v>0.3</v>
      </c>
      <c r="I271" s="180">
        <f t="shared" si="29"/>
        <v>17.754996999999999</v>
      </c>
      <c r="J271" s="175"/>
    </row>
    <row r="272" spans="1:10" s="190" customFormat="1">
      <c r="A272" s="190" t="str">
        <f t="shared" si="28"/>
        <v>BR0119071040</v>
      </c>
      <c r="B272" s="198">
        <v>1040</v>
      </c>
      <c r="C272" s="190" t="s">
        <v>1139</v>
      </c>
      <c r="D272" s="190" t="s">
        <v>1650</v>
      </c>
      <c r="E272" s="198" t="s">
        <v>487</v>
      </c>
      <c r="F272" s="179">
        <f>VLOOKUP(A272,BASE!A:N,14,0)</f>
        <v>8.4093300000000006</v>
      </c>
      <c r="G272" s="179">
        <f>VLOOKUP(A272,BASE!A:O,15,0)</f>
        <v>0.7</v>
      </c>
      <c r="H272" s="218">
        <v>0.3</v>
      </c>
      <c r="I272" s="180">
        <f t="shared" si="29"/>
        <v>11.842129</v>
      </c>
      <c r="J272" s="175"/>
    </row>
    <row r="273" spans="1:10" s="190" customFormat="1">
      <c r="A273" s="190" t="str">
        <f t="shared" si="28"/>
        <v>BR0118961040</v>
      </c>
      <c r="B273" s="198">
        <v>1040</v>
      </c>
      <c r="C273" s="190" t="s">
        <v>1140</v>
      </c>
      <c r="D273" s="190" t="s">
        <v>1651</v>
      </c>
      <c r="E273" s="198" t="s">
        <v>487</v>
      </c>
      <c r="F273" s="179">
        <f>VLOOKUP(A273,BASE!A:N,14,0)</f>
        <v>13.021100000000001</v>
      </c>
      <c r="G273" s="179">
        <f>VLOOKUP(A273,BASE!A:O,15,0)</f>
        <v>0.7</v>
      </c>
      <c r="H273" s="218">
        <v>0.3</v>
      </c>
      <c r="I273" s="180">
        <f t="shared" si="29"/>
        <v>17.837429999999998</v>
      </c>
      <c r="J273" s="175"/>
    </row>
    <row r="274" spans="1:10" s="190" customFormat="1">
      <c r="A274" s="190" t="str">
        <f t="shared" si="28"/>
        <v>BR0118871040</v>
      </c>
      <c r="B274" s="198">
        <v>1040</v>
      </c>
      <c r="C274" s="190" t="s">
        <v>1142</v>
      </c>
      <c r="D274" s="190" t="s">
        <v>1653</v>
      </c>
      <c r="E274" s="198" t="s">
        <v>487</v>
      </c>
      <c r="F274" s="179">
        <f>VLOOKUP(A274,BASE!A:N,14,0)</f>
        <v>14.65268</v>
      </c>
      <c r="G274" s="179">
        <f>VLOOKUP(A274,BASE!A:O,15,0)</f>
        <v>0.7</v>
      </c>
      <c r="H274" s="218">
        <v>0.3</v>
      </c>
      <c r="I274" s="180">
        <f t="shared" si="29"/>
        <v>19.958483999999999</v>
      </c>
      <c r="J274" s="175"/>
    </row>
    <row r="275" spans="1:10" s="190" customFormat="1">
      <c r="A275" s="190" t="str">
        <f t="shared" si="28"/>
        <v>BR0115571040</v>
      </c>
      <c r="B275" s="198">
        <v>1040</v>
      </c>
      <c r="C275" s="190" t="s">
        <v>1134</v>
      </c>
      <c r="D275" s="190" t="s">
        <v>1643</v>
      </c>
      <c r="E275" s="198" t="s">
        <v>487</v>
      </c>
      <c r="F275" s="179">
        <f>VLOOKUP(A275,BASE!A:N,14,0)</f>
        <v>12.38799</v>
      </c>
      <c r="G275" s="179">
        <f>VLOOKUP(A275,BASE!A:O,15,0)</f>
        <v>0.7</v>
      </c>
      <c r="H275" s="218">
        <v>0.3</v>
      </c>
      <c r="I275" s="180">
        <f t="shared" si="29"/>
        <v>17.014386999999999</v>
      </c>
      <c r="J275" s="174"/>
    </row>
    <row r="276" spans="1:10" s="190" customFormat="1">
      <c r="A276" s="190" t="str">
        <f t="shared" si="28"/>
        <v>BR0115301040</v>
      </c>
      <c r="B276" s="198">
        <v>1040</v>
      </c>
      <c r="C276" s="190" t="s">
        <v>1137</v>
      </c>
      <c r="D276" s="190" t="s">
        <v>1646</v>
      </c>
      <c r="E276" s="198" t="s">
        <v>487</v>
      </c>
      <c r="F276" s="179">
        <f>VLOOKUP(A276,BASE!A:N,14,0)</f>
        <v>13.193519999999999</v>
      </c>
      <c r="G276" s="179">
        <f>VLOOKUP(A276,BASE!A:O,15,0)</f>
        <v>0.7</v>
      </c>
      <c r="H276" s="218">
        <v>0.3</v>
      </c>
      <c r="I276" s="180">
        <f t="shared" si="29"/>
        <v>18.061575999999999</v>
      </c>
      <c r="J276" s="175"/>
    </row>
    <row r="277" spans="1:10" s="190" customFormat="1">
      <c r="A277" s="190" t="str">
        <f t="shared" si="28"/>
        <v>220107811040</v>
      </c>
      <c r="B277" s="198">
        <v>1040</v>
      </c>
      <c r="C277" s="190">
        <v>22010781</v>
      </c>
      <c r="D277" s="190" t="s">
        <v>1665</v>
      </c>
      <c r="E277" s="198" t="s">
        <v>487</v>
      </c>
      <c r="F277" s="179">
        <f>VLOOKUP(A277,BASE!A:N,14,0)</f>
        <v>12.47533</v>
      </c>
      <c r="G277" s="179">
        <f>VLOOKUP(A277,BASE!A:O,15,0)</f>
        <v>0.7</v>
      </c>
      <c r="H277" s="218">
        <v>0.3</v>
      </c>
      <c r="I277" s="180">
        <f t="shared" si="29"/>
        <v>17.127928999999998</v>
      </c>
      <c r="J277" s="175"/>
    </row>
    <row r="278" spans="1:10" s="190" customFormat="1">
      <c r="A278" s="190" t="str">
        <f t="shared" si="28"/>
        <v>BR0118891040</v>
      </c>
      <c r="B278" s="198">
        <v>1040</v>
      </c>
      <c r="C278" s="190" t="s">
        <v>1143</v>
      </c>
      <c r="D278" s="190" t="s">
        <v>1654</v>
      </c>
      <c r="E278" s="198" t="s">
        <v>487</v>
      </c>
      <c r="F278" s="179">
        <f>VLOOKUP(A278,BASE!A:N,14,0)</f>
        <v>13.341999999999999</v>
      </c>
      <c r="G278" s="179">
        <f>VLOOKUP(A278,BASE!A:O,15,0)</f>
        <v>0.7</v>
      </c>
      <c r="H278" s="218">
        <v>0.3</v>
      </c>
      <c r="I278" s="180">
        <f t="shared" si="29"/>
        <v>18.254599999999996</v>
      </c>
      <c r="J278" s="175"/>
    </row>
    <row r="279" spans="1:10" s="190" customFormat="1">
      <c r="A279" s="190" t="str">
        <f t="shared" si="28"/>
        <v>BR0118901040</v>
      </c>
      <c r="B279" s="198">
        <v>1040</v>
      </c>
      <c r="C279" s="190" t="s">
        <v>1144</v>
      </c>
      <c r="D279" s="190" t="s">
        <v>1655</v>
      </c>
      <c r="E279" s="198" t="s">
        <v>487</v>
      </c>
      <c r="F279" s="179">
        <f>VLOOKUP(A279,BASE!A:N,14,0)</f>
        <v>14.678569999999999</v>
      </c>
      <c r="G279" s="179">
        <f>VLOOKUP(A279,BASE!A:O,15,0)</f>
        <v>0.7</v>
      </c>
      <c r="H279" s="218">
        <v>0.3</v>
      </c>
      <c r="I279" s="180">
        <f t="shared" si="29"/>
        <v>19.992140999999997</v>
      </c>
      <c r="J279" s="175"/>
    </row>
    <row r="280" spans="1:10" s="190" customFormat="1">
      <c r="A280" s="190" t="str">
        <f t="shared" si="28"/>
        <v>BR0114171040</v>
      </c>
      <c r="B280" s="198">
        <v>1040</v>
      </c>
      <c r="C280" s="190" t="s">
        <v>1150</v>
      </c>
      <c r="D280" s="190" t="s">
        <v>1662</v>
      </c>
      <c r="E280" s="198" t="s">
        <v>487</v>
      </c>
      <c r="F280" s="179">
        <f>VLOOKUP(A280,BASE!A:N,14,0)</f>
        <v>13.290929999999999</v>
      </c>
      <c r="G280" s="179">
        <f>VLOOKUP(A280,BASE!A:O,15,0)</f>
        <v>0.7</v>
      </c>
      <c r="H280" s="218">
        <v>0.3</v>
      </c>
      <c r="I280" s="180">
        <f t="shared" si="29"/>
        <v>18.188208999999997</v>
      </c>
      <c r="J280" s="175"/>
    </row>
    <row r="281" spans="1:10" s="190" customFormat="1">
      <c r="A281" s="190" t="str">
        <f t="shared" si="28"/>
        <v>BR0114741040</v>
      </c>
      <c r="B281" s="198">
        <v>1040</v>
      </c>
      <c r="C281" s="190" t="s">
        <v>1135</v>
      </c>
      <c r="D281" s="190" t="s">
        <v>1644</v>
      </c>
      <c r="E281" s="198" t="s">
        <v>487</v>
      </c>
      <c r="F281" s="179">
        <f>VLOOKUP(A281,BASE!A:N,14,0)</f>
        <v>13.400590000000001</v>
      </c>
      <c r="G281" s="179">
        <f>VLOOKUP(A281,BASE!A:O,15,0)</f>
        <v>0.7</v>
      </c>
      <c r="H281" s="218">
        <v>0.3</v>
      </c>
      <c r="I281" s="180">
        <f t="shared" si="29"/>
        <v>18.330767000000002</v>
      </c>
      <c r="J281" s="175"/>
    </row>
    <row r="282" spans="1:10" s="190" customFormat="1">
      <c r="A282" s="190" t="str">
        <f t="shared" si="28"/>
        <v>BR0118541040</v>
      </c>
      <c r="B282" s="198">
        <v>1040</v>
      </c>
      <c r="C282" s="190" t="s">
        <v>1151</v>
      </c>
      <c r="D282" s="190" t="s">
        <v>1663</v>
      </c>
      <c r="E282" s="198" t="s">
        <v>487</v>
      </c>
      <c r="F282" s="179">
        <f>VLOOKUP(A282,BASE!A:N,14,0)</f>
        <v>13.32504</v>
      </c>
      <c r="G282" s="179">
        <f>VLOOKUP(A282,BASE!A:O,15,0)</f>
        <v>0.7</v>
      </c>
      <c r="H282" s="218">
        <v>0.3</v>
      </c>
      <c r="I282" s="180">
        <f t="shared" si="29"/>
        <v>18.232551999999998</v>
      </c>
      <c r="J282" s="175"/>
    </row>
    <row r="283" spans="1:10" s="190" customFormat="1">
      <c r="A283" s="190" t="str">
        <f t="shared" si="28"/>
        <v>BR0114731040</v>
      </c>
      <c r="B283" s="198">
        <v>1040</v>
      </c>
      <c r="C283" s="190" t="s">
        <v>1152</v>
      </c>
      <c r="D283" s="190" t="s">
        <v>1664</v>
      </c>
      <c r="E283" s="198" t="s">
        <v>487</v>
      </c>
      <c r="F283" s="179">
        <f>VLOOKUP(A283,BASE!A:N,14,0)</f>
        <v>13.2737</v>
      </c>
      <c r="G283" s="179">
        <f>VLOOKUP(A283,BASE!A:O,15,0)</f>
        <v>0.7</v>
      </c>
      <c r="H283" s="218">
        <v>0.3</v>
      </c>
      <c r="I283" s="180">
        <f t="shared" si="29"/>
        <v>18.16581</v>
      </c>
      <c r="J283" s="175"/>
    </row>
    <row r="284" spans="1:10" s="190" customFormat="1">
      <c r="A284" s="190" t="str">
        <f t="shared" si="28"/>
        <v>BR0118881040</v>
      </c>
      <c r="B284" s="198">
        <v>1040</v>
      </c>
      <c r="C284" s="190" t="s">
        <v>1146</v>
      </c>
      <c r="D284" s="190" t="s">
        <v>2072</v>
      </c>
      <c r="E284" s="198" t="s">
        <v>487</v>
      </c>
      <c r="F284" s="179">
        <f>VLOOKUP(A284,BASE!A:N,14,0)</f>
        <v>12.50813</v>
      </c>
      <c r="G284" s="179">
        <f>VLOOKUP(A284,BASE!A:O,15,0)</f>
        <v>0.7</v>
      </c>
      <c r="H284" s="218">
        <v>0.3</v>
      </c>
      <c r="I284" s="180">
        <f t="shared" si="29"/>
        <v>17.170568999999997</v>
      </c>
      <c r="J284" s="174"/>
    </row>
    <row r="285" spans="1:10" s="190" customFormat="1">
      <c r="A285" s="190" t="str">
        <f t="shared" si="28"/>
        <v>220018911040</v>
      </c>
      <c r="B285" s="198">
        <v>1040</v>
      </c>
      <c r="C285" s="190">
        <v>22001891</v>
      </c>
      <c r="D285" s="190" t="s">
        <v>1661</v>
      </c>
      <c r="E285" s="198" t="s">
        <v>487</v>
      </c>
      <c r="F285" s="179">
        <f>VLOOKUP(A285,BASE!A:N,14,0)</f>
        <v>11.702439999999999</v>
      </c>
      <c r="G285" s="179">
        <f>VLOOKUP(A285,BASE!A:O,15,0)</f>
        <v>0.7</v>
      </c>
      <c r="H285" s="218">
        <v>0.3</v>
      </c>
      <c r="I285" s="180">
        <f t="shared" si="29"/>
        <v>16.123171999999997</v>
      </c>
      <c r="J285" s="174"/>
    </row>
    <row r="286" spans="1:10" s="190" customFormat="1">
      <c r="A286" s="190" t="str">
        <f t="shared" si="28"/>
        <v>BR0118981040</v>
      </c>
      <c r="B286" s="198">
        <v>1040</v>
      </c>
      <c r="C286" s="190" t="s">
        <v>1145</v>
      </c>
      <c r="D286" s="190" t="s">
        <v>1656</v>
      </c>
      <c r="E286" s="198" t="s">
        <v>487</v>
      </c>
      <c r="F286" s="179">
        <f>VLOOKUP(A286,BASE!A:N,14,0)</f>
        <v>12.778510000000001</v>
      </c>
      <c r="G286" s="179">
        <f>VLOOKUP(A286,BASE!A:O,15,0)</f>
        <v>0.7</v>
      </c>
      <c r="H286" s="218">
        <v>0.3</v>
      </c>
      <c r="I286" s="180">
        <f t="shared" si="29"/>
        <v>17.522062999999999</v>
      </c>
      <c r="J286" s="174"/>
    </row>
    <row r="287" spans="1:10" s="190" customFormat="1">
      <c r="A287" s="190" t="str">
        <f t="shared" si="28"/>
        <v>BR0118881040</v>
      </c>
      <c r="B287" s="198">
        <v>1040</v>
      </c>
      <c r="C287" s="190" t="s">
        <v>1146</v>
      </c>
      <c r="D287" s="190" t="s">
        <v>1657</v>
      </c>
      <c r="E287" s="198" t="s">
        <v>487</v>
      </c>
      <c r="F287" s="179">
        <f>VLOOKUP(A287,BASE!A:N,14,0)</f>
        <v>12.50813</v>
      </c>
      <c r="G287" s="179">
        <f>VLOOKUP(A287,BASE!A:O,15,0)</f>
        <v>0.7</v>
      </c>
      <c r="H287" s="218">
        <v>0.3</v>
      </c>
      <c r="I287" s="180">
        <f t="shared" si="29"/>
        <v>17.170568999999997</v>
      </c>
      <c r="J287" s="175"/>
    </row>
    <row r="288" spans="1:10" s="190" customFormat="1">
      <c r="A288" s="190" t="str">
        <f t="shared" si="28"/>
        <v>BR0117791040</v>
      </c>
      <c r="B288" s="198">
        <v>1040</v>
      </c>
      <c r="C288" s="190" t="s">
        <v>1138</v>
      </c>
      <c r="D288" s="190" t="s">
        <v>1648</v>
      </c>
      <c r="E288" s="198" t="s">
        <v>487</v>
      </c>
      <c r="F288" s="179">
        <f>VLOOKUP(A288,BASE!A:N,14,0)</f>
        <v>11.70951</v>
      </c>
      <c r="G288" s="179">
        <f>VLOOKUP(A288,BASE!A:O,15,0)</f>
        <v>0.7</v>
      </c>
      <c r="H288" s="218">
        <v>0.3</v>
      </c>
      <c r="I288" s="180">
        <f t="shared" si="29"/>
        <v>16.132362999999998</v>
      </c>
      <c r="J288" s="174"/>
    </row>
    <row r="289" spans="1:10" s="190" customFormat="1">
      <c r="A289" s="190" t="str">
        <f t="shared" si="28"/>
        <v>BR0119041040</v>
      </c>
      <c r="B289" s="198">
        <v>1040</v>
      </c>
      <c r="C289" s="190" t="s">
        <v>1148</v>
      </c>
      <c r="D289" s="190" t="s">
        <v>2060</v>
      </c>
      <c r="E289" s="198" t="s">
        <v>487</v>
      </c>
      <c r="F289" s="179">
        <f>VLOOKUP(A289,BASE!A:N,14,0)</f>
        <v>17.388469999999998</v>
      </c>
      <c r="G289" s="179">
        <f>VLOOKUP(A289,BASE!A:O,15,0)</f>
        <v>0.7</v>
      </c>
      <c r="H289" s="218">
        <v>0.3</v>
      </c>
      <c r="I289" s="180">
        <f t="shared" si="29"/>
        <v>23.515010999999998</v>
      </c>
      <c r="J289" s="174"/>
    </row>
    <row r="290" spans="1:10" s="190" customFormat="1">
      <c r="A290" s="190" t="str">
        <f t="shared" si="28"/>
        <v>BR0119201040</v>
      </c>
      <c r="B290" s="198">
        <v>1040</v>
      </c>
      <c r="C290" s="190" t="s">
        <v>1147</v>
      </c>
      <c r="D290" s="190" t="s">
        <v>2060</v>
      </c>
      <c r="E290" s="198" t="s">
        <v>487</v>
      </c>
      <c r="F290" s="179">
        <f>VLOOKUP(A290,BASE!A:N,14,0)</f>
        <v>15.524039999999999</v>
      </c>
      <c r="G290" s="179">
        <f>VLOOKUP(A290,BASE!A:O,15,0)</f>
        <v>0.7</v>
      </c>
      <c r="H290" s="218">
        <v>0.3</v>
      </c>
      <c r="I290" s="180">
        <f t="shared" si="29"/>
        <v>21.091251999999997</v>
      </c>
      <c r="J290" s="174"/>
    </row>
    <row r="291" spans="1:10" s="190" customFormat="1">
      <c r="A291" s="190" t="str">
        <f t="shared" si="28"/>
        <v>BR0119201040</v>
      </c>
      <c r="B291" s="198">
        <v>1040</v>
      </c>
      <c r="C291" s="190" t="s">
        <v>1147</v>
      </c>
      <c r="D291" s="190" t="s">
        <v>1658</v>
      </c>
      <c r="E291" s="198" t="s">
        <v>487</v>
      </c>
      <c r="F291" s="179">
        <f>VLOOKUP(A291,BASE!A:N,14,0)</f>
        <v>15.524039999999999</v>
      </c>
      <c r="G291" s="179">
        <f>VLOOKUP(A291,BASE!A:O,15,0)</f>
        <v>0.7</v>
      </c>
      <c r="H291" s="218">
        <v>0.3</v>
      </c>
      <c r="I291" s="180">
        <f t="shared" si="29"/>
        <v>21.091251999999997</v>
      </c>
      <c r="J291" s="174"/>
    </row>
    <row r="292" spans="1:10" s="190" customFormat="1">
      <c r="A292" s="190" t="str">
        <f t="shared" si="28"/>
        <v>BR0119041040</v>
      </c>
      <c r="B292" s="198">
        <v>1040</v>
      </c>
      <c r="C292" s="190" t="s">
        <v>1148</v>
      </c>
      <c r="D292" s="190" t="s">
        <v>1659</v>
      </c>
      <c r="E292" s="198" t="s">
        <v>487</v>
      </c>
      <c r="F292" s="179">
        <f>VLOOKUP(A292,BASE!A:N,14,0)</f>
        <v>17.388469999999998</v>
      </c>
      <c r="G292" s="179">
        <f>VLOOKUP(A292,BASE!A:O,15,0)</f>
        <v>0.7</v>
      </c>
      <c r="H292" s="218">
        <v>0.3</v>
      </c>
      <c r="I292" s="180">
        <f t="shared" si="29"/>
        <v>23.515010999999998</v>
      </c>
      <c r="J292" s="175"/>
    </row>
    <row r="293" spans="1:10" s="190" customFormat="1">
      <c r="A293" s="190" t="str">
        <f t="shared" si="28"/>
        <v>220108751040</v>
      </c>
      <c r="B293" s="198">
        <v>1040</v>
      </c>
      <c r="C293" s="190">
        <v>22010875</v>
      </c>
      <c r="D293" s="190" t="s">
        <v>1676</v>
      </c>
      <c r="E293" s="198" t="s">
        <v>487</v>
      </c>
      <c r="F293" s="179">
        <f>VLOOKUP(A293,BASE!A:N,14,0)</f>
        <v>14.649319999999999</v>
      </c>
      <c r="G293" s="179">
        <f>VLOOKUP(A293,BASE!A:O,15,0)</f>
        <v>0.7</v>
      </c>
      <c r="H293" s="218">
        <v>0.3</v>
      </c>
      <c r="I293" s="180">
        <f t="shared" si="29"/>
        <v>19.954115999999999</v>
      </c>
      <c r="J293" s="175"/>
    </row>
    <row r="294" spans="1:10" s="190" customFormat="1">
      <c r="A294" s="190" t="str">
        <f t="shared" si="28"/>
        <v>BR0119051040</v>
      </c>
      <c r="B294" s="198">
        <v>1040</v>
      </c>
      <c r="C294" s="190" t="s">
        <v>1149</v>
      </c>
      <c r="D294" s="190" t="s">
        <v>1660</v>
      </c>
      <c r="E294" s="198" t="s">
        <v>487</v>
      </c>
      <c r="F294" s="179">
        <f>VLOOKUP(A294,BASE!A:N,14,0)</f>
        <v>17.43741</v>
      </c>
      <c r="G294" s="179">
        <f>VLOOKUP(A294,BASE!A:O,15,0)</f>
        <v>0.7</v>
      </c>
      <c r="H294" s="218">
        <v>0.3</v>
      </c>
      <c r="I294" s="180">
        <f t="shared" si="29"/>
        <v>23.578633</v>
      </c>
      <c r="J294" s="175"/>
    </row>
    <row r="295" spans="1:10" s="190" customFormat="1">
      <c r="A295" s="190" t="str">
        <f t="shared" si="28"/>
        <v>220120151040</v>
      </c>
      <c r="B295" s="198">
        <v>1040</v>
      </c>
      <c r="C295" s="190">
        <v>22012015</v>
      </c>
      <c r="D295" s="190" t="s">
        <v>2005</v>
      </c>
      <c r="E295" s="198" t="s">
        <v>487</v>
      </c>
      <c r="F295" s="179">
        <f>VLOOKUP(A295,BASE!A:N,14,0)</f>
        <v>13.535080000000001</v>
      </c>
      <c r="G295" s="179">
        <f>VLOOKUP(A295,BASE!A:O,15,0)</f>
        <v>0.7</v>
      </c>
      <c r="H295" s="218">
        <v>0.3</v>
      </c>
      <c r="I295" s="180">
        <f t="shared" si="29"/>
        <v>18.505603999999998</v>
      </c>
      <c r="J295" s="174"/>
    </row>
    <row r="296" spans="1:10" s="190" customFormat="1">
      <c r="A296" s="190" t="str">
        <f t="shared" si="28"/>
        <v>220108311040</v>
      </c>
      <c r="B296" s="198">
        <v>1040</v>
      </c>
      <c r="C296" s="190">
        <v>22010831</v>
      </c>
      <c r="D296" s="190" t="s">
        <v>1669</v>
      </c>
      <c r="E296" s="198" t="s">
        <v>487</v>
      </c>
      <c r="F296" s="179">
        <f>VLOOKUP(A296,BASE!A:N,14,0)</f>
        <v>13.884630000000001</v>
      </c>
      <c r="G296" s="179">
        <f>VLOOKUP(A296,BASE!A:O,15,0)</f>
        <v>0.7</v>
      </c>
      <c r="H296" s="218">
        <v>0.3</v>
      </c>
      <c r="I296" s="180">
        <f t="shared" si="29"/>
        <v>18.960019000000003</v>
      </c>
      <c r="J296" s="175"/>
    </row>
    <row r="297" spans="1:10" s="190" customFormat="1">
      <c r="A297" s="190" t="str">
        <f t="shared" ref="A297:A328" si="30">C297&amp;B297</f>
        <v>220120171040</v>
      </c>
      <c r="B297" s="198">
        <v>1040</v>
      </c>
      <c r="C297" s="190">
        <v>22012017</v>
      </c>
      <c r="D297" s="190" t="s">
        <v>2012</v>
      </c>
      <c r="E297" s="198" t="s">
        <v>487</v>
      </c>
      <c r="F297" s="179">
        <f>VLOOKUP(A297,BASE!A:N,14,0)</f>
        <v>7.1583800000000002</v>
      </c>
      <c r="G297" s="179">
        <f>VLOOKUP(A297,BASE!A:O,15,0)</f>
        <v>0.7</v>
      </c>
      <c r="H297" s="218">
        <v>0.3</v>
      </c>
      <c r="I297" s="180">
        <f t="shared" ref="I297:I328" si="31">SUM(F297:G297)*H297+SUM(F297:G297)</f>
        <v>10.215894</v>
      </c>
      <c r="J297" s="175"/>
    </row>
    <row r="298" spans="1:10" s="190" customFormat="1">
      <c r="A298" s="190" t="str">
        <f t="shared" si="30"/>
        <v>220107521040</v>
      </c>
      <c r="B298" s="198">
        <v>1040</v>
      </c>
      <c r="C298" s="190">
        <v>22010752</v>
      </c>
      <c r="D298" s="190" t="s">
        <v>1640</v>
      </c>
      <c r="E298" s="198" t="s">
        <v>487</v>
      </c>
      <c r="F298" s="179">
        <f>VLOOKUP(A298,BASE!A:N,14,0)</f>
        <v>12.89888</v>
      </c>
      <c r="G298" s="179">
        <f>VLOOKUP(A298,BASE!A:O,15,0)</f>
        <v>0.7</v>
      </c>
      <c r="H298" s="218">
        <v>0.3</v>
      </c>
      <c r="I298" s="180">
        <f t="shared" si="31"/>
        <v>17.678543999999999</v>
      </c>
      <c r="J298" s="174"/>
    </row>
    <row r="299" spans="1:10" s="190" customFormat="1">
      <c r="A299" s="190" t="str">
        <f t="shared" si="30"/>
        <v>BR0118531040</v>
      </c>
      <c r="B299" s="198">
        <v>1040</v>
      </c>
      <c r="C299" s="190" t="s">
        <v>1158</v>
      </c>
      <c r="D299" s="190" t="s">
        <v>2065</v>
      </c>
      <c r="E299" s="198" t="s">
        <v>487</v>
      </c>
      <c r="F299" s="179">
        <f>VLOOKUP(A299,BASE!A:N,14,0)</f>
        <v>16.706379999999999</v>
      </c>
      <c r="G299" s="179">
        <f>VLOOKUP(A299,BASE!A:O,15,0)</f>
        <v>0.7</v>
      </c>
      <c r="H299" s="218">
        <v>0.3</v>
      </c>
      <c r="I299" s="180">
        <f t="shared" si="31"/>
        <v>22.628293999999997</v>
      </c>
      <c r="J299" s="174"/>
    </row>
    <row r="300" spans="1:10" s="190" customFormat="1">
      <c r="A300" s="190" t="str">
        <f t="shared" si="30"/>
        <v>BR0118911040</v>
      </c>
      <c r="B300" s="198">
        <v>1040</v>
      </c>
      <c r="C300" s="190" t="s">
        <v>1159</v>
      </c>
      <c r="D300" s="190" t="s">
        <v>2065</v>
      </c>
      <c r="E300" s="198" t="s">
        <v>487</v>
      </c>
      <c r="F300" s="179">
        <f>VLOOKUP(A300,BASE!A:N,14,0)</f>
        <v>17.110409999999998</v>
      </c>
      <c r="G300" s="179">
        <f>VLOOKUP(A300,BASE!A:O,15,0)</f>
        <v>0.7</v>
      </c>
      <c r="H300" s="218">
        <v>0.3</v>
      </c>
      <c r="I300" s="180">
        <f t="shared" si="31"/>
        <v>23.153532999999996</v>
      </c>
      <c r="J300" s="174"/>
    </row>
    <row r="301" spans="1:10" s="190" customFormat="1">
      <c r="A301" s="190" t="str">
        <f t="shared" si="30"/>
        <v>BR0121201040</v>
      </c>
      <c r="B301" s="198">
        <v>1040</v>
      </c>
      <c r="C301" s="190" t="s">
        <v>2070</v>
      </c>
      <c r="D301" s="190" t="s">
        <v>2071</v>
      </c>
      <c r="E301" s="198" t="s">
        <v>487</v>
      </c>
      <c r="F301" s="179">
        <f>VLOOKUP(A301,BASE!A:N,14,0)</f>
        <v>15.918670000000001</v>
      </c>
      <c r="G301" s="179">
        <f>VLOOKUP(A301,BASE!A:O,15,0)</f>
        <v>0.7</v>
      </c>
      <c r="H301" s="218">
        <v>0.3</v>
      </c>
      <c r="I301" s="180">
        <f t="shared" si="31"/>
        <v>21.604271000000001</v>
      </c>
      <c r="J301" s="174"/>
    </row>
    <row r="302" spans="1:10" s="190" customFormat="1">
      <c r="A302" s="190" t="str">
        <f t="shared" si="30"/>
        <v>BR0118531040</v>
      </c>
      <c r="B302" s="198">
        <v>1040</v>
      </c>
      <c r="C302" s="190" t="s">
        <v>1158</v>
      </c>
      <c r="D302" s="190" t="s">
        <v>1674</v>
      </c>
      <c r="E302" s="198" t="s">
        <v>487</v>
      </c>
      <c r="F302" s="179">
        <f>VLOOKUP(A302,BASE!A:N,14,0)</f>
        <v>16.706379999999999</v>
      </c>
      <c r="G302" s="179">
        <f>VLOOKUP(A302,BASE!A:O,15,0)</f>
        <v>0.7</v>
      </c>
      <c r="H302" s="218">
        <v>0.3</v>
      </c>
      <c r="I302" s="180">
        <f t="shared" si="31"/>
        <v>22.628293999999997</v>
      </c>
      <c r="J302" s="175"/>
    </row>
    <row r="303" spans="1:10" s="190" customFormat="1">
      <c r="A303" s="190" t="str">
        <f t="shared" si="30"/>
        <v>BR0118911040</v>
      </c>
      <c r="B303" s="198">
        <v>1040</v>
      </c>
      <c r="C303" s="190" t="s">
        <v>1159</v>
      </c>
      <c r="D303" s="190" t="s">
        <v>1675</v>
      </c>
      <c r="E303" s="198" t="s">
        <v>487</v>
      </c>
      <c r="F303" s="179">
        <f>VLOOKUP(A303,BASE!A:N,14,0)</f>
        <v>17.110409999999998</v>
      </c>
      <c r="G303" s="179">
        <f>VLOOKUP(A303,BASE!A:O,15,0)</f>
        <v>0.7</v>
      </c>
      <c r="H303" s="218">
        <v>0.3</v>
      </c>
      <c r="I303" s="180">
        <f t="shared" si="31"/>
        <v>23.153532999999996</v>
      </c>
      <c r="J303" s="175"/>
    </row>
    <row r="304" spans="1:10" s="190" customFormat="1">
      <c r="A304" s="190" t="str">
        <f t="shared" si="30"/>
        <v>BR0108701040</v>
      </c>
      <c r="B304" s="198">
        <v>1040</v>
      </c>
      <c r="C304" s="190" t="s">
        <v>1156</v>
      </c>
      <c r="D304" s="190" t="s">
        <v>1672</v>
      </c>
      <c r="E304" s="198" t="s">
        <v>487</v>
      </c>
      <c r="F304" s="179">
        <f>VLOOKUP(A304,BASE!A:N,14,0)</f>
        <v>15.82719</v>
      </c>
      <c r="G304" s="179">
        <f>VLOOKUP(A304,BASE!A:O,15,0)</f>
        <v>0.7</v>
      </c>
      <c r="H304" s="218">
        <v>0.3</v>
      </c>
      <c r="I304" s="180">
        <f t="shared" si="31"/>
        <v>21.485347000000001</v>
      </c>
      <c r="J304" s="175"/>
    </row>
    <row r="305" spans="1:10" s="190" customFormat="1">
      <c r="A305" s="190" t="str">
        <f t="shared" si="30"/>
        <v>BR0115631040</v>
      </c>
      <c r="B305" s="198">
        <v>1040</v>
      </c>
      <c r="C305" s="190" t="s">
        <v>1155</v>
      </c>
      <c r="D305" s="190" t="s">
        <v>1671</v>
      </c>
      <c r="E305" s="198" t="s">
        <v>487</v>
      </c>
      <c r="F305" s="179">
        <f>VLOOKUP(A305,BASE!A:N,14,0)</f>
        <v>8.1894500000000008</v>
      </c>
      <c r="G305" s="179">
        <f>VLOOKUP(A305,BASE!A:O,15,0)</f>
        <v>0.7</v>
      </c>
      <c r="H305" s="218">
        <v>0.3</v>
      </c>
      <c r="I305" s="180">
        <f t="shared" si="31"/>
        <v>11.556284999999999</v>
      </c>
      <c r="J305" s="175"/>
    </row>
    <row r="306" spans="1:10" s="190" customFormat="1">
      <c r="A306" s="190" t="str">
        <f t="shared" si="30"/>
        <v>BR0113551040</v>
      </c>
      <c r="B306" s="198">
        <v>1040</v>
      </c>
      <c r="C306" s="190" t="s">
        <v>1157</v>
      </c>
      <c r="D306" s="190" t="s">
        <v>1673</v>
      </c>
      <c r="E306" s="198" t="s">
        <v>487</v>
      </c>
      <c r="F306" s="179">
        <f>VLOOKUP(A306,BASE!A:N,14,0)</f>
        <v>19.484190000000002</v>
      </c>
      <c r="G306" s="179">
        <f>VLOOKUP(A306,BASE!A:O,15,0)</f>
        <v>0.7</v>
      </c>
      <c r="H306" s="218">
        <v>0.3</v>
      </c>
      <c r="I306" s="180">
        <f t="shared" si="31"/>
        <v>26.239447000000002</v>
      </c>
      <c r="J306" s="175"/>
    </row>
    <row r="307" spans="1:10" s="190" customFormat="1">
      <c r="A307" s="190" t="str">
        <f t="shared" si="30"/>
        <v>BR0121191040</v>
      </c>
      <c r="B307" s="198">
        <v>1040</v>
      </c>
      <c r="C307" s="190" t="s">
        <v>2055</v>
      </c>
      <c r="D307" s="190" t="s">
        <v>2056</v>
      </c>
      <c r="E307" s="198" t="s">
        <v>487</v>
      </c>
      <c r="F307" s="179">
        <f>VLOOKUP(A307,BASE!A:N,14,0)</f>
        <v>15.919729999999999</v>
      </c>
      <c r="G307" s="179">
        <f>VLOOKUP(A307,BASE!A:O,15,0)</f>
        <v>0.7</v>
      </c>
      <c r="H307" s="218">
        <v>0.3</v>
      </c>
      <c r="I307" s="180">
        <f t="shared" si="31"/>
        <v>21.605649</v>
      </c>
      <c r="J307" s="174"/>
    </row>
    <row r="308" spans="1:10" s="190" customFormat="1">
      <c r="A308" s="190" t="str">
        <f t="shared" si="30"/>
        <v>BR0119061040</v>
      </c>
      <c r="B308" s="198">
        <v>1040</v>
      </c>
      <c r="C308" s="190" t="s">
        <v>1160</v>
      </c>
      <c r="D308" s="190" t="s">
        <v>2059</v>
      </c>
      <c r="E308" s="198" t="s">
        <v>487</v>
      </c>
      <c r="F308" s="179">
        <f>VLOOKUP(A308,BASE!A:N,14,0)</f>
        <v>24.08</v>
      </c>
      <c r="G308" s="179">
        <f>VLOOKUP(A308,BASE!A:O,15,0)</f>
        <v>2.4</v>
      </c>
      <c r="H308" s="218">
        <v>0.3</v>
      </c>
      <c r="I308" s="180">
        <f t="shared" si="31"/>
        <v>34.423999999999992</v>
      </c>
      <c r="J308" s="174"/>
    </row>
    <row r="309" spans="1:10" s="190" customFormat="1">
      <c r="A309" s="190" t="str">
        <f t="shared" si="30"/>
        <v>BR0119961040</v>
      </c>
      <c r="B309" s="198">
        <v>1040</v>
      </c>
      <c r="C309" s="190" t="s">
        <v>2067</v>
      </c>
      <c r="D309" s="190" t="s">
        <v>2062</v>
      </c>
      <c r="E309" s="198" t="s">
        <v>487</v>
      </c>
      <c r="F309" s="179">
        <f>VLOOKUP(A309,BASE!A:N,14,0)</f>
        <v>24.079329999999999</v>
      </c>
      <c r="G309" s="179">
        <f>VLOOKUP(A309,BASE!A:O,15,0)</f>
        <v>2.4</v>
      </c>
      <c r="H309" s="218">
        <v>0.3</v>
      </c>
      <c r="I309" s="180">
        <f t="shared" si="31"/>
        <v>34.423128999999996</v>
      </c>
      <c r="J309" s="174"/>
    </row>
    <row r="310" spans="1:10" s="190" customFormat="1">
      <c r="A310" s="190" t="str">
        <f t="shared" si="30"/>
        <v>BR0119061040</v>
      </c>
      <c r="B310" s="198">
        <v>1040</v>
      </c>
      <c r="C310" s="190" t="s">
        <v>1160</v>
      </c>
      <c r="D310" s="190" t="s">
        <v>1677</v>
      </c>
      <c r="E310" s="198" t="s">
        <v>487</v>
      </c>
      <c r="F310" s="179">
        <f>VLOOKUP(A310,BASE!A:N,14,0)</f>
        <v>24.08</v>
      </c>
      <c r="G310" s="179">
        <f>VLOOKUP(A310,BASE!A:O,15,0)</f>
        <v>2.4</v>
      </c>
      <c r="H310" s="218">
        <v>0.3</v>
      </c>
      <c r="I310" s="180">
        <f t="shared" si="31"/>
        <v>34.423999999999992</v>
      </c>
      <c r="J310" s="175"/>
    </row>
    <row r="311" spans="1:10" s="190" customFormat="1">
      <c r="A311" s="190" t="str">
        <f t="shared" si="30"/>
        <v>BR0118921040</v>
      </c>
      <c r="B311" s="198">
        <v>1040</v>
      </c>
      <c r="C311" s="190" t="s">
        <v>1163</v>
      </c>
      <c r="D311" s="190" t="s">
        <v>2057</v>
      </c>
      <c r="E311" s="198" t="s">
        <v>487</v>
      </c>
      <c r="F311" s="179">
        <f>VLOOKUP(A311,BASE!A:N,14,0)</f>
        <v>19.39106</v>
      </c>
      <c r="G311" s="179">
        <f>VLOOKUP(A311,BASE!A:O,15,0)</f>
        <v>2.4</v>
      </c>
      <c r="H311" s="218">
        <v>0.3</v>
      </c>
      <c r="I311" s="180">
        <f t="shared" si="31"/>
        <v>28.328377999999997</v>
      </c>
      <c r="J311" s="174"/>
    </row>
    <row r="312" spans="1:10" s="190" customFormat="1">
      <c r="A312" s="190" t="str">
        <f t="shared" si="30"/>
        <v>120021281040</v>
      </c>
      <c r="B312" s="198">
        <v>1040</v>
      </c>
      <c r="C312" s="190">
        <v>12002128</v>
      </c>
      <c r="D312" s="190" t="s">
        <v>1679</v>
      </c>
      <c r="E312" s="198" t="s">
        <v>487</v>
      </c>
      <c r="F312" s="179">
        <f>VLOOKUP(A312,BASE!A:N,14,0)</f>
        <v>16.594999999999999</v>
      </c>
      <c r="G312" s="179">
        <f>VLOOKUP(A312,BASE!A:O,15,0)</f>
        <v>2.4</v>
      </c>
      <c r="H312" s="218">
        <v>0.3</v>
      </c>
      <c r="I312" s="180">
        <f t="shared" si="31"/>
        <v>24.693499999999997</v>
      </c>
      <c r="J312" s="174"/>
    </row>
    <row r="313" spans="1:10" s="190" customFormat="1">
      <c r="A313" s="190" t="str">
        <f t="shared" si="30"/>
        <v>BR0118921040</v>
      </c>
      <c r="B313" s="198">
        <v>1040</v>
      </c>
      <c r="C313" s="190" t="s">
        <v>1163</v>
      </c>
      <c r="D313" s="190" t="s">
        <v>1681</v>
      </c>
      <c r="E313" s="198" t="s">
        <v>487</v>
      </c>
      <c r="F313" s="179">
        <f>VLOOKUP(A313,BASE!A:N,14,0)</f>
        <v>19.39106</v>
      </c>
      <c r="G313" s="179">
        <f>VLOOKUP(A313,BASE!A:O,15,0)</f>
        <v>2.4</v>
      </c>
      <c r="H313" s="218">
        <v>0.3</v>
      </c>
      <c r="I313" s="180">
        <f t="shared" si="31"/>
        <v>28.328377999999997</v>
      </c>
      <c r="J313" s="175"/>
    </row>
    <row r="314" spans="1:10" s="190" customFormat="1">
      <c r="A314" s="190" t="str">
        <f t="shared" si="30"/>
        <v>BR0119161040</v>
      </c>
      <c r="B314" s="198">
        <v>1040</v>
      </c>
      <c r="C314" s="190" t="s">
        <v>1162</v>
      </c>
      <c r="D314" s="190" t="s">
        <v>1680</v>
      </c>
      <c r="E314" s="198" t="s">
        <v>487</v>
      </c>
      <c r="F314" s="179">
        <f>VLOOKUP(A314,BASE!A:N,14,0)</f>
        <v>19.391249999999999</v>
      </c>
      <c r="G314" s="179">
        <f>VLOOKUP(A314,BASE!A:O,15,0)</f>
        <v>2.4</v>
      </c>
      <c r="H314" s="218">
        <v>0.3</v>
      </c>
      <c r="I314" s="180">
        <f t="shared" si="31"/>
        <v>28.328624999999995</v>
      </c>
      <c r="J314" s="175"/>
    </row>
    <row r="315" spans="1:10" s="190" customFormat="1">
      <c r="A315" s="190" t="str">
        <f t="shared" si="30"/>
        <v>BR0118931040</v>
      </c>
      <c r="B315" s="198">
        <v>1040</v>
      </c>
      <c r="C315" s="190" t="s">
        <v>1164</v>
      </c>
      <c r="D315" s="190" t="s">
        <v>1682</v>
      </c>
      <c r="E315" s="198" t="s">
        <v>487</v>
      </c>
      <c r="F315" s="179">
        <f>VLOOKUP(A315,BASE!A:N,14,0)</f>
        <v>13.28448</v>
      </c>
      <c r="G315" s="179">
        <f>VLOOKUP(A315,BASE!A:O,15,0)</f>
        <v>2.4</v>
      </c>
      <c r="H315" s="218">
        <v>0.3</v>
      </c>
      <c r="I315" s="180">
        <f t="shared" si="31"/>
        <v>20.389824000000001</v>
      </c>
      <c r="J315" s="175"/>
    </row>
    <row r="316" spans="1:10" s="190" customFormat="1">
      <c r="A316" s="190" t="str">
        <f t="shared" si="30"/>
        <v>BR0103021040</v>
      </c>
      <c r="B316" s="198">
        <v>1040</v>
      </c>
      <c r="C316" s="190" t="s">
        <v>1161</v>
      </c>
      <c r="D316" s="190" t="s">
        <v>1678</v>
      </c>
      <c r="E316" s="198" t="s">
        <v>487</v>
      </c>
      <c r="F316" s="179">
        <f>VLOOKUP(A316,BASE!A:N,14,0)</f>
        <v>16.829409999999999</v>
      </c>
      <c r="G316" s="179">
        <f>VLOOKUP(A316,BASE!A:O,15,0)</f>
        <v>2.4</v>
      </c>
      <c r="H316" s="218">
        <v>0.3</v>
      </c>
      <c r="I316" s="180">
        <f t="shared" si="31"/>
        <v>24.998232999999999</v>
      </c>
      <c r="J316" s="175"/>
    </row>
    <row r="317" spans="1:10" s="190" customFormat="1">
      <c r="A317" s="190" t="str">
        <f t="shared" si="30"/>
        <v>BR0118941040</v>
      </c>
      <c r="B317" s="198">
        <v>1040</v>
      </c>
      <c r="C317" s="190" t="s">
        <v>1173</v>
      </c>
      <c r="D317" s="190" t="s">
        <v>2048</v>
      </c>
      <c r="E317" s="198" t="s">
        <v>487</v>
      </c>
      <c r="F317" s="179">
        <f>VLOOKUP(A317,BASE!A:N,14,0)</f>
        <v>27.253440000000001</v>
      </c>
      <c r="G317" s="179">
        <f>VLOOKUP(A317,BASE!A:O,15,0)</f>
        <v>2.4</v>
      </c>
      <c r="H317" s="218">
        <v>0.3</v>
      </c>
      <c r="I317" s="180">
        <f t="shared" si="31"/>
        <v>38.549472000000002</v>
      </c>
      <c r="J317" s="174"/>
    </row>
    <row r="318" spans="1:10" s="190" customFormat="1">
      <c r="A318" s="190" t="str">
        <f t="shared" si="30"/>
        <v>BR0118951040</v>
      </c>
      <c r="B318" s="198">
        <v>1040</v>
      </c>
      <c r="C318" s="190" t="s">
        <v>1174</v>
      </c>
      <c r="D318" s="190" t="s">
        <v>2048</v>
      </c>
      <c r="E318" s="198" t="s">
        <v>487</v>
      </c>
      <c r="F318" s="179">
        <f>VLOOKUP(A318,BASE!A:N,14,0)</f>
        <v>28.58972</v>
      </c>
      <c r="G318" s="179">
        <f>VLOOKUP(A318,BASE!A:O,15,0)</f>
        <v>2.4</v>
      </c>
      <c r="H318" s="218">
        <v>0.3</v>
      </c>
      <c r="I318" s="180">
        <f t="shared" si="31"/>
        <v>40.286636000000001</v>
      </c>
      <c r="J318" s="174"/>
    </row>
    <row r="319" spans="1:10" s="190" customFormat="1">
      <c r="A319" s="190" t="str">
        <f t="shared" si="30"/>
        <v>BR0119081040</v>
      </c>
      <c r="B319" s="198">
        <v>1040</v>
      </c>
      <c r="C319" s="190" t="s">
        <v>1172</v>
      </c>
      <c r="D319" s="190" t="s">
        <v>1692</v>
      </c>
      <c r="E319" s="198" t="s">
        <v>487</v>
      </c>
      <c r="F319" s="179">
        <f>VLOOKUP(A319,BASE!A:N,14,0)</f>
        <v>27.427520000000001</v>
      </c>
      <c r="G319" s="179">
        <f>VLOOKUP(A319,BASE!A:O,15,0)</f>
        <v>2.4</v>
      </c>
      <c r="H319" s="218">
        <v>0.3</v>
      </c>
      <c r="I319" s="180">
        <f t="shared" si="31"/>
        <v>38.775776</v>
      </c>
      <c r="J319" s="174"/>
    </row>
    <row r="320" spans="1:10" s="190" customFormat="1">
      <c r="A320" s="190" t="str">
        <f t="shared" si="30"/>
        <v>BR0114491040</v>
      </c>
      <c r="B320" s="198">
        <v>1040</v>
      </c>
      <c r="C320" s="190" t="s">
        <v>1168</v>
      </c>
      <c r="D320" s="190" t="s">
        <v>1688</v>
      </c>
      <c r="E320" s="198" t="s">
        <v>487</v>
      </c>
      <c r="F320" s="179">
        <f>VLOOKUP(A320,BASE!A:N,14,0)</f>
        <v>25.99389</v>
      </c>
      <c r="G320" s="179">
        <f>VLOOKUP(A320,BASE!A:O,15,0)</f>
        <v>2.4</v>
      </c>
      <c r="H320" s="218">
        <v>0.3</v>
      </c>
      <c r="I320" s="180">
        <f t="shared" si="31"/>
        <v>36.912056999999997</v>
      </c>
      <c r="J320" s="175"/>
    </row>
    <row r="321" spans="1:10" s="190" customFormat="1">
      <c r="A321" s="190" t="str">
        <f t="shared" si="30"/>
        <v>BR0117121040</v>
      </c>
      <c r="B321" s="198">
        <v>1040</v>
      </c>
      <c r="C321" s="190" t="s">
        <v>1166</v>
      </c>
      <c r="D321" s="190" t="s">
        <v>1686</v>
      </c>
      <c r="E321" s="198" t="s">
        <v>487</v>
      </c>
      <c r="F321" s="179">
        <f>VLOOKUP(A321,BASE!A:N,14,0)</f>
        <v>26.903980000000001</v>
      </c>
      <c r="G321" s="179">
        <f>VLOOKUP(A321,BASE!A:O,15,0)</f>
        <v>2.4</v>
      </c>
      <c r="H321" s="218">
        <v>0.3</v>
      </c>
      <c r="I321" s="180">
        <f t="shared" si="31"/>
        <v>38.095174</v>
      </c>
      <c r="J321" s="175"/>
    </row>
    <row r="322" spans="1:10" s="190" customFormat="1">
      <c r="A322" s="190" t="str">
        <f t="shared" si="30"/>
        <v>BR0118941040</v>
      </c>
      <c r="B322" s="198">
        <v>1040</v>
      </c>
      <c r="C322" s="190" t="s">
        <v>1173</v>
      </c>
      <c r="D322" s="190" t="s">
        <v>1693</v>
      </c>
      <c r="E322" s="198" t="s">
        <v>487</v>
      </c>
      <c r="F322" s="179">
        <f>VLOOKUP(A322,BASE!A:N,14,0)</f>
        <v>27.253440000000001</v>
      </c>
      <c r="G322" s="179">
        <f>VLOOKUP(A322,BASE!A:O,15,0)</f>
        <v>2.4</v>
      </c>
      <c r="H322" s="218">
        <v>0.3</v>
      </c>
      <c r="I322" s="180">
        <f t="shared" si="31"/>
        <v>38.549472000000002</v>
      </c>
      <c r="J322" s="175"/>
    </row>
    <row r="323" spans="1:10" s="190" customFormat="1">
      <c r="A323" s="190" t="str">
        <f t="shared" si="30"/>
        <v>BR0118991040</v>
      </c>
      <c r="B323" s="198">
        <v>1040</v>
      </c>
      <c r="C323" s="190" t="s">
        <v>1171</v>
      </c>
      <c r="D323" s="190" t="s">
        <v>1691</v>
      </c>
      <c r="E323" s="198" t="s">
        <v>487</v>
      </c>
      <c r="F323" s="179">
        <f>VLOOKUP(A323,BASE!A:N,14,0)</f>
        <v>26.984860000000001</v>
      </c>
      <c r="G323" s="179">
        <f>VLOOKUP(A323,BASE!A:O,15,0)</f>
        <v>2.4</v>
      </c>
      <c r="H323" s="218">
        <v>0.3</v>
      </c>
      <c r="I323" s="180">
        <f t="shared" si="31"/>
        <v>38.200317999999996</v>
      </c>
      <c r="J323" s="175"/>
    </row>
    <row r="324" spans="1:10" s="190" customFormat="1">
      <c r="A324" s="190" t="str">
        <f t="shared" si="30"/>
        <v>BR0119001040</v>
      </c>
      <c r="B324" s="198">
        <v>1040</v>
      </c>
      <c r="C324" s="190" t="s">
        <v>1170</v>
      </c>
      <c r="D324" s="190" t="s">
        <v>1690</v>
      </c>
      <c r="E324" s="198" t="s">
        <v>487</v>
      </c>
      <c r="F324" s="179">
        <f>VLOOKUP(A324,BASE!A:N,14,0)</f>
        <v>12.345279999999999</v>
      </c>
      <c r="G324" s="179">
        <f>VLOOKUP(A324,BASE!A:O,15,0)</f>
        <v>2.4</v>
      </c>
      <c r="H324" s="218">
        <v>0.3</v>
      </c>
      <c r="I324" s="180">
        <f t="shared" si="31"/>
        <v>19.168863999999999</v>
      </c>
      <c r="J324" s="174"/>
    </row>
    <row r="325" spans="1:10" s="190" customFormat="1">
      <c r="A325" s="190" t="str">
        <f t="shared" si="30"/>
        <v>BR0118951040</v>
      </c>
      <c r="B325" s="198">
        <v>1040</v>
      </c>
      <c r="C325" s="190" t="s">
        <v>1174</v>
      </c>
      <c r="D325" s="190" t="s">
        <v>1694</v>
      </c>
      <c r="E325" s="198" t="s">
        <v>487</v>
      </c>
      <c r="F325" s="179">
        <f>VLOOKUP(A325,BASE!A:N,14,0)</f>
        <v>28.58972</v>
      </c>
      <c r="G325" s="179">
        <f>VLOOKUP(A325,BASE!A:O,15,0)</f>
        <v>2.4</v>
      </c>
      <c r="H325" s="218">
        <v>0.3</v>
      </c>
      <c r="I325" s="180">
        <f t="shared" si="31"/>
        <v>40.286636000000001</v>
      </c>
      <c r="J325" s="175"/>
    </row>
    <row r="326" spans="1:10" s="190" customFormat="1">
      <c r="A326" s="190" t="str">
        <f t="shared" si="30"/>
        <v>BR0114351040</v>
      </c>
      <c r="B326" s="198">
        <v>1040</v>
      </c>
      <c r="C326" s="190" t="s">
        <v>1167</v>
      </c>
      <c r="D326" s="190" t="s">
        <v>1687</v>
      </c>
      <c r="E326" s="198" t="s">
        <v>487</v>
      </c>
      <c r="F326" s="179">
        <f>VLOOKUP(A326,BASE!A:N,14,0)</f>
        <v>26.918030000000002</v>
      </c>
      <c r="G326" s="179">
        <f>VLOOKUP(A326,BASE!A:O,15,0)</f>
        <v>2.4</v>
      </c>
      <c r="H326" s="218">
        <v>0.3</v>
      </c>
      <c r="I326" s="180">
        <f t="shared" si="31"/>
        <v>38.113439</v>
      </c>
      <c r="J326" s="175"/>
    </row>
    <row r="327" spans="1:10" s="190" customFormat="1">
      <c r="A327" s="190" t="str">
        <f t="shared" si="30"/>
        <v>BR0121111040</v>
      </c>
      <c r="B327" s="198">
        <v>1040</v>
      </c>
      <c r="C327" s="190" t="s">
        <v>2073</v>
      </c>
      <c r="D327" s="190" t="s">
        <v>2074</v>
      </c>
      <c r="E327" s="198" t="s">
        <v>487</v>
      </c>
      <c r="F327" s="179">
        <f>VLOOKUP(A327,BASE!A:N,14,0)</f>
        <v>28.826810000000002</v>
      </c>
      <c r="G327" s="179">
        <f>VLOOKUP(A327,BASE!A:O,15,0)</f>
        <v>2.4</v>
      </c>
      <c r="H327" s="218">
        <v>0.3</v>
      </c>
      <c r="I327" s="180">
        <f t="shared" si="31"/>
        <v>40.594853000000001</v>
      </c>
      <c r="J327" s="174"/>
    </row>
    <row r="328" spans="1:10" s="190" customFormat="1">
      <c r="A328" s="190" t="str">
        <f t="shared" si="30"/>
        <v>BR0118761040</v>
      </c>
      <c r="B328" s="198">
        <v>1040</v>
      </c>
      <c r="C328" s="190" t="s">
        <v>1169</v>
      </c>
      <c r="D328" s="190" t="s">
        <v>1689</v>
      </c>
      <c r="E328" s="198" t="s">
        <v>487</v>
      </c>
      <c r="F328" s="179">
        <f>VLOOKUP(A328,BASE!A:N,14,0)</f>
        <v>28.03201</v>
      </c>
      <c r="G328" s="179">
        <f>VLOOKUP(A328,BASE!A:O,15,0)</f>
        <v>2.4</v>
      </c>
      <c r="H328" s="218">
        <v>0.3</v>
      </c>
      <c r="I328" s="180">
        <f t="shared" si="31"/>
        <v>39.561612999999994</v>
      </c>
      <c r="J328" s="175"/>
    </row>
    <row r="329" spans="1:10" s="190" customFormat="1">
      <c r="A329" s="190" t="str">
        <f t="shared" ref="A329:A360" si="32">C329&amp;B329</f>
        <v>120107831040</v>
      </c>
      <c r="B329" s="198">
        <v>1040</v>
      </c>
      <c r="C329" s="190">
        <v>12010783</v>
      </c>
      <c r="D329" s="190" t="s">
        <v>1685</v>
      </c>
      <c r="E329" s="198" t="s">
        <v>487</v>
      </c>
      <c r="F329" s="179">
        <f>VLOOKUP(A329,BASE!A:N,14,0)</f>
        <v>26.731069999999999</v>
      </c>
      <c r="G329" s="179">
        <f>VLOOKUP(A329,BASE!A:O,15,0)</f>
        <v>2.4</v>
      </c>
      <c r="H329" s="218">
        <v>0.3</v>
      </c>
      <c r="I329" s="180">
        <f t="shared" ref="I329:I360" si="33">SUM(F329:G329)*H329+SUM(F329:G329)</f>
        <v>37.870390999999998</v>
      </c>
      <c r="J329" s="175"/>
    </row>
    <row r="330" spans="1:10" s="190" customFormat="1">
      <c r="A330" s="190" t="str">
        <f t="shared" si="32"/>
        <v>BR0119021040</v>
      </c>
      <c r="B330" s="198">
        <v>1040</v>
      </c>
      <c r="C330" s="190" t="s">
        <v>1175</v>
      </c>
      <c r="D330" s="190" t="s">
        <v>1695</v>
      </c>
      <c r="E330" s="198" t="s">
        <v>487</v>
      </c>
      <c r="F330" s="179">
        <f>VLOOKUP(A330,BASE!A:N,14,0)</f>
        <v>27.6</v>
      </c>
      <c r="G330" s="179">
        <f>VLOOKUP(A330,BASE!A:O,15,0)</f>
        <v>2.4</v>
      </c>
      <c r="H330" s="218">
        <v>0.3</v>
      </c>
      <c r="I330" s="180">
        <f t="shared" si="33"/>
        <v>39</v>
      </c>
      <c r="J330" s="175"/>
    </row>
    <row r="331" spans="1:10" s="190" customFormat="1">
      <c r="A331" s="190" t="str">
        <f t="shared" si="32"/>
        <v>BR0119031040</v>
      </c>
      <c r="B331" s="198">
        <v>1040</v>
      </c>
      <c r="C331" s="190" t="s">
        <v>1176</v>
      </c>
      <c r="D331" s="190" t="s">
        <v>1696</v>
      </c>
      <c r="E331" s="198" t="s">
        <v>487</v>
      </c>
      <c r="F331" s="179">
        <f>VLOOKUP(A331,BASE!A:N,14,0)</f>
        <v>19.294</v>
      </c>
      <c r="G331" s="179">
        <f>VLOOKUP(A331,BASE!A:O,15,0)</f>
        <v>2.4</v>
      </c>
      <c r="H331" s="218">
        <v>0.3</v>
      </c>
      <c r="I331" s="180">
        <f t="shared" si="33"/>
        <v>28.202199999999998</v>
      </c>
      <c r="J331" s="175"/>
    </row>
    <row r="332" spans="1:10" s="190" customFormat="1">
      <c r="A332" s="190" t="str">
        <f t="shared" si="32"/>
        <v>120107841040</v>
      </c>
      <c r="B332" s="198">
        <v>1040</v>
      </c>
      <c r="C332" s="190">
        <v>12010784</v>
      </c>
      <c r="D332" s="190" t="s">
        <v>1684</v>
      </c>
      <c r="E332" s="198" t="s">
        <v>487</v>
      </c>
      <c r="F332" s="179">
        <f>VLOOKUP(A332,BASE!A:N,14,0)</f>
        <v>26.441199999999998</v>
      </c>
      <c r="G332" s="179">
        <f>VLOOKUP(A332,BASE!A:O,15,0)</f>
        <v>2.4</v>
      </c>
      <c r="H332" s="218">
        <v>0.3</v>
      </c>
      <c r="I332" s="180">
        <f t="shared" si="33"/>
        <v>37.493559999999995</v>
      </c>
      <c r="J332" s="174"/>
    </row>
    <row r="333" spans="1:10" s="190" customFormat="1">
      <c r="A333" s="190" t="str">
        <f t="shared" si="32"/>
        <v>BR0119121040</v>
      </c>
      <c r="B333" s="198">
        <v>1040</v>
      </c>
      <c r="C333" s="190" t="s">
        <v>1177</v>
      </c>
      <c r="D333" s="190" t="s">
        <v>1697</v>
      </c>
      <c r="E333" s="198" t="s">
        <v>487</v>
      </c>
      <c r="F333" s="179">
        <f>VLOOKUP(A333,BASE!A:N,14,0)</f>
        <v>28.0777</v>
      </c>
      <c r="G333" s="179">
        <f>VLOOKUP(A333,BASE!A:O,15,0)</f>
        <v>2.4</v>
      </c>
      <c r="H333" s="218">
        <v>0.3</v>
      </c>
      <c r="I333" s="180">
        <f t="shared" si="33"/>
        <v>39.621009999999998</v>
      </c>
      <c r="J333" s="175"/>
    </row>
    <row r="334" spans="1:10" s="190" customFormat="1">
      <c r="A334" s="190" t="str">
        <f t="shared" si="32"/>
        <v>BR0119091040</v>
      </c>
      <c r="B334" s="198">
        <v>1040</v>
      </c>
      <c r="C334" s="190" t="s">
        <v>1178</v>
      </c>
      <c r="D334" s="190" t="s">
        <v>1698</v>
      </c>
      <c r="E334" s="198" t="s">
        <v>487</v>
      </c>
      <c r="F334" s="179">
        <f>VLOOKUP(A334,BASE!A:N,14,0)</f>
        <v>35.64</v>
      </c>
      <c r="G334" s="179">
        <f>VLOOKUP(A334,BASE!A:O,15,0)</f>
        <v>2.4</v>
      </c>
      <c r="H334" s="218">
        <v>0.3</v>
      </c>
      <c r="I334" s="180">
        <f t="shared" si="33"/>
        <v>49.451999999999998</v>
      </c>
      <c r="J334" s="174"/>
    </row>
    <row r="335" spans="1:10" s="190" customFormat="1">
      <c r="A335" s="190" t="str">
        <f t="shared" si="32"/>
        <v>BR0120271040</v>
      </c>
      <c r="B335" s="198">
        <v>1040</v>
      </c>
      <c r="C335" s="190" t="s">
        <v>1179</v>
      </c>
      <c r="D335" s="190" t="s">
        <v>1699</v>
      </c>
      <c r="E335" s="198" t="s">
        <v>487</v>
      </c>
      <c r="F335" s="179">
        <f>VLOOKUP(A335,BASE!A:N,14,0)</f>
        <v>17.667249999999999</v>
      </c>
      <c r="G335" s="179">
        <f>VLOOKUP(A335,BASE!A:O,15,0)</f>
        <v>2.4</v>
      </c>
      <c r="H335" s="218">
        <v>0.3</v>
      </c>
      <c r="I335" s="180">
        <f t="shared" si="33"/>
        <v>26.087424999999996</v>
      </c>
      <c r="J335" s="175"/>
    </row>
    <row r="336" spans="1:10" s="190" customFormat="1">
      <c r="A336" s="190" t="str">
        <f t="shared" si="32"/>
        <v>BR0119571040</v>
      </c>
      <c r="B336" s="198">
        <v>1040</v>
      </c>
      <c r="C336" s="190" t="s">
        <v>1443</v>
      </c>
      <c r="D336" s="190" t="s">
        <v>1935</v>
      </c>
      <c r="E336" s="198" t="s">
        <v>487</v>
      </c>
      <c r="F336" s="179">
        <f>VLOOKUP(A336,BASE!A:N,14,0)</f>
        <v>29.893169999999998</v>
      </c>
      <c r="G336" s="179">
        <f>VLOOKUP(A336,BASE!A:O,15,0)</f>
        <v>3.06</v>
      </c>
      <c r="H336" s="218">
        <v>0.3</v>
      </c>
      <c r="I336" s="180">
        <f t="shared" si="33"/>
        <v>42.839120999999999</v>
      </c>
      <c r="J336" s="174"/>
    </row>
    <row r="337" spans="1:10" s="190" customFormat="1">
      <c r="A337" s="190" t="str">
        <f t="shared" si="32"/>
        <v>BR0115171040</v>
      </c>
      <c r="B337" s="198">
        <v>1040</v>
      </c>
      <c r="C337" s="190" t="s">
        <v>1442</v>
      </c>
      <c r="D337" s="190" t="s">
        <v>1934</v>
      </c>
      <c r="E337" s="198" t="s">
        <v>487</v>
      </c>
      <c r="F337" s="179">
        <f>VLOOKUP(A337,BASE!A:N,14,0)</f>
        <v>29.892330000000001</v>
      </c>
      <c r="G337" s="179">
        <f>VLOOKUP(A337,BASE!A:O,15,0)</f>
        <v>3.06</v>
      </c>
      <c r="H337" s="218">
        <v>0.3</v>
      </c>
      <c r="I337" s="180">
        <f t="shared" si="33"/>
        <v>42.838029000000006</v>
      </c>
      <c r="J337" s="174"/>
    </row>
    <row r="338" spans="1:10" s="190" customFormat="1">
      <c r="A338" s="190" t="str">
        <f t="shared" si="32"/>
        <v>BR0052951040</v>
      </c>
      <c r="B338" s="198">
        <v>1040</v>
      </c>
      <c r="C338" s="190" t="s">
        <v>1444</v>
      </c>
      <c r="D338" s="190" t="s">
        <v>1936</v>
      </c>
      <c r="E338" s="198" t="s">
        <v>487</v>
      </c>
      <c r="F338" s="179">
        <f>VLOOKUP(A338,BASE!A:N,14,0)</f>
        <v>30.39997</v>
      </c>
      <c r="G338" s="179">
        <f>VLOOKUP(A338,BASE!A:O,15,0)</f>
        <v>3.06</v>
      </c>
      <c r="H338" s="218">
        <v>0.3</v>
      </c>
      <c r="I338" s="180">
        <f t="shared" si="33"/>
        <v>43.497960999999997</v>
      </c>
      <c r="J338" s="175"/>
    </row>
    <row r="339" spans="1:10" s="190" customFormat="1">
      <c r="A339" s="190" t="str">
        <f t="shared" si="32"/>
        <v>BR0121151040</v>
      </c>
      <c r="B339" s="198">
        <v>1040</v>
      </c>
      <c r="C339" s="190" t="s">
        <v>2051</v>
      </c>
      <c r="D339" s="190" t="s">
        <v>2052</v>
      </c>
      <c r="E339" s="198" t="s">
        <v>487</v>
      </c>
      <c r="F339" s="179">
        <f>VLOOKUP(A339,BASE!A:N,14,0)</f>
        <v>29.710339999999999</v>
      </c>
      <c r="G339" s="179">
        <f>VLOOKUP(A339,BASE!A:O,15,0)</f>
        <v>3.06</v>
      </c>
      <c r="H339" s="218">
        <v>0.3</v>
      </c>
      <c r="I339" s="180">
        <f t="shared" si="33"/>
        <v>42.601441999999999</v>
      </c>
      <c r="J339" s="174"/>
    </row>
    <row r="340" spans="1:10" s="190" customFormat="1">
      <c r="A340" s="190" t="str">
        <f t="shared" si="32"/>
        <v>BR0120881040</v>
      </c>
      <c r="B340" s="198">
        <v>1040</v>
      </c>
      <c r="C340" s="190" t="s">
        <v>2044</v>
      </c>
      <c r="D340" s="190" t="s">
        <v>2045</v>
      </c>
      <c r="E340" s="198" t="s">
        <v>487</v>
      </c>
      <c r="F340" s="179">
        <f>VLOOKUP(A340,BASE!A:N,14,0)</f>
        <v>14.689959999999999</v>
      </c>
      <c r="G340" s="179">
        <f>VLOOKUP(A340,BASE!A:O,15,0)</f>
        <v>3.06</v>
      </c>
      <c r="H340" s="218">
        <v>0.3</v>
      </c>
      <c r="I340" s="180">
        <f t="shared" si="33"/>
        <v>23.074947999999999</v>
      </c>
      <c r="J340" s="174"/>
    </row>
    <row r="341" spans="1:10" s="190" customFormat="1">
      <c r="A341" s="190" t="str">
        <f t="shared" si="32"/>
        <v>BR0120861040</v>
      </c>
      <c r="B341" s="198">
        <v>1040</v>
      </c>
      <c r="C341" s="190" t="s">
        <v>2046</v>
      </c>
      <c r="D341" s="190" t="s">
        <v>2047</v>
      </c>
      <c r="E341" s="198" t="s">
        <v>487</v>
      </c>
      <c r="F341" s="179">
        <f>VLOOKUP(A341,BASE!A:N,14,0)</f>
        <v>42.000959999999999</v>
      </c>
      <c r="G341" s="179">
        <f>VLOOKUP(A341,BASE!A:O,15,0)</f>
        <v>3.06</v>
      </c>
      <c r="H341" s="218">
        <v>0.3</v>
      </c>
      <c r="I341" s="180">
        <f t="shared" si="33"/>
        <v>58.579248</v>
      </c>
      <c r="J341" s="174"/>
    </row>
    <row r="342" spans="1:10" s="190" customFormat="1">
      <c r="A342" s="190" t="str">
        <f t="shared" si="32"/>
        <v>BR0117801040</v>
      </c>
      <c r="B342" s="198">
        <v>1040</v>
      </c>
      <c r="C342" s="190" t="s">
        <v>1453</v>
      </c>
      <c r="D342" s="190" t="s">
        <v>2066</v>
      </c>
      <c r="E342" s="198" t="s">
        <v>487</v>
      </c>
      <c r="F342" s="179">
        <f>VLOOKUP(A342,BASE!A:N,14,0)</f>
        <v>79.448949999999996</v>
      </c>
      <c r="G342" s="179">
        <f>VLOOKUP(A342,BASE!A:O,15,0)</f>
        <v>3.06</v>
      </c>
      <c r="H342" s="218">
        <v>0.3</v>
      </c>
      <c r="I342" s="180">
        <f t="shared" si="33"/>
        <v>107.261635</v>
      </c>
      <c r="J342" s="174"/>
    </row>
    <row r="343" spans="1:10" s="190" customFormat="1">
      <c r="A343" s="190" t="str">
        <f t="shared" si="32"/>
        <v>BR0105741040</v>
      </c>
      <c r="B343" s="198">
        <v>1040</v>
      </c>
      <c r="C343" s="190" t="s">
        <v>1447</v>
      </c>
      <c r="D343" s="190" t="s">
        <v>1939</v>
      </c>
      <c r="E343" s="198" t="s">
        <v>487</v>
      </c>
      <c r="F343" s="179">
        <f>VLOOKUP(A343,BASE!A:N,14,0)</f>
        <v>116.12666</v>
      </c>
      <c r="G343" s="179">
        <f>VLOOKUP(A343,BASE!A:O,15,0)</f>
        <v>3.06</v>
      </c>
      <c r="H343" s="218">
        <v>0.3</v>
      </c>
      <c r="I343" s="180">
        <f t="shared" si="33"/>
        <v>154.94265799999999</v>
      </c>
      <c r="J343" s="175"/>
    </row>
    <row r="344" spans="1:10" s="190" customFormat="1">
      <c r="A344" s="190" t="str">
        <f t="shared" si="32"/>
        <v>BR0119511040</v>
      </c>
      <c r="B344" s="198">
        <v>1040</v>
      </c>
      <c r="C344" s="190" t="s">
        <v>1458</v>
      </c>
      <c r="D344" s="190" t="s">
        <v>1949</v>
      </c>
      <c r="E344" s="198" t="s">
        <v>487</v>
      </c>
      <c r="F344" s="179">
        <f>VLOOKUP(A344,BASE!A:N,14,0)</f>
        <v>82.114829999999998</v>
      </c>
      <c r="G344" s="179">
        <f>VLOOKUP(A344,BASE!A:O,15,0)</f>
        <v>3.06</v>
      </c>
      <c r="H344" s="218">
        <v>0.3</v>
      </c>
      <c r="I344" s="180">
        <f t="shared" si="33"/>
        <v>110.727279</v>
      </c>
      <c r="J344" s="175"/>
    </row>
    <row r="345" spans="1:10" s="190" customFormat="1">
      <c r="A345" s="190" t="str">
        <f t="shared" si="32"/>
        <v>BR0099101040</v>
      </c>
      <c r="B345" s="198">
        <v>1040</v>
      </c>
      <c r="C345" s="190" t="s">
        <v>1452</v>
      </c>
      <c r="D345" s="190" t="s">
        <v>1941</v>
      </c>
      <c r="E345" s="198" t="s">
        <v>487</v>
      </c>
      <c r="F345" s="179">
        <f>VLOOKUP(A345,BASE!A:N,14,0)</f>
        <v>80.729849999999999</v>
      </c>
      <c r="G345" s="179">
        <f>VLOOKUP(A345,BASE!A:O,15,0)</f>
        <v>3.06</v>
      </c>
      <c r="H345" s="218">
        <v>0.3</v>
      </c>
      <c r="I345" s="180">
        <f t="shared" si="33"/>
        <v>108.926805</v>
      </c>
      <c r="J345" s="175"/>
    </row>
    <row r="346" spans="1:10" s="190" customFormat="1">
      <c r="A346" s="190" t="str">
        <f t="shared" si="32"/>
        <v>BR0119411040</v>
      </c>
      <c r="B346" s="198">
        <v>1040</v>
      </c>
      <c r="C346" s="190" t="s">
        <v>1449</v>
      </c>
      <c r="D346" s="190" t="s">
        <v>1941</v>
      </c>
      <c r="E346" s="198" t="s">
        <v>487</v>
      </c>
      <c r="F346" s="179">
        <f>VLOOKUP(A346,BASE!A:N,14,0)</f>
        <v>63.879329999999996</v>
      </c>
      <c r="G346" s="179">
        <f>VLOOKUP(A346,BASE!A:O,15,0)</f>
        <v>3.06</v>
      </c>
      <c r="H346" s="218">
        <v>0.3</v>
      </c>
      <c r="I346" s="180">
        <f t="shared" si="33"/>
        <v>87.021129000000002</v>
      </c>
      <c r="J346" s="174"/>
    </row>
    <row r="347" spans="1:10" s="190" customFormat="1">
      <c r="A347" s="190" t="str">
        <f t="shared" si="32"/>
        <v>BR0116871040</v>
      </c>
      <c r="B347" s="198">
        <v>1040</v>
      </c>
      <c r="C347" s="190" t="s">
        <v>1451</v>
      </c>
      <c r="D347" s="190" t="s">
        <v>1943</v>
      </c>
      <c r="E347" s="198" t="s">
        <v>487</v>
      </c>
      <c r="F347" s="179">
        <f>VLOOKUP(A347,BASE!A:N,14,0)</f>
        <v>59.656840000000003</v>
      </c>
      <c r="G347" s="179">
        <f>VLOOKUP(A347,BASE!A:O,15,0)</f>
        <v>3.06</v>
      </c>
      <c r="H347" s="218">
        <v>0.3</v>
      </c>
      <c r="I347" s="180">
        <f t="shared" si="33"/>
        <v>81.531891999999999</v>
      </c>
      <c r="J347" s="174"/>
    </row>
    <row r="348" spans="1:10" s="190" customFormat="1">
      <c r="A348" s="190" t="str">
        <f t="shared" si="32"/>
        <v>BR0114061040</v>
      </c>
      <c r="B348" s="198">
        <v>1040</v>
      </c>
      <c r="C348" s="190" t="s">
        <v>1450</v>
      </c>
      <c r="D348" s="190" t="s">
        <v>1942</v>
      </c>
      <c r="E348" s="198" t="s">
        <v>487</v>
      </c>
      <c r="F348" s="179">
        <f>VLOOKUP(A348,BASE!A:N,14,0)</f>
        <v>80.904130000000009</v>
      </c>
      <c r="G348" s="179">
        <f>VLOOKUP(A348,BASE!A:O,15,0)</f>
        <v>3.06</v>
      </c>
      <c r="H348" s="218">
        <v>0.3</v>
      </c>
      <c r="I348" s="180">
        <f t="shared" si="33"/>
        <v>109.15336900000001</v>
      </c>
      <c r="J348" s="175"/>
    </row>
    <row r="349" spans="1:10" s="190" customFormat="1">
      <c r="A349" s="190" t="str">
        <f t="shared" si="32"/>
        <v>BR0114331040</v>
      </c>
      <c r="B349" s="198">
        <v>1040</v>
      </c>
      <c r="C349" s="190" t="s">
        <v>1445</v>
      </c>
      <c r="D349" s="190" t="s">
        <v>1937</v>
      </c>
      <c r="E349" s="198" t="s">
        <v>487</v>
      </c>
      <c r="F349" s="179">
        <f>VLOOKUP(A349,BASE!A:N,14,0)</f>
        <v>54.183999999999997</v>
      </c>
      <c r="G349" s="179">
        <f>VLOOKUP(A349,BASE!A:O,15,0)</f>
        <v>3.06</v>
      </c>
      <c r="H349" s="218">
        <v>0.3</v>
      </c>
      <c r="I349" s="180">
        <f t="shared" si="33"/>
        <v>74.417199999999994</v>
      </c>
      <c r="J349" s="175"/>
    </row>
    <row r="350" spans="1:10" s="190" customFormat="1">
      <c r="A350" s="190" t="str">
        <f t="shared" si="32"/>
        <v>BR0107531040</v>
      </c>
      <c r="B350" s="198">
        <v>1040</v>
      </c>
      <c r="C350" s="190" t="s">
        <v>1446</v>
      </c>
      <c r="D350" s="190" t="s">
        <v>1938</v>
      </c>
      <c r="E350" s="198" t="s">
        <v>487</v>
      </c>
      <c r="F350" s="179">
        <f>VLOOKUP(A350,BASE!A:N,14,0)</f>
        <v>55.399970000000003</v>
      </c>
      <c r="G350" s="179">
        <f>VLOOKUP(A350,BASE!A:O,15,0)</f>
        <v>3.06</v>
      </c>
      <c r="H350" s="218">
        <v>0.3</v>
      </c>
      <c r="I350" s="180">
        <f t="shared" si="33"/>
        <v>75.997961000000004</v>
      </c>
      <c r="J350" s="175"/>
    </row>
    <row r="351" spans="1:10" s="190" customFormat="1">
      <c r="A351" s="190" t="str">
        <f t="shared" si="32"/>
        <v>BR0115111040</v>
      </c>
      <c r="B351" s="198">
        <v>1040</v>
      </c>
      <c r="C351" s="190" t="s">
        <v>1448</v>
      </c>
      <c r="D351" s="190" t="s">
        <v>1940</v>
      </c>
      <c r="E351" s="198" t="s">
        <v>487</v>
      </c>
      <c r="F351" s="179">
        <f>VLOOKUP(A351,BASE!A:N,14,0)</f>
        <v>121.36309</v>
      </c>
      <c r="G351" s="179">
        <f>VLOOKUP(A351,BASE!A:O,15,0)</f>
        <v>3.06</v>
      </c>
      <c r="H351" s="218">
        <v>0.3</v>
      </c>
      <c r="I351" s="180">
        <f t="shared" si="33"/>
        <v>161.75001700000001</v>
      </c>
      <c r="J351" s="175"/>
    </row>
    <row r="352" spans="1:10" s="190" customFormat="1">
      <c r="A352" s="190" t="str">
        <f t="shared" si="32"/>
        <v>BR0116621040</v>
      </c>
      <c r="B352" s="198">
        <v>1040</v>
      </c>
      <c r="C352" s="190" t="s">
        <v>1459</v>
      </c>
      <c r="D352" s="190" t="s">
        <v>1950</v>
      </c>
      <c r="E352" s="198" t="s">
        <v>487</v>
      </c>
      <c r="F352" s="179">
        <f>VLOOKUP(A352,BASE!A:N,14,0)</f>
        <v>68.483370000000008</v>
      </c>
      <c r="G352" s="179">
        <f>VLOOKUP(A352,BASE!A:O,15,0)</f>
        <v>3.06</v>
      </c>
      <c r="H352" s="218">
        <v>0.3</v>
      </c>
      <c r="I352" s="180">
        <f t="shared" si="33"/>
        <v>93.006381000000005</v>
      </c>
      <c r="J352" s="174"/>
    </row>
    <row r="353" spans="1:10" s="190" customFormat="1">
      <c r="A353" s="190" t="str">
        <f t="shared" si="32"/>
        <v>BR0116081040</v>
      </c>
      <c r="B353" s="198">
        <v>1040</v>
      </c>
      <c r="C353" s="190" t="s">
        <v>1456</v>
      </c>
      <c r="D353" s="190" t="s">
        <v>1947</v>
      </c>
      <c r="E353" s="198" t="s">
        <v>487</v>
      </c>
      <c r="F353" s="179">
        <f>VLOOKUP(A353,BASE!A:N,14,0)</f>
        <v>66.088889999999992</v>
      </c>
      <c r="G353" s="179">
        <f>VLOOKUP(A353,BASE!A:O,15,0)</f>
        <v>3.06</v>
      </c>
      <c r="H353" s="218">
        <v>0.3</v>
      </c>
      <c r="I353" s="180">
        <f t="shared" si="33"/>
        <v>89.893556999999987</v>
      </c>
      <c r="J353" s="174"/>
    </row>
    <row r="354" spans="1:10" s="190" customFormat="1">
      <c r="A354" s="190" t="str">
        <f t="shared" si="32"/>
        <v>BR0106301040</v>
      </c>
      <c r="B354" s="198">
        <v>1040</v>
      </c>
      <c r="C354" s="190" t="s">
        <v>1454</v>
      </c>
      <c r="D354" s="190" t="s">
        <v>1945</v>
      </c>
      <c r="E354" s="198" t="s">
        <v>487</v>
      </c>
      <c r="F354" s="179">
        <f>VLOOKUP(A354,BASE!A:N,14,0)</f>
        <v>41.082250000000002</v>
      </c>
      <c r="G354" s="179">
        <f>VLOOKUP(A354,BASE!A:O,15,0)</f>
        <v>3.06</v>
      </c>
      <c r="H354" s="218">
        <v>0.3</v>
      </c>
      <c r="I354" s="180">
        <f t="shared" si="33"/>
        <v>57.384925000000003</v>
      </c>
      <c r="J354" s="175"/>
    </row>
    <row r="355" spans="1:10" s="190" customFormat="1">
      <c r="A355" s="190" t="str">
        <f t="shared" si="32"/>
        <v>BR0119301040</v>
      </c>
      <c r="B355" s="198">
        <v>1040</v>
      </c>
      <c r="C355" s="190" t="s">
        <v>1486</v>
      </c>
      <c r="D355" s="190" t="s">
        <v>1978</v>
      </c>
      <c r="E355" s="198" t="s">
        <v>487</v>
      </c>
      <c r="F355" s="179">
        <f>VLOOKUP(A355,BASE!A:N,14,0)</f>
        <v>107.751</v>
      </c>
      <c r="G355" s="179">
        <f>VLOOKUP(A355,BASE!A:O,15,0)</f>
        <v>3.06</v>
      </c>
      <c r="H355" s="218">
        <v>0.3</v>
      </c>
      <c r="I355" s="180">
        <f t="shared" si="33"/>
        <v>144.05430000000001</v>
      </c>
      <c r="J355" s="174"/>
    </row>
    <row r="356" spans="1:10" s="190" customFormat="1">
      <c r="A356" s="190" t="str">
        <f t="shared" si="32"/>
        <v>BR0117451040</v>
      </c>
      <c r="B356" s="198">
        <v>1040</v>
      </c>
      <c r="C356" s="190" t="s">
        <v>1466</v>
      </c>
      <c r="D356" s="190" t="s">
        <v>1957</v>
      </c>
      <c r="E356" s="198" t="s">
        <v>487</v>
      </c>
      <c r="F356" s="179">
        <f>VLOOKUP(A356,BASE!A:N,14,0)</f>
        <v>101.127</v>
      </c>
      <c r="G356" s="179">
        <f>VLOOKUP(A356,BASE!A:O,15,0)</f>
        <v>3.06</v>
      </c>
      <c r="H356" s="218">
        <v>0.3</v>
      </c>
      <c r="I356" s="180">
        <f t="shared" si="33"/>
        <v>135.44309999999999</v>
      </c>
      <c r="J356" s="175"/>
    </row>
    <row r="357" spans="1:10" s="190" customFormat="1">
      <c r="A357" s="190" t="str">
        <f t="shared" si="32"/>
        <v>BR0120501040</v>
      </c>
      <c r="B357" s="198">
        <v>1040</v>
      </c>
      <c r="C357" s="190" t="s">
        <v>1515</v>
      </c>
      <c r="D357" s="190" t="s">
        <v>2006</v>
      </c>
      <c r="E357" s="198" t="s">
        <v>487</v>
      </c>
      <c r="F357" s="179">
        <f>VLOOKUP(A357,BASE!A:N,14,0)</f>
        <v>104.41154</v>
      </c>
      <c r="G357" s="179">
        <f>VLOOKUP(A357,BASE!A:O,15,0)</f>
        <v>3.06</v>
      </c>
      <c r="H357" s="218">
        <v>0.3</v>
      </c>
      <c r="I357" s="180">
        <f t="shared" si="33"/>
        <v>139.71300200000002</v>
      </c>
      <c r="J357" s="174"/>
    </row>
    <row r="358" spans="1:10" s="190" customFormat="1">
      <c r="A358" s="190" t="str">
        <f t="shared" si="32"/>
        <v>BR0115041040</v>
      </c>
      <c r="B358" s="198">
        <v>1040</v>
      </c>
      <c r="C358" s="190" t="s">
        <v>1472</v>
      </c>
      <c r="D358" s="190" t="s">
        <v>2042</v>
      </c>
      <c r="E358" s="198" t="s">
        <v>487</v>
      </c>
      <c r="F358" s="179">
        <f>VLOOKUP(A358,BASE!A:N,14,0)</f>
        <v>100.52001</v>
      </c>
      <c r="G358" s="179">
        <f>VLOOKUP(A358,BASE!A:O,15,0)</f>
        <v>3.06</v>
      </c>
      <c r="H358" s="218">
        <v>0.3</v>
      </c>
      <c r="I358" s="180">
        <f t="shared" si="33"/>
        <v>134.65401299999999</v>
      </c>
      <c r="J358" s="174"/>
    </row>
    <row r="359" spans="1:10" s="190" customFormat="1">
      <c r="A359" s="190" t="str">
        <f t="shared" si="32"/>
        <v>BR0116831040</v>
      </c>
      <c r="B359" s="198">
        <v>1040</v>
      </c>
      <c r="C359" s="190" t="s">
        <v>1468</v>
      </c>
      <c r="D359" s="190" t="s">
        <v>2042</v>
      </c>
      <c r="E359" s="198" t="s">
        <v>487</v>
      </c>
      <c r="F359" s="179">
        <f>VLOOKUP(A359,BASE!A:N,14,0)</f>
        <v>99.941249999999997</v>
      </c>
      <c r="G359" s="179">
        <f>VLOOKUP(A359,BASE!A:O,15,0)</f>
        <v>3.06</v>
      </c>
      <c r="H359" s="218">
        <v>0.3</v>
      </c>
      <c r="I359" s="180">
        <f t="shared" si="33"/>
        <v>133.901625</v>
      </c>
      <c r="J359" s="174"/>
    </row>
    <row r="360" spans="1:10" s="190" customFormat="1">
      <c r="A360" s="190" t="str">
        <f t="shared" si="32"/>
        <v>BR0115381040</v>
      </c>
      <c r="B360" s="198">
        <v>1040</v>
      </c>
      <c r="C360" s="190" t="s">
        <v>1460</v>
      </c>
      <c r="D360" s="190" t="s">
        <v>2069</v>
      </c>
      <c r="E360" s="198" t="s">
        <v>487</v>
      </c>
      <c r="F360" s="179">
        <f>VLOOKUP(A360,BASE!A:N,14,0)</f>
        <v>110.50922</v>
      </c>
      <c r="G360" s="179">
        <f>VLOOKUP(A360,BASE!A:O,15,0)</f>
        <v>3.06</v>
      </c>
      <c r="H360" s="218">
        <v>0.3</v>
      </c>
      <c r="I360" s="180">
        <f t="shared" si="33"/>
        <v>147.63998599999999</v>
      </c>
      <c r="J360" s="174"/>
    </row>
    <row r="361" spans="1:10" s="190" customFormat="1">
      <c r="A361" s="190" t="str">
        <f t="shared" ref="A361:A392" si="34">C361&amp;B361</f>
        <v>BR0115411040</v>
      </c>
      <c r="B361" s="198">
        <v>1040</v>
      </c>
      <c r="C361" s="190" t="s">
        <v>1474</v>
      </c>
      <c r="D361" s="190" t="s">
        <v>2063</v>
      </c>
      <c r="E361" s="198" t="s">
        <v>487</v>
      </c>
      <c r="F361" s="179">
        <f>VLOOKUP(A361,BASE!A:N,14,0)</f>
        <v>105.7805</v>
      </c>
      <c r="G361" s="179">
        <f>VLOOKUP(A361,BASE!A:O,15,0)</f>
        <v>3.06</v>
      </c>
      <c r="H361" s="218">
        <v>0.3</v>
      </c>
      <c r="I361" s="180">
        <f t="shared" ref="I361:I392" si="35">SUM(F361:G361)*H361+SUM(F361:G361)</f>
        <v>141.49265</v>
      </c>
      <c r="J361" s="174"/>
    </row>
    <row r="362" spans="1:10" s="190" customFormat="1">
      <c r="A362" s="190" t="str">
        <f t="shared" si="34"/>
        <v>BR0117591040</v>
      </c>
      <c r="B362" s="198">
        <v>1040</v>
      </c>
      <c r="C362" s="190" t="s">
        <v>1467</v>
      </c>
      <c r="D362" s="190" t="s">
        <v>2063</v>
      </c>
      <c r="E362" s="198" t="s">
        <v>487</v>
      </c>
      <c r="F362" s="179">
        <f>VLOOKUP(A362,BASE!A:N,14,0)</f>
        <v>106.75123000000001</v>
      </c>
      <c r="G362" s="179">
        <f>VLOOKUP(A362,BASE!A:O,15,0)</f>
        <v>3.06</v>
      </c>
      <c r="H362" s="218">
        <v>0.3</v>
      </c>
      <c r="I362" s="180">
        <f t="shared" si="35"/>
        <v>142.75459900000001</v>
      </c>
      <c r="J362" s="174"/>
    </row>
    <row r="363" spans="1:10" s="190" customFormat="1">
      <c r="A363" s="190" t="str">
        <f t="shared" si="34"/>
        <v>BR0115801040</v>
      </c>
      <c r="B363" s="198">
        <v>1040</v>
      </c>
      <c r="C363" s="190" t="s">
        <v>1469</v>
      </c>
      <c r="D363" s="190" t="s">
        <v>1960</v>
      </c>
      <c r="E363" s="198" t="s">
        <v>487</v>
      </c>
      <c r="F363" s="179">
        <f>VLOOKUP(A363,BASE!A:N,14,0)</f>
        <v>102.19946</v>
      </c>
      <c r="G363" s="179">
        <f>VLOOKUP(A363,BASE!A:O,15,0)</f>
        <v>3.06</v>
      </c>
      <c r="H363" s="218">
        <v>0.3</v>
      </c>
      <c r="I363" s="180">
        <f t="shared" si="35"/>
        <v>136.837298</v>
      </c>
      <c r="J363" s="174"/>
    </row>
    <row r="364" spans="1:10" s="190" customFormat="1">
      <c r="A364" s="190" t="str">
        <f t="shared" si="34"/>
        <v>BR0115831040</v>
      </c>
      <c r="B364" s="198">
        <v>1040</v>
      </c>
      <c r="C364" s="190" t="s">
        <v>1483</v>
      </c>
      <c r="D364" s="190" t="s">
        <v>1975</v>
      </c>
      <c r="E364" s="198" t="s">
        <v>487</v>
      </c>
      <c r="F364" s="179">
        <f>VLOOKUP(A364,BASE!A:N,14,0)</f>
        <v>108.00171</v>
      </c>
      <c r="G364" s="179">
        <f>VLOOKUP(A364,BASE!A:O,15,0)</f>
        <v>3.06</v>
      </c>
      <c r="H364" s="218">
        <v>0.3</v>
      </c>
      <c r="I364" s="180">
        <f t="shared" si="35"/>
        <v>144.380223</v>
      </c>
      <c r="J364" s="175"/>
    </row>
    <row r="365" spans="1:10" s="190" customFormat="1">
      <c r="A365" s="190" t="str">
        <f t="shared" si="34"/>
        <v>BR0116451040</v>
      </c>
      <c r="B365" s="198">
        <v>1040</v>
      </c>
      <c r="C365" s="190" t="s">
        <v>1473</v>
      </c>
      <c r="D365" s="190" t="s">
        <v>1964</v>
      </c>
      <c r="E365" s="198" t="s">
        <v>487</v>
      </c>
      <c r="F365" s="179">
        <f>VLOOKUP(A365,BASE!A:N,14,0)</f>
        <v>66.13</v>
      </c>
      <c r="G365" s="179">
        <f>VLOOKUP(A365,BASE!A:O,15,0)</f>
        <v>3.06</v>
      </c>
      <c r="H365" s="218">
        <v>0.3</v>
      </c>
      <c r="I365" s="180">
        <f t="shared" si="35"/>
        <v>89.947000000000003</v>
      </c>
      <c r="J365" s="175"/>
    </row>
    <row r="366" spans="1:10" s="190" customFormat="1">
      <c r="A366" s="190" t="str">
        <f t="shared" si="34"/>
        <v>BR0115841040</v>
      </c>
      <c r="B366" s="198">
        <v>1040</v>
      </c>
      <c r="C366" s="190" t="s">
        <v>1465</v>
      </c>
      <c r="D366" s="190" t="s">
        <v>1956</v>
      </c>
      <c r="E366" s="198" t="s">
        <v>487</v>
      </c>
      <c r="F366" s="179">
        <f>VLOOKUP(A366,BASE!A:N,14,0)</f>
        <v>105.14146</v>
      </c>
      <c r="G366" s="179">
        <f>VLOOKUP(A366,BASE!A:O,15,0)</f>
        <v>3.06</v>
      </c>
      <c r="H366" s="218">
        <v>0.3</v>
      </c>
      <c r="I366" s="180">
        <f t="shared" si="35"/>
        <v>140.66189800000001</v>
      </c>
      <c r="J366" s="175"/>
    </row>
    <row r="367" spans="1:10" s="190" customFormat="1">
      <c r="A367" s="190" t="str">
        <f t="shared" si="34"/>
        <v>BR0119211040</v>
      </c>
      <c r="B367" s="198">
        <v>1040</v>
      </c>
      <c r="C367" s="190" t="s">
        <v>1485</v>
      </c>
      <c r="D367" s="190" t="s">
        <v>1977</v>
      </c>
      <c r="E367" s="198" t="s">
        <v>487</v>
      </c>
      <c r="F367" s="179">
        <f>VLOOKUP(A367,BASE!A:N,14,0)</f>
        <v>75.908690000000007</v>
      </c>
      <c r="G367" s="179">
        <f>VLOOKUP(A367,BASE!A:O,15,0)</f>
        <v>3.06</v>
      </c>
      <c r="H367" s="218">
        <v>0.3</v>
      </c>
      <c r="I367" s="180">
        <f t="shared" si="35"/>
        <v>102.65929700000001</v>
      </c>
      <c r="J367" s="175"/>
    </row>
    <row r="368" spans="1:10" s="190" customFormat="1">
      <c r="A368" s="190" t="str">
        <f t="shared" si="34"/>
        <v>BR0115261040</v>
      </c>
      <c r="B368" s="198">
        <v>1040</v>
      </c>
      <c r="C368" s="190" t="s">
        <v>1478</v>
      </c>
      <c r="D368" s="190" t="s">
        <v>1969</v>
      </c>
      <c r="E368" s="198" t="s">
        <v>487</v>
      </c>
      <c r="F368" s="179">
        <f>VLOOKUP(A368,BASE!A:N,14,0)</f>
        <v>100.01635</v>
      </c>
      <c r="G368" s="179">
        <f>VLOOKUP(A368,BASE!A:O,15,0)</f>
        <v>3.06</v>
      </c>
      <c r="H368" s="218">
        <v>0.3</v>
      </c>
      <c r="I368" s="180">
        <f t="shared" si="35"/>
        <v>133.99925500000001</v>
      </c>
      <c r="J368" s="174"/>
    </row>
    <row r="369" spans="1:10" s="190" customFormat="1">
      <c r="A369" s="190" t="str">
        <f t="shared" si="34"/>
        <v>BR0120061040</v>
      </c>
      <c r="B369" s="198">
        <v>1040</v>
      </c>
      <c r="C369" s="190" t="s">
        <v>1491</v>
      </c>
      <c r="D369" s="190" t="s">
        <v>1982</v>
      </c>
      <c r="E369" s="198" t="s">
        <v>487</v>
      </c>
      <c r="F369" s="179">
        <f>VLOOKUP(A369,BASE!A:N,14,0)</f>
        <v>103.56972</v>
      </c>
      <c r="G369" s="179">
        <f>VLOOKUP(A369,BASE!A:O,15,0)</f>
        <v>3.06</v>
      </c>
      <c r="H369" s="218">
        <v>0.3</v>
      </c>
      <c r="I369" s="180">
        <f t="shared" si="35"/>
        <v>138.61863600000001</v>
      </c>
      <c r="J369" s="174"/>
    </row>
    <row r="370" spans="1:10" s="190" customFormat="1">
      <c r="A370" s="190" t="str">
        <f t="shared" si="34"/>
        <v>BR0116831040</v>
      </c>
      <c r="B370" s="198">
        <v>1040</v>
      </c>
      <c r="C370" s="190" t="s">
        <v>1468</v>
      </c>
      <c r="D370" s="190" t="s">
        <v>1959</v>
      </c>
      <c r="E370" s="198" t="s">
        <v>487</v>
      </c>
      <c r="F370" s="179">
        <f>VLOOKUP(A370,BASE!A:N,14,0)</f>
        <v>99.941249999999997</v>
      </c>
      <c r="G370" s="179">
        <f>VLOOKUP(A370,BASE!A:O,15,0)</f>
        <v>3.06</v>
      </c>
      <c r="H370" s="218">
        <v>0.3</v>
      </c>
      <c r="I370" s="180">
        <f t="shared" si="35"/>
        <v>133.901625</v>
      </c>
      <c r="J370" s="174"/>
    </row>
    <row r="371" spans="1:10" s="190" customFormat="1">
      <c r="A371" s="190" t="str">
        <f t="shared" si="34"/>
        <v>BR0119291040</v>
      </c>
      <c r="B371" s="198">
        <v>1040</v>
      </c>
      <c r="C371" s="190" t="s">
        <v>1484</v>
      </c>
      <c r="D371" s="190" t="s">
        <v>1976</v>
      </c>
      <c r="E371" s="198" t="s">
        <v>487</v>
      </c>
      <c r="F371" s="179">
        <f>VLOOKUP(A371,BASE!A:N,14,0)</f>
        <v>107.57387</v>
      </c>
      <c r="G371" s="179">
        <f>VLOOKUP(A371,BASE!A:O,15,0)</f>
        <v>3.06</v>
      </c>
      <c r="H371" s="218">
        <v>0.3</v>
      </c>
      <c r="I371" s="180">
        <f t="shared" si="35"/>
        <v>143.82403099999999</v>
      </c>
      <c r="J371" s="174"/>
    </row>
    <row r="372" spans="1:10" s="190" customFormat="1">
      <c r="A372" s="190" t="str">
        <f t="shared" si="34"/>
        <v>BR0115041040</v>
      </c>
      <c r="B372" s="198">
        <v>1040</v>
      </c>
      <c r="C372" s="190" t="s">
        <v>1472</v>
      </c>
      <c r="D372" s="190" t="s">
        <v>1963</v>
      </c>
      <c r="E372" s="198" t="s">
        <v>487</v>
      </c>
      <c r="F372" s="179">
        <f>VLOOKUP(A372,BASE!A:N,14,0)</f>
        <v>100.52001</v>
      </c>
      <c r="G372" s="179">
        <f>VLOOKUP(A372,BASE!A:O,15,0)</f>
        <v>3.06</v>
      </c>
      <c r="H372" s="218">
        <v>0.3</v>
      </c>
      <c r="I372" s="180">
        <f t="shared" si="35"/>
        <v>134.65401299999999</v>
      </c>
      <c r="J372" s="175"/>
    </row>
    <row r="373" spans="1:10" s="190" customFormat="1">
      <c r="A373" s="190" t="str">
        <f t="shared" si="34"/>
        <v>BR0115871040</v>
      </c>
      <c r="B373" s="198">
        <v>1040</v>
      </c>
      <c r="C373" s="190" t="s">
        <v>1480</v>
      </c>
      <c r="D373" s="190" t="s">
        <v>1971</v>
      </c>
      <c r="E373" s="198" t="s">
        <v>487</v>
      </c>
      <c r="F373" s="179">
        <f>VLOOKUP(A373,BASE!A:N,14,0)</f>
        <v>107.3306</v>
      </c>
      <c r="G373" s="179">
        <f>VLOOKUP(A373,BASE!A:O,15,0)</f>
        <v>3.06</v>
      </c>
      <c r="H373" s="218">
        <v>0.3</v>
      </c>
      <c r="I373" s="180">
        <f t="shared" si="35"/>
        <v>143.50778</v>
      </c>
      <c r="J373" s="175"/>
    </row>
    <row r="374" spans="1:10" s="190" customFormat="1">
      <c r="A374" s="190" t="str">
        <f t="shared" si="34"/>
        <v>BR0116381040</v>
      </c>
      <c r="B374" s="198">
        <v>1040</v>
      </c>
      <c r="C374" s="190" t="s">
        <v>1476</v>
      </c>
      <c r="D374" s="190" t="s">
        <v>1967</v>
      </c>
      <c r="E374" s="198" t="s">
        <v>487</v>
      </c>
      <c r="F374" s="179">
        <f>VLOOKUP(A374,BASE!A:N,14,0)</f>
        <v>100.83478000000001</v>
      </c>
      <c r="G374" s="179">
        <f>VLOOKUP(A374,BASE!A:O,15,0)</f>
        <v>3.06</v>
      </c>
      <c r="H374" s="218">
        <v>0.3</v>
      </c>
      <c r="I374" s="180">
        <f t="shared" si="35"/>
        <v>135.06321400000002</v>
      </c>
      <c r="J374" s="174"/>
    </row>
    <row r="375" spans="1:10" s="190" customFormat="1">
      <c r="A375" s="190" t="str">
        <f t="shared" si="34"/>
        <v>BR0116571040</v>
      </c>
      <c r="B375" s="198">
        <v>1040</v>
      </c>
      <c r="C375" s="190" t="s">
        <v>1489</v>
      </c>
      <c r="D375" s="190" t="s">
        <v>1981</v>
      </c>
      <c r="E375" s="198" t="s">
        <v>487</v>
      </c>
      <c r="F375" s="179">
        <f>VLOOKUP(A375,BASE!A:N,14,0)</f>
        <v>100.1066</v>
      </c>
      <c r="G375" s="179">
        <f>VLOOKUP(A375,BASE!A:O,15,0)</f>
        <v>3.06</v>
      </c>
      <c r="H375" s="218">
        <v>0.3</v>
      </c>
      <c r="I375" s="180">
        <f t="shared" si="35"/>
        <v>134.11658</v>
      </c>
      <c r="J375" s="175"/>
    </row>
    <row r="376" spans="1:10" s="190" customFormat="1">
      <c r="A376" s="190" t="str">
        <f t="shared" si="34"/>
        <v>BR0116851040</v>
      </c>
      <c r="B376" s="198">
        <v>1040</v>
      </c>
      <c r="C376" s="190" t="s">
        <v>1477</v>
      </c>
      <c r="D376" s="190" t="s">
        <v>1968</v>
      </c>
      <c r="E376" s="198" t="s">
        <v>487</v>
      </c>
      <c r="F376" s="179">
        <f>VLOOKUP(A376,BASE!A:N,14,0)</f>
        <v>102.1665</v>
      </c>
      <c r="G376" s="179">
        <f>VLOOKUP(A376,BASE!A:O,15,0)</f>
        <v>3.06</v>
      </c>
      <c r="H376" s="218">
        <v>0.3</v>
      </c>
      <c r="I376" s="180">
        <f t="shared" si="35"/>
        <v>136.79445000000001</v>
      </c>
      <c r="J376" s="175"/>
    </row>
    <row r="377" spans="1:10" s="190" customFormat="1">
      <c r="A377" s="190" t="str">
        <f t="shared" si="34"/>
        <v>BR0115351040</v>
      </c>
      <c r="B377" s="198">
        <v>1040</v>
      </c>
      <c r="C377" s="190" t="s">
        <v>1462</v>
      </c>
      <c r="D377" s="190" t="s">
        <v>1953</v>
      </c>
      <c r="E377" s="198" t="s">
        <v>487</v>
      </c>
      <c r="F377" s="179">
        <f>VLOOKUP(A377,BASE!A:N,14,0)</f>
        <v>107.37729</v>
      </c>
      <c r="G377" s="179">
        <f>VLOOKUP(A377,BASE!A:O,15,0)</f>
        <v>3.06</v>
      </c>
      <c r="H377" s="218">
        <v>0.3</v>
      </c>
      <c r="I377" s="180">
        <f t="shared" si="35"/>
        <v>143.568477</v>
      </c>
      <c r="J377" s="175"/>
    </row>
    <row r="378" spans="1:10" s="190" customFormat="1">
      <c r="A378" s="190" t="str">
        <f t="shared" si="34"/>
        <v>BR0115621040</v>
      </c>
      <c r="B378" s="198">
        <v>1040</v>
      </c>
      <c r="C378" s="190" t="s">
        <v>1490</v>
      </c>
      <c r="D378" s="190" t="s">
        <v>1953</v>
      </c>
      <c r="E378" s="198" t="s">
        <v>487</v>
      </c>
      <c r="F378" s="179">
        <f>VLOOKUP(A378,BASE!A:N,14,0)</f>
        <v>110.21101</v>
      </c>
      <c r="G378" s="179">
        <f>VLOOKUP(A378,BASE!A:O,15,0)</f>
        <v>3.06</v>
      </c>
      <c r="H378" s="218">
        <v>0.3</v>
      </c>
      <c r="I378" s="180">
        <f t="shared" si="35"/>
        <v>147.25231300000002</v>
      </c>
      <c r="J378" s="175"/>
    </row>
    <row r="379" spans="1:10" s="190" customFormat="1">
      <c r="A379" s="190" t="str">
        <f t="shared" si="34"/>
        <v>BR0115381040</v>
      </c>
      <c r="B379" s="198">
        <v>1040</v>
      </c>
      <c r="C379" s="190" t="s">
        <v>1460</v>
      </c>
      <c r="D379" s="190" t="s">
        <v>1951</v>
      </c>
      <c r="E379" s="198" t="s">
        <v>487</v>
      </c>
      <c r="F379" s="179">
        <f>VLOOKUP(A379,BASE!A:N,14,0)</f>
        <v>110.50922</v>
      </c>
      <c r="G379" s="179">
        <f>VLOOKUP(A379,BASE!A:O,15,0)</f>
        <v>3.06</v>
      </c>
      <c r="H379" s="218">
        <v>0.3</v>
      </c>
      <c r="I379" s="180">
        <f t="shared" si="35"/>
        <v>147.63998599999999</v>
      </c>
      <c r="J379" s="174"/>
    </row>
    <row r="380" spans="1:10" s="190" customFormat="1">
      <c r="A380" s="190" t="str">
        <f t="shared" si="34"/>
        <v>BR0118211040</v>
      </c>
      <c r="B380" s="198">
        <v>1040</v>
      </c>
      <c r="C380" s="190" t="s">
        <v>1461</v>
      </c>
      <c r="D380" s="190" t="s">
        <v>1952</v>
      </c>
      <c r="E380" s="198" t="s">
        <v>487</v>
      </c>
      <c r="F380" s="179">
        <f>VLOOKUP(A380,BASE!A:N,14,0)</f>
        <v>107.65208</v>
      </c>
      <c r="G380" s="179">
        <f>VLOOKUP(A380,BASE!A:O,15,0)</f>
        <v>3.06</v>
      </c>
      <c r="H380" s="218">
        <v>0.3</v>
      </c>
      <c r="I380" s="180">
        <f t="shared" si="35"/>
        <v>143.925704</v>
      </c>
      <c r="J380" s="174"/>
    </row>
    <row r="381" spans="1:10" s="190" customFormat="1">
      <c r="A381" s="190" t="str">
        <f t="shared" si="34"/>
        <v>BR0117591040</v>
      </c>
      <c r="B381" s="198">
        <v>1040</v>
      </c>
      <c r="C381" s="190" t="s">
        <v>1467</v>
      </c>
      <c r="D381" s="190" t="s">
        <v>1958</v>
      </c>
      <c r="E381" s="198" t="s">
        <v>487</v>
      </c>
      <c r="F381" s="179">
        <f>VLOOKUP(A381,BASE!A:N,14,0)</f>
        <v>106.75123000000001</v>
      </c>
      <c r="G381" s="179">
        <f>VLOOKUP(A381,BASE!A:O,15,0)</f>
        <v>3.06</v>
      </c>
      <c r="H381" s="218">
        <v>0.3</v>
      </c>
      <c r="I381" s="180">
        <f t="shared" si="35"/>
        <v>142.75459900000001</v>
      </c>
      <c r="J381" s="174"/>
    </row>
    <row r="382" spans="1:10" s="190" customFormat="1">
      <c r="A382" s="190" t="str">
        <f t="shared" si="34"/>
        <v>BR0115411040</v>
      </c>
      <c r="B382" s="198">
        <v>1040</v>
      </c>
      <c r="C382" s="190" t="s">
        <v>1474</v>
      </c>
      <c r="D382" s="190" t="s">
        <v>1965</v>
      </c>
      <c r="E382" s="198" t="s">
        <v>487</v>
      </c>
      <c r="F382" s="179">
        <f>VLOOKUP(A382,BASE!A:N,14,0)</f>
        <v>105.7805</v>
      </c>
      <c r="G382" s="179">
        <f>VLOOKUP(A382,BASE!A:O,15,0)</f>
        <v>3.06</v>
      </c>
      <c r="H382" s="218">
        <v>0.3</v>
      </c>
      <c r="I382" s="180">
        <f t="shared" si="35"/>
        <v>141.49265</v>
      </c>
      <c r="J382" s="175"/>
    </row>
    <row r="383" spans="1:10" s="190" customFormat="1">
      <c r="A383" s="190" t="str">
        <f t="shared" si="34"/>
        <v>BR0119661040</v>
      </c>
      <c r="B383" s="198">
        <v>1040</v>
      </c>
      <c r="C383" s="190" t="s">
        <v>1487</v>
      </c>
      <c r="D383" s="190" t="s">
        <v>1979</v>
      </c>
      <c r="E383" s="198" t="s">
        <v>487</v>
      </c>
      <c r="F383" s="179">
        <f>VLOOKUP(A383,BASE!A:N,14,0)</f>
        <v>104.15984</v>
      </c>
      <c r="G383" s="179">
        <f>VLOOKUP(A383,BASE!A:O,15,0)</f>
        <v>3.06</v>
      </c>
      <c r="H383" s="218">
        <v>0.3</v>
      </c>
      <c r="I383" s="180">
        <f t="shared" si="35"/>
        <v>139.38579200000001</v>
      </c>
      <c r="J383" s="174"/>
    </row>
    <row r="384" spans="1:10" s="190" customFormat="1">
      <c r="A384" s="190" t="str">
        <f t="shared" si="34"/>
        <v>BR0116231040</v>
      </c>
      <c r="B384" s="198">
        <v>1040</v>
      </c>
      <c r="C384" s="190" t="s">
        <v>1481</v>
      </c>
      <c r="D384" s="190" t="s">
        <v>1972</v>
      </c>
      <c r="E384" s="198" t="s">
        <v>487</v>
      </c>
      <c r="F384" s="179">
        <f>VLOOKUP(A384,BASE!A:N,14,0)</f>
        <v>51.642969999999998</v>
      </c>
      <c r="G384" s="179">
        <f>VLOOKUP(A384,BASE!A:O,15,0)</f>
        <v>3.06</v>
      </c>
      <c r="H384" s="218">
        <v>0.3</v>
      </c>
      <c r="I384" s="180">
        <f t="shared" si="35"/>
        <v>71.113861</v>
      </c>
      <c r="J384" s="175"/>
    </row>
    <row r="385" spans="1:10" s="190" customFormat="1">
      <c r="A385" s="190" t="str">
        <f t="shared" si="34"/>
        <v>BR0117421040</v>
      </c>
      <c r="B385" s="198">
        <v>1040</v>
      </c>
      <c r="C385" s="190" t="s">
        <v>1475</v>
      </c>
      <c r="D385" s="190" t="s">
        <v>1966</v>
      </c>
      <c r="E385" s="198" t="s">
        <v>487</v>
      </c>
      <c r="F385" s="179">
        <f>VLOOKUP(A385,BASE!A:N,14,0)</f>
        <v>108.12966</v>
      </c>
      <c r="G385" s="179">
        <f>VLOOKUP(A385,BASE!A:O,15,0)</f>
        <v>3.06</v>
      </c>
      <c r="H385" s="218">
        <v>0.3</v>
      </c>
      <c r="I385" s="180">
        <f t="shared" si="35"/>
        <v>144.546558</v>
      </c>
      <c r="J385" s="175"/>
    </row>
    <row r="386" spans="1:10" s="190" customFormat="1">
      <c r="A386" s="190" t="str">
        <f t="shared" si="34"/>
        <v>BR0120531040</v>
      </c>
      <c r="B386" s="198">
        <v>1040</v>
      </c>
      <c r="C386" s="190" t="s">
        <v>1514</v>
      </c>
      <c r="D386" s="190" t="s">
        <v>2004</v>
      </c>
      <c r="E386" s="198" t="s">
        <v>487</v>
      </c>
      <c r="F386" s="179">
        <f>VLOOKUP(A386,BASE!A:N,14,0)</f>
        <v>102.79832999999999</v>
      </c>
      <c r="G386" s="179">
        <f>VLOOKUP(A386,BASE!A:O,15,0)</f>
        <v>3.06</v>
      </c>
      <c r="H386" s="218">
        <v>0.3</v>
      </c>
      <c r="I386" s="180">
        <f t="shared" si="35"/>
        <v>137.61582899999999</v>
      </c>
      <c r="J386" s="175"/>
    </row>
    <row r="387" spans="1:10" s="190" customFormat="1">
      <c r="A387" s="190" t="str">
        <f t="shared" si="34"/>
        <v>BR0115851040</v>
      </c>
      <c r="B387" s="198">
        <v>1040</v>
      </c>
      <c r="C387" s="190" t="s">
        <v>1479</v>
      </c>
      <c r="D387" s="190" t="s">
        <v>1970</v>
      </c>
      <c r="E387" s="198" t="s">
        <v>487</v>
      </c>
      <c r="F387" s="179">
        <f>VLOOKUP(A387,BASE!A:N,14,0)</f>
        <v>103.60072000000001</v>
      </c>
      <c r="G387" s="179">
        <f>VLOOKUP(A387,BASE!A:O,15,0)</f>
        <v>3.06</v>
      </c>
      <c r="H387" s="218">
        <v>0.3</v>
      </c>
      <c r="I387" s="180">
        <f t="shared" si="35"/>
        <v>138.65893600000001</v>
      </c>
      <c r="J387" s="175"/>
    </row>
    <row r="388" spans="1:10" s="190" customFormat="1">
      <c r="A388" s="190" t="str">
        <f t="shared" si="34"/>
        <v>BR0120291040</v>
      </c>
      <c r="B388" s="198">
        <v>1040</v>
      </c>
      <c r="C388" s="190" t="s">
        <v>1492</v>
      </c>
      <c r="D388" s="190" t="s">
        <v>1983</v>
      </c>
      <c r="E388" s="198" t="s">
        <v>487</v>
      </c>
      <c r="F388" s="179">
        <f>VLOOKUP(A388,BASE!A:N,14,0)</f>
        <v>76.203950000000006</v>
      </c>
      <c r="G388" s="179">
        <f>VLOOKUP(A388,BASE!A:O,15,0)</f>
        <v>3.06</v>
      </c>
      <c r="H388" s="218">
        <v>0.3</v>
      </c>
      <c r="I388" s="180">
        <f t="shared" si="35"/>
        <v>103.04313500000001</v>
      </c>
      <c r="J388" s="175"/>
    </row>
    <row r="389" spans="1:10" s="190" customFormat="1">
      <c r="A389" s="190" t="str">
        <f t="shared" si="34"/>
        <v>BR0115881040</v>
      </c>
      <c r="B389" s="198">
        <v>1040</v>
      </c>
      <c r="C389" s="190" t="s">
        <v>1463</v>
      </c>
      <c r="D389" s="190" t="s">
        <v>1954</v>
      </c>
      <c r="E389" s="198" t="s">
        <v>487</v>
      </c>
      <c r="F389" s="179">
        <f>VLOOKUP(A389,BASE!A:N,14,0)</f>
        <v>100.05352000000001</v>
      </c>
      <c r="G389" s="179">
        <f>VLOOKUP(A389,BASE!A:O,15,0)</f>
        <v>3.06</v>
      </c>
      <c r="H389" s="218">
        <v>0.3</v>
      </c>
      <c r="I389" s="180">
        <f t="shared" si="35"/>
        <v>134.04757600000002</v>
      </c>
      <c r="J389" s="175"/>
    </row>
    <row r="390" spans="1:10" s="190" customFormat="1">
      <c r="A390" s="190" t="str">
        <f t="shared" si="34"/>
        <v>BR0115911040</v>
      </c>
      <c r="B390" s="198">
        <v>1040</v>
      </c>
      <c r="C390" s="190" t="s">
        <v>1470</v>
      </c>
      <c r="D390" s="190" t="s">
        <v>1961</v>
      </c>
      <c r="E390" s="198" t="s">
        <v>487</v>
      </c>
      <c r="F390" s="179">
        <f>VLOOKUP(A390,BASE!A:N,14,0)</f>
        <v>100.87948</v>
      </c>
      <c r="G390" s="179">
        <f>VLOOKUP(A390,BASE!A:O,15,0)</f>
        <v>3.06</v>
      </c>
      <c r="H390" s="218">
        <v>0.3</v>
      </c>
      <c r="I390" s="180">
        <f t="shared" si="35"/>
        <v>135.12132400000002</v>
      </c>
      <c r="J390" s="175"/>
    </row>
    <row r="391" spans="1:10" s="190" customFormat="1">
      <c r="A391" s="190" t="str">
        <f t="shared" si="34"/>
        <v>BR0116021040</v>
      </c>
      <c r="B391" s="198">
        <v>1040</v>
      </c>
      <c r="C391" s="190" t="s">
        <v>1471</v>
      </c>
      <c r="D391" s="190" t="s">
        <v>1962</v>
      </c>
      <c r="E391" s="198" t="s">
        <v>487</v>
      </c>
      <c r="F391" s="179">
        <f>VLOOKUP(A391,BASE!A:N,14,0)</f>
        <v>100.44537</v>
      </c>
      <c r="G391" s="179">
        <f>VLOOKUP(A391,BASE!A:O,15,0)</f>
        <v>3.06</v>
      </c>
      <c r="H391" s="218">
        <v>0.3</v>
      </c>
      <c r="I391" s="180">
        <f t="shared" si="35"/>
        <v>134.55698100000001</v>
      </c>
      <c r="J391" s="175"/>
    </row>
    <row r="392" spans="1:10" s="190" customFormat="1">
      <c r="A392" s="190" t="str">
        <f t="shared" si="34"/>
        <v>BR0117691040</v>
      </c>
      <c r="B392" s="198">
        <v>1040</v>
      </c>
      <c r="C392" s="190" t="s">
        <v>1464</v>
      </c>
      <c r="D392" s="190" t="s">
        <v>1955</v>
      </c>
      <c r="E392" s="198" t="s">
        <v>487</v>
      </c>
      <c r="F392" s="179">
        <f>VLOOKUP(A392,BASE!A:N,14,0)</f>
        <v>107.34</v>
      </c>
      <c r="G392" s="179">
        <f>VLOOKUP(A392,BASE!A:O,15,0)</f>
        <v>3.06</v>
      </c>
      <c r="H392" s="218">
        <v>0.3</v>
      </c>
      <c r="I392" s="180">
        <f t="shared" si="35"/>
        <v>143.52000000000001</v>
      </c>
      <c r="J392" s="175"/>
    </row>
    <row r="393" spans="1:10" s="190" customFormat="1">
      <c r="A393" s="190" t="str">
        <f t="shared" ref="A393:A416" si="36">C393&amp;B393</f>
        <v>BR0115661040</v>
      </c>
      <c r="B393" s="198">
        <v>1040</v>
      </c>
      <c r="C393" s="190" t="s">
        <v>1482</v>
      </c>
      <c r="D393" s="190" t="s">
        <v>1973</v>
      </c>
      <c r="E393" s="198" t="s">
        <v>487</v>
      </c>
      <c r="F393" s="179">
        <f>VLOOKUP(A393,BASE!A:N,14,0)</f>
        <v>109.04009000000001</v>
      </c>
      <c r="G393" s="179">
        <f>VLOOKUP(A393,BASE!A:O,15,0)</f>
        <v>3.06</v>
      </c>
      <c r="H393" s="218">
        <v>0.3</v>
      </c>
      <c r="I393" s="180">
        <f t="shared" ref="I393:I416" si="37">SUM(F393:G393)*H393+SUM(F393:G393)</f>
        <v>145.73011700000001</v>
      </c>
      <c r="J393" s="175"/>
    </row>
    <row r="394" spans="1:10" s="190" customFormat="1">
      <c r="A394" s="190" t="str">
        <f t="shared" si="36"/>
        <v>BR0116251040</v>
      </c>
      <c r="B394" s="198">
        <v>1040</v>
      </c>
      <c r="C394" s="190" t="s">
        <v>1488</v>
      </c>
      <c r="D394" s="190" t="s">
        <v>1980</v>
      </c>
      <c r="E394" s="198" t="s">
        <v>487</v>
      </c>
      <c r="F394" s="179">
        <f>VLOOKUP(A394,BASE!A:N,14,0)</f>
        <v>119.80658</v>
      </c>
      <c r="G394" s="179">
        <f>VLOOKUP(A394,BASE!A:O,15,0)</f>
        <v>3.06</v>
      </c>
      <c r="H394" s="218">
        <v>0.3</v>
      </c>
      <c r="I394" s="180">
        <f t="shared" si="37"/>
        <v>159.72655399999999</v>
      </c>
      <c r="J394" s="174"/>
    </row>
    <row r="395" spans="1:10" s="190" customFormat="1">
      <c r="A395" s="190" t="str">
        <f t="shared" si="36"/>
        <v>BR0113044010</v>
      </c>
      <c r="B395" s="198">
        <v>4010</v>
      </c>
      <c r="C395" s="190" t="s">
        <v>1180</v>
      </c>
      <c r="D395" s="190" t="s">
        <v>1700</v>
      </c>
      <c r="E395" s="198" t="s">
        <v>487</v>
      </c>
      <c r="F395" s="179">
        <f>VLOOKUP(A395,BASE!A:N,14,0)</f>
        <v>189.74939000000001</v>
      </c>
      <c r="G395" s="179">
        <f>VLOOKUP(A395,BASE!A:O,15,0)</f>
        <v>7.52</v>
      </c>
      <c r="H395" s="218">
        <v>0.3</v>
      </c>
      <c r="I395" s="180">
        <f t="shared" si="37"/>
        <v>256.45020700000003</v>
      </c>
      <c r="J395" s="175"/>
    </row>
    <row r="396" spans="1:10" s="190" customFormat="1">
      <c r="A396" s="190" t="str">
        <f t="shared" si="36"/>
        <v>BR0113124010</v>
      </c>
      <c r="B396" s="198">
        <v>4010</v>
      </c>
      <c r="C396" s="190" t="s">
        <v>1181</v>
      </c>
      <c r="D396" s="190" t="s">
        <v>1701</v>
      </c>
      <c r="E396" s="198" t="s">
        <v>487</v>
      </c>
      <c r="F396" s="179">
        <f>VLOOKUP(A396,BASE!A:N,14,0)</f>
        <v>99.117000000000004</v>
      </c>
      <c r="G396" s="179">
        <f>VLOOKUP(A396,BASE!A:O,15,0)</f>
        <v>7.52</v>
      </c>
      <c r="H396" s="218">
        <v>0.3</v>
      </c>
      <c r="I396" s="180">
        <f t="shared" si="37"/>
        <v>138.62809999999999</v>
      </c>
      <c r="J396" s="175"/>
    </row>
    <row r="397" spans="1:10" s="190" customFormat="1">
      <c r="A397" s="190" t="str">
        <f t="shared" si="36"/>
        <v>220109461040</v>
      </c>
      <c r="B397" s="198">
        <v>1040</v>
      </c>
      <c r="C397" s="190">
        <v>22010946</v>
      </c>
      <c r="D397" s="190" t="s">
        <v>1641</v>
      </c>
      <c r="E397" s="198" t="s">
        <v>487</v>
      </c>
      <c r="F397" s="179">
        <f>VLOOKUP(A397,BASE!A:N,14,0)</f>
        <v>10.532830000000001</v>
      </c>
      <c r="G397" s="179">
        <f>VLOOKUP(A397,BASE!A:O,15,0)</f>
        <v>0.38</v>
      </c>
      <c r="H397" s="218">
        <v>0.3</v>
      </c>
      <c r="I397" s="180">
        <f t="shared" si="37"/>
        <v>14.186679000000002</v>
      </c>
      <c r="J397" s="175"/>
    </row>
    <row r="398" spans="1:10" s="190" customFormat="1">
      <c r="A398" s="190" t="str">
        <f t="shared" si="36"/>
        <v>BR0110142060</v>
      </c>
      <c r="B398" s="198">
        <v>2060</v>
      </c>
      <c r="C398" s="190" t="s">
        <v>1371</v>
      </c>
      <c r="D398" s="190" t="s">
        <v>2089</v>
      </c>
      <c r="E398" s="198" t="s">
        <v>487</v>
      </c>
      <c r="F398" s="179">
        <f>VLOOKUP(A398,BASE!A:N,14,0)</f>
        <v>54.18553</v>
      </c>
      <c r="G398" s="179">
        <f>VLOOKUP(A398,BASE!A:O,15,0)</f>
        <v>2.12</v>
      </c>
      <c r="H398" s="218">
        <v>0.3</v>
      </c>
      <c r="I398" s="180">
        <f t="shared" si="37"/>
        <v>73.197188999999995</v>
      </c>
      <c r="J398" s="174"/>
    </row>
    <row r="399" spans="1:10" s="190" customFormat="1">
      <c r="A399" s="190" t="str">
        <f t="shared" si="36"/>
        <v>BR0117812061</v>
      </c>
      <c r="B399" s="198">
        <v>2061</v>
      </c>
      <c r="C399" s="190" t="s">
        <v>1435</v>
      </c>
      <c r="D399" s="190" t="s">
        <v>1928</v>
      </c>
      <c r="E399" s="198" t="s">
        <v>487</v>
      </c>
      <c r="F399" s="179">
        <f>VLOOKUP(A399,BASE!A:N,14,0)</f>
        <v>49.972000000000001</v>
      </c>
      <c r="G399" s="179">
        <f>VLOOKUP(A399,BASE!A:O,15,0)</f>
        <v>1.8</v>
      </c>
      <c r="H399" s="218">
        <v>0.3</v>
      </c>
      <c r="I399" s="180">
        <f t="shared" si="37"/>
        <v>67.303600000000003</v>
      </c>
      <c r="J399" s="174"/>
    </row>
    <row r="400" spans="1:10" s="190" customFormat="1">
      <c r="A400" s="190" t="str">
        <f t="shared" si="36"/>
        <v>BR0110212060</v>
      </c>
      <c r="B400" s="198">
        <v>2060</v>
      </c>
      <c r="C400" s="190" t="s">
        <v>1397</v>
      </c>
      <c r="D400" s="190" t="s">
        <v>1898</v>
      </c>
      <c r="E400" s="198" t="s">
        <v>487</v>
      </c>
      <c r="F400" s="179">
        <f>VLOOKUP(A400,BASE!A:N,14,0)</f>
        <v>57.885000000000005</v>
      </c>
      <c r="G400" s="179">
        <f>VLOOKUP(A400,BASE!A:O,15,0)</f>
        <v>2.12</v>
      </c>
      <c r="H400" s="218">
        <v>0.3</v>
      </c>
      <c r="I400" s="180">
        <f t="shared" si="37"/>
        <v>78.006500000000003</v>
      </c>
      <c r="J400" s="175"/>
    </row>
    <row r="401" spans="1:10" s="190" customFormat="1">
      <c r="A401" s="190" t="str">
        <f t="shared" si="36"/>
        <v>BR0119502061</v>
      </c>
      <c r="B401" s="198">
        <v>2061</v>
      </c>
      <c r="C401" s="190" t="s">
        <v>1436</v>
      </c>
      <c r="D401" s="190" t="s">
        <v>1929</v>
      </c>
      <c r="E401" s="198" t="s">
        <v>487</v>
      </c>
      <c r="F401" s="179">
        <f>VLOOKUP(A401,BASE!A:N,14,0)</f>
        <v>45.211500000000001</v>
      </c>
      <c r="G401" s="179">
        <f>VLOOKUP(A401,BASE!A:O,15,0)</f>
        <v>1.8</v>
      </c>
      <c r="H401" s="218">
        <v>0.3</v>
      </c>
      <c r="I401" s="180">
        <f t="shared" si="37"/>
        <v>61.114949999999993</v>
      </c>
      <c r="J401" s="174"/>
    </row>
    <row r="402" spans="1:10" s="190" customFormat="1">
      <c r="A402" s="190" t="str">
        <f t="shared" si="36"/>
        <v>BR0105552060</v>
      </c>
      <c r="B402" s="198">
        <v>2060</v>
      </c>
      <c r="C402" s="190" t="s">
        <v>1426</v>
      </c>
      <c r="D402" s="190" t="s">
        <v>1921</v>
      </c>
      <c r="E402" s="198" t="s">
        <v>487</v>
      </c>
      <c r="F402" s="179">
        <f>VLOOKUP(A402,BASE!A:N,14,0)</f>
        <v>55.96</v>
      </c>
      <c r="G402" s="179">
        <f>VLOOKUP(A402,BASE!A:O,15,0)</f>
        <v>2.12</v>
      </c>
      <c r="H402" s="218">
        <v>0.3</v>
      </c>
      <c r="I402" s="180">
        <f t="shared" si="37"/>
        <v>75.503999999999991</v>
      </c>
      <c r="J402" s="174"/>
    </row>
    <row r="403" spans="1:10" s="190" customFormat="1">
      <c r="A403" s="190" t="str">
        <f t="shared" si="36"/>
        <v>BR0024482060</v>
      </c>
      <c r="B403" s="198">
        <v>2060</v>
      </c>
      <c r="C403" s="190" t="s">
        <v>1413</v>
      </c>
      <c r="D403" s="190" t="s">
        <v>1912</v>
      </c>
      <c r="E403" s="198" t="s">
        <v>487</v>
      </c>
      <c r="F403" s="179">
        <f>VLOOKUP(A403,BASE!A:N,14,0)</f>
        <v>127.53524</v>
      </c>
      <c r="G403" s="179">
        <f>VLOOKUP(A403,BASE!A:O,15,0)</f>
        <v>2.12</v>
      </c>
      <c r="H403" s="218">
        <v>0.3</v>
      </c>
      <c r="I403" s="180">
        <f t="shared" si="37"/>
        <v>168.55181199999998</v>
      </c>
      <c r="J403" s="175"/>
    </row>
    <row r="404" spans="1:10" s="190" customFormat="1">
      <c r="A404" s="190" t="str">
        <f t="shared" si="36"/>
        <v>BR0119362060</v>
      </c>
      <c r="B404" s="198">
        <v>2060</v>
      </c>
      <c r="C404" s="190" t="s">
        <v>1422</v>
      </c>
      <c r="D404" s="190" t="s">
        <v>1918</v>
      </c>
      <c r="E404" s="198" t="s">
        <v>487</v>
      </c>
      <c r="F404" s="179">
        <f>VLOOKUP(A404,BASE!A:N,14,0)</f>
        <v>126.87115</v>
      </c>
      <c r="G404" s="179">
        <f>VLOOKUP(A404,BASE!A:O,15,0)</f>
        <v>2.12</v>
      </c>
      <c r="H404" s="218">
        <v>0.3</v>
      </c>
      <c r="I404" s="180">
        <f t="shared" si="37"/>
        <v>167.68849499999999</v>
      </c>
      <c r="J404" s="175"/>
    </row>
    <row r="405" spans="1:10" s="190" customFormat="1">
      <c r="A405" s="190" t="str">
        <f t="shared" si="36"/>
        <v>BR0026132060</v>
      </c>
      <c r="B405" s="198">
        <v>2060</v>
      </c>
      <c r="C405" s="190" t="s">
        <v>1389</v>
      </c>
      <c r="D405" s="190" t="s">
        <v>2092</v>
      </c>
      <c r="E405" s="198" t="s">
        <v>487</v>
      </c>
      <c r="F405" s="179">
        <f>VLOOKUP(A405,BASE!A:N,14,0)</f>
        <v>54.990400000000001</v>
      </c>
      <c r="G405" s="179">
        <f>VLOOKUP(A405,BASE!A:O,15,0)</f>
        <v>2.12</v>
      </c>
      <c r="H405" s="218">
        <v>0.3</v>
      </c>
      <c r="I405" s="180">
        <f t="shared" si="37"/>
        <v>74.24351999999999</v>
      </c>
      <c r="J405" s="174"/>
    </row>
    <row r="406" spans="1:10" s="190" customFormat="1">
      <c r="A406" s="190" t="str">
        <f t="shared" si="36"/>
        <v>BR0117602060</v>
      </c>
      <c r="B406" s="198">
        <v>2060</v>
      </c>
      <c r="C406" s="190" t="s">
        <v>1391</v>
      </c>
      <c r="D406" s="190" t="s">
        <v>2092</v>
      </c>
      <c r="E406" s="198" t="s">
        <v>487</v>
      </c>
      <c r="F406" s="179">
        <f>VLOOKUP(A406,BASE!A:N,14,0)</f>
        <v>52.475970000000004</v>
      </c>
      <c r="G406" s="179">
        <f>VLOOKUP(A406,BASE!A:O,15,0)</f>
        <v>2.12</v>
      </c>
      <c r="H406" s="218">
        <v>0.3</v>
      </c>
      <c r="I406" s="180">
        <f t="shared" si="37"/>
        <v>70.974761000000001</v>
      </c>
      <c r="J406" s="174"/>
    </row>
    <row r="407" spans="1:10" s="190" customFormat="1">
      <c r="A407" s="190" t="str">
        <f t="shared" si="36"/>
        <v>BR0119522061</v>
      </c>
      <c r="B407" s="198">
        <v>2061</v>
      </c>
      <c r="C407" s="190" t="s">
        <v>1438</v>
      </c>
      <c r="D407" s="190" t="s">
        <v>1931</v>
      </c>
      <c r="E407" s="198" t="s">
        <v>487</v>
      </c>
      <c r="F407" s="179">
        <f>VLOOKUP(A407,BASE!A:N,14,0)</f>
        <v>132.77079000000001</v>
      </c>
      <c r="G407" s="179">
        <f>VLOOKUP(A407,BASE!A:O,15,0)</f>
        <v>1.8</v>
      </c>
      <c r="H407" s="218">
        <v>0.3</v>
      </c>
      <c r="I407" s="180">
        <f t="shared" si="37"/>
        <v>174.94202700000002</v>
      </c>
      <c r="J407" s="174"/>
    </row>
    <row r="408" spans="1:10" s="190" customFormat="1">
      <c r="A408" s="190" t="str">
        <f t="shared" si="36"/>
        <v>BR0119742061</v>
      </c>
      <c r="B408" s="198">
        <v>2061</v>
      </c>
      <c r="C408" s="190" t="s">
        <v>1437</v>
      </c>
      <c r="D408" s="190" t="s">
        <v>1930</v>
      </c>
      <c r="E408" s="198" t="s">
        <v>487</v>
      </c>
      <c r="F408" s="179">
        <f>VLOOKUP(A408,BASE!A:N,14,0)</f>
        <v>134.95396</v>
      </c>
      <c r="G408" s="179">
        <f>VLOOKUP(A408,BASE!A:O,15,0)</f>
        <v>1.8</v>
      </c>
      <c r="H408" s="218">
        <v>0.3</v>
      </c>
      <c r="I408" s="180">
        <f t="shared" si="37"/>
        <v>177.780148</v>
      </c>
      <c r="J408" s="174"/>
    </row>
    <row r="409" spans="1:10" s="190" customFormat="1">
      <c r="A409" s="190" t="str">
        <f t="shared" si="36"/>
        <v>BR0114442060</v>
      </c>
      <c r="B409" s="198">
        <v>2060</v>
      </c>
      <c r="C409" s="190" t="s">
        <v>1380</v>
      </c>
      <c r="D409" s="190" t="s">
        <v>2086</v>
      </c>
      <c r="E409" s="198" t="s">
        <v>487</v>
      </c>
      <c r="F409" s="179">
        <f>VLOOKUP(A409,BASE!A:N,14,0)</f>
        <v>51.77563</v>
      </c>
      <c r="G409" s="179">
        <f>VLOOKUP(A409,BASE!A:O,15,0)</f>
        <v>2.12</v>
      </c>
      <c r="H409" s="218">
        <v>0.3</v>
      </c>
      <c r="I409" s="180">
        <f t="shared" si="37"/>
        <v>70.064318999999998</v>
      </c>
      <c r="J409" s="174"/>
    </row>
    <row r="410" spans="1:10" s="190" customFormat="1">
      <c r="A410" s="190" t="str">
        <f t="shared" si="36"/>
        <v>BR0109032060</v>
      </c>
      <c r="B410" s="198">
        <v>2060</v>
      </c>
      <c r="C410" s="190" t="s">
        <v>1392</v>
      </c>
      <c r="D410" s="190" t="s">
        <v>1894</v>
      </c>
      <c r="E410" s="198" t="s">
        <v>487</v>
      </c>
      <c r="F410" s="179">
        <f>VLOOKUP(A410,BASE!A:N,14,0)</f>
        <v>129.06</v>
      </c>
      <c r="G410" s="179">
        <f>VLOOKUP(A410,BASE!A:O,15,0)</f>
        <v>2.12</v>
      </c>
      <c r="H410" s="218">
        <v>0.3</v>
      </c>
      <c r="I410" s="180">
        <f t="shared" si="37"/>
        <v>170.53399999999999</v>
      </c>
      <c r="J410" s="174"/>
    </row>
    <row r="411" spans="1:10" s="190" customFormat="1">
      <c r="A411" s="190" t="str">
        <f t="shared" si="36"/>
        <v>BR0000412060</v>
      </c>
      <c r="B411" s="198">
        <v>2060</v>
      </c>
      <c r="C411" s="190" t="s">
        <v>1416</v>
      </c>
      <c r="D411" s="190" t="s">
        <v>1915</v>
      </c>
      <c r="E411" s="198" t="s">
        <v>487</v>
      </c>
      <c r="F411" s="179">
        <f>VLOOKUP(A411,BASE!A:N,14,0)</f>
        <v>65.092519999999993</v>
      </c>
      <c r="G411" s="179">
        <f>VLOOKUP(A411,BASE!A:O,15,0)</f>
        <v>2.12</v>
      </c>
      <c r="H411" s="218">
        <v>0.3</v>
      </c>
      <c r="I411" s="180">
        <f t="shared" si="37"/>
        <v>87.37627599999999</v>
      </c>
      <c r="J411" s="175"/>
    </row>
    <row r="412" spans="1:10" s="190" customFormat="1">
      <c r="A412" s="190" t="str">
        <f t="shared" si="36"/>
        <v>BR0112422060</v>
      </c>
      <c r="B412" s="198">
        <v>2060</v>
      </c>
      <c r="C412" s="190" t="s">
        <v>1423</v>
      </c>
      <c r="D412" s="190" t="s">
        <v>1919</v>
      </c>
      <c r="E412" s="198" t="s">
        <v>487</v>
      </c>
      <c r="F412" s="179">
        <f>VLOOKUP(A412,BASE!A:N,14,0)</f>
        <v>127.6</v>
      </c>
      <c r="G412" s="179">
        <f>VLOOKUP(A412,BASE!A:O,15,0)</f>
        <v>2.12</v>
      </c>
      <c r="H412" s="218">
        <v>0.3</v>
      </c>
      <c r="I412" s="180">
        <f t="shared" si="37"/>
        <v>168.636</v>
      </c>
      <c r="J412" s="175"/>
    </row>
    <row r="413" spans="1:10" s="190" customFormat="1">
      <c r="A413" s="190" t="str">
        <f t="shared" si="36"/>
        <v>BR0108382060</v>
      </c>
      <c r="B413" s="198">
        <v>2060</v>
      </c>
      <c r="C413" s="190" t="s">
        <v>1372</v>
      </c>
      <c r="D413" s="190" t="s">
        <v>1873</v>
      </c>
      <c r="E413" s="198" t="s">
        <v>487</v>
      </c>
      <c r="F413" s="179">
        <f>VLOOKUP(A413,BASE!A:N,14,0)</f>
        <v>131.59107</v>
      </c>
      <c r="G413" s="179">
        <f>VLOOKUP(A413,BASE!A:O,15,0)</f>
        <v>2.12</v>
      </c>
      <c r="H413" s="218">
        <v>0.3</v>
      </c>
      <c r="I413" s="180">
        <f t="shared" si="37"/>
        <v>173.82439099999999</v>
      </c>
      <c r="J413" s="175"/>
    </row>
    <row r="414" spans="1:10" s="190" customFormat="1">
      <c r="A414" s="190" t="str">
        <f t="shared" si="36"/>
        <v>BR0023752060</v>
      </c>
      <c r="B414" s="198">
        <v>2060</v>
      </c>
      <c r="C414" s="190" t="s">
        <v>1431</v>
      </c>
      <c r="D414" s="190" t="s">
        <v>1925</v>
      </c>
      <c r="E414" s="198" t="s">
        <v>487</v>
      </c>
      <c r="F414" s="179">
        <f>VLOOKUP(A414,BASE!A:N,14,0)</f>
        <v>80.13</v>
      </c>
      <c r="G414" s="179">
        <f>VLOOKUP(A414,BASE!A:O,15,0)</f>
        <v>2.12</v>
      </c>
      <c r="H414" s="218">
        <v>0.3</v>
      </c>
      <c r="I414" s="180">
        <f t="shared" si="37"/>
        <v>106.925</v>
      </c>
      <c r="J414" s="175"/>
    </row>
    <row r="415" spans="1:10" s="190" customFormat="1">
      <c r="A415" s="190" t="str">
        <f t="shared" si="36"/>
        <v>BR0097202060</v>
      </c>
      <c r="B415" s="198">
        <v>2060</v>
      </c>
      <c r="C415" s="190" t="s">
        <v>1421</v>
      </c>
      <c r="D415" s="190" t="s">
        <v>1917</v>
      </c>
      <c r="E415" s="198" t="s">
        <v>487</v>
      </c>
      <c r="F415" s="179">
        <f>VLOOKUP(A415,BASE!A:N,14,0)</f>
        <v>58.087500000000006</v>
      </c>
      <c r="G415" s="179">
        <f>VLOOKUP(A415,BASE!A:O,15,0)</f>
        <v>2.12</v>
      </c>
      <c r="H415" s="218">
        <v>0.3</v>
      </c>
      <c r="I415" s="180">
        <f t="shared" si="37"/>
        <v>78.269750000000002</v>
      </c>
      <c r="J415" s="174"/>
    </row>
    <row r="416" spans="1:10" s="190" customFormat="1">
      <c r="A416" s="190" t="str">
        <f t="shared" si="36"/>
        <v>BR0024462878</v>
      </c>
      <c r="B416" s="198">
        <v>2878</v>
      </c>
      <c r="C416" s="190" t="s">
        <v>1432</v>
      </c>
      <c r="D416" s="190" t="s">
        <v>1926</v>
      </c>
      <c r="E416" s="198" t="s">
        <v>487</v>
      </c>
      <c r="F416" s="179">
        <f>VLOOKUP(A416,BASE!A:N,14,0)</f>
        <v>144.51165999999998</v>
      </c>
      <c r="G416" s="179">
        <f>VLOOKUP(A416,BASE!A:O,15,0)</f>
        <v>2.64</v>
      </c>
      <c r="H416" s="218">
        <v>0.3</v>
      </c>
      <c r="I416" s="180">
        <f t="shared" si="37"/>
        <v>191.29715799999997</v>
      </c>
      <c r="J416" s="175"/>
    </row>
    <row r="417" spans="1:10" s="190" customFormat="1">
      <c r="A417" s="190" t="str">
        <f t="shared" ref="A417:A444" si="38">C417&amp;B417</f>
        <v>BR0024462060</v>
      </c>
      <c r="B417" s="198">
        <v>2060</v>
      </c>
      <c r="C417" s="190" t="s">
        <v>1432</v>
      </c>
      <c r="D417" s="190" t="s">
        <v>1926</v>
      </c>
      <c r="E417" s="198" t="s">
        <v>487</v>
      </c>
      <c r="F417" s="179">
        <f>VLOOKUP(A417,BASE!A:N,14,0)</f>
        <v>131.64625000000001</v>
      </c>
      <c r="G417" s="179">
        <f>VLOOKUP(A417,BASE!A:O,15,0)</f>
        <v>2.12</v>
      </c>
      <c r="H417" s="218">
        <v>0.3</v>
      </c>
      <c r="I417" s="180">
        <f t="shared" ref="I417:I444" si="39">SUM(F417:G417)*H417+SUM(F417:G417)</f>
        <v>173.89612500000001</v>
      </c>
      <c r="J417" s="174"/>
    </row>
    <row r="418" spans="1:10" s="190" customFormat="1">
      <c r="A418" s="190" t="str">
        <f t="shared" ref="A418:A432" si="40">C418&amp;B418</f>
        <v>BR0099902060</v>
      </c>
      <c r="B418" s="198">
        <v>2060</v>
      </c>
      <c r="C418" s="190" t="s">
        <v>1410</v>
      </c>
      <c r="D418" s="190" t="s">
        <v>1909</v>
      </c>
      <c r="E418" s="198" t="s">
        <v>487</v>
      </c>
      <c r="F418" s="179">
        <f>VLOOKUP(A418,BASE!A:N,14,0)</f>
        <v>56.32564</v>
      </c>
      <c r="G418" s="179">
        <f>VLOOKUP(A418,BASE!A:O,15,0)</f>
        <v>2.12</v>
      </c>
      <c r="H418" s="218">
        <v>0.3</v>
      </c>
      <c r="I418" s="180">
        <f t="shared" ref="I418:I432" si="41">SUM(F418:G418)*H418+SUM(F418:G418)</f>
        <v>75.979331999999999</v>
      </c>
      <c r="J418" s="174"/>
    </row>
    <row r="419" spans="1:10" s="190" customFormat="1">
      <c r="A419" s="190" t="str">
        <f t="shared" si="40"/>
        <v>BR0000902060</v>
      </c>
      <c r="B419" s="198">
        <v>2060</v>
      </c>
      <c r="C419" s="190" t="s">
        <v>1417</v>
      </c>
      <c r="D419" s="190" t="s">
        <v>2093</v>
      </c>
      <c r="E419" s="198" t="s">
        <v>487</v>
      </c>
      <c r="F419" s="179">
        <f>VLOOKUP(A419,BASE!A:N,14,0)</f>
        <v>122.42657</v>
      </c>
      <c r="G419" s="179">
        <f>VLOOKUP(A419,BASE!A:O,15,0)</f>
        <v>2.12</v>
      </c>
      <c r="H419" s="218">
        <v>0.3</v>
      </c>
      <c r="I419" s="180">
        <f t="shared" si="41"/>
        <v>161.91054099999999</v>
      </c>
      <c r="J419" s="174"/>
    </row>
    <row r="420" spans="1:10" s="190" customFormat="1">
      <c r="A420" s="190" t="str">
        <f t="shared" si="40"/>
        <v>BR0120232060</v>
      </c>
      <c r="B420" s="198">
        <v>2060</v>
      </c>
      <c r="C420" s="190" t="s">
        <v>1439</v>
      </c>
      <c r="D420" s="190" t="s">
        <v>1932</v>
      </c>
      <c r="E420" s="198" t="s">
        <v>487</v>
      </c>
      <c r="F420" s="179">
        <f>VLOOKUP(A420,BASE!A:N,14,0)</f>
        <v>58.64</v>
      </c>
      <c r="G420" s="179">
        <f>VLOOKUP(A420,BASE!A:O,15,0)</f>
        <v>2.12</v>
      </c>
      <c r="H420" s="218">
        <v>0.3</v>
      </c>
      <c r="I420" s="180">
        <f t="shared" si="41"/>
        <v>78.988</v>
      </c>
      <c r="J420" s="174"/>
    </row>
    <row r="421" spans="1:10" s="190" customFormat="1">
      <c r="A421" s="190" t="str">
        <f t="shared" si="40"/>
        <v>BR0115532060</v>
      </c>
      <c r="B421" s="198">
        <v>2060</v>
      </c>
      <c r="C421" s="190" t="s">
        <v>1373</v>
      </c>
      <c r="D421" s="190" t="s">
        <v>1874</v>
      </c>
      <c r="E421" s="198" t="s">
        <v>487</v>
      </c>
      <c r="F421" s="179">
        <f>VLOOKUP(A421,BASE!A:N,14,0)</f>
        <v>57.68674</v>
      </c>
      <c r="G421" s="179">
        <f>VLOOKUP(A421,BASE!A:O,15,0)</f>
        <v>2.12</v>
      </c>
      <c r="H421" s="218">
        <v>0.3</v>
      </c>
      <c r="I421" s="180">
        <f t="shared" si="41"/>
        <v>77.748761999999999</v>
      </c>
      <c r="J421" s="174"/>
    </row>
    <row r="422" spans="1:10" s="190" customFormat="1">
      <c r="A422" s="190" t="str">
        <f t="shared" si="40"/>
        <v>BR0000902060</v>
      </c>
      <c r="B422" s="198">
        <v>2060</v>
      </c>
      <c r="C422" s="190" t="s">
        <v>1417</v>
      </c>
      <c r="D422" s="190" t="s">
        <v>1887</v>
      </c>
      <c r="E422" s="198" t="s">
        <v>487</v>
      </c>
      <c r="F422" s="179">
        <f>VLOOKUP(A422,BASE!A:N,14,0)</f>
        <v>122.42657</v>
      </c>
      <c r="G422" s="179">
        <f>VLOOKUP(A422,BASE!A:O,15,0)</f>
        <v>2.12</v>
      </c>
      <c r="H422" s="218">
        <v>0.3</v>
      </c>
      <c r="I422" s="180">
        <f t="shared" si="41"/>
        <v>161.91054099999999</v>
      </c>
      <c r="J422" s="174"/>
    </row>
    <row r="423" spans="1:10" s="190" customFormat="1">
      <c r="A423" s="190" t="str">
        <f t="shared" si="40"/>
        <v>BR0114232060</v>
      </c>
      <c r="B423" s="198">
        <v>2060</v>
      </c>
      <c r="C423" s="190" t="s">
        <v>1387</v>
      </c>
      <c r="D423" s="190" t="s">
        <v>1888</v>
      </c>
      <c r="E423" s="198" t="s">
        <v>487</v>
      </c>
      <c r="F423" s="179">
        <f>VLOOKUP(A423,BASE!A:N,14,0)</f>
        <v>59.660760000000003</v>
      </c>
      <c r="G423" s="179">
        <f>VLOOKUP(A423,BASE!A:O,15,0)</f>
        <v>2.12</v>
      </c>
      <c r="H423" s="218">
        <v>0.3</v>
      </c>
      <c r="I423" s="180">
        <f t="shared" si="41"/>
        <v>80.314988</v>
      </c>
      <c r="J423" s="174"/>
    </row>
    <row r="424" spans="1:10" s="190" customFormat="1">
      <c r="A424" s="190" t="str">
        <f t="shared" si="40"/>
        <v>BR0086892060</v>
      </c>
      <c r="B424" s="198">
        <v>2060</v>
      </c>
      <c r="C424" s="190" t="s">
        <v>1399</v>
      </c>
      <c r="D424" s="190" t="s">
        <v>1889</v>
      </c>
      <c r="E424" s="198" t="s">
        <v>487</v>
      </c>
      <c r="F424" s="179">
        <f>VLOOKUP(A424,BASE!A:N,14,0)</f>
        <v>53.697689999999994</v>
      </c>
      <c r="G424" s="179">
        <f>VLOOKUP(A424,BASE!A:O,15,0)</f>
        <v>2.12</v>
      </c>
      <c r="H424" s="218">
        <v>0.3</v>
      </c>
      <c r="I424" s="180">
        <f t="shared" si="41"/>
        <v>72.562996999999996</v>
      </c>
      <c r="J424" s="175"/>
    </row>
    <row r="425" spans="1:10" s="190" customFormat="1">
      <c r="A425" s="190" t="str">
        <f t="shared" si="40"/>
        <v>BR0000762060</v>
      </c>
      <c r="B425" s="198">
        <v>2060</v>
      </c>
      <c r="C425" s="190" t="s">
        <v>1402</v>
      </c>
      <c r="D425" s="190" t="s">
        <v>1901</v>
      </c>
      <c r="E425" s="198" t="s">
        <v>487</v>
      </c>
      <c r="F425" s="179">
        <f>VLOOKUP(A425,BASE!A:N,14,0)</f>
        <v>122.94072</v>
      </c>
      <c r="G425" s="179">
        <f>VLOOKUP(A425,BASE!A:O,15,0)</f>
        <v>2.12</v>
      </c>
      <c r="H425" s="218">
        <v>0.3</v>
      </c>
      <c r="I425" s="180">
        <f t="shared" si="41"/>
        <v>162.578936</v>
      </c>
      <c r="J425" s="175"/>
    </row>
    <row r="426" spans="1:10" s="190" customFormat="1">
      <c r="A426" s="190" t="str">
        <f t="shared" si="40"/>
        <v>BR0106952060</v>
      </c>
      <c r="B426" s="198">
        <v>2060</v>
      </c>
      <c r="C426" s="190" t="s">
        <v>1428</v>
      </c>
      <c r="D426" s="190" t="s">
        <v>1923</v>
      </c>
      <c r="E426" s="198" t="s">
        <v>487</v>
      </c>
      <c r="F426" s="179">
        <f>VLOOKUP(A426,BASE!A:N,14,0)</f>
        <v>63.863779999999998</v>
      </c>
      <c r="G426" s="179">
        <f>VLOOKUP(A426,BASE!A:O,15,0)</f>
        <v>2.12</v>
      </c>
      <c r="H426" s="218">
        <v>0.3</v>
      </c>
      <c r="I426" s="180">
        <f t="shared" si="41"/>
        <v>85.778913999999986</v>
      </c>
      <c r="J426" s="175"/>
    </row>
    <row r="427" spans="1:10" s="190" customFormat="1">
      <c r="A427" s="190" t="str">
        <f t="shared" si="40"/>
        <v>BR0095792060</v>
      </c>
      <c r="B427" s="198">
        <v>2060</v>
      </c>
      <c r="C427" s="190" t="s">
        <v>1433</v>
      </c>
      <c r="D427" s="190" t="s">
        <v>1895</v>
      </c>
      <c r="E427" s="198" t="s">
        <v>487</v>
      </c>
      <c r="F427" s="179">
        <f>VLOOKUP(A427,BASE!A:N,14,0)</f>
        <v>60.480829999999997</v>
      </c>
      <c r="G427" s="179">
        <f>VLOOKUP(A427,BASE!A:O,15,0)</f>
        <v>2.12</v>
      </c>
      <c r="H427" s="218">
        <v>0.3</v>
      </c>
      <c r="I427" s="180">
        <f t="shared" si="41"/>
        <v>81.381079</v>
      </c>
      <c r="J427" s="174"/>
    </row>
    <row r="428" spans="1:10" s="190" customFormat="1">
      <c r="A428" s="190" t="str">
        <f t="shared" si="40"/>
        <v>BR0104612060</v>
      </c>
      <c r="B428" s="198">
        <v>2060</v>
      </c>
      <c r="C428" s="190" t="s">
        <v>1398</v>
      </c>
      <c r="D428" s="190" t="s">
        <v>1895</v>
      </c>
      <c r="E428" s="198" t="s">
        <v>487</v>
      </c>
      <c r="F428" s="179">
        <f>VLOOKUP(A428,BASE!A:N,14,0)</f>
        <v>131.50556</v>
      </c>
      <c r="G428" s="179">
        <f>VLOOKUP(A428,BASE!A:O,15,0)</f>
        <v>2.12</v>
      </c>
      <c r="H428" s="218">
        <v>0.3</v>
      </c>
      <c r="I428" s="180">
        <f t="shared" si="41"/>
        <v>173.71322800000002</v>
      </c>
      <c r="J428" s="174"/>
    </row>
    <row r="429" spans="1:10" s="190" customFormat="1">
      <c r="A429" s="190" t="str">
        <f t="shared" si="40"/>
        <v>BR0112432060</v>
      </c>
      <c r="B429" s="198">
        <v>2060</v>
      </c>
      <c r="C429" s="190" t="s">
        <v>1374</v>
      </c>
      <c r="D429" s="190" t="s">
        <v>1875</v>
      </c>
      <c r="E429" s="198" t="s">
        <v>487</v>
      </c>
      <c r="F429" s="179">
        <f>VLOOKUP(A429,BASE!A:N,14,0)</f>
        <v>63.54833</v>
      </c>
      <c r="G429" s="179">
        <f>VLOOKUP(A429,BASE!A:O,15,0)</f>
        <v>2.12</v>
      </c>
      <c r="H429" s="218">
        <v>0.3</v>
      </c>
      <c r="I429" s="180">
        <f t="shared" si="41"/>
        <v>85.368828999999991</v>
      </c>
      <c r="J429" s="175"/>
    </row>
    <row r="430" spans="1:10" s="190" customFormat="1">
      <c r="A430" s="190" t="str">
        <f t="shared" si="40"/>
        <v>BR0108942060</v>
      </c>
      <c r="B430" s="198">
        <v>2060</v>
      </c>
      <c r="C430" s="190" t="s">
        <v>1404</v>
      </c>
      <c r="D430" s="190" t="s">
        <v>1903</v>
      </c>
      <c r="E430" s="198" t="s">
        <v>487</v>
      </c>
      <c r="F430" s="179">
        <f>VLOOKUP(A430,BASE!A:N,14,0)</f>
        <v>60.685180000000003</v>
      </c>
      <c r="G430" s="179">
        <f>VLOOKUP(A430,BASE!A:O,15,0)</f>
        <v>2.12</v>
      </c>
      <c r="H430" s="218">
        <v>0.3</v>
      </c>
      <c r="I430" s="180">
        <f t="shared" si="41"/>
        <v>81.646733999999995</v>
      </c>
      <c r="J430" s="174"/>
    </row>
    <row r="431" spans="1:10" s="190" customFormat="1">
      <c r="A431" s="190" t="str">
        <f t="shared" si="40"/>
        <v>BR0001072060</v>
      </c>
      <c r="B431" s="198">
        <v>2060</v>
      </c>
      <c r="C431" s="190" t="s">
        <v>1406</v>
      </c>
      <c r="D431" s="190" t="s">
        <v>1905</v>
      </c>
      <c r="E431" s="198" t="s">
        <v>487</v>
      </c>
      <c r="F431" s="179">
        <f>VLOOKUP(A431,BASE!A:N,14,0)</f>
        <v>121.83502</v>
      </c>
      <c r="G431" s="179">
        <f>VLOOKUP(A431,BASE!A:O,15,0)</f>
        <v>2.12</v>
      </c>
      <c r="H431" s="218">
        <v>0.3</v>
      </c>
      <c r="I431" s="180">
        <f t="shared" si="41"/>
        <v>161.141526</v>
      </c>
      <c r="J431" s="174"/>
    </row>
    <row r="432" spans="1:10" s="190" customFormat="1">
      <c r="A432" s="190" t="str">
        <f t="shared" si="40"/>
        <v>BR0106212060</v>
      </c>
      <c r="B432" s="198">
        <v>2060</v>
      </c>
      <c r="C432" s="190" t="s">
        <v>1375</v>
      </c>
      <c r="D432" s="190" t="s">
        <v>1876</v>
      </c>
      <c r="E432" s="198" t="s">
        <v>487</v>
      </c>
      <c r="F432" s="179">
        <f>VLOOKUP(A432,BASE!A:N,14,0)</f>
        <v>143.44833</v>
      </c>
      <c r="G432" s="179">
        <f>VLOOKUP(A432,BASE!A:O,15,0)</f>
        <v>2.12</v>
      </c>
      <c r="H432" s="218">
        <v>0.3</v>
      </c>
      <c r="I432" s="180">
        <f t="shared" si="41"/>
        <v>189.23882900000001</v>
      </c>
      <c r="J432" s="174"/>
    </row>
    <row r="433" spans="1:10" s="190" customFormat="1">
      <c r="A433" s="190" t="str">
        <f t="shared" si="38"/>
        <v>BR0109232878</v>
      </c>
      <c r="B433" s="198">
        <v>2878</v>
      </c>
      <c r="C433" s="190" t="s">
        <v>1377</v>
      </c>
      <c r="D433" s="190" t="s">
        <v>1878</v>
      </c>
      <c r="E433" s="198" t="s">
        <v>487</v>
      </c>
      <c r="F433" s="179">
        <f>VLOOKUP(A433,BASE!A:N,14,0)</f>
        <v>117.60845</v>
      </c>
      <c r="G433" s="179">
        <f>VLOOKUP(A433,BASE!A:O,15,0)</f>
        <v>2.64</v>
      </c>
      <c r="H433" s="218">
        <v>0.3</v>
      </c>
      <c r="I433" s="180">
        <f t="shared" si="39"/>
        <v>156.32298500000002</v>
      </c>
      <c r="J433" s="175"/>
    </row>
    <row r="434" spans="1:10" s="190" customFormat="1">
      <c r="A434" s="190" t="str">
        <f t="shared" ref="A434:A443" si="42">C434&amp;B434</f>
        <v>BR0111822060</v>
      </c>
      <c r="B434" s="198">
        <v>2060</v>
      </c>
      <c r="C434" s="190" t="s">
        <v>1407</v>
      </c>
      <c r="D434" s="190" t="s">
        <v>1906</v>
      </c>
      <c r="E434" s="198" t="s">
        <v>487</v>
      </c>
      <c r="F434" s="179">
        <f>VLOOKUP(A434,BASE!A:N,14,0)</f>
        <v>153.56079</v>
      </c>
      <c r="G434" s="179">
        <f>VLOOKUP(A434,BASE!A:O,15,0)</f>
        <v>2.12</v>
      </c>
      <c r="H434" s="218">
        <v>0.3</v>
      </c>
      <c r="I434" s="180">
        <f t="shared" ref="I434:I443" si="43">SUM(F434:G434)*H434+SUM(F434:G434)</f>
        <v>202.38502700000001</v>
      </c>
      <c r="J434" s="174"/>
    </row>
    <row r="435" spans="1:10" s="190" customFormat="1">
      <c r="A435" s="190" t="str">
        <f t="shared" si="42"/>
        <v>BR0108292060</v>
      </c>
      <c r="B435" s="198">
        <v>2060</v>
      </c>
      <c r="C435" s="190" t="s">
        <v>1418</v>
      </c>
      <c r="D435" s="190" t="s">
        <v>1916</v>
      </c>
      <c r="E435" s="198" t="s">
        <v>487</v>
      </c>
      <c r="F435" s="179">
        <f>VLOOKUP(A435,BASE!A:N,14,0)</f>
        <v>144.12</v>
      </c>
      <c r="G435" s="179">
        <f>VLOOKUP(A435,BASE!A:O,15,0)</f>
        <v>2.12</v>
      </c>
      <c r="H435" s="218">
        <v>0.3</v>
      </c>
      <c r="I435" s="180">
        <f t="shared" si="43"/>
        <v>190.11200000000002</v>
      </c>
      <c r="J435" s="174"/>
    </row>
    <row r="436" spans="1:10" s="190" customFormat="1">
      <c r="A436" s="190" t="str">
        <f t="shared" si="42"/>
        <v>BR0114802060</v>
      </c>
      <c r="B436" s="198">
        <v>2060</v>
      </c>
      <c r="C436" s="190" t="s">
        <v>1378</v>
      </c>
      <c r="D436" s="190" t="s">
        <v>1879</v>
      </c>
      <c r="E436" s="198" t="s">
        <v>487</v>
      </c>
      <c r="F436" s="179">
        <f>VLOOKUP(A436,BASE!A:N,14,0)</f>
        <v>144.655</v>
      </c>
      <c r="G436" s="179">
        <f>VLOOKUP(A436,BASE!A:O,15,0)</f>
        <v>2.12</v>
      </c>
      <c r="H436" s="218">
        <v>0.3</v>
      </c>
      <c r="I436" s="180">
        <f t="shared" si="43"/>
        <v>190.8075</v>
      </c>
      <c r="J436" s="175"/>
    </row>
    <row r="437" spans="1:10" s="190" customFormat="1">
      <c r="A437" s="190" t="str">
        <f t="shared" si="42"/>
        <v>BR0107672060</v>
      </c>
      <c r="B437" s="198">
        <v>2060</v>
      </c>
      <c r="C437" s="190" t="s">
        <v>1408</v>
      </c>
      <c r="D437" s="190" t="s">
        <v>1907</v>
      </c>
      <c r="E437" s="198" t="s">
        <v>487</v>
      </c>
      <c r="F437" s="179">
        <f>VLOOKUP(A437,BASE!A:N,14,0)</f>
        <v>156.39424</v>
      </c>
      <c r="G437" s="179">
        <f>VLOOKUP(A437,BASE!A:O,15,0)</f>
        <v>2.12</v>
      </c>
      <c r="H437" s="218">
        <v>0.3</v>
      </c>
      <c r="I437" s="180">
        <f t="shared" si="43"/>
        <v>206.068512</v>
      </c>
      <c r="J437" s="174"/>
    </row>
    <row r="438" spans="1:10" s="190" customFormat="1">
      <c r="A438" s="190" t="str">
        <f t="shared" si="42"/>
        <v>BR0115012060</v>
      </c>
      <c r="B438" s="198">
        <v>2060</v>
      </c>
      <c r="C438" s="190" t="s">
        <v>1395</v>
      </c>
      <c r="D438" s="190" t="s">
        <v>1896</v>
      </c>
      <c r="E438" s="198" t="s">
        <v>487</v>
      </c>
      <c r="F438" s="179">
        <f>VLOOKUP(A438,BASE!A:N,14,0)</f>
        <v>156.45433</v>
      </c>
      <c r="G438" s="179">
        <f>VLOOKUP(A438,BASE!A:O,15,0)</f>
        <v>2.12</v>
      </c>
      <c r="H438" s="218">
        <v>0.3</v>
      </c>
      <c r="I438" s="180">
        <f t="shared" si="43"/>
        <v>206.14662900000002</v>
      </c>
      <c r="J438" s="174"/>
    </row>
    <row r="439" spans="1:10" s="190" customFormat="1">
      <c r="A439" s="190" t="str">
        <f t="shared" si="42"/>
        <v>BR0106802060</v>
      </c>
      <c r="B439" s="198">
        <v>2060</v>
      </c>
      <c r="C439" s="190" t="s">
        <v>1396</v>
      </c>
      <c r="D439" s="190" t="s">
        <v>1897</v>
      </c>
      <c r="E439" s="198" t="s">
        <v>487</v>
      </c>
      <c r="F439" s="179">
        <f>VLOOKUP(A439,BASE!A:N,14,0)</f>
        <v>69.616609999999994</v>
      </c>
      <c r="G439" s="179">
        <f>VLOOKUP(A439,BASE!A:O,15,0)</f>
        <v>2.12</v>
      </c>
      <c r="H439" s="218">
        <v>0.3</v>
      </c>
      <c r="I439" s="180">
        <f t="shared" si="43"/>
        <v>93.257593</v>
      </c>
      <c r="J439" s="174"/>
    </row>
    <row r="440" spans="1:10" s="190" customFormat="1">
      <c r="A440" s="190" t="str">
        <f t="shared" si="42"/>
        <v>BR0106792060</v>
      </c>
      <c r="B440" s="198">
        <v>2060</v>
      </c>
      <c r="C440" s="190" t="s">
        <v>1411</v>
      </c>
      <c r="D440" s="190" t="s">
        <v>1910</v>
      </c>
      <c r="E440" s="198" t="s">
        <v>487</v>
      </c>
      <c r="F440" s="179">
        <f>VLOOKUP(A440,BASE!A:N,14,0)</f>
        <v>163.0086</v>
      </c>
      <c r="G440" s="179">
        <f>VLOOKUP(A440,BASE!A:O,15,0)</f>
        <v>2.12</v>
      </c>
      <c r="H440" s="218">
        <v>0.3</v>
      </c>
      <c r="I440" s="180">
        <f t="shared" si="43"/>
        <v>214.66718</v>
      </c>
      <c r="J440" s="175"/>
    </row>
    <row r="441" spans="1:10" s="190" customFormat="1">
      <c r="A441" s="190" t="str">
        <f t="shared" si="42"/>
        <v>BR0107112060</v>
      </c>
      <c r="B441" s="198">
        <v>2060</v>
      </c>
      <c r="C441" s="190" t="s">
        <v>1409</v>
      </c>
      <c r="D441" s="190" t="s">
        <v>1908</v>
      </c>
      <c r="E441" s="198" t="s">
        <v>487</v>
      </c>
      <c r="F441" s="179">
        <f>VLOOKUP(A441,BASE!A:N,14,0)</f>
        <v>164.81707</v>
      </c>
      <c r="G441" s="179">
        <f>VLOOKUP(A441,BASE!A:O,15,0)</f>
        <v>2.12</v>
      </c>
      <c r="H441" s="218">
        <v>0.3</v>
      </c>
      <c r="I441" s="180">
        <f t="shared" si="43"/>
        <v>217.018191</v>
      </c>
      <c r="J441" s="175"/>
    </row>
    <row r="442" spans="1:10" s="190" customFormat="1">
      <c r="A442" s="190" t="str">
        <f t="shared" si="42"/>
        <v>BR0116502060</v>
      </c>
      <c r="B442" s="198">
        <v>2060</v>
      </c>
      <c r="C442" s="190" t="s">
        <v>1430</v>
      </c>
      <c r="D442" s="190" t="s">
        <v>1924</v>
      </c>
      <c r="E442" s="198" t="s">
        <v>487</v>
      </c>
      <c r="F442" s="179">
        <f>VLOOKUP(A442,BASE!A:N,14,0)</f>
        <v>125.21777999999999</v>
      </c>
      <c r="G442" s="179">
        <f>VLOOKUP(A442,BASE!A:O,15,0)</f>
        <v>2.12</v>
      </c>
      <c r="H442" s="218">
        <v>0.3</v>
      </c>
      <c r="I442" s="180">
        <f t="shared" si="43"/>
        <v>165.53911399999998</v>
      </c>
      <c r="J442" s="175"/>
    </row>
    <row r="443" spans="1:10" s="190" customFormat="1">
      <c r="A443" s="190" t="str">
        <f t="shared" si="42"/>
        <v>BR0052292060</v>
      </c>
      <c r="B443" s="198">
        <v>2060</v>
      </c>
      <c r="C443" s="190" t="s">
        <v>1403</v>
      </c>
      <c r="D443" s="190" t="s">
        <v>1902</v>
      </c>
      <c r="E443" s="198" t="s">
        <v>487</v>
      </c>
      <c r="F443" s="179">
        <f>VLOOKUP(A443,BASE!A:N,14,0)</f>
        <v>146.19716000000003</v>
      </c>
      <c r="G443" s="179">
        <f>VLOOKUP(A443,BASE!A:O,15,0)</f>
        <v>2.12</v>
      </c>
      <c r="H443" s="218">
        <v>0.3</v>
      </c>
      <c r="I443" s="180">
        <f t="shared" si="43"/>
        <v>192.81230800000003</v>
      </c>
      <c r="J443" s="175"/>
    </row>
    <row r="444" spans="1:10" s="190" customFormat="1">
      <c r="A444" s="190" t="str">
        <f t="shared" si="38"/>
        <v>BR0096102060</v>
      </c>
      <c r="B444" s="198">
        <v>2060</v>
      </c>
      <c r="C444" s="190" t="s">
        <v>2083</v>
      </c>
      <c r="D444" s="190" t="s">
        <v>2084</v>
      </c>
      <c r="E444" s="198" t="s">
        <v>487</v>
      </c>
      <c r="F444" s="179">
        <f>VLOOKUP(A444,BASE!A:N,14,0)</f>
        <v>64.741940000000014</v>
      </c>
      <c r="G444" s="179">
        <f>VLOOKUP(A444,BASE!A:O,15,0)</f>
        <v>2.12</v>
      </c>
      <c r="H444" s="218">
        <v>0.3</v>
      </c>
      <c r="I444" s="180">
        <f t="shared" si="39"/>
        <v>86.92052200000002</v>
      </c>
      <c r="J444" s="174"/>
    </row>
    <row r="445" spans="1:10" s="190" customFormat="1">
      <c r="A445" s="190" t="str">
        <f t="shared" ref="A445:A486" si="44">C445&amp;B445</f>
        <v>BR0103772060</v>
      </c>
      <c r="B445" s="198">
        <v>2060</v>
      </c>
      <c r="C445" s="190" t="s">
        <v>1412</v>
      </c>
      <c r="D445" s="190" t="s">
        <v>1911</v>
      </c>
      <c r="E445" s="198" t="s">
        <v>487</v>
      </c>
      <c r="F445" s="179">
        <f>VLOOKUP(A445,BASE!A:N,14,0)</f>
        <v>84.810149999999993</v>
      </c>
      <c r="G445" s="179">
        <f>VLOOKUP(A445,BASE!A:O,15,0)</f>
        <v>2.12</v>
      </c>
      <c r="H445" s="218">
        <v>0.3</v>
      </c>
      <c r="I445" s="180">
        <f t="shared" ref="I445:I486" si="45">SUM(F445:G445)*H445+SUM(F445:G445)</f>
        <v>113.00919499999999</v>
      </c>
      <c r="J445" s="175"/>
    </row>
    <row r="446" spans="1:10" s="190" customFormat="1">
      <c r="A446" s="190" t="str">
        <f t="shared" si="44"/>
        <v>BR0116522060</v>
      </c>
      <c r="B446" s="198">
        <v>2060</v>
      </c>
      <c r="C446" s="190" t="s">
        <v>1379</v>
      </c>
      <c r="D446" s="190" t="s">
        <v>1880</v>
      </c>
      <c r="E446" s="198" t="s">
        <v>487</v>
      </c>
      <c r="F446" s="179">
        <f>VLOOKUP(A446,BASE!A:N,14,0)</f>
        <v>152.09368000000001</v>
      </c>
      <c r="G446" s="179">
        <f>VLOOKUP(A446,BASE!A:O,15,0)</f>
        <v>2.12</v>
      </c>
      <c r="H446" s="218">
        <v>0.3</v>
      </c>
      <c r="I446" s="180">
        <f t="shared" si="45"/>
        <v>200.47778400000001</v>
      </c>
      <c r="J446" s="175"/>
    </row>
    <row r="447" spans="1:10" s="190" customFormat="1">
      <c r="A447" s="190" t="str">
        <f t="shared" si="44"/>
        <v>BR0120012061</v>
      </c>
      <c r="B447" s="198">
        <v>2061</v>
      </c>
      <c r="C447" s="190" t="s">
        <v>1518</v>
      </c>
      <c r="D447" s="190" t="s">
        <v>2094</v>
      </c>
      <c r="E447" s="198" t="s">
        <v>487</v>
      </c>
      <c r="F447" s="179">
        <f>VLOOKUP(A447,BASE!A:N,14,0)</f>
        <v>133.83891</v>
      </c>
      <c r="G447" s="179">
        <f>VLOOKUP(A447,BASE!A:O,15,0)</f>
        <v>1.8</v>
      </c>
      <c r="H447" s="218">
        <v>0.3</v>
      </c>
      <c r="I447" s="180">
        <f t="shared" si="45"/>
        <v>176.33058300000002</v>
      </c>
      <c r="J447" s="174"/>
    </row>
    <row r="448" spans="1:10" s="190" customFormat="1">
      <c r="A448" s="190" t="str">
        <f t="shared" si="44"/>
        <v>BR0120012061</v>
      </c>
      <c r="B448" s="198">
        <v>2061</v>
      </c>
      <c r="C448" s="190" t="s">
        <v>1518</v>
      </c>
      <c r="D448" s="190" t="s">
        <v>2009</v>
      </c>
      <c r="E448" s="198" t="s">
        <v>487</v>
      </c>
      <c r="F448" s="179">
        <f>VLOOKUP(A448,BASE!A:N,14,0)</f>
        <v>133.83891</v>
      </c>
      <c r="G448" s="179">
        <f>VLOOKUP(A448,BASE!A:O,15,0)</f>
        <v>1.8</v>
      </c>
      <c r="H448" s="218">
        <v>0.3</v>
      </c>
      <c r="I448" s="180">
        <f t="shared" si="45"/>
        <v>176.33058300000002</v>
      </c>
      <c r="J448" s="174"/>
    </row>
    <row r="449" spans="1:10" s="190" customFormat="1">
      <c r="A449" s="190" t="str">
        <f t="shared" si="44"/>
        <v>BR0108392060</v>
      </c>
      <c r="B449" s="198">
        <v>2060</v>
      </c>
      <c r="C449" s="190" t="s">
        <v>1386</v>
      </c>
      <c r="D449" s="190" t="s">
        <v>599</v>
      </c>
      <c r="E449" s="198" t="s">
        <v>487</v>
      </c>
      <c r="F449" s="179">
        <f>VLOOKUP(A449,BASE!A:N,14,0)</f>
        <v>157.31962999999999</v>
      </c>
      <c r="G449" s="179">
        <f>VLOOKUP(A449,BASE!A:O,15,0)</f>
        <v>2.12</v>
      </c>
      <c r="H449" s="218">
        <v>0.3</v>
      </c>
      <c r="I449" s="180">
        <f t="shared" si="45"/>
        <v>207.27151899999998</v>
      </c>
      <c r="J449" s="175"/>
    </row>
    <row r="450" spans="1:10" s="190" customFormat="1">
      <c r="A450" s="190" t="str">
        <f t="shared" si="44"/>
        <v>BR0118752060</v>
      </c>
      <c r="B450" s="198">
        <v>2060</v>
      </c>
      <c r="C450" s="190" t="s">
        <v>1440</v>
      </c>
      <c r="D450" s="190" t="s">
        <v>816</v>
      </c>
      <c r="E450" s="198" t="s">
        <v>487</v>
      </c>
      <c r="F450" s="179">
        <f>VLOOKUP(A450,BASE!A:N,14,0)</f>
        <v>59.936799999999998</v>
      </c>
      <c r="G450" s="179">
        <f>VLOOKUP(A450,BASE!A:O,15,0)</f>
        <v>2.12</v>
      </c>
      <c r="H450" s="218">
        <v>0.3</v>
      </c>
      <c r="I450" s="180">
        <f t="shared" si="45"/>
        <v>80.673839999999998</v>
      </c>
      <c r="J450" s="174"/>
    </row>
    <row r="451" spans="1:10" s="190" customFormat="1">
      <c r="A451" s="190" t="str">
        <f t="shared" si="44"/>
        <v>BR0104452060</v>
      </c>
      <c r="B451" s="198">
        <v>2060</v>
      </c>
      <c r="C451" s="190" t="s">
        <v>1394</v>
      </c>
      <c r="D451" s="190" t="s">
        <v>601</v>
      </c>
      <c r="E451" s="198" t="s">
        <v>487</v>
      </c>
      <c r="F451" s="179">
        <f>VLOOKUP(A451,BASE!A:N,14,0)</f>
        <v>128.60377</v>
      </c>
      <c r="G451" s="179">
        <f>VLOOKUP(A451,BASE!A:O,15,0)</f>
        <v>2.12</v>
      </c>
      <c r="H451" s="218">
        <v>0.3</v>
      </c>
      <c r="I451" s="180">
        <f t="shared" si="45"/>
        <v>169.940901</v>
      </c>
      <c r="J451" s="174"/>
    </row>
    <row r="452" spans="1:10" s="190" customFormat="1">
      <c r="A452" s="190" t="str">
        <f t="shared" si="44"/>
        <v>BR0113932060</v>
      </c>
      <c r="B452" s="198">
        <v>2060</v>
      </c>
      <c r="C452" s="190" t="s">
        <v>1429</v>
      </c>
      <c r="D452" s="190" t="s">
        <v>596</v>
      </c>
      <c r="E452" s="198" t="s">
        <v>487</v>
      </c>
      <c r="F452" s="179">
        <f>VLOOKUP(A452,BASE!A:N,14,0)</f>
        <v>127.42928000000001</v>
      </c>
      <c r="G452" s="179">
        <f>VLOOKUP(A452,BASE!A:O,15,0)</f>
        <v>2.12</v>
      </c>
      <c r="H452" s="218">
        <v>0.3</v>
      </c>
      <c r="I452" s="180">
        <f t="shared" si="45"/>
        <v>168.414064</v>
      </c>
      <c r="J452" s="175"/>
    </row>
    <row r="453" spans="1:10" s="190" customFormat="1">
      <c r="A453" s="190" t="str">
        <f t="shared" si="44"/>
        <v>BR0119872060</v>
      </c>
      <c r="B453" s="198">
        <v>2060</v>
      </c>
      <c r="C453" s="190" t="s">
        <v>1434</v>
      </c>
      <c r="D453" s="190" t="s">
        <v>1927</v>
      </c>
      <c r="E453" s="198" t="s">
        <v>487</v>
      </c>
      <c r="F453" s="179">
        <f>VLOOKUP(A453,BASE!A:N,14,0)</f>
        <v>121.73055000000001</v>
      </c>
      <c r="G453" s="179">
        <f>VLOOKUP(A453,BASE!A:O,15,0)</f>
        <v>2.12</v>
      </c>
      <c r="H453" s="218">
        <v>0.3</v>
      </c>
      <c r="I453" s="180">
        <f t="shared" si="45"/>
        <v>161.00571500000001</v>
      </c>
      <c r="J453" s="174"/>
    </row>
    <row r="454" spans="1:10" s="190" customFormat="1">
      <c r="A454" s="190" t="str">
        <f t="shared" si="44"/>
        <v>BR0104292060</v>
      </c>
      <c r="B454" s="198">
        <v>2060</v>
      </c>
      <c r="C454" s="190" t="s">
        <v>1415</v>
      </c>
      <c r="D454" s="190" t="s">
        <v>1914</v>
      </c>
      <c r="E454" s="198" t="s">
        <v>487</v>
      </c>
      <c r="F454" s="179">
        <f>VLOOKUP(A454,BASE!A:N,14,0)</f>
        <v>148.49214999999998</v>
      </c>
      <c r="G454" s="179">
        <f>VLOOKUP(A454,BASE!A:O,15,0)</f>
        <v>2.12</v>
      </c>
      <c r="H454" s="218">
        <v>0.3</v>
      </c>
      <c r="I454" s="180">
        <f t="shared" si="45"/>
        <v>195.79579499999997</v>
      </c>
      <c r="J454" s="175"/>
    </row>
    <row r="455" spans="1:10" s="190" customFormat="1">
      <c r="A455" s="190" t="str">
        <f t="shared" si="44"/>
        <v>BR0109732060</v>
      </c>
      <c r="B455" s="198">
        <v>2060</v>
      </c>
      <c r="C455" s="190" t="s">
        <v>1405</v>
      </c>
      <c r="D455" s="190" t="s">
        <v>1904</v>
      </c>
      <c r="E455" s="198" t="s">
        <v>487</v>
      </c>
      <c r="F455" s="179">
        <f>VLOOKUP(A455,BASE!A:N,14,0)</f>
        <v>173.05839</v>
      </c>
      <c r="G455" s="179">
        <f>VLOOKUP(A455,BASE!A:O,15,0)</f>
        <v>2.12</v>
      </c>
      <c r="H455" s="218">
        <v>0.3</v>
      </c>
      <c r="I455" s="180">
        <f t="shared" si="45"/>
        <v>227.73190700000001</v>
      </c>
      <c r="J455" s="175"/>
    </row>
    <row r="456" spans="1:10" s="190" customFormat="1">
      <c r="A456" s="190" t="str">
        <f t="shared" si="44"/>
        <v>BR0120192064</v>
      </c>
      <c r="B456" s="198">
        <v>2064</v>
      </c>
      <c r="C456" s="190" t="s">
        <v>1441</v>
      </c>
      <c r="D456" s="190" t="s">
        <v>1933</v>
      </c>
      <c r="E456" s="198" t="s">
        <v>487</v>
      </c>
      <c r="F456" s="179">
        <f>VLOOKUP(A456,BASE!A:N,14,0)</f>
        <v>73.233900000000006</v>
      </c>
      <c r="G456" s="179">
        <f>VLOOKUP(A456,BASE!A:O,15,0)</f>
        <v>2.64</v>
      </c>
      <c r="H456" s="218">
        <v>0.3</v>
      </c>
      <c r="I456" s="180">
        <f t="shared" si="45"/>
        <v>98.636070000000004</v>
      </c>
      <c r="J456" s="174"/>
    </row>
    <row r="457" spans="1:10" s="190" customFormat="1">
      <c r="A457" s="190" t="str">
        <f t="shared" si="44"/>
        <v>BR0104302060</v>
      </c>
      <c r="B457" s="198">
        <v>2060</v>
      </c>
      <c r="C457" s="190" t="s">
        <v>1393</v>
      </c>
      <c r="D457" s="190" t="s">
        <v>1877</v>
      </c>
      <c r="E457" s="198" t="s">
        <v>487</v>
      </c>
      <c r="F457" s="179">
        <f>VLOOKUP(A457,BASE!A:N,14,0)</f>
        <v>57.063929999999999</v>
      </c>
      <c r="G457" s="179">
        <f>VLOOKUP(A457,BASE!A:O,15,0)</f>
        <v>2.12</v>
      </c>
      <c r="H457" s="218">
        <v>0.3</v>
      </c>
      <c r="I457" s="180">
        <f t="shared" si="45"/>
        <v>76.939109000000002</v>
      </c>
      <c r="J457" s="175"/>
    </row>
    <row r="458" spans="1:10" s="190" customFormat="1">
      <c r="A458" s="190" t="str">
        <f t="shared" si="44"/>
        <v>BR0115742060</v>
      </c>
      <c r="B458" s="198">
        <v>2060</v>
      </c>
      <c r="C458" s="190" t="s">
        <v>1376</v>
      </c>
      <c r="D458" s="190" t="s">
        <v>1877</v>
      </c>
      <c r="E458" s="198" t="s">
        <v>487</v>
      </c>
      <c r="F458" s="179">
        <f>VLOOKUP(A458,BASE!A:N,14,0)</f>
        <v>58.526159999999997</v>
      </c>
      <c r="G458" s="179">
        <f>VLOOKUP(A458,BASE!A:O,15,0)</f>
        <v>2.12</v>
      </c>
      <c r="H458" s="218">
        <v>0.3</v>
      </c>
      <c r="I458" s="180">
        <f t="shared" si="45"/>
        <v>78.840007999999997</v>
      </c>
      <c r="J458" s="175"/>
    </row>
    <row r="459" spans="1:10" s="190" customFormat="1">
      <c r="A459" s="190" t="str">
        <f t="shared" si="44"/>
        <v>BR0109892060</v>
      </c>
      <c r="B459" s="198">
        <v>2060</v>
      </c>
      <c r="C459" s="190" t="s">
        <v>1414</v>
      </c>
      <c r="D459" s="190" t="s">
        <v>1913</v>
      </c>
      <c r="E459" s="198" t="s">
        <v>487</v>
      </c>
      <c r="F459" s="179">
        <f>VLOOKUP(A459,BASE!A:N,14,0)</f>
        <v>137.82747000000001</v>
      </c>
      <c r="G459" s="179">
        <f>VLOOKUP(A459,BASE!A:O,15,0)</f>
        <v>2.12</v>
      </c>
      <c r="H459" s="218">
        <v>0.3</v>
      </c>
      <c r="I459" s="180">
        <f t="shared" si="45"/>
        <v>181.93171100000001</v>
      </c>
      <c r="J459" s="175"/>
    </row>
    <row r="460" spans="1:10" s="190" customFormat="1">
      <c r="A460" s="190" t="str">
        <f t="shared" si="44"/>
        <v>BR0119132060</v>
      </c>
      <c r="B460" s="198">
        <v>2060</v>
      </c>
      <c r="C460" s="190" t="s">
        <v>1427</v>
      </c>
      <c r="D460" s="190" t="s">
        <v>1922</v>
      </c>
      <c r="E460" s="198" t="s">
        <v>487</v>
      </c>
      <c r="F460" s="179">
        <f>VLOOKUP(A460,BASE!A:N,14,0)</f>
        <v>66.669049999999999</v>
      </c>
      <c r="G460" s="179">
        <f>VLOOKUP(A460,BASE!A:O,15,0)</f>
        <v>2.12</v>
      </c>
      <c r="H460" s="218">
        <v>0.3</v>
      </c>
      <c r="I460" s="180">
        <f t="shared" si="45"/>
        <v>89.425764999999998</v>
      </c>
      <c r="J460" s="175"/>
    </row>
    <row r="461" spans="1:10" s="190" customFormat="1">
      <c r="A461" s="190" t="str">
        <f t="shared" si="44"/>
        <v>BR0119142060</v>
      </c>
      <c r="B461" s="198">
        <v>2060</v>
      </c>
      <c r="C461" s="190" t="s">
        <v>1424</v>
      </c>
      <c r="D461" s="190" t="s">
        <v>1920</v>
      </c>
      <c r="E461" s="198" t="s">
        <v>487</v>
      </c>
      <c r="F461" s="179">
        <f>VLOOKUP(A461,BASE!A:N,14,0)</f>
        <v>63.537350000000004</v>
      </c>
      <c r="G461" s="179">
        <f>VLOOKUP(A461,BASE!A:O,15,0)</f>
        <v>2.12</v>
      </c>
      <c r="H461" s="218">
        <v>0.3</v>
      </c>
      <c r="I461" s="180">
        <f t="shared" si="45"/>
        <v>85.354555000000005</v>
      </c>
      <c r="J461" s="175"/>
    </row>
    <row r="462" spans="1:10" s="190" customFormat="1">
      <c r="A462" s="190" t="str">
        <f t="shared" si="44"/>
        <v>BR0119152060</v>
      </c>
      <c r="B462" s="198">
        <v>2060</v>
      </c>
      <c r="C462" s="190" t="s">
        <v>1425</v>
      </c>
      <c r="D462" s="190" t="s">
        <v>1920</v>
      </c>
      <c r="E462" s="198" t="s">
        <v>487</v>
      </c>
      <c r="F462" s="179">
        <f>VLOOKUP(A462,BASE!A:N,14,0)</f>
        <v>63.533529999999999</v>
      </c>
      <c r="G462" s="179">
        <f>VLOOKUP(A462,BASE!A:O,15,0)</f>
        <v>2.12</v>
      </c>
      <c r="H462" s="218">
        <v>0.3</v>
      </c>
      <c r="I462" s="180">
        <f t="shared" si="45"/>
        <v>85.349589000000009</v>
      </c>
      <c r="J462" s="175"/>
    </row>
    <row r="463" spans="1:10" s="190" customFormat="1">
      <c r="A463" s="190" t="str">
        <f t="shared" si="44"/>
        <v>BR0013461040</v>
      </c>
      <c r="B463" s="198">
        <v>1040</v>
      </c>
      <c r="C463" s="190" t="s">
        <v>1493</v>
      </c>
      <c r="D463" s="190" t="s">
        <v>1984</v>
      </c>
      <c r="E463" s="198" t="s">
        <v>487</v>
      </c>
      <c r="F463" s="179">
        <f>VLOOKUP(A463,BASE!A:N,14,0)</f>
        <v>7.6174800000000005</v>
      </c>
      <c r="G463" s="179">
        <f>VLOOKUP(A463,BASE!A:O,15,0)</f>
        <v>2.4</v>
      </c>
      <c r="H463" s="218">
        <v>0.3</v>
      </c>
      <c r="I463" s="180">
        <f t="shared" si="45"/>
        <v>13.022724</v>
      </c>
      <c r="J463" s="175"/>
    </row>
    <row r="464" spans="1:10" s="190" customFormat="1">
      <c r="A464" s="190" t="str">
        <f t="shared" si="44"/>
        <v>BR0013501040</v>
      </c>
      <c r="B464" s="198">
        <v>1040</v>
      </c>
      <c r="C464" s="190" t="s">
        <v>1494</v>
      </c>
      <c r="D464" s="190" t="s">
        <v>2058</v>
      </c>
      <c r="E464" s="198" t="s">
        <v>487</v>
      </c>
      <c r="F464" s="179">
        <f>VLOOKUP(A464,BASE!A:N,14,0)</f>
        <v>33.729819999999997</v>
      </c>
      <c r="G464" s="179">
        <f>VLOOKUP(A464,BASE!A:O,15,0)</f>
        <v>2.4</v>
      </c>
      <c r="H464" s="218">
        <v>0.3</v>
      </c>
      <c r="I464" s="180">
        <f t="shared" si="45"/>
        <v>46.968765999999995</v>
      </c>
      <c r="J464" s="174"/>
    </row>
    <row r="465" spans="1:10" s="190" customFormat="1">
      <c r="A465" s="190" t="str">
        <f t="shared" si="44"/>
        <v>BR0013501040</v>
      </c>
      <c r="B465" s="198">
        <v>1040</v>
      </c>
      <c r="C465" s="190" t="s">
        <v>1494</v>
      </c>
      <c r="D465" s="190" t="s">
        <v>1985</v>
      </c>
      <c r="E465" s="198" t="s">
        <v>487</v>
      </c>
      <c r="F465" s="179">
        <f>VLOOKUP(A465,BASE!A:N,14,0)</f>
        <v>33.729819999999997</v>
      </c>
      <c r="G465" s="179">
        <f>VLOOKUP(A465,BASE!A:O,15,0)</f>
        <v>2.4</v>
      </c>
      <c r="H465" s="218">
        <v>0.3</v>
      </c>
      <c r="I465" s="180">
        <f t="shared" si="45"/>
        <v>46.968765999999995</v>
      </c>
      <c r="J465" s="175"/>
    </row>
    <row r="466" spans="1:10" s="190" customFormat="1">
      <c r="A466" s="190" t="str">
        <f t="shared" si="44"/>
        <v>BR0106231040</v>
      </c>
      <c r="B466" s="198">
        <v>1040</v>
      </c>
      <c r="C466" s="190" t="s">
        <v>1495</v>
      </c>
      <c r="D466" s="190" t="s">
        <v>1985</v>
      </c>
      <c r="E466" s="198" t="s">
        <v>487</v>
      </c>
      <c r="F466" s="179">
        <f>VLOOKUP(A466,BASE!A:N,14,0)</f>
        <v>33.615340000000003</v>
      </c>
      <c r="G466" s="179">
        <f>VLOOKUP(A466,BASE!A:O,15,0)</f>
        <v>2.4</v>
      </c>
      <c r="H466" s="218">
        <v>0.3</v>
      </c>
      <c r="I466" s="180">
        <f t="shared" si="45"/>
        <v>46.819942000000005</v>
      </c>
      <c r="J466" s="175"/>
    </row>
    <row r="467" spans="1:10" s="190" customFormat="1">
      <c r="A467" s="190" t="str">
        <f t="shared" si="44"/>
        <v>BR0013521040</v>
      </c>
      <c r="B467" s="198">
        <v>1040</v>
      </c>
      <c r="C467" s="190" t="s">
        <v>1496</v>
      </c>
      <c r="D467" s="190" t="s">
        <v>2049</v>
      </c>
      <c r="E467" s="198" t="s">
        <v>487</v>
      </c>
      <c r="F467" s="179">
        <f>VLOOKUP(A467,BASE!A:N,14,0)</f>
        <v>52.109029999999997</v>
      </c>
      <c r="G467" s="179">
        <f>VLOOKUP(A467,BASE!A:O,15,0)</f>
        <v>2.4</v>
      </c>
      <c r="H467" s="218">
        <v>0.3</v>
      </c>
      <c r="I467" s="180">
        <f t="shared" si="45"/>
        <v>70.861739</v>
      </c>
      <c r="J467" s="174"/>
    </row>
    <row r="468" spans="1:10" s="190" customFormat="1">
      <c r="A468" s="190" t="str">
        <f t="shared" si="44"/>
        <v>BR0013521040</v>
      </c>
      <c r="B468" s="198">
        <v>1040</v>
      </c>
      <c r="C468" s="190" t="s">
        <v>1496</v>
      </c>
      <c r="D468" s="190" t="s">
        <v>1986</v>
      </c>
      <c r="E468" s="198" t="s">
        <v>487</v>
      </c>
      <c r="F468" s="179">
        <f>VLOOKUP(A468,BASE!A:N,14,0)</f>
        <v>52.109029999999997</v>
      </c>
      <c r="G468" s="179">
        <f>VLOOKUP(A468,BASE!A:O,15,0)</f>
        <v>2.4</v>
      </c>
      <c r="H468" s="218">
        <v>0.3</v>
      </c>
      <c r="I468" s="180">
        <f t="shared" si="45"/>
        <v>70.861739</v>
      </c>
      <c r="J468" s="175"/>
    </row>
    <row r="469" spans="1:10" s="190" customFormat="1">
      <c r="A469" s="190" t="str">
        <f t="shared" si="44"/>
        <v>BR0013351040</v>
      </c>
      <c r="B469" s="198">
        <v>1040</v>
      </c>
      <c r="C469" s="190" t="s">
        <v>1497</v>
      </c>
      <c r="D469" s="190" t="s">
        <v>2041</v>
      </c>
      <c r="E469" s="198" t="s">
        <v>487</v>
      </c>
      <c r="F469" s="179">
        <f>VLOOKUP(A469,BASE!A:N,14,0)</f>
        <v>109.68727</v>
      </c>
      <c r="G469" s="179">
        <f>VLOOKUP(A469,BASE!A:O,15,0)</f>
        <v>3.06</v>
      </c>
      <c r="H469" s="218">
        <v>0.3</v>
      </c>
      <c r="I469" s="180">
        <f t="shared" si="45"/>
        <v>146.571451</v>
      </c>
      <c r="J469" s="174"/>
    </row>
    <row r="470" spans="1:10" s="190" customFormat="1">
      <c r="A470" s="190" t="str">
        <f t="shared" si="44"/>
        <v>BR0013351040</v>
      </c>
      <c r="B470" s="198">
        <v>1040</v>
      </c>
      <c r="C470" s="190" t="s">
        <v>1497</v>
      </c>
      <c r="D470" s="190" t="s">
        <v>1987</v>
      </c>
      <c r="E470" s="198" t="s">
        <v>487</v>
      </c>
      <c r="F470" s="179">
        <f>VLOOKUP(A470,BASE!A:N,14,0)</f>
        <v>109.68727</v>
      </c>
      <c r="G470" s="179">
        <f>VLOOKUP(A470,BASE!A:O,15,0)</f>
        <v>3.06</v>
      </c>
      <c r="H470" s="218">
        <v>0.3</v>
      </c>
      <c r="I470" s="180">
        <f t="shared" si="45"/>
        <v>146.571451</v>
      </c>
      <c r="J470" s="175"/>
    </row>
    <row r="471" spans="1:10" s="190" customFormat="1">
      <c r="A471" s="190" t="str">
        <f t="shared" si="44"/>
        <v>BR0026661040</v>
      </c>
      <c r="B471" s="198">
        <v>1040</v>
      </c>
      <c r="C471" s="190" t="s">
        <v>1499</v>
      </c>
      <c r="D471" s="190" t="s">
        <v>1989</v>
      </c>
      <c r="E471" s="198" t="s">
        <v>487</v>
      </c>
      <c r="F471" s="179">
        <f>VLOOKUP(A471,BASE!A:N,14,0)</f>
        <v>85.819000000000003</v>
      </c>
      <c r="G471" s="179">
        <f>VLOOKUP(A471,BASE!A:O,15,0)</f>
        <v>3.06</v>
      </c>
      <c r="H471" s="218">
        <v>0.3</v>
      </c>
      <c r="I471" s="180">
        <f t="shared" si="45"/>
        <v>115.54270000000001</v>
      </c>
      <c r="J471" s="175"/>
    </row>
    <row r="472" spans="1:10" s="190" customFormat="1">
      <c r="A472" s="190" t="str">
        <f t="shared" si="44"/>
        <v>BR0115201040</v>
      </c>
      <c r="B472" s="198">
        <v>1040</v>
      </c>
      <c r="C472" s="190" t="s">
        <v>1498</v>
      </c>
      <c r="D472" s="190" t="s">
        <v>1988</v>
      </c>
      <c r="E472" s="198" t="s">
        <v>487</v>
      </c>
      <c r="F472" s="179">
        <f>VLOOKUP(A472,BASE!A:N,14,0)</f>
        <v>115.9494</v>
      </c>
      <c r="G472" s="179">
        <f>VLOOKUP(A472,BASE!A:O,15,0)</f>
        <v>3.06</v>
      </c>
      <c r="H472" s="218">
        <v>0.3</v>
      </c>
      <c r="I472" s="180">
        <f t="shared" si="45"/>
        <v>154.71222</v>
      </c>
      <c r="J472" s="174"/>
    </row>
    <row r="473" spans="1:10" s="190" customFormat="1">
      <c r="A473" s="190" t="str">
        <f t="shared" si="44"/>
        <v>BR0107561040</v>
      </c>
      <c r="B473" s="198">
        <v>1040</v>
      </c>
      <c r="C473" s="190" t="s">
        <v>1500</v>
      </c>
      <c r="D473" s="190" t="s">
        <v>1990</v>
      </c>
      <c r="E473" s="198" t="s">
        <v>487</v>
      </c>
      <c r="F473" s="179">
        <f>VLOOKUP(A473,BASE!A:N,14,0)</f>
        <v>84.648630000000011</v>
      </c>
      <c r="G473" s="179">
        <f>VLOOKUP(A473,BASE!A:O,15,0)</f>
        <v>3.06</v>
      </c>
      <c r="H473" s="218">
        <v>0.3</v>
      </c>
      <c r="I473" s="180">
        <f t="shared" si="45"/>
        <v>114.02121900000002</v>
      </c>
      <c r="J473" s="175"/>
    </row>
    <row r="474" spans="1:10" s="190" customFormat="1">
      <c r="A474" s="190" t="str">
        <f t="shared" si="44"/>
        <v>BR0113051040</v>
      </c>
      <c r="B474" s="198">
        <v>1040</v>
      </c>
      <c r="C474" s="190" t="s">
        <v>1503</v>
      </c>
      <c r="D474" s="190" t="s">
        <v>2054</v>
      </c>
      <c r="E474" s="198" t="s">
        <v>487</v>
      </c>
      <c r="F474" s="179">
        <f>VLOOKUP(A474,BASE!A:N,14,0)</f>
        <v>56.141019999999997</v>
      </c>
      <c r="G474" s="179">
        <f>VLOOKUP(A474,BASE!A:O,15,0)</f>
        <v>3.06</v>
      </c>
      <c r="H474" s="218">
        <v>0.3</v>
      </c>
      <c r="I474" s="180">
        <f t="shared" si="45"/>
        <v>76.961326</v>
      </c>
      <c r="J474" s="174"/>
    </row>
    <row r="475" spans="1:10" s="190" customFormat="1">
      <c r="A475" s="190" t="str">
        <f t="shared" si="44"/>
        <v>BR0113061040</v>
      </c>
      <c r="B475" s="198">
        <v>1040</v>
      </c>
      <c r="C475" s="190" t="s">
        <v>1502</v>
      </c>
      <c r="D475" s="190" t="s">
        <v>1992</v>
      </c>
      <c r="E475" s="198" t="s">
        <v>487</v>
      </c>
      <c r="F475" s="179">
        <f>VLOOKUP(A475,BASE!A:N,14,0)</f>
        <v>59.785780000000003</v>
      </c>
      <c r="G475" s="179">
        <f>VLOOKUP(A475,BASE!A:O,15,0)</f>
        <v>3.06</v>
      </c>
      <c r="H475" s="218">
        <v>0.3</v>
      </c>
      <c r="I475" s="180">
        <f t="shared" si="45"/>
        <v>81.699514000000008</v>
      </c>
      <c r="J475" s="175"/>
    </row>
    <row r="476" spans="1:10" s="190" customFormat="1">
      <c r="A476" s="190" t="str">
        <f t="shared" si="44"/>
        <v>BR0113051040</v>
      </c>
      <c r="B476" s="198">
        <v>1040</v>
      </c>
      <c r="C476" s="190" t="s">
        <v>1503</v>
      </c>
      <c r="D476" s="190" t="s">
        <v>1993</v>
      </c>
      <c r="E476" s="198" t="s">
        <v>487</v>
      </c>
      <c r="F476" s="179">
        <f>VLOOKUP(A476,BASE!A:N,14,0)</f>
        <v>56.141019999999997</v>
      </c>
      <c r="G476" s="179">
        <f>VLOOKUP(A476,BASE!A:O,15,0)</f>
        <v>3.06</v>
      </c>
      <c r="H476" s="218">
        <v>0.3</v>
      </c>
      <c r="I476" s="180">
        <f t="shared" si="45"/>
        <v>76.961326</v>
      </c>
      <c r="J476" s="175"/>
    </row>
    <row r="477" spans="1:10" s="190" customFormat="1">
      <c r="A477" s="190" t="str">
        <f t="shared" si="44"/>
        <v>BR0113341040</v>
      </c>
      <c r="B477" s="198">
        <v>1040</v>
      </c>
      <c r="C477" s="190" t="s">
        <v>1501</v>
      </c>
      <c r="D477" s="190" t="s">
        <v>1991</v>
      </c>
      <c r="E477" s="198" t="s">
        <v>487</v>
      </c>
      <c r="F477" s="179">
        <f>VLOOKUP(A477,BASE!A:N,14,0)</f>
        <v>84.673339999999996</v>
      </c>
      <c r="G477" s="179">
        <f>VLOOKUP(A477,BASE!A:O,15,0)</f>
        <v>3.06</v>
      </c>
      <c r="H477" s="218">
        <v>0.3</v>
      </c>
      <c r="I477" s="180">
        <f t="shared" si="45"/>
        <v>114.053342</v>
      </c>
      <c r="J477" s="174"/>
    </row>
    <row r="478" spans="1:10" s="190" customFormat="1">
      <c r="A478" s="190" t="str">
        <f t="shared" si="44"/>
        <v>BR0013421040</v>
      </c>
      <c r="B478" s="198">
        <v>1040</v>
      </c>
      <c r="C478" s="190" t="s">
        <v>1505</v>
      </c>
      <c r="D478" s="190" t="s">
        <v>2061</v>
      </c>
      <c r="E478" s="198" t="s">
        <v>487</v>
      </c>
      <c r="F478" s="179">
        <f>VLOOKUP(A478,BASE!A:N,14,0)</f>
        <v>134.22161</v>
      </c>
      <c r="G478" s="179">
        <f>VLOOKUP(A478,BASE!A:O,15,0)</f>
        <v>3.06</v>
      </c>
      <c r="H478" s="218">
        <v>0.3</v>
      </c>
      <c r="I478" s="180">
        <f t="shared" si="45"/>
        <v>178.466093</v>
      </c>
      <c r="J478" s="174"/>
    </row>
    <row r="479" spans="1:10" s="190" customFormat="1">
      <c r="A479" s="190" t="str">
        <f t="shared" si="44"/>
        <v>BR0013421040</v>
      </c>
      <c r="B479" s="198">
        <v>1040</v>
      </c>
      <c r="C479" s="190" t="s">
        <v>1505</v>
      </c>
      <c r="D479" s="190" t="s">
        <v>1995</v>
      </c>
      <c r="E479" s="198" t="s">
        <v>487</v>
      </c>
      <c r="F479" s="179">
        <f>VLOOKUP(A479,BASE!A:N,14,0)</f>
        <v>134.22161</v>
      </c>
      <c r="G479" s="179">
        <f>VLOOKUP(A479,BASE!A:O,15,0)</f>
        <v>3.06</v>
      </c>
      <c r="H479" s="218">
        <v>0.3</v>
      </c>
      <c r="I479" s="180">
        <f t="shared" si="45"/>
        <v>178.466093</v>
      </c>
      <c r="J479" s="175"/>
    </row>
    <row r="480" spans="1:10" s="190" customFormat="1">
      <c r="A480" s="190" t="str">
        <f t="shared" si="44"/>
        <v>BR0119461040</v>
      </c>
      <c r="B480" s="198">
        <v>1040</v>
      </c>
      <c r="C480" s="190" t="s">
        <v>1507</v>
      </c>
      <c r="D480" s="190" t="s">
        <v>1997</v>
      </c>
      <c r="E480" s="198" t="s">
        <v>487</v>
      </c>
      <c r="F480" s="179">
        <f>VLOOKUP(A480,BASE!A:N,14,0)</f>
        <v>75.69614</v>
      </c>
      <c r="G480" s="179">
        <f>VLOOKUP(A480,BASE!A:O,15,0)</f>
        <v>3.06</v>
      </c>
      <c r="H480" s="218">
        <v>0.3</v>
      </c>
      <c r="I480" s="180">
        <f t="shared" si="45"/>
        <v>102.382982</v>
      </c>
      <c r="J480" s="174"/>
    </row>
    <row r="481" spans="1:10" s="190" customFormat="1">
      <c r="A481" s="190" t="str">
        <f t="shared" si="44"/>
        <v>BR0119761040</v>
      </c>
      <c r="B481" s="198">
        <v>1040</v>
      </c>
      <c r="C481" s="190" t="s">
        <v>1508</v>
      </c>
      <c r="D481" s="190" t="s">
        <v>2043</v>
      </c>
      <c r="E481" s="198" t="s">
        <v>487</v>
      </c>
      <c r="F481" s="179">
        <f>VLOOKUP(A481,BASE!A:N,14,0)</f>
        <v>150.69971999999999</v>
      </c>
      <c r="G481" s="179">
        <f>VLOOKUP(A481,BASE!A:O,15,0)</f>
        <v>3.06</v>
      </c>
      <c r="H481" s="218">
        <v>0.3</v>
      </c>
      <c r="I481" s="180">
        <f t="shared" si="45"/>
        <v>199.88763599999999</v>
      </c>
      <c r="J481" s="174"/>
    </row>
    <row r="482" spans="1:10" s="190" customFormat="1">
      <c r="A482" s="190" t="str">
        <f t="shared" si="44"/>
        <v>BR0119761040</v>
      </c>
      <c r="B482" s="198">
        <v>1040</v>
      </c>
      <c r="C482" s="190" t="s">
        <v>1508</v>
      </c>
      <c r="D482" s="190" t="s">
        <v>1998</v>
      </c>
      <c r="E482" s="198" t="s">
        <v>487</v>
      </c>
      <c r="F482" s="179">
        <f>VLOOKUP(A482,BASE!A:N,14,0)</f>
        <v>150.69971999999999</v>
      </c>
      <c r="G482" s="179">
        <f>VLOOKUP(A482,BASE!A:O,15,0)</f>
        <v>3.06</v>
      </c>
      <c r="H482" s="218">
        <v>0.3</v>
      </c>
      <c r="I482" s="180">
        <f t="shared" si="45"/>
        <v>199.88763599999999</v>
      </c>
      <c r="J482" s="174"/>
    </row>
    <row r="483" spans="1:10" s="190" customFormat="1">
      <c r="A483" s="190" t="str">
        <f t="shared" si="44"/>
        <v>BR0116821040</v>
      </c>
      <c r="B483" s="198">
        <v>1040</v>
      </c>
      <c r="C483" s="190" t="s">
        <v>1506</v>
      </c>
      <c r="D483" s="190" t="s">
        <v>1996</v>
      </c>
      <c r="E483" s="198" t="s">
        <v>487</v>
      </c>
      <c r="F483" s="179">
        <f>VLOOKUP(A483,BASE!A:N,14,0)</f>
        <v>138.11660999999998</v>
      </c>
      <c r="G483" s="179">
        <f>VLOOKUP(A483,BASE!A:O,15,0)</f>
        <v>3.06</v>
      </c>
      <c r="H483" s="218">
        <v>0.3</v>
      </c>
      <c r="I483" s="180">
        <f t="shared" si="45"/>
        <v>183.52959299999998</v>
      </c>
      <c r="J483" s="175"/>
    </row>
    <row r="484" spans="1:10" s="190" customFormat="1">
      <c r="A484" s="190" t="str">
        <f t="shared" si="44"/>
        <v>BR0026671040</v>
      </c>
      <c r="B484" s="198">
        <v>1040</v>
      </c>
      <c r="C484" s="190" t="s">
        <v>1509</v>
      </c>
      <c r="D484" s="190" t="s">
        <v>1999</v>
      </c>
      <c r="E484" s="198" t="s">
        <v>487</v>
      </c>
      <c r="F484" s="179">
        <f>VLOOKUP(A484,BASE!A:N,14,0)</f>
        <v>138.34708000000001</v>
      </c>
      <c r="G484" s="179">
        <f>VLOOKUP(A484,BASE!A:O,15,0)</f>
        <v>3.06</v>
      </c>
      <c r="H484" s="218">
        <v>0.3</v>
      </c>
      <c r="I484" s="180">
        <f t="shared" si="45"/>
        <v>183.829204</v>
      </c>
      <c r="J484" s="175"/>
    </row>
    <row r="485" spans="1:10" s="190" customFormat="1">
      <c r="A485" s="190" t="str">
        <f t="shared" si="44"/>
        <v>BR0013431040</v>
      </c>
      <c r="B485" s="198">
        <v>1040</v>
      </c>
      <c r="C485" s="190" t="s">
        <v>1504</v>
      </c>
      <c r="D485" s="190" t="s">
        <v>2075</v>
      </c>
      <c r="E485" s="198" t="s">
        <v>487</v>
      </c>
      <c r="F485" s="179">
        <f>VLOOKUP(A485,BASE!A:N,14,0)</f>
        <v>147.5275</v>
      </c>
      <c r="G485" s="179">
        <f>VLOOKUP(A485,BASE!A:O,15,0)</f>
        <v>3.06</v>
      </c>
      <c r="H485" s="218">
        <v>0.3</v>
      </c>
      <c r="I485" s="180">
        <f t="shared" si="45"/>
        <v>195.76375000000002</v>
      </c>
      <c r="J485" s="174"/>
    </row>
    <row r="486" spans="1:10" s="190" customFormat="1">
      <c r="A486" s="190" t="str">
        <f t="shared" si="44"/>
        <v>BR0013431040</v>
      </c>
      <c r="B486" s="198">
        <v>1040</v>
      </c>
      <c r="C486" s="190" t="s">
        <v>1504</v>
      </c>
      <c r="D486" s="190" t="s">
        <v>1994</v>
      </c>
      <c r="E486" s="198" t="s">
        <v>487</v>
      </c>
      <c r="F486" s="179">
        <f>VLOOKUP(A486,BASE!A:N,14,0)</f>
        <v>147.5275</v>
      </c>
      <c r="G486" s="179">
        <f>VLOOKUP(A486,BASE!A:O,15,0)</f>
        <v>3.06</v>
      </c>
      <c r="H486" s="218">
        <v>0.3</v>
      </c>
      <c r="I486" s="180">
        <f t="shared" si="45"/>
        <v>195.76375000000002</v>
      </c>
      <c r="J486" s="175"/>
    </row>
  </sheetData>
  <conditionalFormatting sqref="A1:A486">
    <cfRule type="duplicateValues" dxfId="3" priority="6521"/>
  </conditionalFormatting>
  <pageMargins left="1.1023622047244095" right="0.17" top="0.78740157480314965" bottom="0.78740157480314965" header="0.31496062992125984" footer="0.31496062992125984"/>
  <pageSetup paperSize="9" scale="64" orientation="portrait" r:id="rId1"/>
  <headerFooter>
    <oddHeader>&amp;C&amp;F</oddHeader>
    <oddFooter xml:space="preserve">&amp;L&amp;"-,Negrito"ELABORADO POR:       
&amp;C&amp;"-,Negrito"APROVADO POR:        
&amp;R&amp;"-,Negrito"DATA: 14/07/2016 
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7487E-421F-43CC-AABB-7CBB27DD5BC5}">
  <sheetPr codeName="Planilha6"/>
  <dimension ref="A1"/>
  <sheetViews>
    <sheetView showGridLines="0" tabSelected="1" zoomScale="90" zoomScaleNormal="90" workbookViewId="0">
      <selection activeCell="D14" sqref="D14"/>
    </sheetView>
  </sheetViews>
  <sheetFormatPr defaultColWidth="19.7109375" defaultRowHeight="15"/>
  <cols>
    <col min="1" max="16384" width="19.7109375" style="300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Y1125"/>
  <sheetViews>
    <sheetView zoomScale="85" zoomScaleNormal="85" workbookViewId="0">
      <pane ySplit="2" topLeftCell="A3" activePane="bottomLeft" state="frozen"/>
      <selection pane="bottomLeft" activeCell="A3" sqref="A3"/>
    </sheetView>
  </sheetViews>
  <sheetFormatPr defaultColWidth="11" defaultRowHeight="0" customHeight="1" zeroHeight="1" outlineLevelCol="1"/>
  <cols>
    <col min="1" max="1" width="13.42578125" bestFit="1" customWidth="1"/>
    <col min="2" max="2" width="12.42578125" bestFit="1" customWidth="1"/>
    <col min="3" max="3" width="5.7109375" customWidth="1"/>
    <col min="4" max="4" width="6.42578125" customWidth="1"/>
    <col min="5" max="5" width="13.140625" hidden="1" customWidth="1"/>
    <col min="6" max="6" width="13.140625" customWidth="1"/>
    <col min="7" max="7" width="48.85546875" customWidth="1"/>
    <col min="8" max="8" width="16.7109375" customWidth="1"/>
    <col min="9" max="9" width="15.7109375" hidden="1" customWidth="1" outlineLevel="1"/>
    <col min="10" max="10" width="15" hidden="1" customWidth="1" outlineLevel="1"/>
    <col min="11" max="11" width="16.140625" hidden="1" customWidth="1" outlineLevel="1"/>
    <col min="12" max="12" width="17.42578125" hidden="1" customWidth="1" outlineLevel="1"/>
    <col min="13" max="13" width="9.42578125" style="223" customWidth="1" collapsed="1"/>
    <col min="14" max="14" width="14.42578125" bestFit="1" customWidth="1"/>
    <col min="15" max="15" width="9.7109375" customWidth="1"/>
    <col min="16" max="16" width="10.42578125" customWidth="1"/>
    <col min="17" max="17" width="3.42578125" hidden="1" customWidth="1"/>
    <col min="18" max="18" width="3.28515625" customWidth="1"/>
    <col min="19" max="19" width="8.7109375" style="193" customWidth="1"/>
    <col min="20" max="20" width="12.140625" style="193" customWidth="1"/>
    <col min="21" max="21" width="11.7109375" style="193" customWidth="1"/>
    <col min="22" max="22" width="9.85546875" bestFit="1" customWidth="1"/>
    <col min="23" max="23" width="5.85546875" bestFit="1" customWidth="1"/>
  </cols>
  <sheetData>
    <row r="1" spans="1:25" s="171" customFormat="1" ht="15" customHeight="1">
      <c r="A1" s="46"/>
      <c r="C1" s="190"/>
      <c r="D1" s="190"/>
      <c r="E1" s="190"/>
      <c r="F1" s="39"/>
      <c r="G1" s="190"/>
      <c r="H1" s="190"/>
      <c r="I1" s="190"/>
      <c r="J1" s="190"/>
      <c r="K1" s="190"/>
      <c r="L1" s="190"/>
      <c r="M1" s="223"/>
      <c r="N1" s="187"/>
      <c r="O1" s="190"/>
      <c r="P1" s="190"/>
      <c r="Q1" s="190"/>
      <c r="R1" s="190"/>
      <c r="S1" s="193"/>
      <c r="T1" s="193"/>
      <c r="U1" s="193"/>
      <c r="V1" s="190"/>
      <c r="W1" s="190"/>
    </row>
    <row r="2" spans="1:25" s="149" customFormat="1" ht="47.25" customHeight="1">
      <c r="A2" s="151" t="s">
        <v>2700</v>
      </c>
      <c r="B2" s="73" t="s">
        <v>822</v>
      </c>
      <c r="C2" s="73" t="s">
        <v>1122</v>
      </c>
      <c r="D2" s="73" t="s">
        <v>1123</v>
      </c>
      <c r="E2" s="152" t="s">
        <v>823</v>
      </c>
      <c r="F2" s="152" t="s">
        <v>1121</v>
      </c>
      <c r="G2" s="73" t="s">
        <v>1120</v>
      </c>
      <c r="H2" s="150" t="s">
        <v>289</v>
      </c>
      <c r="I2" s="73" t="s">
        <v>1</v>
      </c>
      <c r="J2" s="73" t="s">
        <v>2</v>
      </c>
      <c r="K2" s="73" t="s">
        <v>3</v>
      </c>
      <c r="L2" s="73" t="s">
        <v>4</v>
      </c>
      <c r="M2" s="224" t="s">
        <v>824</v>
      </c>
      <c r="N2" s="153" t="s">
        <v>817</v>
      </c>
      <c r="O2" s="154" t="s">
        <v>939</v>
      </c>
      <c r="P2" s="154" t="s">
        <v>5</v>
      </c>
      <c r="Q2" s="73" t="s">
        <v>386</v>
      </c>
      <c r="R2" s="73"/>
      <c r="S2" s="173" t="s">
        <v>3374</v>
      </c>
      <c r="T2" s="173" t="s">
        <v>3375</v>
      </c>
      <c r="U2" s="173" t="s">
        <v>821</v>
      </c>
      <c r="V2" s="73" t="s">
        <v>581</v>
      </c>
      <c r="W2" s="73"/>
    </row>
    <row r="3" spans="1:25" s="1" customFormat="1" ht="15" customHeight="1">
      <c r="A3" s="46" t="str">
        <f t="shared" ref="A3:A66" si="0">F3&amp;C3</f>
        <v>816000334010</v>
      </c>
      <c r="B3" s="190" t="s">
        <v>447</v>
      </c>
      <c r="C3" s="190">
        <v>4010</v>
      </c>
      <c r="D3" s="190" t="s">
        <v>1126</v>
      </c>
      <c r="E3" s="190">
        <v>100006257</v>
      </c>
      <c r="F3" s="39">
        <v>81600033</v>
      </c>
      <c r="G3" s="190" t="s">
        <v>1622</v>
      </c>
      <c r="H3" s="190" t="s">
        <v>7</v>
      </c>
      <c r="I3" s="190"/>
      <c r="J3" s="190"/>
      <c r="K3" s="190"/>
      <c r="L3" s="190"/>
      <c r="M3" s="225">
        <v>0.02</v>
      </c>
      <c r="N3" s="162">
        <f t="shared" ref="N3:N30" si="1">S3</f>
        <v>17.229430000000001</v>
      </c>
      <c r="O3" s="161">
        <f>IF(H3="Accessories",0,(VLOOKUP(C3&amp;H3,EE!$I:$L,4,FALSE)))</f>
        <v>0</v>
      </c>
      <c r="P3" s="161">
        <f>IF('Simulação Added Value'!$M$5="GERENTE DE CONTA",((N3+O3)/(1-'Simulação Added Value'!$E$19)),((N3+O3)/(1-0.3)))</f>
        <v>23.601958904109591</v>
      </c>
      <c r="Q3" s="190"/>
      <c r="R3" s="190"/>
      <c r="S3" s="188">
        <v>17.229430000000001</v>
      </c>
      <c r="T3" s="188">
        <f>VLOOKUP(A3,'[1]Copia Custo Periodico P_Simulad'!$A:$I,9,0)</f>
        <v>13.64354</v>
      </c>
      <c r="U3" s="188">
        <f t="shared" ref="U3:U66" si="2">T3-S3</f>
        <v>-3.5858900000000009</v>
      </c>
      <c r="V3" s="148">
        <f t="shared" ref="V3:V66" si="3">IF(S3=0,0,T3/S3-1)</f>
        <v>-0.20812586371110364</v>
      </c>
      <c r="W3" s="190"/>
      <c r="X3" s="187"/>
      <c r="Y3" s="190"/>
    </row>
    <row r="4" spans="1:25" s="1" customFormat="1" ht="15" customHeight="1">
      <c r="A4" s="46" t="str">
        <f t="shared" si="0"/>
        <v>825000064010</v>
      </c>
      <c r="B4" s="190" t="s">
        <v>447</v>
      </c>
      <c r="C4" s="190">
        <v>4010</v>
      </c>
      <c r="D4" s="190" t="s">
        <v>1126</v>
      </c>
      <c r="E4" s="190">
        <v>100006209</v>
      </c>
      <c r="F4" s="39">
        <v>82500006</v>
      </c>
      <c r="G4" s="190" t="s">
        <v>1621</v>
      </c>
      <c r="H4" s="190" t="s">
        <v>7</v>
      </c>
      <c r="I4" s="190"/>
      <c r="J4" s="190"/>
      <c r="K4" s="168"/>
      <c r="L4" s="190"/>
      <c r="M4" s="226">
        <v>0.255</v>
      </c>
      <c r="N4" s="162">
        <f t="shared" si="1"/>
        <v>23.569240000000001</v>
      </c>
      <c r="O4" s="161">
        <f>IF(H4="Accessories",0,(VLOOKUP(C4&amp;H4,EE!$I:$L,4,FALSE)))</f>
        <v>0</v>
      </c>
      <c r="P4" s="161">
        <f>IF('Simulação Added Value'!$M$5="GERENTE DE CONTA",((N4+O4)/(1-'Simulação Added Value'!$E$19)),((N4+O4)/(1-0.3)))</f>
        <v>32.286630136986304</v>
      </c>
      <c r="Q4" s="63" t="e">
        <f>IF('Simulação Added Value'!$M$5="GERENTE DE CONTA",(((N4+O4)+VLOOKUP(A4,'Simulação Added Value'!$N$42:$O$42,2,0))/(1-'Simulação Added Value'!$E$19)),(((((N4+O4)+VLOOKUP(A4,'Simulação Added Value'!$N$42:$O$42,2,0)))/(1-'Simulação Added Value'!$E$19))))</f>
        <v>#N/A</v>
      </c>
      <c r="R4" s="63"/>
      <c r="S4" s="188">
        <v>23.569240000000001</v>
      </c>
      <c r="T4" s="188">
        <f>VLOOKUP(A4,'[1]Copia Custo Periodico P_Simulad'!$A:$I,9,0)</f>
        <v>21.507619999999999</v>
      </c>
      <c r="U4" s="188">
        <f t="shared" si="2"/>
        <v>-2.0616200000000013</v>
      </c>
      <c r="V4" s="148">
        <f t="shared" si="3"/>
        <v>-8.7470788196819305E-2</v>
      </c>
      <c r="W4" s="188"/>
      <c r="X4" s="187"/>
      <c r="Y4" s="187"/>
    </row>
    <row r="5" spans="1:25" s="1" customFormat="1" ht="15" customHeight="1">
      <c r="A5" s="46" t="str">
        <f t="shared" si="0"/>
        <v>825000204010</v>
      </c>
      <c r="B5" s="190" t="s">
        <v>447</v>
      </c>
      <c r="C5" s="190">
        <v>4010</v>
      </c>
      <c r="D5" s="190" t="s">
        <v>1126</v>
      </c>
      <c r="E5" s="190">
        <v>100010663</v>
      </c>
      <c r="F5" s="39">
        <v>82500020</v>
      </c>
      <c r="G5" s="190" t="s">
        <v>937</v>
      </c>
      <c r="H5" s="190" t="s">
        <v>7</v>
      </c>
      <c r="I5" s="190"/>
      <c r="J5" s="190"/>
      <c r="K5" s="190"/>
      <c r="L5" s="190"/>
      <c r="M5" s="223">
        <v>0</v>
      </c>
      <c r="N5" s="162">
        <f t="shared" si="1"/>
        <v>11.93807</v>
      </c>
      <c r="O5" s="161">
        <f>IF(H5="Accessories",0,(VLOOKUP(C5&amp;H5,EE!$I:$L,4,FALSE)))</f>
        <v>0</v>
      </c>
      <c r="P5" s="161">
        <f>IF('Simulação Added Value'!$M$5="GERENTE DE CONTA",((N5+O5)/(1-'Simulação Added Value'!$E$19)),((N5+O5)/(1-0.3)))</f>
        <v>16.353520547945205</v>
      </c>
      <c r="Q5" s="190"/>
      <c r="R5" s="190"/>
      <c r="S5" s="188">
        <v>11.93807</v>
      </c>
      <c r="T5" s="188">
        <f>VLOOKUP(A5,'[1]Copia Custo Periodico P_Simulad'!$A:$I,9,0)</f>
        <v>11.05109</v>
      </c>
      <c r="U5" s="188">
        <f t="shared" si="2"/>
        <v>-0.88697999999999944</v>
      </c>
      <c r="V5" s="148">
        <f t="shared" si="3"/>
        <v>-7.4298441875445431E-2</v>
      </c>
      <c r="W5" s="190"/>
      <c r="X5" s="187"/>
      <c r="Y5" s="190"/>
    </row>
    <row r="6" spans="1:25" s="1" customFormat="1" ht="15" customHeight="1">
      <c r="A6" s="46" t="str">
        <f t="shared" si="0"/>
        <v>824000104010</v>
      </c>
      <c r="B6" s="190" t="s">
        <v>447</v>
      </c>
      <c r="C6" s="190">
        <v>4010</v>
      </c>
      <c r="D6" s="190" t="s">
        <v>1126</v>
      </c>
      <c r="E6" s="190">
        <v>100010539</v>
      </c>
      <c r="F6" s="39">
        <v>82400010</v>
      </c>
      <c r="G6" s="190" t="s">
        <v>909</v>
      </c>
      <c r="H6" s="190" t="s">
        <v>7</v>
      </c>
      <c r="I6" s="190"/>
      <c r="J6" s="190"/>
      <c r="K6" s="190"/>
      <c r="L6" s="190"/>
      <c r="M6" s="223">
        <v>0</v>
      </c>
      <c r="N6" s="162">
        <f t="shared" si="1"/>
        <v>10.70363</v>
      </c>
      <c r="O6" s="161">
        <f>IF(H6="Accessories",0,(VLOOKUP(C6&amp;H6,EE!$I:$L,4,FALSE)))</f>
        <v>0</v>
      </c>
      <c r="P6" s="161">
        <f>IF('Simulação Added Value'!$M$5="GERENTE DE CONTA",((N6+O6)/(1-'Simulação Added Value'!$E$19)),((N6+O6)/(1-0.3)))</f>
        <v>14.66250684931507</v>
      </c>
      <c r="Q6" s="190"/>
      <c r="R6" s="190"/>
      <c r="S6" s="188">
        <v>10.70363</v>
      </c>
      <c r="T6" s="188">
        <f>VLOOKUP(A6,'[1]Copia Custo Periodico P_Simulad'!$A:$I,9,0)</f>
        <v>9.95824</v>
      </c>
      <c r="U6" s="188">
        <f t="shared" si="2"/>
        <v>-0.74539000000000044</v>
      </c>
      <c r="V6" s="148">
        <f t="shared" si="3"/>
        <v>-6.9638991631810976E-2</v>
      </c>
      <c r="W6" s="190"/>
      <c r="X6" s="187"/>
      <c r="Y6" s="190"/>
    </row>
    <row r="7" spans="1:25" s="1" customFormat="1" ht="15" customHeight="1">
      <c r="A7" s="46" t="str">
        <f t="shared" si="0"/>
        <v>620107602060</v>
      </c>
      <c r="B7" s="190" t="s">
        <v>2626</v>
      </c>
      <c r="C7" s="190">
        <v>2060</v>
      </c>
      <c r="D7" s="190" t="s">
        <v>1124</v>
      </c>
      <c r="E7" s="190">
        <v>120010760</v>
      </c>
      <c r="F7" s="39">
        <v>62010760</v>
      </c>
      <c r="G7" s="190" t="s">
        <v>1091</v>
      </c>
      <c r="H7" s="190" t="s">
        <v>7</v>
      </c>
      <c r="I7" s="190"/>
      <c r="J7" s="190"/>
      <c r="K7" s="190"/>
      <c r="L7" s="190"/>
      <c r="M7" s="223">
        <v>9.3409999999999993</v>
      </c>
      <c r="N7" s="162">
        <f t="shared" si="1"/>
        <v>64.413880000000006</v>
      </c>
      <c r="O7" s="161">
        <f>IF(H7="Accessories",0,(VLOOKUP(C7&amp;H7,EE!$I:$L,4,FALSE)))</f>
        <v>0</v>
      </c>
      <c r="P7" s="161">
        <f>IF('Simulação Added Value'!$M$5="GERENTE DE CONTA",((N7+O7)/(1-'Simulação Added Value'!$E$19)),((N7+O7)/(1-0.3)))</f>
        <v>88.238191780821921</v>
      </c>
      <c r="Q7" s="190"/>
      <c r="R7" s="190"/>
      <c r="S7" s="188">
        <v>64.413880000000006</v>
      </c>
      <c r="T7" s="188">
        <f>VLOOKUP(A7,'[1]Copia Custo Periodico P_Simulad'!$A:$I,9,0)</f>
        <v>60.394269999999999</v>
      </c>
      <c r="U7" s="188">
        <f t="shared" si="2"/>
        <v>-4.0196100000000072</v>
      </c>
      <c r="V7" s="148">
        <f t="shared" si="3"/>
        <v>-6.2402854788440099E-2</v>
      </c>
      <c r="W7" s="190"/>
      <c r="X7" s="190"/>
      <c r="Y7" s="190"/>
    </row>
    <row r="8" spans="1:25" s="1" customFormat="1" ht="15" customHeight="1">
      <c r="A8" s="46" t="str">
        <f t="shared" si="0"/>
        <v>825000164010</v>
      </c>
      <c r="B8" s="190" t="s">
        <v>447</v>
      </c>
      <c r="C8" s="190">
        <v>4010</v>
      </c>
      <c r="D8" s="190" t="s">
        <v>1126</v>
      </c>
      <c r="E8" s="190">
        <v>100010642</v>
      </c>
      <c r="F8" s="39">
        <v>82500016</v>
      </c>
      <c r="G8" s="190" t="s">
        <v>906</v>
      </c>
      <c r="H8" s="190" t="s">
        <v>7</v>
      </c>
      <c r="I8" s="190"/>
      <c r="J8" s="190"/>
      <c r="K8" s="190"/>
      <c r="L8" s="190"/>
      <c r="M8" s="223">
        <v>0</v>
      </c>
      <c r="N8" s="162">
        <f t="shared" si="1"/>
        <v>5.8261500000000002</v>
      </c>
      <c r="O8" s="161">
        <f>IF(H8="Accessories",0,(VLOOKUP(C8&amp;H8,EE!$I:$L,4,FALSE)))</f>
        <v>0</v>
      </c>
      <c r="P8" s="161">
        <f>IF('Simulação Added Value'!$M$5="GERENTE DE CONTA",((N8+O8)/(1-'Simulação Added Value'!$E$19)),((N8+O8)/(1-0.3)))</f>
        <v>7.9810273972602745</v>
      </c>
      <c r="Q8" s="190"/>
      <c r="R8" s="190"/>
      <c r="S8" s="188">
        <v>5.8261500000000002</v>
      </c>
      <c r="T8" s="188">
        <f>VLOOKUP(A8,'[1]Copia Custo Periodico P_Simulad'!$A:$I,9,0)</f>
        <v>5.4876800000000001</v>
      </c>
      <c r="U8" s="188">
        <f t="shared" si="2"/>
        <v>-0.33847000000000005</v>
      </c>
      <c r="V8" s="148">
        <f t="shared" si="3"/>
        <v>-5.8094968375342226E-2</v>
      </c>
      <c r="W8" s="190"/>
      <c r="X8" s="187"/>
      <c r="Y8" s="190"/>
    </row>
    <row r="9" spans="1:25" s="1" customFormat="1" ht="15" customHeight="1">
      <c r="A9" s="46" t="str">
        <f t="shared" si="0"/>
        <v>816000734010</v>
      </c>
      <c r="B9" s="190" t="s">
        <v>447</v>
      </c>
      <c r="C9" s="190">
        <v>4010</v>
      </c>
      <c r="D9" s="190" t="s">
        <v>1126</v>
      </c>
      <c r="E9" s="190">
        <v>100010475</v>
      </c>
      <c r="F9" s="39">
        <v>81600073</v>
      </c>
      <c r="G9" s="190" t="s">
        <v>1614</v>
      </c>
      <c r="H9" s="190" t="s">
        <v>7</v>
      </c>
      <c r="I9" s="190"/>
      <c r="J9" s="190"/>
      <c r="K9" s="190"/>
      <c r="L9" s="190"/>
      <c r="M9" s="223">
        <v>0.182</v>
      </c>
      <c r="N9" s="162">
        <f t="shared" si="1"/>
        <v>24.565809999999999</v>
      </c>
      <c r="O9" s="161">
        <f>IF(H9="Accessories",0,(VLOOKUP(C9&amp;H9,EE!$I:$L,4,FALSE)))</f>
        <v>0</v>
      </c>
      <c r="P9" s="161">
        <f>IF('Simulação Added Value'!$M$5="GERENTE DE CONTA",((N9+O9)/(1-'Simulação Added Value'!$E$19)),((N9+O9)/(1-0.3)))</f>
        <v>33.651794520547945</v>
      </c>
      <c r="Q9" s="190"/>
      <c r="R9" s="190"/>
      <c r="S9" s="188">
        <v>24.565809999999999</v>
      </c>
      <c r="T9" s="188">
        <f>VLOOKUP(A9,'[1]Copia Custo Periodico P_Simulad'!$A:$I,9,0)</f>
        <v>23.204059999999998</v>
      </c>
      <c r="U9" s="188">
        <f t="shared" si="2"/>
        <v>-1.3617500000000007</v>
      </c>
      <c r="V9" s="148">
        <f t="shared" si="3"/>
        <v>-5.5432733543082868E-2</v>
      </c>
      <c r="W9" s="190"/>
      <c r="X9" s="187"/>
      <c r="Y9" s="190"/>
    </row>
    <row r="10" spans="1:25" s="1" customFormat="1" ht="15" customHeight="1">
      <c r="A10" s="46" t="str">
        <f t="shared" si="0"/>
        <v>825000154010</v>
      </c>
      <c r="B10" s="190" t="s">
        <v>447</v>
      </c>
      <c r="C10" s="190">
        <v>4010</v>
      </c>
      <c r="D10" s="190" t="s">
        <v>1126</v>
      </c>
      <c r="E10" s="190">
        <v>100010641</v>
      </c>
      <c r="F10" s="39">
        <v>82500015</v>
      </c>
      <c r="G10" s="190" t="s">
        <v>905</v>
      </c>
      <c r="H10" s="190" t="s">
        <v>7</v>
      </c>
      <c r="I10" s="190"/>
      <c r="J10" s="190"/>
      <c r="K10" s="190"/>
      <c r="L10" s="190"/>
      <c r="M10" s="223">
        <v>0</v>
      </c>
      <c r="N10" s="162">
        <f t="shared" si="1"/>
        <v>6.6051599999999997</v>
      </c>
      <c r="O10" s="161">
        <f>IF(H10="Accessories",0,(VLOOKUP(C10&amp;H10,EE!$I:$L,4,FALSE)))</f>
        <v>0</v>
      </c>
      <c r="P10" s="161">
        <f>IF('Simulação Added Value'!$M$5="GERENTE DE CONTA",((N10+O10)/(1-'Simulação Added Value'!$E$19)),((N10+O10)/(1-0.3)))</f>
        <v>9.0481643835616428</v>
      </c>
      <c r="Q10" s="190"/>
      <c r="R10" s="190"/>
      <c r="S10" s="188">
        <v>6.6051599999999997</v>
      </c>
      <c r="T10" s="188">
        <f>VLOOKUP(A10,'[1]Copia Custo Periodico P_Simulad'!$A:$I,9,0)</f>
        <v>6.2578800000000001</v>
      </c>
      <c r="U10" s="188">
        <f t="shared" si="2"/>
        <v>-0.34727999999999959</v>
      </c>
      <c r="V10" s="148">
        <f t="shared" si="3"/>
        <v>-5.2577076104136755E-2</v>
      </c>
      <c r="W10" s="190"/>
      <c r="X10" s="187"/>
      <c r="Y10" s="190"/>
    </row>
    <row r="11" spans="1:25" s="1" customFormat="1" ht="15" customHeight="1">
      <c r="A11" s="46" t="str">
        <f t="shared" si="0"/>
        <v>805000032060</v>
      </c>
      <c r="B11" s="190" t="s">
        <v>2626</v>
      </c>
      <c r="C11" s="190">
        <v>2060</v>
      </c>
      <c r="D11" s="190" t="s">
        <v>1124</v>
      </c>
      <c r="E11" s="190">
        <v>100000643</v>
      </c>
      <c r="F11" s="39">
        <v>80500003</v>
      </c>
      <c r="G11" s="190" t="s">
        <v>914</v>
      </c>
      <c r="H11" s="190" t="s">
        <v>7</v>
      </c>
      <c r="I11" s="190"/>
      <c r="J11" s="190"/>
      <c r="K11" s="190"/>
      <c r="L11" s="190"/>
      <c r="M11" s="223">
        <v>1</v>
      </c>
      <c r="N11" s="162">
        <f t="shared" si="1"/>
        <v>7.3250999999999999</v>
      </c>
      <c r="O11" s="161">
        <f>IF(H11="Accessories",0,(VLOOKUP(C11&amp;H11,EE!$I:$L,4,FALSE)))</f>
        <v>0</v>
      </c>
      <c r="P11" s="161">
        <f>IF('Simulação Added Value'!$M$5="GERENTE DE CONTA",((N11+O11)/(1-'Simulação Added Value'!$E$19)),((N11+O11)/(1-0.3)))</f>
        <v>10.034383561643835</v>
      </c>
      <c r="Q11" s="190"/>
      <c r="R11" s="190"/>
      <c r="S11" s="188">
        <v>7.3250999999999999</v>
      </c>
      <c r="T11" s="188">
        <f>VLOOKUP(A11,'[1]Copia Custo Periodico P_Simulad'!$A:$I,9,0)</f>
        <v>7.0803399999999996</v>
      </c>
      <c r="U11" s="188">
        <f t="shared" si="2"/>
        <v>-0.24476000000000031</v>
      </c>
      <c r="V11" s="148">
        <f t="shared" si="3"/>
        <v>-3.3413878308828582E-2</v>
      </c>
      <c r="W11" s="190"/>
      <c r="X11" s="190"/>
      <c r="Y11" s="190"/>
    </row>
    <row r="12" spans="1:25" s="1" customFormat="1" ht="15" customHeight="1">
      <c r="A12" s="46" t="str">
        <f t="shared" si="0"/>
        <v>825000184010</v>
      </c>
      <c r="B12" s="190" t="s">
        <v>447</v>
      </c>
      <c r="C12" s="190">
        <v>4010</v>
      </c>
      <c r="D12" s="190" t="s">
        <v>1126</v>
      </c>
      <c r="E12" s="190">
        <v>100010661</v>
      </c>
      <c r="F12" s="39">
        <v>82500018</v>
      </c>
      <c r="G12" s="190" t="s">
        <v>1618</v>
      </c>
      <c r="H12" s="190" t="s">
        <v>7</v>
      </c>
      <c r="I12" s="190"/>
      <c r="J12" s="190"/>
      <c r="K12" s="190"/>
      <c r="L12" s="190"/>
      <c r="M12" s="223">
        <v>0</v>
      </c>
      <c r="N12" s="162">
        <f t="shared" si="1"/>
        <v>6.4395800000000003</v>
      </c>
      <c r="O12" s="161">
        <f>IF(H12="Accessories",0,(VLOOKUP(C12&amp;H12,EE!$I:$L,4,FALSE)))</f>
        <v>0</v>
      </c>
      <c r="P12" s="161">
        <f>IF('Simulação Added Value'!$M$5="GERENTE DE CONTA",((N12+O12)/(1-'Simulação Added Value'!$E$19)),((N12+O12)/(1-0.3)))</f>
        <v>8.8213424657534247</v>
      </c>
      <c r="Q12" s="190"/>
      <c r="R12" s="190"/>
      <c r="S12" s="188">
        <v>6.4395800000000003</v>
      </c>
      <c r="T12" s="188">
        <f>VLOOKUP(A12,'[1]Copia Custo Periodico P_Simulad'!$A:$I,9,0)</f>
        <v>6.2771800000000004</v>
      </c>
      <c r="U12" s="188">
        <f t="shared" si="2"/>
        <v>-0.16239999999999988</v>
      </c>
      <c r="V12" s="148">
        <f t="shared" si="3"/>
        <v>-2.5219036024088481E-2</v>
      </c>
      <c r="W12" s="190"/>
      <c r="X12" s="187"/>
      <c r="Y12" s="190"/>
    </row>
    <row r="13" spans="1:25" s="1" customFormat="1" ht="15" customHeight="1">
      <c r="A13" s="46" t="str">
        <f t="shared" si="0"/>
        <v>120109251040</v>
      </c>
      <c r="B13" s="190" t="s">
        <v>703</v>
      </c>
      <c r="C13" s="190">
        <v>1040</v>
      </c>
      <c r="D13" s="190" t="s">
        <v>1125</v>
      </c>
      <c r="E13" s="190">
        <v>120010925</v>
      </c>
      <c r="F13" s="39">
        <v>12010925</v>
      </c>
      <c r="G13" s="190" t="s">
        <v>1579</v>
      </c>
      <c r="H13" s="190" t="s">
        <v>7</v>
      </c>
      <c r="I13" s="190"/>
      <c r="J13" s="190"/>
      <c r="K13" s="190"/>
      <c r="L13" s="190"/>
      <c r="M13" s="223">
        <v>5.842E-3</v>
      </c>
      <c r="N13" s="162">
        <f t="shared" si="1"/>
        <v>2.2555700000000001</v>
      </c>
      <c r="O13" s="161">
        <f>IF(H13="Accessories",0,(VLOOKUP(C13&amp;H13,EE!$I:$L,4,FALSE)))</f>
        <v>0</v>
      </c>
      <c r="P13" s="161">
        <f>IF('Simulação Added Value'!$M$5="GERENTE DE CONTA",((N13+O13)/(1-'Simulação Added Value'!$E$19)),((N13+O13)/(1-0.3)))</f>
        <v>3.0898219178082194</v>
      </c>
      <c r="Q13" s="190"/>
      <c r="R13" s="190"/>
      <c r="S13" s="188">
        <v>2.2555700000000001</v>
      </c>
      <c r="T13" s="188">
        <f>VLOOKUP(A13,'[1]Copia Custo Periodico P_Simulad'!$A:$I,9,0)</f>
        <v>2.2033199999999997</v>
      </c>
      <c r="U13" s="188">
        <f t="shared" si="2"/>
        <v>-5.2250000000000352E-2</v>
      </c>
      <c r="V13" s="148">
        <f t="shared" si="3"/>
        <v>-2.3164876284043623E-2</v>
      </c>
      <c r="W13" s="190"/>
      <c r="X13" s="190"/>
      <c r="Y13" s="190"/>
    </row>
    <row r="14" spans="1:25" s="1" customFormat="1" ht="15" customHeight="1">
      <c r="A14" s="46" t="str">
        <f t="shared" si="0"/>
        <v>825000194010</v>
      </c>
      <c r="B14" s="190" t="s">
        <v>447</v>
      </c>
      <c r="C14" s="190">
        <v>4010</v>
      </c>
      <c r="D14" s="190" t="s">
        <v>1126</v>
      </c>
      <c r="E14" s="190">
        <v>100010662</v>
      </c>
      <c r="F14" s="39">
        <v>82500019</v>
      </c>
      <c r="G14" s="190" t="s">
        <v>1619</v>
      </c>
      <c r="H14" s="190" t="s">
        <v>7</v>
      </c>
      <c r="I14" s="190"/>
      <c r="J14" s="190"/>
      <c r="K14" s="190"/>
      <c r="L14" s="190"/>
      <c r="M14" s="223">
        <v>0</v>
      </c>
      <c r="N14" s="162">
        <f t="shared" si="1"/>
        <v>5.9374099999999999</v>
      </c>
      <c r="O14" s="161">
        <f>IF(H14="Accessories",0,(VLOOKUP(C14&amp;H14,EE!$I:$L,4,FALSE)))</f>
        <v>0</v>
      </c>
      <c r="P14" s="161">
        <f>IF('Simulação Added Value'!$M$5="GERENTE DE CONTA",((N14+O14)/(1-'Simulação Added Value'!$E$19)),((N14+O14)/(1-0.3)))</f>
        <v>8.1334383561643833</v>
      </c>
      <c r="Q14" s="190"/>
      <c r="R14" s="190"/>
      <c r="S14" s="188">
        <v>5.9374099999999999</v>
      </c>
      <c r="T14" s="188">
        <f>VLOOKUP(A14,'[1]Copia Custo Periodico P_Simulad'!$A:$I,9,0)</f>
        <v>5.8064400000000003</v>
      </c>
      <c r="U14" s="188">
        <f t="shared" si="2"/>
        <v>-0.13096999999999959</v>
      </c>
      <c r="V14" s="148">
        <f t="shared" si="3"/>
        <v>-2.2058439622663739E-2</v>
      </c>
      <c r="W14" s="190"/>
      <c r="X14" s="187"/>
      <c r="Y14" s="190"/>
    </row>
    <row r="15" spans="1:25" s="1" customFormat="1" ht="15" customHeight="1">
      <c r="A15" s="46" t="str">
        <f t="shared" si="0"/>
        <v>620017762060</v>
      </c>
      <c r="B15" s="190" t="s">
        <v>2626</v>
      </c>
      <c r="C15" s="190">
        <v>2060</v>
      </c>
      <c r="D15" s="190" t="s">
        <v>1124</v>
      </c>
      <c r="E15" s="190">
        <v>120001776</v>
      </c>
      <c r="F15" s="39">
        <v>62001776</v>
      </c>
      <c r="G15" s="190" t="s">
        <v>1103</v>
      </c>
      <c r="H15" s="190" t="s">
        <v>7</v>
      </c>
      <c r="I15" s="190"/>
      <c r="J15" s="190"/>
      <c r="K15" s="190"/>
      <c r="L15" s="190"/>
      <c r="M15" s="223">
        <v>2.17685</v>
      </c>
      <c r="N15" s="162">
        <f t="shared" si="1"/>
        <v>20.897490000000001</v>
      </c>
      <c r="O15" s="161">
        <f>IF(H15="Accessories",0,(VLOOKUP(C15&amp;H15,EE!$I:$L,4,FALSE)))</f>
        <v>0</v>
      </c>
      <c r="P15" s="161">
        <f>IF('Simulação Added Value'!$M$5="GERENTE DE CONTA",((N15+O15)/(1-'Simulação Added Value'!$E$19)),((N15+O15)/(1-0.3)))</f>
        <v>28.626698630136989</v>
      </c>
      <c r="Q15" s="63" t="e">
        <f>IF('Simulação Added Value'!$M$5="GERENTE DE CONTA",(((N15+O15)+VLOOKUP(A15,'Simulação Added Value'!$N$42:$O$42,2,0))/(1-'Simulação Added Value'!$E$19)),(((((N15+O15)+VLOOKUP(A15,'Simulação Added Value'!$N$42:$O$42,2,0)))/(1-'Simulação Added Value'!$E$19))))</f>
        <v>#N/A</v>
      </c>
      <c r="R15" s="63"/>
      <c r="S15" s="188">
        <v>20.897490000000001</v>
      </c>
      <c r="T15" s="188">
        <f>VLOOKUP(A15,'[1]Copia Custo Periodico P_Simulad'!$A:$I,9,0)</f>
        <v>20.46978</v>
      </c>
      <c r="U15" s="188">
        <f t="shared" si="2"/>
        <v>-0.42771000000000114</v>
      </c>
      <c r="V15" s="148">
        <f t="shared" si="3"/>
        <v>-2.0467051306161665E-2</v>
      </c>
      <c r="W15" s="190"/>
      <c r="X15" s="190"/>
      <c r="Y15" s="190"/>
    </row>
    <row r="16" spans="1:25" s="1" customFormat="1" ht="15" customHeight="1">
      <c r="A16" s="46" t="str">
        <f t="shared" si="0"/>
        <v>120109221040</v>
      </c>
      <c r="B16" s="190" t="s">
        <v>703</v>
      </c>
      <c r="C16" s="190">
        <v>1040</v>
      </c>
      <c r="D16" s="190" t="s">
        <v>1125</v>
      </c>
      <c r="E16" s="190">
        <v>120010922</v>
      </c>
      <c r="F16" s="39">
        <v>12010922</v>
      </c>
      <c r="G16" s="190" t="s">
        <v>1578</v>
      </c>
      <c r="H16" s="190" t="s">
        <v>7</v>
      </c>
      <c r="I16" s="190"/>
      <c r="J16" s="190"/>
      <c r="K16" s="190"/>
      <c r="L16" s="190"/>
      <c r="M16" s="223">
        <v>5.842E-2</v>
      </c>
      <c r="N16" s="162">
        <f t="shared" si="1"/>
        <v>0.88681999999999994</v>
      </c>
      <c r="O16" s="161">
        <f>IF(H16="Accessories",0,(VLOOKUP(C16&amp;H16,EE!$I:$L,4,FALSE)))</f>
        <v>0</v>
      </c>
      <c r="P16" s="161">
        <f>IF('Simulação Added Value'!$M$5="GERENTE DE CONTA",((N16+O16)/(1-'Simulação Added Value'!$E$19)),((N16+O16)/(1-0.3)))</f>
        <v>1.2148219178082191</v>
      </c>
      <c r="Q16" s="190"/>
      <c r="R16" s="190"/>
      <c r="S16" s="188">
        <v>0.88681999999999994</v>
      </c>
      <c r="T16" s="188">
        <f>VLOOKUP(A16,'[1]Copia Custo Periodico P_Simulad'!$A:$I,9,0)</f>
        <v>0.87</v>
      </c>
      <c r="U16" s="188">
        <f t="shared" si="2"/>
        <v>-1.6819999999999946E-2</v>
      </c>
      <c r="V16" s="148">
        <f t="shared" si="3"/>
        <v>-1.8966644865925364E-2</v>
      </c>
      <c r="W16" s="190"/>
      <c r="X16" s="190"/>
      <c r="Y16" s="190"/>
    </row>
    <row r="17" spans="1:25" s="1" customFormat="1" ht="15" customHeight="1">
      <c r="A17" s="46" t="str">
        <f t="shared" si="0"/>
        <v>620001102060</v>
      </c>
      <c r="B17" s="190" t="s">
        <v>2626</v>
      </c>
      <c r="C17" s="190">
        <v>2060</v>
      </c>
      <c r="D17" s="190" t="s">
        <v>1124</v>
      </c>
      <c r="E17" s="156"/>
      <c r="F17" s="245">
        <v>62000110</v>
      </c>
      <c r="G17" s="190" t="s">
        <v>2726</v>
      </c>
      <c r="H17" s="190" t="s">
        <v>7</v>
      </c>
      <c r="I17" s="190"/>
      <c r="J17" s="190"/>
      <c r="K17" s="190"/>
      <c r="L17" s="190"/>
      <c r="M17" s="226">
        <v>2.3566099999999999</v>
      </c>
      <c r="N17" s="162">
        <f t="shared" si="1"/>
        <v>23.389600000000002</v>
      </c>
      <c r="O17" s="161">
        <f>IF(H17="Accessories",0,(VLOOKUP(C17&amp;H17,EE!$I:$L,4,FALSE)))</f>
        <v>0</v>
      </c>
      <c r="P17" s="161">
        <f>IF('Simulação Added Value'!$M$5="GERENTE DE CONTA",((N17+O17)/(1-'Simulação Added Value'!$E$19)),((N17+O17)/(1-0.3)))</f>
        <v>32.040547945205482</v>
      </c>
      <c r="Q17" s="190"/>
      <c r="R17" s="190"/>
      <c r="S17" s="188">
        <v>23.389600000000002</v>
      </c>
      <c r="T17" s="188">
        <f>VLOOKUP(A17,'[1]Copia Custo Periodico P_Simulad'!$A:$I,9,0)</f>
        <v>23.039290000000001</v>
      </c>
      <c r="U17" s="188">
        <f t="shared" si="2"/>
        <v>-0.35031000000000034</v>
      </c>
      <c r="V17" s="148">
        <f t="shared" si="3"/>
        <v>-1.4977169340219643E-2</v>
      </c>
      <c r="W17" s="190"/>
      <c r="X17" s="190"/>
      <c r="Y17" s="190"/>
    </row>
    <row r="18" spans="1:25" s="1" customFormat="1" ht="15" customHeight="1">
      <c r="A18" s="46" t="str">
        <f t="shared" si="0"/>
        <v>809000022060</v>
      </c>
      <c r="B18" s="190" t="s">
        <v>2626</v>
      </c>
      <c r="C18" s="190">
        <v>2060</v>
      </c>
      <c r="D18" s="190" t="s">
        <v>1124</v>
      </c>
      <c r="E18" s="157">
        <v>100006138</v>
      </c>
      <c r="F18" s="39">
        <v>80900002</v>
      </c>
      <c r="G18" s="190" t="s">
        <v>619</v>
      </c>
      <c r="H18" s="190" t="s">
        <v>7</v>
      </c>
      <c r="I18" s="190"/>
      <c r="J18" s="190"/>
      <c r="K18" s="190"/>
      <c r="L18" s="190"/>
      <c r="M18" s="226">
        <v>0</v>
      </c>
      <c r="N18" s="162">
        <f t="shared" si="1"/>
        <v>25.991689999999998</v>
      </c>
      <c r="O18" s="161">
        <f>IF(H18="Accessories",0,(VLOOKUP(C18&amp;H18,EE!$I:$L,4,FALSE)))</f>
        <v>0</v>
      </c>
      <c r="P18" s="161">
        <f>IF('Simulação Added Value'!$M$5="GERENTE DE CONTA",((N18+O18)/(1-'Simulação Added Value'!$E$19)),((N18+O18)/(1-0.3)))</f>
        <v>35.605054794520548</v>
      </c>
      <c r="Q18" s="63" t="e">
        <f>IF('Simulação Added Value'!$M$5="GERENTE DE CONTA",(((N18+O18)+VLOOKUP(A18,'Simulação Added Value'!$N$42:$O$42,2,0))/(1-'Simulação Added Value'!$E$19)),(((((N18+O18)+VLOOKUP(A18,'Simulação Added Value'!$N$42:$O$42,2,0)))/(1-'Simulação Added Value'!$E$19))))</f>
        <v>#N/A</v>
      </c>
      <c r="R18" s="63"/>
      <c r="S18" s="188">
        <v>25.991689999999998</v>
      </c>
      <c r="T18" s="188">
        <f>VLOOKUP(A18,'[1]Copia Custo Periodico P_Simulad'!$A:$I,9,0)</f>
        <v>25.61975</v>
      </c>
      <c r="U18" s="188">
        <f t="shared" si="2"/>
        <v>-0.37193999999999861</v>
      </c>
      <c r="V18" s="148">
        <f t="shared" si="3"/>
        <v>-1.4309958298209913E-2</v>
      </c>
      <c r="W18" s="188"/>
      <c r="X18" s="191"/>
      <c r="Y18" s="191"/>
    </row>
    <row r="19" spans="1:25" s="1" customFormat="1" ht="15" customHeight="1">
      <c r="A19" s="46" t="str">
        <f t="shared" si="0"/>
        <v>825000174010</v>
      </c>
      <c r="B19" s="190" t="s">
        <v>447</v>
      </c>
      <c r="C19" s="190">
        <v>4010</v>
      </c>
      <c r="D19" s="190" t="s">
        <v>1126</v>
      </c>
      <c r="E19" s="190">
        <v>100010660</v>
      </c>
      <c r="F19" s="39">
        <v>82500017</v>
      </c>
      <c r="G19" s="190" t="s">
        <v>919</v>
      </c>
      <c r="H19" s="190" t="s">
        <v>7</v>
      </c>
      <c r="I19" s="190"/>
      <c r="J19" s="190"/>
      <c r="K19" s="190"/>
      <c r="L19" s="190"/>
      <c r="M19" s="223">
        <v>0.31</v>
      </c>
      <c r="N19" s="162">
        <f t="shared" si="1"/>
        <v>7.4724500000000003</v>
      </c>
      <c r="O19" s="161">
        <f>IF(H19="Accessories",0,(VLOOKUP(C19&amp;H19,EE!$I:$L,4,FALSE)))</f>
        <v>0</v>
      </c>
      <c r="P19" s="161">
        <f>IF('Simulação Added Value'!$M$5="GERENTE DE CONTA",((N19+O19)/(1-'Simulação Added Value'!$E$19)),((N19+O19)/(1-0.3)))</f>
        <v>10.236232876712329</v>
      </c>
      <c r="Q19" s="190"/>
      <c r="R19" s="190"/>
      <c r="S19" s="188">
        <v>7.4724500000000003</v>
      </c>
      <c r="T19" s="188">
        <f>VLOOKUP(A19,'[1]Copia Custo Periodico P_Simulad'!$A:$I,9,0)</f>
        <v>7.3761799999999997</v>
      </c>
      <c r="U19" s="188">
        <f t="shared" si="2"/>
        <v>-9.6270000000000522E-2</v>
      </c>
      <c r="V19" s="148">
        <f t="shared" si="3"/>
        <v>-1.2883324746234548E-2</v>
      </c>
      <c r="W19" s="190"/>
      <c r="X19" s="187"/>
      <c r="Y19" s="190"/>
    </row>
    <row r="20" spans="1:25" s="1" customFormat="1" ht="15" customHeight="1">
      <c r="A20" s="46" t="str">
        <f t="shared" si="0"/>
        <v>120107951040</v>
      </c>
      <c r="B20" s="190" t="s">
        <v>703</v>
      </c>
      <c r="C20" s="190">
        <v>1040</v>
      </c>
      <c r="D20" s="190" t="s">
        <v>1125</v>
      </c>
      <c r="E20" s="190">
        <v>120010795</v>
      </c>
      <c r="F20" s="39">
        <v>12010795</v>
      </c>
      <c r="G20" s="190" t="s">
        <v>1575</v>
      </c>
      <c r="H20" s="190" t="s">
        <v>7</v>
      </c>
      <c r="I20" s="190"/>
      <c r="J20" s="190"/>
      <c r="K20" s="190"/>
      <c r="L20" s="190"/>
      <c r="M20" s="223">
        <v>3.5000000000000003E-2</v>
      </c>
      <c r="N20" s="162">
        <f t="shared" si="1"/>
        <v>3.75346</v>
      </c>
      <c r="O20" s="161">
        <f>IF(H20="Accessories",0,(VLOOKUP(C20&amp;H20,EE!$I:$L,4,FALSE)))</f>
        <v>0</v>
      </c>
      <c r="P20" s="161">
        <f>IF('Simulação Added Value'!$M$5="GERENTE DE CONTA",((N20+O20)/(1-'Simulação Added Value'!$E$19)),((N20+O20)/(1-0.3)))</f>
        <v>5.1417260273972607</v>
      </c>
      <c r="Q20" s="190"/>
      <c r="R20" s="190"/>
      <c r="S20" s="188">
        <v>3.75346</v>
      </c>
      <c r="T20" s="188">
        <f>VLOOKUP(A20,'[1]Copia Custo Periodico P_Simulad'!$A:$I,9,0)</f>
        <v>3.7071999999999998</v>
      </c>
      <c r="U20" s="188">
        <f t="shared" si="2"/>
        <v>-4.626000000000019E-2</v>
      </c>
      <c r="V20" s="148">
        <f t="shared" si="3"/>
        <v>-1.2324628476126032E-2</v>
      </c>
      <c r="W20" s="190"/>
      <c r="X20" s="190"/>
      <c r="Y20" s="190"/>
    </row>
    <row r="21" spans="1:25" s="1" customFormat="1" ht="15" customHeight="1">
      <c r="A21" s="46" t="str">
        <f t="shared" si="0"/>
        <v>620108172060</v>
      </c>
      <c r="B21" s="190" t="s">
        <v>2626</v>
      </c>
      <c r="C21" s="190">
        <v>2060</v>
      </c>
      <c r="D21" s="190" t="s">
        <v>1124</v>
      </c>
      <c r="E21" s="190">
        <v>120010817</v>
      </c>
      <c r="F21" s="39">
        <v>62010817</v>
      </c>
      <c r="G21" s="190" t="s">
        <v>892</v>
      </c>
      <c r="H21" s="190" t="s">
        <v>7</v>
      </c>
      <c r="I21" s="190"/>
      <c r="J21" s="190"/>
      <c r="K21" s="190"/>
      <c r="L21" s="190"/>
      <c r="M21" s="223">
        <v>1.9</v>
      </c>
      <c r="N21" s="162">
        <f t="shared" si="1"/>
        <v>17.62013</v>
      </c>
      <c r="O21" s="161">
        <f>IF(H21="Accessories",0,(VLOOKUP(C21&amp;H21,EE!$I:$L,4,FALSE)))</f>
        <v>0</v>
      </c>
      <c r="P21" s="161">
        <f>IF('Simulação Added Value'!$M$5="GERENTE DE CONTA",((N21+O21)/(1-'Simulação Added Value'!$E$19)),((N21+O21)/(1-0.3)))</f>
        <v>24.137164383561643</v>
      </c>
      <c r="Q21" s="190"/>
      <c r="R21" s="190"/>
      <c r="S21" s="188">
        <v>17.62013</v>
      </c>
      <c r="T21" s="188">
        <f>VLOOKUP(A21,'[1]Copia Custo Periodico P_Simulad'!$A:$I,9,0)</f>
        <v>17.42353</v>
      </c>
      <c r="U21" s="188">
        <f t="shared" si="2"/>
        <v>-0.19660000000000011</v>
      </c>
      <c r="V21" s="148">
        <f t="shared" si="3"/>
        <v>-1.1157692934161134E-2</v>
      </c>
      <c r="W21" s="190"/>
      <c r="X21" s="190"/>
      <c r="Y21" s="190"/>
    </row>
    <row r="22" spans="1:25" s="1" customFormat="1" ht="15" customHeight="1">
      <c r="A22" s="46" t="str">
        <f t="shared" si="0"/>
        <v>620108142060</v>
      </c>
      <c r="B22" s="190" t="s">
        <v>2626</v>
      </c>
      <c r="C22" s="190">
        <v>2060</v>
      </c>
      <c r="D22" s="190" t="s">
        <v>1124</v>
      </c>
      <c r="E22" s="190">
        <v>120010814</v>
      </c>
      <c r="F22" s="39">
        <v>62010814</v>
      </c>
      <c r="G22" s="190" t="s">
        <v>891</v>
      </c>
      <c r="H22" s="190" t="s">
        <v>7</v>
      </c>
      <c r="I22" s="190"/>
      <c r="J22" s="190"/>
      <c r="K22" s="190"/>
      <c r="L22" s="190"/>
      <c r="M22" s="223">
        <v>2.177</v>
      </c>
      <c r="N22" s="162">
        <f t="shared" si="1"/>
        <v>19.606909999999999</v>
      </c>
      <c r="O22" s="161">
        <f>IF(H22="Accessories",0,(VLOOKUP(C22&amp;H22,EE!$I:$L,4,FALSE)))</f>
        <v>0</v>
      </c>
      <c r="P22" s="161">
        <f>IF('Simulação Added Value'!$M$5="GERENTE DE CONTA",((N22+O22)/(1-'Simulação Added Value'!$E$19)),((N22+O22)/(1-0.3)))</f>
        <v>26.858780821917808</v>
      </c>
      <c r="Q22" s="190"/>
      <c r="R22" s="190"/>
      <c r="S22" s="188">
        <v>19.606909999999999</v>
      </c>
      <c r="T22" s="188">
        <f>VLOOKUP(A22,'[1]Copia Custo Periodico P_Simulad'!$A:$I,9,0)</f>
        <v>19.430060000000001</v>
      </c>
      <c r="U22" s="188">
        <f t="shared" si="2"/>
        <v>-0.17684999999999818</v>
      </c>
      <c r="V22" s="148">
        <f t="shared" si="3"/>
        <v>-9.0197792512944908E-3</v>
      </c>
      <c r="W22" s="190"/>
      <c r="X22" s="190"/>
      <c r="Y22" s="190"/>
    </row>
    <row r="23" spans="1:25" s="45" customFormat="1" ht="15" customHeight="1">
      <c r="A23" s="46" t="str">
        <f t="shared" si="0"/>
        <v>816001051040</v>
      </c>
      <c r="B23" s="190" t="s">
        <v>703</v>
      </c>
      <c r="C23" s="190">
        <v>1040</v>
      </c>
      <c r="D23" s="190" t="s">
        <v>1125</v>
      </c>
      <c r="E23" s="190">
        <v>100010705</v>
      </c>
      <c r="F23" s="39">
        <v>81600105</v>
      </c>
      <c r="G23" s="190" t="s">
        <v>1589</v>
      </c>
      <c r="H23" s="190" t="s">
        <v>7</v>
      </c>
      <c r="I23" s="190"/>
      <c r="J23" s="190"/>
      <c r="K23" s="190"/>
      <c r="L23" s="190"/>
      <c r="M23" s="223">
        <v>1.7999999999999999E-2</v>
      </c>
      <c r="N23" s="162">
        <f t="shared" si="1"/>
        <v>1.3642300000000001</v>
      </c>
      <c r="O23" s="161">
        <f>IF(H23="Accessories",0,(VLOOKUP(C23&amp;H23,EE!$I:$L,4,FALSE)))</f>
        <v>0</v>
      </c>
      <c r="P23" s="161">
        <f>IF('Simulação Added Value'!$M$5="GERENTE DE CONTA",((N23+O23)/(1-'Simulação Added Value'!$E$19)),((N23+O23)/(1-0.3)))</f>
        <v>1.8688082191780824</v>
      </c>
      <c r="Q23" s="190"/>
      <c r="R23" s="190"/>
      <c r="S23" s="188">
        <v>1.3642300000000001</v>
      </c>
      <c r="T23" s="188">
        <f>VLOOKUP(A23,'[1]Copia Custo Periodico P_Simulad'!$A:$I,9,0)</f>
        <v>1.3572200000000001</v>
      </c>
      <c r="U23" s="188">
        <f t="shared" si="2"/>
        <v>-7.0099999999999607E-3</v>
      </c>
      <c r="V23" s="148">
        <f t="shared" si="3"/>
        <v>-5.1384297369211351E-3</v>
      </c>
      <c r="W23" s="190"/>
      <c r="X23" s="190"/>
      <c r="Y23" s="190"/>
    </row>
    <row r="24" spans="1:25" s="1" customFormat="1" ht="15" customHeight="1">
      <c r="A24" s="46" t="str">
        <f t="shared" si="0"/>
        <v>824000024010</v>
      </c>
      <c r="B24" s="190" t="s">
        <v>447</v>
      </c>
      <c r="C24" s="190">
        <v>4010</v>
      </c>
      <c r="D24" s="190" t="s">
        <v>1126</v>
      </c>
      <c r="E24" s="190">
        <v>100001156</v>
      </c>
      <c r="F24" s="39">
        <v>82400002</v>
      </c>
      <c r="G24" s="190" t="s">
        <v>82</v>
      </c>
      <c r="H24" s="190" t="s">
        <v>7</v>
      </c>
      <c r="I24" s="190"/>
      <c r="J24" s="190"/>
      <c r="K24" s="190"/>
      <c r="L24" s="190"/>
      <c r="M24" s="223">
        <v>0.57999999999999996</v>
      </c>
      <c r="N24" s="162">
        <f t="shared" si="1"/>
        <v>8.8141999999999996</v>
      </c>
      <c r="O24" s="161">
        <f>IF(H24="Accessories",0,(VLOOKUP(C24&amp;H24,EE!$I:$L,4,FALSE)))</f>
        <v>0</v>
      </c>
      <c r="P24" s="161">
        <f>IF('Simulação Added Value'!$M$5="GERENTE DE CONTA",((N24+O24)/(1-'Simulação Added Value'!$E$19)),((N24+O24)/(1-0.3)))</f>
        <v>12.074246575342466</v>
      </c>
      <c r="Q24" s="190"/>
      <c r="R24" s="190"/>
      <c r="S24" s="188">
        <v>8.8141999999999996</v>
      </c>
      <c r="T24" s="188">
        <f>VLOOKUP(A24,'[1]Copia Custo Periodico P_Simulad'!$A:$I,9,0)</f>
        <v>8.7774099999999997</v>
      </c>
      <c r="U24" s="188">
        <f t="shared" si="2"/>
        <v>-3.6789999999999878E-2</v>
      </c>
      <c r="V24" s="148">
        <f t="shared" si="3"/>
        <v>-4.1739465861904135E-3</v>
      </c>
      <c r="W24" s="190"/>
      <c r="X24" s="187"/>
      <c r="Y24" s="190"/>
    </row>
    <row r="25" spans="1:25" s="1" customFormat="1" ht="15" customHeight="1">
      <c r="A25" s="46" t="str">
        <f t="shared" si="0"/>
        <v>816000714010</v>
      </c>
      <c r="B25" s="190" t="s">
        <v>447</v>
      </c>
      <c r="C25" s="190">
        <v>4010</v>
      </c>
      <c r="D25" s="190" t="s">
        <v>1126</v>
      </c>
      <c r="E25" s="190">
        <v>100010442</v>
      </c>
      <c r="F25" s="39">
        <v>81600071</v>
      </c>
      <c r="G25" s="190" t="s">
        <v>1615</v>
      </c>
      <c r="H25" s="190" t="s">
        <v>7</v>
      </c>
      <c r="I25" s="190"/>
      <c r="J25" s="190"/>
      <c r="K25" s="190"/>
      <c r="L25" s="190"/>
      <c r="M25" s="223">
        <v>0.16800000000000001</v>
      </c>
      <c r="N25" s="162">
        <f t="shared" si="1"/>
        <v>5.6550700000000003</v>
      </c>
      <c r="O25" s="161">
        <f>IF(H25="Accessories",0,(VLOOKUP(C25&amp;H25,EE!$I:$L,4,FALSE)))</f>
        <v>0</v>
      </c>
      <c r="P25" s="161">
        <f>IF('Simulação Added Value'!$M$5="GERENTE DE CONTA",((N25+O25)/(1-'Simulação Added Value'!$E$19)),((N25+O25)/(1-0.3)))</f>
        <v>7.7466712328767127</v>
      </c>
      <c r="Q25" s="190"/>
      <c r="R25" s="190"/>
      <c r="S25" s="188">
        <v>5.6550700000000003</v>
      </c>
      <c r="T25" s="188">
        <f>VLOOKUP(A25,'[1]Copia Custo Periodico P_Simulad'!$A:$I,9,0)</f>
        <v>5.6374399999999998</v>
      </c>
      <c r="U25" s="188">
        <f t="shared" si="2"/>
        <v>-1.7630000000000479E-2</v>
      </c>
      <c r="V25" s="148">
        <f t="shared" si="3"/>
        <v>-3.1175564581871207E-3</v>
      </c>
      <c r="W25" s="190"/>
      <c r="X25" s="187"/>
      <c r="Y25" s="190"/>
    </row>
    <row r="26" spans="1:25" s="1" customFormat="1" ht="15" customHeight="1">
      <c r="A26" s="46" t="str">
        <f t="shared" si="0"/>
        <v>823000014010</v>
      </c>
      <c r="B26" s="190" t="s">
        <v>447</v>
      </c>
      <c r="C26" s="190">
        <v>4010</v>
      </c>
      <c r="D26" s="190" t="s">
        <v>1126</v>
      </c>
      <c r="E26" s="190">
        <v>100000975</v>
      </c>
      <c r="F26" s="39">
        <v>82300001</v>
      </c>
      <c r="G26" s="190" t="s">
        <v>924</v>
      </c>
      <c r="H26" s="190" t="s">
        <v>7</v>
      </c>
      <c r="I26" s="190"/>
      <c r="J26" s="190"/>
      <c r="K26" s="190"/>
      <c r="L26" s="190"/>
      <c r="M26" s="223">
        <v>1.2E-2</v>
      </c>
      <c r="N26" s="162">
        <f t="shared" si="1"/>
        <v>0.28677000000000002</v>
      </c>
      <c r="O26" s="161">
        <f>IF(H26="Accessories",0,(VLOOKUP(C26&amp;H26,EE!$I:$L,4,FALSE)))</f>
        <v>0</v>
      </c>
      <c r="P26" s="161">
        <f>IF('Simulação Added Value'!$M$5="GERENTE DE CONTA",((N26+O26)/(1-'Simulação Added Value'!$E$19)),((N26+O26)/(1-0.3)))</f>
        <v>0.39283561643835618</v>
      </c>
      <c r="Q26" s="190"/>
      <c r="R26" s="190"/>
      <c r="S26" s="188">
        <v>0.28677000000000002</v>
      </c>
      <c r="T26" s="188">
        <f>VLOOKUP(A26,'[1]Copia Custo Periodico P_Simulad'!$A:$I,9,0)</f>
        <v>0.28616999999999998</v>
      </c>
      <c r="U26" s="188">
        <f t="shared" si="2"/>
        <v>-6.0000000000004494E-4</v>
      </c>
      <c r="V26" s="148">
        <f t="shared" si="3"/>
        <v>-2.092269065802066E-3</v>
      </c>
      <c r="W26" s="190"/>
      <c r="X26" s="187"/>
      <c r="Y26" s="190"/>
    </row>
    <row r="27" spans="1:25" s="1" customFormat="1" ht="15" customHeight="1">
      <c r="A27" s="46" t="str">
        <f t="shared" si="0"/>
        <v>620001052060</v>
      </c>
      <c r="B27" s="190" t="s">
        <v>2626</v>
      </c>
      <c r="C27" s="190">
        <v>2060</v>
      </c>
      <c r="D27" s="190" t="s">
        <v>1124</v>
      </c>
      <c r="E27" s="157">
        <v>120000105</v>
      </c>
      <c r="F27" s="39">
        <v>62000105</v>
      </c>
      <c r="G27" s="190" t="s">
        <v>1552</v>
      </c>
      <c r="H27" s="190" t="s">
        <v>7</v>
      </c>
      <c r="I27" s="190"/>
      <c r="J27" s="190"/>
      <c r="K27" s="190"/>
      <c r="L27" s="190"/>
      <c r="M27" s="226">
        <v>2.3595999999999999</v>
      </c>
      <c r="N27" s="162">
        <f t="shared" si="1"/>
        <v>23.15138</v>
      </c>
      <c r="O27" s="161">
        <f>IF(H27="Accessories",0,(VLOOKUP(C27&amp;H27,EE!$I:$L,4,FALSE)))</f>
        <v>0</v>
      </c>
      <c r="P27" s="161">
        <f>IF('Simulação Added Value'!$M$5="GERENTE DE CONTA",((N27+O27)/(1-'Simulação Added Value'!$E$19)),((N27+O27)/(1-0.3)))</f>
        <v>31.714219178082192</v>
      </c>
      <c r="Q27" s="63" t="e">
        <f>IF('Simulação Added Value'!$M$5="GERENTE DE CONTA",(((N27+O27)+VLOOKUP(A27,'Simulação Added Value'!$N$42:$O$42,2,0))/(1-'Simulação Added Value'!$E$19)),(((((N27+O27)+VLOOKUP(A27,'Simulação Added Value'!$N$42:$O$42,2,0)))/(1-'Simulação Added Value'!$E$19))))</f>
        <v>#N/A</v>
      </c>
      <c r="R27" s="63"/>
      <c r="S27" s="188">
        <v>23.15138</v>
      </c>
      <c r="T27" s="188">
        <f>VLOOKUP(A27,'[1]Copia Custo Periodico P_Simulad'!$A:$I,9,0)</f>
        <v>23.107420000000001</v>
      </c>
      <c r="U27" s="188">
        <f t="shared" si="2"/>
        <v>-4.3959999999998445E-2</v>
      </c>
      <c r="V27" s="148">
        <f t="shared" si="3"/>
        <v>-1.898806896176275E-3</v>
      </c>
      <c r="W27" s="188"/>
      <c r="X27" s="191"/>
      <c r="Y27" s="191"/>
    </row>
    <row r="28" spans="1:25" s="1" customFormat="1" ht="15" customHeight="1">
      <c r="A28" s="46" t="str">
        <f t="shared" si="0"/>
        <v>816001084010</v>
      </c>
      <c r="B28" s="190" t="s">
        <v>447</v>
      </c>
      <c r="C28" s="190">
        <v>4010</v>
      </c>
      <c r="D28" s="190" t="s">
        <v>1126</v>
      </c>
      <c r="E28" s="190">
        <v>100010730</v>
      </c>
      <c r="F28" s="39">
        <v>81600108</v>
      </c>
      <c r="G28" s="190" t="s">
        <v>981</v>
      </c>
      <c r="H28" s="190" t="s">
        <v>7</v>
      </c>
      <c r="I28" s="190"/>
      <c r="J28" s="190"/>
      <c r="K28" s="190"/>
      <c r="L28" s="190"/>
      <c r="M28" s="226">
        <v>0</v>
      </c>
      <c r="N28" s="162">
        <f t="shared" si="1"/>
        <v>1.5584800000000001</v>
      </c>
      <c r="O28" s="161">
        <f>IF(H28="Accessories",0,(VLOOKUP(C28&amp;H28,EE!$I:$L,4,FALSE)))</f>
        <v>0</v>
      </c>
      <c r="P28" s="161">
        <f>IF('Simulação Added Value'!$M$5="GERENTE DE CONTA",((N28+O28)/(1-'Simulação Added Value'!$E$19)),((N28+O28)/(1-0.3)))</f>
        <v>2.1349041095890411</v>
      </c>
      <c r="Q28" s="63" t="e">
        <f>IF('Simulação Added Value'!$M$5="GERENTE DE CONTA",(((N28+O28)+VLOOKUP(A28,'Simulação Added Value'!$N$42:$O$42,2,0))/(1-'Simulação Added Value'!$E$19)),(((((N28+O28)+VLOOKUP(A28,'Simulação Added Value'!$N$42:$O$42,2,0)))/(1-'Simulação Added Value'!$E$19))))</f>
        <v>#N/A</v>
      </c>
      <c r="R28" s="63"/>
      <c r="S28" s="188">
        <v>1.5584800000000001</v>
      </c>
      <c r="T28" s="188">
        <f>VLOOKUP(A28,'[1]Copia Custo Periodico P_Simulad'!$A:$I,9,0)</f>
        <v>1.55667</v>
      </c>
      <c r="U28" s="188">
        <f t="shared" si="2"/>
        <v>-1.8100000000000893E-3</v>
      </c>
      <c r="V28" s="148">
        <f t="shared" si="3"/>
        <v>-1.1613880190955994E-3</v>
      </c>
      <c r="W28" s="190"/>
      <c r="X28" s="187"/>
      <c r="Y28" s="190"/>
    </row>
    <row r="29" spans="1:25" s="1" customFormat="1" ht="15" customHeight="1">
      <c r="A29" s="46" t="str">
        <f t="shared" si="0"/>
        <v>620001032060</v>
      </c>
      <c r="B29" s="190" t="s">
        <v>2626</v>
      </c>
      <c r="C29" s="190">
        <v>2060</v>
      </c>
      <c r="D29" s="190" t="s">
        <v>1124</v>
      </c>
      <c r="E29" s="190">
        <v>120000103</v>
      </c>
      <c r="F29" s="39">
        <v>62000103</v>
      </c>
      <c r="G29" s="190" t="s">
        <v>1102</v>
      </c>
      <c r="H29" s="190" t="s">
        <v>7</v>
      </c>
      <c r="I29" s="190"/>
      <c r="J29" s="190"/>
      <c r="K29" s="190"/>
      <c r="L29" s="190"/>
      <c r="M29" s="223">
        <v>2.3595999999999999</v>
      </c>
      <c r="N29" s="162">
        <f t="shared" si="1"/>
        <v>22.041229999999999</v>
      </c>
      <c r="O29" s="161">
        <f>IF(H29="Accessories",0,(VLOOKUP(C29&amp;H29,EE!$I:$L,4,FALSE)))</f>
        <v>0</v>
      </c>
      <c r="P29" s="161">
        <f>IF('Simulação Added Value'!$M$5="GERENTE DE CONTA",((N29+O29)/(1-'Simulação Added Value'!$E$19)),((N29+O29)/(1-0.3)))</f>
        <v>30.193465753424658</v>
      </c>
      <c r="Q29" s="63" t="e">
        <f>IF('Simulação Added Value'!$M$5="GERENTE DE CONTA",(((N29+O29)+VLOOKUP(A29,'Simulação Added Value'!$N$42:$O$42,2,0))/(1-'Simulação Added Value'!$E$19)),(((((N29+O29)+VLOOKUP(A29,'Simulação Added Value'!$N$42:$O$42,2,0)))/(1-'Simulação Added Value'!$E$19))))</f>
        <v>#N/A</v>
      </c>
      <c r="R29" s="63"/>
      <c r="S29" s="188">
        <v>22.041229999999999</v>
      </c>
      <c r="T29" s="188">
        <f>VLOOKUP(A29,'[1]Copia Custo Periodico P_Simulad'!$A:$I,9,0)</f>
        <v>22.017340000000001</v>
      </c>
      <c r="U29" s="188">
        <f t="shared" si="2"/>
        <v>-2.3889999999997968E-2</v>
      </c>
      <c r="V29" s="148">
        <f t="shared" si="3"/>
        <v>-1.0838778053673392E-3</v>
      </c>
      <c r="W29" s="190"/>
      <c r="X29" s="190"/>
      <c r="Y29" s="190"/>
    </row>
    <row r="30" spans="1:25" s="1" customFormat="1" ht="15" customHeight="1">
      <c r="A30" s="46" t="str">
        <f t="shared" si="0"/>
        <v>816000052060</v>
      </c>
      <c r="B30" s="190" t="s">
        <v>2626</v>
      </c>
      <c r="C30" s="190">
        <v>2060</v>
      </c>
      <c r="D30" s="190" t="s">
        <v>1124</v>
      </c>
      <c r="E30" s="190">
        <v>100000611</v>
      </c>
      <c r="F30" s="39">
        <v>81600005</v>
      </c>
      <c r="G30" s="190" t="s">
        <v>1551</v>
      </c>
      <c r="H30" s="190" t="s">
        <v>7</v>
      </c>
      <c r="I30" s="166"/>
      <c r="J30" s="191"/>
      <c r="K30" s="198"/>
      <c r="L30" s="83"/>
      <c r="M30" s="226">
        <v>4.0000000000000001E-3</v>
      </c>
      <c r="N30" s="162">
        <f t="shared" si="1"/>
        <v>1.0669900000000001</v>
      </c>
      <c r="O30" s="161">
        <f>IF(H30="Accessories",0,(VLOOKUP(C30&amp;H30,EE!$I:$L,4,FALSE)))</f>
        <v>0</v>
      </c>
      <c r="P30" s="161">
        <f>IF('Simulação Added Value'!$M$5="GERENTE DE CONTA",((N30+O30)/(1-'Simulação Added Value'!$E$19)),((N30+O30)/(1-0.3)))</f>
        <v>1.4616301369863016</v>
      </c>
      <c r="Q30" s="63" t="e">
        <f>IF('Simulação Added Value'!$M$5="GERENTE DE CONTA",(((N30+O30)+VLOOKUP(A30,'Simulação Added Value'!$N$42:$O$42,2,0))/(1-'Simulação Added Value'!$E$19)),(((((N30+O30)+VLOOKUP(A30,'Simulação Added Value'!$N$42:$O$42,2,0)))/(1-'Simulação Added Value'!$E$19))))</f>
        <v>#N/A</v>
      </c>
      <c r="R30" s="63"/>
      <c r="S30" s="188">
        <v>1.0669900000000001</v>
      </c>
      <c r="T30" s="188">
        <f>VLOOKUP(A30,'[1]Copia Custo Periodico P_Simulad'!$A:$I,9,0)</f>
        <v>1.0660799999999999</v>
      </c>
      <c r="U30" s="188">
        <f t="shared" si="2"/>
        <v>-9.1000000000018844E-4</v>
      </c>
      <c r="V30" s="148">
        <f t="shared" si="3"/>
        <v>-8.5286647484994482E-4</v>
      </c>
      <c r="W30" s="188"/>
      <c r="X30" s="190"/>
      <c r="Y30" s="190"/>
    </row>
    <row r="31" spans="1:25" s="1" customFormat="1" ht="15" customHeight="1">
      <c r="A31" s="46" t="str">
        <f t="shared" si="0"/>
        <v>620001072060</v>
      </c>
      <c r="B31" s="190" t="s">
        <v>2626</v>
      </c>
      <c r="C31" s="190">
        <v>2060</v>
      </c>
      <c r="D31" s="190" t="s">
        <v>1124</v>
      </c>
      <c r="E31" s="157">
        <v>120000107</v>
      </c>
      <c r="F31" s="39">
        <v>62000107</v>
      </c>
      <c r="G31" s="190" t="s">
        <v>1553</v>
      </c>
      <c r="H31" s="190" t="s">
        <v>7</v>
      </c>
      <c r="I31" s="190"/>
      <c r="J31" s="190"/>
      <c r="K31" s="190"/>
      <c r="L31" s="190"/>
      <c r="M31" s="226">
        <v>2.3595999999999999</v>
      </c>
      <c r="N31" s="162">
        <f t="shared" ref="N31:N62" si="4">T31</f>
        <v>22.096789999999999</v>
      </c>
      <c r="O31" s="161">
        <f>IF(H31="Accessories",0,(VLOOKUP(C31&amp;H31,EE!$I:$L,4,FALSE)))</f>
        <v>0</v>
      </c>
      <c r="P31" s="161">
        <f>IF('Simulação Added Value'!$M$5="GERENTE DE CONTA",((N31+O31)/(1-'Simulação Added Value'!$E$19)),((N31+O31)/(1-0.3)))</f>
        <v>30.269575342465753</v>
      </c>
      <c r="Q31" s="63" t="e">
        <f>IF('Simulação Added Value'!$M$5="GERENTE DE CONTA",(((N31+O31)+VLOOKUP(A31,'Simulação Added Value'!$N$42:$O$42,2,0))/(1-'Simulação Added Value'!$E$19)),(((((N31+O31)+VLOOKUP(A31,'Simulação Added Value'!$N$42:$O$42,2,0)))/(1-'Simulação Added Value'!$E$19))))</f>
        <v>#N/A</v>
      </c>
      <c r="R31" s="63"/>
      <c r="S31" s="188">
        <v>22.105609999999999</v>
      </c>
      <c r="T31" s="188">
        <f>VLOOKUP(A31,'[1]Copia Custo Periodico P_Simulad'!$A:$I,9,0)</f>
        <v>22.096789999999999</v>
      </c>
      <c r="U31" s="188">
        <f t="shared" si="2"/>
        <v>-8.82000000000005E-3</v>
      </c>
      <c r="V31" s="148">
        <f t="shared" si="3"/>
        <v>-3.9899373959828566E-4</v>
      </c>
      <c r="W31" s="188"/>
      <c r="X31" s="191"/>
      <c r="Y31" s="191"/>
    </row>
    <row r="32" spans="1:25" s="1" customFormat="1" ht="15" customHeight="1">
      <c r="A32" s="46" t="str">
        <f t="shared" si="0"/>
        <v>809000042060</v>
      </c>
      <c r="B32" s="190" t="s">
        <v>2626</v>
      </c>
      <c r="C32" s="190">
        <v>2060</v>
      </c>
      <c r="D32" s="190" t="s">
        <v>1124</v>
      </c>
      <c r="E32" s="190">
        <v>100010495</v>
      </c>
      <c r="F32" s="39">
        <v>80900004</v>
      </c>
      <c r="G32" s="190" t="s">
        <v>1546</v>
      </c>
      <c r="H32" s="190" t="s">
        <v>7</v>
      </c>
      <c r="I32" s="190"/>
      <c r="J32" s="190"/>
      <c r="K32" s="190"/>
      <c r="L32" s="190"/>
      <c r="M32" s="223">
        <v>0.55000000000000004</v>
      </c>
      <c r="N32" s="162">
        <f t="shared" si="4"/>
        <v>6.1671100000000001</v>
      </c>
      <c r="O32" s="161">
        <f>IF(H32="Accessories",0,(VLOOKUP(C32&amp;H32,EE!$I:$L,4,FALSE)))</f>
        <v>0</v>
      </c>
      <c r="P32" s="161">
        <f>IF('Simulação Added Value'!$M$5="GERENTE DE CONTA",((N32+O32)/(1-'Simulação Added Value'!$E$19)),((N32+O32)/(1-0.3)))</f>
        <v>8.4480958904109595</v>
      </c>
      <c r="Q32" s="190"/>
      <c r="R32" s="190"/>
      <c r="S32" s="188">
        <v>6.1693600000000002</v>
      </c>
      <c r="T32" s="188">
        <f>VLOOKUP(A32,'[1]Copia Custo Periodico P_Simulad'!$A:$I,9,0)</f>
        <v>6.1671100000000001</v>
      </c>
      <c r="U32" s="188">
        <f t="shared" si="2"/>
        <v>-2.2500000000000853E-3</v>
      </c>
      <c r="V32" s="148">
        <f t="shared" si="3"/>
        <v>-3.647055772397767E-4</v>
      </c>
      <c r="W32" s="190"/>
      <c r="X32" s="190"/>
      <c r="Y32" s="190"/>
    </row>
    <row r="33" spans="1:25" s="1" customFormat="1" ht="15" customHeight="1">
      <c r="A33" s="46" t="str">
        <f t="shared" si="0"/>
        <v>823000034010</v>
      </c>
      <c r="B33" s="190" t="s">
        <v>447</v>
      </c>
      <c r="C33" s="190">
        <v>4010</v>
      </c>
      <c r="D33" s="190" t="s">
        <v>1126</v>
      </c>
      <c r="E33" s="190">
        <v>100000978</v>
      </c>
      <c r="F33" s="39">
        <v>82300003</v>
      </c>
      <c r="G33" s="190" t="s">
        <v>917</v>
      </c>
      <c r="H33" s="190" t="s">
        <v>7</v>
      </c>
      <c r="I33" s="190"/>
      <c r="J33" s="190"/>
      <c r="K33" s="190"/>
      <c r="L33" s="190"/>
      <c r="M33" s="223">
        <v>8.9999999999999993E-3</v>
      </c>
      <c r="N33" s="162">
        <f t="shared" si="4"/>
        <v>0.2026</v>
      </c>
      <c r="O33" s="161">
        <f>IF(H33="Accessories",0,(VLOOKUP(C33&amp;H33,EE!$I:$L,4,FALSE)))</f>
        <v>0</v>
      </c>
      <c r="P33" s="161">
        <f>IF('Simulação Added Value'!$M$5="GERENTE DE CONTA",((N33+O33)/(1-'Simulação Added Value'!$E$19)),((N33+O33)/(1-0.3)))</f>
        <v>0.27753424657534248</v>
      </c>
      <c r="Q33" s="190"/>
      <c r="R33" s="190"/>
      <c r="S33" s="188">
        <v>0.20266999999999999</v>
      </c>
      <c r="T33" s="188">
        <f>VLOOKUP(A33,'[1]Copia Custo Periodico P_Simulad'!$A:$I,9,0)</f>
        <v>0.2026</v>
      </c>
      <c r="U33" s="188">
        <f t="shared" si="2"/>
        <v>-6.9999999999986739E-5</v>
      </c>
      <c r="V33" s="148">
        <f t="shared" si="3"/>
        <v>-3.4538905610093096E-4</v>
      </c>
      <c r="W33" s="190"/>
      <c r="X33" s="187"/>
      <c r="Y33" s="190"/>
    </row>
    <row r="34" spans="1:25" s="1" customFormat="1" ht="15" customHeight="1">
      <c r="A34" s="46" t="str">
        <f t="shared" si="0"/>
        <v>620106942060</v>
      </c>
      <c r="B34" s="190" t="s">
        <v>2626</v>
      </c>
      <c r="C34" s="190">
        <v>2060</v>
      </c>
      <c r="D34" s="190" t="s">
        <v>1124</v>
      </c>
      <c r="E34" s="157">
        <v>120010694</v>
      </c>
      <c r="F34" s="39">
        <v>62010694</v>
      </c>
      <c r="G34" s="190" t="s">
        <v>597</v>
      </c>
      <c r="H34" s="190" t="s">
        <v>7</v>
      </c>
      <c r="I34" s="190"/>
      <c r="J34" s="190"/>
      <c r="K34" s="190"/>
      <c r="L34" s="190"/>
      <c r="M34" s="226">
        <v>1.7395799999999999</v>
      </c>
      <c r="N34" s="162">
        <f t="shared" si="4"/>
        <v>20.436240000000002</v>
      </c>
      <c r="O34" s="161">
        <f>IF(H34="Accessories",0,(VLOOKUP(C34&amp;H34,EE!$I:$L,4,FALSE)))</f>
        <v>0</v>
      </c>
      <c r="P34" s="161">
        <f>IF('Simulação Added Value'!$M$5="GERENTE DE CONTA",((N34+O34)/(1-'Simulação Added Value'!$E$19)),((N34+O34)/(1-0.3)))</f>
        <v>27.994849315068496</v>
      </c>
      <c r="Q34" s="63" t="e">
        <f>IF('Simulação Added Value'!$M$5="GERENTE DE CONTA",(((N34+O34)+VLOOKUP(A34,'Simulação Added Value'!$N$42:$O$42,2,0))/(1-'Simulação Added Value'!$E$19)),(((((N34+O34)+VLOOKUP(A34,'Simulação Added Value'!$N$42:$O$42,2,0)))/(1-'Simulação Added Value'!$E$19))))</f>
        <v>#N/A</v>
      </c>
      <c r="R34" s="63"/>
      <c r="S34" s="188">
        <v>20.436240000000002</v>
      </c>
      <c r="T34" s="188">
        <f>VLOOKUP(A34,'[1]Copia Custo Periodico P_Simulad'!$A:$I,9,0)</f>
        <v>20.436240000000002</v>
      </c>
      <c r="U34" s="188">
        <f t="shared" si="2"/>
        <v>0</v>
      </c>
      <c r="V34" s="148">
        <f t="shared" si="3"/>
        <v>0</v>
      </c>
      <c r="W34" s="188"/>
      <c r="X34" s="191"/>
      <c r="Y34" s="191"/>
    </row>
    <row r="35" spans="1:25" s="1" customFormat="1" ht="15" customHeight="1">
      <c r="A35" s="46" t="str">
        <f t="shared" si="0"/>
        <v>816000361040</v>
      </c>
      <c r="B35" s="190" t="s">
        <v>703</v>
      </c>
      <c r="C35" s="190">
        <v>1040</v>
      </c>
      <c r="D35" s="190" t="s">
        <v>1125</v>
      </c>
      <c r="E35" s="190">
        <v>100010049</v>
      </c>
      <c r="F35" s="39">
        <v>81600036</v>
      </c>
      <c r="G35" s="190" t="s">
        <v>1605</v>
      </c>
      <c r="H35" s="190" t="s">
        <v>7</v>
      </c>
      <c r="I35" s="190"/>
      <c r="J35" s="190"/>
      <c r="K35" s="190"/>
      <c r="L35" s="190"/>
      <c r="M35" s="223">
        <v>0.02</v>
      </c>
      <c r="N35" s="162">
        <f t="shared" si="4"/>
        <v>1.84368</v>
      </c>
      <c r="O35" s="161">
        <f>IF(H35="Accessories",0,(VLOOKUP(C35&amp;H35,EE!$I:$L,4,FALSE)))</f>
        <v>0</v>
      </c>
      <c r="P35" s="161">
        <f>IF('Simulação Added Value'!$M$5="GERENTE DE CONTA",((N35+O35)/(1-'Simulação Added Value'!$E$19)),((N35+O35)/(1-0.3)))</f>
        <v>2.5255890410958903</v>
      </c>
      <c r="Q35" s="190"/>
      <c r="R35" s="190"/>
      <c r="S35" s="188">
        <v>1.84368</v>
      </c>
      <c r="T35" s="188">
        <f>VLOOKUP(A35,'[1]Copia Custo Periodico P_Simulad'!$A:$I,9,0)</f>
        <v>1.84368</v>
      </c>
      <c r="U35" s="188">
        <f t="shared" si="2"/>
        <v>0</v>
      </c>
      <c r="V35" s="148">
        <f t="shared" si="3"/>
        <v>0</v>
      </c>
      <c r="W35" s="190"/>
      <c r="X35" s="190"/>
      <c r="Y35" s="190"/>
    </row>
    <row r="36" spans="1:25" s="1" customFormat="1" ht="15" customHeight="1">
      <c r="A36" s="46" t="str">
        <f t="shared" si="0"/>
        <v>816000112060</v>
      </c>
      <c r="B36" s="190" t="s">
        <v>2626</v>
      </c>
      <c r="C36" s="190">
        <v>2060</v>
      </c>
      <c r="D36" s="190" t="s">
        <v>1124</v>
      </c>
      <c r="E36" s="190">
        <v>100001063</v>
      </c>
      <c r="F36" s="39">
        <v>81600011</v>
      </c>
      <c r="G36" s="190" t="s">
        <v>1556</v>
      </c>
      <c r="H36" s="190" t="s">
        <v>7</v>
      </c>
      <c r="I36" s="166"/>
      <c r="J36" s="146"/>
      <c r="K36" s="82"/>
      <c r="L36" s="84"/>
      <c r="M36" s="226">
        <v>5.0000000000000001E-3</v>
      </c>
      <c r="N36" s="162">
        <f t="shared" si="4"/>
        <v>0.22256999999999999</v>
      </c>
      <c r="O36" s="161">
        <f>IF(H36="Accessories",0,(VLOOKUP(C36&amp;H36,EE!$I:$L,4,FALSE)))</f>
        <v>0</v>
      </c>
      <c r="P36" s="161">
        <f>IF('Simulação Added Value'!$M$5="GERENTE DE CONTA",((N36+O36)/(1-'Simulação Added Value'!$E$19)),((N36+O36)/(1-0.3)))</f>
        <v>0.30489041095890412</v>
      </c>
      <c r="Q36" s="63" t="e">
        <f>IF('Simulação Added Value'!$M$5="GERENTE DE CONTA",(((N36+O36)+VLOOKUP(A36,'Simulação Added Value'!$N$42:$O$42,2,0))/(1-'Simulação Added Value'!$E$19)),(((((N36+O36)+VLOOKUP(A36,'Simulação Added Value'!$N$42:$O$42,2,0)))/(1-'Simulação Added Value'!$E$19))))</f>
        <v>#N/A</v>
      </c>
      <c r="R36" s="63"/>
      <c r="S36" s="188">
        <v>0.22256999999999999</v>
      </c>
      <c r="T36" s="188">
        <f>VLOOKUP(A36,'[1]Copia Custo Periodico P_Simulad'!$A:$I,9,0)</f>
        <v>0.22256999999999999</v>
      </c>
      <c r="U36" s="188">
        <f t="shared" si="2"/>
        <v>0</v>
      </c>
      <c r="V36" s="148">
        <f t="shared" si="3"/>
        <v>0</v>
      </c>
      <c r="W36" s="188"/>
      <c r="X36" s="191"/>
      <c r="Y36" s="191"/>
    </row>
    <row r="37" spans="1:25" s="1" customFormat="1" ht="15" customHeight="1">
      <c r="A37" s="46" t="str">
        <f t="shared" si="0"/>
        <v>816000681040</v>
      </c>
      <c r="B37" s="190" t="s">
        <v>703</v>
      </c>
      <c r="C37" s="190">
        <v>1040</v>
      </c>
      <c r="D37" s="190" t="s">
        <v>1125</v>
      </c>
      <c r="E37" s="158">
        <v>100010404</v>
      </c>
      <c r="F37" s="39">
        <v>81600068</v>
      </c>
      <c r="G37" s="190" t="s">
        <v>1592</v>
      </c>
      <c r="H37" s="190" t="s">
        <v>7</v>
      </c>
      <c r="I37" s="159"/>
      <c r="J37" s="159"/>
      <c r="K37" s="160"/>
      <c r="L37" s="159"/>
      <c r="M37" s="227">
        <v>1.7999999999999999E-2</v>
      </c>
      <c r="N37" s="162">
        <f t="shared" si="4"/>
        <v>1.3492500000000001</v>
      </c>
      <c r="O37" s="161">
        <f>IF(H37="Accessories",0,(VLOOKUP(C37&amp;H37,EE!$I:$L,4,FALSE)))</f>
        <v>0</v>
      </c>
      <c r="P37" s="161">
        <f>IF('Simulação Added Value'!$M$5="GERENTE DE CONTA",((N37+O37)/(1-'Simulação Added Value'!$E$19)),((N37+O37)/(1-0.3)))</f>
        <v>1.8482876712328768</v>
      </c>
      <c r="Q37" s="63" t="e">
        <f>IF('Simulação Added Value'!$M$5="GERENTE DE CONTA",(((N37+O37)+VLOOKUP(A37,'Simulação Added Value'!$N$42:$O$42,2,0))/(1-'Simulação Added Value'!$E$19)),(((((N37+O37)+VLOOKUP(A37,'Simulação Added Value'!$N$42:$O$42,2,0)))/(1-'Simulação Added Value'!$E$19))))</f>
        <v>#N/A</v>
      </c>
      <c r="R37" s="63"/>
      <c r="S37" s="188">
        <v>1.3492500000000001</v>
      </c>
      <c r="T37" s="188">
        <f>VLOOKUP(A37,'[1]Copia Custo Periodico P_Simulad'!$A:$I,9,0)</f>
        <v>1.3492500000000001</v>
      </c>
      <c r="U37" s="188">
        <f t="shared" si="2"/>
        <v>0</v>
      </c>
      <c r="V37" s="148">
        <f t="shared" si="3"/>
        <v>0</v>
      </c>
      <c r="W37" s="188"/>
      <c r="X37" s="187"/>
      <c r="Y37" s="187"/>
    </row>
    <row r="38" spans="1:25" s="1" customFormat="1" ht="15" customHeight="1">
      <c r="A38" s="46" t="str">
        <f t="shared" si="0"/>
        <v>816000351040</v>
      </c>
      <c r="B38" s="190" t="s">
        <v>703</v>
      </c>
      <c r="C38" s="190">
        <v>1040</v>
      </c>
      <c r="D38" s="190" t="s">
        <v>1125</v>
      </c>
      <c r="E38" s="164">
        <v>100010048</v>
      </c>
      <c r="F38" s="39">
        <v>81600035</v>
      </c>
      <c r="G38" s="190" t="s">
        <v>1567</v>
      </c>
      <c r="H38" s="190" t="s">
        <v>7</v>
      </c>
      <c r="I38" s="159"/>
      <c r="J38" s="159"/>
      <c r="K38" s="160"/>
      <c r="L38" s="159"/>
      <c r="M38" s="227">
        <v>0.02</v>
      </c>
      <c r="N38" s="162">
        <f t="shared" si="4"/>
        <v>0.60470999999999997</v>
      </c>
      <c r="O38" s="161">
        <f>IF(H38="Accessories",0,(VLOOKUP(C38&amp;H38,EE!$I:$L,4,FALSE)))</f>
        <v>0</v>
      </c>
      <c r="P38" s="161">
        <f>IF('Simulação Added Value'!$M$5="GERENTE DE CONTA",((N38+O38)/(1-'Simulação Added Value'!$E$19)),((N38+O38)/(1-0.3)))</f>
        <v>0.82836986301369864</v>
      </c>
      <c r="Q38" s="63" t="e">
        <f>IF('Simulação Added Value'!$M$5="GERENTE DE CONTA",(((N38+O38)+VLOOKUP(A38,'Simulação Added Value'!$N$42:$O$42,2,0))/(1-'Simulação Added Value'!$E$19)),(((((N38+O38)+VLOOKUP(A38,'Simulação Added Value'!$N$42:$O$42,2,0)))/(1-'Simulação Added Value'!$E$19))))</f>
        <v>#N/A</v>
      </c>
      <c r="R38" s="63"/>
      <c r="S38" s="188">
        <v>0.60470999999999997</v>
      </c>
      <c r="T38" s="188">
        <f>VLOOKUP(A38,'[1]Copia Custo Periodico P_Simulad'!$A:$I,9,0)</f>
        <v>0.60470999999999997</v>
      </c>
      <c r="U38" s="188">
        <f t="shared" si="2"/>
        <v>0</v>
      </c>
      <c r="V38" s="148">
        <f t="shared" si="3"/>
        <v>0</v>
      </c>
      <c r="W38" s="188"/>
      <c r="X38" s="187"/>
      <c r="Y38" s="187"/>
    </row>
    <row r="39" spans="1:25" s="1" customFormat="1" ht="15" customHeight="1">
      <c r="A39" s="46" t="str">
        <f t="shared" si="0"/>
        <v>120106661040</v>
      </c>
      <c r="B39" s="190" t="s">
        <v>703</v>
      </c>
      <c r="C39" s="190">
        <v>1040</v>
      </c>
      <c r="D39" s="190" t="s">
        <v>1125</v>
      </c>
      <c r="E39" s="190">
        <v>120010666</v>
      </c>
      <c r="F39" s="39">
        <v>12010666</v>
      </c>
      <c r="G39" s="190" t="s">
        <v>1600</v>
      </c>
      <c r="H39" s="190" t="s">
        <v>7</v>
      </c>
      <c r="I39" s="190"/>
      <c r="J39" s="190"/>
      <c r="K39" s="190"/>
      <c r="L39" s="190"/>
      <c r="M39" s="223">
        <v>3.2259999999999997E-2</v>
      </c>
      <c r="N39" s="162">
        <f t="shared" si="4"/>
        <v>2.1187499999999999</v>
      </c>
      <c r="O39" s="161">
        <f>IF(H39="Accessories",0,(VLOOKUP(C39&amp;H39,EE!$I:$L,4,FALSE)))</f>
        <v>0</v>
      </c>
      <c r="P39" s="161">
        <f>IF('Simulação Added Value'!$M$5="GERENTE DE CONTA",((N39+O39)/(1-'Simulação Added Value'!$E$19)),((N39+O39)/(1-0.3)))</f>
        <v>2.9023972602739727</v>
      </c>
      <c r="Q39" s="190"/>
      <c r="R39" s="190"/>
      <c r="S39" s="188">
        <v>2.1187499999999999</v>
      </c>
      <c r="T39" s="188">
        <f>VLOOKUP(A39,'[1]Copia Custo Periodico P_Simulad'!$A:$I,9,0)</f>
        <v>2.1187499999999999</v>
      </c>
      <c r="U39" s="188">
        <f t="shared" si="2"/>
        <v>0</v>
      </c>
      <c r="V39" s="148">
        <f t="shared" si="3"/>
        <v>0</v>
      </c>
      <c r="W39" s="190"/>
      <c r="X39" s="190"/>
      <c r="Y39" s="190"/>
    </row>
    <row r="40" spans="1:25" s="1" customFormat="1" ht="15" customHeight="1">
      <c r="A40" s="46" t="str">
        <f t="shared" si="0"/>
        <v>120030671040</v>
      </c>
      <c r="B40" s="190" t="s">
        <v>703</v>
      </c>
      <c r="C40" s="190">
        <v>1040</v>
      </c>
      <c r="D40" s="190" t="s">
        <v>1125</v>
      </c>
      <c r="E40" s="190">
        <v>120003067</v>
      </c>
      <c r="F40" s="39">
        <v>12003067</v>
      </c>
      <c r="G40" s="190" t="s">
        <v>1574</v>
      </c>
      <c r="H40" s="190" t="s">
        <v>7</v>
      </c>
      <c r="I40" s="190"/>
      <c r="J40" s="190"/>
      <c r="K40" s="190"/>
      <c r="L40" s="190"/>
      <c r="M40" s="223">
        <v>3.3000000000000002E-2</v>
      </c>
      <c r="N40" s="162">
        <f t="shared" si="4"/>
        <v>0.74012</v>
      </c>
      <c r="O40" s="161">
        <f>IF(H40="Accessories",0,(VLOOKUP(C40&amp;H40,EE!$I:$L,4,FALSE)))</f>
        <v>0</v>
      </c>
      <c r="P40" s="161">
        <f>IF('Simulação Added Value'!$M$5="GERENTE DE CONTA",((N40+O40)/(1-'Simulação Added Value'!$E$19)),((N40+O40)/(1-0.3)))</f>
        <v>1.0138630136986302</v>
      </c>
      <c r="Q40" s="190"/>
      <c r="R40" s="190"/>
      <c r="S40" s="188">
        <v>0.74012</v>
      </c>
      <c r="T40" s="188">
        <f>VLOOKUP(A40,'[1]Copia Custo Periodico P_Simulad'!$A:$I,9,0)</f>
        <v>0.74012</v>
      </c>
      <c r="U40" s="188">
        <f t="shared" si="2"/>
        <v>0</v>
      </c>
      <c r="V40" s="148">
        <f t="shared" si="3"/>
        <v>0</v>
      </c>
      <c r="W40" s="190"/>
      <c r="X40" s="190"/>
      <c r="Y40" s="190"/>
    </row>
    <row r="41" spans="1:25" s="1" customFormat="1" ht="15" customHeight="1">
      <c r="A41" s="46" t="str">
        <f t="shared" si="0"/>
        <v>120103311040</v>
      </c>
      <c r="B41" s="190" t="s">
        <v>703</v>
      </c>
      <c r="C41" s="190">
        <v>1040</v>
      </c>
      <c r="D41" s="190" t="s">
        <v>1125</v>
      </c>
      <c r="E41" s="164">
        <v>120010331</v>
      </c>
      <c r="F41" s="39">
        <v>12010331</v>
      </c>
      <c r="G41" s="190" t="s">
        <v>1573</v>
      </c>
      <c r="H41" s="190" t="s">
        <v>7</v>
      </c>
      <c r="I41" s="159"/>
      <c r="J41" s="159"/>
      <c r="K41" s="160"/>
      <c r="L41" s="159"/>
      <c r="M41" s="227">
        <v>3.2000000000000001E-2</v>
      </c>
      <c r="N41" s="162">
        <f t="shared" si="4"/>
        <v>1.8732200000000001</v>
      </c>
      <c r="O41" s="161">
        <f>IF(H41="Accessories",0,(VLOOKUP(C41&amp;H41,EE!$I:$L,4,FALSE)))</f>
        <v>0</v>
      </c>
      <c r="P41" s="161">
        <f>IF('Simulação Added Value'!$M$5="GERENTE DE CONTA",((N41+O41)/(1-'Simulação Added Value'!$E$19)),((N41+O41)/(1-0.3)))</f>
        <v>2.5660547945205483</v>
      </c>
      <c r="Q41" s="63" t="e">
        <f>IF('Simulação Added Value'!$M$5="GERENTE DE CONTA",(((N41+O41)+VLOOKUP(A41,'Simulação Added Value'!$N$42:$O$42,2,0))/(1-'Simulação Added Value'!$E$19)),(((((N41+O41)+VLOOKUP(A41,'Simulação Added Value'!$N$42:$O$42,2,0)))/(1-'Simulação Added Value'!$E$19))))</f>
        <v>#N/A</v>
      </c>
      <c r="R41" s="63"/>
      <c r="S41" s="188">
        <v>1.8732200000000001</v>
      </c>
      <c r="T41" s="188">
        <f>VLOOKUP(A41,'[1]Copia Custo Periodico P_Simulad'!$A:$I,9,0)</f>
        <v>1.8732200000000001</v>
      </c>
      <c r="U41" s="188">
        <f t="shared" si="2"/>
        <v>0</v>
      </c>
      <c r="V41" s="148">
        <f t="shared" si="3"/>
        <v>0</v>
      </c>
      <c r="W41" s="188"/>
      <c r="X41" s="187"/>
      <c r="Y41" s="187"/>
    </row>
    <row r="42" spans="1:25" s="1" customFormat="1" ht="15" customHeight="1">
      <c r="A42" s="46" t="str">
        <f t="shared" si="0"/>
        <v>120108931040</v>
      </c>
      <c r="B42" s="190" t="s">
        <v>703</v>
      </c>
      <c r="C42" s="190">
        <v>1040</v>
      </c>
      <c r="D42" s="190" t="s">
        <v>1125</v>
      </c>
      <c r="E42" s="190">
        <v>120010893</v>
      </c>
      <c r="F42" s="39">
        <v>12010893</v>
      </c>
      <c r="G42" s="190" t="s">
        <v>1581</v>
      </c>
      <c r="H42" s="190" t="s">
        <v>7</v>
      </c>
      <c r="I42" s="190"/>
      <c r="J42" s="190"/>
      <c r="K42" s="190"/>
      <c r="L42" s="190"/>
      <c r="M42" s="223">
        <v>5.842E-3</v>
      </c>
      <c r="N42" s="162">
        <f t="shared" si="4"/>
        <v>0.75506000000000006</v>
      </c>
      <c r="O42" s="161">
        <f>IF(H42="Accessories",0,(VLOOKUP(C42&amp;H42,EE!$I:$L,4,FALSE)))</f>
        <v>0</v>
      </c>
      <c r="P42" s="161">
        <f>IF('Simulação Added Value'!$M$5="GERENTE DE CONTA",((N42+O42)/(1-'Simulação Added Value'!$E$19)),((N42+O42)/(1-0.3)))</f>
        <v>1.0343287671232877</v>
      </c>
      <c r="Q42" s="190"/>
      <c r="R42" s="190"/>
      <c r="S42" s="188">
        <v>0.75506000000000006</v>
      </c>
      <c r="T42" s="188">
        <f>VLOOKUP(A42,'[1]Copia Custo Periodico P_Simulad'!$A:$I,9,0)</f>
        <v>0.75506000000000006</v>
      </c>
      <c r="U42" s="188">
        <f t="shared" si="2"/>
        <v>0</v>
      </c>
      <c r="V42" s="148">
        <f t="shared" si="3"/>
        <v>0</v>
      </c>
      <c r="W42" s="190"/>
      <c r="X42" s="190"/>
      <c r="Y42" s="190"/>
    </row>
    <row r="43" spans="1:25" s="1" customFormat="1" ht="15" customHeight="1">
      <c r="A43" s="46" t="str">
        <f t="shared" si="0"/>
        <v>120109281040</v>
      </c>
      <c r="B43" s="190" t="s">
        <v>703</v>
      </c>
      <c r="C43" s="190">
        <v>1040</v>
      </c>
      <c r="D43" s="190" t="s">
        <v>1125</v>
      </c>
      <c r="E43" s="190">
        <v>120010928</v>
      </c>
      <c r="F43" s="39">
        <v>12010928</v>
      </c>
      <c r="G43" s="190" t="s">
        <v>1594</v>
      </c>
      <c r="H43" s="190" t="s">
        <v>7</v>
      </c>
      <c r="I43" s="190"/>
      <c r="J43" s="190"/>
      <c r="K43" s="190"/>
      <c r="L43" s="190"/>
      <c r="M43" s="227">
        <v>5.842E-3</v>
      </c>
      <c r="N43" s="162">
        <f t="shared" si="4"/>
        <v>1.67343</v>
      </c>
      <c r="O43" s="161">
        <f>IF(H43="Accessories",0,(VLOOKUP(C43&amp;H43,EE!$I:$L,4,FALSE)))</f>
        <v>0</v>
      </c>
      <c r="P43" s="161">
        <f>IF('Simulação Added Value'!$M$5="GERENTE DE CONTA",((N43+O43)/(1-'Simulação Added Value'!$E$19)),((N43+O43)/(1-0.3)))</f>
        <v>2.2923698630136986</v>
      </c>
      <c r="Q43" s="190"/>
      <c r="R43" s="190"/>
      <c r="S43" s="188">
        <v>1.67343</v>
      </c>
      <c r="T43" s="188">
        <f>VLOOKUP(A43,'[1]Copia Custo Periodico P_Simulad'!$A:$I,9,0)</f>
        <v>1.67343</v>
      </c>
      <c r="U43" s="188">
        <f t="shared" si="2"/>
        <v>0</v>
      </c>
      <c r="V43" s="148">
        <f t="shared" si="3"/>
        <v>0</v>
      </c>
      <c r="W43" s="190"/>
      <c r="X43" s="190"/>
      <c r="Y43" s="190"/>
    </row>
    <row r="44" spans="1:25" s="1" customFormat="1" ht="15" customHeight="1">
      <c r="A44" s="46" t="str">
        <f t="shared" si="0"/>
        <v>220105131040</v>
      </c>
      <c r="B44" s="190" t="s">
        <v>703</v>
      </c>
      <c r="C44" s="190">
        <v>1040</v>
      </c>
      <c r="D44" s="190" t="s">
        <v>1125</v>
      </c>
      <c r="E44" s="164">
        <v>120010513</v>
      </c>
      <c r="F44" s="39">
        <v>22010513</v>
      </c>
      <c r="G44" s="190" t="s">
        <v>1568</v>
      </c>
      <c r="H44" s="190" t="s">
        <v>7</v>
      </c>
      <c r="I44" s="159"/>
      <c r="J44" s="159"/>
      <c r="K44" s="160"/>
      <c r="L44" s="159"/>
      <c r="M44" s="227">
        <v>1.2E-2</v>
      </c>
      <c r="N44" s="162">
        <f t="shared" si="4"/>
        <v>0.30456</v>
      </c>
      <c r="O44" s="161">
        <f>IF(H44="Accessories",0,(VLOOKUP(C44&amp;H44,EE!$I:$L,4,FALSE)))</f>
        <v>0</v>
      </c>
      <c r="P44" s="161">
        <f>IF('Simulação Added Value'!$M$5="GERENTE DE CONTA",((N44+O44)/(1-'Simulação Added Value'!$E$19)),((N44+O44)/(1-0.3)))</f>
        <v>0.41720547945205483</v>
      </c>
      <c r="Q44" s="63" t="e">
        <f>IF('Simulação Added Value'!$M$5="GERENTE DE CONTA",(((N44+O44)+VLOOKUP(A44,'Simulação Added Value'!$N$42:$O$42,2,0))/(1-'Simulação Added Value'!$E$19)),(((((N44+O44)+VLOOKUP(A44,'Simulação Added Value'!$N$42:$O$42,2,0)))/(1-'Simulação Added Value'!$E$19))))</f>
        <v>#N/A</v>
      </c>
      <c r="R44" s="63"/>
      <c r="S44" s="188">
        <v>0.30456</v>
      </c>
      <c r="T44" s="188">
        <f>VLOOKUP(A44,'[1]Copia Custo Periodico P_Simulad'!$A:$I,9,0)</f>
        <v>0.30456</v>
      </c>
      <c r="U44" s="188">
        <f t="shared" si="2"/>
        <v>0</v>
      </c>
      <c r="V44" s="148">
        <f t="shared" si="3"/>
        <v>0</v>
      </c>
      <c r="W44" s="188"/>
      <c r="X44" s="187"/>
      <c r="Y44" s="187"/>
    </row>
    <row r="45" spans="1:25" s="1" customFormat="1" ht="15" customHeight="1">
      <c r="A45" s="46" t="str">
        <f t="shared" si="0"/>
        <v>220105181040</v>
      </c>
      <c r="B45" s="190" t="s">
        <v>703</v>
      </c>
      <c r="C45" s="190">
        <v>1040</v>
      </c>
      <c r="D45" s="190" t="s">
        <v>1125</v>
      </c>
      <c r="E45" s="164">
        <v>120010518</v>
      </c>
      <c r="F45" s="39">
        <v>22010518</v>
      </c>
      <c r="G45" s="190" t="s">
        <v>1608</v>
      </c>
      <c r="H45" s="190" t="s">
        <v>7</v>
      </c>
      <c r="I45" s="159"/>
      <c r="J45" s="159"/>
      <c r="K45" s="160"/>
      <c r="L45" s="159"/>
      <c r="M45" s="227">
        <v>1.1900000000000001E-2</v>
      </c>
      <c r="N45" s="162">
        <f t="shared" si="4"/>
        <v>1.5806</v>
      </c>
      <c r="O45" s="161">
        <f>IF(H45="Accessories",0,(VLOOKUP(C45&amp;H45,EE!$I:$L,4,FALSE)))</f>
        <v>0</v>
      </c>
      <c r="P45" s="161">
        <f>IF('Simulação Added Value'!$M$5="GERENTE DE CONTA",((N45+O45)/(1-'Simulação Added Value'!$E$19)),((N45+O45)/(1-0.3)))</f>
        <v>2.1652054794520548</v>
      </c>
      <c r="Q45" s="63" t="e">
        <f>IF('Simulação Added Value'!$M$5="GERENTE DE CONTA",(((N45+O45)+VLOOKUP(A45,'Simulação Added Value'!$N$42:$O$42,2,0))/(1-'Simulação Added Value'!$E$19)),(((((N45+O45)+VLOOKUP(A45,'Simulação Added Value'!$N$42:$O$42,2,0)))/(1-'Simulação Added Value'!$E$19))))</f>
        <v>#N/A</v>
      </c>
      <c r="R45" s="63"/>
      <c r="S45" s="188">
        <v>1.5806</v>
      </c>
      <c r="T45" s="188">
        <f>VLOOKUP(A45,'[1]Copia Custo Periodico P_Simulad'!$A:$I,9,0)</f>
        <v>1.5806</v>
      </c>
      <c r="U45" s="188">
        <f t="shared" si="2"/>
        <v>0</v>
      </c>
      <c r="V45" s="148">
        <f t="shared" si="3"/>
        <v>0</v>
      </c>
      <c r="W45" s="188"/>
      <c r="X45" s="187"/>
      <c r="Y45" s="187"/>
    </row>
    <row r="46" spans="1:25" s="1" customFormat="1" ht="15" customHeight="1">
      <c r="A46" s="46" t="str">
        <f t="shared" si="0"/>
        <v>530015304010</v>
      </c>
      <c r="B46" s="190" t="s">
        <v>447</v>
      </c>
      <c r="C46" s="190">
        <v>4010</v>
      </c>
      <c r="D46" s="190" t="s">
        <v>1126</v>
      </c>
      <c r="E46" s="190">
        <v>120001530</v>
      </c>
      <c r="F46" s="39">
        <v>53001530</v>
      </c>
      <c r="G46" s="190" t="s">
        <v>331</v>
      </c>
      <c r="H46" s="190" t="s">
        <v>7</v>
      </c>
      <c r="I46" s="190"/>
      <c r="J46" s="190"/>
      <c r="K46" s="168"/>
      <c r="L46" s="190"/>
      <c r="M46" s="226">
        <v>0.35</v>
      </c>
      <c r="N46" s="162">
        <f t="shared" si="4"/>
        <v>2.8351700000000002</v>
      </c>
      <c r="O46" s="161">
        <f>IF(H46="Accessories",0,(VLOOKUP(C46&amp;H46,EE!$I:$L,4,FALSE)))</f>
        <v>0</v>
      </c>
      <c r="P46" s="161">
        <f>IF('Simulação Added Value'!$M$5="GERENTE DE CONTA",((N46+O46)/(1-'Simulação Added Value'!$E$19)),((N46+O46)/(1-0.3)))</f>
        <v>3.8837945205479456</v>
      </c>
      <c r="Q46" s="63" t="e">
        <f>IF('Simulação Added Value'!$M$5="GERENTE DE CONTA",(((N46+O46)+VLOOKUP(A46,'Simulação Added Value'!$N$42:$O$42,2,0))/(1-'Simulação Added Value'!$E$19)),(((((N46+O46)+VLOOKUP(A46,'Simulação Added Value'!$N$42:$O$42,2,0)))/(1-'Simulação Added Value'!$E$19))))</f>
        <v>#N/A</v>
      </c>
      <c r="R46" s="63"/>
      <c r="S46" s="188">
        <v>2.8351700000000002</v>
      </c>
      <c r="T46" s="188">
        <f>VLOOKUP(A46,'[1]Copia Custo Periodico P_Simulad'!$A:$I,9,0)</f>
        <v>2.8351700000000002</v>
      </c>
      <c r="U46" s="188">
        <f t="shared" si="2"/>
        <v>0</v>
      </c>
      <c r="V46" s="148">
        <f t="shared" si="3"/>
        <v>0</v>
      </c>
      <c r="W46" s="188"/>
      <c r="X46" s="187"/>
      <c r="Y46" s="187"/>
    </row>
    <row r="47" spans="1:25" s="1" customFormat="1" ht="15" customHeight="1">
      <c r="A47" s="46" t="str">
        <f t="shared" si="0"/>
        <v>530052334010</v>
      </c>
      <c r="B47" s="190" t="s">
        <v>447</v>
      </c>
      <c r="C47" s="190">
        <v>4010</v>
      </c>
      <c r="D47" s="190" t="s">
        <v>1126</v>
      </c>
      <c r="E47" s="190">
        <v>120005233</v>
      </c>
      <c r="F47" s="39">
        <v>53005233</v>
      </c>
      <c r="G47" s="190" t="s">
        <v>376</v>
      </c>
      <c r="H47" s="190" t="s">
        <v>7</v>
      </c>
      <c r="I47" s="190"/>
      <c r="J47" s="190"/>
      <c r="K47" s="168"/>
      <c r="L47" s="190"/>
      <c r="M47" s="226">
        <v>0.23499999999999999</v>
      </c>
      <c r="N47" s="162">
        <f t="shared" si="4"/>
        <v>3.1103499999999999</v>
      </c>
      <c r="O47" s="161">
        <f>IF(H47="Accessories",0,(VLOOKUP(C47&amp;H47,EE!$I:$L,4,FALSE)))</f>
        <v>0</v>
      </c>
      <c r="P47" s="161">
        <f>IF('Simulação Added Value'!$M$5="GERENTE DE CONTA",((N47+O47)/(1-'Simulação Added Value'!$E$19)),((N47+O47)/(1-0.3)))</f>
        <v>4.2607534246575343</v>
      </c>
      <c r="Q47" s="63" t="e">
        <f>IF('Simulação Added Value'!$M$5="GERENTE DE CONTA",(((N47+O47)+VLOOKUP(A47,'Simulação Added Value'!$N$42:$O$42,2,0))/(1-'Simulação Added Value'!$E$19)),(((((N47+O47)+VLOOKUP(A47,'Simulação Added Value'!$N$42:$O$42,2,0)))/(1-'Simulação Added Value'!$E$19))))</f>
        <v>#N/A</v>
      </c>
      <c r="R47" s="63"/>
      <c r="S47" s="188">
        <v>3.1103499999999999</v>
      </c>
      <c r="T47" s="188">
        <f>VLOOKUP(A47,'[1]Copia Custo Periodico P_Simulad'!$A:$I,9,0)</f>
        <v>3.1103499999999999</v>
      </c>
      <c r="U47" s="188">
        <f t="shared" si="2"/>
        <v>0</v>
      </c>
      <c r="V47" s="148">
        <f t="shared" si="3"/>
        <v>0</v>
      </c>
      <c r="W47" s="188"/>
      <c r="X47" s="187"/>
      <c r="Y47" s="187"/>
    </row>
    <row r="48" spans="1:25" s="1" customFormat="1" ht="15" customHeight="1">
      <c r="A48" s="46" t="str">
        <f t="shared" si="0"/>
        <v>620000832060</v>
      </c>
      <c r="B48" s="190" t="s">
        <v>2626</v>
      </c>
      <c r="C48" s="190">
        <v>2060</v>
      </c>
      <c r="D48" s="190" t="s">
        <v>1124</v>
      </c>
      <c r="E48" s="156"/>
      <c r="F48" s="245">
        <v>62000083</v>
      </c>
      <c r="G48" s="190" t="s">
        <v>2724</v>
      </c>
      <c r="H48" s="190" t="s">
        <v>7</v>
      </c>
      <c r="I48" s="190"/>
      <c r="J48" s="190"/>
      <c r="K48" s="190"/>
      <c r="L48" s="190"/>
      <c r="M48" s="226">
        <v>2.4533</v>
      </c>
      <c r="N48" s="162">
        <f t="shared" si="4"/>
        <v>20.6281</v>
      </c>
      <c r="O48" s="161">
        <f>IF(H48="Accessories",0,(VLOOKUP(C48&amp;H48,EE!$I:$L,4,FALSE)))</f>
        <v>0</v>
      </c>
      <c r="P48" s="161">
        <f>IF('Simulação Added Value'!$M$5="GERENTE DE CONTA",((N48+O48)/(1-'Simulação Added Value'!$E$19)),((N48+O48)/(1-0.3)))</f>
        <v>28.257671232876714</v>
      </c>
      <c r="Q48" s="190"/>
      <c r="R48" s="190"/>
      <c r="S48" s="188">
        <v>20.6281</v>
      </c>
      <c r="T48" s="188">
        <f>VLOOKUP(A48,'[1]Copia Custo Periodico P_Simulad'!$A:$I,9,0)</f>
        <v>20.6281</v>
      </c>
      <c r="U48" s="188">
        <f t="shared" si="2"/>
        <v>0</v>
      </c>
      <c r="V48" s="148">
        <f t="shared" si="3"/>
        <v>0</v>
      </c>
      <c r="W48" s="190"/>
      <c r="X48" s="190"/>
      <c r="Y48" s="190"/>
    </row>
    <row r="49" spans="1:25" s="1" customFormat="1" ht="15" customHeight="1">
      <c r="A49" s="46" t="str">
        <f t="shared" si="0"/>
        <v>620013982060</v>
      </c>
      <c r="B49" s="190" t="s">
        <v>2626</v>
      </c>
      <c r="C49" s="190">
        <v>2060</v>
      </c>
      <c r="D49" s="190" t="s">
        <v>1124</v>
      </c>
      <c r="E49" s="190">
        <v>120001398</v>
      </c>
      <c r="F49" s="39">
        <v>62001398</v>
      </c>
      <c r="G49" s="190" t="s">
        <v>1558</v>
      </c>
      <c r="H49" s="190" t="s">
        <v>7</v>
      </c>
      <c r="I49" s="190"/>
      <c r="J49" s="190"/>
      <c r="K49" s="190"/>
      <c r="L49" s="190"/>
      <c r="M49" s="226">
        <v>2.35215</v>
      </c>
      <c r="N49" s="162">
        <f t="shared" si="4"/>
        <v>9.9161800000000007</v>
      </c>
      <c r="O49" s="161">
        <f>IF(H49="Accessories",0,(VLOOKUP(C49&amp;H49,EE!$I:$L,4,FALSE)))</f>
        <v>0</v>
      </c>
      <c r="P49" s="161">
        <f>IF('Simulação Added Value'!$M$5="GERENTE DE CONTA",((N49+O49)/(1-'Simulação Added Value'!$E$19)),((N49+O49)/(1-0.3)))</f>
        <v>13.583808219178083</v>
      </c>
      <c r="Q49" s="63" t="e">
        <f>IF('Simulação Added Value'!$M$5="GERENTE DE CONTA",(((N49+O49)+VLOOKUP(A49,'Simulação Added Value'!$N$42:$O$42,2,0))/(1-'Simulação Added Value'!$E$19)),(((((N49+O49)+VLOOKUP(A49,'Simulação Added Value'!$N$42:$O$42,2,0)))/(1-'Simulação Added Value'!$E$19))))</f>
        <v>#N/A</v>
      </c>
      <c r="R49" s="63"/>
      <c r="S49" s="188">
        <v>9.9161800000000007</v>
      </c>
      <c r="T49" s="188">
        <f>VLOOKUP(A49,'[1]Copia Custo Periodico P_Simulad'!$A:$I,9,0)</f>
        <v>9.9161800000000007</v>
      </c>
      <c r="U49" s="188">
        <f t="shared" si="2"/>
        <v>0</v>
      </c>
      <c r="V49" s="148">
        <f t="shared" si="3"/>
        <v>0</v>
      </c>
      <c r="W49" s="190"/>
      <c r="X49" s="190"/>
      <c r="Y49" s="190"/>
    </row>
    <row r="50" spans="1:25" s="1" customFormat="1" ht="15" customHeight="1">
      <c r="A50" s="46" t="str">
        <f t="shared" si="0"/>
        <v>620100632060</v>
      </c>
      <c r="B50" s="190" t="s">
        <v>2626</v>
      </c>
      <c r="C50" s="190">
        <v>2060</v>
      </c>
      <c r="D50" s="190" t="s">
        <v>1124</v>
      </c>
      <c r="E50" s="157">
        <v>120010063</v>
      </c>
      <c r="F50" s="39">
        <v>62010063</v>
      </c>
      <c r="G50" s="190" t="s">
        <v>1554</v>
      </c>
      <c r="H50" s="190" t="s">
        <v>7</v>
      </c>
      <c r="I50" s="190"/>
      <c r="J50" s="190"/>
      <c r="K50" s="190"/>
      <c r="L50" s="190"/>
      <c r="M50" s="226">
        <v>2.9260000000000002</v>
      </c>
      <c r="N50" s="162">
        <f t="shared" si="4"/>
        <v>19.74916</v>
      </c>
      <c r="O50" s="161">
        <f>IF(H50="Accessories",0,(VLOOKUP(C50&amp;H50,EE!$I:$L,4,FALSE)))</f>
        <v>0</v>
      </c>
      <c r="P50" s="161">
        <f>IF('Simulação Added Value'!$M$5="GERENTE DE CONTA",((N50+O50)/(1-'Simulação Added Value'!$E$19)),((N50+O50)/(1-0.3)))</f>
        <v>27.053643835616437</v>
      </c>
      <c r="Q50" s="63" t="e">
        <f>IF('Simulação Added Value'!$M$5="GERENTE DE CONTA",(((N50+O50)+VLOOKUP(A50,'Simulação Added Value'!$N$42:$O$42,2,0))/(1-'Simulação Added Value'!$E$19)),(((((N50+O50)+VLOOKUP(A50,'Simulação Added Value'!$N$42:$O$42,2,0)))/(1-'Simulação Added Value'!$E$19))))</f>
        <v>#N/A</v>
      </c>
      <c r="R50" s="63"/>
      <c r="S50" s="188">
        <v>19.74916</v>
      </c>
      <c r="T50" s="188">
        <f>VLOOKUP(A50,'[1]Copia Custo Periodico P_Simulad'!$A:$I,9,0)</f>
        <v>19.74916</v>
      </c>
      <c r="U50" s="188">
        <f t="shared" si="2"/>
        <v>0</v>
      </c>
      <c r="V50" s="148">
        <f t="shared" si="3"/>
        <v>0</v>
      </c>
      <c r="W50" s="188"/>
      <c r="X50" s="194"/>
      <c r="Y50" s="191"/>
    </row>
    <row r="51" spans="1:25" s="1" customFormat="1" ht="15" customHeight="1">
      <c r="A51" s="46" t="str">
        <f t="shared" si="0"/>
        <v>620106732061</v>
      </c>
      <c r="B51" s="190" t="s">
        <v>2626</v>
      </c>
      <c r="C51" s="190">
        <v>2061</v>
      </c>
      <c r="D51" s="190" t="s">
        <v>1124</v>
      </c>
      <c r="E51" s="190">
        <v>120010673</v>
      </c>
      <c r="F51" s="39">
        <v>62010673</v>
      </c>
      <c r="G51" s="190" t="s">
        <v>1623</v>
      </c>
      <c r="H51" s="190" t="s">
        <v>7</v>
      </c>
      <c r="I51" s="190"/>
      <c r="J51" s="190"/>
      <c r="K51" s="190"/>
      <c r="L51" s="190"/>
      <c r="M51" s="223">
        <v>3.2269380000000001</v>
      </c>
      <c r="N51" s="162">
        <f t="shared" si="4"/>
        <v>15.066459999999999</v>
      </c>
      <c r="O51" s="161">
        <f>IF(H51="Accessories",0,(VLOOKUP(C51&amp;H51,EE!$I:$L,4,FALSE)))</f>
        <v>0</v>
      </c>
      <c r="P51" s="161">
        <f>IF('Simulação Added Value'!$M$5="GERENTE DE CONTA",((N51+O51)/(1-'Simulação Added Value'!$E$19)),((N51+O51)/(1-0.3)))</f>
        <v>20.638986301369862</v>
      </c>
      <c r="Q51" s="190"/>
      <c r="R51" s="190"/>
      <c r="S51" s="188">
        <v>15.066459999999999</v>
      </c>
      <c r="T51" s="188">
        <f>VLOOKUP(A51,'[1]Copia Custo Periodico P_Simulad'!$A:$I,9,0)</f>
        <v>15.066459999999999</v>
      </c>
      <c r="U51" s="188">
        <f t="shared" si="2"/>
        <v>0</v>
      </c>
      <c r="V51" s="148">
        <f t="shared" si="3"/>
        <v>0</v>
      </c>
      <c r="W51" s="190"/>
      <c r="X51" s="190"/>
      <c r="Y51" s="190"/>
    </row>
    <row r="52" spans="1:25" ht="15" customHeight="1">
      <c r="A52" s="46" t="str">
        <f t="shared" si="0"/>
        <v>620109122061</v>
      </c>
      <c r="B52" s="190" t="s">
        <v>2626</v>
      </c>
      <c r="C52" s="190">
        <v>2061</v>
      </c>
      <c r="D52" s="190" t="s">
        <v>1124</v>
      </c>
      <c r="E52" s="190">
        <v>120010912</v>
      </c>
      <c r="F52" s="39">
        <v>62010912</v>
      </c>
      <c r="G52" s="190" t="s">
        <v>973</v>
      </c>
      <c r="H52" s="190" t="s">
        <v>7</v>
      </c>
      <c r="I52" s="190"/>
      <c r="J52" s="190"/>
      <c r="K52" s="190"/>
      <c r="L52" s="190"/>
      <c r="M52" s="223">
        <v>2.1800000000000002</v>
      </c>
      <c r="N52" s="162">
        <f t="shared" si="4"/>
        <v>7.81677</v>
      </c>
      <c r="O52" s="161">
        <f>IF(H52="Accessories",0,(VLOOKUP(C52&amp;H52,EE!$I:$L,4,FALSE)))</f>
        <v>0</v>
      </c>
      <c r="P52" s="161">
        <f>IF('Simulação Added Value'!$M$5="GERENTE DE CONTA",((N52+O52)/(1-'Simulação Added Value'!$E$19)),((N52+O52)/(1-0.3)))</f>
        <v>10.707904109589041</v>
      </c>
      <c r="Q52" s="190"/>
      <c r="R52" s="190"/>
      <c r="S52" s="188">
        <v>7.81677</v>
      </c>
      <c r="T52" s="188">
        <f>VLOOKUP(A52,'[1]Copia Custo Periodico P_Simulad'!$A:$I,9,0)</f>
        <v>7.81677</v>
      </c>
      <c r="U52" s="188">
        <f t="shared" si="2"/>
        <v>0</v>
      </c>
      <c r="V52" s="148">
        <f t="shared" si="3"/>
        <v>0</v>
      </c>
      <c r="W52" s="190"/>
      <c r="X52" s="190"/>
      <c r="Y52" s="190"/>
    </row>
    <row r="53" spans="1:25" ht="15" customHeight="1">
      <c r="A53" s="46" t="str">
        <f t="shared" si="0"/>
        <v>810000152060</v>
      </c>
      <c r="B53" s="190" t="s">
        <v>2626</v>
      </c>
      <c r="C53" s="190">
        <v>2060</v>
      </c>
      <c r="D53" s="190" t="s">
        <v>1124</v>
      </c>
      <c r="E53" s="190">
        <v>100001091</v>
      </c>
      <c r="F53" s="39">
        <v>81000015</v>
      </c>
      <c r="G53" s="190" t="s">
        <v>1547</v>
      </c>
      <c r="H53" s="190" t="s">
        <v>7</v>
      </c>
      <c r="I53" s="190"/>
      <c r="J53" s="190"/>
      <c r="K53" s="190"/>
      <c r="L53" s="190"/>
      <c r="M53" s="223">
        <v>6.7000000000000004E-2</v>
      </c>
      <c r="N53" s="162">
        <f t="shared" si="4"/>
        <v>1.94821</v>
      </c>
      <c r="O53" s="161">
        <f>IF(H53="Accessories",0,(VLOOKUP(C53&amp;H53,EE!$I:$L,4,FALSE)))</f>
        <v>0</v>
      </c>
      <c r="P53" s="161">
        <f>IF('Simulação Added Value'!$M$5="GERENTE DE CONTA",((N53+O53)/(1-'Simulação Added Value'!$E$19)),((N53+O53)/(1-0.3)))</f>
        <v>2.6687808219178084</v>
      </c>
      <c r="Q53" s="190"/>
      <c r="R53" s="190"/>
      <c r="S53" s="188">
        <v>1.94821</v>
      </c>
      <c r="T53" s="188">
        <f>VLOOKUP(A53,'[1]Copia Custo Periodico P_Simulad'!$A:$I,9,0)</f>
        <v>1.94821</v>
      </c>
      <c r="U53" s="188">
        <f t="shared" si="2"/>
        <v>0</v>
      </c>
      <c r="V53" s="148">
        <f t="shared" si="3"/>
        <v>0</v>
      </c>
      <c r="W53" s="190"/>
      <c r="X53" s="190"/>
      <c r="Y53" s="190"/>
    </row>
    <row r="54" spans="1:25" ht="15" customHeight="1">
      <c r="A54" s="46" t="str">
        <f t="shared" si="0"/>
        <v>810000321040</v>
      </c>
      <c r="B54" s="190" t="s">
        <v>703</v>
      </c>
      <c r="C54" s="190">
        <v>1040</v>
      </c>
      <c r="D54" s="190" t="s">
        <v>1125</v>
      </c>
      <c r="E54" s="164">
        <v>100010287</v>
      </c>
      <c r="F54" s="39">
        <v>81000032</v>
      </c>
      <c r="G54" s="190" t="s">
        <v>330</v>
      </c>
      <c r="H54" s="190" t="s">
        <v>7</v>
      </c>
      <c r="I54" s="159"/>
      <c r="J54" s="159"/>
      <c r="K54" s="160"/>
      <c r="L54" s="159"/>
      <c r="M54" s="227">
        <v>2.5999999999999999E-2</v>
      </c>
      <c r="N54" s="162">
        <f t="shared" si="4"/>
        <v>1.76244</v>
      </c>
      <c r="O54" s="161">
        <f>IF(H54="Accessories",0,(VLOOKUP(C54&amp;H54,EE!$I:$L,4,FALSE)))</f>
        <v>0</v>
      </c>
      <c r="P54" s="161">
        <f>IF('Simulação Added Value'!$M$5="GERENTE DE CONTA",((N54+O54)/(1-'Simulação Added Value'!$E$19)),((N54+O54)/(1-0.3)))</f>
        <v>2.4143013698630136</v>
      </c>
      <c r="Q54" s="63" t="e">
        <f>IF('Simulação Added Value'!$M$5="GERENTE DE CONTA",(((N54+O54)+VLOOKUP(A54,'Simulação Added Value'!$N$42:$O$42,2,0))/(1-'Simulação Added Value'!$E$19)),(((((N54+O54)+VLOOKUP(A54,'Simulação Added Value'!$N$42:$O$42,2,0)))/(1-'Simulação Added Value'!$E$19))))</f>
        <v>#N/A</v>
      </c>
      <c r="R54" s="63"/>
      <c r="S54" s="188">
        <v>1.76244</v>
      </c>
      <c r="T54" s="188">
        <f>VLOOKUP(A54,'[1]Copia Custo Periodico P_Simulad'!$A:$I,9,0)</f>
        <v>1.76244</v>
      </c>
      <c r="U54" s="188">
        <f t="shared" si="2"/>
        <v>0</v>
      </c>
      <c r="V54" s="148">
        <f t="shared" si="3"/>
        <v>0</v>
      </c>
      <c r="W54" s="188"/>
      <c r="X54" s="187"/>
      <c r="Y54" s="187"/>
    </row>
    <row r="55" spans="1:25" ht="15" customHeight="1">
      <c r="A55" s="46" t="str">
        <f t="shared" si="0"/>
        <v>810000341040</v>
      </c>
      <c r="B55" s="190" t="s">
        <v>703</v>
      </c>
      <c r="C55" s="190">
        <v>1040</v>
      </c>
      <c r="D55" s="190" t="s">
        <v>1125</v>
      </c>
      <c r="E55" s="190">
        <v>100010549</v>
      </c>
      <c r="F55" s="39">
        <v>81000034</v>
      </c>
      <c r="G55" s="190" t="s">
        <v>1570</v>
      </c>
      <c r="H55" s="190" t="s">
        <v>7</v>
      </c>
      <c r="I55" s="190"/>
      <c r="J55" s="190"/>
      <c r="K55" s="190"/>
      <c r="L55" s="190"/>
      <c r="M55" s="223">
        <v>7.0000000000000001E-3</v>
      </c>
      <c r="N55" s="162">
        <f t="shared" si="4"/>
        <v>0.52517999999999998</v>
      </c>
      <c r="O55" s="161">
        <f>IF(H55="Accessories",0,(VLOOKUP(C55&amp;H55,EE!$I:$L,4,FALSE)))</f>
        <v>0</v>
      </c>
      <c r="P55" s="161">
        <f>IF('Simulação Added Value'!$M$5="GERENTE DE CONTA",((N55+O55)/(1-'Simulação Added Value'!$E$19)),((N55+O55)/(1-0.3)))</f>
        <v>0.71942465753424656</v>
      </c>
      <c r="Q55" s="190"/>
      <c r="R55" s="190"/>
      <c r="S55" s="188">
        <v>0.52517999999999998</v>
      </c>
      <c r="T55" s="188">
        <f>VLOOKUP(A55,'[1]Copia Custo Periodico P_Simulad'!$A:$I,9,0)</f>
        <v>0.52517999999999998</v>
      </c>
      <c r="U55" s="188">
        <f t="shared" si="2"/>
        <v>0</v>
      </c>
      <c r="V55" s="148">
        <f t="shared" si="3"/>
        <v>0</v>
      </c>
      <c r="W55" s="190"/>
      <c r="X55" s="190"/>
      <c r="Y55" s="190"/>
    </row>
    <row r="56" spans="1:25" ht="15" customHeight="1">
      <c r="A56" s="46" t="str">
        <f t="shared" si="0"/>
        <v>816000141040</v>
      </c>
      <c r="B56" s="190" t="s">
        <v>703</v>
      </c>
      <c r="C56" s="190">
        <v>1040</v>
      </c>
      <c r="D56" s="190" t="s">
        <v>1125</v>
      </c>
      <c r="E56" s="164">
        <v>100001149</v>
      </c>
      <c r="F56" s="39">
        <v>81600014</v>
      </c>
      <c r="G56" s="190" t="s">
        <v>326</v>
      </c>
      <c r="H56" s="190" t="s">
        <v>7</v>
      </c>
      <c r="I56" s="159"/>
      <c r="J56" s="159"/>
      <c r="K56" s="160"/>
      <c r="L56" s="159"/>
      <c r="M56" s="227">
        <v>1.4999999999999999E-2</v>
      </c>
      <c r="N56" s="162">
        <f t="shared" si="4"/>
        <v>3.15002</v>
      </c>
      <c r="O56" s="161">
        <f>IF(H56="Accessories",0,(VLOOKUP(C56&amp;H56,EE!$I:$L,4,FALSE)))</f>
        <v>0</v>
      </c>
      <c r="P56" s="161">
        <f>IF('Simulação Added Value'!$M$5="GERENTE DE CONTA",((N56+O56)/(1-'Simulação Added Value'!$E$19)),((N56+O56)/(1-0.3)))</f>
        <v>4.3150958904109586</v>
      </c>
      <c r="Q56" s="63" t="e">
        <f>IF('Simulação Added Value'!$M$5="GERENTE DE CONTA",(((N56+O56)+VLOOKUP(A56,'Simulação Added Value'!$N$42:$O$42,2,0))/(1-'Simulação Added Value'!$E$19)),(((((N56+O56)+VLOOKUP(A56,'Simulação Added Value'!$N$42:$O$42,2,0)))/(1-'Simulação Added Value'!$E$19))))</f>
        <v>#N/A</v>
      </c>
      <c r="R56" s="63"/>
      <c r="S56" s="188">
        <v>3.15002</v>
      </c>
      <c r="T56" s="188">
        <f>VLOOKUP(A56,'[1]Copia Custo Periodico P_Simulad'!$A:$I,9,0)</f>
        <v>3.15002</v>
      </c>
      <c r="U56" s="188">
        <f t="shared" si="2"/>
        <v>0</v>
      </c>
      <c r="V56" s="148">
        <f t="shared" si="3"/>
        <v>0</v>
      </c>
      <c r="W56" s="188"/>
      <c r="X56" s="187"/>
      <c r="Y56" s="187"/>
    </row>
    <row r="57" spans="1:25" ht="15" customHeight="1">
      <c r="A57" s="46" t="str">
        <f t="shared" si="0"/>
        <v>816000252060</v>
      </c>
      <c r="B57" s="190" t="s">
        <v>2626</v>
      </c>
      <c r="C57" s="190">
        <v>2060</v>
      </c>
      <c r="D57" s="190" t="s">
        <v>1124</v>
      </c>
      <c r="E57" s="157">
        <v>100004419</v>
      </c>
      <c r="F57" s="39">
        <v>81600025</v>
      </c>
      <c r="G57" s="190" t="s">
        <v>1544</v>
      </c>
      <c r="H57" s="190" t="s">
        <v>7</v>
      </c>
      <c r="I57" s="190"/>
      <c r="J57" s="190"/>
      <c r="K57" s="190"/>
      <c r="L57" s="190"/>
      <c r="M57" s="226">
        <v>5.0000000000000001E-3</v>
      </c>
      <c r="N57" s="162">
        <f t="shared" si="4"/>
        <v>0.24238000000000001</v>
      </c>
      <c r="O57" s="161">
        <f>IF(H57="Accessories",0,(VLOOKUP(C57&amp;H57,EE!$I:$L,4,FALSE)))</f>
        <v>0</v>
      </c>
      <c r="P57" s="161">
        <f>IF('Simulação Added Value'!$M$5="GERENTE DE CONTA",((N57+O57)/(1-'Simulação Added Value'!$E$19)),((N57+O57)/(1-0.3)))</f>
        <v>0.33202739726027397</v>
      </c>
      <c r="Q57" s="63" t="e">
        <f>IF('Simulação Added Value'!$M$5="GERENTE DE CONTA",(((N57+O57)+VLOOKUP(A57,'Simulação Added Value'!$N$42:$O$42,2,0))/(1-'Simulação Added Value'!$E$19)),(((((N57+O57)+VLOOKUP(A57,'Simulação Added Value'!$N$42:$O$42,2,0)))/(1-'Simulação Added Value'!$E$19))))</f>
        <v>#N/A</v>
      </c>
      <c r="R57" s="63"/>
      <c r="S57" s="188">
        <v>0.24238000000000001</v>
      </c>
      <c r="T57" s="188">
        <f>VLOOKUP(A57,'[1]Copia Custo Periodico P_Simulad'!$A:$I,9,0)</f>
        <v>0.24238000000000001</v>
      </c>
      <c r="U57" s="188">
        <f t="shared" si="2"/>
        <v>0</v>
      </c>
      <c r="V57" s="148">
        <f t="shared" si="3"/>
        <v>0</v>
      </c>
      <c r="W57" s="188"/>
      <c r="X57" s="191"/>
      <c r="Y57" s="191"/>
    </row>
    <row r="58" spans="1:25" ht="15" customHeight="1">
      <c r="A58" s="46" t="str">
        <f t="shared" si="0"/>
        <v>816000262060</v>
      </c>
      <c r="B58" s="190" t="s">
        <v>2626</v>
      </c>
      <c r="C58" s="190">
        <v>2060</v>
      </c>
      <c r="D58" s="190" t="s">
        <v>1124</v>
      </c>
      <c r="E58" s="157">
        <v>100004420</v>
      </c>
      <c r="F58" s="39">
        <v>81600026</v>
      </c>
      <c r="G58" s="190" t="s">
        <v>1540</v>
      </c>
      <c r="H58" s="190" t="s">
        <v>7</v>
      </c>
      <c r="I58" s="190"/>
      <c r="J58" s="190"/>
      <c r="K58" s="190"/>
      <c r="L58" s="190"/>
      <c r="M58" s="226">
        <v>1.6E-2</v>
      </c>
      <c r="N58" s="162">
        <f t="shared" si="4"/>
        <v>0.44827</v>
      </c>
      <c r="O58" s="161">
        <f>IF(H58="Accessories",0,(VLOOKUP(C58&amp;H58,EE!$I:$L,4,FALSE)))</f>
        <v>0</v>
      </c>
      <c r="P58" s="161">
        <f>IF('Simulação Added Value'!$M$5="GERENTE DE CONTA",((N58+O58)/(1-'Simulação Added Value'!$E$19)),((N58+O58)/(1-0.3)))</f>
        <v>0.6140684931506849</v>
      </c>
      <c r="Q58" s="63" t="e">
        <f>IF('Simulação Added Value'!$M$5="GERENTE DE CONTA",(((N58+O58)+VLOOKUP(A58,'Simulação Added Value'!$N$42:$O$42,2,0))/(1-'Simulação Added Value'!$E$19)),(((((N58+O58)+VLOOKUP(A58,'Simulação Added Value'!$N$42:$O$42,2,0)))/(1-'Simulação Added Value'!$E$19))))</f>
        <v>#N/A</v>
      </c>
      <c r="R58" s="63"/>
      <c r="S58" s="188">
        <v>0.44827</v>
      </c>
      <c r="T58" s="188">
        <f>VLOOKUP(A58,'[1]Copia Custo Periodico P_Simulad'!$A:$I,9,0)</f>
        <v>0.44827</v>
      </c>
      <c r="U58" s="188">
        <f t="shared" si="2"/>
        <v>0</v>
      </c>
      <c r="V58" s="148">
        <f t="shared" si="3"/>
        <v>0</v>
      </c>
      <c r="W58" s="188"/>
      <c r="X58" s="191"/>
      <c r="Y58" s="191"/>
    </row>
    <row r="59" spans="1:25" ht="15" customHeight="1">
      <c r="A59" s="46" t="str">
        <f t="shared" si="0"/>
        <v>816000462060</v>
      </c>
      <c r="B59" s="190" t="s">
        <v>2626</v>
      </c>
      <c r="C59" s="190">
        <v>2060</v>
      </c>
      <c r="D59" s="190" t="s">
        <v>1124</v>
      </c>
      <c r="E59" s="157">
        <v>100010168</v>
      </c>
      <c r="F59" s="39">
        <v>81600046</v>
      </c>
      <c r="G59" s="190" t="s">
        <v>1541</v>
      </c>
      <c r="H59" s="190" t="s">
        <v>7</v>
      </c>
      <c r="I59" s="190"/>
      <c r="J59" s="190"/>
      <c r="K59" s="190"/>
      <c r="L59" s="190"/>
      <c r="M59" s="226">
        <v>5.0000000000000001E-3</v>
      </c>
      <c r="N59" s="162">
        <f t="shared" si="4"/>
        <v>0.36431000000000002</v>
      </c>
      <c r="O59" s="161">
        <f>IF(H59="Accessories",0,(VLOOKUP(C59&amp;H59,EE!$I:$L,4,FALSE)))</f>
        <v>0</v>
      </c>
      <c r="P59" s="161">
        <f>IF('Simulação Added Value'!$M$5="GERENTE DE CONTA",((N59+O59)/(1-'Simulação Added Value'!$E$19)),((N59+O59)/(1-0.3)))</f>
        <v>0.49905479452054796</v>
      </c>
      <c r="Q59" s="63" t="e">
        <f>IF('Simulação Added Value'!$M$5="GERENTE DE CONTA",(((N59+O59)+VLOOKUP(A59,'Simulação Added Value'!$N$42:$O$42,2,0))/(1-'Simulação Added Value'!$E$19)),(((((N59+O59)+VLOOKUP(A59,'Simulação Added Value'!$N$42:$O$42,2,0)))/(1-'Simulação Added Value'!$E$19))))</f>
        <v>#N/A</v>
      </c>
      <c r="R59" s="63"/>
      <c r="S59" s="188">
        <v>0.36431000000000002</v>
      </c>
      <c r="T59" s="188">
        <f>VLOOKUP(A59,'[1]Copia Custo Periodico P_Simulad'!$A:$I,9,0)</f>
        <v>0.36431000000000002</v>
      </c>
      <c r="U59" s="188">
        <f t="shared" si="2"/>
        <v>0</v>
      </c>
      <c r="V59" s="148">
        <f t="shared" si="3"/>
        <v>0</v>
      </c>
      <c r="W59" s="188"/>
      <c r="X59" s="191"/>
      <c r="Y59" s="191"/>
    </row>
    <row r="60" spans="1:25" ht="15" customHeight="1">
      <c r="A60" s="46" t="str">
        <f t="shared" si="0"/>
        <v>816000482060</v>
      </c>
      <c r="B60" s="190" t="s">
        <v>2626</v>
      </c>
      <c r="C60" s="190">
        <v>2060</v>
      </c>
      <c r="D60" s="190" t="s">
        <v>1124</v>
      </c>
      <c r="E60" s="157">
        <v>100010295</v>
      </c>
      <c r="F60" s="39">
        <v>81600048</v>
      </c>
      <c r="G60" s="190" t="s">
        <v>1549</v>
      </c>
      <c r="H60" s="190" t="s">
        <v>7</v>
      </c>
      <c r="I60" s="190"/>
      <c r="J60" s="190"/>
      <c r="K60" s="190"/>
      <c r="L60" s="190"/>
      <c r="M60" s="226">
        <v>0</v>
      </c>
      <c r="N60" s="162">
        <f t="shared" si="4"/>
        <v>0.45752999999999999</v>
      </c>
      <c r="O60" s="161">
        <f>IF(H60="Accessories",0,(VLOOKUP(C60&amp;H60,EE!$I:$L,4,FALSE)))</f>
        <v>0</v>
      </c>
      <c r="P60" s="161">
        <f>IF('Simulação Added Value'!$M$5="GERENTE DE CONTA",((N60+O60)/(1-'Simulação Added Value'!$E$19)),((N60+O60)/(1-0.3)))</f>
        <v>0.62675342465753425</v>
      </c>
      <c r="Q60" s="63" t="e">
        <f>IF('Simulação Added Value'!$M$5="GERENTE DE CONTA",(((N60+O60)+VLOOKUP(A60,'Simulação Added Value'!$N$42:$O$42,2,0))/(1-'Simulação Added Value'!$E$19)),(((((N60+O60)+VLOOKUP(A60,'Simulação Added Value'!$N$42:$O$42,2,0)))/(1-'Simulação Added Value'!$E$19))))</f>
        <v>#N/A</v>
      </c>
      <c r="R60" s="63"/>
      <c r="S60" s="188">
        <v>0.45752999999999999</v>
      </c>
      <c r="T60" s="188">
        <f>VLOOKUP(A60,'[1]Copia Custo Periodico P_Simulad'!$A:$I,9,0)</f>
        <v>0.45752999999999999</v>
      </c>
      <c r="U60" s="188">
        <f t="shared" si="2"/>
        <v>0</v>
      </c>
      <c r="V60" s="148">
        <f t="shared" si="3"/>
        <v>0</v>
      </c>
      <c r="W60" s="188"/>
      <c r="X60" s="191"/>
      <c r="Y60" s="191"/>
    </row>
    <row r="61" spans="1:25" ht="15" customHeight="1">
      <c r="A61" s="46" t="str">
        <f t="shared" si="0"/>
        <v>816000492060</v>
      </c>
      <c r="B61" s="190" t="s">
        <v>2626</v>
      </c>
      <c r="C61" s="190">
        <v>2060</v>
      </c>
      <c r="D61" s="190" t="s">
        <v>1124</v>
      </c>
      <c r="E61" s="157">
        <v>100010296</v>
      </c>
      <c r="F61" s="39">
        <v>81600049</v>
      </c>
      <c r="G61" s="190" t="s">
        <v>1550</v>
      </c>
      <c r="H61" s="190" t="s">
        <v>7</v>
      </c>
      <c r="I61" s="190"/>
      <c r="J61" s="190"/>
      <c r="K61" s="190"/>
      <c r="L61" s="190"/>
      <c r="M61" s="226">
        <v>0</v>
      </c>
      <c r="N61" s="162">
        <f t="shared" si="4"/>
        <v>0.33416000000000001</v>
      </c>
      <c r="O61" s="161">
        <f>IF(H61="Accessories",0,(VLOOKUP(C61&amp;H61,EE!$I:$L,4,FALSE)))</f>
        <v>0</v>
      </c>
      <c r="P61" s="161">
        <f>IF('Simulação Added Value'!$M$5="GERENTE DE CONTA",((N61+O61)/(1-'Simulação Added Value'!$E$19)),((N61+O61)/(1-0.3)))</f>
        <v>0.45775342465753427</v>
      </c>
      <c r="Q61" s="63" t="e">
        <f>IF('Simulação Added Value'!$M$5="GERENTE DE CONTA",(((N61+O61)+VLOOKUP(A61,'Simulação Added Value'!$N$42:$O$42,2,0))/(1-'Simulação Added Value'!$E$19)),(((((N61+O61)+VLOOKUP(A61,'Simulação Added Value'!$N$42:$O$42,2,0)))/(1-'Simulação Added Value'!$E$19))))</f>
        <v>#N/A</v>
      </c>
      <c r="R61" s="63"/>
      <c r="S61" s="188">
        <v>0.33416000000000001</v>
      </c>
      <c r="T61" s="188">
        <f>VLOOKUP(A61,'[1]Copia Custo Periodico P_Simulad'!$A:$I,9,0)</f>
        <v>0.33416000000000001</v>
      </c>
      <c r="U61" s="188">
        <f t="shared" si="2"/>
        <v>0</v>
      </c>
      <c r="V61" s="148">
        <f t="shared" si="3"/>
        <v>0</v>
      </c>
      <c r="W61" s="188"/>
      <c r="X61" s="191"/>
      <c r="Y61" s="191"/>
    </row>
    <row r="62" spans="1:25" ht="15" customHeight="1">
      <c r="A62" s="46" t="str">
        <f t="shared" si="0"/>
        <v>816000542060</v>
      </c>
      <c r="B62" s="190" t="s">
        <v>2626</v>
      </c>
      <c r="C62" s="190">
        <v>2060</v>
      </c>
      <c r="D62" s="190" t="s">
        <v>1124</v>
      </c>
      <c r="E62" s="157">
        <v>100010353</v>
      </c>
      <c r="F62" s="39">
        <v>81600054</v>
      </c>
      <c r="G62" s="190" t="s">
        <v>1542</v>
      </c>
      <c r="H62" s="190" t="s">
        <v>7</v>
      </c>
      <c r="I62" s="190"/>
      <c r="J62" s="190"/>
      <c r="K62" s="190"/>
      <c r="L62" s="190"/>
      <c r="M62" s="226">
        <v>5.0000000000000001E-3</v>
      </c>
      <c r="N62" s="162">
        <f t="shared" si="4"/>
        <v>0.73006000000000004</v>
      </c>
      <c r="O62" s="161">
        <f>IF(H62="Accessories",0,(VLOOKUP(C62&amp;H62,EE!$I:$L,4,FALSE)))</f>
        <v>0</v>
      </c>
      <c r="P62" s="161">
        <f>IF('Simulação Added Value'!$M$5="GERENTE DE CONTA",((N62+O62)/(1-'Simulação Added Value'!$E$19)),((N62+O62)/(1-0.3)))</f>
        <v>1.000082191780822</v>
      </c>
      <c r="Q62" s="63" t="e">
        <f>IF('Simulação Added Value'!$M$5="GERENTE DE CONTA",(((N62+O62)+VLOOKUP(A62,'Simulação Added Value'!$N$42:$O$42,2,0))/(1-'Simulação Added Value'!$E$19)),(((((N62+O62)+VLOOKUP(A62,'Simulação Added Value'!$N$42:$O$42,2,0)))/(1-'Simulação Added Value'!$E$19))))</f>
        <v>#N/A</v>
      </c>
      <c r="R62" s="63"/>
      <c r="S62" s="188">
        <v>0.73006000000000004</v>
      </c>
      <c r="T62" s="188">
        <f>VLOOKUP(A62,'[1]Copia Custo Periodico P_Simulad'!$A:$I,9,0)</f>
        <v>0.73006000000000004</v>
      </c>
      <c r="U62" s="188">
        <f t="shared" si="2"/>
        <v>0</v>
      </c>
      <c r="V62" s="148">
        <f t="shared" si="3"/>
        <v>0</v>
      </c>
      <c r="W62" s="188"/>
      <c r="X62" s="191"/>
      <c r="Y62" s="191"/>
    </row>
    <row r="63" spans="1:25" ht="15" customHeight="1">
      <c r="A63" s="46" t="str">
        <f t="shared" si="0"/>
        <v>816000671040</v>
      </c>
      <c r="B63" s="190" t="s">
        <v>703</v>
      </c>
      <c r="C63" s="190">
        <v>1040</v>
      </c>
      <c r="D63" s="190" t="s">
        <v>1125</v>
      </c>
      <c r="E63" s="165">
        <v>100010402</v>
      </c>
      <c r="F63" s="39">
        <v>81600067</v>
      </c>
      <c r="G63" s="190" t="s">
        <v>1591</v>
      </c>
      <c r="H63" s="190" t="s">
        <v>7</v>
      </c>
      <c r="I63" s="190"/>
      <c r="J63" s="190"/>
      <c r="K63" s="168"/>
      <c r="L63" s="190"/>
      <c r="M63" s="227">
        <v>1.2999999999999999E-2</v>
      </c>
      <c r="N63" s="162">
        <f t="shared" ref="N63:N94" si="5">T63</f>
        <v>0.32179000000000002</v>
      </c>
      <c r="O63" s="161">
        <f>IF(H63="Accessories",0,(VLOOKUP(C63&amp;H63,EE!$I:$L,4,FALSE)))</f>
        <v>0</v>
      </c>
      <c r="P63" s="161">
        <f>IF('Simulação Added Value'!$M$5="GERENTE DE CONTA",((N63+O63)/(1-'Simulação Added Value'!$E$19)),((N63+O63)/(1-0.3)))</f>
        <v>0.44080821917808222</v>
      </c>
      <c r="Q63" s="63" t="e">
        <f>IF('Simulação Added Value'!$M$5="GERENTE DE CONTA",(((N63+O63)+VLOOKUP(A63,'Simulação Added Value'!$N$42:$O$42,2,0))/(1-'Simulação Added Value'!$E$19)),(((((N63+O63)+VLOOKUP(A63,'Simulação Added Value'!$N$42:$O$42,2,0)))/(1-'Simulação Added Value'!$E$19))))</f>
        <v>#N/A</v>
      </c>
      <c r="R63" s="63"/>
      <c r="S63" s="188">
        <v>0.32179000000000002</v>
      </c>
      <c r="T63" s="188">
        <f>VLOOKUP(A63,'[1]Copia Custo Periodico P_Simulad'!$A:$I,9,0)</f>
        <v>0.32179000000000002</v>
      </c>
      <c r="U63" s="188">
        <f t="shared" si="2"/>
        <v>0</v>
      </c>
      <c r="V63" s="148">
        <f t="shared" si="3"/>
        <v>0</v>
      </c>
      <c r="W63" s="188"/>
      <c r="X63" s="187"/>
      <c r="Y63" s="187"/>
    </row>
    <row r="64" spans="1:25" ht="15" customHeight="1">
      <c r="A64" s="46" t="str">
        <f t="shared" si="0"/>
        <v>816000744010</v>
      </c>
      <c r="B64" s="190" t="s">
        <v>447</v>
      </c>
      <c r="C64" s="190">
        <v>4010</v>
      </c>
      <c r="D64" s="190" t="s">
        <v>1126</v>
      </c>
      <c r="E64" s="190">
        <v>100010476</v>
      </c>
      <c r="F64" s="39">
        <v>81600074</v>
      </c>
      <c r="G64" s="190" t="s">
        <v>1617</v>
      </c>
      <c r="H64" s="190" t="s">
        <v>7</v>
      </c>
      <c r="I64" s="190"/>
      <c r="J64" s="190"/>
      <c r="K64" s="168"/>
      <c r="L64" s="190"/>
      <c r="M64" s="226">
        <v>0.182</v>
      </c>
      <c r="N64" s="162">
        <f t="shared" si="5"/>
        <v>7.1936099999999996</v>
      </c>
      <c r="O64" s="161">
        <f>IF(H64="Accessories",0,(VLOOKUP(C64&amp;H64,EE!$I:$L,4,FALSE)))</f>
        <v>0</v>
      </c>
      <c r="P64" s="161">
        <f>IF('Simulação Added Value'!$M$5="GERENTE DE CONTA",((N64+O64)/(1-'Simulação Added Value'!$E$19)),((N64+O64)/(1-0.3)))</f>
        <v>9.8542602739726028</v>
      </c>
      <c r="Q64" s="63" t="e">
        <f>IF('Simulação Added Value'!$M$5="GERENTE DE CONTA",(((N64+O64)+VLOOKUP(A64,'Simulação Added Value'!$N$42:$O$42,2,0))/(1-'Simulação Added Value'!$E$19)),(((((N64+O64)+VLOOKUP(A64,'Simulação Added Value'!$N$42:$O$42,2,0)))/(1-'Simulação Added Value'!$E$19))))</f>
        <v>#N/A</v>
      </c>
      <c r="R64" s="63"/>
      <c r="S64" s="188">
        <v>7.1936099999999996</v>
      </c>
      <c r="T64" s="188">
        <f>VLOOKUP(A64,'[1]Copia Custo Periodico P_Simulad'!$A:$I,9,0)</f>
        <v>7.1936099999999996</v>
      </c>
      <c r="U64" s="188">
        <f t="shared" si="2"/>
        <v>0</v>
      </c>
      <c r="V64" s="148">
        <f t="shared" si="3"/>
        <v>0</v>
      </c>
      <c r="W64" s="188"/>
      <c r="X64" s="187"/>
      <c r="Y64" s="187"/>
    </row>
    <row r="65" spans="1:25" ht="15" customHeight="1">
      <c r="A65" s="46" t="str">
        <f t="shared" si="0"/>
        <v>816000851040</v>
      </c>
      <c r="B65" s="190" t="s">
        <v>703</v>
      </c>
      <c r="C65" s="190">
        <v>1040</v>
      </c>
      <c r="D65" s="190" t="s">
        <v>1125</v>
      </c>
      <c r="E65" s="190">
        <v>100010603</v>
      </c>
      <c r="F65" s="39">
        <v>81600085</v>
      </c>
      <c r="G65" s="190" t="s">
        <v>1588</v>
      </c>
      <c r="H65" s="190" t="s">
        <v>7</v>
      </c>
      <c r="I65" s="190"/>
      <c r="J65" s="190"/>
      <c r="K65" s="190"/>
      <c r="L65" s="190"/>
      <c r="M65" s="223">
        <v>1.0999999999999999E-2</v>
      </c>
      <c r="N65" s="162">
        <f t="shared" si="5"/>
        <v>0.50624999999999998</v>
      </c>
      <c r="O65" s="161">
        <f>IF(H65="Accessories",0,(VLOOKUP(C65&amp;H65,EE!$I:$L,4,FALSE)))</f>
        <v>0</v>
      </c>
      <c r="P65" s="161">
        <f>IF('Simulação Added Value'!$M$5="GERENTE DE CONTA",((N65+O65)/(1-'Simulação Added Value'!$E$19)),((N65+O65)/(1-0.3)))</f>
        <v>0.69349315068493145</v>
      </c>
      <c r="Q65" s="190"/>
      <c r="R65" s="190"/>
      <c r="S65" s="188">
        <v>0.50624999999999998</v>
      </c>
      <c r="T65" s="188">
        <f>VLOOKUP(A65,'[1]Copia Custo Periodico P_Simulad'!$A:$I,9,0)</f>
        <v>0.50624999999999998</v>
      </c>
      <c r="U65" s="188">
        <f t="shared" si="2"/>
        <v>0</v>
      </c>
      <c r="V65" s="148">
        <f t="shared" si="3"/>
        <v>0</v>
      </c>
      <c r="W65" s="190"/>
      <c r="X65" s="190"/>
      <c r="Y65" s="190"/>
    </row>
    <row r="66" spans="1:25" ht="15" customHeight="1">
      <c r="A66" s="46" t="str">
        <f t="shared" si="0"/>
        <v>816000881040</v>
      </c>
      <c r="B66" s="190" t="s">
        <v>703</v>
      </c>
      <c r="C66" s="190">
        <v>1040</v>
      </c>
      <c r="D66" s="190" t="s">
        <v>1125</v>
      </c>
      <c r="E66" s="190">
        <v>100010614</v>
      </c>
      <c r="F66" s="39">
        <v>81600088</v>
      </c>
      <c r="G66" s="190" t="s">
        <v>1582</v>
      </c>
      <c r="H66" s="190" t="s">
        <v>7</v>
      </c>
      <c r="I66" s="190"/>
      <c r="J66" s="190"/>
      <c r="K66" s="190"/>
      <c r="L66" s="190"/>
      <c r="M66" s="223">
        <v>1.0999999999999999E-2</v>
      </c>
      <c r="N66" s="162">
        <f t="shared" si="5"/>
        <v>0.65985000000000005</v>
      </c>
      <c r="O66" s="161">
        <f>IF(H66="Accessories",0,(VLOOKUP(C66&amp;H66,EE!$I:$L,4,FALSE)))</f>
        <v>0</v>
      </c>
      <c r="P66" s="161">
        <f>IF('Simulação Added Value'!$M$5="GERENTE DE CONTA",((N66+O66)/(1-'Simulação Added Value'!$E$19)),((N66+O66)/(1-0.3)))</f>
        <v>0.90390410958904122</v>
      </c>
      <c r="Q66" s="190"/>
      <c r="R66" s="190"/>
      <c r="S66" s="188">
        <v>0.65985000000000005</v>
      </c>
      <c r="T66" s="188">
        <f>VLOOKUP(A66,'[1]Copia Custo Periodico P_Simulad'!$A:$I,9,0)</f>
        <v>0.65985000000000005</v>
      </c>
      <c r="U66" s="188">
        <f t="shared" si="2"/>
        <v>0</v>
      </c>
      <c r="V66" s="148">
        <f t="shared" si="3"/>
        <v>0</v>
      </c>
      <c r="W66" s="190"/>
      <c r="X66" s="190"/>
      <c r="Y66" s="190"/>
    </row>
    <row r="67" spans="1:25" ht="15" customHeight="1">
      <c r="A67" s="46" t="str">
        <f t="shared" ref="A67:A130" si="6">F67&amp;C67</f>
        <v>816000971040</v>
      </c>
      <c r="B67" s="190" t="s">
        <v>703</v>
      </c>
      <c r="C67" s="190">
        <v>1040</v>
      </c>
      <c r="D67" s="190" t="s">
        <v>1125</v>
      </c>
      <c r="E67" s="190">
        <v>100010653</v>
      </c>
      <c r="F67" s="39">
        <v>81600097</v>
      </c>
      <c r="G67" s="190" t="s">
        <v>1584</v>
      </c>
      <c r="H67" s="190" t="s">
        <v>7</v>
      </c>
      <c r="I67" s="190"/>
      <c r="J67" s="190"/>
      <c r="K67" s="190"/>
      <c r="L67" s="190"/>
      <c r="M67" s="223">
        <v>1.0999999999999999E-2</v>
      </c>
      <c r="N67" s="162">
        <f t="shared" si="5"/>
        <v>0.79156000000000004</v>
      </c>
      <c r="O67" s="161">
        <f>IF(H67="Accessories",0,(VLOOKUP(C67&amp;H67,EE!$I:$L,4,FALSE)))</f>
        <v>0</v>
      </c>
      <c r="P67" s="161">
        <f>IF('Simulação Added Value'!$M$5="GERENTE DE CONTA",((N67+O67)/(1-'Simulação Added Value'!$E$19)),((N67+O67)/(1-0.3)))</f>
        <v>1.0843287671232877</v>
      </c>
      <c r="Q67" s="190"/>
      <c r="R67" s="190"/>
      <c r="S67" s="188">
        <v>0.79156000000000004</v>
      </c>
      <c r="T67" s="188">
        <f>VLOOKUP(A67,'[1]Copia Custo Periodico P_Simulad'!$A:$I,9,0)</f>
        <v>0.79156000000000004</v>
      </c>
      <c r="U67" s="188">
        <f t="shared" ref="U67:U130" si="7">T67-S67</f>
        <v>0</v>
      </c>
      <c r="V67" s="148">
        <f t="shared" ref="V67:V130" si="8">IF(S67=0,0,T67/S67-1)</f>
        <v>0</v>
      </c>
      <c r="W67" s="190"/>
      <c r="X67" s="190"/>
      <c r="Y67" s="190"/>
    </row>
    <row r="68" spans="1:25" ht="15" customHeight="1">
      <c r="A68" s="46" t="str">
        <f t="shared" si="6"/>
        <v>816001091040</v>
      </c>
      <c r="B68" s="190" t="s">
        <v>703</v>
      </c>
      <c r="C68" s="190">
        <v>1040</v>
      </c>
      <c r="D68" s="190" t="s">
        <v>1125</v>
      </c>
      <c r="E68" s="190">
        <v>100010738</v>
      </c>
      <c r="F68" s="39">
        <v>81600109</v>
      </c>
      <c r="G68" s="190" t="s">
        <v>1585</v>
      </c>
      <c r="H68" s="190" t="s">
        <v>7</v>
      </c>
      <c r="I68" s="190"/>
      <c r="J68" s="190"/>
      <c r="K68" s="190"/>
      <c r="L68" s="190"/>
      <c r="M68" s="223">
        <v>1.0999999999999999E-2</v>
      </c>
      <c r="N68" s="162">
        <f t="shared" si="5"/>
        <v>0.87570999999999999</v>
      </c>
      <c r="O68" s="161">
        <f>IF(H68="Accessories",0,(VLOOKUP(C68&amp;H68,EE!$I:$L,4,FALSE)))</f>
        <v>0</v>
      </c>
      <c r="P68" s="161">
        <f>IF('Simulação Added Value'!$M$5="GERENTE DE CONTA",((N68+O68)/(1-'Simulação Added Value'!$E$19)),((N68+O68)/(1-0.3)))</f>
        <v>1.1996027397260274</v>
      </c>
      <c r="Q68" s="190"/>
      <c r="R68" s="190"/>
      <c r="S68" s="188">
        <v>0.87570999999999999</v>
      </c>
      <c r="T68" s="188">
        <f>VLOOKUP(A68,'[1]Copia Custo Periodico P_Simulad'!$A:$I,9,0)</f>
        <v>0.87570999999999999</v>
      </c>
      <c r="U68" s="188">
        <f t="shared" si="7"/>
        <v>0</v>
      </c>
      <c r="V68" s="148">
        <f t="shared" si="8"/>
        <v>0</v>
      </c>
      <c r="W68" s="190"/>
      <c r="X68" s="190"/>
      <c r="Y68" s="190"/>
    </row>
    <row r="69" spans="1:25" ht="15" customHeight="1">
      <c r="A69" s="46" t="str">
        <f t="shared" si="6"/>
        <v>816001101040</v>
      </c>
      <c r="B69" s="190" t="s">
        <v>703</v>
      </c>
      <c r="C69" s="190">
        <v>1040</v>
      </c>
      <c r="D69" s="190" t="s">
        <v>1125</v>
      </c>
      <c r="E69" s="190">
        <v>100010739</v>
      </c>
      <c r="F69" s="39">
        <v>81600110</v>
      </c>
      <c r="G69" s="190" t="s">
        <v>1583</v>
      </c>
      <c r="H69" s="190" t="s">
        <v>7</v>
      </c>
      <c r="I69" s="190"/>
      <c r="J69" s="190"/>
      <c r="K69" s="190"/>
      <c r="L69" s="190"/>
      <c r="M69" s="223">
        <v>1.0999999999999999E-2</v>
      </c>
      <c r="N69" s="162">
        <f t="shared" si="5"/>
        <v>0.92232000000000003</v>
      </c>
      <c r="O69" s="161">
        <f>IF(H69="Accessories",0,(VLOOKUP(C69&amp;H69,EE!$I:$L,4,FALSE)))</f>
        <v>0</v>
      </c>
      <c r="P69" s="161">
        <f>IF('Simulação Added Value'!$M$5="GERENTE DE CONTA",((N69+O69)/(1-'Simulação Added Value'!$E$19)),((N69+O69)/(1-0.3)))</f>
        <v>1.2634520547945207</v>
      </c>
      <c r="Q69" s="190"/>
      <c r="R69" s="190"/>
      <c r="S69" s="188">
        <v>0.92232000000000003</v>
      </c>
      <c r="T69" s="188">
        <f>VLOOKUP(A69,'[1]Copia Custo Periodico P_Simulad'!$A:$I,9,0)</f>
        <v>0.92232000000000003</v>
      </c>
      <c r="U69" s="188">
        <f t="shared" si="7"/>
        <v>0</v>
      </c>
      <c r="V69" s="148">
        <f t="shared" si="8"/>
        <v>0</v>
      </c>
      <c r="W69" s="190"/>
      <c r="X69" s="190"/>
      <c r="Y69" s="190"/>
    </row>
    <row r="70" spans="1:25" ht="15" customHeight="1">
      <c r="A70" s="46" t="str">
        <f t="shared" si="6"/>
        <v>824000034010</v>
      </c>
      <c r="B70" s="190" t="s">
        <v>447</v>
      </c>
      <c r="C70" s="190">
        <v>4010</v>
      </c>
      <c r="D70" s="190" t="s">
        <v>1126</v>
      </c>
      <c r="E70" s="190">
        <v>100001162</v>
      </c>
      <c r="F70" s="39">
        <v>82400003</v>
      </c>
      <c r="G70" s="190" t="s">
        <v>83</v>
      </c>
      <c r="H70" s="190" t="s">
        <v>7</v>
      </c>
      <c r="I70" s="190"/>
      <c r="J70" s="190"/>
      <c r="K70" s="190"/>
      <c r="L70" s="190"/>
      <c r="M70" s="223">
        <v>1.63</v>
      </c>
      <c r="N70" s="162">
        <f t="shared" si="5"/>
        <v>14.62435</v>
      </c>
      <c r="O70" s="161">
        <f>IF(H70="Accessories",0,(VLOOKUP(C70&amp;H70,EE!$I:$L,4,FALSE)))</f>
        <v>0</v>
      </c>
      <c r="P70" s="161">
        <f>IF('Simulação Added Value'!$M$5="GERENTE DE CONTA",((N70+O70)/(1-'Simulação Added Value'!$E$19)),((N70+O70)/(1-0.3)))</f>
        <v>20.033356164383562</v>
      </c>
      <c r="Q70" s="190"/>
      <c r="R70" s="190"/>
      <c r="S70" s="188">
        <v>14.62435</v>
      </c>
      <c r="T70" s="188">
        <f>VLOOKUP(A70,'[1]Copia Custo Periodico P_Simulad'!$A:$I,9,0)</f>
        <v>14.62435</v>
      </c>
      <c r="U70" s="188">
        <f t="shared" si="7"/>
        <v>0</v>
      </c>
      <c r="V70" s="148">
        <f t="shared" si="8"/>
        <v>0</v>
      </c>
      <c r="W70" s="190"/>
      <c r="X70" s="187"/>
      <c r="Y70" s="190"/>
    </row>
    <row r="71" spans="1:25" ht="15" customHeight="1">
      <c r="A71" s="46" t="str">
        <f t="shared" si="6"/>
        <v>825000034010</v>
      </c>
      <c r="B71" s="190" t="s">
        <v>447</v>
      </c>
      <c r="C71" s="190">
        <v>4010</v>
      </c>
      <c r="D71" s="190" t="s">
        <v>1126</v>
      </c>
      <c r="E71" s="190">
        <v>100001224</v>
      </c>
      <c r="F71" s="39">
        <v>82500003</v>
      </c>
      <c r="G71" s="190" t="s">
        <v>1613</v>
      </c>
      <c r="H71" s="190" t="s">
        <v>7</v>
      </c>
      <c r="I71" s="190"/>
      <c r="J71" s="190"/>
      <c r="K71" s="168"/>
      <c r="L71" s="190"/>
      <c r="M71" s="226">
        <v>0.16</v>
      </c>
      <c r="N71" s="162">
        <f t="shared" si="5"/>
        <v>16.644369999999999</v>
      </c>
      <c r="O71" s="161">
        <f>IF(H71="Accessories",0,(VLOOKUP(C71&amp;H71,EE!$I:$L,4,FALSE)))</f>
        <v>0</v>
      </c>
      <c r="P71" s="161">
        <f>IF('Simulação Added Value'!$M$5="GERENTE DE CONTA",((N71+O71)/(1-'Simulação Added Value'!$E$19)),((N71+O71)/(1-0.3)))</f>
        <v>22.800506849315067</v>
      </c>
      <c r="Q71" s="63" t="e">
        <f>IF('Simulação Added Value'!$M$5="GERENTE DE CONTA",(((N71+O71)+VLOOKUP(A71,'Simulação Added Value'!$N$42:$O$42,2,0))/(1-'Simulação Added Value'!$E$19)),(((((N71+O71)+VLOOKUP(A71,'Simulação Added Value'!$N$42:$O$42,2,0)))/(1-'Simulação Added Value'!$E$19))))</f>
        <v>#N/A</v>
      </c>
      <c r="R71" s="63"/>
      <c r="S71" s="188">
        <v>16.644369999999999</v>
      </c>
      <c r="T71" s="188">
        <f>VLOOKUP(A71,'[1]Copia Custo Periodico P_Simulad'!$A:$I,9,0)</f>
        <v>16.644369999999999</v>
      </c>
      <c r="U71" s="188">
        <f t="shared" si="7"/>
        <v>0</v>
      </c>
      <c r="V71" s="148">
        <f t="shared" si="8"/>
        <v>0</v>
      </c>
      <c r="W71" s="188"/>
      <c r="X71" s="187"/>
      <c r="Y71" s="187"/>
    </row>
    <row r="72" spans="1:25" ht="15" customHeight="1">
      <c r="A72" s="46" t="str">
        <f t="shared" si="6"/>
        <v>220105151040</v>
      </c>
      <c r="B72" s="190" t="s">
        <v>703</v>
      </c>
      <c r="C72" s="190">
        <v>1040</v>
      </c>
      <c r="D72" s="190" t="s">
        <v>1125</v>
      </c>
      <c r="E72" s="164">
        <v>120010515</v>
      </c>
      <c r="F72" s="39">
        <v>22010515</v>
      </c>
      <c r="G72" s="190" t="s">
        <v>1610</v>
      </c>
      <c r="H72" s="190" t="s">
        <v>7</v>
      </c>
      <c r="I72" s="159"/>
      <c r="J72" s="159"/>
      <c r="K72" s="160"/>
      <c r="L72" s="159"/>
      <c r="M72" s="227">
        <v>1.11E-2</v>
      </c>
      <c r="N72" s="162">
        <f t="shared" si="5"/>
        <v>1.52884</v>
      </c>
      <c r="O72" s="161">
        <f>IF(H72="Accessories",0,(VLOOKUP(C72&amp;H72,EE!$I:$L,4,FALSE)))</f>
        <v>0</v>
      </c>
      <c r="P72" s="161">
        <f>IF('Simulação Added Value'!$M$5="GERENTE DE CONTA",((N72+O72)/(1-'Simulação Added Value'!$E$19)),((N72+O72)/(1-0.3)))</f>
        <v>2.0943013698630137</v>
      </c>
      <c r="Q72" s="63" t="e">
        <f>IF('Simulação Added Value'!$M$5="GERENTE DE CONTA",(((N72+O72)+VLOOKUP(A72,'Simulação Added Value'!$N$42:$O$42,2,0))/(1-'Simulação Added Value'!$E$19)),(((((N72+O72)+VLOOKUP(A72,'Simulação Added Value'!$N$42:$O$42,2,0)))/(1-'Simulação Added Value'!$E$19))))</f>
        <v>#N/A</v>
      </c>
      <c r="R72" s="63"/>
      <c r="S72" s="188">
        <v>1.52884</v>
      </c>
      <c r="T72" s="188">
        <f>VLOOKUP(A72,'[1]Copia Custo Periodico P_Simulad'!$A:$I,9,0)</f>
        <v>1.52884</v>
      </c>
      <c r="U72" s="188">
        <f t="shared" si="7"/>
        <v>0</v>
      </c>
      <c r="V72" s="148">
        <f t="shared" si="8"/>
        <v>0</v>
      </c>
      <c r="W72" s="188"/>
      <c r="X72" s="187"/>
      <c r="Y72" s="187"/>
    </row>
    <row r="73" spans="1:25" ht="15" customHeight="1">
      <c r="A73" s="46" t="str">
        <f t="shared" si="6"/>
        <v>808000011040</v>
      </c>
      <c r="B73" s="190" t="s">
        <v>703</v>
      </c>
      <c r="C73" s="190">
        <v>1040</v>
      </c>
      <c r="D73" s="190" t="s">
        <v>1125</v>
      </c>
      <c r="E73" s="190">
        <v>100010004</v>
      </c>
      <c r="F73" s="39">
        <v>80800001</v>
      </c>
      <c r="G73" s="190" t="s">
        <v>901</v>
      </c>
      <c r="H73" s="190" t="s">
        <v>7</v>
      </c>
      <c r="I73" s="190"/>
      <c r="J73" s="190"/>
      <c r="K73" s="190"/>
      <c r="L73" s="190"/>
      <c r="M73" s="223">
        <v>3.7999999999999999E-2</v>
      </c>
      <c r="N73" s="162">
        <f t="shared" si="5"/>
        <v>2.2345299999999999</v>
      </c>
      <c r="O73" s="161">
        <f>IF(H73="Accessories",0,(VLOOKUP(C73&amp;H73,EE!$I:$L,4,FALSE)))</f>
        <v>0</v>
      </c>
      <c r="P73" s="161">
        <f>IF('Simulação Added Value'!$M$5="GERENTE DE CONTA",((N73+O73)/(1-'Simulação Added Value'!$E$19)),((N73+O73)/(1-0.3)))</f>
        <v>3.0609999999999999</v>
      </c>
      <c r="Q73" s="190"/>
      <c r="R73" s="190"/>
      <c r="S73" s="188">
        <v>2.2345299999999999</v>
      </c>
      <c r="T73" s="188">
        <f>VLOOKUP(A73,'[1]Copia Custo Periodico P_Simulad'!$A:$I,9,0)</f>
        <v>2.2345299999999999</v>
      </c>
      <c r="U73" s="188">
        <f t="shared" si="7"/>
        <v>0</v>
      </c>
      <c r="V73" s="148">
        <f t="shared" si="8"/>
        <v>0</v>
      </c>
      <c r="W73" s="190"/>
      <c r="X73" s="190"/>
      <c r="Y73" s="190"/>
    </row>
    <row r="74" spans="1:25" ht="15" customHeight="1">
      <c r="A74" s="46" t="str">
        <f t="shared" si="6"/>
        <v>824000174010</v>
      </c>
      <c r="B74" s="190" t="s">
        <v>447</v>
      </c>
      <c r="C74" s="190">
        <v>4010</v>
      </c>
      <c r="D74" s="190" t="s">
        <v>1126</v>
      </c>
      <c r="E74" s="190">
        <v>100010716</v>
      </c>
      <c r="F74" s="39">
        <v>82400017</v>
      </c>
      <c r="G74" s="190" t="s">
        <v>921</v>
      </c>
      <c r="H74" s="190" t="s">
        <v>7</v>
      </c>
      <c r="I74" s="190"/>
      <c r="J74" s="190"/>
      <c r="K74" s="190"/>
      <c r="L74" s="190"/>
      <c r="M74" s="223">
        <v>0.182</v>
      </c>
      <c r="N74" s="162">
        <f t="shared" si="5"/>
        <v>45.62162</v>
      </c>
      <c r="O74" s="161">
        <f>IF(H74="Accessories",0,(VLOOKUP(C74&amp;H74,EE!$I:$L,4,FALSE)))</f>
        <v>0</v>
      </c>
      <c r="P74" s="161">
        <f>IF('Simulação Added Value'!$M$5="GERENTE DE CONTA",((N74+O74)/(1-'Simulação Added Value'!$E$19)),((N74+O74)/(1-0.3)))</f>
        <v>62.4953698630137</v>
      </c>
      <c r="Q74" s="190"/>
      <c r="R74" s="190"/>
      <c r="S74" s="188">
        <v>45.62162</v>
      </c>
      <c r="T74" s="188">
        <f>VLOOKUP(A74,'[1]Copia Custo Periodico P_Simulad'!$A:$I,9,0)</f>
        <v>45.62162</v>
      </c>
      <c r="U74" s="188">
        <f t="shared" si="7"/>
        <v>0</v>
      </c>
      <c r="V74" s="148">
        <f t="shared" si="8"/>
        <v>0</v>
      </c>
      <c r="W74" s="190"/>
      <c r="X74" s="187"/>
      <c r="Y74" s="190"/>
    </row>
    <row r="75" spans="1:25" ht="15" customHeight="1">
      <c r="A75" s="46" t="str">
        <f t="shared" si="6"/>
        <v>220031991040</v>
      </c>
      <c r="B75" s="190" t="s">
        <v>703</v>
      </c>
      <c r="C75" s="190">
        <v>1040</v>
      </c>
      <c r="D75" s="190" t="s">
        <v>1125</v>
      </c>
      <c r="E75" s="164">
        <v>120003199</v>
      </c>
      <c r="F75" s="39">
        <v>22003199</v>
      </c>
      <c r="G75" s="190" t="s">
        <v>1593</v>
      </c>
      <c r="H75" s="190" t="s">
        <v>7</v>
      </c>
      <c r="I75" s="159"/>
      <c r="J75" s="159"/>
      <c r="K75" s="160"/>
      <c r="L75" s="159"/>
      <c r="M75" s="227">
        <v>0.01</v>
      </c>
      <c r="N75" s="162">
        <f t="shared" si="5"/>
        <v>0.60382000000000002</v>
      </c>
      <c r="O75" s="161">
        <f>IF(H75="Accessories",0,(VLOOKUP(C75&amp;H75,EE!$I:$L,4,FALSE)))</f>
        <v>0</v>
      </c>
      <c r="P75" s="161">
        <f>IF('Simulação Added Value'!$M$5="GERENTE DE CONTA",((N75+O75)/(1-'Simulação Added Value'!$E$19)),((N75+O75)/(1-0.3)))</f>
        <v>0.8271506849315069</v>
      </c>
      <c r="Q75" s="63" t="e">
        <f>IF('Simulação Added Value'!$M$5="GERENTE DE CONTA",(((N75+O75)+VLOOKUP(A75,'Simulação Added Value'!$N$42:$O$42,2,0))/(1-'Simulação Added Value'!$E$19)),(((((N75+O75)+VLOOKUP(A75,'Simulação Added Value'!$N$42:$O$42,2,0)))/(1-'Simulação Added Value'!$E$19))))</f>
        <v>#N/A</v>
      </c>
      <c r="R75" s="63"/>
      <c r="S75" s="188">
        <v>0.60382000000000002</v>
      </c>
      <c r="T75" s="188">
        <f>VLOOKUP(A75,'[1]Copia Custo Periodico P_Simulad'!$A:$I,9,0)</f>
        <v>0.60382000000000002</v>
      </c>
      <c r="U75" s="188">
        <f t="shared" si="7"/>
        <v>0</v>
      </c>
      <c r="V75" s="148">
        <f t="shared" si="8"/>
        <v>0</v>
      </c>
      <c r="W75" s="188"/>
      <c r="X75" s="187"/>
      <c r="Y75" s="187"/>
    </row>
    <row r="76" spans="1:25" ht="15" customHeight="1">
      <c r="A76" s="46" t="str">
        <f t="shared" si="6"/>
        <v>810000041040</v>
      </c>
      <c r="B76" s="190" t="s">
        <v>703</v>
      </c>
      <c r="C76" s="190">
        <v>1040</v>
      </c>
      <c r="D76" s="190" t="s">
        <v>1125</v>
      </c>
      <c r="E76" s="190">
        <v>100000905</v>
      </c>
      <c r="F76" s="39">
        <v>81000004</v>
      </c>
      <c r="G76" s="190" t="s">
        <v>1586</v>
      </c>
      <c r="H76" s="190" t="s">
        <v>7</v>
      </c>
      <c r="I76" s="190"/>
      <c r="J76" s="190"/>
      <c r="K76" s="190"/>
      <c r="L76" s="190"/>
      <c r="M76" s="223">
        <v>0</v>
      </c>
      <c r="N76" s="162">
        <f t="shared" si="5"/>
        <v>0.55654000000000003</v>
      </c>
      <c r="O76" s="161">
        <f>IF(H76="Accessories",0,(VLOOKUP(C76&amp;H76,EE!$I:$L,4,FALSE)))</f>
        <v>0</v>
      </c>
      <c r="P76" s="161">
        <f>IF('Simulação Added Value'!$M$5="GERENTE DE CONTA",((N76+O76)/(1-'Simulação Added Value'!$E$19)),((N76+O76)/(1-0.3)))</f>
        <v>0.76238356164383569</v>
      </c>
      <c r="Q76" s="190"/>
      <c r="R76" s="190"/>
      <c r="S76" s="188">
        <v>0.55654000000000003</v>
      </c>
      <c r="T76" s="188">
        <f>VLOOKUP(A76,'[1]Copia Custo Periodico P_Simulad'!$A:$I,9,0)</f>
        <v>0.55654000000000003</v>
      </c>
      <c r="U76" s="188">
        <f t="shared" si="7"/>
        <v>0</v>
      </c>
      <c r="V76" s="148">
        <f t="shared" si="8"/>
        <v>0</v>
      </c>
      <c r="W76" s="190"/>
      <c r="X76" s="190"/>
      <c r="Y76" s="190"/>
    </row>
    <row r="77" spans="1:25" ht="15" customHeight="1">
      <c r="A77" s="46" t="str">
        <f t="shared" si="6"/>
        <v>823000114010</v>
      </c>
      <c r="B77" s="190" t="s">
        <v>447</v>
      </c>
      <c r="C77" s="190">
        <v>4010</v>
      </c>
      <c r="D77" s="190" t="s">
        <v>1126</v>
      </c>
      <c r="E77" s="190">
        <v>100004508</v>
      </c>
      <c r="F77" s="39">
        <v>82300011</v>
      </c>
      <c r="G77" s="190" t="s">
        <v>922</v>
      </c>
      <c r="H77" s="190" t="s">
        <v>7</v>
      </c>
      <c r="I77" s="190"/>
      <c r="J77" s="190"/>
      <c r="K77" s="190"/>
      <c r="L77" s="190"/>
      <c r="M77" s="223">
        <v>6.0000000000000001E-3</v>
      </c>
      <c r="N77" s="162">
        <f t="shared" si="5"/>
        <v>0.14491999999999999</v>
      </c>
      <c r="O77" s="161">
        <f>IF(H77="Accessories",0,(VLOOKUP(C77&amp;H77,EE!$I:$L,4,FALSE)))</f>
        <v>0</v>
      </c>
      <c r="P77" s="161">
        <f>IF('Simulação Added Value'!$M$5="GERENTE DE CONTA",((N77+O77)/(1-'Simulação Added Value'!$E$19)),((N77+O77)/(1-0.3)))</f>
        <v>0.19852054794520549</v>
      </c>
      <c r="Q77" s="190"/>
      <c r="R77" s="190"/>
      <c r="S77" s="188">
        <v>0.14491999999999999</v>
      </c>
      <c r="T77" s="188">
        <f>VLOOKUP(A77,'[1]Copia Custo Periodico P_Simulad'!$A:$I,9,0)</f>
        <v>0.14491999999999999</v>
      </c>
      <c r="U77" s="188">
        <f t="shared" si="7"/>
        <v>0</v>
      </c>
      <c r="V77" s="148">
        <f t="shared" si="8"/>
        <v>0</v>
      </c>
      <c r="W77" s="190"/>
      <c r="X77" s="187"/>
      <c r="Y77" s="190"/>
    </row>
    <row r="78" spans="1:25" ht="15" customHeight="1">
      <c r="A78" s="46" t="str">
        <f t="shared" si="6"/>
        <v>620106962060</v>
      </c>
      <c r="B78" s="190" t="s">
        <v>2626</v>
      </c>
      <c r="C78" s="190">
        <v>2060</v>
      </c>
      <c r="D78" s="190" t="s">
        <v>1124</v>
      </c>
      <c r="E78" s="157">
        <v>120010696</v>
      </c>
      <c r="F78" s="39">
        <v>62010696</v>
      </c>
      <c r="G78" s="190" t="s">
        <v>702</v>
      </c>
      <c r="H78" s="190" t="s">
        <v>7</v>
      </c>
      <c r="I78" s="190"/>
      <c r="J78" s="190"/>
      <c r="K78" s="190"/>
      <c r="L78" s="190"/>
      <c r="M78" s="226">
        <v>1.7422</v>
      </c>
      <c r="N78" s="162">
        <f t="shared" si="5"/>
        <v>22.134979999999999</v>
      </c>
      <c r="O78" s="161">
        <f>IF(H78="Accessories",0,(VLOOKUP(C78&amp;H78,EE!$I:$L,4,FALSE)))</f>
        <v>0</v>
      </c>
      <c r="P78" s="161">
        <f>IF('Simulação Added Value'!$M$5="GERENTE DE CONTA",((N78+O78)/(1-'Simulação Added Value'!$E$19)),((N78+O78)/(1-0.3)))</f>
        <v>30.321890410958904</v>
      </c>
      <c r="Q78" s="63" t="e">
        <f>IF('Simulação Added Value'!$M$5="GERENTE DE CONTA",(((N78+O78)+VLOOKUP(A78,'Simulação Added Value'!$N$42:$O$42,2,0))/(1-'Simulação Added Value'!$E$19)),(((((N78+O78)+VLOOKUP(A78,'Simulação Added Value'!$N$42:$O$42,2,0)))/(1-'Simulação Added Value'!$E$19))))</f>
        <v>#N/A</v>
      </c>
      <c r="R78" s="63"/>
      <c r="S78" s="188">
        <v>22.134979999999999</v>
      </c>
      <c r="T78" s="188">
        <f>VLOOKUP(A78,'[1]Copia Custo Periodico P_Simulad'!$A:$I,9,0)</f>
        <v>22.134979999999999</v>
      </c>
      <c r="U78" s="188">
        <f t="shared" si="7"/>
        <v>0</v>
      </c>
      <c r="V78" s="148">
        <f t="shared" si="8"/>
        <v>0</v>
      </c>
      <c r="W78" s="188"/>
      <c r="X78" s="191"/>
      <c r="Y78" s="191"/>
    </row>
    <row r="79" spans="1:25" ht="15" customHeight="1">
      <c r="A79" s="46" t="str">
        <f t="shared" si="6"/>
        <v>816000761040</v>
      </c>
      <c r="B79" s="190" t="s">
        <v>703</v>
      </c>
      <c r="C79" s="190">
        <v>1040</v>
      </c>
      <c r="D79" s="190" t="s">
        <v>1125</v>
      </c>
      <c r="E79" s="165">
        <v>100010543</v>
      </c>
      <c r="F79" s="39">
        <v>81600076</v>
      </c>
      <c r="G79" s="190" t="s">
        <v>1602</v>
      </c>
      <c r="H79" s="190" t="s">
        <v>7</v>
      </c>
      <c r="I79" s="190"/>
      <c r="J79" s="190"/>
      <c r="K79" s="168"/>
      <c r="L79" s="190"/>
      <c r="M79" s="226">
        <v>1.7999999999999999E-2</v>
      </c>
      <c r="N79" s="162">
        <f t="shared" si="5"/>
        <v>0.94630000000000003</v>
      </c>
      <c r="O79" s="161">
        <f>IF(H79="Accessories",0,(VLOOKUP(C79&amp;H79,EE!$I:$L,4,FALSE)))</f>
        <v>0</v>
      </c>
      <c r="P79" s="161">
        <f>IF('Simulação Added Value'!$M$5="GERENTE DE CONTA",((N79+O79)/(1-'Simulação Added Value'!$E$19)),((N79+O79)/(1-0.3)))</f>
        <v>1.2963013698630137</v>
      </c>
      <c r="Q79" s="63" t="e">
        <f>IF('Simulação Added Value'!$M$5="GERENTE DE CONTA",(((N79+O79)+VLOOKUP(A79,'Simulação Added Value'!$N$42:$O$42,2,0))/(1-'Simulação Added Value'!$E$19)),(((((N79+O79)+VLOOKUP(A79,'Simulação Added Value'!$N$42:$O$42,2,0)))/(1-'Simulação Added Value'!$E$19))))</f>
        <v>#N/A</v>
      </c>
      <c r="R79" s="63"/>
      <c r="S79" s="188">
        <v>0.94630000000000003</v>
      </c>
      <c r="T79" s="188">
        <f>VLOOKUP(A79,'[1]Copia Custo Periodico P_Simulad'!$A:$I,9,0)</f>
        <v>0.94630000000000003</v>
      </c>
      <c r="U79" s="188">
        <f t="shared" si="7"/>
        <v>0</v>
      </c>
      <c r="V79" s="148">
        <f t="shared" si="8"/>
        <v>0</v>
      </c>
      <c r="W79" s="188"/>
      <c r="X79" s="187"/>
      <c r="Y79" s="187"/>
    </row>
    <row r="80" spans="1:25" ht="15" customHeight="1">
      <c r="A80" s="46" t="str">
        <f t="shared" si="6"/>
        <v>823000122060</v>
      </c>
      <c r="B80" s="190" t="s">
        <v>2626</v>
      </c>
      <c r="C80" s="190">
        <v>2060</v>
      </c>
      <c r="D80" s="190" t="s">
        <v>1124</v>
      </c>
      <c r="E80" s="157">
        <v>100006139</v>
      </c>
      <c r="F80" s="39">
        <v>82300012</v>
      </c>
      <c r="G80" s="190" t="s">
        <v>1555</v>
      </c>
      <c r="H80" s="190" t="s">
        <v>7</v>
      </c>
      <c r="I80" s="190"/>
      <c r="J80" s="190"/>
      <c r="K80" s="190"/>
      <c r="L80" s="190"/>
      <c r="M80" s="226">
        <v>3.3000000000000002E-2</v>
      </c>
      <c r="N80" s="162">
        <f t="shared" si="5"/>
        <v>2.5316999999999998</v>
      </c>
      <c r="O80" s="161">
        <f>IF(H80="Accessories",0,(VLOOKUP(C80&amp;H80,EE!$I:$L,4,FALSE)))</f>
        <v>0</v>
      </c>
      <c r="P80" s="161">
        <f>IF('Simulação Added Value'!$M$5="GERENTE DE CONTA",((N80+O80)/(1-'Simulação Added Value'!$E$19)),((N80+O80)/(1-0.3)))</f>
        <v>3.4680821917808218</v>
      </c>
      <c r="Q80" s="63" t="e">
        <f>IF('Simulação Added Value'!$M$5="GERENTE DE CONTA",(((N80+O80)+VLOOKUP(A80,'Simulação Added Value'!$N$42:$O$42,2,0))/(1-'Simulação Added Value'!$E$19)),(((((N80+O80)+VLOOKUP(A80,'Simulação Added Value'!$N$42:$O$42,2,0)))/(1-'Simulação Added Value'!$E$19))))</f>
        <v>#N/A</v>
      </c>
      <c r="R80" s="63"/>
      <c r="S80" s="188">
        <v>2.5316999999999998</v>
      </c>
      <c r="T80" s="188">
        <f>VLOOKUP(A80,'[1]Copia Custo Periodico P_Simulad'!$A:$I,9,0)</f>
        <v>2.5316999999999998</v>
      </c>
      <c r="U80" s="188">
        <f t="shared" si="7"/>
        <v>0</v>
      </c>
      <c r="V80" s="148">
        <f t="shared" si="8"/>
        <v>0</v>
      </c>
      <c r="W80" s="188"/>
      <c r="X80" s="191"/>
      <c r="Y80" s="191"/>
    </row>
    <row r="81" spans="1:25" ht="15" customHeight="1">
      <c r="A81" s="46" t="str">
        <f t="shared" si="6"/>
        <v>816000122060</v>
      </c>
      <c r="B81" s="190" t="s">
        <v>2626</v>
      </c>
      <c r="C81" s="190">
        <v>2060</v>
      </c>
      <c r="D81" s="190" t="s">
        <v>1124</v>
      </c>
      <c r="E81" s="157">
        <v>100001064</v>
      </c>
      <c r="F81" s="39">
        <v>81600012</v>
      </c>
      <c r="G81" s="190" t="s">
        <v>1557</v>
      </c>
      <c r="H81" s="190" t="s">
        <v>7</v>
      </c>
      <c r="I81" s="190"/>
      <c r="J81" s="190"/>
      <c r="K81" s="190"/>
      <c r="L81" s="190"/>
      <c r="M81" s="226">
        <v>1.6E-2</v>
      </c>
      <c r="N81" s="162">
        <f t="shared" si="5"/>
        <v>0.41088999999999998</v>
      </c>
      <c r="O81" s="161">
        <f>IF(H81="Accessories",0,(VLOOKUP(C81&amp;H81,EE!$I:$L,4,FALSE)))</f>
        <v>0</v>
      </c>
      <c r="P81" s="161">
        <f>IF('Simulação Added Value'!$M$5="GERENTE DE CONTA",((N81+O81)/(1-'Simulação Added Value'!$E$19)),((N81+O81)/(1-0.3)))</f>
        <v>0.56286301369863012</v>
      </c>
      <c r="Q81" s="63" t="e">
        <f>IF('Simulação Added Value'!$M$5="GERENTE DE CONTA",(((N81+O81)+VLOOKUP(A81,'Simulação Added Value'!$N$42:$O$42,2,0))/(1-'Simulação Added Value'!$E$19)),(((((N81+O81)+VLOOKUP(A81,'Simulação Added Value'!$N$42:$O$42,2,0)))/(1-'Simulação Added Value'!$E$19))))</f>
        <v>#N/A</v>
      </c>
      <c r="R81" s="63"/>
      <c r="S81" s="188">
        <v>0.41088999999999998</v>
      </c>
      <c r="T81" s="188">
        <f>VLOOKUP(A81,'[1]Copia Custo Periodico P_Simulad'!$A:$I,9,0)</f>
        <v>0.41088999999999998</v>
      </c>
      <c r="U81" s="188">
        <f t="shared" si="7"/>
        <v>0</v>
      </c>
      <c r="V81" s="148">
        <f t="shared" si="8"/>
        <v>0</v>
      </c>
      <c r="W81" s="188"/>
      <c r="X81" s="190"/>
      <c r="Y81" s="190"/>
    </row>
    <row r="82" spans="1:25" ht="15" customHeight="1">
      <c r="A82" s="46" t="str">
        <f t="shared" si="6"/>
        <v>816000061040</v>
      </c>
      <c r="B82" s="190" t="s">
        <v>703</v>
      </c>
      <c r="C82" s="190">
        <v>1040</v>
      </c>
      <c r="D82" s="190" t="s">
        <v>1125</v>
      </c>
      <c r="E82" s="190">
        <v>100000871</v>
      </c>
      <c r="F82" s="39">
        <v>81600006</v>
      </c>
      <c r="G82" s="190" t="s">
        <v>900</v>
      </c>
      <c r="H82" s="190" t="s">
        <v>7</v>
      </c>
      <c r="I82" s="190"/>
      <c r="J82" s="190"/>
      <c r="K82" s="190"/>
      <c r="L82" s="190"/>
      <c r="M82" s="223">
        <v>0.27</v>
      </c>
      <c r="N82" s="162">
        <f t="shared" si="5"/>
        <v>10.84698</v>
      </c>
      <c r="O82" s="161">
        <f>IF(H82="Accessories",0,(VLOOKUP(C82&amp;H82,EE!$I:$L,4,FALSE)))</f>
        <v>0</v>
      </c>
      <c r="P82" s="161">
        <f>IF('Simulação Added Value'!$M$5="GERENTE DE CONTA",((N82+O82)/(1-'Simulação Added Value'!$E$19)),((N82+O82)/(1-0.3)))</f>
        <v>14.858876712328767</v>
      </c>
      <c r="Q82" s="190"/>
      <c r="R82" s="190"/>
      <c r="S82" s="188">
        <v>10.84698</v>
      </c>
      <c r="T82" s="188">
        <f>VLOOKUP(A82,'[1]Copia Custo Periodico P_Simulad'!$A:$I,9,0)</f>
        <v>10.84698</v>
      </c>
      <c r="U82" s="188">
        <f t="shared" si="7"/>
        <v>0</v>
      </c>
      <c r="V82" s="148">
        <f t="shared" si="8"/>
        <v>0</v>
      </c>
      <c r="W82" s="190"/>
      <c r="X82" s="190"/>
      <c r="Y82" s="190"/>
    </row>
    <row r="83" spans="1:25" ht="15" customHeight="1">
      <c r="A83" s="46" t="str">
        <f t="shared" si="6"/>
        <v>810000331040</v>
      </c>
      <c r="B83" s="190" t="s">
        <v>703</v>
      </c>
      <c r="C83" s="190">
        <v>1040</v>
      </c>
      <c r="D83" s="190" t="s">
        <v>1125</v>
      </c>
      <c r="E83" s="164">
        <v>100010303</v>
      </c>
      <c r="F83" s="39">
        <v>81000033</v>
      </c>
      <c r="G83" s="190" t="s">
        <v>1604</v>
      </c>
      <c r="H83" s="190" t="s">
        <v>7</v>
      </c>
      <c r="I83" s="159"/>
      <c r="J83" s="159"/>
      <c r="K83" s="160"/>
      <c r="L83" s="159"/>
      <c r="M83" s="227">
        <v>3.5999999999999997E-2</v>
      </c>
      <c r="N83" s="162">
        <f t="shared" si="5"/>
        <v>2.4141300000000001</v>
      </c>
      <c r="O83" s="161">
        <f>IF(H83="Accessories",0,(VLOOKUP(C83&amp;H83,EE!$I:$L,4,FALSE)))</f>
        <v>0</v>
      </c>
      <c r="P83" s="161">
        <f>IF('Simulação Added Value'!$M$5="GERENTE DE CONTA",((N83+O83)/(1-'Simulação Added Value'!$E$19)),((N83+O83)/(1-0.3)))</f>
        <v>3.3070273972602742</v>
      </c>
      <c r="Q83" s="63" t="e">
        <f>IF('Simulação Added Value'!$M$5="GERENTE DE CONTA",(((N83+O83)+VLOOKUP(A83,'Simulação Added Value'!$N$42:$O$42,2,0))/(1-'Simulação Added Value'!$E$19)),(((((N83+O83)+VLOOKUP(A83,'Simulação Added Value'!$N$42:$O$42,2,0)))/(1-'Simulação Added Value'!$E$19))))</f>
        <v>#N/A</v>
      </c>
      <c r="R83" s="63"/>
      <c r="S83" s="188">
        <v>2.4141300000000001</v>
      </c>
      <c r="T83" s="188">
        <f>VLOOKUP(A83,'[1]Copia Custo Periodico P_Simulad'!$A:$I,9,0)</f>
        <v>2.4141300000000001</v>
      </c>
      <c r="U83" s="188">
        <f t="shared" si="7"/>
        <v>0</v>
      </c>
      <c r="V83" s="148">
        <f t="shared" si="8"/>
        <v>0</v>
      </c>
      <c r="W83" s="188"/>
      <c r="X83" s="187"/>
      <c r="Y83" s="187"/>
    </row>
    <row r="84" spans="1:25" ht="15" customHeight="1">
      <c r="A84" s="46" t="str">
        <f t="shared" si="6"/>
        <v>120106741040</v>
      </c>
      <c r="B84" s="190" t="s">
        <v>703</v>
      </c>
      <c r="C84" s="190">
        <v>1040</v>
      </c>
      <c r="D84" s="190" t="s">
        <v>1125</v>
      </c>
      <c r="E84" s="158">
        <v>120010674</v>
      </c>
      <c r="F84" s="39">
        <v>12010674</v>
      </c>
      <c r="G84" s="190" t="s">
        <v>1609</v>
      </c>
      <c r="H84" s="190" t="s">
        <v>7</v>
      </c>
      <c r="I84" s="159"/>
      <c r="J84" s="159"/>
      <c r="K84" s="160"/>
      <c r="L84" s="159"/>
      <c r="M84" s="227">
        <v>1.3049999999999999</v>
      </c>
      <c r="N84" s="162">
        <f t="shared" si="5"/>
        <v>26.677989999999998</v>
      </c>
      <c r="O84" s="161">
        <f>IF(H84="Accessories",0,(VLOOKUP(C84&amp;H84,EE!$I:$L,4,FALSE)))</f>
        <v>0</v>
      </c>
      <c r="P84" s="161">
        <f>IF('Simulação Added Value'!$M$5="GERENTE DE CONTA",((N84+O84)/(1-'Simulação Added Value'!$E$19)),((N84+O84)/(1-0.3)))</f>
        <v>36.545191780821916</v>
      </c>
      <c r="Q84" s="63" t="e">
        <f>IF('Simulação Added Value'!$M$5="GERENTE DE CONTA",(((N84+O84)+VLOOKUP(A84,'Simulação Added Value'!$N$42:$O$42,2,0))/(1-'Simulação Added Value'!$E$19)),(((((N84+O84)+VLOOKUP(A84,'Simulação Added Value'!$N$42:$O$42,2,0)))/(1-'Simulação Added Value'!$E$19))))</f>
        <v>#N/A</v>
      </c>
      <c r="R84" s="63"/>
      <c r="S84" s="188">
        <v>26.677989999999998</v>
      </c>
      <c r="T84" s="188">
        <f>VLOOKUP(A84,'[1]Copia Custo Periodico P_Simulad'!$A:$I,9,0)</f>
        <v>26.677989999999998</v>
      </c>
      <c r="U84" s="188">
        <f t="shared" si="7"/>
        <v>0</v>
      </c>
      <c r="V84" s="148">
        <f t="shared" si="8"/>
        <v>0</v>
      </c>
      <c r="W84" s="188"/>
      <c r="X84" s="187"/>
      <c r="Y84" s="187"/>
    </row>
    <row r="85" spans="1:25" ht="15" customHeight="1">
      <c r="A85" s="46" t="str">
        <f t="shared" si="6"/>
        <v>816000291040</v>
      </c>
      <c r="B85" s="190" t="s">
        <v>703</v>
      </c>
      <c r="C85" s="190">
        <v>1040</v>
      </c>
      <c r="D85" s="190" t="s">
        <v>1125</v>
      </c>
      <c r="E85" s="164">
        <v>100006109</v>
      </c>
      <c r="F85" s="39">
        <v>81600029</v>
      </c>
      <c r="G85" s="190" t="s">
        <v>328</v>
      </c>
      <c r="H85" s="190" t="s">
        <v>7</v>
      </c>
      <c r="I85" s="159"/>
      <c r="J85" s="159"/>
      <c r="K85" s="160"/>
      <c r="L85" s="159"/>
      <c r="M85" s="227">
        <v>1E-3</v>
      </c>
      <c r="N85" s="162">
        <f t="shared" si="5"/>
        <v>0.21906999999999999</v>
      </c>
      <c r="O85" s="161">
        <f>IF(H85="Accessories",0,(VLOOKUP(C85&amp;H85,EE!$I:$L,4,FALSE)))</f>
        <v>0</v>
      </c>
      <c r="P85" s="161">
        <f>IF('Simulação Added Value'!$M$5="GERENTE DE CONTA",((N85+O85)/(1-'Simulação Added Value'!$E$19)),((N85+O85)/(1-0.3)))</f>
        <v>0.30009589041095891</v>
      </c>
      <c r="Q85" s="63" t="e">
        <f>IF('Simulação Added Value'!$M$5="GERENTE DE CONTA",(((N85+O85)+VLOOKUP(A85,'Simulação Added Value'!$N$42:$O$42,2,0))/(1-'Simulação Added Value'!$E$19)),(((((N85+O85)+VLOOKUP(A85,'Simulação Added Value'!$N$42:$O$42,2,0)))/(1-'Simulação Added Value'!$E$19))))</f>
        <v>#N/A</v>
      </c>
      <c r="R85" s="63"/>
      <c r="S85" s="188">
        <v>0.21906999999999999</v>
      </c>
      <c r="T85" s="188">
        <f>VLOOKUP(A85,'[1]Copia Custo Periodico P_Simulad'!$A:$I,9,0)</f>
        <v>0.21906999999999999</v>
      </c>
      <c r="U85" s="188">
        <f t="shared" si="7"/>
        <v>0</v>
      </c>
      <c r="V85" s="148">
        <f t="shared" si="8"/>
        <v>0</v>
      </c>
      <c r="W85" s="188"/>
      <c r="X85" s="187"/>
      <c r="Y85" s="187"/>
    </row>
    <row r="86" spans="1:25" ht="15" customHeight="1">
      <c r="A86" s="46" t="str">
        <f t="shared" si="6"/>
        <v>620106992060</v>
      </c>
      <c r="B86" s="190" t="s">
        <v>2626</v>
      </c>
      <c r="C86" s="190">
        <v>2060</v>
      </c>
      <c r="D86" s="190" t="s">
        <v>1124</v>
      </c>
      <c r="E86" s="190">
        <v>120010699</v>
      </c>
      <c r="F86" s="39">
        <v>62010699</v>
      </c>
      <c r="G86" s="190" t="s">
        <v>972</v>
      </c>
      <c r="H86" s="190" t="s">
        <v>7</v>
      </c>
      <c r="I86" s="190"/>
      <c r="J86" s="190"/>
      <c r="K86" s="190"/>
      <c r="L86" s="190"/>
      <c r="M86" s="223">
        <v>1.5369999999999999</v>
      </c>
      <c r="N86" s="162">
        <f t="shared" si="5"/>
        <v>17.44294</v>
      </c>
      <c r="O86" s="161">
        <f>IF(H86="Accessories",0,(VLOOKUP(C86&amp;H86,EE!$I:$L,4,FALSE)))</f>
        <v>0</v>
      </c>
      <c r="P86" s="161">
        <f>IF('Simulação Added Value'!$M$5="GERENTE DE CONTA",((N86+O86)/(1-'Simulação Added Value'!$E$19)),((N86+O86)/(1-0.3)))</f>
        <v>23.894438356164386</v>
      </c>
      <c r="Q86" s="190"/>
      <c r="R86" s="190"/>
      <c r="S86" s="188">
        <v>17.44294</v>
      </c>
      <c r="T86" s="188">
        <f>VLOOKUP(A86,'[1]Copia Custo Periodico P_Simulad'!$A:$I,9,0)</f>
        <v>17.44294</v>
      </c>
      <c r="U86" s="188">
        <f t="shared" si="7"/>
        <v>0</v>
      </c>
      <c r="V86" s="148">
        <f t="shared" si="8"/>
        <v>0</v>
      </c>
      <c r="W86" s="190"/>
      <c r="X86" s="190"/>
      <c r="Y86" s="190"/>
    </row>
    <row r="87" spans="1:25" ht="15" customHeight="1">
      <c r="A87" s="46" t="str">
        <f t="shared" si="6"/>
        <v>816000724010</v>
      </c>
      <c r="B87" s="190" t="s">
        <v>447</v>
      </c>
      <c r="C87" s="190">
        <v>4010</v>
      </c>
      <c r="D87" s="190" t="s">
        <v>1126</v>
      </c>
      <c r="E87" s="190">
        <v>100010462</v>
      </c>
      <c r="F87" s="39">
        <v>81600072</v>
      </c>
      <c r="G87" s="190" t="s">
        <v>1616</v>
      </c>
      <c r="H87" s="190" t="s">
        <v>7</v>
      </c>
      <c r="I87" s="190"/>
      <c r="J87" s="190"/>
      <c r="K87" s="168"/>
      <c r="L87" s="190"/>
      <c r="M87" s="226">
        <v>0.182</v>
      </c>
      <c r="N87" s="162">
        <f t="shared" si="5"/>
        <v>10.33714</v>
      </c>
      <c r="O87" s="161">
        <f>IF(H87="Accessories",0,(VLOOKUP(C87&amp;H87,EE!$I:$L,4,FALSE)))</f>
        <v>0</v>
      </c>
      <c r="P87" s="161">
        <f>IF('Simulação Added Value'!$M$5="GERENTE DE CONTA",((N87+O87)/(1-'Simulação Added Value'!$E$19)),((N87+O87)/(1-0.3)))</f>
        <v>14.160465753424658</v>
      </c>
      <c r="Q87" s="63" t="e">
        <f>IF('Simulação Added Value'!$M$5="GERENTE DE CONTA",(((N87+O87)+VLOOKUP(A87,'Simulação Added Value'!$N$42:$O$42,2,0))/(1-'Simulação Added Value'!$E$19)),(((((N87+O87)+VLOOKUP(A87,'Simulação Added Value'!$N$42:$O$42,2,0)))/(1-'Simulação Added Value'!$E$19))))</f>
        <v>#N/A</v>
      </c>
      <c r="R87" s="63"/>
      <c r="S87" s="188">
        <v>10.33714</v>
      </c>
      <c r="T87" s="188">
        <f>VLOOKUP(A87,'[1]Copia Custo Periodico P_Simulad'!$A:$I,9,0)</f>
        <v>10.33714</v>
      </c>
      <c r="U87" s="188">
        <f t="shared" si="7"/>
        <v>0</v>
      </c>
      <c r="V87" s="148">
        <f t="shared" si="8"/>
        <v>0</v>
      </c>
      <c r="W87" s="188"/>
      <c r="X87" s="187"/>
      <c r="Y87" s="187"/>
    </row>
    <row r="88" spans="1:25" ht="15" customHeight="1">
      <c r="A88" s="46" t="str">
        <f t="shared" si="6"/>
        <v>823000052060</v>
      </c>
      <c r="B88" s="190" t="s">
        <v>2626</v>
      </c>
      <c r="C88" s="190">
        <v>2060</v>
      </c>
      <c r="D88" s="190" t="s">
        <v>1124</v>
      </c>
      <c r="E88" s="157">
        <v>100001068</v>
      </c>
      <c r="F88" s="39">
        <v>82300005</v>
      </c>
      <c r="G88" s="190" t="s">
        <v>1539</v>
      </c>
      <c r="H88" s="190" t="s">
        <v>7</v>
      </c>
      <c r="I88" s="190"/>
      <c r="J88" s="190"/>
      <c r="K88" s="190"/>
      <c r="L88" s="190"/>
      <c r="M88" s="226">
        <v>3.3000000000000002E-2</v>
      </c>
      <c r="N88" s="162">
        <f t="shared" si="5"/>
        <v>0.64763000000000004</v>
      </c>
      <c r="O88" s="161">
        <f>IF(H88="Accessories",0,(VLOOKUP(C88&amp;H88,EE!$I:$L,4,FALSE)))</f>
        <v>0</v>
      </c>
      <c r="P88" s="161">
        <f>IF('Simulação Added Value'!$M$5="GERENTE DE CONTA",((N88+O88)/(1-'Simulação Added Value'!$E$19)),((N88+O88)/(1-0.3)))</f>
        <v>0.88716438356164395</v>
      </c>
      <c r="Q88" s="63" t="e">
        <f>IF('Simulação Added Value'!$M$5="GERENTE DE CONTA",(((N88+O88)+VLOOKUP(A88,'Simulação Added Value'!$N$42:$O$42,2,0))/(1-'Simulação Added Value'!$E$19)),(((((N88+O88)+VLOOKUP(A88,'Simulação Added Value'!$N$42:$O$42,2,0)))/(1-'Simulação Added Value'!$E$19))))</f>
        <v>#N/A</v>
      </c>
      <c r="R88" s="63"/>
      <c r="S88" s="188">
        <v>0.64763000000000004</v>
      </c>
      <c r="T88" s="188">
        <f>VLOOKUP(A88,'[1]Copia Custo Periodico P_Simulad'!$A:$I,9,0)</f>
        <v>0.64763000000000004</v>
      </c>
      <c r="U88" s="188">
        <f t="shared" si="7"/>
        <v>0</v>
      </c>
      <c r="V88" s="148">
        <f t="shared" si="8"/>
        <v>0</v>
      </c>
      <c r="W88" s="188"/>
      <c r="X88" s="190"/>
      <c r="Y88" s="190"/>
    </row>
    <row r="89" spans="1:25" ht="15" customHeight="1">
      <c r="A89" s="46" t="str">
        <f t="shared" si="6"/>
        <v>220005401040</v>
      </c>
      <c r="B89" s="190" t="s">
        <v>703</v>
      </c>
      <c r="C89" s="190">
        <v>1040</v>
      </c>
      <c r="D89" s="190" t="s">
        <v>1125</v>
      </c>
      <c r="E89" s="164">
        <v>120000540</v>
      </c>
      <c r="F89" s="39">
        <v>22000540</v>
      </c>
      <c r="G89" s="190" t="s">
        <v>1595</v>
      </c>
      <c r="H89" s="190" t="s">
        <v>7</v>
      </c>
      <c r="I89" s="159"/>
      <c r="J89" s="159"/>
      <c r="K89" s="160"/>
      <c r="L89" s="159"/>
      <c r="M89" s="227">
        <v>1.2E-2</v>
      </c>
      <c r="N89" s="162">
        <f t="shared" si="5"/>
        <v>0.26168999999999998</v>
      </c>
      <c r="O89" s="161">
        <f>IF(H89="Accessories",0,(VLOOKUP(C89&amp;H89,EE!$I:$L,4,FALSE)))</f>
        <v>0</v>
      </c>
      <c r="P89" s="161">
        <f>IF('Simulação Added Value'!$M$5="GERENTE DE CONTA",((N89+O89)/(1-'Simulação Added Value'!$E$19)),((N89+O89)/(1-0.3)))</f>
        <v>0.35847945205479448</v>
      </c>
      <c r="Q89" s="63" t="e">
        <f>IF('Simulação Added Value'!$M$5="GERENTE DE CONTA",(((N89+O89)+VLOOKUP(A89,'Simulação Added Value'!$N$42:$O$42,2,0))/(1-'Simulação Added Value'!$E$19)),(((((N89+O89)+VLOOKUP(A89,'Simulação Added Value'!$N$42:$O$42,2,0)))/(1-'Simulação Added Value'!$E$19))))</f>
        <v>#N/A</v>
      </c>
      <c r="R89" s="63"/>
      <c r="S89" s="188">
        <v>0.26168999999999998</v>
      </c>
      <c r="T89" s="188">
        <f>VLOOKUP(A89,'[1]Copia Custo Periodico P_Simulad'!$A:$I,9,0)</f>
        <v>0.26168999999999998</v>
      </c>
      <c r="U89" s="188">
        <f t="shared" si="7"/>
        <v>0</v>
      </c>
      <c r="V89" s="148">
        <f t="shared" si="8"/>
        <v>0</v>
      </c>
      <c r="W89" s="188"/>
      <c r="X89" s="187"/>
      <c r="Y89" s="187"/>
    </row>
    <row r="90" spans="1:25" ht="15" customHeight="1">
      <c r="A90" s="46" t="str">
        <f t="shared" si="6"/>
        <v>816000211040</v>
      </c>
      <c r="B90" s="190" t="s">
        <v>703</v>
      </c>
      <c r="C90" s="190">
        <v>1040</v>
      </c>
      <c r="D90" s="190" t="s">
        <v>1125</v>
      </c>
      <c r="E90" s="158">
        <v>100002534</v>
      </c>
      <c r="F90" s="39">
        <v>81600021</v>
      </c>
      <c r="G90" s="190" t="s">
        <v>1598</v>
      </c>
      <c r="H90" s="190" t="s">
        <v>7</v>
      </c>
      <c r="I90" s="159"/>
      <c r="J90" s="159"/>
      <c r="K90" s="160"/>
      <c r="L90" s="159"/>
      <c r="M90" s="227">
        <v>0.01</v>
      </c>
      <c r="N90" s="162">
        <f t="shared" si="5"/>
        <v>6.6559999999999994E-2</v>
      </c>
      <c r="O90" s="161">
        <f>IF(H90="Accessories",0,(VLOOKUP(C90&amp;H90,EE!$I:$L,4,FALSE)))</f>
        <v>0</v>
      </c>
      <c r="P90" s="161">
        <f>IF('Simulação Added Value'!$M$5="GERENTE DE CONTA",((N90+O90)/(1-'Simulação Added Value'!$E$19)),((N90+O90)/(1-0.3)))</f>
        <v>9.1178082191780821E-2</v>
      </c>
      <c r="Q90" s="63" t="e">
        <f>IF('Simulação Added Value'!$M$5="GERENTE DE CONTA",(((N90+O90)+VLOOKUP(A90,'Simulação Added Value'!$N$42:$O$42,2,0))/(1-'Simulação Added Value'!$E$19)),(((((N90+O90)+VLOOKUP(A90,'Simulação Added Value'!$N$42:$O$42,2,0)))/(1-'Simulação Added Value'!$E$19))))</f>
        <v>#N/A</v>
      </c>
      <c r="R90" s="63"/>
      <c r="S90" s="188">
        <v>6.6559999999999994E-2</v>
      </c>
      <c r="T90" s="188">
        <f>VLOOKUP(A90,'[1]Copia Custo Periodico P_Simulad'!$A:$I,9,0)</f>
        <v>6.6559999999999994E-2</v>
      </c>
      <c r="U90" s="188">
        <f t="shared" si="7"/>
        <v>0</v>
      </c>
      <c r="V90" s="148">
        <f t="shared" si="8"/>
        <v>0</v>
      </c>
      <c r="W90" s="188"/>
      <c r="X90" s="187"/>
      <c r="Y90" s="187"/>
    </row>
    <row r="91" spans="1:25" ht="15" customHeight="1">
      <c r="A91" s="46" t="str">
        <f t="shared" si="6"/>
        <v>816000602060</v>
      </c>
      <c r="B91" s="190" t="s">
        <v>2626</v>
      </c>
      <c r="C91" s="190">
        <v>2060</v>
      </c>
      <c r="D91" s="190" t="s">
        <v>1124</v>
      </c>
      <c r="E91" s="157">
        <v>100010378</v>
      </c>
      <c r="F91" s="39">
        <v>81600060</v>
      </c>
      <c r="G91" s="190" t="s">
        <v>1543</v>
      </c>
      <c r="H91" s="190" t="s">
        <v>7</v>
      </c>
      <c r="I91" s="190"/>
      <c r="J91" s="190"/>
      <c r="K91" s="190"/>
      <c r="L91" s="190"/>
      <c r="M91" s="226">
        <v>5.0000000000000001E-3</v>
      </c>
      <c r="N91" s="162">
        <f t="shared" si="5"/>
        <v>0.44002000000000002</v>
      </c>
      <c r="O91" s="161">
        <f>IF(H91="Accessories",0,(VLOOKUP(C91&amp;H91,EE!$I:$L,4,FALSE)))</f>
        <v>0</v>
      </c>
      <c r="P91" s="161">
        <f>IF('Simulação Added Value'!$M$5="GERENTE DE CONTA",((N91+O91)/(1-'Simulação Added Value'!$E$19)),((N91+O91)/(1-0.3)))</f>
        <v>0.60276712328767124</v>
      </c>
      <c r="Q91" s="63" t="e">
        <f>IF('Simulação Added Value'!$M$5="GERENTE DE CONTA",(((N91+O91)+VLOOKUP(A91,'Simulação Added Value'!$N$42:$O$42,2,0))/(1-'Simulação Added Value'!$E$19)),(((((N91+O91)+VLOOKUP(A91,'Simulação Added Value'!$N$42:$O$42,2,0)))/(1-'Simulação Added Value'!$E$19))))</f>
        <v>#N/A</v>
      </c>
      <c r="R91" s="63"/>
      <c r="S91" s="188">
        <v>0.44002000000000002</v>
      </c>
      <c r="T91" s="188">
        <f>VLOOKUP(A91,'[1]Copia Custo Periodico P_Simulad'!$A:$I,9,0)</f>
        <v>0.44002000000000002</v>
      </c>
      <c r="U91" s="188">
        <f t="shared" si="7"/>
        <v>0</v>
      </c>
      <c r="V91" s="148">
        <f t="shared" si="8"/>
        <v>0</v>
      </c>
      <c r="W91" s="188"/>
      <c r="X91" s="191"/>
      <c r="Y91" s="191"/>
    </row>
    <row r="92" spans="1:25" ht="15" customHeight="1">
      <c r="A92" s="46" t="str">
        <f t="shared" si="6"/>
        <v>816000592060</v>
      </c>
      <c r="B92" s="190" t="s">
        <v>2626</v>
      </c>
      <c r="C92" s="190">
        <v>2060</v>
      </c>
      <c r="D92" s="190" t="s">
        <v>1124</v>
      </c>
      <c r="E92" s="157">
        <v>100010377</v>
      </c>
      <c r="F92" s="39">
        <v>81600059</v>
      </c>
      <c r="G92" s="190" t="s">
        <v>1545</v>
      </c>
      <c r="H92" s="190" t="s">
        <v>7</v>
      </c>
      <c r="I92" s="190"/>
      <c r="J92" s="190"/>
      <c r="K92" s="190"/>
      <c r="L92" s="190"/>
      <c r="M92" s="226">
        <v>5.0000000000000001E-3</v>
      </c>
      <c r="N92" s="162">
        <f t="shared" si="5"/>
        <v>0.87256999999999996</v>
      </c>
      <c r="O92" s="161">
        <f>IF(H92="Accessories",0,(VLOOKUP(C92&amp;H92,EE!$I:$L,4,FALSE)))</f>
        <v>0</v>
      </c>
      <c r="P92" s="161">
        <f>IF('Simulação Added Value'!$M$5="GERENTE DE CONTA",((N92+O92)/(1-'Simulação Added Value'!$E$19)),((N92+O92)/(1-0.3)))</f>
        <v>1.1953013698630137</v>
      </c>
      <c r="Q92" s="63" t="e">
        <f>IF('Simulação Added Value'!$M$5="GERENTE DE CONTA",(((N92+O92)+VLOOKUP(A92,'Simulação Added Value'!$N$42:$O$42,2,0))/(1-'Simulação Added Value'!$E$19)),(((((N92+O92)+VLOOKUP(A92,'Simulação Added Value'!$N$42:$O$42,2,0)))/(1-'Simulação Added Value'!$E$19))))</f>
        <v>#N/A</v>
      </c>
      <c r="R92" s="63"/>
      <c r="S92" s="188">
        <v>0.87256999999999996</v>
      </c>
      <c r="T92" s="188">
        <f>VLOOKUP(A92,'[1]Copia Custo Periodico P_Simulad'!$A:$I,9,0)</f>
        <v>0.87256999999999996</v>
      </c>
      <c r="U92" s="188">
        <f t="shared" si="7"/>
        <v>0</v>
      </c>
      <c r="V92" s="148">
        <f t="shared" si="8"/>
        <v>0</v>
      </c>
      <c r="W92" s="188"/>
      <c r="X92" s="191"/>
      <c r="Y92" s="191"/>
    </row>
    <row r="93" spans="1:25" ht="15" customHeight="1">
      <c r="A93" s="46" t="str">
        <f t="shared" si="6"/>
        <v>814000084010</v>
      </c>
      <c r="B93" s="190" t="s">
        <v>447</v>
      </c>
      <c r="C93" s="190">
        <v>4010</v>
      </c>
      <c r="D93" s="190" t="s">
        <v>1126</v>
      </c>
      <c r="E93" s="190">
        <v>100005318</v>
      </c>
      <c r="F93" s="39">
        <v>81400008</v>
      </c>
      <c r="G93" s="190" t="s">
        <v>85</v>
      </c>
      <c r="H93" s="190" t="s">
        <v>7</v>
      </c>
      <c r="I93" s="190"/>
      <c r="J93" s="190"/>
      <c r="K93" s="168"/>
      <c r="L93" s="190"/>
      <c r="M93" s="226">
        <v>0.01</v>
      </c>
      <c r="N93" s="162">
        <f t="shared" si="5"/>
        <v>4.00373</v>
      </c>
      <c r="O93" s="161">
        <f>IF(H93="Accessories",0,(VLOOKUP(C93&amp;H93,EE!$I:$L,4,FALSE)))</f>
        <v>0</v>
      </c>
      <c r="P93" s="161">
        <f>IF('Simulação Added Value'!$M$5="GERENTE DE CONTA",((N93+O93)/(1-'Simulação Added Value'!$E$19)),((N93+O93)/(1-0.3)))</f>
        <v>5.4845616438356162</v>
      </c>
      <c r="Q93" s="63" t="e">
        <f>IF('Simulação Added Value'!$M$5="GERENTE DE CONTA",(((N93+O93)+VLOOKUP(A93,'Simulação Added Value'!$N$42:$O$42,2,0))/(1-'Simulação Added Value'!$E$19)),(((((N93+O93)+VLOOKUP(A93,'Simulação Added Value'!$N$42:$O$42,2,0)))/(1-'Simulação Added Value'!$E$19))))</f>
        <v>#N/A</v>
      </c>
      <c r="R93" s="63"/>
      <c r="S93" s="188">
        <v>4.00373</v>
      </c>
      <c r="T93" s="188">
        <f>VLOOKUP(A93,'[1]Copia Custo Periodico P_Simulad'!$A:$I,9,0)</f>
        <v>4.00373</v>
      </c>
      <c r="U93" s="188">
        <f t="shared" si="7"/>
        <v>0</v>
      </c>
      <c r="V93" s="148">
        <f t="shared" si="8"/>
        <v>0</v>
      </c>
      <c r="W93" s="188"/>
      <c r="X93" s="187"/>
      <c r="Y93" s="187"/>
    </row>
    <row r="94" spans="1:25" ht="15" customHeight="1">
      <c r="A94" s="46" t="str">
        <f t="shared" si="6"/>
        <v>823000062060</v>
      </c>
      <c r="B94" s="190" t="s">
        <v>2626</v>
      </c>
      <c r="C94" s="190">
        <v>2060</v>
      </c>
      <c r="D94" s="190" t="s">
        <v>1124</v>
      </c>
      <c r="E94" s="157">
        <v>100001069</v>
      </c>
      <c r="F94" s="39">
        <v>82300006</v>
      </c>
      <c r="G94" s="190" t="s">
        <v>1538</v>
      </c>
      <c r="H94" s="190" t="s">
        <v>7</v>
      </c>
      <c r="I94" s="190"/>
      <c r="J94" s="190"/>
      <c r="K94" s="190"/>
      <c r="L94" s="190"/>
      <c r="M94" s="226">
        <v>6.0000000000000001E-3</v>
      </c>
      <c r="N94" s="162">
        <f t="shared" si="5"/>
        <v>0.1061</v>
      </c>
      <c r="O94" s="161">
        <f>IF(H94="Accessories",0,(VLOOKUP(C94&amp;H94,EE!$I:$L,4,FALSE)))</f>
        <v>0</v>
      </c>
      <c r="P94" s="161">
        <f>IF('Simulação Added Value'!$M$5="GERENTE DE CONTA",((N94+O94)/(1-'Simulação Added Value'!$E$19)),((N94+O94)/(1-0.3)))</f>
        <v>0.14534246575342466</v>
      </c>
      <c r="Q94" s="63" t="e">
        <f>IF('Simulação Added Value'!$M$5="GERENTE DE CONTA",(((N94+O94)+VLOOKUP(A94,'Simulação Added Value'!$N$42:$O$42,2,0))/(1-'Simulação Added Value'!$E$19)),(((((N94+O94)+VLOOKUP(A94,'Simulação Added Value'!$N$42:$O$42,2,0)))/(1-'Simulação Added Value'!$E$19))))</f>
        <v>#N/A</v>
      </c>
      <c r="R94" s="63"/>
      <c r="S94" s="188">
        <v>0.1061</v>
      </c>
      <c r="T94" s="188">
        <f>VLOOKUP(A94,'[1]Copia Custo Periodico P_Simulad'!$A:$I,9,0)</f>
        <v>0.1061</v>
      </c>
      <c r="U94" s="188">
        <f t="shared" si="7"/>
        <v>0</v>
      </c>
      <c r="V94" s="148">
        <f t="shared" si="8"/>
        <v>0</v>
      </c>
      <c r="W94" s="188"/>
      <c r="X94" s="190"/>
      <c r="Y94" s="190"/>
    </row>
    <row r="95" spans="1:25" ht="15" customHeight="1">
      <c r="A95" s="46" t="str">
        <f t="shared" si="6"/>
        <v>816000501040</v>
      </c>
      <c r="B95" s="190" t="s">
        <v>703</v>
      </c>
      <c r="C95" s="190">
        <v>1040</v>
      </c>
      <c r="D95" s="190" t="s">
        <v>1125</v>
      </c>
      <c r="E95" s="164">
        <v>100010304</v>
      </c>
      <c r="F95" s="39">
        <v>81600050</v>
      </c>
      <c r="G95" s="190" t="s">
        <v>1559</v>
      </c>
      <c r="H95" s="190" t="s">
        <v>7</v>
      </c>
      <c r="I95" s="159"/>
      <c r="J95" s="159"/>
      <c r="K95" s="160"/>
      <c r="L95" s="159"/>
      <c r="M95" s="227">
        <v>1.7999999999999999E-2</v>
      </c>
      <c r="N95" s="162">
        <f t="shared" ref="N95:N126" si="9">T95</f>
        <v>1.34382</v>
      </c>
      <c r="O95" s="161">
        <f>IF(H95="Accessories",0,(VLOOKUP(C95&amp;H95,EE!$I:$L,4,FALSE)))</f>
        <v>0</v>
      </c>
      <c r="P95" s="161">
        <f>IF('Simulação Added Value'!$M$5="GERENTE DE CONTA",((N95+O95)/(1-'Simulação Added Value'!$E$19)),((N95+O95)/(1-0.3)))</f>
        <v>1.8408493150684933</v>
      </c>
      <c r="Q95" s="63" t="e">
        <f>IF('Simulação Added Value'!$M$5="GERENTE DE CONTA",(((N95+O95)+VLOOKUP(A95,'Simulação Added Value'!$N$42:$O$42,2,0))/(1-'Simulação Added Value'!$E$19)),(((((N95+O95)+VLOOKUP(A95,'Simulação Added Value'!$N$42:$O$42,2,0)))/(1-'Simulação Added Value'!$E$19))))</f>
        <v>#N/A</v>
      </c>
      <c r="R95" s="63"/>
      <c r="S95" s="188">
        <v>1.34378</v>
      </c>
      <c r="T95" s="188">
        <f>VLOOKUP(A95,'[1]Copia Custo Periodico P_Simulad'!$A:$I,9,0)</f>
        <v>1.34382</v>
      </c>
      <c r="U95" s="188">
        <f t="shared" si="7"/>
        <v>4.0000000000040004E-5</v>
      </c>
      <c r="V95" s="148">
        <f t="shared" si="8"/>
        <v>2.9766777299933267E-5</v>
      </c>
      <c r="W95" s="188"/>
      <c r="X95" s="187"/>
      <c r="Y95" s="187"/>
    </row>
    <row r="96" spans="1:25" ht="15" customHeight="1">
      <c r="A96" s="46" t="str">
        <f t="shared" si="6"/>
        <v>220105221040</v>
      </c>
      <c r="B96" s="190" t="s">
        <v>703</v>
      </c>
      <c r="C96" s="190">
        <v>1040</v>
      </c>
      <c r="D96" s="190" t="s">
        <v>1125</v>
      </c>
      <c r="E96" s="164">
        <v>120010522</v>
      </c>
      <c r="F96" s="39">
        <v>22010522</v>
      </c>
      <c r="G96" s="190" t="s">
        <v>1606</v>
      </c>
      <c r="H96" s="190" t="s">
        <v>7</v>
      </c>
      <c r="I96" s="159"/>
      <c r="J96" s="159"/>
      <c r="K96" s="160"/>
      <c r="L96" s="159"/>
      <c r="M96" s="227">
        <v>1.11E-2</v>
      </c>
      <c r="N96" s="162">
        <f t="shared" si="9"/>
        <v>1.5992599999999999</v>
      </c>
      <c r="O96" s="161">
        <f>IF(H96="Accessories",0,(VLOOKUP(C96&amp;H96,EE!$I:$L,4,FALSE)))</f>
        <v>0</v>
      </c>
      <c r="P96" s="161">
        <f>IF('Simulação Added Value'!$M$5="GERENTE DE CONTA",((N96+O96)/(1-'Simulação Added Value'!$E$19)),((N96+O96)/(1-0.3)))</f>
        <v>2.1907671232876713</v>
      </c>
      <c r="Q96" s="63" t="e">
        <f>IF('Simulação Added Value'!$M$5="GERENTE DE CONTA",(((N96+O96)+VLOOKUP(A96,'Simulação Added Value'!$N$42:$O$42,2,0))/(1-'Simulação Added Value'!$E$19)),(((((N96+O96)+VLOOKUP(A96,'Simulação Added Value'!$N$42:$O$42,2,0)))/(1-'Simulação Added Value'!$E$19))))</f>
        <v>#N/A</v>
      </c>
      <c r="R96" s="63"/>
      <c r="S96" s="188">
        <v>1.5992000000000002</v>
      </c>
      <c r="T96" s="188">
        <f>VLOOKUP(A96,'[1]Copia Custo Periodico P_Simulad'!$A:$I,9,0)</f>
        <v>1.5992599999999999</v>
      </c>
      <c r="U96" s="188">
        <f t="shared" si="7"/>
        <v>5.9999999999726938E-5</v>
      </c>
      <c r="V96" s="148">
        <f t="shared" si="8"/>
        <v>3.7518759379517874E-5</v>
      </c>
      <c r="W96" s="188"/>
      <c r="X96" s="187"/>
      <c r="Y96" s="187"/>
    </row>
    <row r="97" spans="1:25" ht="15" customHeight="1">
      <c r="A97" s="46" t="str">
        <f t="shared" si="6"/>
        <v>120068741040</v>
      </c>
      <c r="B97" s="190" t="s">
        <v>703</v>
      </c>
      <c r="C97" s="190">
        <v>1040</v>
      </c>
      <c r="D97" s="190" t="s">
        <v>1125</v>
      </c>
      <c r="E97" s="158">
        <v>120006874</v>
      </c>
      <c r="F97" s="39">
        <v>12006874</v>
      </c>
      <c r="G97" s="190" t="s">
        <v>1601</v>
      </c>
      <c r="H97" s="190" t="s">
        <v>7</v>
      </c>
      <c r="I97" s="159"/>
      <c r="J97" s="159"/>
      <c r="K97" s="160"/>
      <c r="L97" s="159"/>
      <c r="M97" s="227">
        <v>4.0999000000000001E-2</v>
      </c>
      <c r="N97" s="162">
        <f t="shared" si="9"/>
        <v>2.1229199999999997</v>
      </c>
      <c r="O97" s="161">
        <f>IF(H97="Accessories",0,(VLOOKUP(C97&amp;H97,EE!$I:$L,4,FALSE)))</f>
        <v>0</v>
      </c>
      <c r="P97" s="161">
        <f>IF('Simulação Added Value'!$M$5="GERENTE DE CONTA",((N97+O97)/(1-'Simulação Added Value'!$E$19)),((N97+O97)/(1-0.3)))</f>
        <v>2.9081095890410955</v>
      </c>
      <c r="Q97" s="63" t="e">
        <f>IF('Simulação Added Value'!$M$5="GERENTE DE CONTA",(((N97+O97)+VLOOKUP(A97,'Simulação Added Value'!$N$42:$O$42,2,0))/(1-'Simulação Added Value'!$E$19)),(((((N97+O97)+VLOOKUP(A97,'Simulação Added Value'!$N$42:$O$42,2,0)))/(1-'Simulação Added Value'!$E$19))))</f>
        <v>#N/A</v>
      </c>
      <c r="R97" s="63"/>
      <c r="S97" s="188">
        <v>2.1224499999999997</v>
      </c>
      <c r="T97" s="188">
        <f>VLOOKUP(A97,'[1]Copia Custo Periodico P_Simulad'!$A:$I,9,0)</f>
        <v>2.1229199999999997</v>
      </c>
      <c r="U97" s="188">
        <f t="shared" si="7"/>
        <v>4.6999999999997044E-4</v>
      </c>
      <c r="V97" s="148">
        <f t="shared" si="8"/>
        <v>2.2144220122966018E-4</v>
      </c>
      <c r="W97" s="188"/>
      <c r="X97" s="187"/>
      <c r="Y97" s="187"/>
    </row>
    <row r="98" spans="1:25" ht="15" customHeight="1">
      <c r="A98" s="46" t="str">
        <f t="shared" si="6"/>
        <v>220105171040</v>
      </c>
      <c r="B98" s="190" t="s">
        <v>703</v>
      </c>
      <c r="C98" s="190">
        <v>1040</v>
      </c>
      <c r="D98" s="190" t="s">
        <v>1125</v>
      </c>
      <c r="E98" s="158">
        <v>120010517</v>
      </c>
      <c r="F98" s="39">
        <v>22010517</v>
      </c>
      <c r="G98" s="190" t="s">
        <v>1562</v>
      </c>
      <c r="H98" s="190" t="s">
        <v>7</v>
      </c>
      <c r="I98" s="159"/>
      <c r="J98" s="159"/>
      <c r="K98" s="160"/>
      <c r="L98" s="159"/>
      <c r="M98" s="227">
        <v>1.01E-2</v>
      </c>
      <c r="N98" s="162">
        <f t="shared" si="9"/>
        <v>0.30972</v>
      </c>
      <c r="O98" s="161">
        <f>IF(H98="Accessories",0,(VLOOKUP(C98&amp;H98,EE!$I:$L,4,FALSE)))</f>
        <v>0</v>
      </c>
      <c r="P98" s="161">
        <f>IF('Simulação Added Value'!$M$5="GERENTE DE CONTA",((N98+O98)/(1-'Simulação Added Value'!$E$19)),((N98+O98)/(1-0.3)))</f>
        <v>0.42427397260273975</v>
      </c>
      <c r="Q98" s="63" t="e">
        <f>IF('Simulação Added Value'!$M$5="GERENTE DE CONTA",(((N98+O98)+VLOOKUP(A98,'Simulação Added Value'!$N$42:$O$42,2,0))/(1-'Simulação Added Value'!$E$19)),(((((N98+O98)+VLOOKUP(A98,'Simulação Added Value'!$N$42:$O$42,2,0)))/(1-'Simulação Added Value'!$E$19))))</f>
        <v>#N/A</v>
      </c>
      <c r="R98" s="63"/>
      <c r="S98" s="188">
        <v>0.30961</v>
      </c>
      <c r="T98" s="188">
        <f>VLOOKUP(A98,'[1]Copia Custo Periodico P_Simulad'!$A:$I,9,0)</f>
        <v>0.30972</v>
      </c>
      <c r="U98" s="188">
        <f t="shared" si="7"/>
        <v>1.0999999999999899E-4</v>
      </c>
      <c r="V98" s="148">
        <f t="shared" si="8"/>
        <v>3.552856819870609E-4</v>
      </c>
      <c r="W98" s="188"/>
      <c r="X98" s="187"/>
      <c r="Y98" s="187"/>
    </row>
    <row r="99" spans="1:25" ht="15" customHeight="1">
      <c r="A99" s="46" t="str">
        <f t="shared" si="6"/>
        <v>120002301040</v>
      </c>
      <c r="B99" s="190" t="s">
        <v>703</v>
      </c>
      <c r="C99" s="190">
        <v>1040</v>
      </c>
      <c r="D99" s="190" t="s">
        <v>1125</v>
      </c>
      <c r="E99" s="156"/>
      <c r="F99" s="245">
        <v>12000230</v>
      </c>
      <c r="G99" s="190" t="s">
        <v>2770</v>
      </c>
      <c r="H99" s="190" t="s">
        <v>7</v>
      </c>
      <c r="I99" s="190"/>
      <c r="J99" s="190"/>
      <c r="K99" s="190"/>
      <c r="L99" s="190"/>
      <c r="M99" s="226">
        <v>2.02</v>
      </c>
      <c r="N99" s="162">
        <f t="shared" si="9"/>
        <v>27.56654</v>
      </c>
      <c r="O99" s="161">
        <f>IF(H99="Accessories",0,(VLOOKUP(C99&amp;H99,EE!$I:$L,4,FALSE)))</f>
        <v>0</v>
      </c>
      <c r="P99" s="161">
        <f>IF('Simulação Added Value'!$M$5="GERENTE DE CONTA",((N99+O99)/(1-'Simulação Added Value'!$E$19)),((N99+O99)/(1-0.3)))</f>
        <v>37.762383561643837</v>
      </c>
      <c r="Q99" s="190"/>
      <c r="R99" s="190"/>
      <c r="S99" s="188">
        <v>27.555350000000001</v>
      </c>
      <c r="T99" s="188">
        <f>VLOOKUP(A99,'[1]Copia Custo Periodico P_Simulad'!$A:$I,9,0)</f>
        <v>27.56654</v>
      </c>
      <c r="U99" s="188">
        <f t="shared" si="7"/>
        <v>1.1189999999999145E-2</v>
      </c>
      <c r="V99" s="148">
        <f t="shared" si="8"/>
        <v>4.0609173899075479E-4</v>
      </c>
      <c r="W99" s="190"/>
      <c r="X99" s="190"/>
      <c r="Y99" s="190"/>
    </row>
    <row r="100" spans="1:25" ht="15" customHeight="1">
      <c r="A100" s="46" t="str">
        <f t="shared" si="6"/>
        <v>816000311040</v>
      </c>
      <c r="B100" s="190" t="s">
        <v>703</v>
      </c>
      <c r="C100" s="190">
        <v>1040</v>
      </c>
      <c r="D100" s="190" t="s">
        <v>1125</v>
      </c>
      <c r="E100" s="190">
        <v>100006204</v>
      </c>
      <c r="F100" s="39">
        <v>81600031</v>
      </c>
      <c r="G100" s="190" t="s">
        <v>1572</v>
      </c>
      <c r="H100" s="190" t="s">
        <v>7</v>
      </c>
      <c r="I100" s="190"/>
      <c r="J100" s="190"/>
      <c r="K100" s="190"/>
      <c r="L100" s="190"/>
      <c r="M100" s="223">
        <v>2.5999999999999999E-2</v>
      </c>
      <c r="N100" s="162">
        <f t="shared" si="9"/>
        <v>0.54407000000000005</v>
      </c>
      <c r="O100" s="161">
        <f>IF(H100="Accessories",0,(VLOOKUP(C100&amp;H100,EE!$I:$L,4,FALSE)))</f>
        <v>0</v>
      </c>
      <c r="P100" s="161">
        <f>IF('Simulação Added Value'!$M$5="GERENTE DE CONTA",((N100+O100)/(1-'Simulação Added Value'!$E$19)),((N100+O100)/(1-0.3)))</f>
        <v>0.74530136986301376</v>
      </c>
      <c r="Q100" s="190"/>
      <c r="R100" s="190"/>
      <c r="S100" s="188">
        <v>0.54378000000000004</v>
      </c>
      <c r="T100" s="188">
        <f>VLOOKUP(A100,'[1]Copia Custo Periodico P_Simulad'!$A:$I,9,0)</f>
        <v>0.54407000000000005</v>
      </c>
      <c r="U100" s="188">
        <f t="shared" si="7"/>
        <v>2.9000000000001247E-4</v>
      </c>
      <c r="V100" s="148">
        <f t="shared" si="8"/>
        <v>5.3330390966932484E-4</v>
      </c>
      <c r="W100" s="190"/>
      <c r="X100" s="190"/>
      <c r="Y100" s="190"/>
    </row>
    <row r="101" spans="1:25" ht="15" customHeight="1">
      <c r="A101" s="46" t="str">
        <f t="shared" si="6"/>
        <v>530004704010</v>
      </c>
      <c r="B101" s="190" t="s">
        <v>447</v>
      </c>
      <c r="C101" s="190">
        <v>4010</v>
      </c>
      <c r="D101" s="190" t="s">
        <v>1126</v>
      </c>
      <c r="E101" s="190">
        <v>120000470</v>
      </c>
      <c r="F101" s="39">
        <v>53000470</v>
      </c>
      <c r="G101" s="190" t="s">
        <v>910</v>
      </c>
      <c r="H101" s="190" t="s">
        <v>7</v>
      </c>
      <c r="I101" s="190"/>
      <c r="J101" s="190"/>
      <c r="K101" s="190"/>
      <c r="L101" s="190"/>
      <c r="M101" s="223">
        <v>21.15</v>
      </c>
      <c r="N101" s="162">
        <f t="shared" si="9"/>
        <v>232.96448000000001</v>
      </c>
      <c r="O101" s="161">
        <f>IF(H101="Accessories",0,(VLOOKUP(C101&amp;H101,EE!$I:$L,4,FALSE)))</f>
        <v>0</v>
      </c>
      <c r="P101" s="161">
        <f>IF('Simulação Added Value'!$M$5="GERENTE DE CONTA",((N101+O101)/(1-'Simulação Added Value'!$E$19)),((N101+O101)/(1-0.3)))</f>
        <v>319.12942465753429</v>
      </c>
      <c r="Q101" s="190"/>
      <c r="R101" s="190"/>
      <c r="S101" s="188">
        <v>232.77330000000001</v>
      </c>
      <c r="T101" s="188">
        <f>VLOOKUP(A101,'[1]Copia Custo Periodico P_Simulad'!$A:$I,9,0)</f>
        <v>232.96448000000001</v>
      </c>
      <c r="U101" s="188">
        <f t="shared" si="7"/>
        <v>0.19118000000000279</v>
      </c>
      <c r="V101" s="148">
        <f t="shared" si="8"/>
        <v>8.2131412838148954E-4</v>
      </c>
      <c r="W101" s="190"/>
      <c r="X101" s="187"/>
      <c r="Y101" s="190"/>
    </row>
    <row r="102" spans="1:25" ht="15" customHeight="1">
      <c r="A102" s="46" t="str">
        <f t="shared" si="6"/>
        <v>220105361040</v>
      </c>
      <c r="B102" s="190" t="s">
        <v>703</v>
      </c>
      <c r="C102" s="190">
        <v>1040</v>
      </c>
      <c r="D102" s="190" t="s">
        <v>1125</v>
      </c>
      <c r="E102" s="164">
        <v>120010536</v>
      </c>
      <c r="F102" s="39">
        <v>22010536</v>
      </c>
      <c r="G102" s="190" t="s">
        <v>1607</v>
      </c>
      <c r="H102" s="190" t="s">
        <v>7</v>
      </c>
      <c r="I102" s="159"/>
      <c r="J102" s="159"/>
      <c r="K102" s="160"/>
      <c r="L102" s="159"/>
      <c r="M102" s="227">
        <v>1.11E-2</v>
      </c>
      <c r="N102" s="162">
        <f t="shared" si="9"/>
        <v>1.5837899999999998</v>
      </c>
      <c r="O102" s="161">
        <f>IF(H102="Accessories",0,(VLOOKUP(C102&amp;H102,EE!$I:$L,4,FALSE)))</f>
        <v>0</v>
      </c>
      <c r="P102" s="161">
        <f>IF('Simulação Added Value'!$M$5="GERENTE DE CONTA",((N102+O102)/(1-'Simulação Added Value'!$E$19)),((N102+O102)/(1-0.3)))</f>
        <v>2.1695753424657531</v>
      </c>
      <c r="Q102" s="63" t="e">
        <f>IF('Simulação Added Value'!$M$5="GERENTE DE CONTA",(((N102+O102)+VLOOKUP(A102,'Simulação Added Value'!$N$42:$O$42,2,0))/(1-'Simulação Added Value'!$E$19)),(((((N102+O102)+VLOOKUP(A102,'Simulação Added Value'!$N$42:$O$42,2,0)))/(1-'Simulação Added Value'!$E$19))))</f>
        <v>#N/A</v>
      </c>
      <c r="R102" s="63"/>
      <c r="S102" s="188">
        <v>1.58236</v>
      </c>
      <c r="T102" s="188">
        <f>VLOOKUP(A102,'[1]Copia Custo Periodico P_Simulad'!$A:$I,9,0)</f>
        <v>1.5837899999999998</v>
      </c>
      <c r="U102" s="188">
        <f t="shared" si="7"/>
        <v>1.4299999999998203E-3</v>
      </c>
      <c r="V102" s="148">
        <f t="shared" si="8"/>
        <v>9.0371344068351789E-4</v>
      </c>
      <c r="W102" s="188"/>
      <c r="X102" s="187"/>
      <c r="Y102" s="187"/>
    </row>
    <row r="103" spans="1:25" ht="15" customHeight="1">
      <c r="A103" s="46" t="str">
        <f t="shared" si="6"/>
        <v>220105161040</v>
      </c>
      <c r="B103" s="190" t="s">
        <v>703</v>
      </c>
      <c r="C103" s="190">
        <v>1040</v>
      </c>
      <c r="D103" s="190" t="s">
        <v>1125</v>
      </c>
      <c r="E103" s="164">
        <v>120010516</v>
      </c>
      <c r="F103" s="39">
        <v>22010516</v>
      </c>
      <c r="G103" s="190" t="s">
        <v>1564</v>
      </c>
      <c r="H103" s="190" t="s">
        <v>7</v>
      </c>
      <c r="I103" s="159"/>
      <c r="J103" s="159"/>
      <c r="K103" s="160"/>
      <c r="L103" s="159"/>
      <c r="M103" s="227">
        <v>1.01E-2</v>
      </c>
      <c r="N103" s="162">
        <f t="shared" si="9"/>
        <v>0.30787999999999999</v>
      </c>
      <c r="O103" s="161">
        <f>IF(H103="Accessories",0,(VLOOKUP(C103&amp;H103,EE!$I:$L,4,FALSE)))</f>
        <v>0</v>
      </c>
      <c r="P103" s="161">
        <f>IF('Simulação Added Value'!$M$5="GERENTE DE CONTA",((N103+O103)/(1-'Simulação Added Value'!$E$19)),((N103+O103)/(1-0.3)))</f>
        <v>0.42175342465753424</v>
      </c>
      <c r="Q103" s="63" t="e">
        <f>IF('Simulação Added Value'!$M$5="GERENTE DE CONTA",(((N103+O103)+VLOOKUP(A103,'Simulação Added Value'!$N$42:$O$42,2,0))/(1-'Simulação Added Value'!$E$19)),(((((N103+O103)+VLOOKUP(A103,'Simulação Added Value'!$N$42:$O$42,2,0)))/(1-'Simulação Added Value'!$E$19))))</f>
        <v>#N/A</v>
      </c>
      <c r="R103" s="63"/>
      <c r="S103" s="188">
        <v>0.30742000000000003</v>
      </c>
      <c r="T103" s="188">
        <f>VLOOKUP(A103,'[1]Copia Custo Periodico P_Simulad'!$A:$I,9,0)</f>
        <v>0.30787999999999999</v>
      </c>
      <c r="U103" s="188">
        <f t="shared" si="7"/>
        <v>4.5999999999996044E-4</v>
      </c>
      <c r="V103" s="148">
        <f t="shared" si="8"/>
        <v>1.496324246958336E-3</v>
      </c>
      <c r="W103" s="188"/>
      <c r="X103" s="187"/>
      <c r="Y103" s="187"/>
    </row>
    <row r="104" spans="1:25" ht="15" customHeight="1">
      <c r="A104" s="46" t="str">
        <f t="shared" si="6"/>
        <v>120047371040</v>
      </c>
      <c r="B104" s="190" t="s">
        <v>703</v>
      </c>
      <c r="C104" s="190">
        <v>1040</v>
      </c>
      <c r="D104" s="190" t="s">
        <v>1125</v>
      </c>
      <c r="E104" s="164">
        <v>120004737</v>
      </c>
      <c r="F104" s="39">
        <v>12004737</v>
      </c>
      <c r="G104" s="190" t="s">
        <v>1590</v>
      </c>
      <c r="H104" s="190" t="s">
        <v>7</v>
      </c>
      <c r="I104" s="159"/>
      <c r="J104" s="159"/>
      <c r="K104" s="160"/>
      <c r="L104" s="159"/>
      <c r="M104" s="227">
        <v>4.1000000000000002E-2</v>
      </c>
      <c r="N104" s="162">
        <f t="shared" si="9"/>
        <v>5.5495299999999999</v>
      </c>
      <c r="O104" s="161">
        <f>IF(H104="Accessories",0,(VLOOKUP(C104&amp;H104,EE!$I:$L,4,FALSE)))</f>
        <v>0</v>
      </c>
      <c r="P104" s="161">
        <f>IF('Simulação Added Value'!$M$5="GERENTE DE CONTA",((N104+O104)/(1-'Simulação Added Value'!$E$19)),((N104+O104)/(1-0.3)))</f>
        <v>7.6020958904109586</v>
      </c>
      <c r="Q104" s="63" t="e">
        <f>IF('Simulação Added Value'!$M$5="GERENTE DE CONTA",(((N104+O104)+VLOOKUP(A104,'Simulação Added Value'!$N$42:$O$42,2,0))/(1-'Simulação Added Value'!$E$19)),(((((N104+O104)+VLOOKUP(A104,'Simulação Added Value'!$N$42:$O$42,2,0)))/(1-'Simulação Added Value'!$E$19))))</f>
        <v>#N/A</v>
      </c>
      <c r="R104" s="63"/>
      <c r="S104" s="188">
        <v>5.5373900000000003</v>
      </c>
      <c r="T104" s="188">
        <f>VLOOKUP(A104,'[1]Copia Custo Periodico P_Simulad'!$A:$I,9,0)</f>
        <v>5.5495299999999999</v>
      </c>
      <c r="U104" s="188">
        <f t="shared" si="7"/>
        <v>1.2139999999999596E-2</v>
      </c>
      <c r="V104" s="148">
        <f t="shared" si="8"/>
        <v>2.1923686068707759E-3</v>
      </c>
      <c r="W104" s="188"/>
      <c r="X104" s="187"/>
      <c r="Y104" s="187"/>
    </row>
    <row r="105" spans="1:25" ht="15" customHeight="1">
      <c r="A105" s="46" t="str">
        <f t="shared" si="6"/>
        <v>220105271040</v>
      </c>
      <c r="B105" s="190" t="s">
        <v>703</v>
      </c>
      <c r="C105" s="190">
        <v>1040</v>
      </c>
      <c r="D105" s="190" t="s">
        <v>1125</v>
      </c>
      <c r="E105" s="158">
        <v>120010527</v>
      </c>
      <c r="F105" s="39">
        <v>22010527</v>
      </c>
      <c r="G105" s="190" t="s">
        <v>1560</v>
      </c>
      <c r="H105" s="190" t="s">
        <v>7</v>
      </c>
      <c r="I105" s="159"/>
      <c r="J105" s="159"/>
      <c r="K105" s="160"/>
      <c r="L105" s="159"/>
      <c r="M105" s="227">
        <v>1.01E-2</v>
      </c>
      <c r="N105" s="162">
        <f t="shared" si="9"/>
        <v>0.30803000000000003</v>
      </c>
      <c r="O105" s="161">
        <f>IF(H105="Accessories",0,(VLOOKUP(C105&amp;H105,EE!$I:$L,4,FALSE)))</f>
        <v>0</v>
      </c>
      <c r="P105" s="161">
        <f>IF('Simulação Added Value'!$M$5="GERENTE DE CONTA",((N105+O105)/(1-'Simulação Added Value'!$E$19)),((N105+O105)/(1-0.3)))</f>
        <v>0.42195890410958908</v>
      </c>
      <c r="Q105" s="63" t="e">
        <f>IF('Simulação Added Value'!$M$5="GERENTE DE CONTA",(((N105+O105)+VLOOKUP(A105,'Simulação Added Value'!$N$42:$O$42,2,0))/(1-'Simulação Added Value'!$E$19)),(((((N105+O105)+VLOOKUP(A105,'Simulação Added Value'!$N$42:$O$42,2,0)))/(1-'Simulação Added Value'!$E$19))))</f>
        <v>#N/A</v>
      </c>
      <c r="R105" s="63"/>
      <c r="S105" s="188">
        <v>0.30716000000000004</v>
      </c>
      <c r="T105" s="188">
        <f>VLOOKUP(A105,'[1]Copia Custo Periodico P_Simulad'!$A:$I,9,0)</f>
        <v>0.30803000000000003</v>
      </c>
      <c r="U105" s="188">
        <f t="shared" si="7"/>
        <v>8.699999999999819E-4</v>
      </c>
      <c r="V105" s="148">
        <f t="shared" si="8"/>
        <v>2.8324000520900672E-3</v>
      </c>
      <c r="W105" s="188"/>
      <c r="X105" s="187"/>
      <c r="Y105" s="187"/>
    </row>
    <row r="106" spans="1:25" ht="15" customHeight="1">
      <c r="A106" s="46" t="str">
        <f t="shared" si="6"/>
        <v>816000701040</v>
      </c>
      <c r="B106" s="190" t="s">
        <v>703</v>
      </c>
      <c r="C106" s="190">
        <v>1040</v>
      </c>
      <c r="D106" s="190" t="s">
        <v>1125</v>
      </c>
      <c r="E106" s="190">
        <v>100010438</v>
      </c>
      <c r="F106" s="39">
        <v>81600070</v>
      </c>
      <c r="G106" s="190" t="s">
        <v>1561</v>
      </c>
      <c r="H106" s="190" t="s">
        <v>7</v>
      </c>
      <c r="I106" s="190"/>
      <c r="J106" s="190"/>
      <c r="K106" s="190"/>
      <c r="L106" s="190"/>
      <c r="M106" s="223">
        <v>1.7999999999999999E-2</v>
      </c>
      <c r="N106" s="162">
        <f t="shared" si="9"/>
        <v>1.2279800000000001</v>
      </c>
      <c r="O106" s="161">
        <f>IF(H106="Accessories",0,(VLOOKUP(C106&amp;H106,EE!$I:$L,4,FALSE)))</f>
        <v>0</v>
      </c>
      <c r="P106" s="161">
        <f>IF('Simulação Added Value'!$M$5="GERENTE DE CONTA",((N106+O106)/(1-'Simulação Added Value'!$E$19)),((N106+O106)/(1-0.3)))</f>
        <v>1.682164383561644</v>
      </c>
      <c r="Q106" s="190"/>
      <c r="R106" s="190"/>
      <c r="S106" s="188">
        <v>1.22428</v>
      </c>
      <c r="T106" s="188">
        <f>VLOOKUP(A106,'[1]Copia Custo Periodico P_Simulad'!$A:$I,9,0)</f>
        <v>1.2279800000000001</v>
      </c>
      <c r="U106" s="188">
        <f t="shared" si="7"/>
        <v>3.7000000000000366E-3</v>
      </c>
      <c r="V106" s="148">
        <f t="shared" si="8"/>
        <v>3.0221844676054932E-3</v>
      </c>
      <c r="W106" s="190"/>
      <c r="X106" s="190"/>
      <c r="Y106" s="190"/>
    </row>
    <row r="107" spans="1:25" ht="15" customHeight="1">
      <c r="A107" s="46" t="str">
        <f t="shared" si="6"/>
        <v>816000371040</v>
      </c>
      <c r="B107" s="190" t="s">
        <v>703</v>
      </c>
      <c r="C107" s="190">
        <v>1040</v>
      </c>
      <c r="D107" s="190" t="s">
        <v>1125</v>
      </c>
      <c r="E107" s="158">
        <v>100010089</v>
      </c>
      <c r="F107" s="39">
        <v>81600037</v>
      </c>
      <c r="G107" s="190" t="s">
        <v>1565</v>
      </c>
      <c r="H107" s="190" t="s">
        <v>7</v>
      </c>
      <c r="I107" s="159"/>
      <c r="J107" s="159"/>
      <c r="K107" s="160"/>
      <c r="L107" s="159"/>
      <c r="M107" s="227">
        <v>1.0999999999999999E-2</v>
      </c>
      <c r="N107" s="162">
        <f t="shared" si="9"/>
        <v>0.84743999999999997</v>
      </c>
      <c r="O107" s="161">
        <f>IF(H107="Accessories",0,(VLOOKUP(C107&amp;H107,EE!$I:$L,4,FALSE)))</f>
        <v>0</v>
      </c>
      <c r="P107" s="161">
        <f>IF('Simulação Added Value'!$M$5="GERENTE DE CONTA",((N107+O107)/(1-'Simulação Added Value'!$E$19)),((N107+O107)/(1-0.3)))</f>
        <v>1.1608767123287671</v>
      </c>
      <c r="Q107" s="63" t="e">
        <f>IF('Simulação Added Value'!$M$5="GERENTE DE CONTA",(((N107+O107)+VLOOKUP(A107,'Simulação Added Value'!$N$42:$O$42,2,0))/(1-'Simulação Added Value'!$E$19)),(((((N107+O107)+VLOOKUP(A107,'Simulação Added Value'!$N$42:$O$42,2,0)))/(1-'Simulação Added Value'!$E$19))))</f>
        <v>#N/A</v>
      </c>
      <c r="R107" s="63"/>
      <c r="S107" s="188">
        <v>0.84470999999999996</v>
      </c>
      <c r="T107" s="188">
        <f>VLOOKUP(A107,'[1]Copia Custo Periodico P_Simulad'!$A:$I,9,0)</f>
        <v>0.84743999999999997</v>
      </c>
      <c r="U107" s="188">
        <f t="shared" si="7"/>
        <v>2.7300000000000102E-3</v>
      </c>
      <c r="V107" s="148">
        <f t="shared" si="8"/>
        <v>3.2318783961360342E-3</v>
      </c>
      <c r="W107" s="188"/>
      <c r="X107" s="187"/>
      <c r="Y107" s="187"/>
    </row>
    <row r="108" spans="1:25" ht="15" customHeight="1">
      <c r="A108" s="46" t="str">
        <f t="shared" si="6"/>
        <v>120108721040</v>
      </c>
      <c r="B108" s="190" t="s">
        <v>703</v>
      </c>
      <c r="C108" s="190">
        <v>1040</v>
      </c>
      <c r="D108" s="190" t="s">
        <v>1125</v>
      </c>
      <c r="E108" s="190">
        <v>120010872</v>
      </c>
      <c r="F108" s="39">
        <v>12010872</v>
      </c>
      <c r="G108" s="190" t="s">
        <v>1576</v>
      </c>
      <c r="H108" s="190" t="s">
        <v>7</v>
      </c>
      <c r="I108" s="190"/>
      <c r="J108" s="190"/>
      <c r="K108" s="190"/>
      <c r="L108" s="190"/>
      <c r="M108" s="223">
        <v>5.842E-3</v>
      </c>
      <c r="N108" s="162">
        <f t="shared" si="9"/>
        <v>0.97846999999999995</v>
      </c>
      <c r="O108" s="161">
        <f>IF(H108="Accessories",0,(VLOOKUP(C108&amp;H108,EE!$I:$L,4,FALSE)))</f>
        <v>0</v>
      </c>
      <c r="P108" s="161">
        <f>IF('Simulação Added Value'!$M$5="GERENTE DE CONTA",((N108+O108)/(1-'Simulação Added Value'!$E$19)),((N108+O108)/(1-0.3)))</f>
        <v>1.3403698630136986</v>
      </c>
      <c r="Q108" s="190"/>
      <c r="R108" s="190"/>
      <c r="S108" s="188">
        <v>0.97521000000000002</v>
      </c>
      <c r="T108" s="188">
        <f>VLOOKUP(A108,'[1]Copia Custo Periodico P_Simulad'!$A:$I,9,0)</f>
        <v>0.97846999999999995</v>
      </c>
      <c r="U108" s="188">
        <f t="shared" si="7"/>
        <v>3.2599999999999296E-3</v>
      </c>
      <c r="V108" s="148">
        <f t="shared" si="8"/>
        <v>3.3428697408761643E-3</v>
      </c>
      <c r="W108" s="190"/>
      <c r="X108" s="190"/>
      <c r="Y108" s="190"/>
    </row>
    <row r="109" spans="1:25" ht="15" customHeight="1">
      <c r="A109" s="46" t="str">
        <f t="shared" si="6"/>
        <v>823000134010</v>
      </c>
      <c r="B109" s="190" t="s">
        <v>447</v>
      </c>
      <c r="C109" s="190">
        <v>4010</v>
      </c>
      <c r="D109" s="190" t="s">
        <v>1126</v>
      </c>
      <c r="E109" s="190">
        <v>100010647</v>
      </c>
      <c r="F109" s="39">
        <v>82300013</v>
      </c>
      <c r="G109" s="190" t="s">
        <v>915</v>
      </c>
      <c r="H109" s="190" t="s">
        <v>7</v>
      </c>
      <c r="I109" s="190"/>
      <c r="J109" s="190"/>
      <c r="K109" s="190"/>
      <c r="L109" s="190"/>
      <c r="M109" s="223">
        <v>0</v>
      </c>
      <c r="N109" s="162">
        <f t="shared" si="9"/>
        <v>0.30116999999999999</v>
      </c>
      <c r="O109" s="161">
        <f>IF(H109="Accessories",0,(VLOOKUP(C109&amp;H109,EE!$I:$L,4,FALSE)))</f>
        <v>0</v>
      </c>
      <c r="P109" s="161">
        <f>IF('Simulação Added Value'!$M$5="GERENTE DE CONTA",((N109+O109)/(1-'Simulação Added Value'!$E$19)),((N109+O109)/(1-0.3)))</f>
        <v>0.41256164383561644</v>
      </c>
      <c r="Q109" s="190"/>
      <c r="R109" s="190"/>
      <c r="S109" s="188">
        <v>0.30008000000000001</v>
      </c>
      <c r="T109" s="188">
        <f>VLOOKUP(A109,'[1]Copia Custo Periodico P_Simulad'!$A:$I,9,0)</f>
        <v>0.30116999999999999</v>
      </c>
      <c r="U109" s="188">
        <f t="shared" si="7"/>
        <v>1.0899999999999799E-3</v>
      </c>
      <c r="V109" s="148">
        <f t="shared" si="8"/>
        <v>3.6323647027458605E-3</v>
      </c>
      <c r="W109" s="190"/>
      <c r="X109" s="187"/>
      <c r="Y109" s="190"/>
    </row>
    <row r="110" spans="1:25" ht="15" customHeight="1">
      <c r="A110" s="46" t="str">
        <f t="shared" si="6"/>
        <v>120102301040</v>
      </c>
      <c r="B110" s="190" t="s">
        <v>703</v>
      </c>
      <c r="C110" s="190">
        <v>1040</v>
      </c>
      <c r="D110" s="190" t="s">
        <v>1125</v>
      </c>
      <c r="E110" s="164">
        <v>120010230</v>
      </c>
      <c r="F110" s="39">
        <v>12010230</v>
      </c>
      <c r="G110" s="190" t="s">
        <v>1599</v>
      </c>
      <c r="H110" s="190" t="s">
        <v>7</v>
      </c>
      <c r="I110" s="159"/>
      <c r="J110" s="159"/>
      <c r="K110" s="160"/>
      <c r="L110" s="159"/>
      <c r="M110" s="227">
        <v>3.5062000000000003E-2</v>
      </c>
      <c r="N110" s="162">
        <f t="shared" si="9"/>
        <v>0.81562999999999997</v>
      </c>
      <c r="O110" s="161">
        <f>IF(H110="Accessories",0,(VLOOKUP(C110&amp;H110,EE!$I:$L,4,FALSE)))</f>
        <v>0</v>
      </c>
      <c r="P110" s="161">
        <f>IF('Simulação Added Value'!$M$5="GERENTE DE CONTA",((N110+O110)/(1-'Simulação Added Value'!$E$19)),((N110+O110)/(1-0.3)))</f>
        <v>1.1173013698630136</v>
      </c>
      <c r="Q110" s="63" t="e">
        <f>IF('Simulação Added Value'!$M$5="GERENTE DE CONTA",(((N110+O110)+VLOOKUP(A110,'Simulação Added Value'!$N$42:$O$42,2,0))/(1-'Simulação Added Value'!$E$19)),(((((N110+O110)+VLOOKUP(A110,'Simulação Added Value'!$N$42:$O$42,2,0)))/(1-'Simulação Added Value'!$E$19))))</f>
        <v>#N/A</v>
      </c>
      <c r="R110" s="63"/>
      <c r="S110" s="188">
        <v>0.81179000000000001</v>
      </c>
      <c r="T110" s="188">
        <f>VLOOKUP(A110,'[1]Copia Custo Periodico P_Simulad'!$A:$I,9,0)</f>
        <v>0.81562999999999997</v>
      </c>
      <c r="U110" s="188">
        <f t="shared" si="7"/>
        <v>3.8399999999999546E-3</v>
      </c>
      <c r="V110" s="148">
        <f t="shared" si="8"/>
        <v>4.7302873895957998E-3</v>
      </c>
      <c r="W110" s="188"/>
      <c r="X110" s="187"/>
      <c r="Y110" s="187"/>
    </row>
    <row r="111" spans="1:25" ht="15" customHeight="1">
      <c r="A111" s="46" t="str">
        <f t="shared" si="6"/>
        <v>120107471040</v>
      </c>
      <c r="B111" s="190" t="s">
        <v>703</v>
      </c>
      <c r="C111" s="190">
        <v>1040</v>
      </c>
      <c r="D111" s="190" t="s">
        <v>1125</v>
      </c>
      <c r="E111" s="165">
        <v>120010747</v>
      </c>
      <c r="F111" s="39">
        <v>12010747</v>
      </c>
      <c r="G111" s="190" t="s">
        <v>1596</v>
      </c>
      <c r="H111" s="190" t="s">
        <v>7</v>
      </c>
      <c r="I111" s="190"/>
      <c r="J111" s="190"/>
      <c r="K111" s="168"/>
      <c r="L111" s="190"/>
      <c r="M111" s="226">
        <v>5.842E-2</v>
      </c>
      <c r="N111" s="162">
        <f t="shared" si="9"/>
        <v>0.94325000000000003</v>
      </c>
      <c r="O111" s="161">
        <f>IF(H111="Accessories",0,(VLOOKUP(C111&amp;H111,EE!$I:$L,4,FALSE)))</f>
        <v>0</v>
      </c>
      <c r="P111" s="161">
        <f>IF('Simulação Added Value'!$M$5="GERENTE DE CONTA",((N111+O111)/(1-'Simulação Added Value'!$E$19)),((N111+O111)/(1-0.3)))</f>
        <v>1.292123287671233</v>
      </c>
      <c r="Q111" s="63" t="e">
        <f>IF('Simulação Added Value'!$M$5="GERENTE DE CONTA",(((N111+O111)+VLOOKUP(A111,'Simulação Added Value'!$N$42:$O$42,2,0))/(1-'Simulação Added Value'!$E$19)),(((((N111+O111)+VLOOKUP(A111,'Simulação Added Value'!$N$42:$O$42,2,0)))/(1-'Simulação Added Value'!$E$19))))</f>
        <v>#N/A</v>
      </c>
      <c r="R111" s="63"/>
      <c r="S111" s="188">
        <v>0.93788000000000005</v>
      </c>
      <c r="T111" s="188">
        <f>VLOOKUP(A111,'[1]Copia Custo Periodico P_Simulad'!$A:$I,9,0)</f>
        <v>0.94325000000000003</v>
      </c>
      <c r="U111" s="188">
        <f t="shared" si="7"/>
        <v>5.3699999999999859E-3</v>
      </c>
      <c r="V111" s="148">
        <f t="shared" si="8"/>
        <v>5.725679191367794E-3</v>
      </c>
      <c r="W111" s="188"/>
      <c r="X111" s="187"/>
      <c r="Y111" s="187"/>
    </row>
    <row r="112" spans="1:25" ht="15" customHeight="1">
      <c r="A112" s="46" t="str">
        <f t="shared" si="6"/>
        <v>809000052060</v>
      </c>
      <c r="B112" s="190" t="s">
        <v>2626</v>
      </c>
      <c r="C112" s="190">
        <v>2060</v>
      </c>
      <c r="D112" s="190" t="s">
        <v>1124</v>
      </c>
      <c r="E112" s="190">
        <v>100010496</v>
      </c>
      <c r="F112" s="39">
        <v>80900005</v>
      </c>
      <c r="G112" s="190" t="s">
        <v>573</v>
      </c>
      <c r="H112" s="190" t="s">
        <v>7</v>
      </c>
      <c r="I112" s="190"/>
      <c r="J112" s="190"/>
      <c r="K112" s="190"/>
      <c r="L112" s="190"/>
      <c r="M112" s="227">
        <v>0.65</v>
      </c>
      <c r="N112" s="162">
        <f t="shared" si="9"/>
        <v>10.400460000000001</v>
      </c>
      <c r="O112" s="161">
        <f>IF(H112="Accessories",0,(VLOOKUP(C112&amp;H112,EE!$I:$L,4,FALSE)))</f>
        <v>0</v>
      </c>
      <c r="P112" s="161">
        <f>IF('Simulação Added Value'!$M$5="GERENTE DE CONTA",((N112+O112)/(1-'Simulação Added Value'!$E$19)),((N112+O112)/(1-0.3)))</f>
        <v>14.247205479452056</v>
      </c>
      <c r="Q112" s="190"/>
      <c r="R112" s="190"/>
      <c r="S112" s="188">
        <v>10.33916</v>
      </c>
      <c r="T112" s="188">
        <f>VLOOKUP(A112,'[1]Copia Custo Periodico P_Simulad'!$A:$I,9,0)</f>
        <v>10.400460000000001</v>
      </c>
      <c r="U112" s="188">
        <f t="shared" si="7"/>
        <v>6.130000000000102E-2</v>
      </c>
      <c r="V112" s="148">
        <f t="shared" si="8"/>
        <v>5.9289149215218107E-3</v>
      </c>
      <c r="W112" s="190"/>
      <c r="X112" s="190"/>
      <c r="Y112" s="190"/>
    </row>
    <row r="113" spans="1:25" ht="15" customHeight="1">
      <c r="A113" s="46" t="str">
        <f t="shared" si="6"/>
        <v>120108411040</v>
      </c>
      <c r="B113" s="190" t="s">
        <v>703</v>
      </c>
      <c r="C113" s="190">
        <v>1040</v>
      </c>
      <c r="D113" s="190" t="s">
        <v>1125</v>
      </c>
      <c r="E113" s="190">
        <v>120010841</v>
      </c>
      <c r="F113" s="39">
        <v>12010841</v>
      </c>
      <c r="G113" s="190" t="s">
        <v>1571</v>
      </c>
      <c r="H113" s="190" t="s">
        <v>7</v>
      </c>
      <c r="I113" s="190"/>
      <c r="J113" s="190"/>
      <c r="K113" s="190"/>
      <c r="L113" s="190"/>
      <c r="M113" s="226">
        <v>3.2259999999999997E-2</v>
      </c>
      <c r="N113" s="162">
        <f t="shared" si="9"/>
        <v>0.80293999999999999</v>
      </c>
      <c r="O113" s="161">
        <f>IF(H113="Accessories",0,(VLOOKUP(C113&amp;H113,EE!$I:$L,4,FALSE)))</f>
        <v>0</v>
      </c>
      <c r="P113" s="161">
        <f>IF('Simulação Added Value'!$M$5="GERENTE DE CONTA",((N113+O113)/(1-'Simulação Added Value'!$E$19)),((N113+O113)/(1-0.3)))</f>
        <v>1.0999178082191781</v>
      </c>
      <c r="Q113" s="190"/>
      <c r="R113" s="190"/>
      <c r="S113" s="188">
        <v>0.79754999999999998</v>
      </c>
      <c r="T113" s="188">
        <f>VLOOKUP(A113,'[1]Copia Custo Periodico P_Simulad'!$A:$I,9,0)</f>
        <v>0.80293999999999999</v>
      </c>
      <c r="U113" s="188">
        <f t="shared" si="7"/>
        <v>5.3900000000000059E-3</v>
      </c>
      <c r="V113" s="148">
        <f t="shared" si="8"/>
        <v>6.7581969782459783E-3</v>
      </c>
      <c r="W113" s="188"/>
      <c r="X113" s="187"/>
      <c r="Y113" s="187"/>
    </row>
    <row r="114" spans="1:25" ht="15" customHeight="1">
      <c r="A114" s="46" t="str">
        <f t="shared" si="6"/>
        <v>825000024010</v>
      </c>
      <c r="B114" s="190" t="s">
        <v>447</v>
      </c>
      <c r="C114" s="190">
        <v>4010</v>
      </c>
      <c r="D114" s="190" t="s">
        <v>1126</v>
      </c>
      <c r="E114" s="190">
        <v>100001168</v>
      </c>
      <c r="F114" s="39">
        <v>82500002</v>
      </c>
      <c r="G114" s="190" t="s">
        <v>1620</v>
      </c>
      <c r="H114" s="190" t="s">
        <v>7</v>
      </c>
      <c r="I114" s="190"/>
      <c r="J114" s="190"/>
      <c r="K114" s="190"/>
      <c r="L114" s="190"/>
      <c r="M114" s="223">
        <v>0.255</v>
      </c>
      <c r="N114" s="162">
        <f t="shared" si="9"/>
        <v>13.674250000000001</v>
      </c>
      <c r="O114" s="161">
        <f>IF(H114="Accessories",0,(VLOOKUP(C114&amp;H114,EE!$I:$L,4,FALSE)))</f>
        <v>0</v>
      </c>
      <c r="P114" s="161">
        <f>IF('Simulação Added Value'!$M$5="GERENTE DE CONTA",((N114+O114)/(1-'Simulação Added Value'!$E$19)),((N114+O114)/(1-0.3)))</f>
        <v>18.731849315068494</v>
      </c>
      <c r="Q114" s="190"/>
      <c r="R114" s="190"/>
      <c r="S114" s="188">
        <v>13.55336</v>
      </c>
      <c r="T114" s="188">
        <f>VLOOKUP(A114,'[1]Copia Custo Periodico P_Simulad'!$A:$I,9,0)</f>
        <v>13.674250000000001</v>
      </c>
      <c r="U114" s="188">
        <f t="shared" si="7"/>
        <v>0.12089000000000105</v>
      </c>
      <c r="V114" s="148">
        <f t="shared" si="8"/>
        <v>8.919559430281554E-3</v>
      </c>
      <c r="W114" s="190"/>
      <c r="X114" s="187"/>
      <c r="Y114" s="190"/>
    </row>
    <row r="115" spans="1:25" ht="15" customHeight="1">
      <c r="A115" s="46" t="str">
        <f t="shared" si="6"/>
        <v>120109381040</v>
      </c>
      <c r="B115" s="190" t="s">
        <v>703</v>
      </c>
      <c r="C115" s="190">
        <v>1040</v>
      </c>
      <c r="D115" s="190" t="s">
        <v>1125</v>
      </c>
      <c r="E115" s="190">
        <v>120010938</v>
      </c>
      <c r="F115" s="39">
        <v>12010938</v>
      </c>
      <c r="G115" s="190" t="s">
        <v>1612</v>
      </c>
      <c r="H115" s="190" t="s">
        <v>7</v>
      </c>
      <c r="I115" s="190"/>
      <c r="J115" s="190"/>
      <c r="K115" s="190"/>
      <c r="L115" s="190"/>
      <c r="M115" s="223">
        <v>5.842E-3</v>
      </c>
      <c r="N115" s="162">
        <f t="shared" si="9"/>
        <v>0.93035000000000001</v>
      </c>
      <c r="O115" s="161">
        <f>IF(H115="Accessories",0,(VLOOKUP(C115&amp;H115,EE!$I:$L,4,FALSE)))</f>
        <v>0</v>
      </c>
      <c r="P115" s="161">
        <f>IF('Simulação Added Value'!$M$5="GERENTE DE CONTA",((N115+O115)/(1-'Simulação Added Value'!$E$19)),((N115+O115)/(1-0.3)))</f>
        <v>1.2744520547945206</v>
      </c>
      <c r="Q115" s="190"/>
      <c r="R115" s="190"/>
      <c r="S115" s="188">
        <v>0.92080999999999991</v>
      </c>
      <c r="T115" s="188">
        <f>VLOOKUP(A115,'[1]Copia Custo Periodico P_Simulad'!$A:$I,9,0)</f>
        <v>0.93035000000000001</v>
      </c>
      <c r="U115" s="188">
        <f t="shared" si="7"/>
        <v>9.540000000000104E-3</v>
      </c>
      <c r="V115" s="148">
        <f t="shared" si="8"/>
        <v>1.0360443522550833E-2</v>
      </c>
      <c r="W115" s="190"/>
      <c r="X115" s="190"/>
      <c r="Y115" s="190"/>
    </row>
    <row r="116" spans="1:25" ht="15" customHeight="1">
      <c r="A116" s="46" t="str">
        <f t="shared" si="6"/>
        <v>120103351040</v>
      </c>
      <c r="B116" s="190" t="s">
        <v>703</v>
      </c>
      <c r="C116" s="190">
        <v>1040</v>
      </c>
      <c r="D116" s="190" t="s">
        <v>1125</v>
      </c>
      <c r="E116" s="190">
        <v>120010335</v>
      </c>
      <c r="F116" s="39">
        <v>12010335</v>
      </c>
      <c r="G116" s="190" t="s">
        <v>1577</v>
      </c>
      <c r="H116" s="190" t="s">
        <v>7</v>
      </c>
      <c r="I116" s="190"/>
      <c r="J116" s="190"/>
      <c r="K116" s="190"/>
      <c r="L116" s="190"/>
      <c r="M116" s="223">
        <v>3.2160000000000001E-2</v>
      </c>
      <c r="N116" s="162">
        <f t="shared" si="9"/>
        <v>0.80126999999999993</v>
      </c>
      <c r="O116" s="161">
        <f>IF(H116="Accessories",0,(VLOOKUP(C116&amp;H116,EE!$I:$L,4,FALSE)))</f>
        <v>0</v>
      </c>
      <c r="P116" s="161">
        <f>IF('Simulação Added Value'!$M$5="GERENTE DE CONTA",((N116+O116)/(1-'Simulação Added Value'!$E$19)),((N116+O116)/(1-0.3)))</f>
        <v>1.0976301369863013</v>
      </c>
      <c r="Q116" s="190"/>
      <c r="R116" s="190"/>
      <c r="S116" s="188">
        <v>0.79110999999999998</v>
      </c>
      <c r="T116" s="188">
        <f>VLOOKUP(A116,'[1]Copia Custo Periodico P_Simulad'!$A:$I,9,0)</f>
        <v>0.80126999999999993</v>
      </c>
      <c r="U116" s="188">
        <f t="shared" si="7"/>
        <v>1.0159999999999947E-2</v>
      </c>
      <c r="V116" s="148">
        <f t="shared" si="8"/>
        <v>1.2842714666734034E-2</v>
      </c>
      <c r="W116" s="190"/>
      <c r="X116" s="190"/>
      <c r="Y116" s="190"/>
    </row>
    <row r="117" spans="1:25" ht="15" customHeight="1">
      <c r="A117" s="46" t="str">
        <f t="shared" si="6"/>
        <v>816000101040</v>
      </c>
      <c r="B117" s="190" t="s">
        <v>703</v>
      </c>
      <c r="C117" s="190">
        <v>1040</v>
      </c>
      <c r="D117" s="190" t="s">
        <v>1125</v>
      </c>
      <c r="E117" s="165">
        <v>100001049</v>
      </c>
      <c r="F117" s="39">
        <v>81600010</v>
      </c>
      <c r="G117" s="190" t="s">
        <v>1563</v>
      </c>
      <c r="H117" s="190" t="s">
        <v>7</v>
      </c>
      <c r="I117" s="190"/>
      <c r="J117" s="190"/>
      <c r="K117" s="168"/>
      <c r="L117" s="190"/>
      <c r="M117" s="226">
        <v>1E-3</v>
      </c>
      <c r="N117" s="162">
        <f t="shared" si="9"/>
        <v>0.16116</v>
      </c>
      <c r="O117" s="161">
        <f>IF(H117="Accessories",0,(VLOOKUP(C117&amp;H117,EE!$I:$L,4,FALSE)))</f>
        <v>0</v>
      </c>
      <c r="P117" s="161">
        <f>IF('Simulação Added Value'!$M$5="GERENTE DE CONTA",((N117+O117)/(1-'Simulação Added Value'!$E$19)),((N117+O117)/(1-0.3)))</f>
        <v>0.22076712328767123</v>
      </c>
      <c r="Q117" s="63" t="e">
        <f>IF('Simulação Added Value'!$M$5="GERENTE DE CONTA",(((N117+O117)+VLOOKUP(A117,'Simulação Added Value'!$N$42:$O$42,2,0))/(1-'Simulação Added Value'!$E$19)),(((((N117+O117)+VLOOKUP(A117,'Simulação Added Value'!$N$42:$O$42,2,0)))/(1-'Simulação Added Value'!$E$19))))</f>
        <v>#N/A</v>
      </c>
      <c r="R117" s="63"/>
      <c r="S117" s="188">
        <v>0.15864</v>
      </c>
      <c r="T117" s="188">
        <f>VLOOKUP(A117,'[1]Copia Custo Periodico P_Simulad'!$A:$I,9,0)</f>
        <v>0.16116</v>
      </c>
      <c r="U117" s="188">
        <f t="shared" si="7"/>
        <v>2.5199999999999945E-3</v>
      </c>
      <c r="V117" s="148">
        <f t="shared" si="8"/>
        <v>1.5885022692889494E-2</v>
      </c>
      <c r="W117" s="188"/>
      <c r="X117" s="187"/>
      <c r="Y117" s="187"/>
    </row>
    <row r="118" spans="1:25" ht="15" customHeight="1">
      <c r="A118" s="46" t="str">
        <f t="shared" si="6"/>
        <v>816000981040</v>
      </c>
      <c r="B118" s="190" t="s">
        <v>703</v>
      </c>
      <c r="C118" s="190">
        <v>1040</v>
      </c>
      <c r="D118" s="190" t="s">
        <v>1125</v>
      </c>
      <c r="E118" s="190">
        <v>100010657</v>
      </c>
      <c r="F118" s="39">
        <v>81600098</v>
      </c>
      <c r="G118" s="190" t="s">
        <v>1597</v>
      </c>
      <c r="H118" s="190" t="s">
        <v>7</v>
      </c>
      <c r="I118" s="190"/>
      <c r="J118" s="190"/>
      <c r="K118" s="190"/>
      <c r="L118" s="190"/>
      <c r="M118" s="226">
        <v>1.0999999999999999E-2</v>
      </c>
      <c r="N118" s="162">
        <f t="shared" si="9"/>
        <v>0.79878000000000005</v>
      </c>
      <c r="O118" s="161">
        <f>IF(H118="Accessories",0,(VLOOKUP(C118&amp;H118,EE!$I:$L,4,FALSE)))</f>
        <v>0</v>
      </c>
      <c r="P118" s="161">
        <f>IF('Simulação Added Value'!$M$5="GERENTE DE CONTA",((N118+O118)/(1-'Simulação Added Value'!$E$19)),((N118+O118)/(1-0.3)))</f>
        <v>1.0942191780821919</v>
      </c>
      <c r="Q118" s="190"/>
      <c r="R118" s="190"/>
      <c r="S118" s="188">
        <v>0.78439999999999999</v>
      </c>
      <c r="T118" s="188">
        <f>VLOOKUP(A118,'[1]Copia Custo Periodico P_Simulad'!$A:$I,9,0)</f>
        <v>0.79878000000000005</v>
      </c>
      <c r="U118" s="188">
        <f t="shared" si="7"/>
        <v>1.4380000000000059E-2</v>
      </c>
      <c r="V118" s="148">
        <f t="shared" si="8"/>
        <v>1.8332483426823032E-2</v>
      </c>
      <c r="W118" s="190"/>
      <c r="X118" s="190"/>
      <c r="Y118" s="190"/>
    </row>
    <row r="119" spans="1:25" ht="15" customHeight="1">
      <c r="A119" s="46" t="str">
        <f t="shared" si="6"/>
        <v>620109182060</v>
      </c>
      <c r="B119" s="190" t="s">
        <v>2626</v>
      </c>
      <c r="C119" s="190">
        <v>2060</v>
      </c>
      <c r="D119" s="190" t="s">
        <v>1124</v>
      </c>
      <c r="E119" s="190">
        <v>120010918</v>
      </c>
      <c r="F119" s="39">
        <v>62010918</v>
      </c>
      <c r="G119" s="190" t="s">
        <v>1092</v>
      </c>
      <c r="H119" s="190" t="s">
        <v>7</v>
      </c>
      <c r="I119" s="190"/>
      <c r="J119" s="190"/>
      <c r="K119" s="190"/>
      <c r="L119" s="190"/>
      <c r="M119" s="223">
        <v>9.69</v>
      </c>
      <c r="N119" s="162">
        <f t="shared" si="9"/>
        <v>62.363010000000003</v>
      </c>
      <c r="O119" s="161">
        <f>IF(H119="Accessories",0,(VLOOKUP(C119&amp;H119,EE!$I:$L,4,FALSE)))</f>
        <v>0</v>
      </c>
      <c r="P119" s="161">
        <f>IF('Simulação Added Value'!$M$5="GERENTE DE CONTA",((N119+O119)/(1-'Simulação Added Value'!$E$19)),((N119+O119)/(1-0.3)))</f>
        <v>85.428780821917812</v>
      </c>
      <c r="Q119" s="190"/>
      <c r="R119" s="190"/>
      <c r="S119" s="188">
        <v>60.782159999999998</v>
      </c>
      <c r="T119" s="188">
        <f>VLOOKUP(A119,'[1]Copia Custo Periodico P_Simulad'!$A:$I,9,0)</f>
        <v>62.363010000000003</v>
      </c>
      <c r="U119" s="188">
        <f t="shared" si="7"/>
        <v>1.5808500000000052</v>
      </c>
      <c r="V119" s="148">
        <f t="shared" si="8"/>
        <v>2.6008453796311448E-2</v>
      </c>
      <c r="W119" s="190"/>
      <c r="X119" s="190"/>
      <c r="Y119" s="190"/>
    </row>
    <row r="120" spans="1:25" ht="15" customHeight="1">
      <c r="A120" s="46" t="str">
        <f t="shared" si="6"/>
        <v>120032561040</v>
      </c>
      <c r="B120" s="190" t="s">
        <v>703</v>
      </c>
      <c r="C120" s="190">
        <v>1040</v>
      </c>
      <c r="D120" s="190" t="s">
        <v>1125</v>
      </c>
      <c r="E120" s="164">
        <v>120003256</v>
      </c>
      <c r="F120" s="39">
        <v>12003256</v>
      </c>
      <c r="G120" s="190" t="s">
        <v>1603</v>
      </c>
      <c r="H120" s="190" t="s">
        <v>7</v>
      </c>
      <c r="I120" s="159"/>
      <c r="J120" s="167"/>
      <c r="K120" s="160"/>
      <c r="L120" s="159"/>
      <c r="M120" s="225">
        <v>1.2</v>
      </c>
      <c r="N120" s="162">
        <f t="shared" si="9"/>
        <v>19.746259999999999</v>
      </c>
      <c r="O120" s="161">
        <f>IF(H120="Accessories",0,(VLOOKUP(C120&amp;H120,EE!$I:$L,4,FALSE)))</f>
        <v>0</v>
      </c>
      <c r="P120" s="161">
        <f>IF('Simulação Added Value'!$M$5="GERENTE DE CONTA",((N120+O120)/(1-'Simulação Added Value'!$E$19)),((N120+O120)/(1-0.3)))</f>
        <v>27.049671232876712</v>
      </c>
      <c r="Q120" s="63" t="e">
        <f>IF('Simulação Added Value'!$M$5="GERENTE DE CONTA",(((N120+O120)+VLOOKUP(A120,'Simulação Added Value'!$N$42:$O$42,2,0))/(1-'Simulação Added Value'!$E$19)),(((((N120+O120)+VLOOKUP(A120,'Simulação Added Value'!$N$42:$O$42,2,0)))/(1-'Simulação Added Value'!$E$19))))</f>
        <v>#N/A</v>
      </c>
      <c r="R120" s="63"/>
      <c r="S120" s="188">
        <v>19.216609999999999</v>
      </c>
      <c r="T120" s="188">
        <f>VLOOKUP(A120,'[1]Copia Custo Periodico P_Simulad'!$A:$I,9,0)</f>
        <v>19.746259999999999</v>
      </c>
      <c r="U120" s="188">
        <f t="shared" si="7"/>
        <v>0.52965000000000018</v>
      </c>
      <c r="V120" s="148">
        <f t="shared" si="8"/>
        <v>2.7562093418141975E-2</v>
      </c>
      <c r="W120" s="188"/>
      <c r="X120" s="187"/>
      <c r="Y120" s="187"/>
    </row>
    <row r="121" spans="1:25" ht="15" customHeight="1">
      <c r="A121" s="46" t="str">
        <f t="shared" si="6"/>
        <v>816000081040</v>
      </c>
      <c r="B121" s="190" t="s">
        <v>703</v>
      </c>
      <c r="C121" s="190">
        <v>1040</v>
      </c>
      <c r="D121" s="190" t="s">
        <v>1125</v>
      </c>
      <c r="E121" s="165">
        <v>100000941</v>
      </c>
      <c r="F121" s="39">
        <v>81600008</v>
      </c>
      <c r="G121" s="190" t="s">
        <v>1569</v>
      </c>
      <c r="H121" s="190" t="s">
        <v>7</v>
      </c>
      <c r="I121" s="190"/>
      <c r="J121" s="190"/>
      <c r="K121" s="168"/>
      <c r="L121" s="190"/>
      <c r="M121" s="227">
        <v>1.0999999999999999E-2</v>
      </c>
      <c r="N121" s="162">
        <f t="shared" si="9"/>
        <v>0.74653000000000003</v>
      </c>
      <c r="O121" s="161">
        <f>IF(H121="Accessories",0,(VLOOKUP(C121&amp;H121,EE!$I:$L,4,FALSE)))</f>
        <v>0</v>
      </c>
      <c r="P121" s="161">
        <f>IF('Simulação Added Value'!$M$5="GERENTE DE CONTA",((N121+O121)/(1-'Simulação Added Value'!$E$19)),((N121+O121)/(1-0.3)))</f>
        <v>1.0226438356164385</v>
      </c>
      <c r="Q121" s="63" t="e">
        <f>IF('Simulação Added Value'!$M$5="GERENTE DE CONTA",(((N121+O121)+VLOOKUP(A121,'Simulação Added Value'!$N$42:$O$42,2,0))/(1-'Simulação Added Value'!$E$19)),(((((N121+O121)+VLOOKUP(A121,'Simulação Added Value'!$N$42:$O$42,2,0)))/(1-'Simulação Added Value'!$E$19))))</f>
        <v>#N/A</v>
      </c>
      <c r="R121" s="63"/>
      <c r="S121" s="188">
        <v>0.72597</v>
      </c>
      <c r="T121" s="188">
        <f>VLOOKUP(A121,'[1]Copia Custo Periodico P_Simulad'!$A:$I,9,0)</f>
        <v>0.74653000000000003</v>
      </c>
      <c r="U121" s="188">
        <f t="shared" si="7"/>
        <v>2.0560000000000023E-2</v>
      </c>
      <c r="V121" s="148">
        <f t="shared" si="8"/>
        <v>2.8320729506728926E-2</v>
      </c>
      <c r="W121" s="188"/>
      <c r="X121" s="187"/>
      <c r="Y121" s="187"/>
    </row>
    <row r="122" spans="1:25" ht="15" customHeight="1">
      <c r="A122" s="46" t="str">
        <f t="shared" si="6"/>
        <v>120017371040</v>
      </c>
      <c r="B122" s="190" t="s">
        <v>703</v>
      </c>
      <c r="C122" s="190">
        <v>1040</v>
      </c>
      <c r="D122" s="190" t="s">
        <v>1125</v>
      </c>
      <c r="E122" s="156"/>
      <c r="F122" s="245">
        <v>12001737</v>
      </c>
      <c r="G122" s="190" t="s">
        <v>2750</v>
      </c>
      <c r="H122" s="190" t="s">
        <v>7</v>
      </c>
      <c r="I122" s="190"/>
      <c r="J122" s="190"/>
      <c r="K122" s="190"/>
      <c r="L122" s="190"/>
      <c r="M122" s="223">
        <v>1.2</v>
      </c>
      <c r="N122" s="162">
        <f t="shared" si="9"/>
        <v>19.026319999999998</v>
      </c>
      <c r="O122" s="161">
        <f>IF(H122="Accessories",0,(VLOOKUP(C122&amp;H122,EE!$I:$L,4,FALSE)))</f>
        <v>0</v>
      </c>
      <c r="P122" s="161">
        <f>IF('Simulação Added Value'!$M$5="GERENTE DE CONTA",((N122+O122)/(1-'Simulação Added Value'!$E$19)),((N122+O122)/(1-0.3)))</f>
        <v>26.063452054794517</v>
      </c>
      <c r="Q122" s="190"/>
      <c r="R122" s="190"/>
      <c r="S122" s="188">
        <v>18.418489999999998</v>
      </c>
      <c r="T122" s="188">
        <f>VLOOKUP(A122,'[1]Copia Custo Periodico P_Simulad'!$A:$I,9,0)</f>
        <v>19.026319999999998</v>
      </c>
      <c r="U122" s="188">
        <f t="shared" si="7"/>
        <v>0.60782999999999987</v>
      </c>
      <c r="V122" s="148">
        <f t="shared" si="8"/>
        <v>3.3001076635489568E-2</v>
      </c>
      <c r="W122" s="190"/>
      <c r="X122" s="190"/>
      <c r="Y122" s="190"/>
    </row>
    <row r="123" spans="1:25" ht="15" customHeight="1">
      <c r="A123" s="46" t="str">
        <f t="shared" si="6"/>
        <v>814000042060</v>
      </c>
      <c r="B123" s="190" t="s">
        <v>2626</v>
      </c>
      <c r="C123" s="190">
        <v>2060</v>
      </c>
      <c r="D123" s="190" t="s">
        <v>1124</v>
      </c>
      <c r="E123" s="190">
        <v>100001067</v>
      </c>
      <c r="F123" s="39">
        <v>81400004</v>
      </c>
      <c r="G123" s="190" t="s">
        <v>928</v>
      </c>
      <c r="H123" s="190" t="s">
        <v>7</v>
      </c>
      <c r="I123" s="190"/>
      <c r="J123" s="190"/>
      <c r="K123" s="190"/>
      <c r="L123" s="190"/>
      <c r="M123" s="223">
        <v>0.15</v>
      </c>
      <c r="N123" s="162">
        <f t="shared" si="9"/>
        <v>1.56012</v>
      </c>
      <c r="O123" s="161">
        <f>IF(H123="Accessories",0,(VLOOKUP(C123&amp;H123,EE!$I:$L,4,FALSE)))</f>
        <v>0</v>
      </c>
      <c r="P123" s="161">
        <f>IF('Simulação Added Value'!$M$5="GERENTE DE CONTA",((N123+O123)/(1-'Simulação Added Value'!$E$19)),((N123+O123)/(1-0.3)))</f>
        <v>2.1371506849315067</v>
      </c>
      <c r="Q123" s="190"/>
      <c r="R123" s="190"/>
      <c r="S123" s="188">
        <v>1.5068999999999999</v>
      </c>
      <c r="T123" s="188">
        <f>VLOOKUP(A123,'[1]Copia Custo Periodico P_Simulad'!$A:$I,9,0)</f>
        <v>1.56012</v>
      </c>
      <c r="U123" s="188">
        <f t="shared" si="7"/>
        <v>5.3220000000000045E-2</v>
      </c>
      <c r="V123" s="148">
        <f t="shared" si="8"/>
        <v>3.5317539319132063E-2</v>
      </c>
      <c r="W123" s="190"/>
      <c r="X123" s="190"/>
      <c r="Y123" s="190"/>
    </row>
    <row r="124" spans="1:25" ht="15" customHeight="1">
      <c r="A124" s="46" t="str">
        <f t="shared" si="6"/>
        <v>816000391040</v>
      </c>
      <c r="B124" s="190" t="s">
        <v>703</v>
      </c>
      <c r="C124" s="190">
        <v>1040</v>
      </c>
      <c r="D124" s="190" t="s">
        <v>1125</v>
      </c>
      <c r="E124" s="190">
        <v>100010093</v>
      </c>
      <c r="F124" s="39">
        <v>81600039</v>
      </c>
      <c r="G124" s="190" t="s">
        <v>1587</v>
      </c>
      <c r="H124" s="190" t="s">
        <v>7</v>
      </c>
      <c r="I124" s="190"/>
      <c r="J124" s="190"/>
      <c r="K124" s="190"/>
      <c r="L124" s="190"/>
      <c r="M124" s="223">
        <v>1.0999999999999999E-2</v>
      </c>
      <c r="N124" s="162">
        <f t="shared" si="9"/>
        <v>1.0861400000000001</v>
      </c>
      <c r="O124" s="161">
        <f>IF(H124="Accessories",0,(VLOOKUP(C124&amp;H124,EE!$I:$L,4,FALSE)))</f>
        <v>0</v>
      </c>
      <c r="P124" s="161">
        <f>IF('Simulação Added Value'!$M$5="GERENTE DE CONTA",((N124+O124)/(1-'Simulação Added Value'!$E$19)),((N124+O124)/(1-0.3)))</f>
        <v>1.4878630136986304</v>
      </c>
      <c r="Q124" s="190"/>
      <c r="R124" s="190"/>
      <c r="S124" s="188">
        <v>1.0482100000000001</v>
      </c>
      <c r="T124" s="188">
        <f>VLOOKUP(A124,'[1]Copia Custo Periodico P_Simulad'!$A:$I,9,0)</f>
        <v>1.0861400000000001</v>
      </c>
      <c r="U124" s="188">
        <f t="shared" si="7"/>
        <v>3.7930000000000019E-2</v>
      </c>
      <c r="V124" s="148">
        <f t="shared" si="8"/>
        <v>3.6185497180908355E-2</v>
      </c>
      <c r="W124" s="190"/>
      <c r="X124" s="190"/>
      <c r="Y124" s="190"/>
    </row>
    <row r="125" spans="1:25" ht="15" customHeight="1">
      <c r="A125" s="46" t="str">
        <f t="shared" si="6"/>
        <v>816000751040</v>
      </c>
      <c r="B125" s="190" t="s">
        <v>703</v>
      </c>
      <c r="C125" s="190">
        <v>1040</v>
      </c>
      <c r="D125" s="190" t="s">
        <v>1125</v>
      </c>
      <c r="E125" s="190">
        <v>100010493</v>
      </c>
      <c r="F125" s="39">
        <v>81600075</v>
      </c>
      <c r="G125" s="190" t="s">
        <v>1611</v>
      </c>
      <c r="H125" s="190" t="s">
        <v>7</v>
      </c>
      <c r="I125" s="190"/>
      <c r="J125" s="190"/>
      <c r="K125" s="190"/>
      <c r="L125" s="190"/>
      <c r="M125" s="226">
        <v>1.0999999999999999E-2</v>
      </c>
      <c r="N125" s="162">
        <f t="shared" si="9"/>
        <v>0.80335000000000001</v>
      </c>
      <c r="O125" s="161">
        <f>IF(H125="Accessories",0,(VLOOKUP(C125&amp;H125,EE!$I:$L,4,FALSE)))</f>
        <v>0</v>
      </c>
      <c r="P125" s="161">
        <f>IF('Simulação Added Value'!$M$5="GERENTE DE CONTA",((N125+O125)/(1-'Simulação Added Value'!$E$19)),((N125+O125)/(1-0.3)))</f>
        <v>1.1004794520547945</v>
      </c>
      <c r="Q125" s="63" t="e">
        <f>IF('Simulação Added Value'!$M$5="GERENTE DE CONTA",(((N125+O125)+VLOOKUP(A125,'Simulação Added Value'!$N$42:$O$42,2,0))/(1-'Simulação Added Value'!$E$19)),(((((N125+O125)+VLOOKUP(A125,'Simulação Added Value'!$N$42:$O$42,2,0)))/(1-'Simulação Added Value'!$E$19))))</f>
        <v>#N/A</v>
      </c>
      <c r="R125" s="63"/>
      <c r="S125" s="188">
        <v>0.76980000000000004</v>
      </c>
      <c r="T125" s="188">
        <f>VLOOKUP(A125,'[1]Copia Custo Periodico P_Simulad'!$A:$I,9,0)</f>
        <v>0.80335000000000001</v>
      </c>
      <c r="U125" s="188">
        <f t="shared" si="7"/>
        <v>3.3549999999999969E-2</v>
      </c>
      <c r="V125" s="148">
        <f t="shared" si="8"/>
        <v>4.3582748765913282E-2</v>
      </c>
      <c r="W125" s="190"/>
      <c r="X125" s="190"/>
      <c r="Y125" s="190"/>
    </row>
    <row r="126" spans="1:25" ht="15" customHeight="1">
      <c r="A126" s="46" t="str">
        <f t="shared" si="6"/>
        <v>120109271040</v>
      </c>
      <c r="B126" s="190" t="s">
        <v>703</v>
      </c>
      <c r="C126" s="190">
        <v>1040</v>
      </c>
      <c r="D126" s="190" t="s">
        <v>1125</v>
      </c>
      <c r="E126" s="190">
        <v>120010927</v>
      </c>
      <c r="F126" s="39">
        <v>12010927</v>
      </c>
      <c r="G126" s="190" t="s">
        <v>1580</v>
      </c>
      <c r="H126" s="190" t="s">
        <v>7</v>
      </c>
      <c r="I126" s="190"/>
      <c r="J126" s="190"/>
      <c r="K126" s="190"/>
      <c r="L126" s="190"/>
      <c r="M126" s="223">
        <v>3.3000000000000002E-2</v>
      </c>
      <c r="N126" s="162">
        <f t="shared" si="9"/>
        <v>4.8118299999999996</v>
      </c>
      <c r="O126" s="161">
        <f>IF(H126="Accessories",0,(VLOOKUP(C126&amp;H126,EE!$I:$L,4,FALSE)))</f>
        <v>0</v>
      </c>
      <c r="P126" s="161">
        <f>IF('Simulação Added Value'!$M$5="GERENTE DE CONTA",((N126+O126)/(1-'Simulação Added Value'!$E$19)),((N126+O126)/(1-0.3)))</f>
        <v>6.5915479452054795</v>
      </c>
      <c r="Q126" s="190"/>
      <c r="R126" s="190"/>
      <c r="S126" s="188">
        <v>4.6093299999999999</v>
      </c>
      <c r="T126" s="188">
        <f>VLOOKUP(A126,'[1]Copia Custo Periodico P_Simulad'!$A:$I,9,0)</f>
        <v>4.8118299999999996</v>
      </c>
      <c r="U126" s="188">
        <f t="shared" si="7"/>
        <v>0.20249999999999968</v>
      </c>
      <c r="V126" s="148">
        <f t="shared" si="8"/>
        <v>4.3932632291461049E-2</v>
      </c>
      <c r="W126" s="190"/>
      <c r="X126" s="190"/>
      <c r="Y126" s="190"/>
    </row>
    <row r="127" spans="1:25" ht="15" customHeight="1">
      <c r="A127" s="46" t="str">
        <f t="shared" si="6"/>
        <v>810000311040</v>
      </c>
      <c r="B127" s="190" t="s">
        <v>703</v>
      </c>
      <c r="C127" s="190">
        <v>1040</v>
      </c>
      <c r="D127" s="190" t="s">
        <v>1125</v>
      </c>
      <c r="E127" s="164">
        <v>100006219</v>
      </c>
      <c r="F127" s="39">
        <v>81000031</v>
      </c>
      <c r="G127" s="190" t="s">
        <v>1566</v>
      </c>
      <c r="H127" s="190" t="s">
        <v>7</v>
      </c>
      <c r="I127" s="159"/>
      <c r="J127" s="159"/>
      <c r="K127" s="160"/>
      <c r="L127" s="159"/>
      <c r="M127" s="227">
        <v>7.0000000000000001E-3</v>
      </c>
      <c r="N127" s="162">
        <f t="shared" ref="N127:N133" si="10">T127</f>
        <v>0.67432999999999998</v>
      </c>
      <c r="O127" s="161">
        <f>IF(H127="Accessories",0,(VLOOKUP(C127&amp;H127,EE!$I:$L,4,FALSE)))</f>
        <v>0</v>
      </c>
      <c r="P127" s="161">
        <f>IF('Simulação Added Value'!$M$5="GERENTE DE CONTA",((N127+O127)/(1-'Simulação Added Value'!$E$19)),((N127+O127)/(1-0.3)))</f>
        <v>0.92373972602739729</v>
      </c>
      <c r="Q127" s="63" t="e">
        <f>IF('Simulação Added Value'!$M$5="GERENTE DE CONTA",(((N127+O127)+VLOOKUP(A127,'Simulação Added Value'!$N$42:$O$42,2,0))/(1-'Simulação Added Value'!$E$19)),(((((N127+O127)+VLOOKUP(A127,'Simulação Added Value'!$N$42:$O$42,2,0)))/(1-'Simulação Added Value'!$E$19))))</f>
        <v>#N/A</v>
      </c>
      <c r="R127" s="63"/>
      <c r="S127" s="188">
        <v>0.63900000000000001</v>
      </c>
      <c r="T127" s="188">
        <f>VLOOKUP(A127,'[1]Copia Custo Periodico P_Simulad'!$A:$I,9,0)</f>
        <v>0.67432999999999998</v>
      </c>
      <c r="U127" s="188">
        <f t="shared" si="7"/>
        <v>3.5329999999999973E-2</v>
      </c>
      <c r="V127" s="148">
        <f t="shared" si="8"/>
        <v>5.5289514866979639E-2</v>
      </c>
      <c r="W127" s="188"/>
      <c r="X127" s="187"/>
      <c r="Y127" s="187"/>
    </row>
    <row r="128" spans="1:25" ht="15" customHeight="1">
      <c r="A128" s="46" t="str">
        <f t="shared" si="6"/>
        <v>620103822060</v>
      </c>
      <c r="B128" s="190" t="s">
        <v>2626</v>
      </c>
      <c r="C128" s="190">
        <v>2060</v>
      </c>
      <c r="D128" s="190" t="s">
        <v>1124</v>
      </c>
      <c r="E128" s="190">
        <v>120010382</v>
      </c>
      <c r="F128" s="39">
        <v>62010382</v>
      </c>
      <c r="G128" s="190" t="s">
        <v>1548</v>
      </c>
      <c r="H128" s="190" t="s">
        <v>7</v>
      </c>
      <c r="I128" s="190"/>
      <c r="J128" s="190"/>
      <c r="K128" s="190"/>
      <c r="L128" s="190"/>
      <c r="M128" s="227">
        <v>3.1</v>
      </c>
      <c r="N128" s="162">
        <f t="shared" si="10"/>
        <v>31.480989999999998</v>
      </c>
      <c r="O128" s="161">
        <f>IF(H128="Accessories",0,(VLOOKUP(C128&amp;H128,EE!$I:$L,4,FALSE)))</f>
        <v>0</v>
      </c>
      <c r="P128" s="161">
        <f>IF('Simulação Added Value'!$M$5="GERENTE DE CONTA",((N128+O128)/(1-'Simulação Added Value'!$E$19)),((N128+O128)/(1-0.3)))</f>
        <v>43.124643835616439</v>
      </c>
      <c r="Q128" s="190"/>
      <c r="R128" s="190"/>
      <c r="S128" s="188">
        <v>28.894670000000001</v>
      </c>
      <c r="T128" s="188">
        <f>VLOOKUP(A128,'[1]Copia Custo Periodico P_Simulad'!$A:$I,9,0)</f>
        <v>31.480989999999998</v>
      </c>
      <c r="U128" s="188">
        <f t="shared" si="7"/>
        <v>2.5863199999999971</v>
      </c>
      <c r="V128" s="148">
        <f t="shared" si="8"/>
        <v>8.9508549500651791E-2</v>
      </c>
      <c r="W128" s="190"/>
      <c r="X128" s="190"/>
      <c r="Y128" s="190"/>
    </row>
    <row r="129" spans="1:25" ht="15" customHeight="1">
      <c r="A129" s="46" t="str">
        <f t="shared" si="6"/>
        <v>220107721040</v>
      </c>
      <c r="B129" s="190" t="s">
        <v>703</v>
      </c>
      <c r="C129" s="190">
        <v>1040</v>
      </c>
      <c r="D129" s="190" t="s">
        <v>1125</v>
      </c>
      <c r="E129" s="158">
        <v>120010772</v>
      </c>
      <c r="F129" s="39">
        <v>22010772</v>
      </c>
      <c r="G129" s="190" t="s">
        <v>1624</v>
      </c>
      <c r="H129" s="190" t="s">
        <v>408</v>
      </c>
      <c r="I129" s="159"/>
      <c r="J129" s="159"/>
      <c r="K129" s="160"/>
      <c r="L129" s="159"/>
      <c r="M129" s="227">
        <v>0.3</v>
      </c>
      <c r="N129" s="162">
        <f t="shared" si="10"/>
        <v>3.71576</v>
      </c>
      <c r="O129" s="161">
        <f>IF(H129="Accessories",0,(VLOOKUP(C129&amp;H129,EE!$I:$L,4,FALSE)))</f>
        <v>0.14000000000000001</v>
      </c>
      <c r="P129" s="161">
        <f>IF('Simulação Added Value'!$M$5="GERENTE DE CONTA",((N129+O129)/(1-'Simulação Added Value'!$E$19)),((N129+O129)/(1-0.3)))</f>
        <v>5.2818630136986302</v>
      </c>
      <c r="Q129" s="63" t="e">
        <f>IF('Simulação Added Value'!$M$5="GERENTE DE CONTA",(((N129+O129)+VLOOKUP(A129,'Simulação Added Value'!$N$42:$O$42,2,0))/(1-'Simulação Added Value'!$E$19)),(((((N129+O129)+VLOOKUP(A129,'Simulação Added Value'!$N$42:$O$42,2,0)))/(1-'Simulação Added Value'!$E$19))))</f>
        <v>#N/A</v>
      </c>
      <c r="R129" s="63"/>
      <c r="S129" s="188">
        <v>3.71576</v>
      </c>
      <c r="T129" s="188">
        <f>VLOOKUP(A129,'[1]Copia Custo Periodico P_Simulad'!$A:$I,9,0)</f>
        <v>3.71576</v>
      </c>
      <c r="U129" s="188">
        <f t="shared" si="7"/>
        <v>0</v>
      </c>
      <c r="V129" s="148">
        <f t="shared" si="8"/>
        <v>0</v>
      </c>
      <c r="W129" s="188"/>
      <c r="X129" s="187"/>
      <c r="Y129" s="187"/>
    </row>
    <row r="130" spans="1:25" ht="15" customHeight="1">
      <c r="A130" s="46" t="str">
        <f t="shared" si="6"/>
        <v>220102611040</v>
      </c>
      <c r="B130" s="190" t="s">
        <v>703</v>
      </c>
      <c r="C130" s="190">
        <v>1040</v>
      </c>
      <c r="D130" s="190" t="s">
        <v>1125</v>
      </c>
      <c r="E130" s="164">
        <v>120010261</v>
      </c>
      <c r="F130" s="39">
        <v>22010261</v>
      </c>
      <c r="G130" s="190" t="s">
        <v>1625</v>
      </c>
      <c r="H130" s="190" t="s">
        <v>408</v>
      </c>
      <c r="I130" s="159"/>
      <c r="J130" s="159"/>
      <c r="K130" s="160"/>
      <c r="L130" s="159"/>
      <c r="M130" s="227">
        <v>0.27228000000000002</v>
      </c>
      <c r="N130" s="162">
        <f t="shared" si="10"/>
        <v>3.4155600000000002</v>
      </c>
      <c r="O130" s="161">
        <f>IF(H130="Accessories",0,(VLOOKUP(C130&amp;H130,EE!$I:$L,4,FALSE)))</f>
        <v>0.14000000000000001</v>
      </c>
      <c r="P130" s="161">
        <f>IF('Simulação Added Value'!$M$5="GERENTE DE CONTA",((N130+O130)/(1-'Simulação Added Value'!$E$19)),((N130+O130)/(1-0.3)))</f>
        <v>4.8706301369863017</v>
      </c>
      <c r="Q130" s="63" t="e">
        <f>IF('Simulação Added Value'!$M$5="GERENTE DE CONTA",(((N130+O130)+VLOOKUP(A130,'Simulação Added Value'!$N$42:$O$42,2,0))/(1-'Simulação Added Value'!$E$19)),(((((N130+O130)+VLOOKUP(A130,'Simulação Added Value'!$N$42:$O$42,2,0)))/(1-'Simulação Added Value'!$E$19))))</f>
        <v>#N/A</v>
      </c>
      <c r="R130" s="63"/>
      <c r="S130" s="188">
        <v>3.4155600000000002</v>
      </c>
      <c r="T130" s="188">
        <f>VLOOKUP(A130,'[1]Copia Custo Periodico P_Simulad'!$A:$I,9,0)</f>
        <v>3.4155600000000002</v>
      </c>
      <c r="U130" s="188">
        <f t="shared" si="7"/>
        <v>0</v>
      </c>
      <c r="V130" s="148">
        <f t="shared" si="8"/>
        <v>0</v>
      </c>
      <c r="W130" s="188"/>
      <c r="X130" s="187"/>
      <c r="Y130" s="187"/>
    </row>
    <row r="131" spans="1:25" ht="15" customHeight="1">
      <c r="A131" s="46" t="str">
        <f t="shared" ref="A131:A194" si="11">F131&amp;C131</f>
        <v>220107911040</v>
      </c>
      <c r="B131" s="190" t="s">
        <v>703</v>
      </c>
      <c r="C131" s="190">
        <v>1040</v>
      </c>
      <c r="D131" s="190" t="s">
        <v>1125</v>
      </c>
      <c r="E131" s="158">
        <v>120010791</v>
      </c>
      <c r="F131" s="39">
        <v>22010791</v>
      </c>
      <c r="G131" s="190" t="s">
        <v>1626</v>
      </c>
      <c r="H131" s="190" t="s">
        <v>408</v>
      </c>
      <c r="I131" s="159"/>
      <c r="J131" s="159"/>
      <c r="K131" s="160"/>
      <c r="L131" s="159"/>
      <c r="M131" s="227">
        <v>0.315</v>
      </c>
      <c r="N131" s="162">
        <f t="shared" si="10"/>
        <v>1.7233000000000001</v>
      </c>
      <c r="O131" s="161">
        <f>IF(H131="Accessories",0,(VLOOKUP(C131&amp;H131,EE!$I:$L,4,FALSE)))</f>
        <v>0.14000000000000001</v>
      </c>
      <c r="P131" s="161">
        <f>IF('Simulação Added Value'!$M$5="GERENTE DE CONTA",((N131+O131)/(1-'Simulação Added Value'!$E$19)),((N131+O131)/(1-0.3)))</f>
        <v>2.552465753424658</v>
      </c>
      <c r="Q131" s="63" t="e">
        <f>IF('Simulação Added Value'!$M$5="GERENTE DE CONTA",(((N131+O131)+VLOOKUP(A131,'Simulação Added Value'!$N$42:$O$42,2,0))/(1-'Simulação Added Value'!$E$19)),(((((N131+O131)+VLOOKUP(A131,'Simulação Added Value'!$N$42:$O$42,2,0)))/(1-'Simulação Added Value'!$E$19))))</f>
        <v>#N/A</v>
      </c>
      <c r="R131" s="63"/>
      <c r="S131" s="188">
        <v>1.7233000000000001</v>
      </c>
      <c r="T131" s="188">
        <f>VLOOKUP(A131,'[1]Copia Custo Periodico P_Simulad'!$A:$I,9,0)</f>
        <v>1.7233000000000001</v>
      </c>
      <c r="U131" s="188">
        <f t="shared" ref="U131:U194" si="12">T131-S131</f>
        <v>0</v>
      </c>
      <c r="V131" s="148">
        <f t="shared" ref="V131:V194" si="13">IF(S131=0,0,T131/S131-1)</f>
        <v>0</v>
      </c>
      <c r="W131" s="188"/>
      <c r="X131" s="187"/>
      <c r="Y131" s="187"/>
    </row>
    <row r="132" spans="1:25" ht="15" customHeight="1">
      <c r="A132" s="46" t="str">
        <f t="shared" si="11"/>
        <v>220109151040</v>
      </c>
      <c r="B132" s="190" t="s">
        <v>703</v>
      </c>
      <c r="C132" s="190">
        <v>1040</v>
      </c>
      <c r="D132" s="190" t="s">
        <v>1125</v>
      </c>
      <c r="E132" s="190">
        <v>120010915</v>
      </c>
      <c r="F132" s="39">
        <v>22010915</v>
      </c>
      <c r="G132" s="190" t="s">
        <v>1628</v>
      </c>
      <c r="H132" s="190" t="s">
        <v>408</v>
      </c>
      <c r="I132" s="190"/>
      <c r="J132" s="190"/>
      <c r="K132" s="190"/>
      <c r="L132" s="190"/>
      <c r="M132" s="223">
        <v>0.315</v>
      </c>
      <c r="N132" s="162">
        <f t="shared" si="10"/>
        <v>3.9676300000000002</v>
      </c>
      <c r="O132" s="161">
        <f>IF(H132="Accessories",0,(VLOOKUP(C132&amp;H132,EE!$I:$L,4,FALSE)))</f>
        <v>0.14000000000000001</v>
      </c>
      <c r="P132" s="161">
        <f>IF('Simulação Added Value'!$M$5="GERENTE DE CONTA",((N132+O132)/(1-'Simulação Added Value'!$E$19)),((N132+O132)/(1-0.3)))</f>
        <v>5.6268904109589046</v>
      </c>
      <c r="Q132" s="190"/>
      <c r="R132" s="190"/>
      <c r="S132" s="188">
        <v>3.9676300000000002</v>
      </c>
      <c r="T132" s="188">
        <f>VLOOKUP(A132,'[1]Copia Custo Periodico P_Simulad'!$A:$I,9,0)</f>
        <v>3.9676300000000002</v>
      </c>
      <c r="U132" s="188">
        <f t="shared" si="12"/>
        <v>0</v>
      </c>
      <c r="V132" s="148">
        <f t="shared" si="13"/>
        <v>0</v>
      </c>
      <c r="W132" s="190"/>
      <c r="X132" s="190"/>
      <c r="Y132" s="190"/>
    </row>
    <row r="133" spans="1:25" ht="15" customHeight="1">
      <c r="A133" s="46" t="str">
        <f t="shared" si="11"/>
        <v>220106431040</v>
      </c>
      <c r="B133" s="190" t="s">
        <v>703</v>
      </c>
      <c r="C133" s="190">
        <v>1040</v>
      </c>
      <c r="D133" s="190" t="s">
        <v>1125</v>
      </c>
      <c r="E133" s="163">
        <v>120010643</v>
      </c>
      <c r="F133" s="39">
        <v>22010643</v>
      </c>
      <c r="G133" s="190" t="s">
        <v>1627</v>
      </c>
      <c r="H133" s="190" t="s">
        <v>408</v>
      </c>
      <c r="I133" s="159"/>
      <c r="J133" s="167"/>
      <c r="K133" s="160"/>
      <c r="L133" s="159"/>
      <c r="M133" s="227">
        <v>0.3</v>
      </c>
      <c r="N133" s="162">
        <f t="shared" si="10"/>
        <v>3.8183500000000001</v>
      </c>
      <c r="O133" s="161">
        <f>IF(H133="Accessories",0,(VLOOKUP(C133&amp;H133,EE!$I:$L,4,FALSE)))</f>
        <v>0.14000000000000001</v>
      </c>
      <c r="P133" s="161">
        <f>IF('Simulação Added Value'!$M$5="GERENTE DE CONTA",((N133+O133)/(1-'Simulação Added Value'!$E$19)),((N133+O133)/(1-0.3)))</f>
        <v>5.4223972602739732</v>
      </c>
      <c r="Q133" s="63" t="e">
        <f>IF('Simulação Added Value'!$M$5="GERENTE DE CONTA",(((N133+O133)+VLOOKUP(A133,'Simulação Added Value'!$N$42:$O$42,2,0))/(1-'Simulação Added Value'!$E$19)),(((((N133+O133)+VLOOKUP(A133,'Simulação Added Value'!$N$42:$O$42,2,0)))/(1-'Simulação Added Value'!$E$19))))</f>
        <v>#N/A</v>
      </c>
      <c r="R133" s="63"/>
      <c r="S133" s="188">
        <v>3.8183500000000001</v>
      </c>
      <c r="T133" s="188">
        <f>VLOOKUP(A133,'[1]Copia Custo Periodico P_Simulad'!$A:$I,9,0)</f>
        <v>3.8183500000000001</v>
      </c>
      <c r="U133" s="188">
        <f t="shared" si="12"/>
        <v>0</v>
      </c>
      <c r="V133" s="148">
        <f t="shared" si="13"/>
        <v>0</v>
      </c>
      <c r="W133" s="188"/>
      <c r="X133" s="187"/>
      <c r="Y133" s="187"/>
    </row>
    <row r="134" spans="1:25" ht="15" customHeight="1">
      <c r="A134" s="46" t="str">
        <f t="shared" si="11"/>
        <v>BR0109881040</v>
      </c>
      <c r="B134" s="190" t="s">
        <v>703</v>
      </c>
      <c r="C134" s="190">
        <v>1040</v>
      </c>
      <c r="D134" s="190" t="s">
        <v>1125</v>
      </c>
      <c r="E134" s="190"/>
      <c r="F134" s="190" t="s">
        <v>3030</v>
      </c>
      <c r="G134" s="190" t="s">
        <v>2053</v>
      </c>
      <c r="H134" s="190" t="s">
        <v>389</v>
      </c>
      <c r="I134" s="190"/>
      <c r="J134" s="190"/>
      <c r="K134" s="190"/>
      <c r="L134" s="190"/>
      <c r="M134" s="227">
        <v>0.22109999999999999</v>
      </c>
      <c r="N134" s="162">
        <f>S134</f>
        <v>4.1561000000000003</v>
      </c>
      <c r="O134" s="161">
        <f>IF(H134="Accessories",0,(VLOOKUP(C134&amp;H134,EE!$I:$L,4,FALSE)))</f>
        <v>0.14000000000000001</v>
      </c>
      <c r="P134" s="161">
        <f>IF('Simulação Added Value'!$M$5="GERENTE DE CONTA",((N134+O134)/(1-'Simulação Added Value'!$E$19)),((N134+O134)/(1-0.3)))</f>
        <v>5.8850684931506851</v>
      </c>
      <c r="Q134" s="190"/>
      <c r="R134" s="190"/>
      <c r="S134" s="188">
        <v>4.1561000000000003</v>
      </c>
      <c r="T134" s="188">
        <f>VLOOKUP(A134,'[1]Copia Custo Periodico P_Simulad'!$A:$I,9,0)</f>
        <v>4.07</v>
      </c>
      <c r="U134" s="188">
        <f t="shared" si="12"/>
        <v>-8.6100000000000065E-2</v>
      </c>
      <c r="V134" s="148">
        <f t="shared" si="13"/>
        <v>-2.0716537138182445E-2</v>
      </c>
      <c r="W134" s="190"/>
      <c r="X134" s="190"/>
      <c r="Y134" s="190"/>
    </row>
    <row r="135" spans="1:25" ht="15" customHeight="1">
      <c r="A135" s="46" t="str">
        <f t="shared" si="11"/>
        <v>BR0119691040</v>
      </c>
      <c r="B135" s="190" t="s">
        <v>703</v>
      </c>
      <c r="C135" s="190">
        <v>1040</v>
      </c>
      <c r="D135" s="190" t="s">
        <v>1125</v>
      </c>
      <c r="E135" s="190">
        <v>320011969</v>
      </c>
      <c r="F135" s="39" t="s">
        <v>1133</v>
      </c>
      <c r="G135" s="190" t="s">
        <v>1638</v>
      </c>
      <c r="H135" s="190" t="s">
        <v>389</v>
      </c>
      <c r="I135" s="190"/>
      <c r="J135" s="190"/>
      <c r="K135" s="190"/>
      <c r="L135" s="190"/>
      <c r="M135" s="223">
        <v>0.22303700000000001</v>
      </c>
      <c r="N135" s="162">
        <f>S135</f>
        <v>4.1976100000000001</v>
      </c>
      <c r="O135" s="161">
        <f>IF(H135="Accessories",0,(VLOOKUP(C135&amp;H135,EE!$I:$L,4,FALSE)))</f>
        <v>0.14000000000000001</v>
      </c>
      <c r="P135" s="161">
        <f>IF('Simulação Added Value'!$M$5="GERENTE DE CONTA",((N135+O135)/(1-'Simulação Added Value'!$E$19)),((N135+O135)/(1-0.3)))</f>
        <v>5.9419315068493148</v>
      </c>
      <c r="Q135" s="190"/>
      <c r="R135" s="190"/>
      <c r="S135" s="188">
        <v>4.1976100000000001</v>
      </c>
      <c r="T135" s="188">
        <f>VLOOKUP(A135,'[1]Copia Custo Periodico P_Simulad'!$A:$I,9,0)</f>
        <v>4.1186800000000003</v>
      </c>
      <c r="U135" s="188">
        <f t="shared" si="12"/>
        <v>-7.8929999999999723E-2</v>
      </c>
      <c r="V135" s="148">
        <f t="shared" si="13"/>
        <v>-1.8803557262346837E-2</v>
      </c>
      <c r="W135" s="190"/>
      <c r="X135" s="190"/>
      <c r="Y135" s="190"/>
    </row>
    <row r="136" spans="1:25" ht="15" customHeight="1">
      <c r="A136" s="46" t="str">
        <f t="shared" si="11"/>
        <v>BR0082821040</v>
      </c>
      <c r="B136" s="190" t="s">
        <v>703</v>
      </c>
      <c r="C136" s="190">
        <v>1040</v>
      </c>
      <c r="D136" s="190" t="s">
        <v>1125</v>
      </c>
      <c r="E136" s="164">
        <v>320008282</v>
      </c>
      <c r="F136" s="39" t="s">
        <v>1130</v>
      </c>
      <c r="G136" s="190" t="s">
        <v>1635</v>
      </c>
      <c r="H136" s="190" t="s">
        <v>389</v>
      </c>
      <c r="I136" s="159"/>
      <c r="J136" s="159"/>
      <c r="K136" s="160"/>
      <c r="L136" s="159"/>
      <c r="M136" s="227">
        <v>0.222</v>
      </c>
      <c r="N136" s="162">
        <f>S136</f>
        <v>2.8307600000000002</v>
      </c>
      <c r="O136" s="161">
        <f>IF(H136="Accessories",0,(VLOOKUP(C136&amp;H136,EE!$I:$L,4,FALSE)))</f>
        <v>0.14000000000000001</v>
      </c>
      <c r="P136" s="161">
        <f>IF('Simulação Added Value'!$M$5="GERENTE DE CONTA",((N136+O136)/(1-'Simulação Added Value'!$E$19)),((N136+O136)/(1-0.3)))</f>
        <v>4.0695342465753432</v>
      </c>
      <c r="Q136" s="63" t="e">
        <f>IF('Simulação Added Value'!$M$5="GERENTE DE CONTA",(((N136+O136)+VLOOKUP(A136,'Simulação Added Value'!$N$42:$O$42,2,0))/(1-'Simulação Added Value'!$E$19)),(((((N136+O136)+VLOOKUP(A136,'Simulação Added Value'!$N$42:$O$42,2,0)))/(1-'Simulação Added Value'!$E$19))))</f>
        <v>#N/A</v>
      </c>
      <c r="R136" s="63"/>
      <c r="S136" s="188">
        <v>2.8307600000000002</v>
      </c>
      <c r="T136" s="188">
        <f>VLOOKUP(A136,'[1]Copia Custo Periodico P_Simulad'!$A:$I,9,0)</f>
        <v>2.8267500000000001</v>
      </c>
      <c r="U136" s="188">
        <f t="shared" si="12"/>
        <v>-4.0100000000000691E-3</v>
      </c>
      <c r="V136" s="148">
        <f t="shared" si="13"/>
        <v>-1.4165807062415103E-3</v>
      </c>
      <c r="W136" s="188"/>
      <c r="X136" s="187"/>
      <c r="Y136" s="187"/>
    </row>
    <row r="137" spans="1:25" ht="15" customHeight="1">
      <c r="A137" s="46" t="str">
        <f t="shared" si="11"/>
        <v>BR0106331040</v>
      </c>
      <c r="B137" s="190" t="s">
        <v>703</v>
      </c>
      <c r="C137" s="190">
        <v>1040</v>
      </c>
      <c r="D137" s="190" t="s">
        <v>1125</v>
      </c>
      <c r="E137" s="166">
        <v>320010633</v>
      </c>
      <c r="F137" s="39" t="s">
        <v>1131</v>
      </c>
      <c r="G137" s="190" t="s">
        <v>1631</v>
      </c>
      <c r="H137" s="190" t="s">
        <v>389</v>
      </c>
      <c r="I137" s="190"/>
      <c r="J137" s="190"/>
      <c r="K137" s="168"/>
      <c r="L137" s="190"/>
      <c r="M137" s="229">
        <v>0.22303700000000001</v>
      </c>
      <c r="N137" s="162">
        <f>S137</f>
        <v>2.8310200000000001</v>
      </c>
      <c r="O137" s="161">
        <f>IF(H137="Accessories",0,(VLOOKUP(C137&amp;H137,EE!$I:$L,4,FALSE)))</f>
        <v>0.14000000000000001</v>
      </c>
      <c r="P137" s="161">
        <f>IF('Simulação Added Value'!$M$5="GERENTE DE CONTA",((N137+O137)/(1-'Simulação Added Value'!$E$19)),((N137+O137)/(1-0.3)))</f>
        <v>4.0698904109589042</v>
      </c>
      <c r="Q137" s="63" t="e">
        <f>IF('Simulação Added Value'!$M$5="GERENTE DE CONTA",(((N137+O137)+VLOOKUP(A137,'Simulação Added Value'!$N$42:$O$42,2,0))/(1-'Simulação Added Value'!$E$19)),(((((N137+O137)+VLOOKUP(A137,'Simulação Added Value'!$N$42:$O$42,2,0)))/(1-'Simulação Added Value'!$E$19))))</f>
        <v>#N/A</v>
      </c>
      <c r="R137" s="63"/>
      <c r="S137" s="188">
        <v>2.8310200000000001</v>
      </c>
      <c r="T137" s="188">
        <f>VLOOKUP(A137,'[1]Copia Custo Periodico P_Simulad'!$A:$I,9,0)</f>
        <v>2.8273199999999998</v>
      </c>
      <c r="U137" s="188">
        <f t="shared" si="12"/>
        <v>-3.7000000000002586E-3</v>
      </c>
      <c r="V137" s="148">
        <f t="shared" si="13"/>
        <v>-1.3069494387183411E-3</v>
      </c>
      <c r="W137" s="188"/>
      <c r="X137" s="187"/>
      <c r="Y137" s="187"/>
    </row>
    <row r="138" spans="1:25" ht="15" customHeight="1">
      <c r="A138" s="46" t="str">
        <f t="shared" si="11"/>
        <v>220036821040</v>
      </c>
      <c r="B138" s="190" t="s">
        <v>703</v>
      </c>
      <c r="C138" s="190">
        <v>1040</v>
      </c>
      <c r="D138" s="190" t="s">
        <v>1125</v>
      </c>
      <c r="E138" s="190">
        <v>120003682</v>
      </c>
      <c r="F138" s="39">
        <v>22003682</v>
      </c>
      <c r="G138" s="190" t="s">
        <v>1633</v>
      </c>
      <c r="H138" s="190" t="s">
        <v>389</v>
      </c>
      <c r="I138" s="190"/>
      <c r="J138" s="190"/>
      <c r="K138" s="190"/>
      <c r="L138" s="190"/>
      <c r="M138" s="223">
        <v>0.18293699999999999</v>
      </c>
      <c r="N138" s="162">
        <f t="shared" ref="N138:N152" si="14">T138</f>
        <v>1.10568</v>
      </c>
      <c r="O138" s="161">
        <f>IF(H138="Accessories",0,(VLOOKUP(C138&amp;H138,EE!$I:$L,4,FALSE)))</f>
        <v>0.14000000000000001</v>
      </c>
      <c r="P138" s="161">
        <f>IF('Simulação Added Value'!$M$5="GERENTE DE CONTA",((N138+O138)/(1-'Simulação Added Value'!$E$19)),((N138+O138)/(1-0.3)))</f>
        <v>1.7064109589041099</v>
      </c>
      <c r="Q138" s="190"/>
      <c r="R138" s="190"/>
      <c r="S138" s="188">
        <v>1.10568</v>
      </c>
      <c r="T138" s="188">
        <f>VLOOKUP(A138,'[1]Copia Custo Periodico P_Simulad'!$A:$I,9,0)</f>
        <v>1.10568</v>
      </c>
      <c r="U138" s="188">
        <f t="shared" si="12"/>
        <v>0</v>
      </c>
      <c r="V138" s="148">
        <f t="shared" si="13"/>
        <v>0</v>
      </c>
      <c r="W138" s="190"/>
      <c r="X138" s="190"/>
      <c r="Y138" s="190"/>
    </row>
    <row r="139" spans="1:25" ht="15" customHeight="1">
      <c r="A139" s="46" t="str">
        <f t="shared" si="11"/>
        <v>BR0112111040</v>
      </c>
      <c r="B139" s="190" t="s">
        <v>703</v>
      </c>
      <c r="C139" s="190">
        <v>1040</v>
      </c>
      <c r="D139" s="190" t="s">
        <v>1125</v>
      </c>
      <c r="E139" s="164">
        <v>320011211</v>
      </c>
      <c r="F139" s="39" t="s">
        <v>1129</v>
      </c>
      <c r="G139" s="190" t="s">
        <v>1634</v>
      </c>
      <c r="H139" s="190" t="s">
        <v>389</v>
      </c>
      <c r="I139" s="159"/>
      <c r="J139" s="159"/>
      <c r="K139" s="160"/>
      <c r="L139" s="159"/>
      <c r="M139" s="227">
        <v>0.22</v>
      </c>
      <c r="N139" s="162">
        <f t="shared" si="14"/>
        <v>2.78945</v>
      </c>
      <c r="O139" s="161">
        <f>IF(H139="Accessories",0,(VLOOKUP(C139&amp;H139,EE!$I:$L,4,FALSE)))</f>
        <v>0.14000000000000001</v>
      </c>
      <c r="P139" s="161">
        <f>IF('Simulação Added Value'!$M$5="GERENTE DE CONTA",((N139+O139)/(1-'Simulação Added Value'!$E$19)),((N139+O139)/(1-0.3)))</f>
        <v>4.0129452054794523</v>
      </c>
      <c r="Q139" s="63" t="e">
        <f>IF('Simulação Added Value'!$M$5="GERENTE DE CONTA",(((N139+O139)+VLOOKUP(A139,'Simulação Added Value'!$N$42:$O$42,2,0))/(1-'Simulação Added Value'!$E$19)),(((((N139+O139)+VLOOKUP(A139,'Simulação Added Value'!$N$42:$O$42,2,0)))/(1-'Simulação Added Value'!$E$19))))</f>
        <v>#N/A</v>
      </c>
      <c r="R139" s="63"/>
      <c r="S139" s="188">
        <v>2.78945</v>
      </c>
      <c r="T139" s="188">
        <f>VLOOKUP(A139,'[1]Copia Custo Periodico P_Simulad'!$A:$I,9,0)</f>
        <v>2.78945</v>
      </c>
      <c r="U139" s="188">
        <f t="shared" si="12"/>
        <v>0</v>
      </c>
      <c r="V139" s="148">
        <f t="shared" si="13"/>
        <v>0</v>
      </c>
      <c r="W139" s="188"/>
      <c r="X139" s="187"/>
      <c r="Y139" s="187"/>
    </row>
    <row r="140" spans="1:25" ht="15" customHeight="1">
      <c r="A140" s="46" t="str">
        <f t="shared" si="11"/>
        <v>BR0121431040</v>
      </c>
      <c r="B140" s="190" t="s">
        <v>703</v>
      </c>
      <c r="C140" s="190">
        <v>1040</v>
      </c>
      <c r="D140" s="190" t="s">
        <v>1125</v>
      </c>
      <c r="E140" s="190"/>
      <c r="F140" s="39" t="s">
        <v>2146</v>
      </c>
      <c r="G140" s="190" t="s">
        <v>2147</v>
      </c>
      <c r="H140" s="190" t="s">
        <v>389</v>
      </c>
      <c r="I140" s="190"/>
      <c r="J140" s="190"/>
      <c r="K140" s="190"/>
      <c r="L140" s="190"/>
      <c r="M140" s="223">
        <v>0.22</v>
      </c>
      <c r="N140" s="162">
        <f t="shared" si="14"/>
        <v>1.30667</v>
      </c>
      <c r="O140" s="161">
        <f>IF(H140="Accessories",0,(VLOOKUP(C140&amp;H140,EE!$I:$L,4,FALSE)))</f>
        <v>0.14000000000000001</v>
      </c>
      <c r="P140" s="161">
        <f>IF('Simulação Added Value'!$M$5="GERENTE DE CONTA",((N140+O140)/(1-'Simulação Added Value'!$E$19)),((N140+O140)/(1-0.3)))</f>
        <v>1.9817397260273975</v>
      </c>
      <c r="Q140" s="190"/>
      <c r="R140" s="190"/>
      <c r="S140" s="188">
        <v>1.30667</v>
      </c>
      <c r="T140" s="188">
        <f>VLOOKUP(A140,'[1]Copia Custo Periodico P_Simulad'!$A:$I,9,0)</f>
        <v>1.30667</v>
      </c>
      <c r="U140" s="188">
        <f t="shared" si="12"/>
        <v>0</v>
      </c>
      <c r="V140" s="148">
        <f t="shared" si="13"/>
        <v>0</v>
      </c>
      <c r="W140" s="190"/>
      <c r="X140" s="190"/>
      <c r="Y140" s="190"/>
    </row>
    <row r="141" spans="1:25" ht="15" customHeight="1">
      <c r="A141" s="46" t="str">
        <f t="shared" si="11"/>
        <v>BR0123031040</v>
      </c>
      <c r="B141" s="190" t="s">
        <v>703</v>
      </c>
      <c r="C141" s="198">
        <v>1040</v>
      </c>
      <c r="D141" s="190" t="s">
        <v>1125</v>
      </c>
      <c r="E141" s="190"/>
      <c r="F141" s="39" t="s">
        <v>2866</v>
      </c>
      <c r="G141" s="190" t="s">
        <v>2552</v>
      </c>
      <c r="H141" s="190" t="s">
        <v>389</v>
      </c>
      <c r="I141" s="190"/>
      <c r="J141" s="190"/>
      <c r="K141" s="190"/>
      <c r="L141" s="190"/>
      <c r="M141" s="227">
        <v>0.223</v>
      </c>
      <c r="N141" s="162">
        <f t="shared" si="14"/>
        <v>3.5241099999999999</v>
      </c>
      <c r="O141" s="161">
        <f>IF(H141="Accessories",0,(VLOOKUP(C141&amp;H141,EE!$I:$L,4,FALSE)))</f>
        <v>0.14000000000000001</v>
      </c>
      <c r="P141" s="161">
        <f>IF('Simulação Added Value'!$M$5="GERENTE DE CONTA",((N141+O141)/(1-'Simulação Added Value'!$E$19)),((N141+O141)/(1-0.3)))</f>
        <v>5.0193287671232873</v>
      </c>
      <c r="Q141" s="190"/>
      <c r="R141" s="190"/>
      <c r="S141" s="188">
        <v>3.5241099999999999</v>
      </c>
      <c r="T141" s="188">
        <f>VLOOKUP(A141,'[1]Copia Custo Periodico P_Simulad'!$A:$I,9,0)</f>
        <v>3.5241099999999999</v>
      </c>
      <c r="U141" s="188">
        <f t="shared" si="12"/>
        <v>0</v>
      </c>
      <c r="V141" s="148">
        <f t="shared" si="13"/>
        <v>0</v>
      </c>
      <c r="W141" s="190"/>
      <c r="X141" s="190"/>
      <c r="Y141" s="190"/>
    </row>
    <row r="142" spans="1:25" ht="15" customHeight="1">
      <c r="A142" s="46" t="str">
        <f t="shared" si="11"/>
        <v>BR0030661040</v>
      </c>
      <c r="B142" s="190" t="s">
        <v>703</v>
      </c>
      <c r="C142" s="190">
        <v>1040</v>
      </c>
      <c r="D142" s="190" t="s">
        <v>1125</v>
      </c>
      <c r="E142" s="190">
        <v>320003066</v>
      </c>
      <c r="F142" s="39" t="s">
        <v>1132</v>
      </c>
      <c r="G142" s="190" t="s">
        <v>1637</v>
      </c>
      <c r="H142" s="190" t="s">
        <v>389</v>
      </c>
      <c r="I142" s="190"/>
      <c r="J142" s="190"/>
      <c r="K142" s="190"/>
      <c r="L142" s="190"/>
      <c r="M142" s="223">
        <v>0.22</v>
      </c>
      <c r="N142" s="162">
        <f t="shared" si="14"/>
        <v>2.7412200000000002</v>
      </c>
      <c r="O142" s="161">
        <f>IF(H142="Accessories",0,(VLOOKUP(C142&amp;H142,EE!$I:$L,4,FALSE)))</f>
        <v>0.14000000000000001</v>
      </c>
      <c r="P142" s="161">
        <f>IF('Simulação Added Value'!$M$5="GERENTE DE CONTA",((N142+O142)/(1-'Simulação Added Value'!$E$19)),((N142+O142)/(1-0.3)))</f>
        <v>3.9468767123287676</v>
      </c>
      <c r="Q142" s="190"/>
      <c r="R142" s="190"/>
      <c r="S142" s="188">
        <v>2.7407499999999998</v>
      </c>
      <c r="T142" s="188">
        <f>VLOOKUP(A142,'[1]Copia Custo Periodico P_Simulad'!$A:$I,9,0)</f>
        <v>2.7412200000000002</v>
      </c>
      <c r="U142" s="188">
        <f t="shared" si="12"/>
        <v>4.7000000000041453E-4</v>
      </c>
      <c r="V142" s="148">
        <f t="shared" si="13"/>
        <v>1.7148590714244349E-4</v>
      </c>
      <c r="W142" s="190"/>
      <c r="X142" s="190"/>
      <c r="Y142" s="190"/>
    </row>
    <row r="143" spans="1:25" ht="15" customHeight="1">
      <c r="A143" s="46" t="str">
        <f t="shared" si="11"/>
        <v>BR0111911040</v>
      </c>
      <c r="B143" s="190" t="s">
        <v>703</v>
      </c>
      <c r="C143" s="190">
        <v>1040</v>
      </c>
      <c r="D143" s="190" t="s">
        <v>1125</v>
      </c>
      <c r="E143" s="190">
        <v>320011191</v>
      </c>
      <c r="F143" s="39" t="s">
        <v>1128</v>
      </c>
      <c r="G143" s="190" t="s">
        <v>1632</v>
      </c>
      <c r="H143" s="190" t="s">
        <v>389</v>
      </c>
      <c r="I143" s="190"/>
      <c r="J143" s="190"/>
      <c r="K143" s="190"/>
      <c r="L143" s="190"/>
      <c r="M143" s="223">
        <v>0.22109999999999999</v>
      </c>
      <c r="N143" s="162">
        <f t="shared" si="14"/>
        <v>2.80118</v>
      </c>
      <c r="O143" s="161">
        <f>IF(H143="Accessories",0,(VLOOKUP(C143&amp;H143,EE!$I:$L,4,FALSE)))</f>
        <v>0.14000000000000001</v>
      </c>
      <c r="P143" s="161">
        <f>IF('Simulação Added Value'!$M$5="GERENTE DE CONTA",((N143+O143)/(1-'Simulação Added Value'!$E$19)),((N143+O143)/(1-0.3)))</f>
        <v>4.0290136986301377</v>
      </c>
      <c r="Q143" s="190"/>
      <c r="R143" s="190"/>
      <c r="S143" s="188">
        <v>2.78918</v>
      </c>
      <c r="T143" s="188">
        <f>VLOOKUP(A143,'[1]Copia Custo Periodico P_Simulad'!$A:$I,9,0)</f>
        <v>2.80118</v>
      </c>
      <c r="U143" s="188">
        <f t="shared" si="12"/>
        <v>1.2000000000000011E-2</v>
      </c>
      <c r="V143" s="148">
        <f t="shared" si="13"/>
        <v>4.3023397557704346E-3</v>
      </c>
      <c r="W143" s="190"/>
      <c r="X143" s="190"/>
      <c r="Y143" s="190"/>
    </row>
    <row r="144" spans="1:25" ht="15" customHeight="1">
      <c r="A144" s="46" t="str">
        <f t="shared" si="11"/>
        <v>BR0106341040</v>
      </c>
      <c r="B144" s="190" t="s">
        <v>703</v>
      </c>
      <c r="C144" s="190">
        <v>1040</v>
      </c>
      <c r="D144" s="190" t="s">
        <v>1125</v>
      </c>
      <c r="E144" s="164">
        <v>320010634</v>
      </c>
      <c r="F144" s="39" t="s">
        <v>1127</v>
      </c>
      <c r="G144" s="190" t="s">
        <v>1629</v>
      </c>
      <c r="H144" s="190" t="s">
        <v>389</v>
      </c>
      <c r="I144" s="159"/>
      <c r="J144" s="159"/>
      <c r="K144" s="160"/>
      <c r="L144" s="159"/>
      <c r="M144" s="227">
        <v>0.22109999999999999</v>
      </c>
      <c r="N144" s="162">
        <f t="shared" si="14"/>
        <v>2.7997900000000002</v>
      </c>
      <c r="O144" s="161">
        <f>IF(H144="Accessories",0,(VLOOKUP(C144&amp;H144,EE!$I:$L,4,FALSE)))</f>
        <v>0.14000000000000001</v>
      </c>
      <c r="P144" s="161">
        <f>IF('Simulação Added Value'!$M$5="GERENTE DE CONTA",((N144+O144)/(1-'Simulação Added Value'!$E$19)),((N144+O144)/(1-0.3)))</f>
        <v>4.0271095890410962</v>
      </c>
      <c r="Q144" s="63" t="e">
        <f>IF('Simulação Added Value'!$M$5="GERENTE DE CONTA",(((N144+O144)+VLOOKUP(A144,'Simulação Added Value'!$N$42:$O$42,2,0))/(1-'Simulação Added Value'!$E$19)),(((((N144+O144)+VLOOKUP(A144,'Simulação Added Value'!$N$42:$O$42,2,0)))/(1-'Simulação Added Value'!$E$19))))</f>
        <v>#N/A</v>
      </c>
      <c r="R144" s="63"/>
      <c r="S144" s="188">
        <v>2.7870000000000004</v>
      </c>
      <c r="T144" s="188">
        <f>VLOOKUP(A144,'[1]Copia Custo Periodico P_Simulad'!$A:$I,9,0)</f>
        <v>2.7997900000000002</v>
      </c>
      <c r="U144" s="188">
        <f t="shared" si="12"/>
        <v>1.2789999999999857E-2</v>
      </c>
      <c r="V144" s="148">
        <f t="shared" si="13"/>
        <v>4.5891639756010516E-3</v>
      </c>
      <c r="W144" s="188"/>
      <c r="X144" s="187"/>
      <c r="Y144" s="187"/>
    </row>
    <row r="145" spans="1:25" ht="15" customHeight="1">
      <c r="A145" s="46" t="str">
        <f t="shared" si="11"/>
        <v>220036131040</v>
      </c>
      <c r="B145" s="190" t="s">
        <v>703</v>
      </c>
      <c r="C145" s="190">
        <v>1040</v>
      </c>
      <c r="D145" s="190" t="s">
        <v>1125</v>
      </c>
      <c r="E145" s="164">
        <v>120003613</v>
      </c>
      <c r="F145" s="39">
        <v>22003613</v>
      </c>
      <c r="G145" s="190" t="s">
        <v>1630</v>
      </c>
      <c r="H145" s="190" t="s">
        <v>389</v>
      </c>
      <c r="I145" s="159"/>
      <c r="J145" s="159"/>
      <c r="K145" s="160"/>
      <c r="L145" s="159"/>
      <c r="M145" s="227">
        <v>0.21</v>
      </c>
      <c r="N145" s="162">
        <f t="shared" si="14"/>
        <v>2.4918900000000002</v>
      </c>
      <c r="O145" s="161">
        <f>IF(H145="Accessories",0,(VLOOKUP(C145&amp;H145,EE!$I:$L,4,FALSE)))</f>
        <v>0.14000000000000001</v>
      </c>
      <c r="P145" s="161">
        <f>IF('Simulação Added Value'!$M$5="GERENTE DE CONTA",((N145+O145)/(1-'Simulação Added Value'!$E$19)),((N145+O145)/(1-0.3)))</f>
        <v>3.6053287671232881</v>
      </c>
      <c r="Q145" s="63" t="e">
        <f>IF('Simulação Added Value'!$M$5="GERENTE DE CONTA",(((N145+O145)+VLOOKUP(A145,'Simulação Added Value'!$N$42:$O$42,2,0))/(1-'Simulação Added Value'!$E$19)),(((((N145+O145)+VLOOKUP(A145,'Simulação Added Value'!$N$42:$O$42,2,0)))/(1-'Simulação Added Value'!$E$19))))</f>
        <v>#N/A</v>
      </c>
      <c r="R145" s="63"/>
      <c r="S145" s="188">
        <v>2.4795600000000002</v>
      </c>
      <c r="T145" s="188">
        <f>VLOOKUP(A145,'[1]Copia Custo Periodico P_Simulad'!$A:$I,9,0)</f>
        <v>2.4918900000000002</v>
      </c>
      <c r="U145" s="188">
        <f t="shared" si="12"/>
        <v>1.2329999999999952E-2</v>
      </c>
      <c r="V145" s="148">
        <f t="shared" si="13"/>
        <v>4.9726564390455419E-3</v>
      </c>
      <c r="W145" s="188"/>
      <c r="X145" s="187"/>
      <c r="Y145" s="187"/>
    </row>
    <row r="146" spans="1:25" ht="15" customHeight="1">
      <c r="A146" s="46" t="str">
        <f t="shared" si="11"/>
        <v>220019041040</v>
      </c>
      <c r="B146" s="190" t="s">
        <v>703</v>
      </c>
      <c r="C146" s="190">
        <v>1040</v>
      </c>
      <c r="D146" s="190" t="s">
        <v>1125</v>
      </c>
      <c r="E146" s="164">
        <v>120001904</v>
      </c>
      <c r="F146" s="39">
        <v>22001904</v>
      </c>
      <c r="G146" s="190" t="s">
        <v>1639</v>
      </c>
      <c r="H146" s="190" t="s">
        <v>389</v>
      </c>
      <c r="I146" s="159"/>
      <c r="J146" s="159"/>
      <c r="K146" s="160"/>
      <c r="L146" s="159"/>
      <c r="M146" s="227">
        <v>0.21</v>
      </c>
      <c r="N146" s="162">
        <f t="shared" si="14"/>
        <v>2.4488500000000002</v>
      </c>
      <c r="O146" s="161">
        <f>IF(H146="Accessories",0,(VLOOKUP(C146&amp;H146,EE!$I:$L,4,FALSE)))</f>
        <v>0.14000000000000001</v>
      </c>
      <c r="P146" s="161">
        <f>IF('Simulação Added Value'!$M$5="GERENTE DE CONTA",((N146+O146)/(1-'Simulação Added Value'!$E$19)),((N146+O146)/(1-0.3)))</f>
        <v>3.5463698630136991</v>
      </c>
      <c r="Q146" s="63" t="e">
        <f>IF('Simulação Added Value'!$M$5="GERENTE DE CONTA",(((N146+O146)+VLOOKUP(A146,'Simulação Added Value'!$N$42:$O$42,2,0))/(1-'Simulação Added Value'!$E$19)),(((((N146+O146)+VLOOKUP(A146,'Simulação Added Value'!$N$42:$O$42,2,0)))/(1-'Simulação Added Value'!$E$19))))</f>
        <v>#N/A</v>
      </c>
      <c r="R146" s="63"/>
      <c r="S146" s="188">
        <v>2.4333399999999998</v>
      </c>
      <c r="T146" s="188">
        <f>VLOOKUP(A146,'[1]Copia Custo Periodico P_Simulad'!$A:$I,9,0)</f>
        <v>2.4488500000000002</v>
      </c>
      <c r="U146" s="188">
        <f t="shared" si="12"/>
        <v>1.5510000000000357E-2</v>
      </c>
      <c r="V146" s="148">
        <f t="shared" si="13"/>
        <v>6.3739551398491745E-3</v>
      </c>
      <c r="W146" s="188"/>
      <c r="X146" s="187"/>
      <c r="Y146" s="187"/>
    </row>
    <row r="147" spans="1:25" ht="15" customHeight="1">
      <c r="A147" s="46" t="str">
        <f t="shared" si="11"/>
        <v>220018171040</v>
      </c>
      <c r="B147" s="190" t="s">
        <v>703</v>
      </c>
      <c r="C147" s="190">
        <v>1040</v>
      </c>
      <c r="D147" s="190" t="s">
        <v>1125</v>
      </c>
      <c r="E147" s="164">
        <v>120001817</v>
      </c>
      <c r="F147" s="39">
        <v>22001817</v>
      </c>
      <c r="G147" s="190" t="s">
        <v>1636</v>
      </c>
      <c r="H147" s="190" t="s">
        <v>389</v>
      </c>
      <c r="I147" s="159"/>
      <c r="J147" s="159"/>
      <c r="K147" s="160"/>
      <c r="L147" s="159"/>
      <c r="M147" s="227">
        <v>0.21</v>
      </c>
      <c r="N147" s="162">
        <f t="shared" si="14"/>
        <v>2.56921</v>
      </c>
      <c r="O147" s="161">
        <f>IF(H147="Accessories",0,(VLOOKUP(C147&amp;H147,EE!$I:$L,4,FALSE)))</f>
        <v>0.14000000000000001</v>
      </c>
      <c r="P147" s="161">
        <f>IF('Simulação Added Value'!$M$5="GERENTE DE CONTA",((N147+O147)/(1-'Simulação Added Value'!$E$19)),((N147+O147)/(1-0.3)))</f>
        <v>3.7112465753424662</v>
      </c>
      <c r="Q147" s="63" t="e">
        <f>IF('Simulação Added Value'!$M$5="GERENTE DE CONTA",(((N147+O147)+VLOOKUP(A147,'Simulação Added Value'!$N$42:$O$42,2,0))/(1-'Simulação Added Value'!$E$19)),(((((N147+O147)+VLOOKUP(A147,'Simulação Added Value'!$N$42:$O$42,2,0)))/(1-'Simulação Added Value'!$E$19))))</f>
        <v>#N/A</v>
      </c>
      <c r="R147" s="63"/>
      <c r="S147" s="188">
        <v>2.5236000000000001</v>
      </c>
      <c r="T147" s="188">
        <f>VLOOKUP(A147,'[1]Copia Custo Periodico P_Simulad'!$A:$I,9,0)</f>
        <v>2.56921</v>
      </c>
      <c r="U147" s="188">
        <f t="shared" si="12"/>
        <v>4.5609999999999928E-2</v>
      </c>
      <c r="V147" s="148">
        <f t="shared" si="13"/>
        <v>1.8073387224599724E-2</v>
      </c>
      <c r="W147" s="188"/>
      <c r="X147" s="187"/>
      <c r="Y147" s="187"/>
    </row>
    <row r="148" spans="1:25" ht="15" customHeight="1">
      <c r="A148" s="46" t="str">
        <f t="shared" si="11"/>
        <v>BR0124221040</v>
      </c>
      <c r="B148" s="190" t="s">
        <v>703</v>
      </c>
      <c r="C148" s="190">
        <v>1040</v>
      </c>
      <c r="D148" s="190" t="s">
        <v>1125</v>
      </c>
      <c r="E148" s="190"/>
      <c r="F148" s="190" t="s">
        <v>3110</v>
      </c>
      <c r="G148" s="190" t="s">
        <v>2552</v>
      </c>
      <c r="H148" s="190" t="s">
        <v>389</v>
      </c>
      <c r="I148" s="190"/>
      <c r="J148" s="190"/>
      <c r="K148" s="190"/>
      <c r="L148" s="190"/>
      <c r="M148" s="223">
        <v>0.22303700000000001</v>
      </c>
      <c r="N148" s="162">
        <f t="shared" si="14"/>
        <v>2.8332000000000002</v>
      </c>
      <c r="O148" s="161">
        <f>IF(H148="Accessories",0,(VLOOKUP(C148&amp;H148,EE!$I:$L,4,FALSE)))</f>
        <v>0.14000000000000001</v>
      </c>
      <c r="P148" s="161">
        <f>IF('Simulação Added Value'!$M$5="GERENTE DE CONTA",((N148+O148)/(1-'Simulação Added Value'!$E$19)),((N148+O148)/(1-0.3)))</f>
        <v>4.0728767123287675</v>
      </c>
      <c r="Q148" s="190"/>
      <c r="R148" s="190"/>
      <c r="T148" s="193">
        <v>2.8332000000000002</v>
      </c>
      <c r="U148" s="188">
        <f t="shared" si="12"/>
        <v>2.8332000000000002</v>
      </c>
      <c r="V148" s="148">
        <f t="shared" si="13"/>
        <v>0</v>
      </c>
      <c r="W148" s="190"/>
      <c r="X148" s="190"/>
      <c r="Y148" s="190"/>
    </row>
    <row r="149" spans="1:25" ht="15" customHeight="1">
      <c r="A149" s="46" t="str">
        <f t="shared" si="11"/>
        <v>BR0124261040</v>
      </c>
      <c r="B149" s="190" t="s">
        <v>703</v>
      </c>
      <c r="C149" s="190">
        <v>1040</v>
      </c>
      <c r="D149" s="190" t="s">
        <v>1125</v>
      </c>
      <c r="E149" s="190"/>
      <c r="F149" s="190" t="s">
        <v>3108</v>
      </c>
      <c r="G149" s="190" t="s">
        <v>2552</v>
      </c>
      <c r="H149" s="190" t="s">
        <v>389</v>
      </c>
      <c r="I149" s="190"/>
      <c r="J149" s="190"/>
      <c r="K149" s="190"/>
      <c r="L149" s="190"/>
      <c r="M149" s="223">
        <v>0.222</v>
      </c>
      <c r="N149" s="162">
        <f t="shared" si="14"/>
        <v>4.3351199999999999</v>
      </c>
      <c r="O149" s="161">
        <f>IF(H149="Accessories",0,(VLOOKUP(C149&amp;H149,EE!$I:$L,4,FALSE)))</f>
        <v>0.14000000000000001</v>
      </c>
      <c r="P149" s="161">
        <f>IF('Simulação Added Value'!$M$5="GERENTE DE CONTA",((N149+O149)/(1-'Simulação Added Value'!$E$19)),((N149+O149)/(1-0.3)))</f>
        <v>6.1303013698630133</v>
      </c>
      <c r="Q149" s="190"/>
      <c r="R149" s="190"/>
      <c r="T149" s="193">
        <v>4.3351199999999999</v>
      </c>
      <c r="U149" s="188">
        <f t="shared" si="12"/>
        <v>4.3351199999999999</v>
      </c>
      <c r="V149" s="148">
        <f t="shared" si="13"/>
        <v>0</v>
      </c>
      <c r="W149" s="190"/>
      <c r="X149" s="190"/>
      <c r="Y149" s="190"/>
    </row>
    <row r="150" spans="1:25" ht="15" customHeight="1">
      <c r="A150" s="46" t="str">
        <f t="shared" si="11"/>
        <v>220120331040</v>
      </c>
      <c r="B150" s="190" t="s">
        <v>703</v>
      </c>
      <c r="C150" s="190">
        <v>1040</v>
      </c>
      <c r="D150" s="190" t="s">
        <v>1125</v>
      </c>
      <c r="E150" s="190"/>
      <c r="F150" s="190">
        <v>22012033</v>
      </c>
      <c r="G150" s="190" t="s">
        <v>3381</v>
      </c>
      <c r="H150" s="190" t="s">
        <v>389</v>
      </c>
      <c r="I150" s="190"/>
      <c r="J150" s="190"/>
      <c r="K150" s="190"/>
      <c r="L150" s="190"/>
      <c r="M150" s="190">
        <v>0.2</v>
      </c>
      <c r="N150" s="162">
        <f t="shared" si="14"/>
        <v>2.6390600000000002</v>
      </c>
      <c r="O150" s="161">
        <f>IF(H150="Accessories",0,(VLOOKUP(C150&amp;H150,EE!$I:$L,4,FALSE)))</f>
        <v>0.14000000000000001</v>
      </c>
      <c r="P150" s="161">
        <f>IF('Simulação Added Value'!$M$5="GERENTE DE CONTA",((N150+O150)/(1-'Simulação Added Value'!$E$19)),((N150+O150)/(1-0.3)))</f>
        <v>3.8069315068493155</v>
      </c>
      <c r="Q150" s="190"/>
      <c r="R150" s="190"/>
      <c r="T150" s="188">
        <f>VLOOKUP(A150,'[1]Copia Custo Periodico P_Simulad'!$A:$I,9,0)</f>
        <v>2.6390600000000002</v>
      </c>
      <c r="U150" s="188">
        <f t="shared" si="12"/>
        <v>2.6390600000000002</v>
      </c>
      <c r="V150" s="148">
        <f t="shared" si="13"/>
        <v>0</v>
      </c>
      <c r="W150" s="190"/>
      <c r="X150" s="190"/>
      <c r="Y150" s="190"/>
    </row>
    <row r="151" spans="1:25" ht="15" customHeight="1">
      <c r="A151" s="46" t="str">
        <f t="shared" si="11"/>
        <v>220120381040</v>
      </c>
      <c r="B151" s="190" t="s">
        <v>703</v>
      </c>
      <c r="C151" s="190">
        <v>1040</v>
      </c>
      <c r="D151" s="190" t="s">
        <v>1125</v>
      </c>
      <c r="E151" s="190"/>
      <c r="F151" s="190">
        <v>22012038</v>
      </c>
      <c r="G151" s="190" t="s">
        <v>3385</v>
      </c>
      <c r="H151" s="190" t="s">
        <v>389</v>
      </c>
      <c r="I151" s="190"/>
      <c r="J151" s="190"/>
      <c r="K151" s="190"/>
      <c r="L151" s="190"/>
      <c r="M151" s="190">
        <v>0.25</v>
      </c>
      <c r="N151" s="162">
        <f t="shared" si="14"/>
        <v>2.7973599999999998</v>
      </c>
      <c r="O151" s="161">
        <f>IF(H151="Accessories",0,(VLOOKUP(C151&amp;H151,EE!$I:$L,4,FALSE)))</f>
        <v>0.14000000000000001</v>
      </c>
      <c r="P151" s="161">
        <f>IF('Simulação Added Value'!$M$5="GERENTE DE CONTA",((N151+O151)/(1-'Simulação Added Value'!$E$19)),((N151+O151)/(1-0.3)))</f>
        <v>4.0237808219178079</v>
      </c>
      <c r="Q151" s="190"/>
      <c r="R151" s="190"/>
      <c r="T151" s="188">
        <f>VLOOKUP(A151,'[1]Copia Custo Periodico P_Simulad'!$A:$I,9,0)</f>
        <v>2.7973599999999998</v>
      </c>
      <c r="U151" s="188">
        <f t="shared" si="12"/>
        <v>2.7973599999999998</v>
      </c>
      <c r="V151" s="148">
        <f t="shared" si="13"/>
        <v>0</v>
      </c>
      <c r="W151" s="190"/>
      <c r="X151" s="190"/>
      <c r="Y151" s="190"/>
    </row>
    <row r="152" spans="1:25" ht="15" customHeight="1">
      <c r="A152" s="46" t="str">
        <f t="shared" si="11"/>
        <v>220120421040</v>
      </c>
      <c r="B152" s="190" t="s">
        <v>703</v>
      </c>
      <c r="C152" s="190">
        <v>1040</v>
      </c>
      <c r="D152" s="190" t="s">
        <v>1125</v>
      </c>
      <c r="E152" s="190"/>
      <c r="F152" s="190">
        <v>22012042</v>
      </c>
      <c r="G152" s="190" t="s">
        <v>3386</v>
      </c>
      <c r="H152" s="190" t="s">
        <v>389</v>
      </c>
      <c r="I152" s="190"/>
      <c r="J152" s="190"/>
      <c r="K152" s="190"/>
      <c r="L152" s="190"/>
      <c r="M152" s="190">
        <v>0.2</v>
      </c>
      <c r="N152" s="162">
        <f t="shared" si="14"/>
        <v>3.24125</v>
      </c>
      <c r="O152" s="161">
        <f>IF(H152="Accessories",0,(VLOOKUP(C152&amp;H152,EE!$I:$L,4,FALSE)))</f>
        <v>0.14000000000000001</v>
      </c>
      <c r="P152" s="161">
        <f>IF('Simulação Added Value'!$M$5="GERENTE DE CONTA",((N152+O152)/(1-'Simulação Added Value'!$E$19)),((N152+O152)/(1-0.3)))</f>
        <v>4.631849315068493</v>
      </c>
      <c r="Q152" s="190"/>
      <c r="R152" s="190"/>
      <c r="T152" s="188">
        <f>VLOOKUP(A152,'[1]Copia Custo Periodico P_Simulad'!$A:$I,9,0)</f>
        <v>3.24125</v>
      </c>
      <c r="U152" s="188">
        <f t="shared" si="12"/>
        <v>3.24125</v>
      </c>
      <c r="V152" s="148">
        <f t="shared" si="13"/>
        <v>0</v>
      </c>
      <c r="W152" s="190"/>
      <c r="X152" s="190"/>
      <c r="Y152" s="190"/>
    </row>
    <row r="153" spans="1:25" ht="15" customHeight="1">
      <c r="A153" s="46" t="str">
        <f t="shared" si="11"/>
        <v>220107521040</v>
      </c>
      <c r="B153" s="190" t="s">
        <v>703</v>
      </c>
      <c r="C153" s="190">
        <v>1040</v>
      </c>
      <c r="D153" s="190" t="s">
        <v>1125</v>
      </c>
      <c r="E153" s="158">
        <v>120010752</v>
      </c>
      <c r="F153" s="39">
        <v>22010752</v>
      </c>
      <c r="G153" s="190" t="s">
        <v>1640</v>
      </c>
      <c r="H153" s="190" t="s">
        <v>402</v>
      </c>
      <c r="I153" s="159"/>
      <c r="J153" s="159"/>
      <c r="K153" s="160"/>
      <c r="L153" s="159"/>
      <c r="M153" s="227">
        <v>1.135</v>
      </c>
      <c r="N153" s="162">
        <f t="shared" ref="N153:N163" si="15">S153</f>
        <v>12.89888</v>
      </c>
      <c r="O153" s="161">
        <f>IF(H153="Accessories",0,(VLOOKUP(C153&amp;H153,EE!$I:$L,4,FALSE)))</f>
        <v>0.7</v>
      </c>
      <c r="P153" s="161">
        <f>IF('Simulação Added Value'!$M$5="GERENTE DE CONTA",((N153+O153)/(1-'Simulação Added Value'!$E$19)),((N153+O153)/(1-0.3)))</f>
        <v>18.628602739726027</v>
      </c>
      <c r="Q153" s="63" t="e">
        <f>IF('Simulação Added Value'!$M$5="GERENTE DE CONTA",(((N153+O153)+VLOOKUP(A153,'Simulação Added Value'!$N$42:$O$42,2,0))/(1-'Simulação Added Value'!$E$19)),(((((N153+O153)+VLOOKUP(A153,'Simulação Added Value'!$N$42:$O$42,2,0)))/(1-'Simulação Added Value'!$E$19))))</f>
        <v>#N/A</v>
      </c>
      <c r="R153" s="63"/>
      <c r="S153" s="188">
        <v>12.89888</v>
      </c>
      <c r="T153" s="188">
        <f>VLOOKUP(A153,'[1]Copia Custo Periodico P_Simulad'!$A:$I,9,0)</f>
        <v>12.49152</v>
      </c>
      <c r="U153" s="188">
        <f t="shared" si="12"/>
        <v>-0.40736000000000061</v>
      </c>
      <c r="V153" s="148">
        <f t="shared" si="13"/>
        <v>-3.1581036493090964E-2</v>
      </c>
      <c r="W153" s="188"/>
      <c r="X153" s="187"/>
      <c r="Y153" s="187"/>
    </row>
    <row r="154" spans="1:25" ht="15" customHeight="1">
      <c r="A154" s="46" t="str">
        <f t="shared" si="11"/>
        <v>BR0118871040</v>
      </c>
      <c r="B154" s="190" t="s">
        <v>703</v>
      </c>
      <c r="C154" s="190">
        <v>1040</v>
      </c>
      <c r="D154" s="190" t="s">
        <v>1125</v>
      </c>
      <c r="E154" s="190">
        <v>320011887</v>
      </c>
      <c r="F154" s="39" t="s">
        <v>1142</v>
      </c>
      <c r="G154" s="190" t="s">
        <v>1653</v>
      </c>
      <c r="H154" s="190" t="s">
        <v>402</v>
      </c>
      <c r="I154" s="190"/>
      <c r="J154" s="190"/>
      <c r="K154" s="190"/>
      <c r="L154" s="190"/>
      <c r="M154" s="223">
        <v>1.036</v>
      </c>
      <c r="N154" s="162">
        <f t="shared" si="15"/>
        <v>14.65268</v>
      </c>
      <c r="O154" s="161">
        <f>IF(H154="Accessories",0,(VLOOKUP(C154&amp;H154,EE!$I:$L,4,FALSE)))</f>
        <v>0.7</v>
      </c>
      <c r="P154" s="161">
        <f>IF('Simulação Added Value'!$M$5="GERENTE DE CONTA",((N154+O154)/(1-'Simulação Added Value'!$E$19)),((N154+O154)/(1-0.3)))</f>
        <v>21.031068493150684</v>
      </c>
      <c r="Q154" s="190"/>
      <c r="R154" s="190"/>
      <c r="S154" s="188">
        <v>14.65268</v>
      </c>
      <c r="T154" s="188">
        <f>VLOOKUP(A154,'[1]Copia Custo Periodico P_Simulad'!$A:$I,9,0)</f>
        <v>14.29397</v>
      </c>
      <c r="U154" s="188">
        <f t="shared" si="12"/>
        <v>-0.35871000000000031</v>
      </c>
      <c r="V154" s="148">
        <f t="shared" si="13"/>
        <v>-2.4480845824791153E-2</v>
      </c>
      <c r="W154" s="190"/>
      <c r="X154" s="190"/>
      <c r="Y154" s="190"/>
    </row>
    <row r="155" spans="1:25" ht="15" customHeight="1">
      <c r="A155" s="46" t="str">
        <f t="shared" si="11"/>
        <v>BR0120351040</v>
      </c>
      <c r="B155" s="190" t="s">
        <v>703</v>
      </c>
      <c r="C155" s="190">
        <v>1040</v>
      </c>
      <c r="D155" s="190" t="s">
        <v>1125</v>
      </c>
      <c r="E155" s="156"/>
      <c r="F155" s="245" t="s">
        <v>2627</v>
      </c>
      <c r="G155" s="190" t="s">
        <v>2652</v>
      </c>
      <c r="H155" s="190" t="s">
        <v>402</v>
      </c>
      <c r="I155" s="190"/>
      <c r="J155" s="190"/>
      <c r="K155" s="190"/>
      <c r="L155" s="190"/>
      <c r="M155" s="223">
        <v>1.036</v>
      </c>
      <c r="N155" s="162">
        <f t="shared" si="15"/>
        <v>13.965920000000001</v>
      </c>
      <c r="O155" s="161">
        <f>IF(H155="Accessories",0,(VLOOKUP(C155&amp;H155,EE!$I:$L,4,FALSE)))</f>
        <v>0.7</v>
      </c>
      <c r="P155" s="161">
        <f>IF('Simulação Added Value'!$M$5="GERENTE DE CONTA",((N155+O155)/(1-'Simulação Added Value'!$E$19)),((N155+O155)/(1-0.3)))</f>
        <v>20.090301369863013</v>
      </c>
      <c r="Q155" s="190"/>
      <c r="R155" s="190"/>
      <c r="S155" s="188">
        <v>13.965920000000001</v>
      </c>
      <c r="T155" s="188">
        <f>VLOOKUP(A155,'[1]Copia Custo Periodico P_Simulad'!$A:$I,9,0)</f>
        <v>13.737539999999999</v>
      </c>
      <c r="U155" s="188">
        <f t="shared" si="12"/>
        <v>-0.22838000000000136</v>
      </c>
      <c r="V155" s="148">
        <f t="shared" si="13"/>
        <v>-1.6352664199709155E-2</v>
      </c>
      <c r="W155" s="190"/>
      <c r="X155" s="190"/>
      <c r="Y155" s="190"/>
    </row>
    <row r="156" spans="1:25" ht="15" customHeight="1">
      <c r="A156" s="46" t="str">
        <f t="shared" si="11"/>
        <v>BR0121961040</v>
      </c>
      <c r="B156" s="190" t="s">
        <v>703</v>
      </c>
      <c r="C156" s="190">
        <v>1040</v>
      </c>
      <c r="D156" s="190" t="s">
        <v>1125</v>
      </c>
      <c r="E156" s="156"/>
      <c r="F156" s="245" t="s">
        <v>2632</v>
      </c>
      <c r="G156" s="190" t="s">
        <v>2654</v>
      </c>
      <c r="H156" s="190" t="s">
        <v>402</v>
      </c>
      <c r="I156" s="190"/>
      <c r="J156" s="190"/>
      <c r="K156" s="190"/>
      <c r="L156" s="190"/>
      <c r="M156" s="223">
        <v>1.0584199999999999</v>
      </c>
      <c r="N156" s="162">
        <f t="shared" si="15"/>
        <v>12.61092</v>
      </c>
      <c r="O156" s="161">
        <f>IF(H156="Accessories",0,(VLOOKUP(C156&amp;H156,EE!$I:$L,4,FALSE)))</f>
        <v>0.7</v>
      </c>
      <c r="P156" s="161">
        <f>IF('Simulação Added Value'!$M$5="GERENTE DE CONTA",((N156+O156)/(1-'Simulação Added Value'!$E$19)),((N156+O156)/(1-0.3)))</f>
        <v>18.234136986301369</v>
      </c>
      <c r="Q156" s="190"/>
      <c r="R156" s="190"/>
      <c r="S156" s="188">
        <v>12.61092</v>
      </c>
      <c r="T156" s="188">
        <f>VLOOKUP(A156,'[1]Copia Custo Periodico P_Simulad'!$A:$I,9,0)</f>
        <v>12.4153</v>
      </c>
      <c r="U156" s="188">
        <f t="shared" si="12"/>
        <v>-0.19561999999999991</v>
      </c>
      <c r="V156" s="148">
        <f t="shared" si="13"/>
        <v>-1.5511953132681833E-2</v>
      </c>
      <c r="W156" s="190"/>
      <c r="X156" s="190"/>
      <c r="Y156" s="190"/>
    </row>
    <row r="157" spans="1:25" ht="15" customHeight="1">
      <c r="A157" s="46" t="str">
        <f t="shared" si="11"/>
        <v>BR0123201040</v>
      </c>
      <c r="B157" s="190" t="s">
        <v>703</v>
      </c>
      <c r="C157" s="198">
        <v>1040</v>
      </c>
      <c r="D157" s="190" t="s">
        <v>1125</v>
      </c>
      <c r="E157" s="190"/>
      <c r="F157" s="39" t="s">
        <v>2963</v>
      </c>
      <c r="G157" s="190" t="s">
        <v>2964</v>
      </c>
      <c r="H157" s="190" t="s">
        <v>402</v>
      </c>
      <c r="I157" s="190"/>
      <c r="J157" s="190"/>
      <c r="K157" s="190"/>
      <c r="L157" s="190"/>
      <c r="M157" s="227">
        <v>1.036</v>
      </c>
      <c r="N157" s="162">
        <f t="shared" si="15"/>
        <v>13.28609</v>
      </c>
      <c r="O157" s="161">
        <f>IF(H157="Accessories",0,(VLOOKUP(C157&amp;H157,EE!$I:$L,4,FALSE)))</f>
        <v>0.7</v>
      </c>
      <c r="P157" s="161">
        <f>IF('Simulação Added Value'!$M$5="GERENTE DE CONTA",((N157+O157)/(1-'Simulação Added Value'!$E$19)),((N157+O157)/(1-0.3)))</f>
        <v>19.159027397260274</v>
      </c>
      <c r="Q157" s="190"/>
      <c r="R157" s="190"/>
      <c r="S157" s="188">
        <v>13.28609</v>
      </c>
      <c r="T157" s="188">
        <f>VLOOKUP(A157,'[1]Copia Custo Periodico P_Simulad'!$A:$I,9,0)</f>
        <v>13.086590000000001</v>
      </c>
      <c r="U157" s="188">
        <f t="shared" si="12"/>
        <v>-0.19949999999999868</v>
      </c>
      <c r="V157" s="148">
        <f t="shared" si="13"/>
        <v>-1.5015704394596097E-2</v>
      </c>
      <c r="W157" s="190"/>
      <c r="X157" s="190"/>
      <c r="Y157" s="190"/>
    </row>
    <row r="158" spans="1:25" ht="15" customHeight="1">
      <c r="A158" s="46" t="str">
        <f t="shared" si="11"/>
        <v>BR0117411040</v>
      </c>
      <c r="B158" s="190" t="s">
        <v>703</v>
      </c>
      <c r="C158" s="190">
        <v>1040</v>
      </c>
      <c r="D158" s="190" t="s">
        <v>1125</v>
      </c>
      <c r="E158" s="190">
        <v>320011741</v>
      </c>
      <c r="F158" s="39" t="s">
        <v>1136</v>
      </c>
      <c r="G158" s="190" t="s">
        <v>1645</v>
      </c>
      <c r="H158" s="190" t="s">
        <v>402</v>
      </c>
      <c r="I158" s="190"/>
      <c r="J158" s="190"/>
      <c r="K158" s="190"/>
      <c r="L158" s="190"/>
      <c r="M158" s="223">
        <v>1.036</v>
      </c>
      <c r="N158" s="162">
        <f t="shared" si="15"/>
        <v>12.716530000000001</v>
      </c>
      <c r="O158" s="161">
        <f>IF(H158="Accessories",0,(VLOOKUP(C158&amp;H158,EE!$I:$L,4,FALSE)))</f>
        <v>0.7</v>
      </c>
      <c r="P158" s="161">
        <f>IF('Simulação Added Value'!$M$5="GERENTE DE CONTA",((N158+O158)/(1-'Simulação Added Value'!$E$19)),((N158+O158)/(1-0.3)))</f>
        <v>18.378808219178083</v>
      </c>
      <c r="Q158" s="190"/>
      <c r="R158" s="190"/>
      <c r="S158" s="188">
        <v>12.716530000000001</v>
      </c>
      <c r="T158" s="188">
        <f>VLOOKUP(A158,'[1]Copia Custo Periodico P_Simulad'!$A:$I,9,0)</f>
        <v>12.56283</v>
      </c>
      <c r="U158" s="188">
        <f t="shared" si="12"/>
        <v>-0.15370000000000061</v>
      </c>
      <c r="V158" s="148">
        <f t="shared" si="13"/>
        <v>-1.2086630550944388E-2</v>
      </c>
      <c r="W158" s="190"/>
      <c r="X158" s="190"/>
      <c r="Y158" s="190"/>
    </row>
    <row r="159" spans="1:25" ht="15" customHeight="1">
      <c r="A159" s="46" t="str">
        <f t="shared" si="11"/>
        <v>BR0122061040</v>
      </c>
      <c r="B159" s="190" t="s">
        <v>703</v>
      </c>
      <c r="C159" s="190">
        <v>1040</v>
      </c>
      <c r="D159" s="190" t="s">
        <v>1125</v>
      </c>
      <c r="E159" s="156"/>
      <c r="F159" s="245" t="s">
        <v>2630</v>
      </c>
      <c r="G159" s="190" t="s">
        <v>2654</v>
      </c>
      <c r="H159" s="190" t="s">
        <v>402</v>
      </c>
      <c r="I159" s="190"/>
      <c r="J159" s="190"/>
      <c r="K159" s="190"/>
      <c r="L159" s="190"/>
      <c r="M159" s="223">
        <v>1.036</v>
      </c>
      <c r="N159" s="162">
        <f t="shared" si="15"/>
        <v>13.871780000000001</v>
      </c>
      <c r="O159" s="161">
        <f>IF(H159="Accessories",0,(VLOOKUP(C159&amp;H159,EE!$I:$L,4,FALSE)))</f>
        <v>0.7</v>
      </c>
      <c r="P159" s="161">
        <f>IF('Simulação Added Value'!$M$5="GERENTE DE CONTA",((N159+O159)/(1-'Simulação Added Value'!$E$19)),((N159+O159)/(1-0.3)))</f>
        <v>19.961342465753425</v>
      </c>
      <c r="Q159" s="190"/>
      <c r="R159" s="190"/>
      <c r="S159" s="188">
        <v>13.871780000000001</v>
      </c>
      <c r="T159" s="188">
        <f>VLOOKUP(A159,'[1]Copia Custo Periodico P_Simulad'!$A:$I,9,0)</f>
        <v>13.727459999999999</v>
      </c>
      <c r="U159" s="188">
        <f t="shared" si="12"/>
        <v>-0.14432000000000222</v>
      </c>
      <c r="V159" s="148">
        <f t="shared" si="13"/>
        <v>-1.040385588583459E-2</v>
      </c>
      <c r="W159" s="190"/>
      <c r="X159" s="190"/>
      <c r="Y159" s="190"/>
    </row>
    <row r="160" spans="1:25" ht="15" customHeight="1">
      <c r="A160" s="46" t="str">
        <f t="shared" si="11"/>
        <v>BR0118881040</v>
      </c>
      <c r="B160" s="190" t="s">
        <v>703</v>
      </c>
      <c r="C160" s="190">
        <v>1040</v>
      </c>
      <c r="D160" s="190" t="s">
        <v>1125</v>
      </c>
      <c r="E160" s="190">
        <v>320011888</v>
      </c>
      <c r="F160" s="39" t="s">
        <v>1146</v>
      </c>
      <c r="G160" s="190" t="s">
        <v>1657</v>
      </c>
      <c r="H160" s="190" t="s">
        <v>402</v>
      </c>
      <c r="I160" s="190"/>
      <c r="J160" s="190"/>
      <c r="K160" s="190"/>
      <c r="L160" s="190"/>
      <c r="M160" s="223">
        <v>1.036</v>
      </c>
      <c r="N160" s="162">
        <f t="shared" si="15"/>
        <v>12.50813</v>
      </c>
      <c r="O160" s="161">
        <f>IF(H160="Accessories",0,(VLOOKUP(C160&amp;H160,EE!$I:$L,4,FALSE)))</f>
        <v>0.7</v>
      </c>
      <c r="P160" s="161">
        <f>IF('Simulação Added Value'!$M$5="GERENTE DE CONTA",((N160+O160)/(1-'Simulação Added Value'!$E$19)),((N160+O160)/(1-0.3)))</f>
        <v>18.093328767123285</v>
      </c>
      <c r="Q160" s="190"/>
      <c r="R160" s="190"/>
      <c r="S160" s="188">
        <v>12.50813</v>
      </c>
      <c r="T160" s="188">
        <f>VLOOKUP(A160,'[1]Copia Custo Periodico P_Simulad'!$A:$I,9,0)</f>
        <v>12.3925</v>
      </c>
      <c r="U160" s="188">
        <f t="shared" si="12"/>
        <v>-0.11562999999999946</v>
      </c>
      <c r="V160" s="148">
        <f t="shared" si="13"/>
        <v>-9.2443874504022361E-3</v>
      </c>
      <c r="W160" s="190"/>
      <c r="X160" s="190"/>
      <c r="Y160" s="190"/>
    </row>
    <row r="161" spans="1:25" ht="15" customHeight="1">
      <c r="A161" s="46" t="str">
        <f t="shared" si="11"/>
        <v>BR0115571040</v>
      </c>
      <c r="B161" s="190" t="s">
        <v>703</v>
      </c>
      <c r="C161" s="190">
        <v>1040</v>
      </c>
      <c r="D161" s="190" t="s">
        <v>1125</v>
      </c>
      <c r="E161" s="156">
        <v>320011557</v>
      </c>
      <c r="F161" s="39" t="s">
        <v>1134</v>
      </c>
      <c r="G161" s="190" t="s">
        <v>1643</v>
      </c>
      <c r="H161" s="190" t="s">
        <v>402</v>
      </c>
      <c r="I161" s="190"/>
      <c r="J161" s="190"/>
      <c r="K161" s="190"/>
      <c r="L161" s="190"/>
      <c r="M161" s="226">
        <v>1.036</v>
      </c>
      <c r="N161" s="162">
        <f t="shared" si="15"/>
        <v>12.38799</v>
      </c>
      <c r="O161" s="161">
        <f>IF(H161="Accessories",0,(VLOOKUP(C161&amp;H161,EE!$I:$L,4,FALSE)))</f>
        <v>0.7</v>
      </c>
      <c r="P161" s="161">
        <f>IF('Simulação Added Value'!$M$5="GERENTE DE CONTA",((N161+O161)/(1-'Simulação Added Value'!$E$19)),((N161+O161)/(1-0.3)))</f>
        <v>17.928753424657533</v>
      </c>
      <c r="Q161" s="63" t="e">
        <f>IF('Simulação Added Value'!$M$5="GERENTE DE CONTA",(((N161+O161)+VLOOKUP(A161,'Simulação Added Value'!$N$42:$O$42,2,0))/(1-'Simulação Added Value'!$E$19)),(((((N161+O161)+VLOOKUP(A161,'Simulação Added Value'!$N$42:$O$42,2,0)))/(1-'Simulação Added Value'!$E$19))))</f>
        <v>#N/A</v>
      </c>
      <c r="R161" s="63"/>
      <c r="S161" s="188">
        <v>12.38799</v>
      </c>
      <c r="T161" s="188">
        <f>VLOOKUP(A161,'[1]Copia Custo Periodico P_Simulad'!$A:$I,9,0)</f>
        <v>12.3071</v>
      </c>
      <c r="U161" s="188">
        <f t="shared" si="12"/>
        <v>-8.0890000000000128E-2</v>
      </c>
      <c r="V161" s="148">
        <f t="shared" si="13"/>
        <v>-6.5297114382559807E-3</v>
      </c>
      <c r="W161" s="188"/>
      <c r="X161" s="187"/>
      <c r="Y161" s="187"/>
    </row>
    <row r="162" spans="1:25" ht="15" customHeight="1">
      <c r="A162" s="46" t="str">
        <f t="shared" si="11"/>
        <v>BR0120341040</v>
      </c>
      <c r="B162" s="190" t="s">
        <v>703</v>
      </c>
      <c r="C162" s="198">
        <v>1040</v>
      </c>
      <c r="D162" s="190" t="s">
        <v>1125</v>
      </c>
      <c r="E162" s="190"/>
      <c r="F162" s="39" t="s">
        <v>2503</v>
      </c>
      <c r="G162" s="190" t="s">
        <v>2550</v>
      </c>
      <c r="H162" s="190" t="s">
        <v>402</v>
      </c>
      <c r="I162" s="190"/>
      <c r="J162" s="190"/>
      <c r="K162" s="190"/>
      <c r="L162" s="190"/>
      <c r="M162" s="227">
        <v>1.036</v>
      </c>
      <c r="N162" s="162">
        <f t="shared" si="15"/>
        <v>12.430389999999999</v>
      </c>
      <c r="O162" s="161">
        <f>IF(H162="Accessories",0,(VLOOKUP(C162&amp;H162,EE!$I:$L,4,FALSE)))</f>
        <v>0.7</v>
      </c>
      <c r="P162" s="161">
        <f>IF('Simulação Added Value'!$M$5="GERENTE DE CONTA",((N162+O162)/(1-'Simulação Added Value'!$E$19)),((N162+O162)/(1-0.3)))</f>
        <v>17.986835616438356</v>
      </c>
      <c r="Q162" s="190"/>
      <c r="R162" s="190"/>
      <c r="S162" s="188">
        <v>12.430389999999999</v>
      </c>
      <c r="T162" s="188">
        <f>VLOOKUP(A162,'[1]Copia Custo Periodico P_Simulad'!$A:$I,9,0)</f>
        <v>12.3499</v>
      </c>
      <c r="U162" s="188">
        <f t="shared" si="12"/>
        <v>-8.0489999999999284E-2</v>
      </c>
      <c r="V162" s="148">
        <f t="shared" si="13"/>
        <v>-6.4752594246840767E-3</v>
      </c>
      <c r="W162" s="190"/>
      <c r="X162" s="190"/>
      <c r="Y162" s="190"/>
    </row>
    <row r="163" spans="1:25" ht="15" customHeight="1">
      <c r="A163" s="46" t="str">
        <f t="shared" si="11"/>
        <v>220018911040</v>
      </c>
      <c r="B163" s="190" t="s">
        <v>703</v>
      </c>
      <c r="C163" s="190">
        <v>1040</v>
      </c>
      <c r="D163" s="190" t="s">
        <v>1125</v>
      </c>
      <c r="E163" s="190">
        <v>120001891</v>
      </c>
      <c r="F163" s="39">
        <v>22001891</v>
      </c>
      <c r="G163" s="190" t="s">
        <v>1661</v>
      </c>
      <c r="H163" s="190" t="s">
        <v>402</v>
      </c>
      <c r="I163" s="190"/>
      <c r="J163" s="190"/>
      <c r="K163" s="190"/>
      <c r="L163" s="190"/>
      <c r="M163" s="223">
        <v>1.0049999999999999</v>
      </c>
      <c r="N163" s="162">
        <f t="shared" si="15"/>
        <v>11.702439999999999</v>
      </c>
      <c r="O163" s="161">
        <f>IF(H163="Accessories",0,(VLOOKUP(C163&amp;H163,EE!$I:$L,4,FALSE)))</f>
        <v>0.7</v>
      </c>
      <c r="P163" s="161">
        <f>IF('Simulação Added Value'!$M$5="GERENTE DE CONTA",((N163+O163)/(1-'Simulação Added Value'!$E$19)),((N163+O163)/(1-0.3)))</f>
        <v>16.989643835616437</v>
      </c>
      <c r="Q163" s="190"/>
      <c r="R163" s="190"/>
      <c r="S163" s="188">
        <v>11.702439999999999</v>
      </c>
      <c r="T163" s="188">
        <f>VLOOKUP(A163,'[1]Copia Custo Periodico P_Simulad'!$A:$I,9,0)</f>
        <v>11.634030000000001</v>
      </c>
      <c r="U163" s="188">
        <f t="shared" si="12"/>
        <v>-6.8409999999998305E-2</v>
      </c>
      <c r="V163" s="148">
        <f t="shared" si="13"/>
        <v>-5.8457894251111586E-3</v>
      </c>
      <c r="W163" s="190"/>
      <c r="X163" s="190"/>
      <c r="Y163" s="190"/>
    </row>
    <row r="164" spans="1:25" ht="15" customHeight="1">
      <c r="A164" s="46" t="str">
        <f t="shared" si="11"/>
        <v>220106881040</v>
      </c>
      <c r="B164" s="190" t="s">
        <v>703</v>
      </c>
      <c r="C164" s="190">
        <v>1040</v>
      </c>
      <c r="D164" s="190" t="s">
        <v>1125</v>
      </c>
      <c r="E164" s="163">
        <v>120010688</v>
      </c>
      <c r="F164" s="39">
        <v>22010688</v>
      </c>
      <c r="G164" s="190" t="s">
        <v>1642</v>
      </c>
      <c r="H164" s="190" t="s">
        <v>402</v>
      </c>
      <c r="I164" s="159"/>
      <c r="J164" s="167"/>
      <c r="K164" s="160"/>
      <c r="L164" s="159"/>
      <c r="M164" s="227">
        <v>1.1060399999999999</v>
      </c>
      <c r="N164" s="162">
        <f t="shared" ref="N164:N190" si="16">T164</f>
        <v>14.651859999999999</v>
      </c>
      <c r="O164" s="161">
        <f>IF(H164="Accessories",0,(VLOOKUP(C164&amp;H164,EE!$I:$L,4,FALSE)))</f>
        <v>0.7</v>
      </c>
      <c r="P164" s="161">
        <f>IF('Simulação Added Value'!$M$5="GERENTE DE CONTA",((N164+O164)/(1-'Simulação Added Value'!$E$19)),((N164+O164)/(1-0.3)))</f>
        <v>21.02994520547945</v>
      </c>
      <c r="Q164" s="63" t="e">
        <f>IF('Simulação Added Value'!$M$5="GERENTE DE CONTA",(((N164+O164)+VLOOKUP(A164,'Simulação Added Value'!$N$42:$O$42,2,0))/(1-'Simulação Added Value'!$E$19)),(((((N164+O164)+VLOOKUP(A164,'Simulação Added Value'!$N$42:$O$42,2,0)))/(1-'Simulação Added Value'!$E$19))))</f>
        <v>#N/A</v>
      </c>
      <c r="R164" s="63"/>
      <c r="S164" s="188">
        <v>14.651859999999999</v>
      </c>
      <c r="T164" s="188">
        <f>VLOOKUP(A164,'[1]Copia Custo Periodico P_Simulad'!$A:$I,9,0)</f>
        <v>14.651859999999999</v>
      </c>
      <c r="U164" s="188">
        <f t="shared" si="12"/>
        <v>0</v>
      </c>
      <c r="V164" s="148">
        <f t="shared" si="13"/>
        <v>0</v>
      </c>
      <c r="W164" s="188"/>
      <c r="X164" s="187"/>
      <c r="Y164" s="187"/>
    </row>
    <row r="165" spans="1:25" ht="15" customHeight="1">
      <c r="A165" s="46" t="str">
        <f t="shared" si="11"/>
        <v>220108751040</v>
      </c>
      <c r="B165" s="190" t="s">
        <v>703</v>
      </c>
      <c r="C165" s="190">
        <v>1040</v>
      </c>
      <c r="D165" s="190" t="s">
        <v>1125</v>
      </c>
      <c r="E165" s="190">
        <v>120010875</v>
      </c>
      <c r="F165" s="39">
        <v>22010875</v>
      </c>
      <c r="G165" s="190" t="s">
        <v>1676</v>
      </c>
      <c r="H165" s="190" t="s">
        <v>402</v>
      </c>
      <c r="I165" s="190"/>
      <c r="J165" s="190"/>
      <c r="K165" s="190"/>
      <c r="L165" s="190"/>
      <c r="M165" s="227">
        <v>1.2050000000000001</v>
      </c>
      <c r="N165" s="162">
        <f t="shared" si="16"/>
        <v>14.649319999999999</v>
      </c>
      <c r="O165" s="161">
        <f>IF(H165="Accessories",0,(VLOOKUP(C165&amp;H165,EE!$I:$L,4,FALSE)))</f>
        <v>0.7</v>
      </c>
      <c r="P165" s="161">
        <f>IF('Simulação Added Value'!$M$5="GERENTE DE CONTA",((N165+O165)/(1-'Simulação Added Value'!$E$19)),((N165+O165)/(1-0.3)))</f>
        <v>21.026465753424656</v>
      </c>
      <c r="Q165" s="63" t="e">
        <f>IF('Simulação Added Value'!$M$5="GERENTE DE CONTA",(((N165+O165)+VLOOKUP(A165,'Simulação Added Value'!$N$42:$O$42,2,0))/(1-'Simulação Added Value'!$E$19)),(((((N165+O165)+VLOOKUP(A165,'Simulação Added Value'!$N$42:$O$42,2,0)))/(1-'Simulação Added Value'!$E$19))))</f>
        <v>#N/A</v>
      </c>
      <c r="R165" s="63"/>
      <c r="S165" s="188">
        <v>14.649319999999999</v>
      </c>
      <c r="T165" s="188">
        <f>VLOOKUP(A165,'[1]Copia Custo Periodico P_Simulad'!$A:$I,9,0)</f>
        <v>14.649319999999999</v>
      </c>
      <c r="U165" s="188">
        <f t="shared" si="12"/>
        <v>0</v>
      </c>
      <c r="V165" s="148">
        <f t="shared" si="13"/>
        <v>0</v>
      </c>
      <c r="W165" s="190"/>
      <c r="X165" s="190"/>
      <c r="Y165" s="190"/>
    </row>
    <row r="166" spans="1:25" ht="15" customHeight="1">
      <c r="A166" s="46" t="str">
        <f t="shared" si="11"/>
        <v>BR0119201040</v>
      </c>
      <c r="B166" s="190" t="s">
        <v>703</v>
      </c>
      <c r="C166" s="190">
        <v>1040</v>
      </c>
      <c r="D166" s="190" t="s">
        <v>1125</v>
      </c>
      <c r="E166" s="190">
        <v>320011920</v>
      </c>
      <c r="F166" s="39" t="s">
        <v>1147</v>
      </c>
      <c r="G166" s="190" t="s">
        <v>1658</v>
      </c>
      <c r="H166" s="190" t="s">
        <v>402</v>
      </c>
      <c r="I166" s="190"/>
      <c r="J166" s="190"/>
      <c r="K166" s="190"/>
      <c r="L166" s="190"/>
      <c r="M166" s="223">
        <v>1.238</v>
      </c>
      <c r="N166" s="162">
        <f t="shared" si="16"/>
        <v>15.524039999999999</v>
      </c>
      <c r="O166" s="161">
        <f>IF(H166="Accessories",0,(VLOOKUP(C166&amp;H166,EE!$I:$L,4,FALSE)))</f>
        <v>0.7</v>
      </c>
      <c r="P166" s="161">
        <f>IF('Simulação Added Value'!$M$5="GERENTE DE CONTA",((N166+O166)/(1-'Simulação Added Value'!$E$19)),((N166+O166)/(1-0.3)))</f>
        <v>22.224712328767122</v>
      </c>
      <c r="Q166" s="190"/>
      <c r="R166" s="190"/>
      <c r="S166" s="188">
        <v>15.524039999999999</v>
      </c>
      <c r="T166" s="188">
        <f>VLOOKUP(A166,'[1]Copia Custo Periodico P_Simulad'!$A:$I,9,0)</f>
        <v>15.524039999999999</v>
      </c>
      <c r="U166" s="188">
        <f t="shared" si="12"/>
        <v>0</v>
      </c>
      <c r="V166" s="148">
        <f t="shared" si="13"/>
        <v>0</v>
      </c>
      <c r="W166" s="190"/>
      <c r="X166" s="190"/>
      <c r="Y166" s="190"/>
    </row>
    <row r="167" spans="1:25" ht="15" customHeight="1">
      <c r="A167" s="46" t="str">
        <f t="shared" si="11"/>
        <v>BR0115301040</v>
      </c>
      <c r="B167" s="190" t="s">
        <v>703</v>
      </c>
      <c r="C167" s="190">
        <v>1040</v>
      </c>
      <c r="D167" s="190" t="s">
        <v>1125</v>
      </c>
      <c r="E167" s="190">
        <v>320011530</v>
      </c>
      <c r="F167" s="39" t="s">
        <v>1137</v>
      </c>
      <c r="G167" s="190" t="s">
        <v>1646</v>
      </c>
      <c r="H167" s="190" t="s">
        <v>402</v>
      </c>
      <c r="I167" s="190"/>
      <c r="J167" s="190"/>
      <c r="K167" s="190"/>
      <c r="L167" s="190"/>
      <c r="M167" s="223">
        <v>1.036</v>
      </c>
      <c r="N167" s="162">
        <f t="shared" si="16"/>
        <v>13.193519999999999</v>
      </c>
      <c r="O167" s="161">
        <f>IF(H167="Accessories",0,(VLOOKUP(C167&amp;H167,EE!$I:$L,4,FALSE)))</f>
        <v>0.7</v>
      </c>
      <c r="P167" s="161">
        <f>IF('Simulação Added Value'!$M$5="GERENTE DE CONTA",((N167+O167)/(1-'Simulação Added Value'!$E$19)),((N167+O167)/(1-0.3)))</f>
        <v>19.03221917808219</v>
      </c>
      <c r="Q167" s="190"/>
      <c r="R167" s="190"/>
      <c r="S167" s="188">
        <v>13.193519999999999</v>
      </c>
      <c r="T167" s="188">
        <f>VLOOKUP(A167,'[1]Copia Custo Periodico P_Simulad'!$A:$I,9,0)</f>
        <v>13.193519999999999</v>
      </c>
      <c r="U167" s="188">
        <f t="shared" si="12"/>
        <v>0</v>
      </c>
      <c r="V167" s="148">
        <f t="shared" si="13"/>
        <v>0</v>
      </c>
      <c r="W167" s="190"/>
      <c r="X167" s="190"/>
      <c r="Y167" s="190"/>
    </row>
    <row r="168" spans="1:25" ht="15" customHeight="1">
      <c r="A168" s="46" t="str">
        <f t="shared" si="11"/>
        <v>BR0119051040</v>
      </c>
      <c r="B168" s="190" t="s">
        <v>703</v>
      </c>
      <c r="C168" s="190">
        <v>1040</v>
      </c>
      <c r="D168" s="190" t="s">
        <v>1125</v>
      </c>
      <c r="E168" s="190">
        <v>320011905</v>
      </c>
      <c r="F168" s="39" t="s">
        <v>1149</v>
      </c>
      <c r="G168" s="190" t="s">
        <v>1660</v>
      </c>
      <c r="H168" s="190" t="s">
        <v>402</v>
      </c>
      <c r="I168" s="190"/>
      <c r="J168" s="190"/>
      <c r="K168" s="190"/>
      <c r="L168" s="190"/>
      <c r="M168" s="223">
        <v>1.238</v>
      </c>
      <c r="N168" s="162">
        <f t="shared" si="16"/>
        <v>17.43741</v>
      </c>
      <c r="O168" s="161">
        <f>IF(H168="Accessories",0,(VLOOKUP(C168&amp;H168,EE!$I:$L,4,FALSE)))</f>
        <v>0.7</v>
      </c>
      <c r="P168" s="161">
        <f>IF('Simulação Added Value'!$M$5="GERENTE DE CONTA",((N168+O168)/(1-'Simulação Added Value'!$E$19)),((N168+O168)/(1-0.3)))</f>
        <v>24.845767123287672</v>
      </c>
      <c r="Q168" s="190"/>
      <c r="R168" s="190"/>
      <c r="S168" s="188">
        <v>17.43741</v>
      </c>
      <c r="T168" s="188">
        <f>VLOOKUP(A168,'[1]Copia Custo Periodico P_Simulad'!$A:$I,9,0)</f>
        <v>17.43741</v>
      </c>
      <c r="U168" s="188">
        <f t="shared" si="12"/>
        <v>0</v>
      </c>
      <c r="V168" s="148">
        <f t="shared" si="13"/>
        <v>0</v>
      </c>
      <c r="W168" s="190"/>
      <c r="X168" s="190"/>
      <c r="Y168" s="190"/>
    </row>
    <row r="169" spans="1:25" ht="15" customHeight="1">
      <c r="A169" s="46" t="str">
        <f t="shared" si="11"/>
        <v>BR0123071040</v>
      </c>
      <c r="B169" s="190" t="s">
        <v>703</v>
      </c>
      <c r="C169" s="198">
        <v>1040</v>
      </c>
      <c r="D169" s="190" t="s">
        <v>1125</v>
      </c>
      <c r="E169" s="190"/>
      <c r="F169" s="39" t="s">
        <v>2870</v>
      </c>
      <c r="G169" s="190" t="s">
        <v>2550</v>
      </c>
      <c r="H169" s="190" t="s">
        <v>402</v>
      </c>
      <c r="I169" s="190"/>
      <c r="J169" s="190"/>
      <c r="K169" s="190"/>
      <c r="L169" s="190"/>
      <c r="M169" s="227">
        <v>1.036</v>
      </c>
      <c r="N169" s="162">
        <f t="shared" si="16"/>
        <v>13.012259999999999</v>
      </c>
      <c r="O169" s="161">
        <f>IF(H169="Accessories",0,(VLOOKUP(C169&amp;H169,EE!$I:$L,4,FALSE)))</f>
        <v>0.7</v>
      </c>
      <c r="P169" s="161">
        <f>IF('Simulação Added Value'!$M$5="GERENTE DE CONTA",((N169+O169)/(1-'Simulação Added Value'!$E$19)),((N169+O169)/(1-0.3)))</f>
        <v>18.783917808219176</v>
      </c>
      <c r="Q169" s="190"/>
      <c r="R169" s="190"/>
      <c r="S169" s="188">
        <v>13.012259999999999</v>
      </c>
      <c r="T169" s="188">
        <f>VLOOKUP(A169,'[1]Copia Custo Periodico P_Simulad'!$A:$I,9,0)</f>
        <v>13.012259999999999</v>
      </c>
      <c r="U169" s="188">
        <f t="shared" si="12"/>
        <v>0</v>
      </c>
      <c r="V169" s="148">
        <f t="shared" si="13"/>
        <v>0</v>
      </c>
      <c r="W169" s="190"/>
      <c r="X169" s="190"/>
      <c r="Y169" s="190"/>
    </row>
    <row r="170" spans="1:25" ht="15" customHeight="1">
      <c r="A170" s="46" t="str">
        <f t="shared" si="11"/>
        <v>BR0118971040</v>
      </c>
      <c r="B170" s="190" t="s">
        <v>703</v>
      </c>
      <c r="C170" s="190">
        <v>1040</v>
      </c>
      <c r="D170" s="190" t="s">
        <v>1125</v>
      </c>
      <c r="E170" s="190"/>
      <c r="F170" s="39" t="s">
        <v>2802</v>
      </c>
      <c r="G170" s="190" t="s">
        <v>2549</v>
      </c>
      <c r="H170" s="190" t="s">
        <v>402</v>
      </c>
      <c r="I170" s="190"/>
      <c r="J170" s="190"/>
      <c r="K170" s="190"/>
      <c r="L170" s="190"/>
      <c r="M170" s="223">
        <v>1.036</v>
      </c>
      <c r="N170" s="162">
        <f t="shared" si="16"/>
        <v>8.6323299999999996</v>
      </c>
      <c r="O170" s="161">
        <f>IF(H170="Accessories",0,(VLOOKUP(C170&amp;H170,EE!$I:$L,4,FALSE)))</f>
        <v>0.7</v>
      </c>
      <c r="P170" s="161">
        <f>IF('Simulação Added Value'!$M$5="GERENTE DE CONTA",((N170+O170)/(1-'Simulação Added Value'!$E$19)),((N170+O170)/(1-0.3)))</f>
        <v>12.784013698630135</v>
      </c>
      <c r="Q170" s="190"/>
      <c r="R170" s="190"/>
      <c r="S170" s="188">
        <v>8.6323299999999996</v>
      </c>
      <c r="T170" s="188">
        <f>VLOOKUP(A170,'[1]Copia Custo Periodico P_Simulad'!$A:$I,9,0)</f>
        <v>8.6323299999999996</v>
      </c>
      <c r="U170" s="188">
        <f t="shared" si="12"/>
        <v>0</v>
      </c>
      <c r="V170" s="148">
        <f t="shared" si="13"/>
        <v>0</v>
      </c>
      <c r="W170" s="190"/>
      <c r="X170" s="190"/>
      <c r="Y170" s="190"/>
    </row>
    <row r="171" spans="1:25" ht="15" customHeight="1">
      <c r="A171" s="46" t="str">
        <f t="shared" si="11"/>
        <v>BR0118981040</v>
      </c>
      <c r="B171" s="190" t="s">
        <v>703</v>
      </c>
      <c r="C171" s="190">
        <v>1040</v>
      </c>
      <c r="D171" s="190" t="s">
        <v>1125</v>
      </c>
      <c r="E171" s="190">
        <v>320011898</v>
      </c>
      <c r="F171" s="39" t="s">
        <v>1145</v>
      </c>
      <c r="G171" s="190" t="s">
        <v>1656</v>
      </c>
      <c r="H171" s="190" t="s">
        <v>402</v>
      </c>
      <c r="I171" s="190"/>
      <c r="J171" s="190"/>
      <c r="K171" s="190"/>
      <c r="L171" s="190"/>
      <c r="M171" s="223">
        <v>1.036</v>
      </c>
      <c r="N171" s="162">
        <f t="shared" si="16"/>
        <v>12.778510000000001</v>
      </c>
      <c r="O171" s="161">
        <f>IF(H171="Accessories",0,(VLOOKUP(C171&amp;H171,EE!$I:$L,4,FALSE)))</f>
        <v>0.7</v>
      </c>
      <c r="P171" s="161">
        <f>IF('Simulação Added Value'!$M$5="GERENTE DE CONTA",((N171+O171)/(1-'Simulação Added Value'!$E$19)),((N171+O171)/(1-0.3)))</f>
        <v>18.463712328767123</v>
      </c>
      <c r="Q171" s="190"/>
      <c r="R171" s="190"/>
      <c r="S171" s="188">
        <v>12.778510000000001</v>
      </c>
      <c r="T171" s="188">
        <f>VLOOKUP(A171,'[1]Copia Custo Periodico P_Simulad'!$A:$I,9,0)</f>
        <v>12.778510000000001</v>
      </c>
      <c r="U171" s="188">
        <f t="shared" si="12"/>
        <v>0</v>
      </c>
      <c r="V171" s="148">
        <f t="shared" si="13"/>
        <v>0</v>
      </c>
      <c r="W171" s="190"/>
      <c r="X171" s="190"/>
      <c r="Y171" s="190"/>
    </row>
    <row r="172" spans="1:25" ht="15" customHeight="1">
      <c r="A172" s="46" t="str">
        <f t="shared" si="11"/>
        <v>BR0119071040</v>
      </c>
      <c r="B172" s="190" t="s">
        <v>703</v>
      </c>
      <c r="C172" s="190">
        <v>1040</v>
      </c>
      <c r="D172" s="190" t="s">
        <v>1125</v>
      </c>
      <c r="E172" s="190">
        <v>320011907</v>
      </c>
      <c r="F172" s="39" t="s">
        <v>1139</v>
      </c>
      <c r="G172" s="190" t="s">
        <v>1650</v>
      </c>
      <c r="H172" s="190" t="s">
        <v>402</v>
      </c>
      <c r="I172" s="190"/>
      <c r="J172" s="190"/>
      <c r="K172" s="190"/>
      <c r="L172" s="190"/>
      <c r="M172" s="223">
        <v>1.036</v>
      </c>
      <c r="N172" s="162">
        <f t="shared" si="16"/>
        <v>8.4093300000000006</v>
      </c>
      <c r="O172" s="161">
        <f>IF(H172="Accessories",0,(VLOOKUP(C172&amp;H172,EE!$I:$L,4,FALSE)))</f>
        <v>0.7</v>
      </c>
      <c r="P172" s="161">
        <f>IF('Simulação Added Value'!$M$5="GERENTE DE CONTA",((N172+O172)/(1-'Simulação Added Value'!$E$19)),((N172+O172)/(1-0.3)))</f>
        <v>12.478534246575343</v>
      </c>
      <c r="Q172" s="190"/>
      <c r="R172" s="190"/>
      <c r="S172" s="188">
        <v>8.4093300000000006</v>
      </c>
      <c r="T172" s="188">
        <f>VLOOKUP(A172,'[1]Copia Custo Periodico P_Simulad'!$A:$I,9,0)</f>
        <v>8.4093300000000006</v>
      </c>
      <c r="U172" s="188">
        <f t="shared" si="12"/>
        <v>0</v>
      </c>
      <c r="V172" s="148">
        <f t="shared" si="13"/>
        <v>0</v>
      </c>
      <c r="W172" s="190"/>
      <c r="X172" s="190"/>
      <c r="Y172" s="190"/>
    </row>
    <row r="173" spans="1:25" ht="15" customHeight="1">
      <c r="A173" s="46" t="str">
        <f t="shared" si="11"/>
        <v>BR0122651040</v>
      </c>
      <c r="B173" s="190" t="s">
        <v>703</v>
      </c>
      <c r="C173" s="190">
        <v>1040</v>
      </c>
      <c r="D173" s="190" t="s">
        <v>1125</v>
      </c>
      <c r="E173" s="190"/>
      <c r="F173" s="39" t="s">
        <v>2816</v>
      </c>
      <c r="G173" s="190" t="s">
        <v>2817</v>
      </c>
      <c r="H173" s="190" t="s">
        <v>402</v>
      </c>
      <c r="I173" s="190"/>
      <c r="J173" s="190"/>
      <c r="K173" s="190"/>
      <c r="L173" s="190"/>
      <c r="M173" s="223">
        <v>1.135</v>
      </c>
      <c r="N173" s="162">
        <f t="shared" si="16"/>
        <v>5.8404199999999999</v>
      </c>
      <c r="O173" s="161">
        <f>IF(H173="Accessories",0,(VLOOKUP(C173&amp;H173,EE!$I:$L,4,FALSE)))</f>
        <v>0.7</v>
      </c>
      <c r="P173" s="161">
        <f>IF('Simulação Added Value'!$M$5="GERENTE DE CONTA",((N173+O173)/(1-'Simulação Added Value'!$E$19)),((N173+O173)/(1-0.3)))</f>
        <v>8.9594794520547953</v>
      </c>
      <c r="Q173" s="190"/>
      <c r="R173" s="190"/>
      <c r="S173" s="188">
        <v>5.8404199999999999</v>
      </c>
      <c r="T173" s="188">
        <f>VLOOKUP(A173,'[1]Copia Custo Periodico P_Simulad'!$A:$I,9,0)</f>
        <v>5.8404199999999999</v>
      </c>
      <c r="U173" s="188">
        <f t="shared" si="12"/>
        <v>0</v>
      </c>
      <c r="V173" s="148">
        <f t="shared" si="13"/>
        <v>0</v>
      </c>
      <c r="W173" s="190"/>
      <c r="X173" s="190"/>
      <c r="Y173" s="190"/>
    </row>
    <row r="174" spans="1:25" ht="15" customHeight="1">
      <c r="A174" s="46" t="str">
        <f t="shared" si="11"/>
        <v>BR0123081040</v>
      </c>
      <c r="B174" s="190" t="s">
        <v>703</v>
      </c>
      <c r="C174" s="198">
        <v>1040</v>
      </c>
      <c r="D174" s="190" t="s">
        <v>1125</v>
      </c>
      <c r="E174" s="190"/>
      <c r="F174" s="39" t="s">
        <v>2874</v>
      </c>
      <c r="G174" s="190" t="s">
        <v>2875</v>
      </c>
      <c r="H174" s="190" t="s">
        <v>402</v>
      </c>
      <c r="I174" s="190"/>
      <c r="J174" s="190"/>
      <c r="K174" s="190"/>
      <c r="L174" s="190"/>
      <c r="M174" s="227">
        <v>1.0409999999999999</v>
      </c>
      <c r="N174" s="162">
        <f t="shared" si="16"/>
        <v>7.6388499999999997</v>
      </c>
      <c r="O174" s="161">
        <f>IF(H174="Accessories",0,(VLOOKUP(C174&amp;H174,EE!$I:$L,4,FALSE)))</f>
        <v>0.7</v>
      </c>
      <c r="P174" s="161">
        <f>IF('Simulação Added Value'!$M$5="GERENTE DE CONTA",((N174+O174)/(1-'Simulação Added Value'!$E$19)),((N174+O174)/(1-0.3)))</f>
        <v>11.423082191780821</v>
      </c>
      <c r="Q174" s="190"/>
      <c r="R174" s="190"/>
      <c r="S174" s="188">
        <v>7.6388499999999997</v>
      </c>
      <c r="T174" s="188">
        <f>VLOOKUP(A174,'[1]Copia Custo Periodico P_Simulad'!$A:$I,9,0)</f>
        <v>7.6388499999999997</v>
      </c>
      <c r="U174" s="188">
        <f t="shared" si="12"/>
        <v>0</v>
      </c>
      <c r="V174" s="148">
        <f t="shared" si="13"/>
        <v>0</v>
      </c>
      <c r="W174" s="190"/>
      <c r="X174" s="190"/>
      <c r="Y174" s="190"/>
    </row>
    <row r="175" spans="1:25" ht="15" customHeight="1">
      <c r="A175" s="46" t="str">
        <f t="shared" si="11"/>
        <v>BR0121681040</v>
      </c>
      <c r="B175" s="190" t="s">
        <v>703</v>
      </c>
      <c r="C175" s="198">
        <v>1040</v>
      </c>
      <c r="D175" s="190" t="s">
        <v>1125</v>
      </c>
      <c r="E175" s="190"/>
      <c r="F175" s="39" t="s">
        <v>2500</v>
      </c>
      <c r="G175" s="190" t="s">
        <v>2550</v>
      </c>
      <c r="H175" s="190" t="s">
        <v>402</v>
      </c>
      <c r="I175" s="190"/>
      <c r="J175" s="190"/>
      <c r="K175" s="190"/>
      <c r="L175" s="190"/>
      <c r="M175" s="227">
        <v>1.036</v>
      </c>
      <c r="N175" s="162">
        <f t="shared" si="16"/>
        <v>13.21</v>
      </c>
      <c r="O175" s="161">
        <f>IF(H175="Accessories",0,(VLOOKUP(C175&amp;H175,EE!$I:$L,4,FALSE)))</f>
        <v>0.7</v>
      </c>
      <c r="P175" s="161">
        <f>IF('Simulação Added Value'!$M$5="GERENTE DE CONTA",((N175+O175)/(1-'Simulação Added Value'!$E$19)),((N175+O175)/(1-0.3)))</f>
        <v>19.054794520547947</v>
      </c>
      <c r="Q175" s="190"/>
      <c r="R175" s="190"/>
      <c r="S175" s="188">
        <v>13.21</v>
      </c>
      <c r="T175" s="188">
        <f>VLOOKUP(A175,'[1]Copia Custo Periodico P_Simulad'!$A:$I,9,0)</f>
        <v>13.21</v>
      </c>
      <c r="U175" s="188">
        <f t="shared" si="12"/>
        <v>0</v>
      </c>
      <c r="V175" s="148">
        <f t="shared" si="13"/>
        <v>0</v>
      </c>
      <c r="W175" s="190"/>
      <c r="X175" s="190"/>
      <c r="Y175" s="190"/>
    </row>
    <row r="176" spans="1:25" ht="15" customHeight="1">
      <c r="A176" s="46" t="str">
        <f t="shared" si="11"/>
        <v>BR0119041040</v>
      </c>
      <c r="B176" s="190" t="s">
        <v>703</v>
      </c>
      <c r="C176" s="190">
        <v>1040</v>
      </c>
      <c r="D176" s="190" t="s">
        <v>1125</v>
      </c>
      <c r="E176" s="190">
        <v>320011904</v>
      </c>
      <c r="F176" s="39" t="s">
        <v>1148</v>
      </c>
      <c r="G176" s="190" t="s">
        <v>1659</v>
      </c>
      <c r="H176" s="190" t="s">
        <v>402</v>
      </c>
      <c r="I176" s="190"/>
      <c r="J176" s="190"/>
      <c r="K176" s="190"/>
      <c r="L176" s="190"/>
      <c r="M176" s="223">
        <v>1.238</v>
      </c>
      <c r="N176" s="162">
        <f t="shared" si="16"/>
        <v>17.388469999999998</v>
      </c>
      <c r="O176" s="161">
        <f>IF(H176="Accessories",0,(VLOOKUP(C176&amp;H176,EE!$I:$L,4,FALSE)))</f>
        <v>0.7</v>
      </c>
      <c r="P176" s="161">
        <f>IF('Simulação Added Value'!$M$5="GERENTE DE CONTA",((N176+O176)/(1-'Simulação Added Value'!$E$19)),((N176+O176)/(1-0.3)))</f>
        <v>24.778726027397258</v>
      </c>
      <c r="Q176" s="190"/>
      <c r="R176" s="190"/>
      <c r="S176" s="188">
        <v>17.388469999999998</v>
      </c>
      <c r="T176" s="188">
        <f>VLOOKUP(A176,'[1]Copia Custo Periodico P_Simulad'!$A:$I,9,0)</f>
        <v>17.388469999999998</v>
      </c>
      <c r="U176" s="188">
        <f t="shared" si="12"/>
        <v>0</v>
      </c>
      <c r="V176" s="148">
        <f t="shared" si="13"/>
        <v>0</v>
      </c>
      <c r="W176" s="190"/>
      <c r="X176" s="190"/>
      <c r="Y176" s="190"/>
    </row>
    <row r="177" spans="1:25" ht="15" customHeight="1">
      <c r="A177" s="46" t="str">
        <f t="shared" si="11"/>
        <v>BR0122691040</v>
      </c>
      <c r="B177" s="190" t="s">
        <v>703</v>
      </c>
      <c r="C177" s="190">
        <v>1040</v>
      </c>
      <c r="D177" s="190" t="s">
        <v>1125</v>
      </c>
      <c r="E177" s="190"/>
      <c r="F177" s="39" t="s">
        <v>2820</v>
      </c>
      <c r="G177" s="190" t="s">
        <v>2821</v>
      </c>
      <c r="H177" s="190" t="s">
        <v>402</v>
      </c>
      <c r="I177" s="190"/>
      <c r="J177" s="190"/>
      <c r="K177" s="190"/>
      <c r="L177" s="190"/>
      <c r="M177" s="223">
        <v>1.036</v>
      </c>
      <c r="N177" s="162">
        <f t="shared" si="16"/>
        <v>13.49813</v>
      </c>
      <c r="O177" s="161">
        <f>IF(H177="Accessories",0,(VLOOKUP(C177&amp;H177,EE!$I:$L,4,FALSE)))</f>
        <v>0.7</v>
      </c>
      <c r="P177" s="161">
        <f>IF('Simulação Added Value'!$M$5="GERENTE DE CONTA",((N177+O177)/(1-'Simulação Added Value'!$E$19)),((N177+O177)/(1-0.3)))</f>
        <v>19.44949315068493</v>
      </c>
      <c r="Q177" s="190"/>
      <c r="R177" s="190"/>
      <c r="S177" s="188">
        <v>13.49813</v>
      </c>
      <c r="T177" s="188">
        <f>VLOOKUP(A177,'[1]Copia Custo Periodico P_Simulad'!$A:$I,9,0)</f>
        <v>13.49813</v>
      </c>
      <c r="U177" s="188">
        <f t="shared" si="12"/>
        <v>0</v>
      </c>
      <c r="V177" s="148">
        <f t="shared" si="13"/>
        <v>0</v>
      </c>
      <c r="W177" s="190"/>
      <c r="X177" s="190"/>
      <c r="Y177" s="190"/>
    </row>
    <row r="178" spans="1:25" ht="15" customHeight="1">
      <c r="A178" s="46" t="str">
        <f t="shared" si="11"/>
        <v>220107811040</v>
      </c>
      <c r="B178" s="190" t="s">
        <v>703</v>
      </c>
      <c r="C178" s="190">
        <v>1040</v>
      </c>
      <c r="D178" s="190" t="s">
        <v>1125</v>
      </c>
      <c r="E178" s="158">
        <v>120010781</v>
      </c>
      <c r="F178" s="39">
        <v>22010781</v>
      </c>
      <c r="G178" s="190" t="s">
        <v>1665</v>
      </c>
      <c r="H178" s="190" t="s">
        <v>402</v>
      </c>
      <c r="I178" s="159"/>
      <c r="J178" s="159"/>
      <c r="K178" s="160"/>
      <c r="L178" s="159"/>
      <c r="M178" s="227">
        <v>1.006</v>
      </c>
      <c r="N178" s="162">
        <f t="shared" si="16"/>
        <v>12.47533</v>
      </c>
      <c r="O178" s="161">
        <f>IF(H178="Accessories",0,(VLOOKUP(C178&amp;H178,EE!$I:$L,4,FALSE)))</f>
        <v>0.7</v>
      </c>
      <c r="P178" s="161">
        <f>IF('Simulação Added Value'!$M$5="GERENTE DE CONTA",((N178+O178)/(1-'Simulação Added Value'!$E$19)),((N178+O178)/(1-0.3)))</f>
        <v>18.048397260273973</v>
      </c>
      <c r="Q178" s="63" t="e">
        <f>IF('Simulação Added Value'!$M$5="GERENTE DE CONTA",(((N178+O178)+VLOOKUP(A178,'Simulação Added Value'!$N$42:$O$42,2,0))/(1-'Simulação Added Value'!$E$19)),(((((N178+O178)+VLOOKUP(A178,'Simulação Added Value'!$N$42:$O$42,2,0)))/(1-'Simulação Added Value'!$E$19))))</f>
        <v>#N/A</v>
      </c>
      <c r="R178" s="63"/>
      <c r="S178" s="188">
        <v>12.468909999999999</v>
      </c>
      <c r="T178" s="188">
        <f>VLOOKUP(A178,'[1]Copia Custo Periodico P_Simulad'!$A:$I,9,0)</f>
        <v>12.47533</v>
      </c>
      <c r="U178" s="188">
        <f t="shared" si="12"/>
        <v>6.4200000000003143E-3</v>
      </c>
      <c r="V178" s="148">
        <f t="shared" si="13"/>
        <v>5.1488061105575689E-4</v>
      </c>
      <c r="W178" s="188"/>
      <c r="X178" s="187"/>
      <c r="Y178" s="187"/>
    </row>
    <row r="179" spans="1:25" ht="15" customHeight="1">
      <c r="A179" s="46" t="str">
        <f t="shared" si="11"/>
        <v>BR0118861040</v>
      </c>
      <c r="B179" s="190" t="s">
        <v>703</v>
      </c>
      <c r="C179" s="190">
        <v>1040</v>
      </c>
      <c r="D179" s="190" t="s">
        <v>1125</v>
      </c>
      <c r="E179" s="190">
        <v>320011886</v>
      </c>
      <c r="F179" s="39" t="s">
        <v>1141</v>
      </c>
      <c r="G179" s="190" t="s">
        <v>1652</v>
      </c>
      <c r="H179" s="190" t="s">
        <v>402</v>
      </c>
      <c r="I179" s="190"/>
      <c r="J179" s="190"/>
      <c r="K179" s="190"/>
      <c r="L179" s="190"/>
      <c r="M179" s="223">
        <v>1.036</v>
      </c>
      <c r="N179" s="162">
        <f t="shared" si="16"/>
        <v>12.957690000000001</v>
      </c>
      <c r="O179" s="161">
        <f>IF(H179="Accessories",0,(VLOOKUP(C179&amp;H179,EE!$I:$L,4,FALSE)))</f>
        <v>0.7</v>
      </c>
      <c r="P179" s="161">
        <f>IF('Simulação Added Value'!$M$5="GERENTE DE CONTA",((N179+O179)/(1-'Simulação Added Value'!$E$19)),((N179+O179)/(1-0.3)))</f>
        <v>18.709164383561646</v>
      </c>
      <c r="Q179" s="190"/>
      <c r="R179" s="190"/>
      <c r="S179" s="188">
        <v>12.80053</v>
      </c>
      <c r="T179" s="188">
        <f>VLOOKUP(A179,'[1]Copia Custo Periodico P_Simulad'!$A:$I,9,0)</f>
        <v>12.957690000000001</v>
      </c>
      <c r="U179" s="188">
        <f t="shared" si="12"/>
        <v>0.15716000000000108</v>
      </c>
      <c r="V179" s="148">
        <f t="shared" si="13"/>
        <v>1.2277616629936539E-2</v>
      </c>
      <c r="W179" s="190"/>
      <c r="X179" s="190"/>
      <c r="Y179" s="190"/>
    </row>
    <row r="180" spans="1:25" ht="15" customHeight="1">
      <c r="A180" s="46" t="str">
        <f t="shared" si="11"/>
        <v>BR0118961040</v>
      </c>
      <c r="B180" s="190" t="s">
        <v>703</v>
      </c>
      <c r="C180" s="190">
        <v>1040</v>
      </c>
      <c r="D180" s="190" t="s">
        <v>1125</v>
      </c>
      <c r="E180" s="190">
        <v>320011896</v>
      </c>
      <c r="F180" s="39" t="s">
        <v>1140</v>
      </c>
      <c r="G180" s="190" t="s">
        <v>1651</v>
      </c>
      <c r="H180" s="190" t="s">
        <v>402</v>
      </c>
      <c r="I180" s="190"/>
      <c r="J180" s="190"/>
      <c r="K180" s="190"/>
      <c r="L180" s="190"/>
      <c r="M180" s="223">
        <v>1.036</v>
      </c>
      <c r="N180" s="162">
        <f t="shared" si="16"/>
        <v>13.021100000000001</v>
      </c>
      <c r="O180" s="161">
        <f>IF(H180="Accessories",0,(VLOOKUP(C180&amp;H180,EE!$I:$L,4,FALSE)))</f>
        <v>0.7</v>
      </c>
      <c r="P180" s="161">
        <f>IF('Simulação Added Value'!$M$5="GERENTE DE CONTA",((N180+O180)/(1-'Simulação Added Value'!$E$19)),((N180+O180)/(1-0.3)))</f>
        <v>18.796027397260275</v>
      </c>
      <c r="Q180" s="190"/>
      <c r="R180" s="190"/>
      <c r="S180" s="188">
        <v>12.839540000000001</v>
      </c>
      <c r="T180" s="188">
        <f>VLOOKUP(A180,'[1]Copia Custo Periodico P_Simulad'!$A:$I,9,0)</f>
        <v>13.021100000000001</v>
      </c>
      <c r="U180" s="188">
        <f t="shared" si="12"/>
        <v>0.18155999999999928</v>
      </c>
      <c r="V180" s="148">
        <f t="shared" si="13"/>
        <v>1.4140693513942093E-2</v>
      </c>
      <c r="W180" s="190"/>
      <c r="X180" s="190"/>
      <c r="Y180" s="190"/>
    </row>
    <row r="181" spans="1:25" ht="15" customHeight="1">
      <c r="A181" s="46" t="str">
        <f t="shared" si="11"/>
        <v>220082431040</v>
      </c>
      <c r="B181" s="190" t="s">
        <v>703</v>
      </c>
      <c r="C181" s="190">
        <v>1040</v>
      </c>
      <c r="D181" s="190" t="s">
        <v>1125</v>
      </c>
      <c r="E181" s="158">
        <v>120008243</v>
      </c>
      <c r="F181" s="39">
        <v>22008243</v>
      </c>
      <c r="G181" s="190" t="s">
        <v>1647</v>
      </c>
      <c r="H181" s="190" t="s">
        <v>402</v>
      </c>
      <c r="I181" s="159"/>
      <c r="J181" s="159"/>
      <c r="K181" s="160"/>
      <c r="L181" s="159"/>
      <c r="M181" s="227">
        <v>1.0049999999999999</v>
      </c>
      <c r="N181" s="162">
        <f t="shared" si="16"/>
        <v>12.09074</v>
      </c>
      <c r="O181" s="161">
        <f>IF(H181="Accessories",0,(VLOOKUP(C181&amp;H181,EE!$I:$L,4,FALSE)))</f>
        <v>0.7</v>
      </c>
      <c r="P181" s="161">
        <f>IF('Simulação Added Value'!$M$5="GERENTE DE CONTA",((N181+O181)/(1-'Simulação Added Value'!$E$19)),((N181+O181)/(1-0.3)))</f>
        <v>17.521561643835618</v>
      </c>
      <c r="Q181" s="63" t="e">
        <f>IF('Simulação Added Value'!$M$5="GERENTE DE CONTA",(((N181+O181)+VLOOKUP(A181,'Simulação Added Value'!$N$42:$O$42,2,0))/(1-'Simulação Added Value'!$E$19)),(((((N181+O181)+VLOOKUP(A181,'Simulação Added Value'!$N$42:$O$42,2,0)))/(1-'Simulação Added Value'!$E$19))))</f>
        <v>#N/A</v>
      </c>
      <c r="R181" s="63"/>
      <c r="S181" s="188">
        <v>11.91873</v>
      </c>
      <c r="T181" s="188">
        <f>VLOOKUP(A181,'[1]Copia Custo Periodico P_Simulad'!$A:$I,9,0)</f>
        <v>12.09074</v>
      </c>
      <c r="U181" s="188">
        <f t="shared" si="12"/>
        <v>0.17201000000000022</v>
      </c>
      <c r="V181" s="148">
        <f t="shared" si="13"/>
        <v>1.4431906755166146E-2</v>
      </c>
      <c r="W181" s="188"/>
      <c r="X181" s="187"/>
      <c r="Y181" s="187"/>
    </row>
    <row r="182" spans="1:25" ht="15" customHeight="1">
      <c r="A182" s="46" t="str">
        <f t="shared" si="11"/>
        <v>BR0118541040</v>
      </c>
      <c r="B182" s="190" t="s">
        <v>703</v>
      </c>
      <c r="C182" s="190">
        <v>1040</v>
      </c>
      <c r="D182" s="190" t="s">
        <v>1125</v>
      </c>
      <c r="E182" s="190">
        <v>320011854</v>
      </c>
      <c r="F182" s="39" t="s">
        <v>1151</v>
      </c>
      <c r="G182" s="190" t="s">
        <v>1663</v>
      </c>
      <c r="H182" s="190" t="s">
        <v>402</v>
      </c>
      <c r="I182" s="190"/>
      <c r="J182" s="190"/>
      <c r="K182" s="190"/>
      <c r="L182" s="190"/>
      <c r="M182" s="223">
        <v>1.0409999999999999</v>
      </c>
      <c r="N182" s="162">
        <f t="shared" si="16"/>
        <v>13.32504</v>
      </c>
      <c r="O182" s="161">
        <f>IF(H182="Accessories",0,(VLOOKUP(C182&amp;H182,EE!$I:$L,4,FALSE)))</f>
        <v>0.7</v>
      </c>
      <c r="P182" s="161">
        <f>IF('Simulação Added Value'!$M$5="GERENTE DE CONTA",((N182+O182)/(1-'Simulação Added Value'!$E$19)),((N182+O182)/(1-0.3)))</f>
        <v>19.212383561643833</v>
      </c>
      <c r="Q182" s="190"/>
      <c r="R182" s="190"/>
      <c r="S182" s="188">
        <v>13.09843</v>
      </c>
      <c r="T182" s="188">
        <f>VLOOKUP(A182,'[1]Copia Custo Periodico P_Simulad'!$A:$I,9,0)</f>
        <v>13.32504</v>
      </c>
      <c r="U182" s="188">
        <f t="shared" si="12"/>
        <v>0.22660999999999909</v>
      </c>
      <c r="V182" s="148">
        <f t="shared" si="13"/>
        <v>1.7300546706742637E-2</v>
      </c>
      <c r="W182" s="190"/>
      <c r="X182" s="190"/>
      <c r="Y182" s="190"/>
    </row>
    <row r="183" spans="1:25" ht="15" customHeight="1">
      <c r="A183" s="46" t="str">
        <f t="shared" si="11"/>
        <v>BR0114741040</v>
      </c>
      <c r="B183" s="190" t="s">
        <v>703</v>
      </c>
      <c r="C183" s="190">
        <v>1040</v>
      </c>
      <c r="D183" s="190" t="s">
        <v>1125</v>
      </c>
      <c r="E183" s="165">
        <v>320011474</v>
      </c>
      <c r="F183" s="39" t="s">
        <v>1135</v>
      </c>
      <c r="G183" s="190" t="s">
        <v>1644</v>
      </c>
      <c r="H183" s="190" t="s">
        <v>402</v>
      </c>
      <c r="I183" s="190"/>
      <c r="J183" s="190"/>
      <c r="K183" s="168"/>
      <c r="L183" s="190"/>
      <c r="M183" s="226">
        <v>1.0409999999999999</v>
      </c>
      <c r="N183" s="162">
        <f t="shared" si="16"/>
        <v>13.400590000000001</v>
      </c>
      <c r="O183" s="161">
        <f>IF(H183="Accessories",0,(VLOOKUP(C183&amp;H183,EE!$I:$L,4,FALSE)))</f>
        <v>0.7</v>
      </c>
      <c r="P183" s="161">
        <f>IF('Simulação Added Value'!$M$5="GERENTE DE CONTA",((N183+O183)/(1-'Simulação Added Value'!$E$19)),((N183+O183)/(1-0.3)))</f>
        <v>19.31587671232877</v>
      </c>
      <c r="Q183" s="63" t="e">
        <f>IF('Simulação Added Value'!$M$5="GERENTE DE CONTA",(((N183+O183)+VLOOKUP(A183,'Simulação Added Value'!$N$42:$O$42,2,0))/(1-'Simulação Added Value'!$E$19)),(((((N183+O183)+VLOOKUP(A183,'Simulação Added Value'!$N$42:$O$42,2,0)))/(1-'Simulação Added Value'!$E$19))))</f>
        <v>#N/A</v>
      </c>
      <c r="R183" s="63"/>
      <c r="S183" s="188">
        <v>13.154499999999999</v>
      </c>
      <c r="T183" s="188">
        <f>VLOOKUP(A183,'[1]Copia Custo Periodico P_Simulad'!$A:$I,9,0)</f>
        <v>13.400590000000001</v>
      </c>
      <c r="U183" s="188">
        <f t="shared" si="12"/>
        <v>0.24609000000000236</v>
      </c>
      <c r="V183" s="148">
        <f t="shared" si="13"/>
        <v>1.8707666577977289E-2</v>
      </c>
      <c r="W183" s="188"/>
      <c r="X183" s="187"/>
      <c r="Y183" s="187"/>
    </row>
    <row r="184" spans="1:25" ht="15" customHeight="1">
      <c r="A184" s="46" t="str">
        <f t="shared" si="11"/>
        <v>BR0114731040</v>
      </c>
      <c r="B184" s="190" t="s">
        <v>703</v>
      </c>
      <c r="C184" s="190">
        <v>1040</v>
      </c>
      <c r="D184" s="190" t="s">
        <v>1125</v>
      </c>
      <c r="E184" s="165">
        <v>320011473</v>
      </c>
      <c r="F184" s="39" t="s">
        <v>1152</v>
      </c>
      <c r="G184" s="190" t="s">
        <v>1664</v>
      </c>
      <c r="H184" s="190" t="s">
        <v>402</v>
      </c>
      <c r="I184" s="190"/>
      <c r="J184" s="190"/>
      <c r="K184" s="168"/>
      <c r="L184" s="190"/>
      <c r="M184" s="226">
        <v>1.0409999999999999</v>
      </c>
      <c r="N184" s="162">
        <f t="shared" si="16"/>
        <v>13.2737</v>
      </c>
      <c r="O184" s="161">
        <f>IF(H184="Accessories",0,(VLOOKUP(C184&amp;H184,EE!$I:$L,4,FALSE)))</f>
        <v>0.7</v>
      </c>
      <c r="P184" s="161">
        <f>IF('Simulação Added Value'!$M$5="GERENTE DE CONTA",((N184+O184)/(1-'Simulação Added Value'!$E$19)),((N184+O184)/(1-0.3)))</f>
        <v>19.142054794520547</v>
      </c>
      <c r="Q184" s="63" t="e">
        <f>IF('Simulação Added Value'!$M$5="GERENTE DE CONTA",(((N184+O184)+VLOOKUP(A184,'Simulação Added Value'!$N$42:$O$42,2,0))/(1-'Simulação Added Value'!$E$19)),(((((N184+O184)+VLOOKUP(A184,'Simulação Added Value'!$N$42:$O$42,2,0)))/(1-'Simulação Added Value'!$E$19))))</f>
        <v>#N/A</v>
      </c>
      <c r="R184" s="63"/>
      <c r="S184" s="188">
        <v>13.02838</v>
      </c>
      <c r="T184" s="188">
        <f>VLOOKUP(A184,'[1]Copia Custo Periodico P_Simulad'!$A:$I,9,0)</f>
        <v>13.2737</v>
      </c>
      <c r="U184" s="188">
        <f t="shared" si="12"/>
        <v>0.24531999999999954</v>
      </c>
      <c r="V184" s="148">
        <f t="shared" si="13"/>
        <v>1.8829662628814914E-2</v>
      </c>
      <c r="W184" s="188"/>
      <c r="X184" s="187"/>
      <c r="Y184" s="187"/>
    </row>
    <row r="185" spans="1:25" ht="15" customHeight="1">
      <c r="A185" s="46" t="str">
        <f t="shared" si="11"/>
        <v>220108071040</v>
      </c>
      <c r="B185" s="190" t="s">
        <v>703</v>
      </c>
      <c r="C185" s="190">
        <v>1040</v>
      </c>
      <c r="D185" s="190" t="s">
        <v>1125</v>
      </c>
      <c r="E185" s="190">
        <v>120010807</v>
      </c>
      <c r="F185" s="39">
        <v>22010807</v>
      </c>
      <c r="G185" s="190" t="s">
        <v>1666</v>
      </c>
      <c r="H185" s="190" t="s">
        <v>402</v>
      </c>
      <c r="I185" s="190"/>
      <c r="J185" s="190"/>
      <c r="K185" s="190"/>
      <c r="L185" s="190"/>
      <c r="M185" s="226">
        <v>1</v>
      </c>
      <c r="N185" s="162">
        <f t="shared" si="16"/>
        <v>12.4581</v>
      </c>
      <c r="O185" s="161">
        <f>IF(H185="Accessories",0,(VLOOKUP(C185&amp;H185,EE!$I:$L,4,FALSE)))</f>
        <v>0.7</v>
      </c>
      <c r="P185" s="161">
        <f>IF('Simulação Added Value'!$M$5="GERENTE DE CONTA",((N185+O185)/(1-'Simulação Added Value'!$E$19)),((N185+O185)/(1-0.3)))</f>
        <v>18.024794520547946</v>
      </c>
      <c r="Q185" s="63" t="e">
        <f>IF('Simulação Added Value'!$M$5="GERENTE DE CONTA",(((N185+O185)+VLOOKUP(A185,'Simulação Added Value'!$N$42:$O$42,2,0))/(1-'Simulação Added Value'!$E$19)),(((((N185+O185)+VLOOKUP(A185,'Simulação Added Value'!$N$42:$O$42,2,0)))/(1-'Simulação Added Value'!$E$19))))</f>
        <v>#N/A</v>
      </c>
      <c r="R185" s="63"/>
      <c r="S185" s="188">
        <v>12.21663</v>
      </c>
      <c r="T185" s="188">
        <f>VLOOKUP(A185,'[1]Copia Custo Periodico P_Simulad'!$A:$I,9,0)</f>
        <v>12.4581</v>
      </c>
      <c r="U185" s="188">
        <f t="shared" si="12"/>
        <v>0.24146999999999963</v>
      </c>
      <c r="V185" s="148">
        <f t="shared" si="13"/>
        <v>1.9765680060704005E-2</v>
      </c>
      <c r="W185" s="188"/>
      <c r="X185" s="187"/>
      <c r="Y185" s="187"/>
    </row>
    <row r="186" spans="1:25" ht="15" customHeight="1">
      <c r="A186" s="46" t="str">
        <f t="shared" si="11"/>
        <v>BR0118901040</v>
      </c>
      <c r="B186" s="190" t="s">
        <v>703</v>
      </c>
      <c r="C186" s="190">
        <v>1040</v>
      </c>
      <c r="D186" s="190" t="s">
        <v>1125</v>
      </c>
      <c r="E186" s="190">
        <v>320011890</v>
      </c>
      <c r="F186" s="39" t="s">
        <v>1144</v>
      </c>
      <c r="G186" s="190" t="s">
        <v>1655</v>
      </c>
      <c r="H186" s="190" t="s">
        <v>402</v>
      </c>
      <c r="I186" s="190"/>
      <c r="J186" s="190"/>
      <c r="K186" s="190"/>
      <c r="L186" s="190"/>
      <c r="M186" s="223">
        <v>1.036</v>
      </c>
      <c r="N186" s="162">
        <f t="shared" si="16"/>
        <v>14.678569999999999</v>
      </c>
      <c r="O186" s="161">
        <f>IF(H186="Accessories",0,(VLOOKUP(C186&amp;H186,EE!$I:$L,4,FALSE)))</f>
        <v>0.7</v>
      </c>
      <c r="P186" s="161">
        <f>IF('Simulação Added Value'!$M$5="GERENTE DE CONTA",((N186+O186)/(1-'Simulação Added Value'!$E$19)),((N186+O186)/(1-0.3)))</f>
        <v>21.06653424657534</v>
      </c>
      <c r="Q186" s="190"/>
      <c r="R186" s="190"/>
      <c r="S186" s="188">
        <v>14.18979</v>
      </c>
      <c r="T186" s="188">
        <f>VLOOKUP(A186,'[1]Copia Custo Periodico P_Simulad'!$A:$I,9,0)</f>
        <v>14.678569999999999</v>
      </c>
      <c r="U186" s="188">
        <f t="shared" si="12"/>
        <v>0.48877999999999844</v>
      </c>
      <c r="V186" s="148">
        <f t="shared" si="13"/>
        <v>3.444589384339003E-2</v>
      </c>
      <c r="W186" s="190"/>
      <c r="X186" s="190"/>
      <c r="Y186" s="190"/>
    </row>
    <row r="187" spans="1:25" ht="15" customHeight="1">
      <c r="A187" s="46" t="str">
        <f t="shared" si="11"/>
        <v>BR0118891040</v>
      </c>
      <c r="B187" s="190" t="s">
        <v>703</v>
      </c>
      <c r="C187" s="190">
        <v>1040</v>
      </c>
      <c r="D187" s="190" t="s">
        <v>1125</v>
      </c>
      <c r="E187" s="190">
        <v>320011889</v>
      </c>
      <c r="F187" s="39" t="s">
        <v>1143</v>
      </c>
      <c r="G187" s="190" t="s">
        <v>1654</v>
      </c>
      <c r="H187" s="190" t="s">
        <v>402</v>
      </c>
      <c r="I187" s="190"/>
      <c r="J187" s="190"/>
      <c r="K187" s="190"/>
      <c r="L187" s="190"/>
      <c r="M187" s="223">
        <v>1.036</v>
      </c>
      <c r="N187" s="162">
        <f t="shared" si="16"/>
        <v>13.341999999999999</v>
      </c>
      <c r="O187" s="161">
        <f>IF(H187="Accessories",0,(VLOOKUP(C187&amp;H187,EE!$I:$L,4,FALSE)))</f>
        <v>0.7</v>
      </c>
      <c r="P187" s="161">
        <f>IF('Simulação Added Value'!$M$5="GERENTE DE CONTA",((N187+O187)/(1-'Simulação Added Value'!$E$19)),((N187+O187)/(1-0.3)))</f>
        <v>19.235616438356161</v>
      </c>
      <c r="Q187" s="190"/>
      <c r="R187" s="190"/>
      <c r="S187" s="188">
        <v>12.826130000000001</v>
      </c>
      <c r="T187" s="188">
        <f>VLOOKUP(A187,'[1]Copia Custo Periodico P_Simulad'!$A:$I,9,0)</f>
        <v>13.341999999999999</v>
      </c>
      <c r="U187" s="188">
        <f t="shared" si="12"/>
        <v>0.51586999999999783</v>
      </c>
      <c r="V187" s="148">
        <f t="shared" si="13"/>
        <v>4.0220237904964096E-2</v>
      </c>
      <c r="W187" s="190"/>
      <c r="X187" s="190"/>
      <c r="Y187" s="190"/>
    </row>
    <row r="188" spans="1:25" ht="15" customHeight="1">
      <c r="A188" s="46" t="str">
        <f t="shared" si="11"/>
        <v>BR0114171040</v>
      </c>
      <c r="B188" s="190" t="s">
        <v>703</v>
      </c>
      <c r="C188" s="190">
        <v>1040</v>
      </c>
      <c r="D188" s="190" t="s">
        <v>1125</v>
      </c>
      <c r="E188" s="158">
        <v>320011417</v>
      </c>
      <c r="F188" s="39" t="s">
        <v>1150</v>
      </c>
      <c r="G188" s="190" t="s">
        <v>1662</v>
      </c>
      <c r="H188" s="190" t="s">
        <v>402</v>
      </c>
      <c r="I188" s="159"/>
      <c r="J188" s="159"/>
      <c r="K188" s="160"/>
      <c r="L188" s="159"/>
      <c r="M188" s="227">
        <v>1.036</v>
      </c>
      <c r="N188" s="162">
        <f t="shared" si="16"/>
        <v>13.290929999999999</v>
      </c>
      <c r="O188" s="161">
        <f>IF(H188="Accessories",0,(VLOOKUP(C188&amp;H188,EE!$I:$L,4,FALSE)))</f>
        <v>0.7</v>
      </c>
      <c r="P188" s="161">
        <f>IF('Simulação Added Value'!$M$5="GERENTE DE CONTA",((N188+O188)/(1-'Simulação Added Value'!$E$19)),((N188+O188)/(1-0.3)))</f>
        <v>19.165657534246574</v>
      </c>
      <c r="Q188" s="63" t="e">
        <f>IF('Simulação Added Value'!$M$5="GERENTE DE CONTA",(((N188+O188)+VLOOKUP(A188,'Simulação Added Value'!$N$42:$O$42,2,0))/(1-'Simulação Added Value'!$E$19)),(((((N188+O188)+VLOOKUP(A188,'Simulação Added Value'!$N$42:$O$42,2,0)))/(1-'Simulação Added Value'!$E$19))))</f>
        <v>#N/A</v>
      </c>
      <c r="R188" s="63"/>
      <c r="S188" s="188">
        <v>12.756160000000001</v>
      </c>
      <c r="T188" s="188">
        <f>VLOOKUP(A188,'[1]Copia Custo Periodico P_Simulad'!$A:$I,9,0)</f>
        <v>13.290929999999999</v>
      </c>
      <c r="U188" s="188">
        <f t="shared" si="12"/>
        <v>0.53476999999999819</v>
      </c>
      <c r="V188" s="148">
        <f t="shared" si="13"/>
        <v>4.1922490780924582E-2</v>
      </c>
      <c r="W188" s="188"/>
      <c r="X188" s="187"/>
      <c r="Y188" s="187"/>
    </row>
    <row r="189" spans="1:25" ht="15" customHeight="1">
      <c r="A189" s="46" t="str">
        <f t="shared" si="11"/>
        <v>BR0117791040</v>
      </c>
      <c r="B189" s="190" t="s">
        <v>703</v>
      </c>
      <c r="C189" s="190">
        <v>1040</v>
      </c>
      <c r="D189" s="190" t="s">
        <v>1125</v>
      </c>
      <c r="E189" s="190">
        <v>320011779</v>
      </c>
      <c r="F189" s="39" t="s">
        <v>1138</v>
      </c>
      <c r="G189" s="190" t="s">
        <v>1648</v>
      </c>
      <c r="H189" s="190" t="s">
        <v>402</v>
      </c>
      <c r="I189" s="190"/>
      <c r="J189" s="190"/>
      <c r="K189" s="190"/>
      <c r="L189" s="190"/>
      <c r="M189" s="223">
        <v>1.1359999999999999</v>
      </c>
      <c r="N189" s="162">
        <f t="shared" si="16"/>
        <v>11.70951</v>
      </c>
      <c r="O189" s="161">
        <f>IF(H189="Accessories",0,(VLOOKUP(C189&amp;H189,EE!$I:$L,4,FALSE)))</f>
        <v>0.7</v>
      </c>
      <c r="P189" s="161">
        <f>IF('Simulação Added Value'!$M$5="GERENTE DE CONTA",((N189+O189)/(1-'Simulação Added Value'!$E$19)),((N189+O189)/(1-0.3)))</f>
        <v>16.999328767123288</v>
      </c>
      <c r="Q189" s="190"/>
      <c r="R189" s="190"/>
      <c r="S189" s="188">
        <v>3.7173099999999999</v>
      </c>
      <c r="T189" s="188">
        <f>VLOOKUP(A189,'[1]Copia Custo Periodico P_Simulad'!$A:$I,9,0)</f>
        <v>11.70951</v>
      </c>
      <c r="U189" s="188">
        <f t="shared" si="12"/>
        <v>7.9922000000000004</v>
      </c>
      <c r="V189" s="148">
        <f t="shared" si="13"/>
        <v>2.1499955613064285</v>
      </c>
      <c r="W189" s="190"/>
      <c r="X189" s="190"/>
      <c r="Y189" s="190"/>
    </row>
    <row r="190" spans="1:25" ht="15" customHeight="1">
      <c r="A190" s="46" t="str">
        <f t="shared" si="11"/>
        <v>220019121040</v>
      </c>
      <c r="B190" s="190" t="s">
        <v>703</v>
      </c>
      <c r="C190" s="190">
        <v>1040</v>
      </c>
      <c r="D190" s="190" t="s">
        <v>1125</v>
      </c>
      <c r="E190" s="164">
        <v>120001912</v>
      </c>
      <c r="F190" s="39">
        <v>22001912</v>
      </c>
      <c r="G190" s="190" t="s">
        <v>1649</v>
      </c>
      <c r="H190" s="190" t="s">
        <v>402</v>
      </c>
      <c r="I190" s="159"/>
      <c r="J190" s="159"/>
      <c r="K190" s="160"/>
      <c r="L190" s="159"/>
      <c r="M190" s="227">
        <v>1.1060399999999999</v>
      </c>
      <c r="N190" s="162">
        <f t="shared" si="16"/>
        <v>10.731030000000001</v>
      </c>
      <c r="O190" s="161">
        <f>IF(H190="Accessories",0,(VLOOKUP(C190&amp;H190,EE!$I:$L,4,FALSE)))</f>
        <v>0.7</v>
      </c>
      <c r="P190" s="161">
        <f>IF('Simulação Added Value'!$M$5="GERENTE DE CONTA",((N190+O190)/(1-'Simulação Added Value'!$E$19)),((N190+O190)/(1-0.3)))</f>
        <v>15.658945205479451</v>
      </c>
      <c r="Q190" s="63" t="e">
        <f>IF('Simulação Added Value'!$M$5="GERENTE DE CONTA",(((N190+O190)+VLOOKUP(A190,'Simulação Added Value'!$N$42:$O$42,2,0))/(1-'Simulação Added Value'!$E$19)),(((((N190+O190)+VLOOKUP(A190,'Simulação Added Value'!$N$42:$O$42,2,0)))/(1-'Simulação Added Value'!$E$19))))</f>
        <v>#N/A</v>
      </c>
      <c r="R190" s="63"/>
      <c r="S190" s="188">
        <v>2.7421000000000002</v>
      </c>
      <c r="T190" s="188">
        <f>VLOOKUP(A190,'[1]Copia Custo Periodico P_Simulad'!$A:$I,9,0)</f>
        <v>10.731030000000001</v>
      </c>
      <c r="U190" s="188">
        <f t="shared" si="12"/>
        <v>7.9889299999999999</v>
      </c>
      <c r="V190" s="148">
        <f t="shared" si="13"/>
        <v>2.9134349586083657</v>
      </c>
      <c r="W190" s="188"/>
      <c r="X190" s="187"/>
      <c r="Y190" s="187"/>
    </row>
    <row r="191" spans="1:25" ht="15" customHeight="1">
      <c r="A191" s="46" t="str">
        <f t="shared" si="11"/>
        <v>220120281040</v>
      </c>
      <c r="B191" s="190" t="s">
        <v>703</v>
      </c>
      <c r="C191" s="190">
        <v>1040</v>
      </c>
      <c r="D191" s="190" t="s">
        <v>1125</v>
      </c>
      <c r="E191" s="190"/>
      <c r="F191" s="39">
        <v>22012028</v>
      </c>
      <c r="G191" s="190" t="s">
        <v>2854</v>
      </c>
      <c r="H191" s="190" t="s">
        <v>436</v>
      </c>
      <c r="I191" s="190"/>
      <c r="J191" s="190"/>
      <c r="K191" s="190"/>
      <c r="L191" s="190"/>
      <c r="M191" s="225">
        <v>1.06</v>
      </c>
      <c r="N191" s="162">
        <f>S191</f>
        <v>11.902290000000001</v>
      </c>
      <c r="O191" s="161">
        <f>IF(H191="Accessories",0,(VLOOKUP(C191&amp;H191,EE!$I:$L,4,FALSE)))</f>
        <v>0.7</v>
      </c>
      <c r="P191" s="161">
        <f>IF('Simulação Added Value'!$M$5="GERENTE DE CONTA",((N191+O191)/(1-'Simulação Added Value'!$E$19)),((N191+O191)/(1-0.3)))</f>
        <v>17.26341095890411</v>
      </c>
      <c r="Q191" s="190"/>
      <c r="R191" s="190"/>
      <c r="S191" s="193">
        <v>11.902290000000001</v>
      </c>
      <c r="T191" s="188">
        <f>VLOOKUP(A191,'[1]Copia Custo Periodico P_Simulad'!$A:$I,9,0)</f>
        <v>11.55228</v>
      </c>
      <c r="U191" s="188">
        <f t="shared" si="12"/>
        <v>-0.35001000000000104</v>
      </c>
      <c r="V191" s="148">
        <f t="shared" si="13"/>
        <v>-2.9406946058279648E-2</v>
      </c>
      <c r="W191" s="190"/>
      <c r="X191" s="190"/>
      <c r="Y191" s="190"/>
    </row>
    <row r="192" spans="1:25" ht="15" customHeight="1">
      <c r="A192" s="46" t="str">
        <f t="shared" si="11"/>
        <v>220120361040</v>
      </c>
      <c r="B192" s="190" t="s">
        <v>703</v>
      </c>
      <c r="C192" s="190">
        <v>1040</v>
      </c>
      <c r="D192" s="190" t="s">
        <v>1125</v>
      </c>
      <c r="E192" s="190"/>
      <c r="F192" s="190">
        <v>22012036</v>
      </c>
      <c r="G192" s="190" t="s">
        <v>1640</v>
      </c>
      <c r="H192" s="190" t="s">
        <v>436</v>
      </c>
      <c r="I192" s="190"/>
      <c r="J192" s="190"/>
      <c r="K192" s="190"/>
      <c r="L192" s="190"/>
      <c r="M192" s="227">
        <v>1.135</v>
      </c>
      <c r="N192" s="162">
        <f>S192</f>
        <v>14.0059</v>
      </c>
      <c r="O192" s="161">
        <f>IF(H192="Accessories",0,(VLOOKUP(C192&amp;H192,EE!$I:$L,4,FALSE)))</f>
        <v>0.7</v>
      </c>
      <c r="P192" s="161">
        <f>IF('Simulação Added Value'!$M$5="GERENTE DE CONTA",((N192+O192)/(1-'Simulação Added Value'!$E$19)),((N192+O192)/(1-0.3)))</f>
        <v>20.145068493150685</v>
      </c>
      <c r="Q192" s="190"/>
      <c r="R192" s="190"/>
      <c r="S192" s="188">
        <v>14.0059</v>
      </c>
      <c r="T192" s="188">
        <f>VLOOKUP(A192,'[1]Copia Custo Periodico P_Simulad'!$A:$I,9,0)</f>
        <v>13.862</v>
      </c>
      <c r="U192" s="188">
        <f t="shared" si="12"/>
        <v>-0.14390000000000036</v>
      </c>
      <c r="V192" s="148">
        <f t="shared" si="13"/>
        <v>-1.0274241569624309E-2</v>
      </c>
      <c r="W192" s="190"/>
      <c r="X192" s="190"/>
      <c r="Y192" s="190"/>
    </row>
    <row r="193" spans="1:25" ht="15" customHeight="1">
      <c r="A193" s="46" t="str">
        <f t="shared" si="11"/>
        <v>220108311040</v>
      </c>
      <c r="B193" s="190" t="s">
        <v>703</v>
      </c>
      <c r="C193" s="190">
        <v>1040</v>
      </c>
      <c r="D193" s="190" t="s">
        <v>1125</v>
      </c>
      <c r="E193" s="190">
        <v>120010831</v>
      </c>
      <c r="F193" s="39">
        <v>22010831</v>
      </c>
      <c r="G193" s="190" t="s">
        <v>1669</v>
      </c>
      <c r="H193" s="190" t="s">
        <v>436</v>
      </c>
      <c r="I193" s="190"/>
      <c r="J193" s="190"/>
      <c r="K193" s="190"/>
      <c r="L193" s="190"/>
      <c r="M193" s="226">
        <v>1.2150000000000001</v>
      </c>
      <c r="N193" s="162">
        <f>S193</f>
        <v>13.884630000000001</v>
      </c>
      <c r="O193" s="161">
        <f>IF(H193="Accessories",0,(VLOOKUP(C193&amp;H193,EE!$I:$L,4,FALSE)))</f>
        <v>0.7</v>
      </c>
      <c r="P193" s="161">
        <f>IF('Simulação Added Value'!$M$5="GERENTE DE CONTA",((N193+O193)/(1-'Simulação Added Value'!$E$19)),((N193+O193)/(1-0.3)))</f>
        <v>19.978945205479455</v>
      </c>
      <c r="Q193" s="190"/>
      <c r="R193" s="190"/>
      <c r="S193" s="188">
        <v>13.884630000000001</v>
      </c>
      <c r="T193" s="188">
        <f>VLOOKUP(A193,'[1]Copia Custo Periodico P_Simulad'!$A:$I,9,0)</f>
        <v>13.786579999999999</v>
      </c>
      <c r="U193" s="188">
        <f t="shared" si="12"/>
        <v>-9.8050000000002413E-2</v>
      </c>
      <c r="V193" s="148">
        <f t="shared" si="13"/>
        <v>-7.0617654197484558E-3</v>
      </c>
      <c r="W193" s="188"/>
      <c r="X193" s="187"/>
      <c r="Y193" s="187"/>
    </row>
    <row r="194" spans="1:25" ht="15" customHeight="1">
      <c r="A194" s="46" t="str">
        <f t="shared" si="11"/>
        <v>220109331040</v>
      </c>
      <c r="B194" s="190" t="s">
        <v>703</v>
      </c>
      <c r="C194" s="190">
        <v>1040</v>
      </c>
      <c r="D194" s="190" t="s">
        <v>1125</v>
      </c>
      <c r="E194" s="190"/>
      <c r="F194" s="190">
        <v>22010933</v>
      </c>
      <c r="G194" s="190" t="s">
        <v>3126</v>
      </c>
      <c r="H194" s="190" t="s">
        <v>436</v>
      </c>
      <c r="I194" s="190"/>
      <c r="J194" s="190"/>
      <c r="K194" s="190"/>
      <c r="L194" s="190"/>
      <c r="M194" s="223">
        <v>1.2</v>
      </c>
      <c r="N194" s="162">
        <f t="shared" ref="N194:N208" si="17">T194</f>
        <v>14.53307</v>
      </c>
      <c r="O194" s="161">
        <f>IF(H194="Accessories",0,(VLOOKUP(C194&amp;H194,EE!$I:$L,4,FALSE)))</f>
        <v>0.7</v>
      </c>
      <c r="P194" s="161">
        <f>IF('Simulação Added Value'!$M$5="GERENTE DE CONTA",((N194+O194)/(1-'Simulação Added Value'!$E$19)),((N194+O194)/(1-0.3)))</f>
        <v>20.867219178082191</v>
      </c>
      <c r="Q194" s="190"/>
      <c r="R194" s="190"/>
      <c r="S194" s="193">
        <v>14.53307</v>
      </c>
      <c r="T194" s="188">
        <f>VLOOKUP(A194,'[1]Copia Custo Periodico P_Simulad'!$A:$I,9,0)</f>
        <v>14.53307</v>
      </c>
      <c r="U194" s="188">
        <f t="shared" si="12"/>
        <v>0</v>
      </c>
      <c r="V194" s="148">
        <f t="shared" si="13"/>
        <v>0</v>
      </c>
      <c r="W194" s="190"/>
      <c r="X194" s="190"/>
      <c r="Y194" s="190"/>
    </row>
    <row r="195" spans="1:25" ht="15" customHeight="1">
      <c r="A195" s="46" t="str">
        <f t="shared" ref="A195:A258" si="18">F195&amp;C195</f>
        <v>220120311040</v>
      </c>
      <c r="B195" s="190" t="s">
        <v>703</v>
      </c>
      <c r="C195" s="190">
        <v>1040</v>
      </c>
      <c r="D195" s="190" t="s">
        <v>1125</v>
      </c>
      <c r="E195" s="190"/>
      <c r="F195" s="190">
        <v>22012031</v>
      </c>
      <c r="G195" s="190" t="s">
        <v>3071</v>
      </c>
      <c r="H195" s="190" t="s">
        <v>436</v>
      </c>
      <c r="I195" s="190"/>
      <c r="J195" s="190"/>
      <c r="K195" s="190"/>
      <c r="L195" s="190"/>
      <c r="M195" s="225">
        <v>1.135</v>
      </c>
      <c r="N195" s="162">
        <f t="shared" si="17"/>
        <v>14.79917</v>
      </c>
      <c r="O195" s="161">
        <f>IF(H195="Accessories",0,(VLOOKUP(C195&amp;H195,EE!$I:$L,4,FALSE)))</f>
        <v>0.7</v>
      </c>
      <c r="P195" s="161">
        <f>IF('Simulação Added Value'!$M$5="GERENTE DE CONTA",((N195+O195)/(1-'Simulação Added Value'!$E$19)),((N195+O195)/(1-0.3)))</f>
        <v>21.231739726027396</v>
      </c>
      <c r="Q195" s="190"/>
      <c r="R195" s="190"/>
      <c r="S195" s="193">
        <v>14.79917</v>
      </c>
      <c r="T195" s="188">
        <f>VLOOKUP(A195,'[1]Copia Custo Periodico P_Simulad'!$A:$I,9,0)</f>
        <v>14.79917</v>
      </c>
      <c r="U195" s="188">
        <f t="shared" ref="U195:U258" si="19">T195-S195</f>
        <v>0</v>
      </c>
      <c r="V195" s="148">
        <f t="shared" ref="V195:V258" si="20">IF(S195=0,0,T195/S195-1)</f>
        <v>0</v>
      </c>
      <c r="W195" s="190"/>
      <c r="X195" s="190"/>
      <c r="Y195" s="190"/>
    </row>
    <row r="196" spans="1:25" ht="15" customHeight="1">
      <c r="A196" s="46" t="str">
        <f t="shared" si="18"/>
        <v>220120201040</v>
      </c>
      <c r="B196" s="190" t="s">
        <v>703</v>
      </c>
      <c r="C196" s="190">
        <v>1040</v>
      </c>
      <c r="D196" s="190" t="s">
        <v>1125</v>
      </c>
      <c r="E196" s="190"/>
      <c r="F196" s="39">
        <v>22012020</v>
      </c>
      <c r="G196" s="190" t="s">
        <v>2200</v>
      </c>
      <c r="H196" s="190" t="s">
        <v>436</v>
      </c>
      <c r="I196" s="190"/>
      <c r="J196" s="190"/>
      <c r="K196" s="190"/>
      <c r="L196" s="190"/>
      <c r="M196" s="223">
        <v>1.06</v>
      </c>
      <c r="N196" s="162">
        <f t="shared" si="17"/>
        <v>12.962919999999999</v>
      </c>
      <c r="O196" s="161">
        <f>IF(H196="Accessories",0,(VLOOKUP(C196&amp;H196,EE!$I:$L,4,FALSE)))</f>
        <v>0.7</v>
      </c>
      <c r="P196" s="161">
        <f>IF('Simulação Added Value'!$M$5="GERENTE DE CONTA",((N196+O196)/(1-'Simulação Added Value'!$E$19)),((N196+O196)/(1-0.3)))</f>
        <v>18.716328767123287</v>
      </c>
      <c r="Q196" s="190"/>
      <c r="R196" s="190"/>
      <c r="S196" s="188">
        <v>12.962919999999999</v>
      </c>
      <c r="T196" s="188">
        <f>VLOOKUP(A196,'[1]Copia Custo Periodico P_Simulad'!$A:$I,9,0)</f>
        <v>12.962919999999999</v>
      </c>
      <c r="U196" s="188">
        <f t="shared" si="19"/>
        <v>0</v>
      </c>
      <c r="V196" s="148">
        <f t="shared" si="20"/>
        <v>0</v>
      </c>
      <c r="W196" s="190"/>
      <c r="X196" s="190"/>
      <c r="Y196" s="190"/>
    </row>
    <row r="197" spans="1:25" ht="15" customHeight="1">
      <c r="A197" s="46" t="str">
        <f t="shared" si="18"/>
        <v>220107991040</v>
      </c>
      <c r="B197" s="190" t="s">
        <v>703</v>
      </c>
      <c r="C197" s="190">
        <v>1040</v>
      </c>
      <c r="D197" s="190" t="s">
        <v>1125</v>
      </c>
      <c r="E197" s="190">
        <v>120010799</v>
      </c>
      <c r="F197" s="39">
        <v>22010799</v>
      </c>
      <c r="G197" s="190" t="s">
        <v>1667</v>
      </c>
      <c r="H197" s="190" t="s">
        <v>436</v>
      </c>
      <c r="I197" s="190"/>
      <c r="J197" s="190"/>
      <c r="K197" s="190"/>
      <c r="L197" s="190"/>
      <c r="M197" s="226">
        <v>1.1000000000000001</v>
      </c>
      <c r="N197" s="162">
        <f t="shared" si="17"/>
        <v>5.9536699999999998</v>
      </c>
      <c r="O197" s="161">
        <f>IF(H197="Accessories",0,(VLOOKUP(C197&amp;H197,EE!$I:$L,4,FALSE)))</f>
        <v>0.7</v>
      </c>
      <c r="P197" s="161">
        <f>IF('Simulação Added Value'!$M$5="GERENTE DE CONTA",((N197+O197)/(1-'Simulação Added Value'!$E$19)),((N197+O197)/(1-0.3)))</f>
        <v>9.1146164383561654</v>
      </c>
      <c r="Q197" s="190"/>
      <c r="R197" s="190"/>
      <c r="S197" s="188">
        <v>5.9536699999999998</v>
      </c>
      <c r="T197" s="188">
        <f>VLOOKUP(A197,'[1]Copia Custo Periodico P_Simulad'!$A:$I,9,0)</f>
        <v>5.9536699999999998</v>
      </c>
      <c r="U197" s="188">
        <f t="shared" si="19"/>
        <v>0</v>
      </c>
      <c r="V197" s="148">
        <f t="shared" si="20"/>
        <v>0</v>
      </c>
      <c r="W197" s="188"/>
      <c r="X197" s="187"/>
      <c r="Y197" s="187"/>
    </row>
    <row r="198" spans="1:25" ht="15" customHeight="1">
      <c r="A198" s="46" t="str">
        <f t="shared" si="18"/>
        <v>220120171040</v>
      </c>
      <c r="B198" s="190" t="s">
        <v>703</v>
      </c>
      <c r="C198" s="190">
        <v>1040</v>
      </c>
      <c r="D198" s="190" t="s">
        <v>1125</v>
      </c>
      <c r="E198" s="190">
        <v>120012017</v>
      </c>
      <c r="F198" s="39">
        <v>22012017</v>
      </c>
      <c r="G198" s="190" t="s">
        <v>2012</v>
      </c>
      <c r="H198" s="190" t="s">
        <v>436</v>
      </c>
      <c r="I198" s="190"/>
      <c r="J198" s="190"/>
      <c r="K198" s="190"/>
      <c r="L198" s="190"/>
      <c r="M198" s="223">
        <v>1.2150000000000001</v>
      </c>
      <c r="N198" s="162">
        <f t="shared" si="17"/>
        <v>7.1583800000000002</v>
      </c>
      <c r="O198" s="161">
        <f>IF(H198="Accessories",0,(VLOOKUP(C198&amp;H198,EE!$I:$L,4,FALSE)))</f>
        <v>0.7</v>
      </c>
      <c r="P198" s="161">
        <f>IF('Simulação Added Value'!$M$5="GERENTE DE CONTA",((N198+O198)/(1-'Simulação Added Value'!$E$19)),((N198+O198)/(1-0.3)))</f>
        <v>10.764904109589041</v>
      </c>
      <c r="Q198" s="63" t="e">
        <f>IF('Simulação Added Value'!$M$5="GERENTE DE CONTA",(((N198+O198)+VLOOKUP(A198,'Simulação Added Value'!$N$42:$O$42,2,0))/(1-'Simulação Added Value'!$E$19)),(((((N198+O198)+VLOOKUP(A198,'Simulação Added Value'!$N$42:$O$42,2,0)))/(1-'Simulação Added Value'!$E$19))))</f>
        <v>#N/A</v>
      </c>
      <c r="R198" s="63"/>
      <c r="S198" s="188">
        <v>7.1583800000000002</v>
      </c>
      <c r="T198" s="188">
        <f>VLOOKUP(A198,'[1]Copia Custo Periodico P_Simulad'!$A:$I,9,0)</f>
        <v>7.1583800000000002</v>
      </c>
      <c r="U198" s="188">
        <f t="shared" si="19"/>
        <v>0</v>
      </c>
      <c r="V198" s="148">
        <f t="shared" si="20"/>
        <v>0</v>
      </c>
      <c r="W198" s="190"/>
      <c r="X198" s="190"/>
      <c r="Y198" s="190"/>
    </row>
    <row r="199" spans="1:25" ht="15" customHeight="1">
      <c r="A199" s="46" t="str">
        <f t="shared" si="18"/>
        <v>220120251040</v>
      </c>
      <c r="B199" s="190" t="s">
        <v>703</v>
      </c>
      <c r="C199" s="190">
        <v>1040</v>
      </c>
      <c r="D199" s="190" t="s">
        <v>1125</v>
      </c>
      <c r="E199" s="190"/>
      <c r="F199" s="39">
        <v>22012025</v>
      </c>
      <c r="G199" s="190" t="s">
        <v>2192</v>
      </c>
      <c r="H199" s="190" t="s">
        <v>436</v>
      </c>
      <c r="I199" s="190"/>
      <c r="J199" s="190"/>
      <c r="K199" s="190"/>
      <c r="L199" s="190"/>
      <c r="M199" s="223">
        <v>1.1000000000000001</v>
      </c>
      <c r="N199" s="162">
        <f t="shared" si="17"/>
        <v>4.4434199999999997</v>
      </c>
      <c r="O199" s="161">
        <f>IF(H199="Accessories",0,(VLOOKUP(C199&amp;H199,EE!$I:$L,4,FALSE)))</f>
        <v>0.7</v>
      </c>
      <c r="P199" s="161">
        <f>IF('Simulação Added Value'!$M$5="GERENTE DE CONTA",((N199+O199)/(1-'Simulação Added Value'!$E$19)),((N199+O199)/(1-0.3)))</f>
        <v>7.0457808219178082</v>
      </c>
      <c r="Q199" s="190"/>
      <c r="R199" s="190"/>
      <c r="S199" s="188">
        <v>4.4434199999999997</v>
      </c>
      <c r="T199" s="188">
        <f>VLOOKUP(A199,'[1]Copia Custo Periodico P_Simulad'!$A:$I,9,0)</f>
        <v>4.4434199999999997</v>
      </c>
      <c r="U199" s="188">
        <f t="shared" si="19"/>
        <v>0</v>
      </c>
      <c r="V199" s="148">
        <f t="shared" si="20"/>
        <v>0</v>
      </c>
      <c r="W199" s="190"/>
      <c r="X199" s="190"/>
      <c r="Y199" s="190"/>
    </row>
    <row r="200" spans="1:25" ht="15" customHeight="1">
      <c r="A200" s="46" t="str">
        <f t="shared" si="18"/>
        <v>BR0115291040</v>
      </c>
      <c r="B200" s="190" t="s">
        <v>703</v>
      </c>
      <c r="C200" s="190">
        <v>1040</v>
      </c>
      <c r="D200" s="190" t="s">
        <v>1125</v>
      </c>
      <c r="E200" s="156">
        <v>320011529</v>
      </c>
      <c r="F200" s="39" t="s">
        <v>1153</v>
      </c>
      <c r="G200" s="190" t="s">
        <v>1668</v>
      </c>
      <c r="H200" s="190" t="s">
        <v>436</v>
      </c>
      <c r="I200" s="190"/>
      <c r="J200" s="190"/>
      <c r="K200" s="190"/>
      <c r="L200" s="190"/>
      <c r="M200" s="226">
        <v>1.1200000000000001</v>
      </c>
      <c r="N200" s="162">
        <f t="shared" si="17"/>
        <v>6.8466399999999998</v>
      </c>
      <c r="O200" s="161">
        <f>IF(H200="Accessories",0,(VLOOKUP(C200&amp;H200,EE!$I:$L,4,FALSE)))</f>
        <v>0.7</v>
      </c>
      <c r="P200" s="161">
        <f>IF('Simulação Added Value'!$M$5="GERENTE DE CONTA",((N200+O200)/(1-'Simulação Added Value'!$E$19)),((N200+O200)/(1-0.3)))</f>
        <v>10.33786301369863</v>
      </c>
      <c r="Q200" s="63" t="e">
        <f>IF('Simulação Added Value'!$M$5="GERENTE DE CONTA",(((N200+O200)+VLOOKUP(A200,'Simulação Added Value'!$N$42:$O$42,2,0))/(1-'Simulação Added Value'!$E$19)),(((((N200+O200)+VLOOKUP(A200,'Simulação Added Value'!$N$42:$O$42,2,0)))/(1-'Simulação Added Value'!$E$19))))</f>
        <v>#N/A</v>
      </c>
      <c r="R200" s="63"/>
      <c r="S200" s="188">
        <v>6.8466399999999998</v>
      </c>
      <c r="T200" s="188">
        <f>VLOOKUP(A200,'[1]Copia Custo Periodico P_Simulad'!$A:$I,9,0)</f>
        <v>6.8466399999999998</v>
      </c>
      <c r="U200" s="188">
        <f t="shared" si="19"/>
        <v>0</v>
      </c>
      <c r="V200" s="148">
        <f t="shared" si="20"/>
        <v>0</v>
      </c>
      <c r="W200" s="188"/>
      <c r="X200" s="187"/>
      <c r="Y200" s="187"/>
    </row>
    <row r="201" spans="1:25" ht="15" customHeight="1">
      <c r="A201" s="46" t="str">
        <f t="shared" si="18"/>
        <v>BR0122481040</v>
      </c>
      <c r="B201" s="190" t="s">
        <v>703</v>
      </c>
      <c r="C201" s="190">
        <v>1040</v>
      </c>
      <c r="D201" s="190" t="s">
        <v>1125</v>
      </c>
      <c r="E201" s="156"/>
      <c r="F201" s="245" t="s">
        <v>2742</v>
      </c>
      <c r="G201" s="190" t="s">
        <v>2753</v>
      </c>
      <c r="H201" s="190" t="s">
        <v>436</v>
      </c>
      <c r="I201" s="190"/>
      <c r="J201" s="190"/>
      <c r="K201" s="190"/>
      <c r="L201" s="190"/>
      <c r="M201" s="223">
        <v>1.06</v>
      </c>
      <c r="N201" s="162">
        <f t="shared" si="17"/>
        <v>6.23055</v>
      </c>
      <c r="O201" s="161">
        <f>IF(H201="Accessories",0,(VLOOKUP(C201&amp;H201,EE!$I:$L,4,FALSE)))</f>
        <v>0.7</v>
      </c>
      <c r="P201" s="161">
        <f>IF('Simulação Added Value'!$M$5="GERENTE DE CONTA",((N201+O201)/(1-'Simulação Added Value'!$E$19)),((N201+O201)/(1-0.3)))</f>
        <v>9.4939041095890424</v>
      </c>
      <c r="Q201" s="190"/>
      <c r="R201" s="190"/>
      <c r="S201" s="188">
        <v>6.23055</v>
      </c>
      <c r="T201" s="188">
        <f>VLOOKUP(A201,'[1]Copia Custo Periodico P_Simulad'!$A:$I,9,0)</f>
        <v>6.23055</v>
      </c>
      <c r="U201" s="188">
        <f t="shared" si="19"/>
        <v>0</v>
      </c>
      <c r="V201" s="148">
        <f t="shared" si="20"/>
        <v>0</v>
      </c>
      <c r="W201" s="190"/>
      <c r="X201" s="190"/>
      <c r="Y201" s="190"/>
    </row>
    <row r="202" spans="1:25" ht="15" customHeight="1">
      <c r="A202" s="46" t="str">
        <f t="shared" si="18"/>
        <v>220109471040</v>
      </c>
      <c r="B202" s="190" t="s">
        <v>703</v>
      </c>
      <c r="C202" s="190">
        <v>1040</v>
      </c>
      <c r="D202" s="190" t="s">
        <v>1125</v>
      </c>
      <c r="E202" s="190"/>
      <c r="F202" s="39">
        <v>22010947</v>
      </c>
      <c r="G202" s="190" t="s">
        <v>2197</v>
      </c>
      <c r="H202" s="190" t="s">
        <v>436</v>
      </c>
      <c r="I202" s="190"/>
      <c r="J202" s="190"/>
      <c r="K202" s="190"/>
      <c r="L202" s="190"/>
      <c r="M202" s="223">
        <v>1.06</v>
      </c>
      <c r="N202" s="162">
        <f t="shared" si="17"/>
        <v>13.22625</v>
      </c>
      <c r="O202" s="161">
        <f>IF(H202="Accessories",0,(VLOOKUP(C202&amp;H202,EE!$I:$L,4,FALSE)))</f>
        <v>0.7</v>
      </c>
      <c r="P202" s="161">
        <f>IF('Simulação Added Value'!$M$5="GERENTE DE CONTA",((N202+O202)/(1-'Simulação Added Value'!$E$19)),((N202+O202)/(1-0.3)))</f>
        <v>19.077054794520549</v>
      </c>
      <c r="Q202" s="190"/>
      <c r="R202" s="190"/>
      <c r="S202" s="188">
        <v>13.22625</v>
      </c>
      <c r="T202" s="188">
        <f>VLOOKUP(A202,'[1]Copia Custo Periodico P_Simulad'!$A:$I,9,0)</f>
        <v>13.22625</v>
      </c>
      <c r="U202" s="188">
        <f t="shared" si="19"/>
        <v>0</v>
      </c>
      <c r="V202" s="148">
        <f t="shared" si="20"/>
        <v>0</v>
      </c>
      <c r="W202" s="190"/>
      <c r="X202" s="190"/>
      <c r="Y202" s="190"/>
    </row>
    <row r="203" spans="1:25" ht="15" customHeight="1">
      <c r="A203" s="46" t="str">
        <f t="shared" si="18"/>
        <v>220120151040</v>
      </c>
      <c r="B203" s="190" t="s">
        <v>703</v>
      </c>
      <c r="C203" s="190">
        <v>1040</v>
      </c>
      <c r="D203" s="190" t="s">
        <v>1125</v>
      </c>
      <c r="E203" s="190">
        <v>120012015</v>
      </c>
      <c r="F203" s="39">
        <v>22012015</v>
      </c>
      <c r="G203" s="190" t="s">
        <v>2005</v>
      </c>
      <c r="H203" s="190" t="s">
        <v>436</v>
      </c>
      <c r="I203" s="190"/>
      <c r="J203" s="190"/>
      <c r="K203" s="190"/>
      <c r="L203" s="190"/>
      <c r="M203" s="227">
        <v>1.115</v>
      </c>
      <c r="N203" s="162">
        <f t="shared" si="17"/>
        <v>13.535080000000001</v>
      </c>
      <c r="O203" s="161">
        <f>IF(H203="Accessories",0,(VLOOKUP(C203&amp;H203,EE!$I:$L,4,FALSE)))</f>
        <v>0.7</v>
      </c>
      <c r="P203" s="161">
        <f>IF('Simulação Added Value'!$M$5="GERENTE DE CONTA",((N203+O203)/(1-'Simulação Added Value'!$E$19)),((N203+O203)/(1-0.3)))</f>
        <v>19.500109589041095</v>
      </c>
      <c r="Q203" s="63" t="e">
        <f>IF('Simulação Added Value'!$M$5="GERENTE DE CONTA",(((N203+O203)+VLOOKUP(A203,'Simulação Added Value'!$N$42:$O$42,2,0))/(1-'Simulação Added Value'!$E$19)),(((((N203+O203)+VLOOKUP(A203,'Simulação Added Value'!$N$42:$O$42,2,0)))/(1-'Simulação Added Value'!$E$19))))</f>
        <v>#N/A</v>
      </c>
      <c r="R203" s="63"/>
      <c r="S203" s="188">
        <v>13.535080000000001</v>
      </c>
      <c r="T203" s="188">
        <f>VLOOKUP(A203,'[1]Copia Custo Periodico P_Simulad'!$A:$I,9,0)</f>
        <v>13.535080000000001</v>
      </c>
      <c r="U203" s="188">
        <f t="shared" si="19"/>
        <v>0</v>
      </c>
      <c r="V203" s="148">
        <f t="shared" si="20"/>
        <v>0</v>
      </c>
      <c r="W203" s="190"/>
      <c r="X203" s="190"/>
      <c r="Y203" s="190"/>
    </row>
    <row r="204" spans="1:25" ht="15" customHeight="1">
      <c r="A204" s="46" t="str">
        <f t="shared" si="18"/>
        <v>BR0123011040</v>
      </c>
      <c r="B204" s="190" t="s">
        <v>703</v>
      </c>
      <c r="C204" s="190">
        <v>1040</v>
      </c>
      <c r="D204" s="190" t="s">
        <v>1125</v>
      </c>
      <c r="E204" s="190"/>
      <c r="F204" s="190" t="s">
        <v>3028</v>
      </c>
      <c r="G204" s="190" t="s">
        <v>2550</v>
      </c>
      <c r="H204" s="190" t="s">
        <v>436</v>
      </c>
      <c r="I204" s="190"/>
      <c r="J204" s="190"/>
      <c r="K204" s="190"/>
      <c r="L204" s="190"/>
      <c r="M204" s="227">
        <v>1.036</v>
      </c>
      <c r="N204" s="162">
        <f t="shared" si="17"/>
        <v>12.981439999999999</v>
      </c>
      <c r="O204" s="161">
        <f>IF(H204="Accessories",0,(VLOOKUP(C204&amp;H204,EE!$I:$L,4,FALSE)))</f>
        <v>0.7</v>
      </c>
      <c r="P204" s="161">
        <f>IF('Simulação Added Value'!$M$5="GERENTE DE CONTA",((N204+O204)/(1-'Simulação Added Value'!$E$19)),((N204+O204)/(1-0.3)))</f>
        <v>18.741698630136984</v>
      </c>
      <c r="Q204" s="190"/>
      <c r="R204" s="190"/>
      <c r="S204" s="188">
        <v>12.7818</v>
      </c>
      <c r="T204" s="188">
        <f>VLOOKUP(A204,'[1]Copia Custo Periodico P_Simulad'!$A:$I,9,0)</f>
        <v>12.981439999999999</v>
      </c>
      <c r="U204" s="188">
        <f t="shared" si="19"/>
        <v>0.19963999999999871</v>
      </c>
      <c r="V204" s="148">
        <f t="shared" si="20"/>
        <v>1.5619083384186716E-2</v>
      </c>
      <c r="W204" s="190"/>
      <c r="X204" s="190"/>
      <c r="Y204" s="190"/>
    </row>
    <row r="205" spans="1:25" ht="15" customHeight="1">
      <c r="A205" s="46" t="str">
        <f t="shared" si="18"/>
        <v>BR0124211040</v>
      </c>
      <c r="B205" s="190" t="s">
        <v>703</v>
      </c>
      <c r="C205" s="190">
        <v>1040</v>
      </c>
      <c r="D205" s="190" t="s">
        <v>1125</v>
      </c>
      <c r="E205" s="190"/>
      <c r="F205" s="190" t="s">
        <v>3140</v>
      </c>
      <c r="G205" s="190" t="s">
        <v>3141</v>
      </c>
      <c r="H205" s="190" t="s">
        <v>436</v>
      </c>
      <c r="I205" s="190"/>
      <c r="J205" s="190"/>
      <c r="K205" s="190"/>
      <c r="L205" s="190"/>
      <c r="M205" s="223">
        <v>1.036</v>
      </c>
      <c r="N205" s="162">
        <f t="shared" si="17"/>
        <v>12.74217</v>
      </c>
      <c r="O205" s="161">
        <f>IF(H205="Accessories",0,(VLOOKUP(C205&amp;H205,EE!$I:$L,4,FALSE)))</f>
        <v>0.7</v>
      </c>
      <c r="P205" s="161">
        <f>IF('Simulação Added Value'!$M$5="GERENTE DE CONTA",((N205+O205)/(1-'Simulação Added Value'!$E$19)),((N205+O205)/(1-0.3)))</f>
        <v>18.413931506849313</v>
      </c>
      <c r="Q205" s="190"/>
      <c r="R205" s="190"/>
      <c r="T205" s="193">
        <v>12.74217</v>
      </c>
      <c r="U205" s="188">
        <f t="shared" si="19"/>
        <v>12.74217</v>
      </c>
      <c r="V205" s="148">
        <f t="shared" si="20"/>
        <v>0</v>
      </c>
      <c r="W205" s="190"/>
      <c r="X205" s="190"/>
      <c r="Y205" s="190"/>
    </row>
    <row r="206" spans="1:25" ht="15" customHeight="1">
      <c r="A206" s="46" t="str">
        <f t="shared" si="18"/>
        <v>220120401040</v>
      </c>
      <c r="B206" s="190" t="s">
        <v>703</v>
      </c>
      <c r="C206" s="190">
        <v>1040</v>
      </c>
      <c r="D206" s="190" t="s">
        <v>1125</v>
      </c>
      <c r="E206" s="190"/>
      <c r="F206" s="190">
        <v>22012040</v>
      </c>
      <c r="G206" s="190" t="s">
        <v>3376</v>
      </c>
      <c r="H206" s="190" t="s">
        <v>436</v>
      </c>
      <c r="I206" s="190"/>
      <c r="J206" s="190"/>
      <c r="K206" s="190"/>
      <c r="L206" s="190"/>
      <c r="M206" s="190">
        <v>1.135</v>
      </c>
      <c r="N206" s="162">
        <f t="shared" si="17"/>
        <v>17.156669999999998</v>
      </c>
      <c r="O206" s="161">
        <f>IF(H206="Accessories",0,(VLOOKUP(C206&amp;H206,EE!$I:$L,4,FALSE)))</f>
        <v>0.7</v>
      </c>
      <c r="P206" s="161">
        <f>IF('Simulação Added Value'!$M$5="GERENTE DE CONTA",((N206+O206)/(1-'Simulação Added Value'!$E$19)),((N206+O206)/(1-0.3)))</f>
        <v>24.461191780821917</v>
      </c>
      <c r="Q206" s="190"/>
      <c r="R206" s="190"/>
      <c r="T206" s="188">
        <f>VLOOKUP(A206,'[1]Copia Custo Periodico P_Simulad'!$A:$I,9,0)</f>
        <v>17.156669999999998</v>
      </c>
      <c r="U206" s="188">
        <f t="shared" si="19"/>
        <v>17.156669999999998</v>
      </c>
      <c r="V206" s="148">
        <f t="shared" si="20"/>
        <v>0</v>
      </c>
      <c r="W206" s="190"/>
      <c r="X206" s="190"/>
      <c r="Y206" s="190"/>
    </row>
    <row r="207" spans="1:25" ht="15" customHeight="1">
      <c r="A207" s="46" t="str">
        <f t="shared" si="18"/>
        <v>BR0124081040</v>
      </c>
      <c r="B207" s="190" t="s">
        <v>703</v>
      </c>
      <c r="C207" s="190">
        <v>1040</v>
      </c>
      <c r="D207" s="190" t="s">
        <v>1125</v>
      </c>
      <c r="E207" s="190"/>
      <c r="F207" s="190" t="s">
        <v>3380</v>
      </c>
      <c r="G207" s="190" t="s">
        <v>2550</v>
      </c>
      <c r="H207" s="190" t="s">
        <v>436</v>
      </c>
      <c r="I207" s="190"/>
      <c r="J207" s="190"/>
      <c r="K207" s="190"/>
      <c r="L207" s="190"/>
      <c r="M207" s="190">
        <v>1.036</v>
      </c>
      <c r="N207" s="162">
        <f t="shared" si="17"/>
        <v>13.447579999999999</v>
      </c>
      <c r="O207" s="161">
        <f>IF(H207="Accessories",0,(VLOOKUP(C207&amp;H207,EE!$I:$L,4,FALSE)))</f>
        <v>0.7</v>
      </c>
      <c r="P207" s="161">
        <f>IF('Simulação Added Value'!$M$5="GERENTE DE CONTA",((N207+O207)/(1-'Simulação Added Value'!$E$19)),((N207+O207)/(1-0.3)))</f>
        <v>19.380246575342465</v>
      </c>
      <c r="Q207" s="190"/>
      <c r="R207" s="190"/>
      <c r="T207" s="188">
        <f>VLOOKUP(A207,'[1]Copia Custo Periodico P_Simulad'!$A:$I,9,0)</f>
        <v>13.447579999999999</v>
      </c>
      <c r="U207" s="188">
        <f t="shared" si="19"/>
        <v>13.447579999999999</v>
      </c>
      <c r="V207" s="148">
        <f t="shared" si="20"/>
        <v>0</v>
      </c>
      <c r="W207" s="190"/>
      <c r="X207" s="190"/>
      <c r="Y207" s="190"/>
    </row>
    <row r="208" spans="1:25" ht="15" customHeight="1">
      <c r="A208" s="46" t="str">
        <f t="shared" si="18"/>
        <v>220120411040</v>
      </c>
      <c r="B208" s="190" t="s">
        <v>703</v>
      </c>
      <c r="C208" s="190">
        <v>1040</v>
      </c>
      <c r="D208" s="190" t="s">
        <v>1125</v>
      </c>
      <c r="E208" s="190"/>
      <c r="F208" s="190">
        <v>22012041</v>
      </c>
      <c r="G208" s="190" t="s">
        <v>3383</v>
      </c>
      <c r="H208" s="190" t="s">
        <v>436</v>
      </c>
      <c r="I208" s="190"/>
      <c r="J208" s="190"/>
      <c r="K208" s="190"/>
      <c r="L208" s="190"/>
      <c r="M208" s="190">
        <v>1.05</v>
      </c>
      <c r="N208" s="162">
        <f t="shared" si="17"/>
        <v>12.65049</v>
      </c>
      <c r="O208" s="161">
        <f>IF(H208="Accessories",0,(VLOOKUP(C208&amp;H208,EE!$I:$L,4,FALSE)))</f>
        <v>0.7</v>
      </c>
      <c r="P208" s="161">
        <f>IF('Simulação Added Value'!$M$5="GERENTE DE CONTA",((N208+O208)/(1-'Simulação Added Value'!$E$19)),((N208+O208)/(1-0.3)))</f>
        <v>18.288342465753423</v>
      </c>
      <c r="Q208" s="190"/>
      <c r="R208" s="190"/>
      <c r="T208" s="188">
        <f>VLOOKUP(A208,'[1]Copia Custo Periodico P_Simulad'!$A:$I,9,0)</f>
        <v>12.65049</v>
      </c>
      <c r="U208" s="188">
        <f t="shared" si="19"/>
        <v>12.65049</v>
      </c>
      <c r="V208" s="148">
        <f t="shared" si="20"/>
        <v>0</v>
      </c>
      <c r="W208" s="190"/>
      <c r="X208" s="190"/>
      <c r="Y208" s="190"/>
    </row>
    <row r="209" spans="1:25" ht="15" customHeight="1">
      <c r="A209" s="46" t="str">
        <f t="shared" si="18"/>
        <v>BR0113551040</v>
      </c>
      <c r="B209" s="190" t="s">
        <v>703</v>
      </c>
      <c r="C209" s="190">
        <v>1040</v>
      </c>
      <c r="D209" s="190" t="s">
        <v>1125</v>
      </c>
      <c r="E209" s="158">
        <v>320011355</v>
      </c>
      <c r="F209" s="39" t="s">
        <v>1157</v>
      </c>
      <c r="G209" s="190" t="s">
        <v>1673</v>
      </c>
      <c r="H209" s="190" t="s">
        <v>390</v>
      </c>
      <c r="I209" s="159"/>
      <c r="J209" s="159"/>
      <c r="K209" s="160"/>
      <c r="L209" s="159"/>
      <c r="M209" s="227">
        <v>1.536</v>
      </c>
      <c r="N209" s="162">
        <f>S209</f>
        <v>19.484190000000002</v>
      </c>
      <c r="O209" s="161">
        <f>IF(H209="Accessories",0,(VLOOKUP(C209&amp;H209,EE!$I:$L,4,FALSE)))</f>
        <v>0.7</v>
      </c>
      <c r="P209" s="161">
        <f>IF('Simulação Added Value'!$M$5="GERENTE DE CONTA",((N209+O209)/(1-'Simulação Added Value'!$E$19)),((N209+O209)/(1-0.3)))</f>
        <v>27.649575342465756</v>
      </c>
      <c r="Q209" s="63" t="e">
        <f>IF('Simulação Added Value'!$M$5="GERENTE DE CONTA",(((N209+O209)+VLOOKUP(A209,'Simulação Added Value'!$N$42:$O$42,2,0))/(1-'Simulação Added Value'!$E$19)),(((((N209+O209)+VLOOKUP(A209,'Simulação Added Value'!$N$42:$O$42,2,0)))/(1-'Simulação Added Value'!$E$19))))</f>
        <v>#N/A</v>
      </c>
      <c r="R209" s="63"/>
      <c r="S209" s="188">
        <v>19.484190000000002</v>
      </c>
      <c r="T209" s="188">
        <f>VLOOKUP(A209,'[1]Copia Custo Periodico P_Simulad'!$A:$I,9,0)</f>
        <v>18.938799999999997</v>
      </c>
      <c r="U209" s="188">
        <f t="shared" si="19"/>
        <v>-0.5453900000000047</v>
      </c>
      <c r="V209" s="148">
        <f t="shared" si="20"/>
        <v>-2.7991412524719039E-2</v>
      </c>
      <c r="W209" s="188"/>
      <c r="X209" s="187"/>
      <c r="Y209" s="187"/>
    </row>
    <row r="210" spans="1:25" ht="15" customHeight="1">
      <c r="A210" s="46" t="str">
        <f t="shared" si="18"/>
        <v>BR0121461040</v>
      </c>
      <c r="B210" s="190" t="s">
        <v>703</v>
      </c>
      <c r="C210" s="198">
        <v>1040</v>
      </c>
      <c r="D210" s="190" t="s">
        <v>1125</v>
      </c>
      <c r="E210" s="190"/>
      <c r="F210" s="39" t="s">
        <v>2504</v>
      </c>
      <c r="G210" s="190" t="s">
        <v>2056</v>
      </c>
      <c r="H210" s="190" t="s">
        <v>390</v>
      </c>
      <c r="I210" s="190"/>
      <c r="J210" s="190"/>
      <c r="K210" s="190"/>
      <c r="L210" s="190"/>
      <c r="M210" s="227">
        <v>1.2969999999999999</v>
      </c>
      <c r="N210" s="162">
        <f>S210</f>
        <v>16.84695</v>
      </c>
      <c r="O210" s="161">
        <f>IF(H210="Accessories",0,(VLOOKUP(C210&amp;H210,EE!$I:$L,4,FALSE)))</f>
        <v>0.7</v>
      </c>
      <c r="P210" s="161">
        <f>IF('Simulação Added Value'!$M$5="GERENTE DE CONTA",((N210+O210)/(1-'Simulação Added Value'!$E$19)),((N210+O210)/(1-0.3)))</f>
        <v>24.036917808219176</v>
      </c>
      <c r="Q210" s="190"/>
      <c r="R210" s="190"/>
      <c r="S210" s="188">
        <v>16.84695</v>
      </c>
      <c r="T210" s="188">
        <f>VLOOKUP(A210,'[1]Copia Custo Periodico P_Simulad'!$A:$I,9,0)</f>
        <v>16.667459999999998</v>
      </c>
      <c r="U210" s="188">
        <f t="shared" si="19"/>
        <v>-0.17949000000000126</v>
      </c>
      <c r="V210" s="148">
        <f t="shared" si="20"/>
        <v>-1.0654154016008888E-2</v>
      </c>
      <c r="W210" s="190"/>
      <c r="X210" s="190"/>
      <c r="Y210" s="190"/>
    </row>
    <row r="211" spans="1:25" ht="15" customHeight="1">
      <c r="A211" s="46" t="str">
        <f t="shared" si="18"/>
        <v>BR0122191040</v>
      </c>
      <c r="B211" s="190" t="s">
        <v>703</v>
      </c>
      <c r="C211" s="190">
        <v>1040</v>
      </c>
      <c r="D211" s="190" t="s">
        <v>1125</v>
      </c>
      <c r="E211" s="156"/>
      <c r="F211" s="245" t="s">
        <v>2686</v>
      </c>
      <c r="G211" s="190" t="s">
        <v>2056</v>
      </c>
      <c r="H211" s="190" t="s">
        <v>390</v>
      </c>
      <c r="I211" s="190"/>
      <c r="J211" s="190"/>
      <c r="K211" s="190"/>
      <c r="L211" s="190"/>
      <c r="M211" s="227">
        <v>1.286</v>
      </c>
      <c r="N211" s="162">
        <f>S211</f>
        <v>15.370920000000002</v>
      </c>
      <c r="O211" s="161">
        <f>IF(H211="Accessories",0,(VLOOKUP(C211&amp;H211,EE!$I:$L,4,FALSE)))</f>
        <v>0.7</v>
      </c>
      <c r="P211" s="161">
        <f>IF('Simulação Added Value'!$M$5="GERENTE DE CONTA",((N211+O211)/(1-'Simulação Added Value'!$E$19)),((N211+O211)/(1-0.3)))</f>
        <v>22.014958904109591</v>
      </c>
      <c r="Q211" s="190"/>
      <c r="R211" s="190"/>
      <c r="S211" s="188">
        <v>15.370920000000002</v>
      </c>
      <c r="T211" s="188">
        <f>VLOOKUP(A211,'[1]Copia Custo Periodico P_Simulad'!$A:$I,9,0)</f>
        <v>15.237020000000001</v>
      </c>
      <c r="U211" s="188">
        <f t="shared" si="19"/>
        <v>-0.13390000000000057</v>
      </c>
      <c r="V211" s="148">
        <f t="shared" si="20"/>
        <v>-8.7112547589864864E-3</v>
      </c>
      <c r="W211" s="190"/>
      <c r="X211" s="190"/>
      <c r="Y211" s="190"/>
    </row>
    <row r="212" spans="1:25" ht="15" customHeight="1">
      <c r="A212" s="46" t="str">
        <f t="shared" si="18"/>
        <v>BR0108701040</v>
      </c>
      <c r="B212" s="190" t="s">
        <v>703</v>
      </c>
      <c r="C212" s="190">
        <v>1040</v>
      </c>
      <c r="D212" s="190" t="s">
        <v>1125</v>
      </c>
      <c r="E212" s="164">
        <v>320010870</v>
      </c>
      <c r="F212" s="39" t="s">
        <v>1156</v>
      </c>
      <c r="G212" s="190" t="s">
        <v>1672</v>
      </c>
      <c r="H212" s="190" t="s">
        <v>390</v>
      </c>
      <c r="I212" s="159"/>
      <c r="J212" s="159"/>
      <c r="K212" s="160"/>
      <c r="L212" s="159"/>
      <c r="M212" s="227">
        <v>1.3360000000000001</v>
      </c>
      <c r="N212" s="162">
        <f t="shared" ref="N212:N227" si="21">T212</f>
        <v>15.82719</v>
      </c>
      <c r="O212" s="161">
        <f>IF(H212="Accessories",0,(VLOOKUP(C212&amp;H212,EE!$I:$L,4,FALSE)))</f>
        <v>0.7</v>
      </c>
      <c r="P212" s="161">
        <f>IF('Simulação Added Value'!$M$5="GERENTE DE CONTA",((N212+O212)/(1-'Simulação Added Value'!$E$19)),((N212+O212)/(1-0.3)))</f>
        <v>22.639986301369866</v>
      </c>
      <c r="Q212" s="63" t="e">
        <f>IF('Simulação Added Value'!$M$5="GERENTE DE CONTA",(((N212+O212)+VLOOKUP(A212,'Simulação Added Value'!$N$42:$O$42,2,0))/(1-'Simulação Added Value'!$E$19)),(((((N212+O212)+VLOOKUP(A212,'Simulação Added Value'!$N$42:$O$42,2,0)))/(1-'Simulação Added Value'!$E$19))))</f>
        <v>#N/A</v>
      </c>
      <c r="R212" s="63"/>
      <c r="S212" s="188">
        <v>15.82719</v>
      </c>
      <c r="T212" s="188">
        <f>VLOOKUP(A212,'[1]Copia Custo Periodico P_Simulad'!$A:$I,9,0)</f>
        <v>15.82719</v>
      </c>
      <c r="U212" s="188">
        <f t="shared" si="19"/>
        <v>0</v>
      </c>
      <c r="V212" s="148">
        <f t="shared" si="20"/>
        <v>0</v>
      </c>
      <c r="W212" s="188"/>
      <c r="X212" s="187"/>
      <c r="Y212" s="187"/>
    </row>
    <row r="213" spans="1:25" ht="15" customHeight="1">
      <c r="A213" s="46" t="str">
        <f t="shared" si="18"/>
        <v>BR0118531040</v>
      </c>
      <c r="B213" s="190" t="s">
        <v>703</v>
      </c>
      <c r="C213" s="190">
        <v>1040</v>
      </c>
      <c r="D213" s="190" t="s">
        <v>1125</v>
      </c>
      <c r="E213" s="190">
        <v>320011853</v>
      </c>
      <c r="F213" s="39" t="s">
        <v>1158</v>
      </c>
      <c r="G213" s="190" t="s">
        <v>1674</v>
      </c>
      <c r="H213" s="190" t="s">
        <v>390</v>
      </c>
      <c r="I213" s="190"/>
      <c r="J213" s="190"/>
      <c r="K213" s="190"/>
      <c r="L213" s="190"/>
      <c r="M213" s="223">
        <v>1.3360000000000001</v>
      </c>
      <c r="N213" s="162">
        <f t="shared" si="21"/>
        <v>16.706379999999999</v>
      </c>
      <c r="O213" s="161">
        <f>IF(H213="Accessories",0,(VLOOKUP(C213&amp;H213,EE!$I:$L,4,FALSE)))</f>
        <v>0.7</v>
      </c>
      <c r="P213" s="161">
        <f>IF('Simulação Added Value'!$M$5="GERENTE DE CONTA",((N213+O213)/(1-'Simulação Added Value'!$E$19)),((N213+O213)/(1-0.3)))</f>
        <v>23.844356164383559</v>
      </c>
      <c r="Q213" s="190"/>
      <c r="R213" s="190"/>
      <c r="S213" s="188">
        <v>16.706379999999999</v>
      </c>
      <c r="T213" s="188">
        <f>VLOOKUP(A213,'[1]Copia Custo Periodico P_Simulad'!$A:$I,9,0)</f>
        <v>16.706379999999999</v>
      </c>
      <c r="U213" s="188">
        <f t="shared" si="19"/>
        <v>0</v>
      </c>
      <c r="V213" s="148">
        <f t="shared" si="20"/>
        <v>0</v>
      </c>
      <c r="W213" s="190"/>
      <c r="X213" s="190"/>
      <c r="Y213" s="190"/>
    </row>
    <row r="214" spans="1:25" ht="15" customHeight="1">
      <c r="A214" s="46" t="str">
        <f t="shared" si="18"/>
        <v>BR0033801040</v>
      </c>
      <c r="B214" s="190" t="s">
        <v>703</v>
      </c>
      <c r="C214" s="190">
        <v>1040</v>
      </c>
      <c r="D214" s="190" t="s">
        <v>1125</v>
      </c>
      <c r="E214" s="164">
        <v>320003380</v>
      </c>
      <c r="F214" s="39" t="s">
        <v>1154</v>
      </c>
      <c r="G214" s="190" t="s">
        <v>1670</v>
      </c>
      <c r="H214" s="190" t="s">
        <v>390</v>
      </c>
      <c r="I214" s="159"/>
      <c r="J214" s="159"/>
      <c r="K214" s="160"/>
      <c r="L214" s="159"/>
      <c r="M214" s="227">
        <v>1.3360000000000001</v>
      </c>
      <c r="N214" s="162">
        <f t="shared" si="21"/>
        <v>8.1006999999999998</v>
      </c>
      <c r="O214" s="161">
        <f>IF(H214="Accessories",0,(VLOOKUP(C214&amp;H214,EE!$I:$L,4,FALSE)))</f>
        <v>0.7</v>
      </c>
      <c r="P214" s="161">
        <f>IF('Simulação Added Value'!$M$5="GERENTE DE CONTA",((N214+O214)/(1-'Simulação Added Value'!$E$19)),((N214+O214)/(1-0.3)))</f>
        <v>12.055753424657533</v>
      </c>
      <c r="Q214" s="63" t="e">
        <f>IF('Simulação Added Value'!$M$5="GERENTE DE CONTA",(((N214+O214)+VLOOKUP(A214,'Simulação Added Value'!$N$42:$O$42,2,0))/(1-'Simulação Added Value'!$E$19)),(((((N214+O214)+VLOOKUP(A214,'Simulação Added Value'!$N$42:$O$42,2,0)))/(1-'Simulação Added Value'!$E$19))))</f>
        <v>#N/A</v>
      </c>
      <c r="R214" s="63"/>
      <c r="S214" s="188">
        <v>8.1006999999999998</v>
      </c>
      <c r="T214" s="188">
        <f>VLOOKUP(A214,'[1]Copia Custo Periodico P_Simulad'!$A:$I,9,0)</f>
        <v>8.1006999999999998</v>
      </c>
      <c r="U214" s="188">
        <f t="shared" si="19"/>
        <v>0</v>
      </c>
      <c r="V214" s="148">
        <f t="shared" si="20"/>
        <v>0</v>
      </c>
      <c r="W214" s="188"/>
      <c r="X214" s="187"/>
      <c r="Y214" s="187"/>
    </row>
    <row r="215" spans="1:25" ht="15" customHeight="1">
      <c r="A215" s="46" t="str">
        <f t="shared" si="18"/>
        <v>BR0115631040</v>
      </c>
      <c r="B215" s="190" t="s">
        <v>703</v>
      </c>
      <c r="C215" s="190">
        <v>1040</v>
      </c>
      <c r="D215" s="190" t="s">
        <v>1125</v>
      </c>
      <c r="E215" s="190">
        <v>320011563</v>
      </c>
      <c r="F215" s="39" t="s">
        <v>1155</v>
      </c>
      <c r="G215" s="190" t="s">
        <v>1671</v>
      </c>
      <c r="H215" s="190" t="s">
        <v>390</v>
      </c>
      <c r="I215" s="190"/>
      <c r="J215" s="190"/>
      <c r="K215" s="190"/>
      <c r="L215" s="190"/>
      <c r="M215" s="223">
        <v>1.3360000000000001</v>
      </c>
      <c r="N215" s="162">
        <f t="shared" si="21"/>
        <v>8.1894500000000008</v>
      </c>
      <c r="O215" s="161">
        <f>IF(H215="Accessories",0,(VLOOKUP(C215&amp;H215,EE!$I:$L,4,FALSE)))</f>
        <v>0.7</v>
      </c>
      <c r="P215" s="161">
        <f>IF('Simulação Added Value'!$M$5="GERENTE DE CONTA",((N215+O215)/(1-'Simulação Added Value'!$E$19)),((N215+O215)/(1-0.3)))</f>
        <v>12.177328767123289</v>
      </c>
      <c r="Q215" s="190"/>
      <c r="R215" s="190"/>
      <c r="S215" s="188">
        <v>8.1894500000000008</v>
      </c>
      <c r="T215" s="188">
        <f>VLOOKUP(A215,'[1]Copia Custo Periodico P_Simulad'!$A:$I,9,0)</f>
        <v>8.1894500000000008</v>
      </c>
      <c r="U215" s="188">
        <f t="shared" si="19"/>
        <v>0</v>
      </c>
      <c r="V215" s="148">
        <f t="shared" si="20"/>
        <v>0</v>
      </c>
      <c r="W215" s="190"/>
      <c r="X215" s="190"/>
      <c r="Y215" s="190"/>
    </row>
    <row r="216" spans="1:25" ht="15" customHeight="1">
      <c r="A216" s="46" t="str">
        <f t="shared" si="18"/>
        <v>BR0119581040</v>
      </c>
      <c r="B216" s="190" t="s">
        <v>703</v>
      </c>
      <c r="C216" s="190">
        <v>1040</v>
      </c>
      <c r="D216" s="190" t="s">
        <v>1125</v>
      </c>
      <c r="E216" s="156"/>
      <c r="F216" s="245" t="s">
        <v>2688</v>
      </c>
      <c r="G216" s="190" t="s">
        <v>2695</v>
      </c>
      <c r="H216" s="190" t="s">
        <v>390</v>
      </c>
      <c r="I216" s="190"/>
      <c r="J216" s="190"/>
      <c r="K216" s="190"/>
      <c r="L216" s="190"/>
      <c r="M216" s="227">
        <v>1.536</v>
      </c>
      <c r="N216" s="162">
        <f t="shared" si="21"/>
        <v>8.35703</v>
      </c>
      <c r="O216" s="161">
        <f>IF(H216="Accessories",0,(VLOOKUP(C216&amp;H216,EE!$I:$L,4,FALSE)))</f>
        <v>0.7</v>
      </c>
      <c r="P216" s="161">
        <f>IF('Simulação Added Value'!$M$5="GERENTE DE CONTA",((N216+O216)/(1-'Simulação Added Value'!$E$19)),((N216+O216)/(1-0.3)))</f>
        <v>12.406890410958903</v>
      </c>
      <c r="Q216" s="190"/>
      <c r="R216" s="190"/>
      <c r="S216" s="188">
        <v>8.35703</v>
      </c>
      <c r="T216" s="188">
        <f>VLOOKUP(A216,'[1]Copia Custo Periodico P_Simulad'!$A:$I,9,0)</f>
        <v>8.35703</v>
      </c>
      <c r="U216" s="188">
        <f t="shared" si="19"/>
        <v>0</v>
      </c>
      <c r="V216" s="148">
        <f t="shared" si="20"/>
        <v>0</v>
      </c>
      <c r="W216" s="190"/>
      <c r="X216" s="190"/>
      <c r="Y216" s="190"/>
    </row>
    <row r="217" spans="1:25" ht="15" customHeight="1">
      <c r="A217" s="46" t="str">
        <f t="shared" si="18"/>
        <v>BR0121371040</v>
      </c>
      <c r="B217" s="190" t="s">
        <v>703</v>
      </c>
      <c r="C217" s="190">
        <v>1040</v>
      </c>
      <c r="D217" s="190" t="s">
        <v>1125</v>
      </c>
      <c r="E217" s="190"/>
      <c r="F217" s="39" t="s">
        <v>2193</v>
      </c>
      <c r="G217" s="190" t="s">
        <v>2071</v>
      </c>
      <c r="H217" s="190" t="s">
        <v>390</v>
      </c>
      <c r="I217" s="190"/>
      <c r="J217" s="190"/>
      <c r="K217" s="190"/>
      <c r="L217" s="190"/>
      <c r="M217" s="223">
        <v>1.3360000000000001</v>
      </c>
      <c r="N217" s="162">
        <f t="shared" si="21"/>
        <v>8.5167599999999997</v>
      </c>
      <c r="O217" s="161">
        <f>IF(H217="Accessories",0,(VLOOKUP(C217&amp;H217,EE!$I:$L,4,FALSE)))</f>
        <v>0.7</v>
      </c>
      <c r="P217" s="161">
        <f>IF('Simulação Added Value'!$M$5="GERENTE DE CONTA",((N217+O217)/(1-'Simulação Added Value'!$E$19)),((N217+O217)/(1-0.3)))</f>
        <v>12.625698630136986</v>
      </c>
      <c r="Q217" s="190"/>
      <c r="R217" s="190"/>
      <c r="S217" s="188">
        <v>8.5167599999999997</v>
      </c>
      <c r="T217" s="188">
        <f>VLOOKUP(A217,'[1]Copia Custo Periodico P_Simulad'!$A:$I,9,0)</f>
        <v>8.5167599999999997</v>
      </c>
      <c r="U217" s="188">
        <f t="shared" si="19"/>
        <v>0</v>
      </c>
      <c r="V217" s="148">
        <f t="shared" si="20"/>
        <v>0</v>
      </c>
      <c r="W217" s="190"/>
      <c r="X217" s="190"/>
      <c r="Y217" s="190"/>
    </row>
    <row r="218" spans="1:25" ht="15" customHeight="1">
      <c r="A218" s="46" t="str">
        <f t="shared" si="18"/>
        <v>BR0122791040</v>
      </c>
      <c r="B218" s="190" t="s">
        <v>703</v>
      </c>
      <c r="C218" s="190">
        <v>1040</v>
      </c>
      <c r="D218" s="190" t="s">
        <v>1125</v>
      </c>
      <c r="E218" s="190"/>
      <c r="F218" s="39" t="s">
        <v>2830</v>
      </c>
      <c r="G218" s="190" t="s">
        <v>2071</v>
      </c>
      <c r="H218" s="190" t="s">
        <v>390</v>
      </c>
      <c r="I218" s="190"/>
      <c r="J218" s="190"/>
      <c r="K218" s="190"/>
      <c r="L218" s="190"/>
      <c r="M218" s="225">
        <v>1.3859999999999999</v>
      </c>
      <c r="N218" s="162">
        <f t="shared" si="21"/>
        <v>16.771999999999998</v>
      </c>
      <c r="O218" s="161">
        <f>IF(H218="Accessories",0,(VLOOKUP(C218&amp;H218,EE!$I:$L,4,FALSE)))</f>
        <v>0.7</v>
      </c>
      <c r="P218" s="161">
        <f>IF('Simulação Added Value'!$M$5="GERENTE DE CONTA",((N218+O218)/(1-'Simulação Added Value'!$E$19)),((N218+O218)/(1-0.3)))</f>
        <v>23.934246575342463</v>
      </c>
      <c r="Q218" s="190"/>
      <c r="R218" s="190"/>
      <c r="S218" s="193">
        <v>16.771999999999998</v>
      </c>
      <c r="T218" s="188">
        <f>VLOOKUP(A218,'[1]Copia Custo Periodico P_Simulad'!$A:$I,9,0)</f>
        <v>16.771999999999998</v>
      </c>
      <c r="U218" s="188">
        <f t="shared" si="19"/>
        <v>0</v>
      </c>
      <c r="V218" s="148">
        <f t="shared" si="20"/>
        <v>0</v>
      </c>
      <c r="W218" s="190"/>
      <c r="X218" s="190"/>
      <c r="Y218" s="190"/>
    </row>
    <row r="219" spans="1:25" ht="15" customHeight="1">
      <c r="A219" s="46" t="str">
        <f t="shared" si="18"/>
        <v>BR0122151040</v>
      </c>
      <c r="B219" s="190" t="s">
        <v>703</v>
      </c>
      <c r="C219" s="190">
        <v>1040</v>
      </c>
      <c r="D219" s="190" t="s">
        <v>1125</v>
      </c>
      <c r="E219" s="156"/>
      <c r="F219" s="245" t="s">
        <v>2687</v>
      </c>
      <c r="G219" s="190" t="s">
        <v>2694</v>
      </c>
      <c r="H219" s="190" t="s">
        <v>390</v>
      </c>
      <c r="I219" s="190"/>
      <c r="J219" s="190"/>
      <c r="K219" s="190"/>
      <c r="L219" s="190"/>
      <c r="M219" s="227">
        <v>1.286</v>
      </c>
      <c r="N219" s="162">
        <f t="shared" si="21"/>
        <v>17.29551</v>
      </c>
      <c r="O219" s="161">
        <f>IF(H219="Accessories",0,(VLOOKUP(C219&amp;H219,EE!$I:$L,4,FALSE)))</f>
        <v>0.7</v>
      </c>
      <c r="P219" s="161">
        <f>IF('Simulação Added Value'!$M$5="GERENTE DE CONTA",((N219+O219)/(1-'Simulação Added Value'!$E$19)),((N219+O219)/(1-0.3)))</f>
        <v>24.651383561643836</v>
      </c>
      <c r="Q219" s="190"/>
      <c r="R219" s="190"/>
      <c r="S219" s="188">
        <v>17.295500000000001</v>
      </c>
      <c r="T219" s="188">
        <f>VLOOKUP(A219,'[1]Copia Custo Periodico P_Simulad'!$A:$I,9,0)</f>
        <v>17.29551</v>
      </c>
      <c r="U219" s="188">
        <f t="shared" si="19"/>
        <v>9.9999999996214228E-6</v>
      </c>
      <c r="V219" s="148">
        <f t="shared" si="20"/>
        <v>5.7818507692708465E-7</v>
      </c>
      <c r="W219" s="190"/>
      <c r="X219" s="190"/>
      <c r="Y219" s="190"/>
    </row>
    <row r="220" spans="1:25" ht="15" customHeight="1">
      <c r="A220" s="46" t="str">
        <f t="shared" si="18"/>
        <v>BR0121201040</v>
      </c>
      <c r="B220" s="190" t="s">
        <v>703</v>
      </c>
      <c r="C220" s="190">
        <v>1040</v>
      </c>
      <c r="D220" s="190" t="s">
        <v>1125</v>
      </c>
      <c r="E220" s="190"/>
      <c r="F220" s="39" t="s">
        <v>2070</v>
      </c>
      <c r="G220" s="190" t="s">
        <v>2071</v>
      </c>
      <c r="H220" s="190" t="s">
        <v>390</v>
      </c>
      <c r="I220" s="190"/>
      <c r="J220" s="190"/>
      <c r="K220" s="190"/>
      <c r="L220" s="190"/>
      <c r="M220" s="223">
        <v>1.345</v>
      </c>
      <c r="N220" s="162">
        <f t="shared" si="21"/>
        <v>15.918670000000001</v>
      </c>
      <c r="O220" s="161">
        <f>IF(H220="Accessories",0,(VLOOKUP(C220&amp;H220,EE!$I:$L,4,FALSE)))</f>
        <v>0.7</v>
      </c>
      <c r="P220" s="161">
        <f>IF('Simulação Added Value'!$M$5="GERENTE DE CONTA",((N220+O220)/(1-'Simulação Added Value'!$E$19)),((N220+O220)/(1-0.3)))</f>
        <v>22.765301369863018</v>
      </c>
      <c r="Q220" s="190"/>
      <c r="R220" s="190"/>
      <c r="S220" s="188">
        <v>15.91141</v>
      </c>
      <c r="T220" s="188">
        <f>VLOOKUP(A220,'[1]Copia Custo Periodico P_Simulad'!$A:$I,9,0)</f>
        <v>15.918670000000001</v>
      </c>
      <c r="U220" s="188">
        <f t="shared" si="19"/>
        <v>7.2600000000004883E-3</v>
      </c>
      <c r="V220" s="148">
        <f t="shared" si="20"/>
        <v>4.5627634508815795E-4</v>
      </c>
      <c r="W220" s="190"/>
      <c r="X220" s="190"/>
      <c r="Y220" s="190"/>
    </row>
    <row r="221" spans="1:25" ht="15" customHeight="1">
      <c r="A221" s="46" t="str">
        <f t="shared" si="18"/>
        <v>BR0121191040</v>
      </c>
      <c r="B221" s="190" t="s">
        <v>703</v>
      </c>
      <c r="C221" s="190">
        <v>1040</v>
      </c>
      <c r="D221" s="190" t="s">
        <v>1125</v>
      </c>
      <c r="E221" s="190"/>
      <c r="F221" s="39" t="s">
        <v>2055</v>
      </c>
      <c r="G221" s="190" t="s">
        <v>2056</v>
      </c>
      <c r="H221" s="190" t="s">
        <v>390</v>
      </c>
      <c r="I221" s="190"/>
      <c r="J221" s="190"/>
      <c r="K221" s="190"/>
      <c r="L221" s="190"/>
      <c r="M221" s="223">
        <v>1.286</v>
      </c>
      <c r="N221" s="162">
        <f t="shared" si="21"/>
        <v>15.919729999999999</v>
      </c>
      <c r="O221" s="161">
        <f>IF(H221="Accessories",0,(VLOOKUP(C221&amp;H221,EE!$I:$L,4,FALSE)))</f>
        <v>0.7</v>
      </c>
      <c r="P221" s="161">
        <f>IF('Simulação Added Value'!$M$5="GERENTE DE CONTA",((N221+O221)/(1-'Simulação Added Value'!$E$19)),((N221+O221)/(1-0.3)))</f>
        <v>22.766753424657537</v>
      </c>
      <c r="Q221" s="190"/>
      <c r="R221" s="190"/>
      <c r="S221" s="188">
        <v>15.4833</v>
      </c>
      <c r="T221" s="188">
        <f>VLOOKUP(A221,'[1]Copia Custo Periodico P_Simulad'!$A:$I,9,0)</f>
        <v>15.919729999999999</v>
      </c>
      <c r="U221" s="188">
        <f t="shared" si="19"/>
        <v>0.43642999999999965</v>
      </c>
      <c r="V221" s="148">
        <f t="shared" si="20"/>
        <v>2.8187143567585782E-2</v>
      </c>
      <c r="W221" s="190"/>
      <c r="X221" s="190"/>
      <c r="Y221" s="190"/>
    </row>
    <row r="222" spans="1:25" ht="15" customHeight="1">
      <c r="A222" s="46" t="str">
        <f t="shared" si="18"/>
        <v>BR0122141040</v>
      </c>
      <c r="B222" s="190" t="s">
        <v>703</v>
      </c>
      <c r="C222" s="190">
        <v>1040</v>
      </c>
      <c r="D222" s="190" t="s">
        <v>1125</v>
      </c>
      <c r="E222" s="156"/>
      <c r="F222" s="245" t="s">
        <v>2628</v>
      </c>
      <c r="G222" s="190" t="s">
        <v>2056</v>
      </c>
      <c r="H222" s="190" t="s">
        <v>390</v>
      </c>
      <c r="I222" s="190"/>
      <c r="J222" s="190"/>
      <c r="K222" s="190"/>
      <c r="L222" s="190"/>
      <c r="M222" s="227">
        <v>1.286</v>
      </c>
      <c r="N222" s="162">
        <f t="shared" si="21"/>
        <v>15.70692</v>
      </c>
      <c r="O222" s="161">
        <f>IF(H222="Accessories",0,(VLOOKUP(C222&amp;H222,EE!$I:$L,4,FALSE)))</f>
        <v>0.7</v>
      </c>
      <c r="P222" s="161">
        <f>IF('Simulação Added Value'!$M$5="GERENTE DE CONTA",((N222+O222)/(1-'Simulação Added Value'!$E$19)),((N222+O222)/(1-0.3)))</f>
        <v>22.475232876712329</v>
      </c>
      <c r="Q222" s="190"/>
      <c r="R222" s="190"/>
      <c r="S222" s="188">
        <v>15.22308</v>
      </c>
      <c r="T222" s="188">
        <f>VLOOKUP(A222,'[1]Copia Custo Periodico P_Simulad'!$A:$I,9,0)</f>
        <v>15.70692</v>
      </c>
      <c r="U222" s="188">
        <f t="shared" si="19"/>
        <v>0.48384000000000071</v>
      </c>
      <c r="V222" s="148">
        <f t="shared" si="20"/>
        <v>3.1783318487454526E-2</v>
      </c>
      <c r="W222" s="190"/>
      <c r="X222" s="190"/>
      <c r="Y222" s="190"/>
    </row>
    <row r="223" spans="1:25" ht="15" customHeight="1">
      <c r="A223" s="46" t="str">
        <f t="shared" si="18"/>
        <v>BR0118911040</v>
      </c>
      <c r="B223" s="190" t="s">
        <v>703</v>
      </c>
      <c r="C223" s="190">
        <v>1040</v>
      </c>
      <c r="D223" s="190" t="s">
        <v>1125</v>
      </c>
      <c r="E223" s="190">
        <v>320011891</v>
      </c>
      <c r="F223" s="39" t="s">
        <v>1159</v>
      </c>
      <c r="G223" s="190" t="s">
        <v>1675</v>
      </c>
      <c r="H223" s="190" t="s">
        <v>390</v>
      </c>
      <c r="I223" s="190"/>
      <c r="J223" s="190"/>
      <c r="K223" s="190"/>
      <c r="L223" s="190"/>
      <c r="M223" s="223">
        <v>1.3360000000000001</v>
      </c>
      <c r="N223" s="162">
        <f t="shared" si="21"/>
        <v>17.110409999999998</v>
      </c>
      <c r="O223" s="161">
        <f>IF(H223="Accessories",0,(VLOOKUP(C223&amp;H223,EE!$I:$L,4,FALSE)))</f>
        <v>0.7</v>
      </c>
      <c r="P223" s="161">
        <f>IF('Simulação Added Value'!$M$5="GERENTE DE CONTA",((N223+O223)/(1-'Simulação Added Value'!$E$19)),((N223+O223)/(1-0.3)))</f>
        <v>24.397821917808216</v>
      </c>
      <c r="Q223" s="190"/>
      <c r="R223" s="190"/>
      <c r="S223" s="188">
        <v>14.242229999999999</v>
      </c>
      <c r="T223" s="188">
        <f>VLOOKUP(A223,'[1]Copia Custo Periodico P_Simulad'!$A:$I,9,0)</f>
        <v>17.110409999999998</v>
      </c>
      <c r="U223" s="188">
        <f t="shared" si="19"/>
        <v>2.8681799999999988</v>
      </c>
      <c r="V223" s="148">
        <f t="shared" si="20"/>
        <v>0.20138559762059716</v>
      </c>
      <c r="W223" s="190"/>
      <c r="X223" s="190"/>
      <c r="Y223" s="190"/>
    </row>
    <row r="224" spans="1:25" ht="15" customHeight="1">
      <c r="A224" s="46" t="str">
        <f t="shared" si="18"/>
        <v>BR0124241040</v>
      </c>
      <c r="B224" s="190" t="s">
        <v>703</v>
      </c>
      <c r="C224" s="190">
        <v>1040</v>
      </c>
      <c r="D224" s="190" t="s">
        <v>1125</v>
      </c>
      <c r="E224" s="190"/>
      <c r="F224" s="190" t="s">
        <v>3112</v>
      </c>
      <c r="G224" s="190" t="s">
        <v>3127</v>
      </c>
      <c r="H224" s="190" t="s">
        <v>390</v>
      </c>
      <c r="I224" s="190"/>
      <c r="J224" s="190"/>
      <c r="K224" s="190"/>
      <c r="L224" s="190"/>
      <c r="M224" s="223">
        <v>1.536</v>
      </c>
      <c r="N224" s="162">
        <f t="shared" si="21"/>
        <v>18.927620000000001</v>
      </c>
      <c r="O224" s="161">
        <f>IF(H224="Accessories",0,(VLOOKUP(C224&amp;H224,EE!$I:$L,4,FALSE)))</f>
        <v>0.7</v>
      </c>
      <c r="P224" s="161">
        <f>IF('Simulação Added Value'!$M$5="GERENTE DE CONTA",((N224+O224)/(1-'Simulação Added Value'!$E$19)),((N224+O224)/(1-0.3)))</f>
        <v>26.887150684931509</v>
      </c>
      <c r="Q224" s="190"/>
      <c r="R224" s="190"/>
      <c r="T224" s="193">
        <v>18.927620000000001</v>
      </c>
      <c r="U224" s="188">
        <f t="shared" si="19"/>
        <v>18.927620000000001</v>
      </c>
      <c r="V224" s="148">
        <f t="shared" si="20"/>
        <v>0</v>
      </c>
      <c r="W224" s="190"/>
      <c r="X224" s="190"/>
      <c r="Y224" s="190"/>
    </row>
    <row r="225" spans="1:25" ht="15" customHeight="1">
      <c r="A225" s="46" t="str">
        <f t="shared" si="18"/>
        <v>BR0121051040</v>
      </c>
      <c r="B225" s="190" t="s">
        <v>703</v>
      </c>
      <c r="C225" s="190">
        <v>1040</v>
      </c>
      <c r="D225" s="190" t="s">
        <v>1125</v>
      </c>
      <c r="E225" s="190"/>
      <c r="F225" s="39" t="s">
        <v>2140</v>
      </c>
      <c r="G225" s="190" t="s">
        <v>2062</v>
      </c>
      <c r="H225" s="190" t="s">
        <v>398</v>
      </c>
      <c r="I225" s="190"/>
      <c r="J225" s="190"/>
      <c r="K225" s="190"/>
      <c r="L225" s="190"/>
      <c r="M225" s="228">
        <v>1.7954060000000001</v>
      </c>
      <c r="N225" s="162">
        <f t="shared" si="21"/>
        <v>9.6012699999999995</v>
      </c>
      <c r="O225" s="161">
        <f>IF(H225="Accessories",0,(VLOOKUP(C225&amp;H225,EE!$I:$L,4,FALSE)))</f>
        <v>2.4</v>
      </c>
      <c r="P225" s="161">
        <f>IF('Simulação Added Value'!$M$5="GERENTE DE CONTA",((N225+O225)/(1-'Simulação Added Value'!$E$19)),((N225+O225)/(1-0.3)))</f>
        <v>16.440095890410959</v>
      </c>
      <c r="Q225" s="190"/>
      <c r="R225" s="190"/>
      <c r="S225" s="188">
        <v>9.6012699999999995</v>
      </c>
      <c r="T225" s="188">
        <f>VLOOKUP(A225,'[1]Copia Custo Periodico P_Simulad'!$A:$I,9,0)</f>
        <v>9.6012699999999995</v>
      </c>
      <c r="U225" s="188">
        <f t="shared" si="19"/>
        <v>0</v>
      </c>
      <c r="V225" s="148">
        <f t="shared" si="20"/>
        <v>0</v>
      </c>
      <c r="W225" s="190"/>
      <c r="X225" s="190"/>
      <c r="Y225" s="190"/>
    </row>
    <row r="226" spans="1:25" ht="15" customHeight="1">
      <c r="A226" s="46" t="str">
        <f t="shared" si="18"/>
        <v>BR0119061040</v>
      </c>
      <c r="B226" s="190" t="s">
        <v>703</v>
      </c>
      <c r="C226" s="190">
        <v>1040</v>
      </c>
      <c r="D226" s="190" t="s">
        <v>1125</v>
      </c>
      <c r="E226" s="190">
        <v>320011906</v>
      </c>
      <c r="F226" s="39" t="s">
        <v>1160</v>
      </c>
      <c r="G226" s="190" t="s">
        <v>1677</v>
      </c>
      <c r="H226" s="190" t="s">
        <v>398</v>
      </c>
      <c r="I226" s="190"/>
      <c r="J226" s="190"/>
      <c r="K226" s="190"/>
      <c r="L226" s="190"/>
      <c r="M226" s="223">
        <v>1.7954060000000001</v>
      </c>
      <c r="N226" s="162">
        <f t="shared" si="21"/>
        <v>24.08</v>
      </c>
      <c r="O226" s="161">
        <f>IF(H226="Accessories",0,(VLOOKUP(C226&amp;H226,EE!$I:$L,4,FALSE)))</f>
        <v>2.4</v>
      </c>
      <c r="P226" s="161">
        <f>IF('Simulação Added Value'!$M$5="GERENTE DE CONTA",((N226+O226)/(1-'Simulação Added Value'!$E$19)),((N226+O226)/(1-0.3)))</f>
        <v>36.273972602739725</v>
      </c>
      <c r="Q226" s="190"/>
      <c r="R226" s="190"/>
      <c r="S226" s="188">
        <v>24.08</v>
      </c>
      <c r="T226" s="188">
        <f>VLOOKUP(A226,'[1]Copia Custo Periodico P_Simulad'!$A:$I,9,0)</f>
        <v>24.08</v>
      </c>
      <c r="U226" s="188">
        <f t="shared" si="19"/>
        <v>0</v>
      </c>
      <c r="V226" s="148">
        <f t="shared" si="20"/>
        <v>0</v>
      </c>
      <c r="W226" s="190"/>
      <c r="X226" s="190"/>
      <c r="Y226" s="190"/>
    </row>
    <row r="227" spans="1:25" ht="15" customHeight="1">
      <c r="A227" s="46" t="str">
        <f t="shared" si="18"/>
        <v>BR0119961040</v>
      </c>
      <c r="B227" s="190" t="s">
        <v>703</v>
      </c>
      <c r="C227" s="190">
        <v>1040</v>
      </c>
      <c r="D227" s="190" t="s">
        <v>1125</v>
      </c>
      <c r="E227" s="190"/>
      <c r="F227" s="39" t="s">
        <v>2067</v>
      </c>
      <c r="G227" s="190" t="s">
        <v>2062</v>
      </c>
      <c r="H227" s="190" t="s">
        <v>398</v>
      </c>
      <c r="I227" s="190"/>
      <c r="J227" s="190"/>
      <c r="K227" s="190"/>
      <c r="L227" s="190"/>
      <c r="M227" s="223">
        <v>1.7954060000000001</v>
      </c>
      <c r="N227" s="162">
        <f t="shared" si="21"/>
        <v>24.079329999999999</v>
      </c>
      <c r="O227" s="161">
        <f>IF(H227="Accessories",0,(VLOOKUP(C227&amp;H227,EE!$I:$L,4,FALSE)))</f>
        <v>2.4</v>
      </c>
      <c r="P227" s="161">
        <f>IF('Simulação Added Value'!$M$5="GERENTE DE CONTA",((N227+O227)/(1-'Simulação Added Value'!$E$19)),((N227+O227)/(1-0.3)))</f>
        <v>36.273054794520547</v>
      </c>
      <c r="Q227" s="190"/>
      <c r="R227" s="190"/>
      <c r="S227" s="188">
        <v>24.079329999999999</v>
      </c>
      <c r="T227" s="188">
        <f>VLOOKUP(A227,'[1]Copia Custo Periodico P_Simulad'!$A:$I,9,0)</f>
        <v>24.079329999999999</v>
      </c>
      <c r="U227" s="188">
        <f t="shared" si="19"/>
        <v>0</v>
      </c>
      <c r="V227" s="148">
        <f t="shared" si="20"/>
        <v>0</v>
      </c>
      <c r="W227" s="190"/>
      <c r="X227" s="190"/>
      <c r="Y227" s="190"/>
    </row>
    <row r="228" spans="1:25" ht="15" customHeight="1">
      <c r="A228" s="46" t="str">
        <f t="shared" si="18"/>
        <v>BR0118921040</v>
      </c>
      <c r="B228" s="190" t="s">
        <v>703</v>
      </c>
      <c r="C228" s="190">
        <v>1040</v>
      </c>
      <c r="D228" s="190" t="s">
        <v>1125</v>
      </c>
      <c r="E228" s="190">
        <v>320011892</v>
      </c>
      <c r="F228" s="39" t="s">
        <v>1163</v>
      </c>
      <c r="G228" s="190" t="s">
        <v>1681</v>
      </c>
      <c r="H228" s="190" t="s">
        <v>404</v>
      </c>
      <c r="I228" s="190"/>
      <c r="J228" s="190"/>
      <c r="K228" s="190"/>
      <c r="L228" s="190"/>
      <c r="M228" s="223">
        <v>1.4359999999999999</v>
      </c>
      <c r="N228" s="162">
        <f>S228</f>
        <v>19.39106</v>
      </c>
      <c r="O228" s="161">
        <f>IF(H228="Accessories",0,(VLOOKUP(C228&amp;H228,EE!$I:$L,4,FALSE)))</f>
        <v>2.4</v>
      </c>
      <c r="P228" s="161">
        <f>IF('Simulação Added Value'!$M$5="GERENTE DE CONTA",((N228+O228)/(1-'Simulação Added Value'!$E$19)),((N228+O228)/(1-0.3)))</f>
        <v>29.850767123287671</v>
      </c>
      <c r="Q228" s="190"/>
      <c r="R228" s="190"/>
      <c r="S228" s="188">
        <v>19.39106</v>
      </c>
      <c r="T228" s="188">
        <f>VLOOKUP(A228,'[1]Copia Custo Periodico P_Simulad'!$A:$I,9,0)</f>
        <v>16.876839999999998</v>
      </c>
      <c r="U228" s="188">
        <f t="shared" si="19"/>
        <v>-2.5142200000000017</v>
      </c>
      <c r="V228" s="148">
        <f t="shared" si="20"/>
        <v>-0.12965871901793924</v>
      </c>
      <c r="W228" s="190"/>
      <c r="X228" s="190"/>
      <c r="Y228" s="190"/>
    </row>
    <row r="229" spans="1:25" ht="15" customHeight="1">
      <c r="A229" s="46" t="str">
        <f t="shared" si="18"/>
        <v>120021281040</v>
      </c>
      <c r="B229" s="190" t="s">
        <v>703</v>
      </c>
      <c r="C229" s="190">
        <v>1040</v>
      </c>
      <c r="D229" s="190" t="s">
        <v>1125</v>
      </c>
      <c r="E229" s="190">
        <v>120002128</v>
      </c>
      <c r="F229" s="39">
        <v>12002128</v>
      </c>
      <c r="G229" s="190" t="s">
        <v>1679</v>
      </c>
      <c r="H229" s="190" t="s">
        <v>404</v>
      </c>
      <c r="I229" s="190"/>
      <c r="J229" s="190"/>
      <c r="K229" s="190"/>
      <c r="L229" s="190"/>
      <c r="M229" s="223">
        <v>1.420903</v>
      </c>
      <c r="N229" s="162">
        <f>S229</f>
        <v>16.594999999999999</v>
      </c>
      <c r="O229" s="161">
        <f>IF(H229="Accessories",0,(VLOOKUP(C229&amp;H229,EE!$I:$L,4,FALSE)))</f>
        <v>2.4</v>
      </c>
      <c r="P229" s="161">
        <f>IF('Simulação Added Value'!$M$5="GERENTE DE CONTA",((N229+O229)/(1-'Simulação Added Value'!$E$19)),((N229+O229)/(1-0.3)))</f>
        <v>26.020547945205475</v>
      </c>
      <c r="Q229" s="190"/>
      <c r="R229" s="190"/>
      <c r="S229" s="188">
        <v>16.594999999999999</v>
      </c>
      <c r="T229" s="188">
        <f>VLOOKUP(A229,'[1]Copia Custo Periodico P_Simulad'!$A:$I,9,0)</f>
        <v>16.009969999999999</v>
      </c>
      <c r="U229" s="188">
        <f t="shared" si="19"/>
        <v>-0.58502999999999972</v>
      </c>
      <c r="V229" s="148">
        <f t="shared" si="20"/>
        <v>-3.5253389575173211E-2</v>
      </c>
      <c r="W229" s="190"/>
      <c r="X229" s="190"/>
      <c r="Y229" s="190"/>
    </row>
    <row r="230" spans="1:25" ht="15" customHeight="1">
      <c r="A230" s="46" t="str">
        <f t="shared" si="18"/>
        <v>120018991040</v>
      </c>
      <c r="B230" s="190" t="s">
        <v>703</v>
      </c>
      <c r="C230" s="190">
        <v>1040</v>
      </c>
      <c r="D230" s="190" t="s">
        <v>1125</v>
      </c>
      <c r="E230" s="156"/>
      <c r="F230" s="245">
        <v>12001899</v>
      </c>
      <c r="G230" s="190" t="s">
        <v>2659</v>
      </c>
      <c r="H230" s="190" t="s">
        <v>404</v>
      </c>
      <c r="I230" s="190"/>
      <c r="J230" s="190"/>
      <c r="K230" s="190"/>
      <c r="L230" s="190"/>
      <c r="M230" s="223">
        <v>1.42083</v>
      </c>
      <c r="N230" s="162">
        <f>S230</f>
        <v>16.808519999999998</v>
      </c>
      <c r="O230" s="161">
        <f>IF(H230="Accessories",0,(VLOOKUP(C230&amp;H230,EE!$I:$L,4,FALSE)))</f>
        <v>2.4</v>
      </c>
      <c r="P230" s="161">
        <f>IF('Simulação Added Value'!$M$5="GERENTE DE CONTA",((N230+O230)/(1-'Simulação Added Value'!$E$19)),((N230+O230)/(1-0.3)))</f>
        <v>26.313041095890405</v>
      </c>
      <c r="Q230" s="190"/>
      <c r="R230" s="190"/>
      <c r="S230" s="188">
        <v>16.808519999999998</v>
      </c>
      <c r="T230" s="188">
        <f>VLOOKUP(A230,'[1]Copia Custo Periodico P_Simulad'!$A:$I,9,0)</f>
        <v>16.266110000000001</v>
      </c>
      <c r="U230" s="188">
        <f t="shared" si="19"/>
        <v>-0.54240999999999673</v>
      </c>
      <c r="V230" s="148">
        <f t="shared" si="20"/>
        <v>-3.2269944052182864E-2</v>
      </c>
      <c r="W230" s="190"/>
      <c r="X230" s="190"/>
      <c r="Y230" s="190"/>
    </row>
    <row r="231" spans="1:25" ht="15" customHeight="1">
      <c r="A231" s="46" t="str">
        <f t="shared" si="18"/>
        <v>BR0121451040</v>
      </c>
      <c r="B231" s="190" t="s">
        <v>703</v>
      </c>
      <c r="C231" s="190">
        <v>1040</v>
      </c>
      <c r="D231" s="190" t="s">
        <v>1125</v>
      </c>
      <c r="E231" s="190"/>
      <c r="F231" s="39" t="s">
        <v>2141</v>
      </c>
      <c r="G231" s="190" t="s">
        <v>2142</v>
      </c>
      <c r="H231" s="190" t="s">
        <v>404</v>
      </c>
      <c r="I231" s="190"/>
      <c r="J231" s="190"/>
      <c r="K231" s="190"/>
      <c r="L231" s="190"/>
      <c r="M231" s="223">
        <v>1.4359999999999999</v>
      </c>
      <c r="N231" s="162">
        <f>S231</f>
        <v>17.268000000000001</v>
      </c>
      <c r="O231" s="161">
        <f>IF(H231="Accessories",0,(VLOOKUP(C231&amp;H231,EE!$I:$L,4,FALSE)))</f>
        <v>2.4</v>
      </c>
      <c r="P231" s="161">
        <f>IF('Simulação Added Value'!$M$5="GERENTE DE CONTA",((N231+O231)/(1-'Simulação Added Value'!$E$19)),((N231+O231)/(1-0.3)))</f>
        <v>26.942465753424656</v>
      </c>
      <c r="Q231" s="190"/>
      <c r="R231" s="190"/>
      <c r="S231" s="188">
        <v>17.268000000000001</v>
      </c>
      <c r="T231" s="188">
        <f>VLOOKUP(A231,'[1]Copia Custo Periodico P_Simulad'!$A:$I,9,0)</f>
        <v>16.746509999999997</v>
      </c>
      <c r="U231" s="188">
        <f t="shared" si="19"/>
        <v>-0.52149000000000356</v>
      </c>
      <c r="V231" s="148">
        <f t="shared" si="20"/>
        <v>-3.0199791521890451E-2</v>
      </c>
      <c r="W231" s="190"/>
      <c r="X231" s="190"/>
      <c r="Y231" s="190"/>
    </row>
    <row r="232" spans="1:25" ht="15" customHeight="1">
      <c r="A232" s="46" t="str">
        <f t="shared" si="18"/>
        <v>BR0103021040</v>
      </c>
      <c r="B232" s="190" t="s">
        <v>703</v>
      </c>
      <c r="C232" s="190">
        <v>1040</v>
      </c>
      <c r="D232" s="190" t="s">
        <v>1125</v>
      </c>
      <c r="E232" s="190">
        <v>320010302</v>
      </c>
      <c r="F232" s="39" t="s">
        <v>1161</v>
      </c>
      <c r="G232" s="190" t="s">
        <v>1678</v>
      </c>
      <c r="H232" s="190" t="s">
        <v>404</v>
      </c>
      <c r="I232" s="190"/>
      <c r="J232" s="190"/>
      <c r="K232" s="190"/>
      <c r="L232" s="190"/>
      <c r="M232" s="223">
        <v>1.4359999999999999</v>
      </c>
      <c r="N232" s="162">
        <f>S232</f>
        <v>16.829409999999999</v>
      </c>
      <c r="O232" s="161">
        <f>IF(H232="Accessories",0,(VLOOKUP(C232&amp;H232,EE!$I:$L,4,FALSE)))</f>
        <v>2.4</v>
      </c>
      <c r="P232" s="161">
        <f>IF('Simulação Added Value'!$M$5="GERENTE DE CONTA",((N232+O232)/(1-'Simulação Added Value'!$E$19)),((N232+O232)/(1-0.3)))</f>
        <v>26.341657534246572</v>
      </c>
      <c r="Q232" s="190"/>
      <c r="R232" s="190"/>
      <c r="S232" s="188">
        <v>16.829409999999999</v>
      </c>
      <c r="T232" s="188">
        <f>VLOOKUP(A232,'[1]Copia Custo Periodico P_Simulad'!$A:$I,9,0)</f>
        <v>16.552289999999999</v>
      </c>
      <c r="U232" s="188">
        <f t="shared" si="19"/>
        <v>-0.27712000000000003</v>
      </c>
      <c r="V232" s="148">
        <f t="shared" si="20"/>
        <v>-1.6466412072675185E-2</v>
      </c>
      <c r="W232" s="190"/>
      <c r="X232" s="190"/>
      <c r="Y232" s="190"/>
    </row>
    <row r="233" spans="1:25" ht="15" customHeight="1">
      <c r="A233" s="46" t="str">
        <f t="shared" si="18"/>
        <v>BR0122221040</v>
      </c>
      <c r="B233" s="190" t="s">
        <v>703</v>
      </c>
      <c r="C233" s="190">
        <v>1040</v>
      </c>
      <c r="D233" s="190" t="s">
        <v>1125</v>
      </c>
      <c r="E233" s="156"/>
      <c r="F233" s="245" t="s">
        <v>2685</v>
      </c>
      <c r="G233" s="190" t="s">
        <v>2142</v>
      </c>
      <c r="H233" s="190" t="s">
        <v>404</v>
      </c>
      <c r="I233" s="190"/>
      <c r="J233" s="190"/>
      <c r="K233" s="190"/>
      <c r="L233" s="190"/>
      <c r="M233" s="223">
        <v>1.446</v>
      </c>
      <c r="N233" s="162">
        <f t="shared" ref="N233:N240" si="22">T233</f>
        <v>17.294160000000002</v>
      </c>
      <c r="O233" s="161">
        <f>IF(H233="Accessories",0,(VLOOKUP(C233&amp;H233,EE!$I:$L,4,FALSE)))</f>
        <v>2.4</v>
      </c>
      <c r="P233" s="161">
        <f>IF('Simulação Added Value'!$M$5="GERENTE DE CONTA",((N233+O233)/(1-'Simulação Added Value'!$E$19)),((N233+O233)/(1-0.3)))</f>
        <v>26.978301369863015</v>
      </c>
      <c r="Q233" s="190"/>
      <c r="R233" s="190"/>
      <c r="S233" s="188">
        <v>17.294160000000002</v>
      </c>
      <c r="T233" s="188">
        <f>VLOOKUP(A233,'[1]Copia Custo Periodico P_Simulad'!$A:$I,9,0)</f>
        <v>17.294160000000002</v>
      </c>
      <c r="U233" s="188">
        <f t="shared" si="19"/>
        <v>0</v>
      </c>
      <c r="V233" s="148">
        <f t="shared" si="20"/>
        <v>0</v>
      </c>
      <c r="W233" s="190"/>
      <c r="X233" s="190"/>
      <c r="Y233" s="190"/>
    </row>
    <row r="234" spans="1:25" ht="15" customHeight="1">
      <c r="A234" s="46" t="str">
        <f t="shared" si="18"/>
        <v>BR0117241040</v>
      </c>
      <c r="B234" s="190" t="s">
        <v>703</v>
      </c>
      <c r="C234" s="190">
        <v>1040</v>
      </c>
      <c r="D234" s="190" t="s">
        <v>1125</v>
      </c>
      <c r="E234" s="190"/>
      <c r="F234" s="39" t="s">
        <v>2203</v>
      </c>
      <c r="G234" s="190" t="s">
        <v>2142</v>
      </c>
      <c r="H234" s="190" t="s">
        <v>404</v>
      </c>
      <c r="I234" s="190"/>
      <c r="J234" s="190"/>
      <c r="K234" s="190"/>
      <c r="L234" s="190"/>
      <c r="M234" s="223">
        <v>1.4359999999999999</v>
      </c>
      <c r="N234" s="162">
        <f t="shared" si="22"/>
        <v>11.919440000000002</v>
      </c>
      <c r="O234" s="161">
        <f>IF(H234="Accessories",0,(VLOOKUP(C234&amp;H234,EE!$I:$L,4,FALSE)))</f>
        <v>2.4</v>
      </c>
      <c r="P234" s="161">
        <f>IF('Simulação Added Value'!$M$5="GERENTE DE CONTA",((N234+O234)/(1-'Simulação Added Value'!$E$19)),((N234+O234)/(1-0.3)))</f>
        <v>19.615671232876714</v>
      </c>
      <c r="Q234" s="190"/>
      <c r="R234" s="190"/>
      <c r="S234" s="188">
        <v>11.919440000000002</v>
      </c>
      <c r="T234" s="188">
        <f>VLOOKUP(A234,'[1]Copia Custo Periodico P_Simulad'!$A:$I,9,0)</f>
        <v>11.919440000000002</v>
      </c>
      <c r="U234" s="188">
        <f t="shared" si="19"/>
        <v>0</v>
      </c>
      <c r="V234" s="148">
        <f t="shared" si="20"/>
        <v>0</v>
      </c>
      <c r="W234" s="190"/>
      <c r="X234" s="190"/>
      <c r="Y234" s="190"/>
    </row>
    <row r="235" spans="1:25" ht="15" customHeight="1">
      <c r="A235" s="46" t="str">
        <f t="shared" si="18"/>
        <v>BR0118931040</v>
      </c>
      <c r="B235" s="190" t="s">
        <v>703</v>
      </c>
      <c r="C235" s="190">
        <v>1040</v>
      </c>
      <c r="D235" s="190" t="s">
        <v>1125</v>
      </c>
      <c r="E235" s="190">
        <v>320011893</v>
      </c>
      <c r="F235" s="39" t="s">
        <v>1164</v>
      </c>
      <c r="G235" s="190" t="s">
        <v>1682</v>
      </c>
      <c r="H235" s="190" t="s">
        <v>404</v>
      </c>
      <c r="I235" s="190"/>
      <c r="J235" s="190"/>
      <c r="K235" s="190"/>
      <c r="L235" s="190"/>
      <c r="M235" s="223">
        <v>1.4359999999999999</v>
      </c>
      <c r="N235" s="162">
        <f t="shared" si="22"/>
        <v>13.28448</v>
      </c>
      <c r="O235" s="161">
        <f>IF(H235="Accessories",0,(VLOOKUP(C235&amp;H235,EE!$I:$L,4,FALSE)))</f>
        <v>2.4</v>
      </c>
      <c r="P235" s="161">
        <f>IF('Simulação Added Value'!$M$5="GERENTE DE CONTA",((N235+O235)/(1-'Simulação Added Value'!$E$19)),((N235+O235)/(1-0.3)))</f>
        <v>21.485589041095892</v>
      </c>
      <c r="Q235" s="190"/>
      <c r="R235" s="190"/>
      <c r="S235" s="188">
        <v>13.28448</v>
      </c>
      <c r="T235" s="188">
        <f>VLOOKUP(A235,'[1]Copia Custo Periodico P_Simulad'!$A:$I,9,0)</f>
        <v>13.28448</v>
      </c>
      <c r="U235" s="188">
        <f t="shared" si="19"/>
        <v>0</v>
      </c>
      <c r="V235" s="148">
        <f t="shared" si="20"/>
        <v>0</v>
      </c>
      <c r="W235" s="190"/>
      <c r="X235" s="190"/>
      <c r="Y235" s="190"/>
    </row>
    <row r="236" spans="1:25" ht="15" customHeight="1">
      <c r="A236" s="46" t="str">
        <f t="shared" si="18"/>
        <v>BR0121821040</v>
      </c>
      <c r="B236" s="190" t="s">
        <v>703</v>
      </c>
      <c r="C236" s="198">
        <v>1040</v>
      </c>
      <c r="D236" s="190" t="s">
        <v>1125</v>
      </c>
      <c r="E236" s="190"/>
      <c r="F236" s="39" t="s">
        <v>2502</v>
      </c>
      <c r="G236" s="190" t="s">
        <v>2556</v>
      </c>
      <c r="H236" s="190" t="s">
        <v>404</v>
      </c>
      <c r="I236" s="190"/>
      <c r="J236" s="190"/>
      <c r="K236" s="190"/>
      <c r="L236" s="190"/>
      <c r="M236" s="227">
        <v>1.4359999999999999</v>
      </c>
      <c r="N236" s="162">
        <f t="shared" si="22"/>
        <v>11.919840000000001</v>
      </c>
      <c r="O236" s="161">
        <f>IF(H236="Accessories",0,(VLOOKUP(C236&amp;H236,EE!$I:$L,4,FALSE)))</f>
        <v>2.4</v>
      </c>
      <c r="P236" s="161">
        <f>IF('Simulação Added Value'!$M$5="GERENTE DE CONTA",((N236+O236)/(1-'Simulação Added Value'!$E$19)),((N236+O236)/(1-0.3)))</f>
        <v>19.616219178082194</v>
      </c>
      <c r="Q236" s="190"/>
      <c r="R236" s="190"/>
      <c r="S236" s="188">
        <v>11.919840000000001</v>
      </c>
      <c r="T236" s="188">
        <f>VLOOKUP(A236,'[1]Copia Custo Periodico P_Simulad'!$A:$I,9,0)</f>
        <v>11.919840000000001</v>
      </c>
      <c r="U236" s="188">
        <f t="shared" si="19"/>
        <v>0</v>
      </c>
      <c r="V236" s="148">
        <f t="shared" si="20"/>
        <v>0</v>
      </c>
      <c r="W236" s="190"/>
      <c r="X236" s="190"/>
      <c r="Y236" s="190"/>
    </row>
    <row r="237" spans="1:25" ht="15" customHeight="1">
      <c r="A237" s="46" t="str">
        <f t="shared" si="18"/>
        <v>BR0122561040</v>
      </c>
      <c r="B237" s="190" t="s">
        <v>703</v>
      </c>
      <c r="C237" s="190">
        <v>1040</v>
      </c>
      <c r="D237" s="190" t="s">
        <v>1125</v>
      </c>
      <c r="E237" s="156"/>
      <c r="F237" s="245" t="s">
        <v>2761</v>
      </c>
      <c r="G237" s="190" t="s">
        <v>2142</v>
      </c>
      <c r="H237" s="190" t="s">
        <v>404</v>
      </c>
      <c r="I237" s="190"/>
      <c r="J237" s="190"/>
      <c r="K237" s="190"/>
      <c r="L237" s="190"/>
      <c r="M237" s="223">
        <v>1.4359999999999999</v>
      </c>
      <c r="N237" s="162">
        <f t="shared" si="22"/>
        <v>9.1644600000000001</v>
      </c>
      <c r="O237" s="161">
        <f>IF(H237="Accessories",0,(VLOOKUP(C237&amp;H237,EE!$I:$L,4,FALSE)))</f>
        <v>2.4</v>
      </c>
      <c r="P237" s="161">
        <f>IF('Simulação Added Value'!$M$5="GERENTE DE CONTA",((N237+O237)/(1-'Simulação Added Value'!$E$19)),((N237+O237)/(1-0.3)))</f>
        <v>15.841726027397261</v>
      </c>
      <c r="Q237" s="190"/>
      <c r="R237" s="190"/>
      <c r="S237" s="188">
        <v>9.1644600000000001</v>
      </c>
      <c r="T237" s="188">
        <f>VLOOKUP(A237,'[1]Copia Custo Periodico P_Simulad'!$A:$I,9,0)</f>
        <v>9.1644600000000001</v>
      </c>
      <c r="U237" s="188">
        <f t="shared" si="19"/>
        <v>0</v>
      </c>
      <c r="V237" s="148">
        <f t="shared" si="20"/>
        <v>0</v>
      </c>
      <c r="W237" s="190"/>
      <c r="X237" s="190"/>
      <c r="Y237" s="190"/>
    </row>
    <row r="238" spans="1:25" ht="15" customHeight="1">
      <c r="A238" s="46" t="str">
        <f t="shared" si="18"/>
        <v>BR0122861040</v>
      </c>
      <c r="B238" s="190" t="s">
        <v>703</v>
      </c>
      <c r="C238" s="190">
        <v>1040</v>
      </c>
      <c r="D238" s="190" t="s">
        <v>1125</v>
      </c>
      <c r="E238" s="190"/>
      <c r="F238" s="39" t="s">
        <v>2849</v>
      </c>
      <c r="G238" s="190" t="s">
        <v>2850</v>
      </c>
      <c r="H238" s="190" t="s">
        <v>404</v>
      </c>
      <c r="I238" s="190"/>
      <c r="J238" s="190"/>
      <c r="K238" s="190"/>
      <c r="L238" s="190"/>
      <c r="M238" s="225">
        <v>1.4359999999999999</v>
      </c>
      <c r="N238" s="162">
        <f t="shared" si="22"/>
        <v>10.01277</v>
      </c>
      <c r="O238" s="161">
        <f>IF(H238="Accessories",0,(VLOOKUP(C238&amp;H238,EE!$I:$L,4,FALSE)))</f>
        <v>2.4</v>
      </c>
      <c r="P238" s="161">
        <f>IF('Simulação Added Value'!$M$5="GERENTE DE CONTA",((N238+O238)/(1-'Simulação Added Value'!$E$19)),((N238+O238)/(1-0.3)))</f>
        <v>17.003794520547945</v>
      </c>
      <c r="Q238" s="190"/>
      <c r="R238" s="190"/>
      <c r="S238" s="193">
        <v>10.01277</v>
      </c>
      <c r="T238" s="188">
        <f>VLOOKUP(A238,'[1]Copia Custo Periodico P_Simulad'!$A:$I,9,0)</f>
        <v>10.01277</v>
      </c>
      <c r="U238" s="188">
        <f t="shared" si="19"/>
        <v>0</v>
      </c>
      <c r="V238" s="148">
        <f t="shared" si="20"/>
        <v>0</v>
      </c>
      <c r="W238" s="190"/>
      <c r="X238" s="190"/>
      <c r="Y238" s="190"/>
    </row>
    <row r="239" spans="1:25" ht="15" customHeight="1">
      <c r="A239" s="46" t="str">
        <f t="shared" si="18"/>
        <v>BR0123021040</v>
      </c>
      <c r="B239" s="190" t="s">
        <v>703</v>
      </c>
      <c r="C239" s="198">
        <v>1040</v>
      </c>
      <c r="D239" s="190" t="s">
        <v>1125</v>
      </c>
      <c r="E239" s="190"/>
      <c r="F239" s="39" t="s">
        <v>2873</v>
      </c>
      <c r="G239" s="190" t="s">
        <v>2850</v>
      </c>
      <c r="H239" s="190" t="s">
        <v>404</v>
      </c>
      <c r="I239" s="190"/>
      <c r="J239" s="190"/>
      <c r="K239" s="190"/>
      <c r="L239" s="190"/>
      <c r="M239" s="227">
        <v>1.4359999999999999</v>
      </c>
      <c r="N239" s="162">
        <f t="shared" si="22"/>
        <v>12.6785</v>
      </c>
      <c r="O239" s="161">
        <f>IF(H239="Accessories",0,(VLOOKUP(C239&amp;H239,EE!$I:$L,4,FALSE)))</f>
        <v>2.4</v>
      </c>
      <c r="P239" s="161">
        <f>IF('Simulação Added Value'!$M$5="GERENTE DE CONTA",((N239+O239)/(1-'Simulação Added Value'!$E$19)),((N239+O239)/(1-0.3)))</f>
        <v>20.655479452054795</v>
      </c>
      <c r="Q239" s="190"/>
      <c r="R239" s="190"/>
      <c r="S239" s="188">
        <v>12.6785</v>
      </c>
      <c r="T239" s="188">
        <f>VLOOKUP(A239,'[1]Copia Custo Periodico P_Simulad'!$A:$I,9,0)</f>
        <v>12.6785</v>
      </c>
      <c r="U239" s="188">
        <f t="shared" si="19"/>
        <v>0</v>
      </c>
      <c r="V239" s="148">
        <f t="shared" si="20"/>
        <v>0</v>
      </c>
      <c r="W239" s="190"/>
      <c r="X239" s="190"/>
      <c r="Y239" s="190"/>
    </row>
    <row r="240" spans="1:25" ht="15" customHeight="1">
      <c r="A240" s="46" t="str">
        <f t="shared" si="18"/>
        <v>BR0119161040</v>
      </c>
      <c r="B240" s="190" t="s">
        <v>703</v>
      </c>
      <c r="C240" s="190">
        <v>1040</v>
      </c>
      <c r="D240" s="190" t="s">
        <v>1125</v>
      </c>
      <c r="E240" s="190">
        <v>320011916</v>
      </c>
      <c r="F240" s="39" t="s">
        <v>1162</v>
      </c>
      <c r="G240" s="190" t="s">
        <v>1680</v>
      </c>
      <c r="H240" s="190" t="s">
        <v>404</v>
      </c>
      <c r="I240" s="190"/>
      <c r="J240" s="190"/>
      <c r="K240" s="190"/>
      <c r="L240" s="190"/>
      <c r="M240" s="223">
        <v>1.446</v>
      </c>
      <c r="N240" s="162">
        <f t="shared" si="22"/>
        <v>19.391249999999999</v>
      </c>
      <c r="O240" s="161">
        <f>IF(H240="Accessories",0,(VLOOKUP(C240&amp;H240,EE!$I:$L,4,FALSE)))</f>
        <v>2.4</v>
      </c>
      <c r="P240" s="161">
        <f>IF('Simulação Added Value'!$M$5="GERENTE DE CONTA",((N240+O240)/(1-'Simulação Added Value'!$E$19)),((N240+O240)/(1-0.3)))</f>
        <v>29.851027397260271</v>
      </c>
      <c r="Q240" s="190"/>
      <c r="R240" s="190"/>
      <c r="S240" s="188">
        <v>19.391249999999999</v>
      </c>
      <c r="T240" s="188">
        <f>VLOOKUP(A240,'[1]Copia Custo Periodico P_Simulad'!$A:$I,9,0)</f>
        <v>19.391249999999999</v>
      </c>
      <c r="U240" s="188">
        <f t="shared" si="19"/>
        <v>0</v>
      </c>
      <c r="V240" s="148">
        <f t="shared" si="20"/>
        <v>0</v>
      </c>
      <c r="W240" s="190"/>
      <c r="X240" s="190"/>
      <c r="Y240" s="190"/>
    </row>
    <row r="241" spans="1:25" ht="15" customHeight="1">
      <c r="A241" s="46" t="str">
        <f t="shared" si="18"/>
        <v>BR0122231040</v>
      </c>
      <c r="B241" s="190" t="s">
        <v>703</v>
      </c>
      <c r="C241" s="190">
        <v>1040</v>
      </c>
      <c r="D241" s="190" t="s">
        <v>1125</v>
      </c>
      <c r="E241" s="156"/>
      <c r="F241" s="245" t="s">
        <v>2707</v>
      </c>
      <c r="G241" s="190" t="s">
        <v>2137</v>
      </c>
      <c r="H241" s="190" t="s">
        <v>391</v>
      </c>
      <c r="I241" s="190"/>
      <c r="J241" s="190"/>
      <c r="K241" s="190"/>
      <c r="L241" s="190"/>
      <c r="M241" s="226">
        <v>2.2189999999999999</v>
      </c>
      <c r="N241" s="162">
        <f t="shared" ref="N241:N246" si="23">S241</f>
        <v>28.440860000000001</v>
      </c>
      <c r="O241" s="161">
        <f>IF(H241="Accessories",0,(VLOOKUP(C241&amp;H241,EE!$I:$L,4,FALSE)))</f>
        <v>2.4</v>
      </c>
      <c r="P241" s="161">
        <f>IF('Simulação Added Value'!$M$5="GERENTE DE CONTA",((N241+O241)/(1-'Simulação Added Value'!$E$19)),((N241+O241)/(1-0.3)))</f>
        <v>42.247753424657532</v>
      </c>
      <c r="Q241" s="190"/>
      <c r="R241" s="190"/>
      <c r="S241" s="188">
        <v>28.440860000000001</v>
      </c>
      <c r="T241" s="188">
        <f>VLOOKUP(A241,'[1]Copia Custo Periodico P_Simulad'!$A:$I,9,0)</f>
        <v>26.461839999999999</v>
      </c>
      <c r="U241" s="188">
        <f t="shared" si="19"/>
        <v>-1.979020000000002</v>
      </c>
      <c r="V241" s="148">
        <f t="shared" si="20"/>
        <v>-6.9583690507249107E-2</v>
      </c>
      <c r="W241" s="190"/>
      <c r="X241" s="190"/>
      <c r="Y241" s="190"/>
    </row>
    <row r="242" spans="1:25" ht="15" customHeight="1">
      <c r="A242" s="46" t="str">
        <f t="shared" si="18"/>
        <v>BR0122371040</v>
      </c>
      <c r="B242" s="190" t="s">
        <v>703</v>
      </c>
      <c r="C242" s="190">
        <v>1040</v>
      </c>
      <c r="D242" s="190" t="s">
        <v>1125</v>
      </c>
      <c r="E242" s="156"/>
      <c r="F242" s="245" t="s">
        <v>2706</v>
      </c>
      <c r="G242" s="190" t="s">
        <v>2722</v>
      </c>
      <c r="H242" s="190" t="s">
        <v>391</v>
      </c>
      <c r="I242" s="190"/>
      <c r="J242" s="190"/>
      <c r="K242" s="190"/>
      <c r="L242" s="190"/>
      <c r="M242" s="226">
        <v>2.206</v>
      </c>
      <c r="N242" s="162">
        <f t="shared" si="23"/>
        <v>29.090969999999999</v>
      </c>
      <c r="O242" s="161">
        <f>IF(H242="Accessories",0,(VLOOKUP(C242&amp;H242,EE!$I:$L,4,FALSE)))</f>
        <v>2.4</v>
      </c>
      <c r="P242" s="161">
        <f>IF('Simulação Added Value'!$M$5="GERENTE DE CONTA",((N242+O242)/(1-'Simulação Added Value'!$E$19)),((N242+O242)/(1-0.3)))</f>
        <v>43.138315068493149</v>
      </c>
      <c r="Q242" s="190"/>
      <c r="R242" s="190"/>
      <c r="S242" s="188">
        <v>29.090969999999999</v>
      </c>
      <c r="T242" s="188">
        <f>VLOOKUP(A242,'[1]Copia Custo Periodico P_Simulad'!$A:$I,9,0)</f>
        <v>28.01624</v>
      </c>
      <c r="U242" s="188">
        <f t="shared" si="19"/>
        <v>-1.0747299999999989</v>
      </c>
      <c r="V242" s="148">
        <f t="shared" si="20"/>
        <v>-3.6943766398989109E-2</v>
      </c>
      <c r="W242" s="190"/>
      <c r="X242" s="190"/>
      <c r="Y242" s="190"/>
    </row>
    <row r="243" spans="1:25" ht="15" customHeight="1">
      <c r="A243" s="46" t="str">
        <f t="shared" si="18"/>
        <v>120107831040</v>
      </c>
      <c r="B243" s="190" t="s">
        <v>703</v>
      </c>
      <c r="C243" s="190">
        <v>1040</v>
      </c>
      <c r="D243" s="190" t="s">
        <v>1125</v>
      </c>
      <c r="E243" s="165">
        <v>120010783</v>
      </c>
      <c r="F243" s="39">
        <v>12010783</v>
      </c>
      <c r="G243" s="190" t="s">
        <v>1685</v>
      </c>
      <c r="H243" s="190" t="s">
        <v>391</v>
      </c>
      <c r="I243" s="190"/>
      <c r="J243" s="190"/>
      <c r="K243" s="168"/>
      <c r="L243" s="190"/>
      <c r="M243" s="226">
        <v>2.2083900000000001</v>
      </c>
      <c r="N243" s="162">
        <f t="shared" si="23"/>
        <v>26.731069999999999</v>
      </c>
      <c r="O243" s="161">
        <f>IF(H243="Accessories",0,(VLOOKUP(C243&amp;H243,EE!$I:$L,4,FALSE)))</f>
        <v>2.4</v>
      </c>
      <c r="P243" s="161">
        <f>IF('Simulação Added Value'!$M$5="GERENTE DE CONTA",((N243+O243)/(1-'Simulação Added Value'!$E$19)),((N243+O243)/(1-0.3)))</f>
        <v>39.905575342465752</v>
      </c>
      <c r="Q243" s="63" t="e">
        <f>IF('Simulação Added Value'!$M$5="GERENTE DE CONTA",(((N243+O243)+VLOOKUP(A243,'Simulação Added Value'!$N$42:$O$42,2,0))/(1-'Simulação Added Value'!$E$19)),(((((N243+O243)+VLOOKUP(A243,'Simulação Added Value'!$N$42:$O$42,2,0)))/(1-'Simulação Added Value'!$E$19))))</f>
        <v>#N/A</v>
      </c>
      <c r="R243" s="63"/>
      <c r="S243" s="188">
        <v>26.731069999999999</v>
      </c>
      <c r="T243" s="188">
        <f>VLOOKUP(A243,'[1]Copia Custo Periodico P_Simulad'!$A:$I,9,0)</f>
        <v>25.876239999999999</v>
      </c>
      <c r="U243" s="188">
        <f t="shared" si="19"/>
        <v>-0.85482999999999976</v>
      </c>
      <c r="V243" s="148">
        <f t="shared" si="20"/>
        <v>-3.1978891978510338E-2</v>
      </c>
      <c r="W243" s="188"/>
      <c r="X243" s="187"/>
      <c r="Y243" s="187"/>
    </row>
    <row r="244" spans="1:25" ht="15" customHeight="1">
      <c r="A244" s="46" t="str">
        <f t="shared" si="18"/>
        <v>BR0118991040</v>
      </c>
      <c r="B244" s="190" t="s">
        <v>703</v>
      </c>
      <c r="C244" s="190">
        <v>1040</v>
      </c>
      <c r="D244" s="190" t="s">
        <v>1125</v>
      </c>
      <c r="E244" s="190">
        <v>320011899</v>
      </c>
      <c r="F244" s="39" t="s">
        <v>1171</v>
      </c>
      <c r="G244" s="190" t="s">
        <v>1691</v>
      </c>
      <c r="H244" s="190" t="s">
        <v>391</v>
      </c>
      <c r="I244" s="190"/>
      <c r="J244" s="190"/>
      <c r="K244" s="190"/>
      <c r="L244" s="190"/>
      <c r="M244" s="223">
        <v>2.2189999999999999</v>
      </c>
      <c r="N244" s="162">
        <f t="shared" si="23"/>
        <v>26.984860000000001</v>
      </c>
      <c r="O244" s="161">
        <f>IF(H244="Accessories",0,(VLOOKUP(C244&amp;H244,EE!$I:$L,4,FALSE)))</f>
        <v>2.4</v>
      </c>
      <c r="P244" s="161">
        <f>IF('Simulação Added Value'!$M$5="GERENTE DE CONTA",((N244+O244)/(1-'Simulação Added Value'!$E$19)),((N244+O244)/(1-0.3)))</f>
        <v>40.253232876712332</v>
      </c>
      <c r="Q244" s="190"/>
      <c r="R244" s="190"/>
      <c r="S244" s="188">
        <v>26.984860000000001</v>
      </c>
      <c r="T244" s="188">
        <f>VLOOKUP(A244,'[1]Copia Custo Periodico P_Simulad'!$A:$I,9,0)</f>
        <v>26.5032</v>
      </c>
      <c r="U244" s="188">
        <f t="shared" si="19"/>
        <v>-0.48166000000000153</v>
      </c>
      <c r="V244" s="148">
        <f t="shared" si="20"/>
        <v>-1.7849268071059132E-2</v>
      </c>
      <c r="W244" s="190"/>
      <c r="X244" s="190"/>
      <c r="Y244" s="190"/>
    </row>
    <row r="245" spans="1:25" ht="15" customHeight="1">
      <c r="A245" s="46" t="str">
        <f t="shared" si="18"/>
        <v>BR0114491040</v>
      </c>
      <c r="B245" s="190" t="s">
        <v>703</v>
      </c>
      <c r="C245" s="190">
        <v>1040</v>
      </c>
      <c r="D245" s="190" t="s">
        <v>1125</v>
      </c>
      <c r="E245" s="165">
        <v>320011449</v>
      </c>
      <c r="F245" s="39" t="s">
        <v>1168</v>
      </c>
      <c r="G245" s="190" t="s">
        <v>1688</v>
      </c>
      <c r="H245" s="190" t="s">
        <v>391</v>
      </c>
      <c r="I245" s="190"/>
      <c r="J245" s="190"/>
      <c r="K245" s="168"/>
      <c r="L245" s="190"/>
      <c r="M245" s="226">
        <v>2.206</v>
      </c>
      <c r="N245" s="162">
        <f t="shared" si="23"/>
        <v>25.99389</v>
      </c>
      <c r="O245" s="161">
        <f>IF(H245="Accessories",0,(VLOOKUP(C245&amp;H245,EE!$I:$L,4,FALSE)))</f>
        <v>2.4</v>
      </c>
      <c r="P245" s="161">
        <f>IF('Simulação Added Value'!$M$5="GERENTE DE CONTA",((N245+O245)/(1-'Simulação Added Value'!$E$19)),((N245+O245)/(1-0.3)))</f>
        <v>38.895739726027394</v>
      </c>
      <c r="Q245" s="63" t="e">
        <f>IF('Simulação Added Value'!$M$5="GERENTE DE CONTA",(((N245+O245)+VLOOKUP(A245,'Simulação Added Value'!$N$42:$O$42,2,0))/(1-'Simulação Added Value'!$E$19)),(((((N245+O245)+VLOOKUP(A245,'Simulação Added Value'!$N$42:$O$42,2,0)))/(1-'Simulação Added Value'!$E$19))))</f>
        <v>#N/A</v>
      </c>
      <c r="R245" s="63"/>
      <c r="S245" s="188">
        <v>25.99389</v>
      </c>
      <c r="T245" s="188">
        <f>VLOOKUP(A245,'[1]Copia Custo Periodico P_Simulad'!$A:$I,9,0)</f>
        <v>25.816840000000003</v>
      </c>
      <c r="U245" s="188">
        <f t="shared" si="19"/>
        <v>-0.17704999999999771</v>
      </c>
      <c r="V245" s="148">
        <f t="shared" si="20"/>
        <v>-6.8112160203800398E-3</v>
      </c>
      <c r="W245" s="188"/>
      <c r="X245" s="187"/>
      <c r="Y245" s="187"/>
    </row>
    <row r="246" spans="1:25" ht="15" customHeight="1">
      <c r="A246" s="46" t="str">
        <f t="shared" si="18"/>
        <v>BR0122381040</v>
      </c>
      <c r="B246" s="190" t="s">
        <v>703</v>
      </c>
      <c r="C246" s="190">
        <v>1040</v>
      </c>
      <c r="D246" s="190" t="s">
        <v>1125</v>
      </c>
      <c r="E246" s="156"/>
      <c r="F246" s="245" t="s">
        <v>2708</v>
      </c>
      <c r="G246" s="190" t="s">
        <v>2723</v>
      </c>
      <c r="H246" s="190" t="s">
        <v>391</v>
      </c>
      <c r="I246" s="190"/>
      <c r="J246" s="190"/>
      <c r="K246" s="190"/>
      <c r="L246" s="190"/>
      <c r="M246" s="226">
        <v>2.206</v>
      </c>
      <c r="N246" s="162">
        <f t="shared" si="23"/>
        <v>26.939409999999999</v>
      </c>
      <c r="O246" s="161">
        <f>IF(H246="Accessories",0,(VLOOKUP(C246&amp;H246,EE!$I:$L,4,FALSE)))</f>
        <v>2.4</v>
      </c>
      <c r="P246" s="161">
        <f>IF('Simulação Added Value'!$M$5="GERENTE DE CONTA",((N246+O246)/(1-'Simulação Added Value'!$E$19)),((N246+O246)/(1-0.3)))</f>
        <v>40.19097260273972</v>
      </c>
      <c r="Q246" s="190"/>
      <c r="R246" s="190"/>
      <c r="S246" s="188">
        <v>26.939409999999999</v>
      </c>
      <c r="T246" s="188">
        <f>VLOOKUP(A246,'[1]Copia Custo Periodico P_Simulad'!$A:$I,9,0)</f>
        <v>26.82714</v>
      </c>
      <c r="U246" s="188">
        <f t="shared" si="19"/>
        <v>-0.11226999999999876</v>
      </c>
      <c r="V246" s="148">
        <f t="shared" si="20"/>
        <v>-4.1675003275869482E-3</v>
      </c>
      <c r="W246" s="190"/>
      <c r="X246" s="190"/>
      <c r="Y246" s="190"/>
    </row>
    <row r="247" spans="1:25" ht="15" customHeight="1">
      <c r="A247" s="46" t="str">
        <f t="shared" si="18"/>
        <v>BR0114351040</v>
      </c>
      <c r="B247" s="190" t="s">
        <v>703</v>
      </c>
      <c r="C247" s="190">
        <v>1040</v>
      </c>
      <c r="D247" s="190" t="s">
        <v>1125</v>
      </c>
      <c r="E247" s="190">
        <v>320011435</v>
      </c>
      <c r="F247" s="39" t="s">
        <v>1167</v>
      </c>
      <c r="G247" s="190" t="s">
        <v>1687</v>
      </c>
      <c r="H247" s="190" t="s">
        <v>391</v>
      </c>
      <c r="I247" s="190"/>
      <c r="J247" s="190"/>
      <c r="K247" s="190"/>
      <c r="L247" s="190"/>
      <c r="M247" s="223">
        <v>2.2189999999999999</v>
      </c>
      <c r="N247" s="162">
        <f t="shared" ref="N247:N272" si="24">T247</f>
        <v>26.918030000000002</v>
      </c>
      <c r="O247" s="161">
        <f>IF(H247="Accessories",0,(VLOOKUP(C247&amp;H247,EE!$I:$L,4,FALSE)))</f>
        <v>2.4</v>
      </c>
      <c r="P247" s="161">
        <f>IF('Simulação Added Value'!$M$5="GERENTE DE CONTA",((N247+O247)/(1-'Simulação Added Value'!$E$19)),((N247+O247)/(1-0.3)))</f>
        <v>40.161684931506848</v>
      </c>
      <c r="Q247" s="190"/>
      <c r="R247" s="190"/>
      <c r="S247" s="188">
        <v>26.918030000000002</v>
      </c>
      <c r="T247" s="188">
        <f>VLOOKUP(A247,'[1]Copia Custo Periodico P_Simulad'!$A:$I,9,0)</f>
        <v>26.918030000000002</v>
      </c>
      <c r="U247" s="188">
        <f t="shared" si="19"/>
        <v>0</v>
      </c>
      <c r="V247" s="148">
        <f t="shared" si="20"/>
        <v>0</v>
      </c>
      <c r="W247" s="190"/>
      <c r="X247" s="190"/>
      <c r="Y247" s="190"/>
    </row>
    <row r="248" spans="1:25" ht="15" customHeight="1">
      <c r="A248" s="46" t="str">
        <f t="shared" si="18"/>
        <v>BR0119021040</v>
      </c>
      <c r="B248" s="190" t="s">
        <v>703</v>
      </c>
      <c r="C248" s="190">
        <v>1040</v>
      </c>
      <c r="D248" s="190" t="s">
        <v>1125</v>
      </c>
      <c r="E248" s="190">
        <v>320011902</v>
      </c>
      <c r="F248" s="39" t="s">
        <v>1175</v>
      </c>
      <c r="G248" s="190" t="s">
        <v>1695</v>
      </c>
      <c r="H248" s="190" t="s">
        <v>391</v>
      </c>
      <c r="I248" s="190"/>
      <c r="J248" s="190"/>
      <c r="K248" s="190"/>
      <c r="L248" s="190"/>
      <c r="M248" s="223">
        <v>2.2189999999999999</v>
      </c>
      <c r="N248" s="162">
        <f t="shared" si="24"/>
        <v>27.6</v>
      </c>
      <c r="O248" s="161">
        <f>IF(H248="Accessories",0,(VLOOKUP(C248&amp;H248,EE!$I:$L,4,FALSE)))</f>
        <v>2.4</v>
      </c>
      <c r="P248" s="161">
        <f>IF('Simulação Added Value'!$M$5="GERENTE DE CONTA",((N248+O248)/(1-'Simulação Added Value'!$E$19)),((N248+O248)/(1-0.3)))</f>
        <v>41.095890410958908</v>
      </c>
      <c r="Q248" s="190"/>
      <c r="R248" s="190"/>
      <c r="S248" s="188">
        <v>27.6</v>
      </c>
      <c r="T248" s="188">
        <f>VLOOKUP(A248,'[1]Copia Custo Periodico P_Simulad'!$A:$I,9,0)</f>
        <v>27.6</v>
      </c>
      <c r="U248" s="188">
        <f t="shared" si="19"/>
        <v>0</v>
      </c>
      <c r="V248" s="148">
        <f t="shared" si="20"/>
        <v>0</v>
      </c>
      <c r="W248" s="190"/>
      <c r="X248" s="190"/>
      <c r="Y248" s="190"/>
    </row>
    <row r="249" spans="1:25" ht="15" customHeight="1">
      <c r="A249" s="46" t="str">
        <f t="shared" si="18"/>
        <v>BR0119091040</v>
      </c>
      <c r="B249" s="190" t="s">
        <v>703</v>
      </c>
      <c r="C249" s="190">
        <v>1040</v>
      </c>
      <c r="D249" s="190" t="s">
        <v>1125</v>
      </c>
      <c r="E249" s="190">
        <v>320011909</v>
      </c>
      <c r="F249" s="39" t="s">
        <v>1178</v>
      </c>
      <c r="G249" s="190" t="s">
        <v>1698</v>
      </c>
      <c r="H249" s="190" t="s">
        <v>391</v>
      </c>
      <c r="I249" s="190"/>
      <c r="J249" s="190"/>
      <c r="K249" s="190"/>
      <c r="L249" s="190"/>
      <c r="M249" s="223">
        <v>2.667554</v>
      </c>
      <c r="N249" s="162">
        <f t="shared" si="24"/>
        <v>35.64</v>
      </c>
      <c r="O249" s="161">
        <f>IF(H249="Accessories",0,(VLOOKUP(C249&amp;H249,EE!$I:$L,4,FALSE)))</f>
        <v>2.4</v>
      </c>
      <c r="P249" s="161">
        <f>IF('Simulação Added Value'!$M$5="GERENTE DE CONTA",((N249+O249)/(1-'Simulação Added Value'!$E$19)),((N249+O249)/(1-0.3)))</f>
        <v>52.109589041095887</v>
      </c>
      <c r="Q249" s="190"/>
      <c r="R249" s="190"/>
      <c r="S249" s="188">
        <v>35.64</v>
      </c>
      <c r="T249" s="188">
        <f>VLOOKUP(A249,'[1]Copia Custo Periodico P_Simulad'!$A:$I,9,0)</f>
        <v>35.64</v>
      </c>
      <c r="U249" s="188">
        <f t="shared" si="19"/>
        <v>0</v>
      </c>
      <c r="V249" s="148">
        <f t="shared" si="20"/>
        <v>0</v>
      </c>
      <c r="W249" s="190"/>
      <c r="X249" s="190"/>
      <c r="Y249" s="190"/>
    </row>
    <row r="250" spans="1:25" ht="15" customHeight="1">
      <c r="A250" s="46" t="str">
        <f t="shared" si="18"/>
        <v>BR0104541040</v>
      </c>
      <c r="B250" s="190" t="s">
        <v>703</v>
      </c>
      <c r="C250" s="190">
        <v>1040</v>
      </c>
      <c r="D250" s="190" t="s">
        <v>1125</v>
      </c>
      <c r="E250" s="158">
        <v>320010454</v>
      </c>
      <c r="F250" s="39" t="s">
        <v>1165</v>
      </c>
      <c r="G250" s="190" t="s">
        <v>1683</v>
      </c>
      <c r="H250" s="190" t="s">
        <v>391</v>
      </c>
      <c r="I250" s="159"/>
      <c r="J250" s="159"/>
      <c r="K250" s="160"/>
      <c r="L250" s="159"/>
      <c r="M250" s="227">
        <v>2.2189999999999999</v>
      </c>
      <c r="N250" s="162">
        <f t="shared" si="24"/>
        <v>14.9602</v>
      </c>
      <c r="O250" s="161">
        <f>IF(H250="Accessories",0,(VLOOKUP(C250&amp;H250,EE!$I:$L,4,FALSE)))</f>
        <v>2.4</v>
      </c>
      <c r="P250" s="161">
        <f>IF('Simulação Added Value'!$M$5="GERENTE DE CONTA",((N250+O250)/(1-'Simulação Added Value'!$E$19)),((N250+O250)/(1-0.3)))</f>
        <v>23.78109589041096</v>
      </c>
      <c r="Q250" s="63" t="e">
        <f>IF('Simulação Added Value'!$M$5="GERENTE DE CONTA",(((N250+O250)+VLOOKUP(A250,'Simulação Added Value'!$N$42:$O$42,2,0))/(1-'Simulação Added Value'!$E$19)),(((((N250+O250)+VLOOKUP(A250,'Simulação Added Value'!$N$42:$O$42,2,0)))/(1-'Simulação Added Value'!$E$19))))</f>
        <v>#N/A</v>
      </c>
      <c r="R250" s="63"/>
      <c r="S250" s="188">
        <v>14.9602</v>
      </c>
      <c r="T250" s="188">
        <f>VLOOKUP(A250,'[1]Copia Custo Periodico P_Simulad'!$A:$I,9,0)</f>
        <v>14.9602</v>
      </c>
      <c r="U250" s="188">
        <f t="shared" si="19"/>
        <v>0</v>
      </c>
      <c r="V250" s="148">
        <f t="shared" si="20"/>
        <v>0</v>
      </c>
      <c r="W250" s="188"/>
      <c r="X250" s="187"/>
      <c r="Y250" s="187"/>
    </row>
    <row r="251" spans="1:25" ht="15" customHeight="1">
      <c r="A251" s="46" t="str">
        <f t="shared" si="18"/>
        <v>BR0119001040</v>
      </c>
      <c r="B251" s="190" t="s">
        <v>703</v>
      </c>
      <c r="C251" s="190">
        <v>1040</v>
      </c>
      <c r="D251" s="190" t="s">
        <v>1125</v>
      </c>
      <c r="E251" s="190">
        <v>320011900</v>
      </c>
      <c r="F251" s="39" t="s">
        <v>1170</v>
      </c>
      <c r="G251" s="190" t="s">
        <v>1690</v>
      </c>
      <c r="H251" s="190" t="s">
        <v>391</v>
      </c>
      <c r="I251" s="190"/>
      <c r="J251" s="190"/>
      <c r="K251" s="190"/>
      <c r="L251" s="190"/>
      <c r="M251" s="223">
        <v>2.2189999999999999</v>
      </c>
      <c r="N251" s="162">
        <f t="shared" si="24"/>
        <v>12.345279999999999</v>
      </c>
      <c r="O251" s="161">
        <f>IF(H251="Accessories",0,(VLOOKUP(C251&amp;H251,EE!$I:$L,4,FALSE)))</f>
        <v>2.4</v>
      </c>
      <c r="P251" s="161">
        <f>IF('Simulação Added Value'!$M$5="GERENTE DE CONTA",((N251+O251)/(1-'Simulação Added Value'!$E$19)),((N251+O251)/(1-0.3)))</f>
        <v>20.199013698630136</v>
      </c>
      <c r="Q251" s="190"/>
      <c r="R251" s="190"/>
      <c r="S251" s="188">
        <v>12.345279999999999</v>
      </c>
      <c r="T251" s="188">
        <f>VLOOKUP(A251,'[1]Copia Custo Periodico P_Simulad'!$A:$I,9,0)</f>
        <v>12.345279999999999</v>
      </c>
      <c r="U251" s="188">
        <f t="shared" si="19"/>
        <v>0</v>
      </c>
      <c r="V251" s="148">
        <f t="shared" si="20"/>
        <v>0</v>
      </c>
      <c r="W251" s="190"/>
      <c r="X251" s="190"/>
      <c r="Y251" s="190"/>
    </row>
    <row r="252" spans="1:25" ht="15" customHeight="1">
      <c r="A252" s="46" t="str">
        <f t="shared" si="18"/>
        <v>BR0119031040</v>
      </c>
      <c r="B252" s="190" t="s">
        <v>703</v>
      </c>
      <c r="C252" s="190">
        <v>1040</v>
      </c>
      <c r="D252" s="190" t="s">
        <v>1125</v>
      </c>
      <c r="E252" s="190">
        <v>320011903</v>
      </c>
      <c r="F252" s="39" t="s">
        <v>1176</v>
      </c>
      <c r="G252" s="190" t="s">
        <v>1696</v>
      </c>
      <c r="H252" s="190" t="s">
        <v>391</v>
      </c>
      <c r="I252" s="190"/>
      <c r="J252" s="190"/>
      <c r="K252" s="190"/>
      <c r="L252" s="190"/>
      <c r="M252" s="223">
        <v>2.2189999999999999</v>
      </c>
      <c r="N252" s="162">
        <f t="shared" si="24"/>
        <v>19.294</v>
      </c>
      <c r="O252" s="161">
        <f>IF(H252="Accessories",0,(VLOOKUP(C252&amp;H252,EE!$I:$L,4,FALSE)))</f>
        <v>2.4</v>
      </c>
      <c r="P252" s="161">
        <f>IF('Simulação Added Value'!$M$5="GERENTE DE CONTA",((N252+O252)/(1-'Simulação Added Value'!$E$19)),((N252+O252)/(1-0.3)))</f>
        <v>29.717808219178082</v>
      </c>
      <c r="Q252" s="190"/>
      <c r="R252" s="190"/>
      <c r="S252" s="188">
        <v>19.294</v>
      </c>
      <c r="T252" s="188">
        <f>VLOOKUP(A252,'[1]Copia Custo Periodico P_Simulad'!$A:$I,9,0)</f>
        <v>19.294</v>
      </c>
      <c r="U252" s="188">
        <f t="shared" si="19"/>
        <v>0</v>
      </c>
      <c r="V252" s="148">
        <f t="shared" si="20"/>
        <v>0</v>
      </c>
      <c r="W252" s="190"/>
      <c r="X252" s="190"/>
      <c r="Y252" s="190"/>
    </row>
    <row r="253" spans="1:25" ht="15" customHeight="1">
      <c r="A253" s="46" t="str">
        <f t="shared" si="18"/>
        <v>BR0119971040</v>
      </c>
      <c r="B253" s="190" t="s">
        <v>703</v>
      </c>
      <c r="C253" s="198">
        <v>1040</v>
      </c>
      <c r="D253" s="190" t="s">
        <v>1125</v>
      </c>
      <c r="E253" s="190"/>
      <c r="F253" s="39" t="s">
        <v>2499</v>
      </c>
      <c r="G253" s="190" t="s">
        <v>2548</v>
      </c>
      <c r="H253" s="190" t="s">
        <v>391</v>
      </c>
      <c r="I253" s="190"/>
      <c r="J253" s="190"/>
      <c r="K253" s="190"/>
      <c r="L253" s="190"/>
      <c r="M253" s="227">
        <v>2.2189999999999999</v>
      </c>
      <c r="N253" s="162">
        <f t="shared" si="24"/>
        <v>11.4625</v>
      </c>
      <c r="O253" s="161">
        <f>IF(H253="Accessories",0,(VLOOKUP(C253&amp;H253,EE!$I:$L,4,FALSE)))</f>
        <v>2.4</v>
      </c>
      <c r="P253" s="161">
        <f>IF('Simulação Added Value'!$M$5="GERENTE DE CONTA",((N253+O253)/(1-'Simulação Added Value'!$E$19)),((N253+O253)/(1-0.3)))</f>
        <v>18.989726027397261</v>
      </c>
      <c r="Q253" s="190"/>
      <c r="R253" s="190"/>
      <c r="S253" s="188">
        <v>11.4625</v>
      </c>
      <c r="T253" s="188">
        <f>VLOOKUP(A253,'[1]Copia Custo Periodico P_Simulad'!$A:$I,9,0)</f>
        <v>11.4625</v>
      </c>
      <c r="U253" s="188">
        <f t="shared" si="19"/>
        <v>0</v>
      </c>
      <c r="V253" s="148">
        <f t="shared" si="20"/>
        <v>0</v>
      </c>
      <c r="W253" s="190"/>
      <c r="X253" s="190"/>
      <c r="Y253" s="190"/>
    </row>
    <row r="254" spans="1:25" ht="15" customHeight="1">
      <c r="A254" s="46" t="str">
        <f t="shared" si="18"/>
        <v>BR0120921040</v>
      </c>
      <c r="B254" s="190" t="s">
        <v>703</v>
      </c>
      <c r="C254" s="190">
        <v>1040</v>
      </c>
      <c r="D254" s="190" t="s">
        <v>1125</v>
      </c>
      <c r="E254" s="190"/>
      <c r="F254" s="39" t="s">
        <v>2198</v>
      </c>
      <c r="G254" s="190" t="s">
        <v>2199</v>
      </c>
      <c r="H254" s="190" t="s">
        <v>391</v>
      </c>
      <c r="I254" s="190"/>
      <c r="J254" s="190"/>
      <c r="K254" s="190"/>
      <c r="L254" s="190"/>
      <c r="M254" s="223">
        <v>2.2189999999999999</v>
      </c>
      <c r="N254" s="162">
        <f t="shared" si="24"/>
        <v>13.410830000000001</v>
      </c>
      <c r="O254" s="161">
        <f>IF(H254="Accessories",0,(VLOOKUP(C254&amp;H254,EE!$I:$L,4,FALSE)))</f>
        <v>2.4</v>
      </c>
      <c r="P254" s="161">
        <f>IF('Simulação Added Value'!$M$5="GERENTE DE CONTA",((N254+O254)/(1-'Simulação Added Value'!$E$19)),((N254+O254)/(1-0.3)))</f>
        <v>21.658671232876713</v>
      </c>
      <c r="Q254" s="190"/>
      <c r="R254" s="190"/>
      <c r="S254" s="188">
        <v>13.410830000000001</v>
      </c>
      <c r="T254" s="188">
        <f>VLOOKUP(A254,'[1]Copia Custo Periodico P_Simulad'!$A:$I,9,0)</f>
        <v>13.410830000000001</v>
      </c>
      <c r="U254" s="188">
        <f t="shared" si="19"/>
        <v>0</v>
      </c>
      <c r="V254" s="148">
        <f t="shared" si="20"/>
        <v>0</v>
      </c>
      <c r="W254" s="190"/>
      <c r="X254" s="190"/>
      <c r="Y254" s="190"/>
    </row>
    <row r="255" spans="1:25" ht="15" customHeight="1">
      <c r="A255" s="46" t="str">
        <f t="shared" si="18"/>
        <v>BR0121111040</v>
      </c>
      <c r="B255" s="190" t="s">
        <v>703</v>
      </c>
      <c r="C255" s="190">
        <v>1040</v>
      </c>
      <c r="D255" s="190" t="s">
        <v>1125</v>
      </c>
      <c r="E255" s="190"/>
      <c r="F255" s="39" t="s">
        <v>2073</v>
      </c>
      <c r="G255" s="190" t="s">
        <v>2074</v>
      </c>
      <c r="H255" s="190" t="s">
        <v>391</v>
      </c>
      <c r="I255" s="190"/>
      <c r="J255" s="190"/>
      <c r="K255" s="190"/>
      <c r="L255" s="190"/>
      <c r="M255" s="223">
        <v>2.1880000000000002</v>
      </c>
      <c r="N255" s="162">
        <f t="shared" si="24"/>
        <v>28.826810000000002</v>
      </c>
      <c r="O255" s="161">
        <f>IF(H255="Accessories",0,(VLOOKUP(C255&amp;H255,EE!$I:$L,4,FALSE)))</f>
        <v>2.4</v>
      </c>
      <c r="P255" s="161">
        <f>IF('Simulação Added Value'!$M$5="GERENTE DE CONTA",((N255+O255)/(1-'Simulação Added Value'!$E$19)),((N255+O255)/(1-0.3)))</f>
        <v>42.776452054794525</v>
      </c>
      <c r="Q255" s="190"/>
      <c r="R255" s="190"/>
      <c r="S255" s="188">
        <v>28.826810000000002</v>
      </c>
      <c r="T255" s="188">
        <f>VLOOKUP(A255,'[1]Copia Custo Periodico P_Simulad'!$A:$I,9,0)</f>
        <v>28.826810000000002</v>
      </c>
      <c r="U255" s="188">
        <f t="shared" si="19"/>
        <v>0</v>
      </c>
      <c r="V255" s="148">
        <f t="shared" si="20"/>
        <v>0</v>
      </c>
      <c r="W255" s="190"/>
      <c r="X255" s="190"/>
      <c r="Y255" s="190"/>
    </row>
    <row r="256" spans="1:25" ht="15" customHeight="1">
      <c r="A256" s="46" t="str">
        <f t="shared" si="18"/>
        <v>BR0121381040</v>
      </c>
      <c r="B256" s="190" t="s">
        <v>703</v>
      </c>
      <c r="C256" s="190">
        <v>1040</v>
      </c>
      <c r="D256" s="190" t="s">
        <v>1125</v>
      </c>
      <c r="E256" s="190"/>
      <c r="F256" s="39" t="s">
        <v>2196</v>
      </c>
      <c r="G256" s="190" t="s">
        <v>2137</v>
      </c>
      <c r="H256" s="190" t="s">
        <v>391</v>
      </c>
      <c r="I256" s="190"/>
      <c r="J256" s="190"/>
      <c r="K256" s="190"/>
      <c r="L256" s="190"/>
      <c r="M256" s="223">
        <v>2.1429999999999998</v>
      </c>
      <c r="N256" s="162">
        <f t="shared" si="24"/>
        <v>19.863229999999998</v>
      </c>
      <c r="O256" s="161">
        <f>IF(H256="Accessories",0,(VLOOKUP(C256&amp;H256,EE!$I:$L,4,FALSE)))</f>
        <v>2.4</v>
      </c>
      <c r="P256" s="161">
        <f>IF('Simulação Added Value'!$M$5="GERENTE DE CONTA",((N256+O256)/(1-'Simulação Added Value'!$E$19)),((N256+O256)/(1-0.3)))</f>
        <v>30.497575342465748</v>
      </c>
      <c r="Q256" s="190"/>
      <c r="R256" s="190"/>
      <c r="S256" s="188">
        <v>19.863229999999998</v>
      </c>
      <c r="T256" s="188">
        <f>VLOOKUP(A256,'[1]Copia Custo Periodico P_Simulad'!$A:$I,9,0)</f>
        <v>19.863229999999998</v>
      </c>
      <c r="U256" s="188">
        <f t="shared" si="19"/>
        <v>0</v>
      </c>
      <c r="V256" s="148">
        <f t="shared" si="20"/>
        <v>0</v>
      </c>
      <c r="W256" s="190"/>
      <c r="X256" s="190"/>
      <c r="Y256" s="190"/>
    </row>
    <row r="257" spans="1:25" ht="15" customHeight="1">
      <c r="A257" s="46" t="str">
        <f t="shared" si="18"/>
        <v>BR0122101040</v>
      </c>
      <c r="B257" s="190" t="s">
        <v>703</v>
      </c>
      <c r="C257" s="190">
        <v>1040</v>
      </c>
      <c r="D257" s="190" t="s">
        <v>1125</v>
      </c>
      <c r="E257" s="156"/>
      <c r="F257" s="245" t="s">
        <v>2635</v>
      </c>
      <c r="G257" s="190" t="s">
        <v>2548</v>
      </c>
      <c r="H257" s="190" t="s">
        <v>391</v>
      </c>
      <c r="I257" s="190"/>
      <c r="J257" s="190"/>
      <c r="K257" s="190"/>
      <c r="L257" s="190"/>
      <c r="M257" s="227">
        <v>2.2189999999999999</v>
      </c>
      <c r="N257" s="162">
        <f t="shared" si="24"/>
        <v>13.93141</v>
      </c>
      <c r="O257" s="161">
        <f>IF(H257="Accessories",0,(VLOOKUP(C257&amp;H257,EE!$I:$L,4,FALSE)))</f>
        <v>2.4</v>
      </c>
      <c r="P257" s="161">
        <f>IF('Simulação Added Value'!$M$5="GERENTE DE CONTA",((N257+O257)/(1-'Simulação Added Value'!$E$19)),((N257+O257)/(1-0.3)))</f>
        <v>22.371794520547944</v>
      </c>
      <c r="Q257" s="190"/>
      <c r="R257" s="190"/>
      <c r="S257" s="188">
        <v>13.93141</v>
      </c>
      <c r="T257" s="188">
        <f>VLOOKUP(A257,'[1]Copia Custo Periodico P_Simulad'!$A:$I,9,0)</f>
        <v>13.93141</v>
      </c>
      <c r="U257" s="188">
        <f t="shared" si="19"/>
        <v>0</v>
      </c>
      <c r="V257" s="148">
        <f t="shared" si="20"/>
        <v>0</v>
      </c>
      <c r="W257" s="190"/>
      <c r="X257" s="190"/>
      <c r="Y257" s="190"/>
    </row>
    <row r="258" spans="1:25" ht="15" customHeight="1">
      <c r="A258" s="46" t="str">
        <f t="shared" si="18"/>
        <v>BR0122351040</v>
      </c>
      <c r="B258" s="190" t="s">
        <v>703</v>
      </c>
      <c r="C258" s="190">
        <v>1040</v>
      </c>
      <c r="D258" s="190" t="s">
        <v>1125</v>
      </c>
      <c r="E258" s="156"/>
      <c r="F258" s="245" t="s">
        <v>2705</v>
      </c>
      <c r="G258" s="190" t="s">
        <v>2721</v>
      </c>
      <c r="H258" s="190" t="s">
        <v>391</v>
      </c>
      <c r="I258" s="190"/>
      <c r="J258" s="190"/>
      <c r="K258" s="190"/>
      <c r="L258" s="190"/>
      <c r="M258" s="226">
        <v>2.206</v>
      </c>
      <c r="N258" s="162">
        <f t="shared" si="24"/>
        <v>18.612880000000001</v>
      </c>
      <c r="O258" s="161">
        <f>IF(H258="Accessories",0,(VLOOKUP(C258&amp;H258,EE!$I:$L,4,FALSE)))</f>
        <v>2.4</v>
      </c>
      <c r="P258" s="161">
        <f>IF('Simulação Added Value'!$M$5="GERENTE DE CONTA",((N258+O258)/(1-'Simulação Added Value'!$E$19)),((N258+O258)/(1-0.3)))</f>
        <v>28.784767123287672</v>
      </c>
      <c r="Q258" s="190"/>
      <c r="R258" s="190"/>
      <c r="S258" s="188">
        <v>18.612880000000001</v>
      </c>
      <c r="T258" s="188">
        <f>VLOOKUP(A258,'[1]Copia Custo Periodico P_Simulad'!$A:$I,9,0)</f>
        <v>18.612880000000001</v>
      </c>
      <c r="U258" s="188">
        <f t="shared" si="19"/>
        <v>0</v>
      </c>
      <c r="V258" s="148">
        <f t="shared" si="20"/>
        <v>0</v>
      </c>
      <c r="W258" s="190"/>
      <c r="X258" s="190"/>
      <c r="Y258" s="190"/>
    </row>
    <row r="259" spans="1:25" ht="15" customHeight="1">
      <c r="A259" s="46" t="str">
        <f t="shared" ref="A259:A322" si="25">F259&amp;C259</f>
        <v>BR0122771040</v>
      </c>
      <c r="B259" s="190" t="s">
        <v>703</v>
      </c>
      <c r="C259" s="190">
        <v>1040</v>
      </c>
      <c r="D259" s="190" t="s">
        <v>1125</v>
      </c>
      <c r="E259" s="190"/>
      <c r="F259" s="39" t="s">
        <v>2833</v>
      </c>
      <c r="G259" s="190" t="s">
        <v>2721</v>
      </c>
      <c r="H259" s="190" t="s">
        <v>391</v>
      </c>
      <c r="I259" s="190"/>
      <c r="J259" s="190"/>
      <c r="K259" s="190"/>
      <c r="L259" s="190"/>
      <c r="M259" s="225">
        <v>2.206</v>
      </c>
      <c r="N259" s="162">
        <f t="shared" si="24"/>
        <v>14.260999999999999</v>
      </c>
      <c r="O259" s="161">
        <f>IF(H259="Accessories",0,(VLOOKUP(C259&amp;H259,EE!$I:$L,4,FALSE)))</f>
        <v>2.4</v>
      </c>
      <c r="P259" s="161">
        <f>IF('Simulação Added Value'!$M$5="GERENTE DE CONTA",((N259+O259)/(1-'Simulação Added Value'!$E$19)),((N259+O259)/(1-0.3)))</f>
        <v>22.823287671232872</v>
      </c>
      <c r="Q259" s="190"/>
      <c r="R259" s="190"/>
      <c r="S259" s="193">
        <v>14.260999999999999</v>
      </c>
      <c r="T259" s="188">
        <f>VLOOKUP(A259,'[1]Copia Custo Periodico P_Simulad'!$A:$I,9,0)</f>
        <v>14.260999999999999</v>
      </c>
      <c r="U259" s="188">
        <f t="shared" ref="U259:U322" si="26">T259-S259</f>
        <v>0</v>
      </c>
      <c r="V259" s="148">
        <f t="shared" ref="V259:V322" si="27">IF(S259=0,0,T259/S259-1)</f>
        <v>0</v>
      </c>
      <c r="W259" s="190"/>
      <c r="X259" s="190"/>
      <c r="Y259" s="190"/>
    </row>
    <row r="260" spans="1:25" ht="15" customHeight="1">
      <c r="A260" s="46" t="str">
        <f t="shared" si="25"/>
        <v>BR0122871040</v>
      </c>
      <c r="B260" s="190" t="s">
        <v>703</v>
      </c>
      <c r="C260" s="190">
        <v>1040</v>
      </c>
      <c r="D260" s="190" t="s">
        <v>1125</v>
      </c>
      <c r="E260" s="190"/>
      <c r="F260" s="39" t="s">
        <v>2853</v>
      </c>
      <c r="G260" s="190" t="s">
        <v>2721</v>
      </c>
      <c r="H260" s="190" t="s">
        <v>391</v>
      </c>
      <c r="I260" s="190"/>
      <c r="J260" s="190"/>
      <c r="K260" s="190"/>
      <c r="L260" s="190"/>
      <c r="M260" s="225">
        <v>2.206</v>
      </c>
      <c r="N260" s="162">
        <f t="shared" si="24"/>
        <v>21.543810000000001</v>
      </c>
      <c r="O260" s="161">
        <f>IF(H260="Accessories",0,(VLOOKUP(C260&amp;H260,EE!$I:$L,4,FALSE)))</f>
        <v>2.4</v>
      </c>
      <c r="P260" s="161">
        <f>IF('Simulação Added Value'!$M$5="GERENTE DE CONTA",((N260+O260)/(1-'Simulação Added Value'!$E$19)),((N260+O260)/(1-0.3)))</f>
        <v>32.799739726027397</v>
      </c>
      <c r="Q260" s="190"/>
      <c r="R260" s="190"/>
      <c r="S260" s="193">
        <v>21.543810000000001</v>
      </c>
      <c r="T260" s="188">
        <f>VLOOKUP(A260,'[1]Copia Custo Periodico P_Simulad'!$A:$I,9,0)</f>
        <v>21.543810000000001</v>
      </c>
      <c r="U260" s="188">
        <f t="shared" si="26"/>
        <v>0</v>
      </c>
      <c r="V260" s="148">
        <f t="shared" si="27"/>
        <v>0</v>
      </c>
      <c r="W260" s="190"/>
      <c r="X260" s="190"/>
      <c r="Y260" s="190"/>
    </row>
    <row r="261" spans="1:25" ht="15" customHeight="1">
      <c r="A261" s="46" t="str">
        <f t="shared" si="25"/>
        <v>BR0118761040</v>
      </c>
      <c r="B261" s="190" t="s">
        <v>703</v>
      </c>
      <c r="C261" s="190">
        <v>1040</v>
      </c>
      <c r="D261" s="190" t="s">
        <v>1125</v>
      </c>
      <c r="E261" s="190">
        <v>320011876</v>
      </c>
      <c r="F261" s="39" t="s">
        <v>1169</v>
      </c>
      <c r="G261" s="190" t="s">
        <v>1689</v>
      </c>
      <c r="H261" s="190" t="s">
        <v>391</v>
      </c>
      <c r="I261" s="190"/>
      <c r="J261" s="190"/>
      <c r="K261" s="190"/>
      <c r="L261" s="190"/>
      <c r="M261" s="223">
        <v>2.2189999999999999</v>
      </c>
      <c r="N261" s="162">
        <f t="shared" si="24"/>
        <v>28.03201</v>
      </c>
      <c r="O261" s="161">
        <f>IF(H261="Accessories",0,(VLOOKUP(C261&amp;H261,EE!$I:$L,4,FALSE)))</f>
        <v>2.4</v>
      </c>
      <c r="P261" s="161">
        <f>IF('Simulação Added Value'!$M$5="GERENTE DE CONTA",((N261+O261)/(1-'Simulação Added Value'!$E$19)),((N261+O261)/(1-0.3)))</f>
        <v>41.687684931506851</v>
      </c>
      <c r="Q261" s="190"/>
      <c r="R261" s="190"/>
      <c r="S261" s="188">
        <v>28.03201</v>
      </c>
      <c r="T261" s="188">
        <f>VLOOKUP(A261,'[1]Copia Custo Periodico P_Simulad'!$A:$I,9,0)</f>
        <v>28.03201</v>
      </c>
      <c r="U261" s="188">
        <f t="shared" si="26"/>
        <v>0</v>
      </c>
      <c r="V261" s="148">
        <f t="shared" si="27"/>
        <v>0</v>
      </c>
      <c r="W261" s="190"/>
      <c r="X261" s="190"/>
      <c r="Y261" s="190"/>
    </row>
    <row r="262" spans="1:25" ht="15" customHeight="1">
      <c r="A262" s="46" t="str">
        <f t="shared" si="25"/>
        <v>BR0117121040</v>
      </c>
      <c r="B262" s="190" t="s">
        <v>703</v>
      </c>
      <c r="C262" s="190">
        <v>1040</v>
      </c>
      <c r="D262" s="190" t="s">
        <v>1125</v>
      </c>
      <c r="E262" s="190">
        <v>320011712</v>
      </c>
      <c r="F262" s="39" t="s">
        <v>1166</v>
      </c>
      <c r="G262" s="190" t="s">
        <v>1686</v>
      </c>
      <c r="H262" s="190" t="s">
        <v>391</v>
      </c>
      <c r="I262" s="190"/>
      <c r="J262" s="190"/>
      <c r="K262" s="190"/>
      <c r="L262" s="190"/>
      <c r="M262" s="226">
        <v>2.2189999999999999</v>
      </c>
      <c r="N262" s="162">
        <f t="shared" si="24"/>
        <v>26.903980000000001</v>
      </c>
      <c r="O262" s="161">
        <f>IF(H262="Accessories",0,(VLOOKUP(C262&amp;H262,EE!$I:$L,4,FALSE)))</f>
        <v>2.4</v>
      </c>
      <c r="P262" s="161">
        <f>IF('Simulação Added Value'!$M$5="GERENTE DE CONTA",((N262+O262)/(1-'Simulação Added Value'!$E$19)),((N262+O262)/(1-0.3)))</f>
        <v>40.142438356164384</v>
      </c>
      <c r="Q262" s="190"/>
      <c r="R262" s="190"/>
      <c r="S262" s="188">
        <v>26.903980000000001</v>
      </c>
      <c r="T262" s="188">
        <f>VLOOKUP(A262,'[1]Copia Custo Periodico P_Simulad'!$A:$I,9,0)</f>
        <v>26.903980000000001</v>
      </c>
      <c r="U262" s="188">
        <f t="shared" si="26"/>
        <v>0</v>
      </c>
      <c r="V262" s="148">
        <f t="shared" si="27"/>
        <v>0</v>
      </c>
      <c r="W262" s="188"/>
      <c r="X262" s="190"/>
      <c r="Y262" s="190"/>
    </row>
    <row r="263" spans="1:25" ht="15" customHeight="1">
      <c r="A263" s="46" t="str">
        <f t="shared" si="25"/>
        <v>BR0121241040</v>
      </c>
      <c r="B263" s="190" t="s">
        <v>703</v>
      </c>
      <c r="C263" s="190">
        <v>1040</v>
      </c>
      <c r="D263" s="190" t="s">
        <v>1125</v>
      </c>
      <c r="E263" s="190"/>
      <c r="F263" s="39" t="s">
        <v>2194</v>
      </c>
      <c r="G263" s="190" t="s">
        <v>2137</v>
      </c>
      <c r="H263" s="190" t="s">
        <v>391</v>
      </c>
      <c r="I263" s="190"/>
      <c r="J263" s="190"/>
      <c r="K263" s="190"/>
      <c r="L263" s="190"/>
      <c r="M263" s="223">
        <v>2.2189999999999999</v>
      </c>
      <c r="N263" s="162">
        <f t="shared" si="24"/>
        <v>26.777999999999999</v>
      </c>
      <c r="O263" s="161">
        <f>IF(H263="Accessories",0,(VLOOKUP(C263&amp;H263,EE!$I:$L,4,FALSE)))</f>
        <v>2.4</v>
      </c>
      <c r="P263" s="161">
        <f>IF('Simulação Added Value'!$M$5="GERENTE DE CONTA",((N263+O263)/(1-'Simulação Added Value'!$E$19)),((N263+O263)/(1-0.3)))</f>
        <v>39.969863013698628</v>
      </c>
      <c r="Q263" s="190"/>
      <c r="R263" s="190"/>
      <c r="S263" s="188">
        <v>26.777999999999999</v>
      </c>
      <c r="T263" s="188">
        <f>VLOOKUP(A263,'[1]Copia Custo Periodico P_Simulad'!$A:$I,9,0)</f>
        <v>26.777999999999999</v>
      </c>
      <c r="U263" s="188">
        <f t="shared" si="26"/>
        <v>0</v>
      </c>
      <c r="V263" s="148">
        <f t="shared" si="27"/>
        <v>0</v>
      </c>
      <c r="W263" s="190"/>
      <c r="X263" s="190"/>
      <c r="Y263" s="190"/>
    </row>
    <row r="264" spans="1:25" ht="15" customHeight="1">
      <c r="A264" s="46" t="str">
        <f t="shared" si="25"/>
        <v>120003451040</v>
      </c>
      <c r="B264" s="190" t="s">
        <v>703</v>
      </c>
      <c r="C264" s="190">
        <v>1040</v>
      </c>
      <c r="D264" s="190" t="s">
        <v>1125</v>
      </c>
      <c r="E264" s="156"/>
      <c r="F264" s="245">
        <v>12000345</v>
      </c>
      <c r="G264" s="190" t="s">
        <v>2656</v>
      </c>
      <c r="H264" s="190" t="s">
        <v>391</v>
      </c>
      <c r="I264" s="190"/>
      <c r="J264" s="190"/>
      <c r="K264" s="190"/>
      <c r="L264" s="190"/>
      <c r="M264" s="223">
        <v>2.1880000000000002</v>
      </c>
      <c r="N264" s="162">
        <f t="shared" si="24"/>
        <v>26.388639999999999</v>
      </c>
      <c r="O264" s="161">
        <f>IF(H264="Accessories",0,(VLOOKUP(C264&amp;H264,EE!$I:$L,4,FALSE)))</f>
        <v>2.4</v>
      </c>
      <c r="P264" s="161">
        <f>IF('Simulação Added Value'!$M$5="GERENTE DE CONTA",((N264+O264)/(1-'Simulação Added Value'!$E$19)),((N264+O264)/(1-0.3)))</f>
        <v>39.436493150684932</v>
      </c>
      <c r="Q264" s="190"/>
      <c r="R264" s="190"/>
      <c r="S264" s="188">
        <v>26.291519999999998</v>
      </c>
      <c r="T264" s="188">
        <f>VLOOKUP(A264,'[1]Copia Custo Periodico P_Simulad'!$A:$I,9,0)</f>
        <v>26.388639999999999</v>
      </c>
      <c r="U264" s="188">
        <f t="shared" si="26"/>
        <v>9.7120000000000317E-2</v>
      </c>
      <c r="V264" s="148">
        <f t="shared" si="27"/>
        <v>3.6939667238713447E-3</v>
      </c>
      <c r="W264" s="190"/>
      <c r="X264" s="190"/>
      <c r="Y264" s="190"/>
    </row>
    <row r="265" spans="1:25" ht="15" customHeight="1">
      <c r="A265" s="46" t="str">
        <f t="shared" si="25"/>
        <v>120107841040</v>
      </c>
      <c r="B265" s="190" t="s">
        <v>703</v>
      </c>
      <c r="C265" s="190">
        <v>1040</v>
      </c>
      <c r="D265" s="190" t="s">
        <v>1125</v>
      </c>
      <c r="E265" s="190">
        <v>120010784</v>
      </c>
      <c r="F265" s="39">
        <v>12010784</v>
      </c>
      <c r="G265" s="190" t="s">
        <v>1684</v>
      </c>
      <c r="H265" s="190" t="s">
        <v>391</v>
      </c>
      <c r="I265" s="190"/>
      <c r="J265" s="190"/>
      <c r="K265" s="168"/>
      <c r="L265" s="190"/>
      <c r="M265" s="226">
        <v>2.2083900000000001</v>
      </c>
      <c r="N265" s="162">
        <f t="shared" si="24"/>
        <v>26.441199999999998</v>
      </c>
      <c r="O265" s="161">
        <f>IF(H265="Accessories",0,(VLOOKUP(C265&amp;H265,EE!$I:$L,4,FALSE)))</f>
        <v>2.4</v>
      </c>
      <c r="P265" s="161">
        <f>IF('Simulação Added Value'!$M$5="GERENTE DE CONTA",((N265+O265)/(1-'Simulação Added Value'!$E$19)),((N265+O265)/(1-0.3)))</f>
        <v>39.508493150684927</v>
      </c>
      <c r="Q265" s="63" t="e">
        <f>IF('Simulação Added Value'!$M$5="GERENTE DE CONTA",(((N265+O265)+VLOOKUP(A265,'Simulação Added Value'!$N$42:$O$42,2,0))/(1-'Simulação Added Value'!$E$19)),(((((N265+O265)+VLOOKUP(A265,'Simulação Added Value'!$N$42:$O$42,2,0)))/(1-'Simulação Added Value'!$E$19))))</f>
        <v>#N/A</v>
      </c>
      <c r="R265" s="63"/>
      <c r="S265" s="188">
        <v>26.306700000000003</v>
      </c>
      <c r="T265" s="188">
        <f>VLOOKUP(A265,'[1]Copia Custo Periodico P_Simulad'!$A:$I,9,0)</f>
        <v>26.441199999999998</v>
      </c>
      <c r="U265" s="188">
        <f t="shared" si="26"/>
        <v>0.13449999999999562</v>
      </c>
      <c r="V265" s="148">
        <f t="shared" si="27"/>
        <v>5.1127659493588329E-3</v>
      </c>
      <c r="W265" s="188"/>
      <c r="X265" s="187"/>
      <c r="Y265" s="187"/>
    </row>
    <row r="266" spans="1:25" ht="15" customHeight="1">
      <c r="A266" s="46" t="str">
        <f t="shared" si="25"/>
        <v>BR0118951040</v>
      </c>
      <c r="B266" s="190" t="s">
        <v>703</v>
      </c>
      <c r="C266" s="190">
        <v>1040</v>
      </c>
      <c r="D266" s="190" t="s">
        <v>1125</v>
      </c>
      <c r="E266" s="190">
        <v>320011895</v>
      </c>
      <c r="F266" s="39" t="s">
        <v>1174</v>
      </c>
      <c r="G266" s="190" t="s">
        <v>1694</v>
      </c>
      <c r="H266" s="190" t="s">
        <v>391</v>
      </c>
      <c r="I266" s="190"/>
      <c r="J266" s="190"/>
      <c r="K266" s="190"/>
      <c r="L266" s="190"/>
      <c r="M266" s="223">
        <v>2.1429999999999998</v>
      </c>
      <c r="N266" s="162">
        <f t="shared" si="24"/>
        <v>28.58972</v>
      </c>
      <c r="O266" s="161">
        <f>IF(H266="Accessories",0,(VLOOKUP(C266&amp;H266,EE!$I:$L,4,FALSE)))</f>
        <v>2.4</v>
      </c>
      <c r="P266" s="161">
        <f>IF('Simulação Added Value'!$M$5="GERENTE DE CONTA",((N266+O266)/(1-'Simulação Added Value'!$E$19)),((N266+O266)/(1-0.3)))</f>
        <v>42.451671232876713</v>
      </c>
      <c r="Q266" s="190"/>
      <c r="R266" s="190"/>
      <c r="S266" s="188">
        <v>28.35164</v>
      </c>
      <c r="T266" s="188">
        <f>VLOOKUP(A266,'[1]Copia Custo Periodico P_Simulad'!$A:$I,9,0)</f>
        <v>28.58972</v>
      </c>
      <c r="U266" s="188">
        <f t="shared" si="26"/>
        <v>0.23808000000000007</v>
      </c>
      <c r="V266" s="148">
        <f t="shared" si="27"/>
        <v>8.397397822489383E-3</v>
      </c>
      <c r="W266" s="190"/>
      <c r="X266" s="190"/>
      <c r="Y266" s="190"/>
    </row>
    <row r="267" spans="1:25" ht="15" customHeight="1">
      <c r="A267" s="46" t="str">
        <f t="shared" si="25"/>
        <v>BR0118941040</v>
      </c>
      <c r="B267" s="190" t="s">
        <v>703</v>
      </c>
      <c r="C267" s="190">
        <v>1040</v>
      </c>
      <c r="D267" s="190" t="s">
        <v>1125</v>
      </c>
      <c r="E267" s="190">
        <v>320011894</v>
      </c>
      <c r="F267" s="39" t="s">
        <v>1173</v>
      </c>
      <c r="G267" s="190" t="s">
        <v>1693</v>
      </c>
      <c r="H267" s="190" t="s">
        <v>391</v>
      </c>
      <c r="I267" s="190"/>
      <c r="J267" s="190"/>
      <c r="K267" s="190"/>
      <c r="L267" s="190"/>
      <c r="M267" s="223">
        <v>2.2189999999999999</v>
      </c>
      <c r="N267" s="162">
        <f t="shared" si="24"/>
        <v>27.253440000000001</v>
      </c>
      <c r="O267" s="161">
        <f>IF(H267="Accessories",0,(VLOOKUP(C267&amp;H267,EE!$I:$L,4,FALSE)))</f>
        <v>2.4</v>
      </c>
      <c r="P267" s="161">
        <f>IF('Simulação Added Value'!$M$5="GERENTE DE CONTA",((N267+O267)/(1-'Simulação Added Value'!$E$19)),((N267+O267)/(1-0.3)))</f>
        <v>40.621150684931507</v>
      </c>
      <c r="Q267" s="190"/>
      <c r="R267" s="190"/>
      <c r="S267" s="188">
        <v>26.98799</v>
      </c>
      <c r="T267" s="188">
        <f>VLOOKUP(A267,'[1]Copia Custo Periodico P_Simulad'!$A:$I,9,0)</f>
        <v>27.253440000000001</v>
      </c>
      <c r="U267" s="188">
        <f t="shared" si="26"/>
        <v>0.2654500000000013</v>
      </c>
      <c r="V267" s="148">
        <f t="shared" si="27"/>
        <v>9.8358566162208838E-3</v>
      </c>
      <c r="W267" s="190"/>
      <c r="X267" s="190"/>
      <c r="Y267" s="190"/>
    </row>
    <row r="268" spans="1:25" ht="15" customHeight="1">
      <c r="A268" s="46" t="str">
        <f t="shared" si="25"/>
        <v>BR0119121040</v>
      </c>
      <c r="B268" s="190" t="s">
        <v>703</v>
      </c>
      <c r="C268" s="190">
        <v>1040</v>
      </c>
      <c r="D268" s="190" t="s">
        <v>1125</v>
      </c>
      <c r="E268" s="190">
        <v>320011912</v>
      </c>
      <c r="F268" s="39" t="s">
        <v>1177</v>
      </c>
      <c r="G268" s="190" t="s">
        <v>1697</v>
      </c>
      <c r="H268" s="190" t="s">
        <v>391</v>
      </c>
      <c r="I268" s="190"/>
      <c r="J268" s="190"/>
      <c r="K268" s="190"/>
      <c r="L268" s="190"/>
      <c r="M268" s="223">
        <v>2.2160000000000002</v>
      </c>
      <c r="N268" s="162">
        <f t="shared" si="24"/>
        <v>28.0777</v>
      </c>
      <c r="O268" s="161">
        <f>IF(H268="Accessories",0,(VLOOKUP(C268&amp;H268,EE!$I:$L,4,FALSE)))</f>
        <v>2.4</v>
      </c>
      <c r="P268" s="161">
        <f>IF('Simulação Added Value'!$M$5="GERENTE DE CONTA",((N268+O268)/(1-'Simulação Added Value'!$E$19)),((N268+O268)/(1-0.3)))</f>
        <v>41.750273972602741</v>
      </c>
      <c r="Q268" s="190"/>
      <c r="R268" s="190"/>
      <c r="S268" s="188">
        <v>27.75</v>
      </c>
      <c r="T268" s="188">
        <f>VLOOKUP(A268,'[1]Copia Custo Periodico P_Simulad'!$A:$I,9,0)</f>
        <v>28.0777</v>
      </c>
      <c r="U268" s="188">
        <f t="shared" si="26"/>
        <v>0.3277000000000001</v>
      </c>
      <c r="V268" s="148">
        <f t="shared" si="27"/>
        <v>1.1809009009009053E-2</v>
      </c>
      <c r="W268" s="190"/>
      <c r="X268" s="190"/>
      <c r="Y268" s="190"/>
    </row>
    <row r="269" spans="1:25" ht="15" customHeight="1">
      <c r="A269" s="46" t="str">
        <f t="shared" si="25"/>
        <v>120003481040</v>
      </c>
      <c r="B269" s="190" t="s">
        <v>703</v>
      </c>
      <c r="C269" s="190">
        <v>1040</v>
      </c>
      <c r="D269" s="190" t="s">
        <v>1125</v>
      </c>
      <c r="E269" s="156"/>
      <c r="F269" s="245">
        <v>12000348</v>
      </c>
      <c r="G269" s="190" t="s">
        <v>2625</v>
      </c>
      <c r="H269" s="190" t="s">
        <v>391</v>
      </c>
      <c r="I269" s="190"/>
      <c r="J269" s="190"/>
      <c r="K269" s="190"/>
      <c r="L269" s="190"/>
      <c r="M269" s="223">
        <v>2.1</v>
      </c>
      <c r="N269" s="162">
        <f t="shared" si="24"/>
        <v>27.210760000000001</v>
      </c>
      <c r="O269" s="161">
        <f>IF(H269="Accessories",0,(VLOOKUP(C269&amp;H269,EE!$I:$L,4,FALSE)))</f>
        <v>2.4</v>
      </c>
      <c r="P269" s="161">
        <f>IF('Simulação Added Value'!$M$5="GERENTE DE CONTA",((N269+O269)/(1-'Simulação Added Value'!$E$19)),((N269+O269)/(1-0.3)))</f>
        <v>40.562684931506851</v>
      </c>
      <c r="Q269" s="190"/>
      <c r="R269" s="190"/>
      <c r="S269" s="188">
        <v>26.886369999999999</v>
      </c>
      <c r="T269" s="188">
        <f>VLOOKUP(A269,'[1]Copia Custo Periodico P_Simulad'!$A:$I,9,0)</f>
        <v>27.210760000000001</v>
      </c>
      <c r="U269" s="188">
        <f t="shared" si="26"/>
        <v>0.32439000000000107</v>
      </c>
      <c r="V269" s="148">
        <f t="shared" si="27"/>
        <v>1.2065221151088767E-2</v>
      </c>
      <c r="W269" s="190"/>
      <c r="X269" s="190"/>
      <c r="Y269" s="190"/>
    </row>
    <row r="270" spans="1:25" ht="15" customHeight="1">
      <c r="A270" s="46" t="str">
        <f t="shared" si="25"/>
        <v>BR0119081040</v>
      </c>
      <c r="B270" s="190" t="s">
        <v>703</v>
      </c>
      <c r="C270" s="190">
        <v>1040</v>
      </c>
      <c r="D270" s="190" t="s">
        <v>1125</v>
      </c>
      <c r="E270" s="190">
        <v>320011908</v>
      </c>
      <c r="F270" s="39" t="s">
        <v>1172</v>
      </c>
      <c r="G270" s="190" t="s">
        <v>1692</v>
      </c>
      <c r="H270" s="190" t="s">
        <v>391</v>
      </c>
      <c r="I270" s="190"/>
      <c r="J270" s="190"/>
      <c r="K270" s="190"/>
      <c r="L270" s="190"/>
      <c r="M270" s="223">
        <v>2.206</v>
      </c>
      <c r="N270" s="162">
        <f t="shared" si="24"/>
        <v>27.427520000000001</v>
      </c>
      <c r="O270" s="161">
        <f>IF(H270="Accessories",0,(VLOOKUP(C270&amp;H270,EE!$I:$L,4,FALSE)))</f>
        <v>2.4</v>
      </c>
      <c r="P270" s="161">
        <f>IF('Simulação Added Value'!$M$5="GERENTE DE CONTA",((N270+O270)/(1-'Simulação Added Value'!$E$19)),((N270+O270)/(1-0.3)))</f>
        <v>40.859616438356163</v>
      </c>
      <c r="Q270" s="190"/>
      <c r="R270" s="190"/>
      <c r="S270" s="188">
        <v>14.23911</v>
      </c>
      <c r="T270" s="188">
        <f>VLOOKUP(A270,'[1]Copia Custo Periodico P_Simulad'!$A:$I,9,0)</f>
        <v>27.427520000000001</v>
      </c>
      <c r="U270" s="188">
        <f t="shared" si="26"/>
        <v>13.188410000000001</v>
      </c>
      <c r="V270" s="148">
        <f t="shared" si="27"/>
        <v>0.926210275782686</v>
      </c>
      <c r="W270" s="190"/>
      <c r="X270" s="190"/>
      <c r="Y270" s="190"/>
    </row>
    <row r="271" spans="1:25" ht="15" customHeight="1">
      <c r="A271" s="46" t="str">
        <f t="shared" si="25"/>
        <v>BR0120271040</v>
      </c>
      <c r="B271" s="190" t="s">
        <v>703</v>
      </c>
      <c r="C271" s="190">
        <v>1040</v>
      </c>
      <c r="D271" s="190" t="s">
        <v>1125</v>
      </c>
      <c r="E271" s="190">
        <v>320012027</v>
      </c>
      <c r="F271" s="39" t="s">
        <v>1179</v>
      </c>
      <c r="G271" s="190" t="s">
        <v>1699</v>
      </c>
      <c r="H271" s="190" t="s">
        <v>422</v>
      </c>
      <c r="I271" s="190"/>
      <c r="J271" s="190"/>
      <c r="K271" s="190"/>
      <c r="L271" s="190"/>
      <c r="M271" s="223">
        <v>3.016</v>
      </c>
      <c r="N271" s="162">
        <f t="shared" si="24"/>
        <v>17.667249999999999</v>
      </c>
      <c r="O271" s="161">
        <f>IF(H271="Accessories",0,(VLOOKUP(C271&amp;H271,EE!$I:$L,4,FALSE)))</f>
        <v>2.4</v>
      </c>
      <c r="P271" s="161">
        <f>IF('Simulação Added Value'!$M$5="GERENTE DE CONTA",((N271+O271)/(1-'Simulação Added Value'!$E$19)),((N271+O271)/(1-0.3)))</f>
        <v>27.489383561643834</v>
      </c>
      <c r="Q271" s="190"/>
      <c r="R271" s="190"/>
      <c r="S271" s="188">
        <v>17.667249999999999</v>
      </c>
      <c r="T271" s="188">
        <f>VLOOKUP(A271,'[1]Copia Custo Periodico P_Simulad'!$A:$I,9,0)</f>
        <v>17.667249999999999</v>
      </c>
      <c r="U271" s="188">
        <f t="shared" si="26"/>
        <v>0</v>
      </c>
      <c r="V271" s="148">
        <f t="shared" si="27"/>
        <v>0</v>
      </c>
      <c r="W271" s="190"/>
      <c r="X271" s="190"/>
      <c r="Y271" s="190"/>
    </row>
    <row r="272" spans="1:25" ht="15" customHeight="1">
      <c r="A272" s="46" t="str">
        <f t="shared" si="25"/>
        <v>BR0124151040</v>
      </c>
      <c r="B272" s="190" t="s">
        <v>703</v>
      </c>
      <c r="C272" s="190">
        <v>1040</v>
      </c>
      <c r="D272" s="190" t="s">
        <v>1125</v>
      </c>
      <c r="E272" s="190"/>
      <c r="F272" s="190" t="s">
        <v>3096</v>
      </c>
      <c r="G272" s="190" t="s">
        <v>3097</v>
      </c>
      <c r="H272" s="190" t="s">
        <v>422</v>
      </c>
      <c r="I272" s="190"/>
      <c r="J272" s="190"/>
      <c r="K272" s="190"/>
      <c r="L272" s="190"/>
      <c r="M272" s="226">
        <v>2.9</v>
      </c>
      <c r="N272" s="162">
        <f t="shared" si="24"/>
        <v>37.208239999999996</v>
      </c>
      <c r="O272" s="161">
        <f>IF(H272="Accessories",0,(VLOOKUP(C272&amp;H272,EE!$I:$L,4,FALSE)))</f>
        <v>2.4</v>
      </c>
      <c r="P272" s="161">
        <f>IF('Simulação Added Value'!$M$5="GERENTE DE CONTA",((N272+O272)/(1-'Simulação Added Value'!$E$19)),((N272+O272)/(1-0.3)))</f>
        <v>54.257863013698625</v>
      </c>
      <c r="Q272" s="190"/>
      <c r="R272" s="190"/>
      <c r="S272" s="193">
        <v>37.208239999999996</v>
      </c>
      <c r="T272" s="188">
        <f>VLOOKUP(A272,'[1]Copia Custo Periodico P_Simulad'!$A:$I,9,0)</f>
        <v>37.208239999999996</v>
      </c>
      <c r="U272" s="188">
        <f t="shared" si="26"/>
        <v>0</v>
      </c>
      <c r="V272" s="148">
        <f t="shared" si="27"/>
        <v>0</v>
      </c>
      <c r="W272" s="190"/>
      <c r="X272" s="190"/>
      <c r="Y272" s="190"/>
    </row>
    <row r="273" spans="1:25" ht="15" customHeight="1">
      <c r="A273" s="46" t="str">
        <f t="shared" si="25"/>
        <v>BR0113044010</v>
      </c>
      <c r="B273" s="190" t="s">
        <v>447</v>
      </c>
      <c r="C273" s="190">
        <v>4010</v>
      </c>
      <c r="D273" s="190" t="s">
        <v>1126</v>
      </c>
      <c r="E273" s="190">
        <v>320011304</v>
      </c>
      <c r="F273" s="39" t="s">
        <v>1180</v>
      </c>
      <c r="G273" s="190" t="s">
        <v>1700</v>
      </c>
      <c r="H273" s="190" t="s">
        <v>405</v>
      </c>
      <c r="I273" s="190"/>
      <c r="J273" s="190"/>
      <c r="K273" s="168"/>
      <c r="L273" s="190"/>
      <c r="M273" s="226">
        <v>16.376999999999999</v>
      </c>
      <c r="N273" s="162">
        <f>S273</f>
        <v>189.74939000000001</v>
      </c>
      <c r="O273" s="161">
        <f>IF(H273="Accessories",0,(VLOOKUP(C273&amp;H273,EE!$I:$L,4,FALSE)))</f>
        <v>7.52</v>
      </c>
      <c r="P273" s="161">
        <f>IF('Simulação Added Value'!$M$5="GERENTE DE CONTA",((N273+O273)/(1-'Simulação Added Value'!$E$19)),((N273+O273)/(1-0.3)))</f>
        <v>270.23204109589045</v>
      </c>
      <c r="Q273" s="63" t="e">
        <f>IF('Simulação Added Value'!$M$5="GERENTE DE CONTA",(((N273+O273)+VLOOKUP(A273,'Simulação Added Value'!$N$42:$O$42,2,0))/(1-'Simulação Added Value'!$E$19)),(((((N273+O273)+VLOOKUP(A273,'Simulação Added Value'!$N$42:$O$42,2,0)))/(1-'Simulação Added Value'!$E$19))))</f>
        <v>#N/A</v>
      </c>
      <c r="R273" s="63"/>
      <c r="S273" s="188">
        <v>189.74939000000001</v>
      </c>
      <c r="T273" s="188">
        <f>VLOOKUP(A273,'[1]Copia Custo Periodico P_Simulad'!$A:$I,9,0)</f>
        <v>187.0171</v>
      </c>
      <c r="U273" s="188">
        <f t="shared" si="26"/>
        <v>-2.7322900000000061</v>
      </c>
      <c r="V273" s="148">
        <f t="shared" si="27"/>
        <v>-1.4399466580630405E-2</v>
      </c>
      <c r="W273" s="188"/>
      <c r="X273" s="187"/>
      <c r="Y273" s="187"/>
    </row>
    <row r="274" spans="1:25" ht="15" customHeight="1">
      <c r="A274" s="46" t="str">
        <f t="shared" si="25"/>
        <v>BR0113124010</v>
      </c>
      <c r="B274" s="190" t="s">
        <v>447</v>
      </c>
      <c r="C274" s="190">
        <v>4010</v>
      </c>
      <c r="D274" s="190" t="s">
        <v>1126</v>
      </c>
      <c r="E274" s="190">
        <v>320011312</v>
      </c>
      <c r="F274" s="39" t="s">
        <v>1181</v>
      </c>
      <c r="G274" s="190" t="s">
        <v>1701</v>
      </c>
      <c r="H274" s="190" t="s">
        <v>405</v>
      </c>
      <c r="I274" s="190"/>
      <c r="J274" s="190"/>
      <c r="K274" s="168"/>
      <c r="L274" s="190"/>
      <c r="M274" s="226">
        <v>16.435199999999998</v>
      </c>
      <c r="N274" s="162">
        <f>T274</f>
        <v>99.117000000000004</v>
      </c>
      <c r="O274" s="161">
        <f>IF(H274="Accessories",0,(VLOOKUP(C274&amp;H274,EE!$I:$L,4,FALSE)))</f>
        <v>7.52</v>
      </c>
      <c r="P274" s="161">
        <f>IF('Simulação Added Value'!$M$5="GERENTE DE CONTA",((N274+O274)/(1-'Simulação Added Value'!$E$19)),((N274+O274)/(1-0.3)))</f>
        <v>146.07808219178082</v>
      </c>
      <c r="Q274" s="63" t="e">
        <f>IF('Simulação Added Value'!$M$5="GERENTE DE CONTA",(((N274+O274)+VLOOKUP(A274,'Simulação Added Value'!$N$42:$O$42,2,0))/(1-'Simulação Added Value'!$E$19)),(((((N274+O274)+VLOOKUP(A274,'Simulação Added Value'!$N$42:$O$42,2,0)))/(1-'Simulação Added Value'!$E$19))))</f>
        <v>#N/A</v>
      </c>
      <c r="R274" s="63"/>
      <c r="S274" s="188">
        <v>99.117000000000004</v>
      </c>
      <c r="T274" s="188">
        <f>VLOOKUP(A274,'[1]Copia Custo Periodico P_Simulad'!$A:$I,9,0)</f>
        <v>99.117000000000004</v>
      </c>
      <c r="U274" s="188">
        <f t="shared" si="26"/>
        <v>0</v>
      </c>
      <c r="V274" s="148">
        <f t="shared" si="27"/>
        <v>0</v>
      </c>
      <c r="W274" s="188"/>
      <c r="X274" s="187"/>
      <c r="Y274" s="187"/>
    </row>
    <row r="275" spans="1:25" ht="15" customHeight="1">
      <c r="A275" s="46" t="str">
        <f t="shared" si="25"/>
        <v>BR0121974010</v>
      </c>
      <c r="B275" s="190" t="s">
        <v>447</v>
      </c>
      <c r="C275" s="198">
        <v>4010</v>
      </c>
      <c r="D275" s="190" t="s">
        <v>1126</v>
      </c>
      <c r="E275" s="190"/>
      <c r="F275" s="39" t="s">
        <v>2622</v>
      </c>
      <c r="G275" s="190" t="s">
        <v>2621</v>
      </c>
      <c r="H275" s="190" t="s">
        <v>405</v>
      </c>
      <c r="I275" s="190"/>
      <c r="J275" s="190"/>
      <c r="K275" s="190"/>
      <c r="L275" s="190"/>
      <c r="M275" s="225">
        <v>16</v>
      </c>
      <c r="N275" s="162">
        <f>T275</f>
        <v>226.73662999999999</v>
      </c>
      <c r="O275" s="161">
        <f>IF(H275="Accessories",0,(VLOOKUP(C275&amp;H275,EE!$I:$L,4,FALSE)))</f>
        <v>7.52</v>
      </c>
      <c r="P275" s="161">
        <f>IF('Simulação Added Value'!$M$5="GERENTE DE CONTA",((N275+O275)/(1-'Simulação Added Value'!$E$19)),((N275+O275)/(1-0.3)))</f>
        <v>320.89949315068492</v>
      </c>
      <c r="Q275" s="190"/>
      <c r="R275" s="190"/>
      <c r="S275" s="188">
        <v>226.73662999999999</v>
      </c>
      <c r="T275" s="188">
        <f>VLOOKUP(A275,'[1]Copia Custo Periodico P_Simulad'!$A:$I,9,0)</f>
        <v>226.73662999999999</v>
      </c>
      <c r="U275" s="188">
        <f t="shared" si="26"/>
        <v>0</v>
      </c>
      <c r="V275" s="148">
        <f t="shared" si="27"/>
        <v>0</v>
      </c>
      <c r="W275" s="190"/>
      <c r="X275" s="190"/>
      <c r="Y275" s="190"/>
    </row>
    <row r="276" spans="1:25" ht="15" customHeight="1">
      <c r="A276" s="46" t="str">
        <f t="shared" si="25"/>
        <v>220109461040</v>
      </c>
      <c r="B276" s="190" t="s">
        <v>703</v>
      </c>
      <c r="C276" s="190">
        <v>1040</v>
      </c>
      <c r="D276" s="190" t="s">
        <v>1125</v>
      </c>
      <c r="E276" s="190">
        <v>120010946</v>
      </c>
      <c r="F276" s="39">
        <v>22010946</v>
      </c>
      <c r="G276" s="190" t="s">
        <v>1641</v>
      </c>
      <c r="H276" s="190" t="s">
        <v>1108</v>
      </c>
      <c r="I276" s="190"/>
      <c r="J276" s="190"/>
      <c r="K276" s="190"/>
      <c r="L276" s="190"/>
      <c r="M276" s="223">
        <v>0.9</v>
      </c>
      <c r="N276" s="162">
        <f>S276</f>
        <v>10.532830000000001</v>
      </c>
      <c r="O276" s="161">
        <f>IF(H276="Accessories",0,(VLOOKUP(C276&amp;H276,EE!$I:$L,4,FALSE)))</f>
        <v>0.38</v>
      </c>
      <c r="P276" s="161">
        <f>IF('Simulação Added Value'!$M$5="GERENTE DE CONTA",((N276+O276)/(1-'Simulação Added Value'!$E$19)),((N276+O276)/(1-0.3)))</f>
        <v>14.949082191780825</v>
      </c>
      <c r="Q276" s="190"/>
      <c r="R276" s="190"/>
      <c r="S276" s="188">
        <v>10.532830000000001</v>
      </c>
      <c r="T276" s="188">
        <f>VLOOKUP(A276,'[1]Copia Custo Periodico P_Simulad'!$A:$I,9,0)</f>
        <v>10.31451</v>
      </c>
      <c r="U276" s="188">
        <f t="shared" si="26"/>
        <v>-0.21832000000000029</v>
      </c>
      <c r="V276" s="148">
        <f t="shared" si="27"/>
        <v>-2.0727572741608857E-2</v>
      </c>
      <c r="W276" s="190"/>
      <c r="X276" s="190"/>
      <c r="Y276" s="190"/>
    </row>
    <row r="277" spans="1:25" ht="15" customHeight="1">
      <c r="A277" s="46" t="str">
        <f t="shared" si="25"/>
        <v>220120371040</v>
      </c>
      <c r="B277" s="190" t="s">
        <v>703</v>
      </c>
      <c r="C277" s="190">
        <v>1040</v>
      </c>
      <c r="D277" s="190" t="s">
        <v>1125</v>
      </c>
      <c r="E277" s="190"/>
      <c r="F277" s="190">
        <v>22012037</v>
      </c>
      <c r="G277" s="190" t="s">
        <v>3382</v>
      </c>
      <c r="H277" s="190" t="s">
        <v>406</v>
      </c>
      <c r="I277" s="190"/>
      <c r="J277" s="190"/>
      <c r="K277" s="190"/>
      <c r="L277" s="190"/>
      <c r="M277" s="190">
        <v>7.1999999999999995E-2</v>
      </c>
      <c r="N277" s="162">
        <f>T277</f>
        <v>0.81682999999999995</v>
      </c>
      <c r="O277" s="161">
        <f>IF(H277="Accessories",0,(VLOOKUP(C277&amp;H277,EE!$I:$L,4,FALSE)))</f>
        <v>4.6399999999999997E-2</v>
      </c>
      <c r="P277" s="161">
        <f>IF('Simulação Added Value'!$M$5="GERENTE DE CONTA",((N277+O277)/(1-'Simulação Added Value'!$E$19)),((N277+O277)/(1-0.3)))</f>
        <v>1.1825068493150683</v>
      </c>
      <c r="Q277" s="190"/>
      <c r="R277" s="190"/>
      <c r="T277" s="188">
        <f>VLOOKUP(A277,'[1]Copia Custo Periodico P_Simulad'!$A:$I,9,0)</f>
        <v>0.81682999999999995</v>
      </c>
      <c r="U277" s="188">
        <f t="shared" si="26"/>
        <v>0.81682999999999995</v>
      </c>
      <c r="V277" s="148">
        <f t="shared" si="27"/>
        <v>0</v>
      </c>
      <c r="W277" s="190"/>
      <c r="X277" s="190"/>
      <c r="Y277" s="190"/>
    </row>
    <row r="278" spans="1:25" ht="15" customHeight="1">
      <c r="A278" s="46" t="str">
        <f t="shared" si="25"/>
        <v>220120351040</v>
      </c>
      <c r="B278" s="190" t="s">
        <v>703</v>
      </c>
      <c r="C278" s="190">
        <v>1040</v>
      </c>
      <c r="D278" s="190" t="s">
        <v>1125</v>
      </c>
      <c r="E278" s="190"/>
      <c r="F278" s="190">
        <v>22012035</v>
      </c>
      <c r="G278" s="190" t="s">
        <v>3384</v>
      </c>
      <c r="H278" s="190" t="s">
        <v>406</v>
      </c>
      <c r="I278" s="186"/>
      <c r="J278" s="186"/>
      <c r="K278" s="190"/>
      <c r="L278" s="186"/>
      <c r="M278" s="190">
        <v>7.0000000000000007E-2</v>
      </c>
      <c r="N278" s="162">
        <f>T278</f>
        <v>0.82401000000000002</v>
      </c>
      <c r="O278" s="161">
        <f>IF(H278="Accessories",0,(VLOOKUP(C278&amp;H278,EE!$I:$L,4,FALSE)))</f>
        <v>4.6399999999999997E-2</v>
      </c>
      <c r="P278" s="161">
        <f>IF('Simulação Added Value'!$M$5="GERENTE DE CONTA",((N278+O278)/(1-'Simulação Added Value'!$E$19)),((N278+O278)/(1-0.3)))</f>
        <v>1.1923424657534247</v>
      </c>
      <c r="Q278" s="190"/>
      <c r="R278" s="190"/>
      <c r="T278" s="188">
        <f>VLOOKUP(A278,'[1]Copia Custo Periodico P_Simulad'!$A:$I,9,0)</f>
        <v>0.82401000000000002</v>
      </c>
      <c r="U278" s="188">
        <f t="shared" si="26"/>
        <v>0.82401000000000002</v>
      </c>
      <c r="V278" s="148">
        <f t="shared" si="27"/>
        <v>0</v>
      </c>
      <c r="W278" s="190"/>
      <c r="X278" s="190"/>
      <c r="Y278" s="190"/>
    </row>
    <row r="279" spans="1:25" ht="15" customHeight="1">
      <c r="A279" s="46" t="str">
        <f t="shared" si="25"/>
        <v>BR0112914010</v>
      </c>
      <c r="B279" s="190" t="s">
        <v>447</v>
      </c>
      <c r="C279" s="190">
        <v>4010</v>
      </c>
      <c r="D279" s="190" t="s">
        <v>1126</v>
      </c>
      <c r="E279" s="190">
        <v>320011291</v>
      </c>
      <c r="F279" s="39" t="s">
        <v>1184</v>
      </c>
      <c r="G279" s="190" t="s">
        <v>1704</v>
      </c>
      <c r="H279" s="190" t="s">
        <v>660</v>
      </c>
      <c r="I279" s="190"/>
      <c r="J279" s="190"/>
      <c r="K279" s="168"/>
      <c r="L279" s="190"/>
      <c r="M279" s="226">
        <v>65.974000000000004</v>
      </c>
      <c r="N279" s="162">
        <f>S279</f>
        <v>639.38317999999992</v>
      </c>
      <c r="O279" s="161">
        <f>IF(H279="Accessories",0,(VLOOKUP(C279&amp;H279,EE!$I:$L,4,FALSE)))</f>
        <v>12.12</v>
      </c>
      <c r="P279" s="161">
        <f>IF('Simulação Added Value'!$M$5="GERENTE DE CONTA",((N279+O279)/(1-'Simulação Added Value'!$E$19)),((N279+O279)/(1-0.3)))</f>
        <v>892.47010958904104</v>
      </c>
      <c r="Q279" s="63" t="e">
        <f>IF('Simulação Added Value'!$M$5="GERENTE DE CONTA",(((N279+O279)+VLOOKUP(A279,'Simulação Added Value'!$N$42:$O$42,2,0))/(1-'Simulação Added Value'!$E$19)),(((((N279+O279)+VLOOKUP(A279,'Simulação Added Value'!$N$42:$O$42,2,0)))/(1-'Simulação Added Value'!$E$19))))</f>
        <v>#N/A</v>
      </c>
      <c r="R279" s="63"/>
      <c r="S279" s="188">
        <v>639.38317999999992</v>
      </c>
      <c r="T279" s="188">
        <f>VLOOKUP(A279,'[1]Copia Custo Periodico P_Simulad'!$A:$I,9,0)</f>
        <v>590.42167000000006</v>
      </c>
      <c r="U279" s="188">
        <f t="shared" si="26"/>
        <v>-48.961509999999862</v>
      </c>
      <c r="V279" s="148">
        <f t="shared" si="27"/>
        <v>-7.6576162044174945E-2</v>
      </c>
      <c r="W279" s="188"/>
      <c r="X279" s="187"/>
      <c r="Y279" s="187"/>
    </row>
    <row r="280" spans="1:25" ht="15" customHeight="1">
      <c r="A280" s="46" t="str">
        <f t="shared" si="25"/>
        <v>BR0085334010</v>
      </c>
      <c r="B280" s="190" t="s">
        <v>447</v>
      </c>
      <c r="C280" s="190">
        <v>4010</v>
      </c>
      <c r="D280" s="190" t="s">
        <v>1126</v>
      </c>
      <c r="E280" s="190">
        <v>320008533</v>
      </c>
      <c r="F280" s="39" t="s">
        <v>1183</v>
      </c>
      <c r="G280" s="190" t="s">
        <v>1703</v>
      </c>
      <c r="H280" s="190" t="s">
        <v>660</v>
      </c>
      <c r="I280" s="190"/>
      <c r="J280" s="190"/>
      <c r="K280" s="168"/>
      <c r="L280" s="190"/>
      <c r="M280" s="226">
        <v>65.974000000000004</v>
      </c>
      <c r="N280" s="162">
        <f>S280</f>
        <v>592.34064000000001</v>
      </c>
      <c r="O280" s="161">
        <f>IF(H280="Accessories",0,(VLOOKUP(C280&amp;H280,EE!$I:$L,4,FALSE)))</f>
        <v>12.12</v>
      </c>
      <c r="P280" s="161">
        <f>IF('Simulação Added Value'!$M$5="GERENTE DE CONTA",((N280+O280)/(1-'Simulação Added Value'!$E$19)),((N280+O280)/(1-0.3)))</f>
        <v>828.02827397260273</v>
      </c>
      <c r="Q280" s="63" t="e">
        <f>IF('Simulação Added Value'!$M$5="GERENTE DE CONTA",(((N280+O280)+VLOOKUP(A280,'Simulação Added Value'!$N$42:$O$42,2,0))/(1-'Simulação Added Value'!$E$19)),(((((N280+O280)+VLOOKUP(A280,'Simulação Added Value'!$N$42:$O$42,2,0)))/(1-'Simulação Added Value'!$E$19))))</f>
        <v>#N/A</v>
      </c>
      <c r="R280" s="63"/>
      <c r="S280" s="188">
        <v>592.34064000000001</v>
      </c>
      <c r="T280" s="188">
        <f>VLOOKUP(A280,'[1]Copia Custo Periodico P_Simulad'!$A:$I,9,0)</f>
        <v>578.70621000000006</v>
      </c>
      <c r="U280" s="188">
        <f t="shared" si="26"/>
        <v>-13.634429999999952</v>
      </c>
      <c r="V280" s="148">
        <f t="shared" si="27"/>
        <v>-2.3017887140075244E-2</v>
      </c>
      <c r="W280" s="188"/>
      <c r="X280" s="187"/>
      <c r="Y280" s="187"/>
    </row>
    <row r="281" spans="1:25" ht="15" customHeight="1">
      <c r="A281" s="46" t="str">
        <f t="shared" si="25"/>
        <v>BR0103614010</v>
      </c>
      <c r="B281" s="190" t="s">
        <v>447</v>
      </c>
      <c r="C281" s="190">
        <v>4010</v>
      </c>
      <c r="D281" s="190" t="s">
        <v>1126</v>
      </c>
      <c r="E281" s="190">
        <v>320010361</v>
      </c>
      <c r="F281" s="39" t="s">
        <v>1182</v>
      </c>
      <c r="G281" s="190" t="s">
        <v>1702</v>
      </c>
      <c r="H281" s="190" t="s">
        <v>660</v>
      </c>
      <c r="I281" s="190"/>
      <c r="J281" s="190"/>
      <c r="K281" s="168"/>
      <c r="L281" s="190"/>
      <c r="M281" s="226">
        <v>65.915999999999997</v>
      </c>
      <c r="N281" s="162">
        <f>S281</f>
        <v>589.23572999999999</v>
      </c>
      <c r="O281" s="161">
        <f>IF(H281="Accessories",0,(VLOOKUP(C281&amp;H281,EE!$I:$L,4,FALSE)))</f>
        <v>12.12</v>
      </c>
      <c r="P281" s="161">
        <f>IF('Simulação Added Value'!$M$5="GERENTE DE CONTA",((N281+O281)/(1-'Simulação Added Value'!$E$19)),((N281+O281)/(1-0.3)))</f>
        <v>823.77497260273969</v>
      </c>
      <c r="Q281" s="63" t="e">
        <f>IF('Simulação Added Value'!$M$5="GERENTE DE CONTA",(((N281+O281)+VLOOKUP(A281,'Simulação Added Value'!$N$42:$O$42,2,0))/(1-'Simulação Added Value'!$E$19)),(((((N281+O281)+VLOOKUP(A281,'Simulação Added Value'!$N$42:$O$42,2,0)))/(1-'Simulação Added Value'!$E$19))))</f>
        <v>#N/A</v>
      </c>
      <c r="R281" s="63"/>
      <c r="S281" s="188">
        <v>589.23572999999999</v>
      </c>
      <c r="T281" s="188">
        <f>VLOOKUP(A281,'[1]Copia Custo Periodico P_Simulad'!$A:$I,9,0)</f>
        <v>584.80371000000002</v>
      </c>
      <c r="U281" s="188">
        <f t="shared" si="26"/>
        <v>-4.4320199999999659</v>
      </c>
      <c r="V281" s="148">
        <f t="shared" si="27"/>
        <v>-7.5216416356828075E-3</v>
      </c>
      <c r="W281" s="188"/>
      <c r="X281" s="187"/>
      <c r="Y281" s="187"/>
    </row>
    <row r="282" spans="1:25" ht="15" customHeight="1">
      <c r="A282" s="46" t="str">
        <f t="shared" si="25"/>
        <v>BR0121174010</v>
      </c>
      <c r="B282" s="190" t="s">
        <v>2131</v>
      </c>
      <c r="C282" s="190">
        <v>4010</v>
      </c>
      <c r="D282" s="190" t="s">
        <v>1126</v>
      </c>
      <c r="E282" s="190"/>
      <c r="F282" s="39" t="s">
        <v>2126</v>
      </c>
      <c r="G282" s="190" t="s">
        <v>2127</v>
      </c>
      <c r="H282" s="190" t="s">
        <v>660</v>
      </c>
      <c r="I282" s="190"/>
      <c r="J282" s="190"/>
      <c r="K282" s="190"/>
      <c r="L282" s="190"/>
      <c r="M282" s="223">
        <v>61</v>
      </c>
      <c r="N282" s="162">
        <f>T282</f>
        <v>466.34199999999998</v>
      </c>
      <c r="O282" s="161">
        <f>IF(H282="Accessories",0,(VLOOKUP(C282&amp;H282,EE!$I:$L,4,FALSE)))</f>
        <v>12.12</v>
      </c>
      <c r="P282" s="161">
        <f>IF('Simulação Added Value'!$M$5="GERENTE DE CONTA",((N282+O282)/(1-'Simulação Added Value'!$E$19)),((N282+O282)/(1-0.3)))</f>
        <v>655.42739726027401</v>
      </c>
      <c r="Q282" s="190"/>
      <c r="R282" s="190"/>
      <c r="S282" s="188">
        <v>466.34199999999998</v>
      </c>
      <c r="T282" s="188">
        <f>VLOOKUP(A282,'[1]Copia Custo Periodico P_Simulad'!$A:$I,9,0)</f>
        <v>466.34199999999998</v>
      </c>
      <c r="U282" s="188">
        <f t="shared" si="26"/>
        <v>0</v>
      </c>
      <c r="V282" s="148">
        <f t="shared" si="27"/>
        <v>0</v>
      </c>
      <c r="W282" s="190"/>
      <c r="X282" s="190"/>
      <c r="Y282" s="190"/>
    </row>
    <row r="283" spans="1:25" ht="15" customHeight="1">
      <c r="A283" s="46" t="str">
        <f t="shared" si="25"/>
        <v>BR0122574010</v>
      </c>
      <c r="B283" s="190" t="s">
        <v>447</v>
      </c>
      <c r="C283" s="190">
        <v>4010</v>
      </c>
      <c r="D283" s="190" t="s">
        <v>1126</v>
      </c>
      <c r="E283" s="156"/>
      <c r="F283" s="245" t="s">
        <v>2768</v>
      </c>
      <c r="G283" s="190" t="s">
        <v>2780</v>
      </c>
      <c r="H283" s="190" t="s">
        <v>660</v>
      </c>
      <c r="I283" s="190"/>
      <c r="J283" s="190"/>
      <c r="K283" s="190"/>
      <c r="L283" s="190"/>
      <c r="M283" s="226">
        <v>61</v>
      </c>
      <c r="N283" s="162">
        <f>T283</f>
        <v>327.51249999999999</v>
      </c>
      <c r="O283" s="161">
        <f>IF(H283="Accessories",0,(VLOOKUP(C283&amp;H283,EE!$I:$L,4,FALSE)))</f>
        <v>12.12</v>
      </c>
      <c r="P283" s="161">
        <f>IF('Simulação Added Value'!$M$5="GERENTE DE CONTA",((N283+O283)/(1-'Simulação Added Value'!$E$19)),((N283+O283)/(1-0.3)))</f>
        <v>465.25</v>
      </c>
      <c r="Q283" s="190"/>
      <c r="R283" s="190"/>
      <c r="S283" s="188">
        <v>327.51249999999999</v>
      </c>
      <c r="T283" s="188">
        <f>VLOOKUP(A283,'[1]Copia Custo Periodico P_Simulad'!$A:$I,9,0)</f>
        <v>327.51249999999999</v>
      </c>
      <c r="U283" s="188">
        <f t="shared" si="26"/>
        <v>0</v>
      </c>
      <c r="V283" s="148">
        <f t="shared" si="27"/>
        <v>0</v>
      </c>
      <c r="W283" s="190"/>
      <c r="X283" s="190"/>
      <c r="Y283" s="190"/>
    </row>
    <row r="284" spans="1:25" ht="15" customHeight="1">
      <c r="A284" s="46" t="str">
        <f t="shared" si="25"/>
        <v>BR0123894010</v>
      </c>
      <c r="B284" s="190" t="s">
        <v>447</v>
      </c>
      <c r="C284" s="190">
        <v>4010</v>
      </c>
      <c r="D284" s="190" t="s">
        <v>1126</v>
      </c>
      <c r="E284" s="190"/>
      <c r="F284" s="190" t="s">
        <v>3397</v>
      </c>
      <c r="G284" s="190" t="s">
        <v>3398</v>
      </c>
      <c r="H284" s="190" t="s">
        <v>660</v>
      </c>
      <c r="I284" s="190"/>
      <c r="J284" s="190"/>
      <c r="K284" s="190"/>
      <c r="L284" s="190"/>
      <c r="M284" s="190">
        <v>61</v>
      </c>
      <c r="N284" s="162">
        <f>T284</f>
        <v>572.85445000000004</v>
      </c>
      <c r="O284" s="161">
        <f>IF(H284="Accessories",0,(VLOOKUP(C284&amp;H284,EE!$I:$L,4,FALSE)))</f>
        <v>12.12</v>
      </c>
      <c r="P284" s="161">
        <f>IF('Simulação Added Value'!$M$5="GERENTE DE CONTA",((N284+O284)/(1-'Simulação Added Value'!$E$19)),((N284+O284)/(1-0.3)))</f>
        <v>801.33486301369874</v>
      </c>
      <c r="Q284" s="190"/>
      <c r="R284" s="190"/>
      <c r="T284" s="188">
        <f>VLOOKUP(A284,'[1]Copia Custo Periodico P_Simulad'!$A:$I,9,0)</f>
        <v>572.85445000000004</v>
      </c>
      <c r="U284" s="188">
        <f t="shared" si="26"/>
        <v>572.85445000000004</v>
      </c>
      <c r="V284" s="148">
        <f t="shared" si="27"/>
        <v>0</v>
      </c>
      <c r="W284" s="190"/>
      <c r="X284" s="190"/>
      <c r="Y284" s="190"/>
    </row>
    <row r="285" spans="1:25" ht="15" customHeight="1">
      <c r="A285" s="46" t="str">
        <f t="shared" si="25"/>
        <v>BR0119954010</v>
      </c>
      <c r="B285" s="190" t="s">
        <v>447</v>
      </c>
      <c r="C285" s="190">
        <v>4010</v>
      </c>
      <c r="D285" s="190" t="s">
        <v>1126</v>
      </c>
      <c r="E285" s="190">
        <v>320011995</v>
      </c>
      <c r="F285" s="39" t="s">
        <v>1199</v>
      </c>
      <c r="G285" s="190" t="s">
        <v>1719</v>
      </c>
      <c r="H285" s="190" t="s">
        <v>661</v>
      </c>
      <c r="I285" s="190"/>
      <c r="J285" s="190"/>
      <c r="K285" s="190"/>
      <c r="L285" s="190"/>
      <c r="M285" s="223">
        <v>59</v>
      </c>
      <c r="N285" s="162">
        <f t="shared" ref="N285:N297" si="28">S285</f>
        <v>792.3365</v>
      </c>
      <c r="O285" s="161">
        <f>IF(H285="Accessories",0,(VLOOKUP(C285&amp;H285,EE!$I:$L,4,FALSE)))</f>
        <v>12.12</v>
      </c>
      <c r="P285" s="161">
        <f>IF('Simulação Added Value'!$M$5="GERENTE DE CONTA",((N285+O285)/(1-'Simulação Added Value'!$E$19)),((N285+O285)/(1-0.3)))</f>
        <v>1101.9952054794521</v>
      </c>
      <c r="Q285" s="63" t="e">
        <f>IF('Simulação Added Value'!$M$5="GERENTE DE CONTA",(((N285+O285)+VLOOKUP(A285,'Simulação Added Value'!$N$42:$O$42,2,0))/(1-'Simulação Added Value'!$E$19)),(((((N285+O285)+VLOOKUP(A285,'Simulação Added Value'!$N$42:$O$42,2,0)))/(1-'Simulação Added Value'!$E$19))))</f>
        <v>#N/A</v>
      </c>
      <c r="R285" s="63"/>
      <c r="S285" s="188">
        <v>792.3365</v>
      </c>
      <c r="T285" s="188">
        <f>VLOOKUP(A285,'[1]Copia Custo Periodico P_Simulad'!$A:$I,9,0)</f>
        <v>741.11216999999999</v>
      </c>
      <c r="U285" s="188">
        <f t="shared" si="26"/>
        <v>-51.224330000000009</v>
      </c>
      <c r="V285" s="148">
        <f t="shared" si="27"/>
        <v>-6.4649716376817157E-2</v>
      </c>
      <c r="W285" s="190"/>
      <c r="X285" s="187"/>
      <c r="Y285" s="190"/>
    </row>
    <row r="286" spans="1:25" ht="15" customHeight="1">
      <c r="A286" s="46" t="str">
        <f t="shared" si="25"/>
        <v>BR0121814010</v>
      </c>
      <c r="B286" s="190" t="s">
        <v>447</v>
      </c>
      <c r="C286" s="198">
        <v>4010</v>
      </c>
      <c r="D286" s="190" t="s">
        <v>1126</v>
      </c>
      <c r="E286" s="190"/>
      <c r="F286" s="39" t="s">
        <v>2546</v>
      </c>
      <c r="G286" s="190" t="s">
        <v>2616</v>
      </c>
      <c r="H286" s="190" t="s">
        <v>661</v>
      </c>
      <c r="I286" s="190"/>
      <c r="J286" s="190"/>
      <c r="K286" s="190"/>
      <c r="L286" s="190"/>
      <c r="M286" s="225">
        <v>61</v>
      </c>
      <c r="N286" s="162">
        <f t="shared" si="28"/>
        <v>782.44572000000005</v>
      </c>
      <c r="O286" s="161">
        <f>IF(H286="Accessories",0,(VLOOKUP(C286&amp;H286,EE!$I:$L,4,FALSE)))</f>
        <v>12.12</v>
      </c>
      <c r="P286" s="161">
        <f>IF('Simulação Added Value'!$M$5="GERENTE DE CONTA",((N286+O286)/(1-'Simulação Added Value'!$E$19)),((N286+O286)/(1-0.3)))</f>
        <v>1088.4461917808221</v>
      </c>
      <c r="Q286" s="190"/>
      <c r="R286" s="190"/>
      <c r="S286" s="188">
        <v>782.44572000000005</v>
      </c>
      <c r="T286" s="188">
        <f>VLOOKUP(A286,'[1]Copia Custo Periodico P_Simulad'!$A:$I,9,0)</f>
        <v>741.11216999999999</v>
      </c>
      <c r="U286" s="188">
        <f t="shared" si="26"/>
        <v>-41.333550000000059</v>
      </c>
      <c r="V286" s="148">
        <f t="shared" si="27"/>
        <v>-5.2826092524348001E-2</v>
      </c>
      <c r="W286" s="190"/>
      <c r="X286" s="190"/>
      <c r="Y286" s="190"/>
    </row>
    <row r="287" spans="1:25" ht="15" customHeight="1">
      <c r="A287" s="46" t="str">
        <f t="shared" si="25"/>
        <v>BR0116264010</v>
      </c>
      <c r="B287" s="190" t="s">
        <v>447</v>
      </c>
      <c r="C287" s="190">
        <v>4010</v>
      </c>
      <c r="D287" s="190" t="s">
        <v>1126</v>
      </c>
      <c r="E287" s="190">
        <v>320011626</v>
      </c>
      <c r="F287" s="39" t="s">
        <v>1186</v>
      </c>
      <c r="G287" s="190" t="s">
        <v>1706</v>
      </c>
      <c r="H287" s="190" t="s">
        <v>661</v>
      </c>
      <c r="I287" s="190"/>
      <c r="J287" s="190"/>
      <c r="K287" s="190"/>
      <c r="L287" s="190"/>
      <c r="M287" s="226">
        <v>63</v>
      </c>
      <c r="N287" s="162">
        <f t="shared" si="28"/>
        <v>752.68046000000004</v>
      </c>
      <c r="O287" s="161">
        <f>IF(H287="Accessories",0,(VLOOKUP(C287&amp;H287,EE!$I:$L,4,FALSE)))</f>
        <v>12.12</v>
      </c>
      <c r="P287" s="161">
        <f>IF('Simulação Added Value'!$M$5="GERENTE DE CONTA",((N287+O287)/(1-'Simulação Added Value'!$E$19)),((N287+O287)/(1-0.3)))</f>
        <v>1047.6718630136986</v>
      </c>
      <c r="Q287" s="190"/>
      <c r="R287" s="190"/>
      <c r="S287" s="188">
        <v>752.68046000000004</v>
      </c>
      <c r="T287" s="188">
        <f>VLOOKUP(A287,'[1]Copia Custo Periodico P_Simulad'!$A:$I,9,0)</f>
        <v>723.89787999999999</v>
      </c>
      <c r="U287" s="188">
        <f t="shared" si="26"/>
        <v>-28.782580000000053</v>
      </c>
      <c r="V287" s="148">
        <f t="shared" si="27"/>
        <v>-3.8240105236689748E-2</v>
      </c>
      <c r="W287" s="188"/>
      <c r="X287" s="187"/>
      <c r="Y287" s="187"/>
    </row>
    <row r="288" spans="1:25" ht="15" customHeight="1">
      <c r="A288" s="46" t="str">
        <f t="shared" si="25"/>
        <v>BR0107174010</v>
      </c>
      <c r="B288" s="190" t="s">
        <v>447</v>
      </c>
      <c r="C288" s="190">
        <v>4010</v>
      </c>
      <c r="D288" s="190" t="s">
        <v>1126</v>
      </c>
      <c r="E288" s="190">
        <v>320010717</v>
      </c>
      <c r="F288" s="39" t="s">
        <v>1189</v>
      </c>
      <c r="G288" s="190" t="s">
        <v>1709</v>
      </c>
      <c r="H288" s="190" t="s">
        <v>661</v>
      </c>
      <c r="I288" s="190"/>
      <c r="J288" s="190"/>
      <c r="K288" s="168"/>
      <c r="L288" s="190"/>
      <c r="M288" s="223">
        <v>63</v>
      </c>
      <c r="N288" s="162">
        <f t="shared" si="28"/>
        <v>737.56748000000005</v>
      </c>
      <c r="O288" s="161">
        <f>IF(H288="Accessories",0,(VLOOKUP(C288&amp;H288,EE!$I:$L,4,FALSE)))</f>
        <v>12.12</v>
      </c>
      <c r="P288" s="161">
        <f>IF('Simulação Added Value'!$M$5="GERENTE DE CONTA",((N288+O288)/(1-'Simulação Added Value'!$E$19)),((N288+O288)/(1-0.3)))</f>
        <v>1026.9691506849315</v>
      </c>
      <c r="Q288" s="63" t="e">
        <f>IF('Simulação Added Value'!$M$5="GERENTE DE CONTA",(((N288+O288)+VLOOKUP(A288,'Simulação Added Value'!$N$42:$O$42,2,0))/(1-'Simulação Added Value'!$E$19)),(((((N288+O288)+VLOOKUP(A288,'Simulação Added Value'!$N$42:$O$42,2,0)))/(1-'Simulação Added Value'!$E$19))))</f>
        <v>#N/A</v>
      </c>
      <c r="R288" s="63"/>
      <c r="S288" s="188">
        <v>737.56748000000005</v>
      </c>
      <c r="T288" s="188">
        <f>VLOOKUP(A288,'[1]Copia Custo Periodico P_Simulad'!$A:$I,9,0)</f>
        <v>720.87581999999998</v>
      </c>
      <c r="U288" s="188">
        <f t="shared" si="26"/>
        <v>-16.69166000000007</v>
      </c>
      <c r="V288" s="148">
        <f t="shared" si="27"/>
        <v>-2.2630688652379383E-2</v>
      </c>
      <c r="W288" s="188"/>
      <c r="X288" s="187"/>
      <c r="Y288" s="187"/>
    </row>
    <row r="289" spans="1:25" ht="15" customHeight="1">
      <c r="A289" s="46" t="str">
        <f t="shared" si="25"/>
        <v>BR0117584010</v>
      </c>
      <c r="B289" s="190" t="s">
        <v>447</v>
      </c>
      <c r="C289" s="190">
        <v>4010</v>
      </c>
      <c r="D289" s="190" t="s">
        <v>1126</v>
      </c>
      <c r="E289" s="190">
        <v>320011758</v>
      </c>
      <c r="F289" s="39" t="s">
        <v>1190</v>
      </c>
      <c r="G289" s="190" t="s">
        <v>1710</v>
      </c>
      <c r="H289" s="190" t="s">
        <v>661</v>
      </c>
      <c r="I289" s="190"/>
      <c r="J289" s="190"/>
      <c r="K289" s="190"/>
      <c r="L289" s="190"/>
      <c r="M289" s="223">
        <v>59</v>
      </c>
      <c r="N289" s="162">
        <f t="shared" si="28"/>
        <v>754.21027000000004</v>
      </c>
      <c r="O289" s="161">
        <f>IF(H289="Accessories",0,(VLOOKUP(C289&amp;H289,EE!$I:$L,4,FALSE)))</f>
        <v>12.12</v>
      </c>
      <c r="P289" s="161">
        <f>IF('Simulação Added Value'!$M$5="GERENTE DE CONTA",((N289+O289)/(1-'Simulação Added Value'!$E$19)),((N289+O289)/(1-0.3)))</f>
        <v>1049.7674931506849</v>
      </c>
      <c r="Q289" s="190"/>
      <c r="R289" s="190"/>
      <c r="S289" s="188">
        <v>754.21027000000004</v>
      </c>
      <c r="T289" s="188">
        <f>VLOOKUP(A289,'[1]Copia Custo Periodico P_Simulad'!$A:$I,9,0)</f>
        <v>737.81623999999999</v>
      </c>
      <c r="U289" s="188">
        <f t="shared" si="26"/>
        <v>-16.394030000000043</v>
      </c>
      <c r="V289" s="148">
        <f t="shared" si="27"/>
        <v>-2.1736683590903638E-2</v>
      </c>
      <c r="W289" s="190"/>
      <c r="X289" s="187"/>
      <c r="Y289" s="190"/>
    </row>
    <row r="290" spans="1:25" ht="15" customHeight="1">
      <c r="A290" s="46" t="str">
        <f t="shared" si="25"/>
        <v>BR0117134010</v>
      </c>
      <c r="B290" s="190" t="s">
        <v>447</v>
      </c>
      <c r="C290" s="190">
        <v>4010</v>
      </c>
      <c r="D290" s="190" t="s">
        <v>1126</v>
      </c>
      <c r="E290" s="190">
        <v>320011713</v>
      </c>
      <c r="F290" s="39" t="s">
        <v>1193</v>
      </c>
      <c r="G290" s="190" t="s">
        <v>1713</v>
      </c>
      <c r="H290" s="190" t="s">
        <v>661</v>
      </c>
      <c r="I290" s="190"/>
      <c r="J290" s="190"/>
      <c r="K290" s="190"/>
      <c r="L290" s="190"/>
      <c r="M290" s="226">
        <v>65.441999999999993</v>
      </c>
      <c r="N290" s="162">
        <f t="shared" si="28"/>
        <v>754.15404000000001</v>
      </c>
      <c r="O290" s="161">
        <f>IF(H290="Accessories",0,(VLOOKUP(C290&amp;H290,EE!$I:$L,4,FALSE)))</f>
        <v>12.12</v>
      </c>
      <c r="P290" s="161">
        <f>IF('Simulação Added Value'!$M$5="GERENTE DE CONTA",((N290+O290)/(1-'Simulação Added Value'!$E$19)),((N290+O290)/(1-0.3)))</f>
        <v>1049.6904657534246</v>
      </c>
      <c r="Q290" s="190"/>
      <c r="R290" s="190"/>
      <c r="S290" s="188">
        <v>754.15404000000001</v>
      </c>
      <c r="T290" s="188">
        <f>VLOOKUP(A290,'[1]Copia Custo Periodico P_Simulad'!$A:$I,9,0)</f>
        <v>741.46411000000001</v>
      </c>
      <c r="U290" s="188">
        <f t="shared" si="26"/>
        <v>-12.689930000000004</v>
      </c>
      <c r="V290" s="148">
        <f t="shared" si="27"/>
        <v>-1.682670824119703E-2</v>
      </c>
      <c r="W290" s="188"/>
      <c r="X290" s="187"/>
      <c r="Y290" s="190"/>
    </row>
    <row r="291" spans="1:25" ht="15" customHeight="1">
      <c r="A291" s="46" t="str">
        <f t="shared" si="25"/>
        <v>BR0116904010</v>
      </c>
      <c r="B291" s="190" t="s">
        <v>447</v>
      </c>
      <c r="C291" s="190">
        <v>4010</v>
      </c>
      <c r="D291" s="190" t="s">
        <v>1126</v>
      </c>
      <c r="E291" s="190">
        <v>320011690</v>
      </c>
      <c r="F291" s="39" t="s">
        <v>1196</v>
      </c>
      <c r="G291" s="190" t="s">
        <v>1716</v>
      </c>
      <c r="H291" s="190" t="s">
        <v>661</v>
      </c>
      <c r="I291" s="190"/>
      <c r="J291" s="190"/>
      <c r="K291" s="190"/>
      <c r="L291" s="190"/>
      <c r="M291" s="226">
        <v>63</v>
      </c>
      <c r="N291" s="162">
        <f t="shared" si="28"/>
        <v>754.92031999999995</v>
      </c>
      <c r="O291" s="161">
        <f>IF(H291="Accessories",0,(VLOOKUP(C291&amp;H291,EE!$I:$L,4,FALSE)))</f>
        <v>12.12</v>
      </c>
      <c r="P291" s="161">
        <f>IF('Simulação Added Value'!$M$5="GERENTE DE CONTA",((N291+O291)/(1-'Simulação Added Value'!$E$19)),((N291+O291)/(1-0.3)))</f>
        <v>1050.7401643835617</v>
      </c>
      <c r="Q291" s="190"/>
      <c r="R291" s="190"/>
      <c r="S291" s="188">
        <v>754.92031999999995</v>
      </c>
      <c r="T291" s="188">
        <f>VLOOKUP(A291,'[1]Copia Custo Periodico P_Simulad'!$A:$I,9,0)</f>
        <v>742.70730000000003</v>
      </c>
      <c r="U291" s="188">
        <f t="shared" si="26"/>
        <v>-12.213019999999915</v>
      </c>
      <c r="V291" s="148">
        <f t="shared" si="27"/>
        <v>-1.617789278741355E-2</v>
      </c>
      <c r="W291" s="188"/>
      <c r="X291" s="187"/>
      <c r="Y291" s="190"/>
    </row>
    <row r="292" spans="1:25" ht="15" customHeight="1">
      <c r="A292" s="46" t="str">
        <f t="shared" si="25"/>
        <v>BR0107274010</v>
      </c>
      <c r="B292" s="190" t="s">
        <v>447</v>
      </c>
      <c r="C292" s="190">
        <v>4010</v>
      </c>
      <c r="D292" s="190" t="s">
        <v>1126</v>
      </c>
      <c r="E292" s="190">
        <v>320010727</v>
      </c>
      <c r="F292" s="39" t="s">
        <v>1194</v>
      </c>
      <c r="G292" s="190" t="s">
        <v>1714</v>
      </c>
      <c r="H292" s="190" t="s">
        <v>661</v>
      </c>
      <c r="I292" s="190"/>
      <c r="J292" s="190"/>
      <c r="K292" s="168"/>
      <c r="L292" s="190"/>
      <c r="M292" s="226">
        <v>65.441999999999993</v>
      </c>
      <c r="N292" s="162">
        <f t="shared" si="28"/>
        <v>745.59569999999997</v>
      </c>
      <c r="O292" s="161">
        <f>IF(H292="Accessories",0,(VLOOKUP(C292&amp;H292,EE!$I:$L,4,FALSE)))</f>
        <v>12.12</v>
      </c>
      <c r="P292" s="161">
        <f>IF('Simulação Added Value'!$M$5="GERENTE DE CONTA",((N292+O292)/(1-'Simulação Added Value'!$E$19)),((N292+O292)/(1-0.3)))</f>
        <v>1037.966712328767</v>
      </c>
      <c r="Q292" s="63" t="e">
        <f>IF('Simulação Added Value'!$M$5="GERENTE DE CONTA",(((N292+O292)+VLOOKUP(A292,'Simulação Added Value'!$N$42:$O$42,2,0))/(1-'Simulação Added Value'!$E$19)),(((((N292+O292)+VLOOKUP(A292,'Simulação Added Value'!$N$42:$O$42,2,0)))/(1-'Simulação Added Value'!$E$19))))</f>
        <v>#N/A</v>
      </c>
      <c r="R292" s="63"/>
      <c r="S292" s="188">
        <v>745.59569999999997</v>
      </c>
      <c r="T292" s="188">
        <f>VLOOKUP(A292,'[1]Copia Custo Periodico P_Simulad'!$A:$I,9,0)</f>
        <v>736.91357000000005</v>
      </c>
      <c r="U292" s="188">
        <f t="shared" si="26"/>
        <v>-8.6821299999999155</v>
      </c>
      <c r="V292" s="148">
        <f t="shared" si="27"/>
        <v>-1.1644554817040853E-2</v>
      </c>
      <c r="W292" s="188"/>
      <c r="X292" s="187"/>
      <c r="Y292" s="187"/>
    </row>
    <row r="293" spans="1:25" ht="15" customHeight="1">
      <c r="A293" s="46" t="str">
        <f t="shared" si="25"/>
        <v>BR0107454010</v>
      </c>
      <c r="B293" s="190" t="s">
        <v>447</v>
      </c>
      <c r="C293" s="190">
        <v>4010</v>
      </c>
      <c r="D293" s="190" t="s">
        <v>1126</v>
      </c>
      <c r="E293" s="190">
        <v>320010745</v>
      </c>
      <c r="F293" s="39" t="s">
        <v>1188</v>
      </c>
      <c r="G293" s="190" t="s">
        <v>1708</v>
      </c>
      <c r="H293" s="190" t="s">
        <v>661</v>
      </c>
      <c r="I293" s="190"/>
      <c r="J293" s="190"/>
      <c r="K293" s="168"/>
      <c r="L293" s="190"/>
      <c r="M293" s="226">
        <v>63</v>
      </c>
      <c r="N293" s="162">
        <f t="shared" si="28"/>
        <v>726.24024999999995</v>
      </c>
      <c r="O293" s="161">
        <f>IF(H293="Accessories",0,(VLOOKUP(C293&amp;H293,EE!$I:$L,4,FALSE)))</f>
        <v>12.12</v>
      </c>
      <c r="P293" s="161">
        <f>IF('Simulação Added Value'!$M$5="GERENTE DE CONTA",((N293+O293)/(1-'Simulação Added Value'!$E$19)),((N293+O293)/(1-0.3)))</f>
        <v>1011.452397260274</v>
      </c>
      <c r="Q293" s="63" t="e">
        <f>IF('Simulação Added Value'!$M$5="GERENTE DE CONTA",(((N293+O293)+VLOOKUP(A293,'Simulação Added Value'!$N$42:$O$42,2,0))/(1-'Simulação Added Value'!$E$19)),(((((N293+O293)+VLOOKUP(A293,'Simulação Added Value'!$N$42:$O$42,2,0)))/(1-'Simulação Added Value'!$E$19))))</f>
        <v>#N/A</v>
      </c>
      <c r="R293" s="63"/>
      <c r="S293" s="188">
        <v>726.24024999999995</v>
      </c>
      <c r="T293" s="188">
        <f>VLOOKUP(A293,'[1]Copia Custo Periodico P_Simulad'!$A:$I,9,0)</f>
        <v>719.67834000000005</v>
      </c>
      <c r="U293" s="188">
        <f t="shared" si="26"/>
        <v>-6.561909999999898</v>
      </c>
      <c r="V293" s="148">
        <f t="shared" si="27"/>
        <v>-9.03545348801571E-3</v>
      </c>
      <c r="W293" s="188"/>
      <c r="X293" s="187"/>
      <c r="Y293" s="187"/>
    </row>
    <row r="294" spans="1:25" ht="15" customHeight="1">
      <c r="A294" s="46" t="str">
        <f t="shared" si="25"/>
        <v>BR0107214010</v>
      </c>
      <c r="B294" s="190" t="s">
        <v>447</v>
      </c>
      <c r="C294" s="190">
        <v>4010</v>
      </c>
      <c r="D294" s="190" t="s">
        <v>1126</v>
      </c>
      <c r="E294" s="190">
        <v>320010721</v>
      </c>
      <c r="F294" s="39" t="s">
        <v>1192</v>
      </c>
      <c r="G294" s="190" t="s">
        <v>1712</v>
      </c>
      <c r="H294" s="190" t="s">
        <v>661</v>
      </c>
      <c r="I294" s="190"/>
      <c r="J294" s="190"/>
      <c r="K294" s="168"/>
      <c r="L294" s="190"/>
      <c r="M294" s="226">
        <v>63</v>
      </c>
      <c r="N294" s="162">
        <f t="shared" si="28"/>
        <v>728.0059</v>
      </c>
      <c r="O294" s="161">
        <f>IF(H294="Accessories",0,(VLOOKUP(C294&amp;H294,EE!$I:$L,4,FALSE)))</f>
        <v>12.12</v>
      </c>
      <c r="P294" s="161">
        <f>IF('Simulação Added Value'!$M$5="GERENTE DE CONTA",((N294+O294)/(1-'Simulação Added Value'!$E$19)),((N294+O294)/(1-0.3)))</f>
        <v>1013.871095890411</v>
      </c>
      <c r="Q294" s="63" t="e">
        <f>IF('Simulação Added Value'!$M$5="GERENTE DE CONTA",(((N294+O294)+VLOOKUP(A294,'Simulação Added Value'!$N$42:$O$42,2,0))/(1-'Simulação Added Value'!$E$19)),(((((N294+O294)+VLOOKUP(A294,'Simulação Added Value'!$N$42:$O$42,2,0)))/(1-'Simulação Added Value'!$E$19))))</f>
        <v>#N/A</v>
      </c>
      <c r="R294" s="63"/>
      <c r="S294" s="188">
        <v>728.0059</v>
      </c>
      <c r="T294" s="188">
        <f>VLOOKUP(A294,'[1]Copia Custo Periodico P_Simulad'!$A:$I,9,0)</f>
        <v>722.42242999999996</v>
      </c>
      <c r="U294" s="188">
        <f t="shared" si="26"/>
        <v>-5.5834700000000339</v>
      </c>
      <c r="V294" s="148">
        <f t="shared" si="27"/>
        <v>-7.6695394913695036E-3</v>
      </c>
      <c r="W294" s="188"/>
      <c r="X294" s="187"/>
      <c r="Y294" s="187"/>
    </row>
    <row r="295" spans="1:25" ht="15" customHeight="1">
      <c r="A295" s="46" t="str">
        <f t="shared" si="25"/>
        <v>BR0119184010</v>
      </c>
      <c r="B295" s="190" t="s">
        <v>447</v>
      </c>
      <c r="C295" s="190">
        <v>4010</v>
      </c>
      <c r="D295" s="190" t="s">
        <v>1126</v>
      </c>
      <c r="E295" s="190">
        <v>320011918</v>
      </c>
      <c r="F295" s="39" t="s">
        <v>1197</v>
      </c>
      <c r="G295" s="190" t="s">
        <v>1717</v>
      </c>
      <c r="H295" s="190" t="s">
        <v>661</v>
      </c>
      <c r="I295" s="190"/>
      <c r="J295" s="190"/>
      <c r="K295" s="190"/>
      <c r="L295" s="190"/>
      <c r="M295" s="223">
        <v>59</v>
      </c>
      <c r="N295" s="162">
        <f t="shared" si="28"/>
        <v>722.57399999999996</v>
      </c>
      <c r="O295" s="161">
        <f>IF(H295="Accessories",0,(VLOOKUP(C295&amp;H295,EE!$I:$L,4,FALSE)))</f>
        <v>12.12</v>
      </c>
      <c r="P295" s="161">
        <f>IF('Simulação Added Value'!$M$5="GERENTE DE CONTA",((N295+O295)/(1-'Simulação Added Value'!$E$19)),((N295+O295)/(1-0.3)))</f>
        <v>1006.4301369863014</v>
      </c>
      <c r="Q295" s="190"/>
      <c r="R295" s="190"/>
      <c r="S295" s="188">
        <v>722.57399999999996</v>
      </c>
      <c r="T295" s="188">
        <f>VLOOKUP(A295,'[1]Copia Custo Periodico P_Simulad'!$A:$I,9,0)</f>
        <v>717.49549999999999</v>
      </c>
      <c r="U295" s="188">
        <f t="shared" si="26"/>
        <v>-5.0784999999999627</v>
      </c>
      <c r="V295" s="148">
        <f t="shared" si="27"/>
        <v>-7.0283458856809089E-3</v>
      </c>
      <c r="W295" s="190"/>
      <c r="X295" s="187"/>
      <c r="Y295" s="190"/>
    </row>
    <row r="296" spans="1:25" ht="15" customHeight="1">
      <c r="A296" s="46" t="str">
        <f t="shared" si="25"/>
        <v>BR0123264010</v>
      </c>
      <c r="B296" s="190" t="s">
        <v>447</v>
      </c>
      <c r="C296" s="190">
        <v>4010</v>
      </c>
      <c r="D296" s="190" t="s">
        <v>1126</v>
      </c>
      <c r="E296" s="190"/>
      <c r="F296" s="39" t="s">
        <v>3022</v>
      </c>
      <c r="G296" s="190" t="s">
        <v>2129</v>
      </c>
      <c r="H296" s="190" t="s">
        <v>661</v>
      </c>
      <c r="I296" s="190"/>
      <c r="J296" s="190"/>
      <c r="K296" s="190"/>
      <c r="L296" s="190"/>
      <c r="M296" s="227">
        <v>61</v>
      </c>
      <c r="N296" s="162">
        <f t="shared" si="28"/>
        <v>741.4844700000001</v>
      </c>
      <c r="O296" s="161">
        <f>IF(H296="Accessories",0,(VLOOKUP(C296&amp;H296,EE!$I:$L,4,FALSE)))</f>
        <v>12.12</v>
      </c>
      <c r="P296" s="161">
        <f>IF('Simulação Added Value'!$M$5="GERENTE DE CONTA",((N296+O296)/(1-'Simulação Added Value'!$E$19)),((N296+O296)/(1-0.3)))</f>
        <v>1032.3348904109591</v>
      </c>
      <c r="Q296" s="63" t="e">
        <f>IF('Simulação Added Value'!$M$5="GERENTE DE CONTA",(((N296+O296)+VLOOKUP(A296,'Simulação Added Value'!$N$42:$O$42,2,0))/(1-'Simulação Added Value'!$E$19)),(((((N296+O296)+VLOOKUP(A296,'Simulação Added Value'!$N$42:$O$42,2,0)))/(1-'Simulação Added Value'!$E$19))))</f>
        <v>#N/A</v>
      </c>
      <c r="R296" s="63"/>
      <c r="S296" s="188">
        <v>741.4844700000001</v>
      </c>
      <c r="T296" s="188">
        <f>VLOOKUP(A296,'[1]Copia Custo Periodico P_Simulad'!$A:$I,9,0)</f>
        <v>736.54395999999997</v>
      </c>
      <c r="U296" s="188">
        <f t="shared" si="26"/>
        <v>-4.9405100000001312</v>
      </c>
      <c r="V296" s="148">
        <f t="shared" si="27"/>
        <v>-6.6629986195126945E-3</v>
      </c>
      <c r="W296" s="190"/>
      <c r="X296" s="190"/>
      <c r="Y296" s="190"/>
    </row>
    <row r="297" spans="1:25" ht="15" customHeight="1">
      <c r="A297" s="46" t="str">
        <f t="shared" si="25"/>
        <v>BR0116324010</v>
      </c>
      <c r="B297" s="190" t="s">
        <v>447</v>
      </c>
      <c r="C297" s="190">
        <v>4010</v>
      </c>
      <c r="D297" s="190" t="s">
        <v>1126</v>
      </c>
      <c r="E297" s="190">
        <v>320011632</v>
      </c>
      <c r="F297" s="39" t="s">
        <v>1195</v>
      </c>
      <c r="G297" s="190" t="s">
        <v>1715</v>
      </c>
      <c r="H297" s="190" t="s">
        <v>661</v>
      </c>
      <c r="I297" s="190"/>
      <c r="J297" s="190"/>
      <c r="K297" s="190"/>
      <c r="L297" s="190"/>
      <c r="M297" s="226">
        <v>63</v>
      </c>
      <c r="N297" s="162">
        <f t="shared" si="28"/>
        <v>726.03466000000003</v>
      </c>
      <c r="O297" s="161">
        <f>IF(H297="Accessories",0,(VLOOKUP(C297&amp;H297,EE!$I:$L,4,FALSE)))</f>
        <v>12.12</v>
      </c>
      <c r="P297" s="161">
        <f>IF('Simulação Added Value'!$M$5="GERENTE DE CONTA",((N297+O297)/(1-'Simulação Added Value'!$E$19)),((N297+O297)/(1-0.3)))</f>
        <v>1011.1707671232878</v>
      </c>
      <c r="Q297" s="190"/>
      <c r="R297" s="190"/>
      <c r="S297" s="188">
        <v>726.03466000000003</v>
      </c>
      <c r="T297" s="188">
        <f>VLOOKUP(A297,'[1]Copia Custo Periodico P_Simulad'!$A:$I,9,0)</f>
        <v>721.74852999999996</v>
      </c>
      <c r="U297" s="188">
        <f t="shared" si="26"/>
        <v>-4.286130000000071</v>
      </c>
      <c r="V297" s="148">
        <f t="shared" si="27"/>
        <v>-5.9034784923354122E-3</v>
      </c>
      <c r="W297" s="188"/>
      <c r="X297" s="187"/>
      <c r="Y297" s="187"/>
    </row>
    <row r="298" spans="1:25" ht="15" customHeight="1">
      <c r="A298" s="46" t="str">
        <f t="shared" si="25"/>
        <v>BR0117274010</v>
      </c>
      <c r="B298" s="190" t="s">
        <v>447</v>
      </c>
      <c r="C298" s="190">
        <v>4010</v>
      </c>
      <c r="D298" s="190" t="s">
        <v>1126</v>
      </c>
      <c r="E298" s="190">
        <v>320011727</v>
      </c>
      <c r="F298" s="39" t="s">
        <v>1198</v>
      </c>
      <c r="G298" s="190" t="s">
        <v>1718</v>
      </c>
      <c r="H298" s="190" t="s">
        <v>661</v>
      </c>
      <c r="I298" s="190"/>
      <c r="J298" s="190"/>
      <c r="K298" s="190"/>
      <c r="L298" s="190"/>
      <c r="M298" s="223">
        <v>59</v>
      </c>
      <c r="N298" s="162">
        <f t="shared" ref="N298:N311" si="29">T298</f>
        <v>735.71370999999999</v>
      </c>
      <c r="O298" s="161">
        <f>IF(H298="Accessories",0,(VLOOKUP(C298&amp;H298,EE!$I:$L,4,FALSE)))</f>
        <v>12.12</v>
      </c>
      <c r="P298" s="161">
        <f>IF('Simulação Added Value'!$M$5="GERENTE DE CONTA",((N298+O298)/(1-'Simulação Added Value'!$E$19)),((N298+O298)/(1-0.3)))</f>
        <v>1024.4297397260275</v>
      </c>
      <c r="Q298" s="190"/>
      <c r="R298" s="190"/>
      <c r="S298" s="188">
        <v>735.71370999999999</v>
      </c>
      <c r="T298" s="188">
        <f>VLOOKUP(A298,'[1]Copia Custo Periodico P_Simulad'!$A:$I,9,0)</f>
        <v>735.71370999999999</v>
      </c>
      <c r="U298" s="188">
        <f t="shared" si="26"/>
        <v>0</v>
      </c>
      <c r="V298" s="148">
        <f t="shared" si="27"/>
        <v>0</v>
      </c>
      <c r="W298" s="190"/>
      <c r="X298" s="187"/>
      <c r="Y298" s="190"/>
    </row>
    <row r="299" spans="1:25" ht="15" customHeight="1">
      <c r="A299" s="46" t="str">
        <f t="shared" si="25"/>
        <v>BR0121894010</v>
      </c>
      <c r="B299" s="190" t="s">
        <v>447</v>
      </c>
      <c r="C299" s="198">
        <v>4010</v>
      </c>
      <c r="D299" s="190" t="s">
        <v>1126</v>
      </c>
      <c r="E299" s="190"/>
      <c r="F299" s="39" t="s">
        <v>2547</v>
      </c>
      <c r="G299" s="190" t="s">
        <v>2125</v>
      </c>
      <c r="H299" s="190" t="s">
        <v>661</v>
      </c>
      <c r="I299" s="190"/>
      <c r="J299" s="190"/>
      <c r="K299" s="190"/>
      <c r="L299" s="190"/>
      <c r="M299" s="225">
        <v>61</v>
      </c>
      <c r="N299" s="162">
        <f t="shared" si="29"/>
        <v>730.71715999999992</v>
      </c>
      <c r="O299" s="161">
        <f>IF(H299="Accessories",0,(VLOOKUP(C299&amp;H299,EE!$I:$L,4,FALSE)))</f>
        <v>12.12</v>
      </c>
      <c r="P299" s="161">
        <f>IF('Simulação Added Value'!$M$5="GERENTE DE CONTA",((N299+O299)/(1-'Simulação Added Value'!$E$19)),((N299+O299)/(1-0.3)))</f>
        <v>1017.5851506849315</v>
      </c>
      <c r="Q299" s="190"/>
      <c r="R299" s="190"/>
      <c r="S299" s="188">
        <v>730.71715999999992</v>
      </c>
      <c r="T299" s="188">
        <f>VLOOKUP(A299,'[1]Copia Custo Periodico P_Simulad'!$A:$I,9,0)</f>
        <v>730.71715999999992</v>
      </c>
      <c r="U299" s="188">
        <f t="shared" si="26"/>
        <v>0</v>
      </c>
      <c r="V299" s="148">
        <f t="shared" si="27"/>
        <v>0</v>
      </c>
      <c r="W299" s="190"/>
      <c r="X299" s="190"/>
      <c r="Y299" s="190"/>
    </row>
    <row r="300" spans="1:25" ht="15" customHeight="1">
      <c r="A300" s="46" t="str">
        <f t="shared" si="25"/>
        <v>BR0116294010</v>
      </c>
      <c r="B300" s="190" t="s">
        <v>447</v>
      </c>
      <c r="C300" s="190">
        <v>4010</v>
      </c>
      <c r="D300" s="190" t="s">
        <v>1126</v>
      </c>
      <c r="E300" s="190">
        <v>320011629</v>
      </c>
      <c r="F300" s="39" t="s">
        <v>1185</v>
      </c>
      <c r="G300" s="190" t="s">
        <v>1705</v>
      </c>
      <c r="H300" s="190" t="s">
        <v>661</v>
      </c>
      <c r="I300" s="190"/>
      <c r="J300" s="190"/>
      <c r="K300" s="190"/>
      <c r="L300" s="190"/>
      <c r="M300" s="223">
        <v>61</v>
      </c>
      <c r="N300" s="162">
        <f t="shared" si="29"/>
        <v>771.08285000000001</v>
      </c>
      <c r="O300" s="161">
        <f>IF(H300="Accessories",0,(VLOOKUP(C300&amp;H300,EE!$I:$L,4,FALSE)))</f>
        <v>12.12</v>
      </c>
      <c r="P300" s="161">
        <f>IF('Simulação Added Value'!$M$5="GERENTE DE CONTA",((N300+O300)/(1-'Simulação Added Value'!$E$19)),((N300+O300)/(1-0.3)))</f>
        <v>1072.8806164383561</v>
      </c>
      <c r="Q300" s="190"/>
      <c r="R300" s="190"/>
      <c r="S300" s="188">
        <v>771.08285000000001</v>
      </c>
      <c r="T300" s="188">
        <f>VLOOKUP(A300,'[1]Copia Custo Periodico P_Simulad'!$A:$I,9,0)</f>
        <v>771.08285000000001</v>
      </c>
      <c r="U300" s="188">
        <f t="shared" si="26"/>
        <v>0</v>
      </c>
      <c r="V300" s="148">
        <f t="shared" si="27"/>
        <v>0</v>
      </c>
      <c r="W300" s="188"/>
      <c r="X300" s="187"/>
      <c r="Y300" s="190"/>
    </row>
    <row r="301" spans="1:25" ht="15" customHeight="1">
      <c r="A301" s="46" t="str">
        <f t="shared" si="25"/>
        <v>BR0116194010</v>
      </c>
      <c r="B301" s="190" t="s">
        <v>447</v>
      </c>
      <c r="C301" s="190">
        <v>4010</v>
      </c>
      <c r="D301" s="190" t="s">
        <v>1126</v>
      </c>
      <c r="E301" s="190">
        <v>320011619</v>
      </c>
      <c r="F301" s="39" t="s">
        <v>1187</v>
      </c>
      <c r="G301" s="190" t="s">
        <v>1707</v>
      </c>
      <c r="H301" s="190" t="s">
        <v>661</v>
      </c>
      <c r="I301" s="190"/>
      <c r="J301" s="190"/>
      <c r="K301" s="190"/>
      <c r="L301" s="190"/>
      <c r="M301" s="226">
        <v>63</v>
      </c>
      <c r="N301" s="162">
        <f t="shared" si="29"/>
        <v>394.32759999999996</v>
      </c>
      <c r="O301" s="161">
        <f>IF(H301="Accessories",0,(VLOOKUP(C301&amp;H301,EE!$I:$L,4,FALSE)))</f>
        <v>12.12</v>
      </c>
      <c r="P301" s="161">
        <f>IF('Simulação Added Value'!$M$5="GERENTE DE CONTA",((N301+O301)/(1-'Simulação Added Value'!$E$19)),((N301+O301)/(1-0.3)))</f>
        <v>556.77753424657533</v>
      </c>
      <c r="Q301" s="190"/>
      <c r="R301" s="190"/>
      <c r="S301" s="188">
        <v>394.32759999999996</v>
      </c>
      <c r="T301" s="188">
        <f>VLOOKUP(A301,'[1]Copia Custo Periodico P_Simulad'!$A:$I,9,0)</f>
        <v>394.32759999999996</v>
      </c>
      <c r="U301" s="188">
        <f t="shared" si="26"/>
        <v>0</v>
      </c>
      <c r="V301" s="148">
        <f t="shared" si="27"/>
        <v>0</v>
      </c>
      <c r="W301" s="188"/>
      <c r="X301" s="187"/>
      <c r="Y301" s="187"/>
    </row>
    <row r="302" spans="1:25" ht="15" customHeight="1">
      <c r="A302" s="46" t="str">
        <f t="shared" si="25"/>
        <v>BR0116294889</v>
      </c>
      <c r="B302" s="190" t="s">
        <v>447</v>
      </c>
      <c r="C302" s="190">
        <v>4889</v>
      </c>
      <c r="D302" s="190" t="s">
        <v>1126</v>
      </c>
      <c r="E302" s="190"/>
      <c r="F302" s="39" t="s">
        <v>1185</v>
      </c>
      <c r="G302" s="190" t="s">
        <v>2617</v>
      </c>
      <c r="H302" s="190" t="s">
        <v>661</v>
      </c>
      <c r="I302" s="190"/>
      <c r="J302" s="190"/>
      <c r="K302" s="190"/>
      <c r="L302" s="190"/>
      <c r="M302" s="223">
        <v>61</v>
      </c>
      <c r="N302" s="162">
        <f t="shared" si="29"/>
        <v>435.84836999999999</v>
      </c>
      <c r="O302" s="161">
        <v>6.99</v>
      </c>
      <c r="P302" s="161">
        <f>IF('Simulação Added Value'!$M$5="GERENTE DE CONTA",((N302+O302)/(1-'Simulação Added Value'!$E$19)),((N302+O302)/(1-0.3)))</f>
        <v>606.62790410958905</v>
      </c>
      <c r="Q302" s="190"/>
      <c r="R302" s="190"/>
      <c r="S302" s="193">
        <v>435.84836999999999</v>
      </c>
      <c r="T302" s="188">
        <f>VLOOKUP(A302,'[1]Copia Custo Periodico P_Simulad'!$A:$I,9,0)</f>
        <v>435.84836999999999</v>
      </c>
      <c r="U302" s="188">
        <f t="shared" si="26"/>
        <v>0</v>
      </c>
      <c r="V302" s="148">
        <f t="shared" si="27"/>
        <v>0</v>
      </c>
      <c r="W302" s="190"/>
      <c r="X302" s="190"/>
      <c r="Y302" s="190"/>
    </row>
    <row r="303" spans="1:25" ht="15" customHeight="1">
      <c r="A303" s="46" t="str">
        <f t="shared" si="25"/>
        <v>BR0117624010</v>
      </c>
      <c r="B303" s="190" t="s">
        <v>447</v>
      </c>
      <c r="C303" s="190">
        <v>4010</v>
      </c>
      <c r="D303" s="190" t="s">
        <v>1126</v>
      </c>
      <c r="E303" s="190">
        <v>320011762</v>
      </c>
      <c r="F303" s="39" t="s">
        <v>1191</v>
      </c>
      <c r="G303" s="190" t="s">
        <v>1711</v>
      </c>
      <c r="H303" s="190" t="s">
        <v>661</v>
      </c>
      <c r="I303" s="190"/>
      <c r="J303" s="190"/>
      <c r="K303" s="190"/>
      <c r="L303" s="190"/>
      <c r="M303" s="223">
        <v>59</v>
      </c>
      <c r="N303" s="162">
        <f t="shared" si="29"/>
        <v>379.50456000000003</v>
      </c>
      <c r="O303" s="161">
        <f>IF(H303="Accessories",0,(VLOOKUP(C303&amp;H303,EE!$I:$L,4,FALSE)))</f>
        <v>12.12</v>
      </c>
      <c r="P303" s="161">
        <f>IF('Simulação Added Value'!$M$5="GERENTE DE CONTA",((N303+O303)/(1-'Simulação Added Value'!$E$19)),((N303+O303)/(1-0.3)))</f>
        <v>536.47200000000009</v>
      </c>
      <c r="Q303" s="190"/>
      <c r="R303" s="190"/>
      <c r="S303" s="188">
        <v>379.50456000000003</v>
      </c>
      <c r="T303" s="188">
        <f>VLOOKUP(A303,'[1]Copia Custo Periodico P_Simulad'!$A:$I,9,0)</f>
        <v>379.50456000000003</v>
      </c>
      <c r="U303" s="188">
        <f t="shared" si="26"/>
        <v>0</v>
      </c>
      <c r="V303" s="148">
        <f t="shared" si="27"/>
        <v>0</v>
      </c>
      <c r="W303" s="190"/>
      <c r="X303" s="187"/>
      <c r="Y303" s="190"/>
    </row>
    <row r="304" spans="1:25" ht="15" customHeight="1">
      <c r="A304" s="46" t="str">
        <f t="shared" si="25"/>
        <v>BR0122674010</v>
      </c>
      <c r="B304" s="190" t="s">
        <v>447</v>
      </c>
      <c r="C304" s="190">
        <v>4010</v>
      </c>
      <c r="D304" s="190" t="s">
        <v>1126</v>
      </c>
      <c r="E304" s="190"/>
      <c r="F304" s="39" t="s">
        <v>2818</v>
      </c>
      <c r="G304" s="190" t="s">
        <v>2819</v>
      </c>
      <c r="H304" s="190" t="s">
        <v>661</v>
      </c>
      <c r="I304" s="190"/>
      <c r="J304" s="190"/>
      <c r="K304" s="190"/>
      <c r="L304" s="190"/>
      <c r="M304" s="223">
        <v>61</v>
      </c>
      <c r="N304" s="162">
        <f t="shared" si="29"/>
        <v>608.95780000000002</v>
      </c>
      <c r="O304" s="161">
        <f>IF(H304="Accessories",0,(VLOOKUP(C304&amp;H304,EE!$I:$L,4,FALSE)))</f>
        <v>12.12</v>
      </c>
      <c r="P304" s="161">
        <f>IF('Simulação Added Value'!$M$5="GERENTE DE CONTA",((N304+O304)/(1-'Simulação Added Value'!$E$19)),((N304+O304)/(1-0.3)))</f>
        <v>850.79150684931517</v>
      </c>
      <c r="Q304" s="190"/>
      <c r="R304" s="190"/>
      <c r="S304" s="188">
        <v>608.95780000000002</v>
      </c>
      <c r="T304" s="188">
        <f>VLOOKUP(A304,'[1]Copia Custo Periodico P_Simulad'!$A:$I,9,0)</f>
        <v>608.95780000000002</v>
      </c>
      <c r="U304" s="188">
        <f t="shared" si="26"/>
        <v>0</v>
      </c>
      <c r="V304" s="148">
        <f t="shared" si="27"/>
        <v>0</v>
      </c>
      <c r="W304" s="190"/>
      <c r="X304" s="190"/>
      <c r="Y304" s="190"/>
    </row>
    <row r="305" spans="1:25" ht="15" customHeight="1">
      <c r="A305" s="46" t="str">
        <f t="shared" si="25"/>
        <v>BR0118774010</v>
      </c>
      <c r="B305" s="190" t="s">
        <v>447</v>
      </c>
      <c r="C305" s="190">
        <v>4010</v>
      </c>
      <c r="D305" s="190" t="s">
        <v>1126</v>
      </c>
      <c r="E305" s="156"/>
      <c r="F305" s="245" t="s">
        <v>2769</v>
      </c>
      <c r="G305" s="190" t="s">
        <v>2781</v>
      </c>
      <c r="H305" s="190" t="s">
        <v>661</v>
      </c>
      <c r="I305" s="190"/>
      <c r="J305" s="190"/>
      <c r="K305" s="190"/>
      <c r="L305" s="190"/>
      <c r="M305" s="226">
        <v>59</v>
      </c>
      <c r="N305" s="162">
        <f t="shared" si="29"/>
        <v>770.37773000000004</v>
      </c>
      <c r="O305" s="161">
        <f>IF(H305="Accessories",0,(VLOOKUP(C305&amp;H305,EE!$I:$L,4,FALSE)))</f>
        <v>12.12</v>
      </c>
      <c r="P305" s="161">
        <f>IF('Simulação Added Value'!$M$5="GERENTE DE CONTA",((N305+O305)/(1-'Simulação Added Value'!$E$19)),((N305+O305)/(1-0.3)))</f>
        <v>1071.9146986301371</v>
      </c>
      <c r="Q305" s="190"/>
      <c r="R305" s="190"/>
      <c r="S305" s="188">
        <v>770.37773000000004</v>
      </c>
      <c r="T305" s="188">
        <f>VLOOKUP(A305,'[1]Copia Custo Periodico P_Simulad'!$A:$I,9,0)</f>
        <v>770.37773000000004</v>
      </c>
      <c r="U305" s="188">
        <f t="shared" si="26"/>
        <v>0</v>
      </c>
      <c r="V305" s="148">
        <f t="shared" si="27"/>
        <v>0</v>
      </c>
      <c r="W305" s="190"/>
      <c r="X305" s="190"/>
      <c r="Y305" s="190"/>
    </row>
    <row r="306" spans="1:25" ht="15" customHeight="1">
      <c r="A306" s="46" t="str">
        <f t="shared" si="25"/>
        <v>BR0123384010</v>
      </c>
      <c r="B306" s="190" t="s">
        <v>447</v>
      </c>
      <c r="C306" s="190">
        <v>4010</v>
      </c>
      <c r="D306" s="190" t="s">
        <v>1126</v>
      </c>
      <c r="E306" s="190"/>
      <c r="F306" s="190" t="s">
        <v>3048</v>
      </c>
      <c r="G306" s="190" t="s">
        <v>3069</v>
      </c>
      <c r="H306" s="190" t="s">
        <v>661</v>
      </c>
      <c r="I306" s="190"/>
      <c r="J306" s="190"/>
      <c r="K306" s="190"/>
      <c r="L306" s="190"/>
      <c r="M306" s="227">
        <v>61</v>
      </c>
      <c r="N306" s="162">
        <f t="shared" si="29"/>
        <v>772.5018</v>
      </c>
      <c r="O306" s="161">
        <f>IF(H306="Accessories",0,(VLOOKUP(C306&amp;H306,EE!$I:$L,4,FALSE)))</f>
        <v>12.12</v>
      </c>
      <c r="P306" s="161">
        <f>IF('Simulação Added Value'!$M$5="GERENTE DE CONTA",((N306+O306)/(1-'Simulação Added Value'!$E$19)),((N306+O306)/(1-0.3)))</f>
        <v>1074.8243835616438</v>
      </c>
      <c r="Q306" s="190"/>
      <c r="R306" s="190"/>
      <c r="S306" s="188">
        <v>772.5018</v>
      </c>
      <c r="T306" s="188">
        <f>VLOOKUP(A306,'[1]Copia Custo Periodico P_Simulad'!$A:$I,9,0)</f>
        <v>772.5018</v>
      </c>
      <c r="U306" s="188">
        <f t="shared" si="26"/>
        <v>0</v>
      </c>
      <c r="V306" s="148">
        <f t="shared" si="27"/>
        <v>0</v>
      </c>
      <c r="W306" s="190"/>
      <c r="X306" s="190"/>
      <c r="Y306" s="190"/>
    </row>
    <row r="307" spans="1:25" ht="15" customHeight="1">
      <c r="A307" s="46" t="str">
        <f t="shared" si="25"/>
        <v>BR0123724010</v>
      </c>
      <c r="B307" s="190" t="s">
        <v>447</v>
      </c>
      <c r="C307" s="190">
        <v>4010</v>
      </c>
      <c r="D307" s="190" t="s">
        <v>1126</v>
      </c>
      <c r="E307" s="190"/>
      <c r="F307" s="190" t="s">
        <v>3083</v>
      </c>
      <c r="G307" s="190" t="s">
        <v>2781</v>
      </c>
      <c r="H307" s="190" t="s">
        <v>661</v>
      </c>
      <c r="I307" s="190"/>
      <c r="J307" s="190"/>
      <c r="K307" s="190"/>
      <c r="L307" s="190"/>
      <c r="M307" s="225">
        <v>61</v>
      </c>
      <c r="N307" s="162">
        <f t="shared" si="29"/>
        <v>744.75202000000002</v>
      </c>
      <c r="O307" s="161">
        <f>IF(H307="Accessories",0,(VLOOKUP(C307&amp;H307,EE!$I:$L,4,FALSE)))</f>
        <v>12.12</v>
      </c>
      <c r="P307" s="161">
        <f>IF('Simulação Added Value'!$M$5="GERENTE DE CONTA",((N307+O307)/(1-'Simulação Added Value'!$E$19)),((N307+O307)/(1-0.3)))</f>
        <v>1036.8109863013699</v>
      </c>
      <c r="Q307" s="190"/>
      <c r="R307" s="190"/>
      <c r="S307" s="193">
        <v>744.75202000000002</v>
      </c>
      <c r="T307" s="188">
        <f>VLOOKUP(A307,'[1]Copia Custo Periodico P_Simulad'!$A:$I,9,0)</f>
        <v>744.75202000000002</v>
      </c>
      <c r="U307" s="188">
        <f t="shared" si="26"/>
        <v>0</v>
      </c>
      <c r="V307" s="148">
        <f t="shared" si="27"/>
        <v>0</v>
      </c>
      <c r="W307" s="190"/>
      <c r="X307" s="190"/>
      <c r="Y307" s="190"/>
    </row>
    <row r="308" spans="1:25" ht="15" customHeight="1">
      <c r="A308" s="46" t="str">
        <f t="shared" si="25"/>
        <v>BR0120734010</v>
      </c>
      <c r="B308" s="190" t="s">
        <v>447</v>
      </c>
      <c r="C308" s="190">
        <v>4010</v>
      </c>
      <c r="D308" s="190" t="s">
        <v>1126</v>
      </c>
      <c r="E308" s="190">
        <v>320012073</v>
      </c>
      <c r="F308" s="39" t="s">
        <v>1535</v>
      </c>
      <c r="G308" s="190" t="s">
        <v>1717</v>
      </c>
      <c r="H308" s="190" t="s">
        <v>661</v>
      </c>
      <c r="I308" s="190"/>
      <c r="J308" s="190"/>
      <c r="K308" s="190"/>
      <c r="L308" s="190"/>
      <c r="M308" s="223">
        <v>59</v>
      </c>
      <c r="N308" s="162">
        <f t="shared" si="29"/>
        <v>736.41227000000003</v>
      </c>
      <c r="O308" s="161">
        <f>IF(H308="Accessories",0,(VLOOKUP(C308&amp;H308,EE!$I:$L,4,FALSE)))</f>
        <v>12.12</v>
      </c>
      <c r="P308" s="161">
        <f>IF('Simulação Added Value'!$M$5="GERENTE DE CONTA",((N308+O308)/(1-'Simulação Added Value'!$E$19)),((N308+O308)/(1-0.3)))</f>
        <v>1025.3866712328768</v>
      </c>
      <c r="Q308" s="63" t="e">
        <f>IF('Simulação Added Value'!$M$5="GERENTE DE CONTA",(((N308+O308)+VLOOKUP(A308,'Simulação Added Value'!$N$42:$O$42,2,0))/(1-'Simulação Added Value'!$E$19)),(((((N308+O308)+VLOOKUP(A308,'Simulação Added Value'!$N$42:$O$42,2,0)))/(1-'Simulação Added Value'!$E$19))))</f>
        <v>#N/A</v>
      </c>
      <c r="R308" s="63"/>
      <c r="S308" s="188">
        <v>389.52309000000002</v>
      </c>
      <c r="T308" s="188">
        <f>VLOOKUP(A308,'[1]Copia Custo Periodico P_Simulad'!$A:$I,9,0)</f>
        <v>736.41227000000003</v>
      </c>
      <c r="U308" s="188">
        <f t="shared" si="26"/>
        <v>346.88918000000001</v>
      </c>
      <c r="V308" s="148">
        <f t="shared" si="27"/>
        <v>0.8905484396316532</v>
      </c>
      <c r="W308" s="190"/>
      <c r="X308" s="187"/>
      <c r="Y308" s="190"/>
    </row>
    <row r="309" spans="1:25" ht="15" customHeight="1">
      <c r="A309" s="46" t="str">
        <f t="shared" si="25"/>
        <v>BR0124284010</v>
      </c>
      <c r="B309" s="190" t="s">
        <v>447</v>
      </c>
      <c r="C309" s="190">
        <v>4010</v>
      </c>
      <c r="D309" s="190" t="s">
        <v>1126</v>
      </c>
      <c r="E309" s="190"/>
      <c r="F309" s="190" t="s">
        <v>3122</v>
      </c>
      <c r="G309" s="190" t="s">
        <v>3136</v>
      </c>
      <c r="H309" s="190" t="s">
        <v>661</v>
      </c>
      <c r="I309" s="190"/>
      <c r="J309" s="190"/>
      <c r="K309" s="190"/>
      <c r="L309" s="190"/>
      <c r="M309" s="223">
        <v>61</v>
      </c>
      <c r="N309" s="162">
        <f t="shared" si="29"/>
        <v>787.17834000000005</v>
      </c>
      <c r="O309" s="161">
        <f>IF(H309="Accessories",0,(VLOOKUP(C309&amp;H309,EE!$I:$L,4,FALSE)))</f>
        <v>12.12</v>
      </c>
      <c r="P309" s="161">
        <f>IF('Simulação Added Value'!$M$5="GERENTE DE CONTA",((N309+O309)/(1-'Simulação Added Value'!$E$19)),((N309+O309)/(1-0.3)))</f>
        <v>1094.9292328767124</v>
      </c>
      <c r="Q309" s="190"/>
      <c r="R309" s="190"/>
      <c r="T309" s="193">
        <v>787.17834000000005</v>
      </c>
      <c r="U309" s="188">
        <f t="shared" si="26"/>
        <v>787.17834000000005</v>
      </c>
      <c r="V309" s="148">
        <f t="shared" si="27"/>
        <v>0</v>
      </c>
      <c r="W309" s="190"/>
      <c r="X309" s="190"/>
      <c r="Y309" s="190"/>
    </row>
    <row r="310" spans="1:25" ht="15" customHeight="1">
      <c r="A310" s="46" t="str">
        <f t="shared" si="25"/>
        <v>BR0124354010</v>
      </c>
      <c r="B310" s="190" t="s">
        <v>447</v>
      </c>
      <c r="C310" s="190">
        <v>4010</v>
      </c>
      <c r="D310" s="190" t="s">
        <v>1126</v>
      </c>
      <c r="E310" s="190"/>
      <c r="F310" s="190" t="s">
        <v>3123</v>
      </c>
      <c r="G310" s="190" t="s">
        <v>3069</v>
      </c>
      <c r="H310" s="190" t="s">
        <v>661</v>
      </c>
      <c r="I310" s="190"/>
      <c r="J310" s="190"/>
      <c r="K310" s="190"/>
      <c r="L310" s="190"/>
      <c r="M310" s="223">
        <v>61</v>
      </c>
      <c r="N310" s="162">
        <f t="shared" si="29"/>
        <v>811.95027000000005</v>
      </c>
      <c r="O310" s="161">
        <f>IF(H310="Accessories",0,(VLOOKUP(C310&amp;H310,EE!$I:$L,4,FALSE)))</f>
        <v>12.12</v>
      </c>
      <c r="P310" s="161">
        <f>IF('Simulação Added Value'!$M$5="GERENTE DE CONTA",((N310+O310)/(1-'Simulação Added Value'!$E$19)),((N310+O310)/(1-0.3)))</f>
        <v>1128.863383561644</v>
      </c>
      <c r="Q310" s="190"/>
      <c r="R310" s="190"/>
      <c r="T310" s="193">
        <v>811.95027000000005</v>
      </c>
      <c r="U310" s="188">
        <f t="shared" si="26"/>
        <v>811.95027000000005</v>
      </c>
      <c r="V310" s="148">
        <f t="shared" si="27"/>
        <v>0</v>
      </c>
      <c r="W310" s="190"/>
      <c r="X310" s="190"/>
      <c r="Y310" s="190"/>
    </row>
    <row r="311" spans="1:25" ht="15" customHeight="1">
      <c r="A311" s="46" t="str">
        <f t="shared" si="25"/>
        <v>BR0124234010</v>
      </c>
      <c r="B311" s="190" t="s">
        <v>447</v>
      </c>
      <c r="C311" s="190">
        <v>4010</v>
      </c>
      <c r="D311" s="190" t="s">
        <v>1126</v>
      </c>
      <c r="E311" s="190"/>
      <c r="F311" s="190" t="s">
        <v>3124</v>
      </c>
      <c r="G311" s="190" t="s">
        <v>2129</v>
      </c>
      <c r="H311" s="190" t="s">
        <v>661</v>
      </c>
      <c r="I311" s="190"/>
      <c r="J311" s="190"/>
      <c r="K311" s="190"/>
      <c r="L311" s="190"/>
      <c r="M311" s="223">
        <v>61</v>
      </c>
      <c r="N311" s="162">
        <f t="shared" si="29"/>
        <v>813.17375000000004</v>
      </c>
      <c r="O311" s="161">
        <f>IF(H311="Accessories",0,(VLOOKUP(C311&amp;H311,EE!$I:$L,4,FALSE)))</f>
        <v>12.12</v>
      </c>
      <c r="P311" s="161">
        <f>IF('Simulação Added Value'!$M$5="GERENTE DE CONTA",((N311+O311)/(1-'Simulação Added Value'!$E$19)),((N311+O311)/(1-0.3)))</f>
        <v>1130.5393835616439</v>
      </c>
      <c r="Q311" s="190"/>
      <c r="R311" s="190"/>
      <c r="T311" s="193">
        <v>813.17375000000004</v>
      </c>
      <c r="U311" s="188">
        <f t="shared" si="26"/>
        <v>813.17375000000004</v>
      </c>
      <c r="V311" s="148">
        <f t="shared" si="27"/>
        <v>0</v>
      </c>
      <c r="W311" s="190"/>
      <c r="X311" s="190"/>
      <c r="Y311" s="190"/>
    </row>
    <row r="312" spans="1:25" ht="15" customHeight="1">
      <c r="A312" s="46" t="str">
        <f t="shared" si="25"/>
        <v>BR0001022060</v>
      </c>
      <c r="B312" s="190" t="s">
        <v>2626</v>
      </c>
      <c r="C312" s="190">
        <v>2060</v>
      </c>
      <c r="D312" s="190" t="s">
        <v>1124</v>
      </c>
      <c r="E312" s="157">
        <v>320000102</v>
      </c>
      <c r="F312" s="39" t="s">
        <v>1288</v>
      </c>
      <c r="G312" s="190" t="s">
        <v>1803</v>
      </c>
      <c r="H312" s="190" t="s">
        <v>294</v>
      </c>
      <c r="I312" s="190"/>
      <c r="J312" s="190"/>
      <c r="K312" s="190"/>
      <c r="L312" s="190"/>
      <c r="M312" s="226">
        <v>19.5</v>
      </c>
      <c r="N312" s="162">
        <f t="shared" ref="N312:N343" si="30">S312</f>
        <v>170.28712999999999</v>
      </c>
      <c r="O312" s="161">
        <f>IF(H312="Accessories",0,(VLOOKUP(C312&amp;H312,EE!$I:$L,4,FALSE)))</f>
        <v>2.12</v>
      </c>
      <c r="P312" s="161">
        <f>IF('Simulação Added Value'!$M$5="GERENTE DE CONTA",((N312+O312)/(1-'Simulação Added Value'!$E$19)),((N312+O312)/(1-0.3)))</f>
        <v>236.1741506849315</v>
      </c>
      <c r="Q312" s="63" t="e">
        <f>IF('Simulação Added Value'!$M$5="GERENTE DE CONTA",(((N312+O312)+VLOOKUP(A312,'Simulação Added Value'!$N$42:$O$42,2,0))/(1-'Simulação Added Value'!$E$19)),(((((N312+O312)+VLOOKUP(A312,'Simulação Added Value'!$N$42:$O$42,2,0)))/(1-'Simulação Added Value'!$E$19))))</f>
        <v>#N/A</v>
      </c>
      <c r="R312" s="63"/>
      <c r="S312" s="188">
        <v>170.28712999999999</v>
      </c>
      <c r="T312" s="188">
        <f>VLOOKUP(A312,'[1]Copia Custo Periodico P_Simulad'!$A:$I,9,0)</f>
        <v>155.13390999999999</v>
      </c>
      <c r="U312" s="188">
        <f t="shared" si="26"/>
        <v>-15.153220000000005</v>
      </c>
      <c r="V312" s="148">
        <f t="shared" si="27"/>
        <v>-8.8986290390824063E-2</v>
      </c>
      <c r="W312" s="188"/>
      <c r="X312" s="191"/>
      <c r="Y312" s="191"/>
    </row>
    <row r="313" spans="1:25" ht="15" customHeight="1">
      <c r="A313" s="46" t="str">
        <f t="shared" si="25"/>
        <v>BR0099292060</v>
      </c>
      <c r="B313" s="190" t="s">
        <v>2626</v>
      </c>
      <c r="C313" s="190">
        <v>2060</v>
      </c>
      <c r="D313" s="190" t="s">
        <v>1124</v>
      </c>
      <c r="E313" s="157">
        <v>320009929</v>
      </c>
      <c r="F313" s="39" t="s">
        <v>1282</v>
      </c>
      <c r="G313" s="190" t="s">
        <v>1797</v>
      </c>
      <c r="H313" s="190" t="s">
        <v>294</v>
      </c>
      <c r="I313" s="190"/>
      <c r="J313" s="190"/>
      <c r="K313" s="190"/>
      <c r="L313" s="190"/>
      <c r="M313" s="226">
        <v>15</v>
      </c>
      <c r="N313" s="162">
        <f t="shared" si="30"/>
        <v>138.30591999999999</v>
      </c>
      <c r="O313" s="161">
        <f>IF(H313="Accessories",0,(VLOOKUP(C313&amp;H313,EE!$I:$L,4,FALSE)))</f>
        <v>2.12</v>
      </c>
      <c r="P313" s="161">
        <f>IF('Simulação Added Value'!$M$5="GERENTE DE CONTA",((N313+O313)/(1-'Simulação Added Value'!$E$19)),((N313+O313)/(1-0.3)))</f>
        <v>192.36427397260275</v>
      </c>
      <c r="Q313" s="63" t="e">
        <f>IF('Simulação Added Value'!$M$5="GERENTE DE CONTA",(((N313+O313)+VLOOKUP(A313,'Simulação Added Value'!$N$42:$O$42,2,0))/(1-'Simulação Added Value'!$E$19)),(((((N313+O313)+VLOOKUP(A313,'Simulação Added Value'!$N$42:$O$42,2,0)))/(1-'Simulação Added Value'!$E$19))))</f>
        <v>#N/A</v>
      </c>
      <c r="R313" s="63"/>
      <c r="S313" s="188">
        <v>138.30591999999999</v>
      </c>
      <c r="T313" s="188">
        <f>VLOOKUP(A313,'[1]Copia Custo Periodico P_Simulad'!$A:$I,9,0)</f>
        <v>126.50266999999999</v>
      </c>
      <c r="U313" s="188">
        <f t="shared" si="26"/>
        <v>-11.803249999999991</v>
      </c>
      <c r="V313" s="148">
        <f t="shared" si="27"/>
        <v>-8.5341610829095305E-2</v>
      </c>
      <c r="W313" s="188"/>
      <c r="X313" s="191"/>
      <c r="Y313" s="191"/>
    </row>
    <row r="314" spans="1:25" ht="15" customHeight="1">
      <c r="A314" s="46" t="str">
        <f t="shared" si="25"/>
        <v>BR0109832064</v>
      </c>
      <c r="B314" s="190" t="s">
        <v>2626</v>
      </c>
      <c r="C314" s="190">
        <v>2064</v>
      </c>
      <c r="D314" s="190" t="s">
        <v>1124</v>
      </c>
      <c r="E314" s="190">
        <v>320010983</v>
      </c>
      <c r="F314" s="39" t="s">
        <v>1329</v>
      </c>
      <c r="G314" s="190" t="s">
        <v>1728</v>
      </c>
      <c r="H314" s="190" t="s">
        <v>294</v>
      </c>
      <c r="I314" s="190"/>
      <c r="J314" s="190"/>
      <c r="K314" s="190"/>
      <c r="L314" s="190"/>
      <c r="M314" s="223">
        <v>15</v>
      </c>
      <c r="N314" s="162">
        <f t="shared" si="30"/>
        <v>141.23499000000001</v>
      </c>
      <c r="O314" s="161">
        <f>IF(H314="Accessories",0,(VLOOKUP(C314&amp;H314,EE!$I:$L,4,FALSE)))</f>
        <v>2.64</v>
      </c>
      <c r="P314" s="161">
        <f>IF('Simulação Added Value'!$M$5="GERENTE DE CONTA",((N314+O314)/(1-'Simulação Added Value'!$E$19)),((N314+O314)/(1-0.3)))</f>
        <v>197.08902739726028</v>
      </c>
      <c r="Q314" s="63" t="e">
        <f>IF('Simulação Added Value'!$M$5="GERENTE DE CONTA",(((N314+O314)+VLOOKUP(A314,'Simulação Added Value'!$N$42:$O$42,2,0))/(1-'Simulação Added Value'!$E$19)),(((((N314+O314)+VLOOKUP(A314,'Simulação Added Value'!$N$42:$O$42,2,0)))/(1-'Simulação Added Value'!$E$19))))</f>
        <v>#N/A</v>
      </c>
      <c r="R314" s="63"/>
      <c r="S314" s="188">
        <v>141.23499000000001</v>
      </c>
      <c r="T314" s="188">
        <f>VLOOKUP(A314,'[1]Copia Custo Periodico P_Simulad'!$A:$I,9,0)</f>
        <v>129.25014999999999</v>
      </c>
      <c r="U314" s="188">
        <f t="shared" si="26"/>
        <v>-11.98484000000002</v>
      </c>
      <c r="V314" s="148">
        <f t="shared" si="27"/>
        <v>-8.4857442196158428E-2</v>
      </c>
      <c r="W314" s="190"/>
      <c r="X314" s="190"/>
      <c r="Y314" s="190"/>
    </row>
    <row r="315" spans="1:25" ht="15" customHeight="1">
      <c r="A315" s="46" t="str">
        <f t="shared" si="25"/>
        <v>BR0121142064</v>
      </c>
      <c r="B315" s="190" t="s">
        <v>2626</v>
      </c>
      <c r="C315" s="190">
        <v>2064</v>
      </c>
      <c r="D315" s="190" t="s">
        <v>1124</v>
      </c>
      <c r="E315" s="190"/>
      <c r="F315" s="39" t="s">
        <v>2181</v>
      </c>
      <c r="G315" s="190" t="s">
        <v>2182</v>
      </c>
      <c r="H315" s="190" t="s">
        <v>294</v>
      </c>
      <c r="I315" s="190"/>
      <c r="J315" s="190"/>
      <c r="K315" s="190"/>
      <c r="L315" s="190"/>
      <c r="M315" s="223">
        <v>14</v>
      </c>
      <c r="N315" s="162">
        <f t="shared" si="30"/>
        <v>131.12451999999999</v>
      </c>
      <c r="O315" s="161">
        <f>IF(H315="Accessories",0,(VLOOKUP(C315&amp;H315,EE!$I:$L,4,FALSE)))</f>
        <v>2.64</v>
      </c>
      <c r="P315" s="161">
        <f>IF('Simulação Added Value'!$M$5="GERENTE DE CONTA",((N315+O315)/(1-'Simulação Added Value'!$E$19)),((N315+O315)/(1-0.3)))</f>
        <v>183.23906849315065</v>
      </c>
      <c r="Q315" s="190"/>
      <c r="R315" s="190"/>
      <c r="S315" s="188">
        <v>131.12451999999999</v>
      </c>
      <c r="T315" s="188">
        <f>VLOOKUP(A315,'[1]Copia Custo Periodico P_Simulad'!$A:$I,9,0)</f>
        <v>122.03321</v>
      </c>
      <c r="U315" s="188">
        <f t="shared" si="26"/>
        <v>-9.0913099999999929</v>
      </c>
      <c r="V315" s="148">
        <f t="shared" si="27"/>
        <v>-6.9333409189982098E-2</v>
      </c>
      <c r="W315" s="190"/>
      <c r="X315" s="190"/>
      <c r="Y315" s="190"/>
    </row>
    <row r="316" spans="1:25" ht="15" customHeight="1">
      <c r="A316" s="46" t="str">
        <f t="shared" si="25"/>
        <v>BR0121562061</v>
      </c>
      <c r="B316" s="190" t="s">
        <v>2626</v>
      </c>
      <c r="C316" s="198">
        <v>2061</v>
      </c>
      <c r="D316" s="190" t="s">
        <v>1124</v>
      </c>
      <c r="E316" s="190"/>
      <c r="F316" s="39" t="s">
        <v>2187</v>
      </c>
      <c r="G316" s="190" t="s">
        <v>2188</v>
      </c>
      <c r="H316" s="190" t="s">
        <v>294</v>
      </c>
      <c r="I316" s="190"/>
      <c r="J316" s="190"/>
      <c r="K316" s="190"/>
      <c r="L316" s="190"/>
      <c r="M316" s="227">
        <v>13.5</v>
      </c>
      <c r="N316" s="162">
        <f t="shared" si="30"/>
        <v>116.66243</v>
      </c>
      <c r="O316" s="161">
        <f>IF(H316="Accessories",0,(VLOOKUP(C316&amp;H316,EE!$I:$L,4,FALSE)))</f>
        <v>1.8</v>
      </c>
      <c r="P316" s="161">
        <f>IF('Simulação Added Value'!$M$5="GERENTE DE CONTA",((N316+O316)/(1-'Simulação Added Value'!$E$19)),((N316+O316)/(1-0.3)))</f>
        <v>162.27730136986301</v>
      </c>
      <c r="Q316" s="190"/>
      <c r="R316" s="190"/>
      <c r="S316" s="188">
        <v>116.66243</v>
      </c>
      <c r="T316" s="188">
        <f>VLOOKUP(A316,'[1]Copia Custo Periodico P_Simulad'!$A:$I,9,0)</f>
        <v>109.51788000000001</v>
      </c>
      <c r="U316" s="188">
        <f t="shared" si="26"/>
        <v>-7.1445499999999953</v>
      </c>
      <c r="V316" s="148">
        <f t="shared" si="27"/>
        <v>-6.1241223931303268E-2</v>
      </c>
      <c r="W316" s="190"/>
      <c r="X316" s="190"/>
      <c r="Y316" s="190"/>
    </row>
    <row r="317" spans="1:25" ht="15" customHeight="1">
      <c r="A317" s="46" t="str">
        <f t="shared" si="25"/>
        <v>BR0109182060</v>
      </c>
      <c r="B317" s="190" t="s">
        <v>2626</v>
      </c>
      <c r="C317" s="190">
        <v>2060</v>
      </c>
      <c r="D317" s="190" t="s">
        <v>1124</v>
      </c>
      <c r="E317" s="157">
        <v>320010918</v>
      </c>
      <c r="F317" s="39" t="s">
        <v>1327</v>
      </c>
      <c r="G317" s="190" t="s">
        <v>1750</v>
      </c>
      <c r="H317" s="190" t="s">
        <v>294</v>
      </c>
      <c r="I317" s="190"/>
      <c r="J317" s="190"/>
      <c r="K317" s="190"/>
      <c r="L317" s="190"/>
      <c r="M317" s="226">
        <v>13.99057</v>
      </c>
      <c r="N317" s="162">
        <f t="shared" si="30"/>
        <v>114.40379</v>
      </c>
      <c r="O317" s="161">
        <f>IF(H317="Accessories",0,(VLOOKUP(C317&amp;H317,EE!$I:$L,4,FALSE)))</f>
        <v>2.12</v>
      </c>
      <c r="P317" s="161">
        <f>IF('Simulação Added Value'!$M$5="GERENTE DE CONTA",((N317+O317)/(1-'Simulação Added Value'!$E$19)),((N317+O317)/(1-0.3)))</f>
        <v>159.62163013698631</v>
      </c>
      <c r="Q317" s="63" t="e">
        <f>IF('Simulação Added Value'!$M$5="GERENTE DE CONTA",(((N317+O317)+VLOOKUP(A317,'Simulação Added Value'!$N$42:$O$42,2,0))/(1-'Simulação Added Value'!$E$19)),(((((N317+O317)+VLOOKUP(A317,'Simulação Added Value'!$N$42:$O$42,2,0)))/(1-'Simulação Added Value'!$E$19))))</f>
        <v>#N/A</v>
      </c>
      <c r="R317" s="63"/>
      <c r="S317" s="188">
        <v>114.40379</v>
      </c>
      <c r="T317" s="188">
        <f>VLOOKUP(A317,'[1]Copia Custo Periodico P_Simulad'!$A:$I,9,0)</f>
        <v>107.80483</v>
      </c>
      <c r="U317" s="188">
        <f t="shared" si="26"/>
        <v>-6.5989600000000053</v>
      </c>
      <c r="V317" s="148">
        <f t="shared" si="27"/>
        <v>-5.7681305837857355E-2</v>
      </c>
      <c r="W317" s="188"/>
      <c r="X317" s="191"/>
      <c r="Y317" s="191"/>
    </row>
    <row r="318" spans="1:25" ht="15" customHeight="1">
      <c r="A318" s="46" t="str">
        <f t="shared" si="25"/>
        <v>BR0000732060</v>
      </c>
      <c r="B318" s="190" t="s">
        <v>2626</v>
      </c>
      <c r="C318" s="190">
        <v>2060</v>
      </c>
      <c r="D318" s="190" t="s">
        <v>1124</v>
      </c>
      <c r="E318" s="157">
        <v>320000073</v>
      </c>
      <c r="F318" s="39" t="s">
        <v>1289</v>
      </c>
      <c r="G318" s="190" t="s">
        <v>1804</v>
      </c>
      <c r="H318" s="190" t="s">
        <v>294</v>
      </c>
      <c r="I318" s="190"/>
      <c r="J318" s="190"/>
      <c r="K318" s="190"/>
      <c r="L318" s="190"/>
      <c r="M318" s="226">
        <v>19.5</v>
      </c>
      <c r="N318" s="162">
        <f t="shared" si="30"/>
        <v>163.98464000000001</v>
      </c>
      <c r="O318" s="161">
        <f>IF(H318="Accessories",0,(VLOOKUP(C318&amp;H318,EE!$I:$L,4,FALSE)))</f>
        <v>2.12</v>
      </c>
      <c r="P318" s="161">
        <f>IF('Simulação Added Value'!$M$5="GERENTE DE CONTA",((N318+O318)/(1-'Simulação Added Value'!$E$19)),((N318+O318)/(1-0.3)))</f>
        <v>227.54060273972607</v>
      </c>
      <c r="Q318" s="63" t="e">
        <f>IF('Simulação Added Value'!$M$5="GERENTE DE CONTA",(((N318+O318)+VLOOKUP(A318,'Simulação Added Value'!$N$42:$O$42,2,0))/(1-'Simulação Added Value'!$E$19)),(((((N318+O318)+VLOOKUP(A318,'Simulação Added Value'!$N$42:$O$42,2,0)))/(1-'Simulação Added Value'!$E$19))))</f>
        <v>#N/A</v>
      </c>
      <c r="R318" s="63"/>
      <c r="S318" s="188">
        <v>163.98464000000001</v>
      </c>
      <c r="T318" s="188">
        <f>VLOOKUP(A318,'[1]Copia Custo Periodico P_Simulad'!$A:$I,9,0)</f>
        <v>155.76043999999999</v>
      </c>
      <c r="U318" s="188">
        <f t="shared" si="26"/>
        <v>-8.2242000000000246</v>
      </c>
      <c r="V318" s="148">
        <f t="shared" si="27"/>
        <v>-5.0152258162715846E-2</v>
      </c>
      <c r="W318" s="188"/>
      <c r="X318" s="191"/>
      <c r="Y318" s="191"/>
    </row>
    <row r="319" spans="1:25" ht="15" customHeight="1">
      <c r="A319" s="46" t="str">
        <f t="shared" si="25"/>
        <v>BR0104902060</v>
      </c>
      <c r="B319" s="190" t="s">
        <v>2626</v>
      </c>
      <c r="C319" s="190">
        <v>2060</v>
      </c>
      <c r="D319" s="190" t="s">
        <v>1124</v>
      </c>
      <c r="E319" s="190">
        <v>320010490</v>
      </c>
      <c r="F319" s="39" t="s">
        <v>1365</v>
      </c>
      <c r="G319" s="190" t="s">
        <v>1867</v>
      </c>
      <c r="H319" s="190" t="s">
        <v>294</v>
      </c>
      <c r="I319" s="190"/>
      <c r="J319" s="190"/>
      <c r="K319" s="190"/>
      <c r="L319" s="190"/>
      <c r="M319" s="223">
        <v>13.45975</v>
      </c>
      <c r="N319" s="162">
        <f t="shared" si="30"/>
        <v>107.23549</v>
      </c>
      <c r="O319" s="161">
        <f>IF(H319="Accessories",0,(VLOOKUP(C319&amp;H319,EE!$I:$L,4,FALSE)))</f>
        <v>2.12</v>
      </c>
      <c r="P319" s="161">
        <f>IF('Simulação Added Value'!$M$5="GERENTE DE CONTA",((N319+O319)/(1-'Simulação Added Value'!$E$19)),((N319+O319)/(1-0.3)))</f>
        <v>149.80204109589042</v>
      </c>
      <c r="Q319" s="190"/>
      <c r="R319" s="190"/>
      <c r="S319" s="188">
        <v>107.23549</v>
      </c>
      <c r="T319" s="188">
        <f>VLOOKUP(A319,'[1]Copia Custo Periodico P_Simulad'!$A:$I,9,0)</f>
        <v>102.66145</v>
      </c>
      <c r="U319" s="188">
        <f t="shared" si="26"/>
        <v>-4.5740399999999966</v>
      </c>
      <c r="V319" s="148">
        <f t="shared" si="27"/>
        <v>-4.2654162348677582E-2</v>
      </c>
      <c r="W319" s="190"/>
      <c r="X319" s="190"/>
      <c r="Y319" s="190"/>
    </row>
    <row r="320" spans="1:25" ht="15" customHeight="1">
      <c r="A320" s="46" t="str">
        <f t="shared" si="25"/>
        <v>BR0115972060</v>
      </c>
      <c r="B320" s="190" t="s">
        <v>2626</v>
      </c>
      <c r="C320" s="190">
        <v>2060</v>
      </c>
      <c r="D320" s="190" t="s">
        <v>1124</v>
      </c>
      <c r="E320" s="190">
        <v>320011597</v>
      </c>
      <c r="F320" s="39" t="s">
        <v>1246</v>
      </c>
      <c r="G320" s="190" t="s">
        <v>1764</v>
      </c>
      <c r="H320" s="190" t="s">
        <v>294</v>
      </c>
      <c r="I320" s="190"/>
      <c r="J320" s="190"/>
      <c r="K320" s="190"/>
      <c r="L320" s="190"/>
      <c r="M320" s="226">
        <v>14</v>
      </c>
      <c r="N320" s="162">
        <f t="shared" si="30"/>
        <v>115.65599</v>
      </c>
      <c r="O320" s="161">
        <f>IF(H320="Accessories",0,(VLOOKUP(C320&amp;H320,EE!$I:$L,4,FALSE)))</f>
        <v>2.12</v>
      </c>
      <c r="P320" s="161">
        <f>IF('Simulação Added Value'!$M$5="GERENTE DE CONTA",((N320+O320)/(1-'Simulação Added Value'!$E$19)),((N320+O320)/(1-0.3)))</f>
        <v>161.33697260273973</v>
      </c>
      <c r="Q320" s="190"/>
      <c r="R320" s="190"/>
      <c r="S320" s="188">
        <v>115.65599</v>
      </c>
      <c r="T320" s="188">
        <f>VLOOKUP(A320,'[1]Copia Custo Periodico P_Simulad'!$A:$I,9,0)</f>
        <v>110.83109</v>
      </c>
      <c r="U320" s="188">
        <f t="shared" si="26"/>
        <v>-4.8248999999999995</v>
      </c>
      <c r="V320" s="148">
        <f t="shared" si="27"/>
        <v>-4.1717683623649804E-2</v>
      </c>
      <c r="W320" s="188"/>
      <c r="X320" s="190"/>
      <c r="Y320" s="190"/>
    </row>
    <row r="321" spans="1:25" ht="15" customHeight="1">
      <c r="A321" s="46" t="str">
        <f t="shared" si="25"/>
        <v>BR0122552064</v>
      </c>
      <c r="B321" s="190" t="s">
        <v>2626</v>
      </c>
      <c r="C321" s="190">
        <v>2064</v>
      </c>
      <c r="D321" s="190" t="s">
        <v>1124</v>
      </c>
      <c r="E321" s="156"/>
      <c r="F321" s="245" t="s">
        <v>2765</v>
      </c>
      <c r="G321" s="190" t="s">
        <v>2774</v>
      </c>
      <c r="H321" s="182" t="s">
        <v>294</v>
      </c>
      <c r="I321" s="190"/>
      <c r="J321" s="190"/>
      <c r="K321" s="190"/>
      <c r="L321" s="190"/>
      <c r="M321" s="226">
        <v>16.2</v>
      </c>
      <c r="N321" s="162">
        <f t="shared" si="30"/>
        <v>146.04580000000001</v>
      </c>
      <c r="O321" s="161">
        <f>IF(H321="Accessories",0,(VLOOKUP(C321&amp;H321,EE!$I:$L,4,FALSE)))</f>
        <v>2.64</v>
      </c>
      <c r="P321" s="161">
        <f>IF('Simulação Added Value'!$M$5="GERENTE DE CONTA",((N321+O321)/(1-'Simulação Added Value'!$E$19)),((N321+O321)/(1-0.3)))</f>
        <v>203.67917808219178</v>
      </c>
      <c r="Q321" s="190"/>
      <c r="R321" s="190"/>
      <c r="S321" s="188">
        <v>146.04580000000001</v>
      </c>
      <c r="T321" s="188">
        <f>VLOOKUP(A321,'[1]Copia Custo Periodico P_Simulad'!$A:$I,9,0)</f>
        <v>139.95555999999999</v>
      </c>
      <c r="U321" s="188">
        <f t="shared" si="26"/>
        <v>-6.0902400000000227</v>
      </c>
      <c r="V321" s="148">
        <f t="shared" si="27"/>
        <v>-4.1700891090329373E-2</v>
      </c>
      <c r="W321" s="190"/>
      <c r="X321" s="190"/>
      <c r="Y321" s="190"/>
    </row>
    <row r="322" spans="1:25" ht="15" customHeight="1">
      <c r="A322" s="46" t="str">
        <f t="shared" si="25"/>
        <v>BR0029072060</v>
      </c>
      <c r="B322" s="190" t="s">
        <v>2626</v>
      </c>
      <c r="C322" s="190">
        <v>2060</v>
      </c>
      <c r="D322" s="190" t="s">
        <v>1124</v>
      </c>
      <c r="E322" s="156"/>
      <c r="F322" s="245" t="s">
        <v>2763</v>
      </c>
      <c r="G322" s="190" t="s">
        <v>2771</v>
      </c>
      <c r="H322" s="182" t="s">
        <v>294</v>
      </c>
      <c r="I322" s="190"/>
      <c r="J322" s="190"/>
      <c r="K322" s="190"/>
      <c r="L322" s="190"/>
      <c r="M322" s="226">
        <v>14</v>
      </c>
      <c r="N322" s="162">
        <f t="shared" si="30"/>
        <v>111.58689</v>
      </c>
      <c r="O322" s="161">
        <f>IF(H322="Accessories",0,(VLOOKUP(C322&amp;H322,EE!$I:$L,4,FALSE)))</f>
        <v>2.12</v>
      </c>
      <c r="P322" s="161">
        <f>IF('Simulação Added Value'!$M$5="GERENTE DE CONTA",((N322+O322)/(1-'Simulação Added Value'!$E$19)),((N322+O322)/(1-0.3)))</f>
        <v>155.76286301369865</v>
      </c>
      <c r="Q322" s="190"/>
      <c r="R322" s="190"/>
      <c r="S322" s="188">
        <v>111.58689</v>
      </c>
      <c r="T322" s="188">
        <f>VLOOKUP(A322,'[1]Copia Custo Periodico P_Simulad'!$A:$I,9,0)</f>
        <v>106.99017000000001</v>
      </c>
      <c r="U322" s="188">
        <f t="shared" si="26"/>
        <v>-4.5967199999999906</v>
      </c>
      <c r="V322" s="148">
        <f t="shared" si="27"/>
        <v>-4.1194086509624861E-2</v>
      </c>
      <c r="W322" s="190"/>
      <c r="X322" s="190"/>
      <c r="Y322" s="190"/>
    </row>
    <row r="323" spans="1:25" ht="15" customHeight="1">
      <c r="A323" s="46" t="str">
        <f t="shared" ref="A323:A386" si="31">F323&amp;C323</f>
        <v>BR0110672060</v>
      </c>
      <c r="B323" s="190" t="s">
        <v>2626</v>
      </c>
      <c r="C323" s="190">
        <v>2060</v>
      </c>
      <c r="D323" s="190" t="s">
        <v>1124</v>
      </c>
      <c r="E323" s="156"/>
      <c r="F323" s="245" t="s">
        <v>2764</v>
      </c>
      <c r="G323" s="190" t="s">
        <v>2772</v>
      </c>
      <c r="H323" s="182" t="s">
        <v>294</v>
      </c>
      <c r="I323" s="190"/>
      <c r="J323" s="190"/>
      <c r="K323" s="190"/>
      <c r="L323" s="190"/>
      <c r="M323" s="226">
        <v>14</v>
      </c>
      <c r="N323" s="162">
        <f t="shared" si="30"/>
        <v>112.19673</v>
      </c>
      <c r="O323" s="161">
        <f>IF(H323="Accessories",0,(VLOOKUP(C323&amp;H323,EE!$I:$L,4,FALSE)))</f>
        <v>2.12</v>
      </c>
      <c r="P323" s="161">
        <f>IF('Simulação Added Value'!$M$5="GERENTE DE CONTA",((N323+O323)/(1-'Simulação Added Value'!$E$19)),((N323+O323)/(1-0.3)))</f>
        <v>156.59826027397261</v>
      </c>
      <c r="Q323" s="190"/>
      <c r="R323" s="190"/>
      <c r="S323" s="188">
        <v>112.19673</v>
      </c>
      <c r="T323" s="188">
        <f>VLOOKUP(A323,'[1]Copia Custo Periodico P_Simulad'!$A:$I,9,0)</f>
        <v>107.6069</v>
      </c>
      <c r="U323" s="188">
        <f t="shared" ref="U323:U386" si="32">T323-S323</f>
        <v>-4.5898300000000063</v>
      </c>
      <c r="V323" s="148">
        <f t="shared" ref="V323:V386" si="33">IF(S323=0,0,T323/S323-1)</f>
        <v>-4.0908768018461883E-2</v>
      </c>
      <c r="W323" s="190"/>
      <c r="X323" s="190"/>
      <c r="Y323" s="190"/>
    </row>
    <row r="324" spans="1:25" ht="15" customHeight="1">
      <c r="A324" s="46" t="str">
        <f t="shared" si="31"/>
        <v>BR0121722060</v>
      </c>
      <c r="B324" s="190" t="s">
        <v>2626</v>
      </c>
      <c r="C324" s="198">
        <v>2060</v>
      </c>
      <c r="D324" s="190" t="s">
        <v>1124</v>
      </c>
      <c r="E324" s="190"/>
      <c r="F324" s="39" t="s">
        <v>2515</v>
      </c>
      <c r="G324" s="190" t="s">
        <v>2576</v>
      </c>
      <c r="H324" s="190" t="s">
        <v>294</v>
      </c>
      <c r="I324" s="190"/>
      <c r="J324" s="190"/>
      <c r="K324" s="190"/>
      <c r="L324" s="190"/>
      <c r="M324" s="227">
        <v>18.899999999999999</v>
      </c>
      <c r="N324" s="162">
        <f t="shared" si="30"/>
        <v>161.46428</v>
      </c>
      <c r="O324" s="161">
        <f>IF(H324="Accessories",0,(VLOOKUP(C324&amp;H324,EE!$I:$L,4,FALSE)))</f>
        <v>2.12</v>
      </c>
      <c r="P324" s="161">
        <f>IF('Simulação Added Value'!$M$5="GERENTE DE CONTA",((N324+O324)/(1-'Simulação Added Value'!$E$19)),((N324+O324)/(1-0.3)))</f>
        <v>224.08805479452056</v>
      </c>
      <c r="Q324" s="190"/>
      <c r="R324" s="190"/>
      <c r="S324" s="188">
        <v>161.46428</v>
      </c>
      <c r="T324" s="188">
        <f>VLOOKUP(A324,'[1]Copia Custo Periodico P_Simulad'!$A:$I,9,0)</f>
        <v>155.13390999999999</v>
      </c>
      <c r="U324" s="188">
        <f t="shared" si="32"/>
        <v>-6.3303700000000163</v>
      </c>
      <c r="V324" s="148">
        <f t="shared" si="33"/>
        <v>-3.9206008907976542E-2</v>
      </c>
      <c r="W324" s="190"/>
      <c r="X324" s="190"/>
      <c r="Y324" s="190"/>
    </row>
    <row r="325" spans="1:25" ht="15" customHeight="1">
      <c r="A325" s="46" t="str">
        <f t="shared" si="31"/>
        <v>BR0108962060</v>
      </c>
      <c r="B325" s="190" t="s">
        <v>2626</v>
      </c>
      <c r="C325" s="190">
        <v>2060</v>
      </c>
      <c r="D325" s="190" t="s">
        <v>1124</v>
      </c>
      <c r="E325" s="157">
        <v>320010896</v>
      </c>
      <c r="F325" s="39" t="s">
        <v>1297</v>
      </c>
      <c r="G325" s="190" t="s">
        <v>1812</v>
      </c>
      <c r="H325" s="190" t="s">
        <v>294</v>
      </c>
      <c r="I325" s="190"/>
      <c r="J325" s="190"/>
      <c r="K325" s="190"/>
      <c r="L325" s="190"/>
      <c r="M325" s="226">
        <v>14.3</v>
      </c>
      <c r="N325" s="162">
        <f t="shared" si="30"/>
        <v>122.18038</v>
      </c>
      <c r="O325" s="161">
        <f>IF(H325="Accessories",0,(VLOOKUP(C325&amp;H325,EE!$I:$L,4,FALSE)))</f>
        <v>2.12</v>
      </c>
      <c r="P325" s="161">
        <f>IF('Simulação Added Value'!$M$5="GERENTE DE CONTA",((N325+O325)/(1-'Simulação Added Value'!$E$19)),((N325+O325)/(1-0.3)))</f>
        <v>170.27449315068495</v>
      </c>
      <c r="Q325" s="63" t="e">
        <f>IF('Simulação Added Value'!$M$5="GERENTE DE CONTA",(((N325+O325)+VLOOKUP(A325,'Simulação Added Value'!$N$42:$O$42,2,0))/(1-'Simulação Added Value'!$E$19)),(((((N325+O325)+VLOOKUP(A325,'Simulação Added Value'!$N$42:$O$42,2,0)))/(1-'Simulação Added Value'!$E$19))))</f>
        <v>#N/A</v>
      </c>
      <c r="R325" s="63"/>
      <c r="S325" s="188">
        <v>122.18038</v>
      </c>
      <c r="T325" s="188">
        <f>VLOOKUP(A325,'[1]Copia Custo Periodico P_Simulad'!$A:$I,9,0)</f>
        <v>117.41103</v>
      </c>
      <c r="U325" s="188">
        <f t="shared" si="32"/>
        <v>-4.7693500000000029</v>
      </c>
      <c r="V325" s="148">
        <f t="shared" si="33"/>
        <v>-3.9035318109175932E-2</v>
      </c>
      <c r="W325" s="188"/>
      <c r="X325" s="191"/>
      <c r="Y325" s="191"/>
    </row>
    <row r="326" spans="1:25" ht="15" customHeight="1">
      <c r="A326" s="46" t="str">
        <f t="shared" si="31"/>
        <v>BR0120172061</v>
      </c>
      <c r="B326" s="190" t="s">
        <v>2626</v>
      </c>
      <c r="C326" s="190">
        <v>2061</v>
      </c>
      <c r="D326" s="190" t="s">
        <v>1124</v>
      </c>
      <c r="E326" s="190">
        <v>320012017</v>
      </c>
      <c r="F326" s="39" t="s">
        <v>1354</v>
      </c>
      <c r="G326" s="190" t="s">
        <v>1857</v>
      </c>
      <c r="H326" s="190" t="s">
        <v>294</v>
      </c>
      <c r="I326" s="190"/>
      <c r="J326" s="190"/>
      <c r="K326" s="190"/>
      <c r="L326" s="190"/>
      <c r="M326" s="226">
        <v>14</v>
      </c>
      <c r="N326" s="162">
        <f t="shared" si="30"/>
        <v>113.25575000000001</v>
      </c>
      <c r="O326" s="161">
        <f>IF(H326="Accessories",0,(VLOOKUP(C326&amp;H326,EE!$I:$L,4,FALSE)))</f>
        <v>1.8</v>
      </c>
      <c r="P326" s="161">
        <f>IF('Simulação Added Value'!$M$5="GERENTE DE CONTA",((N326+O326)/(1-'Simulação Added Value'!$E$19)),((N326+O326)/(1-0.3)))</f>
        <v>157.61061643835617</v>
      </c>
      <c r="Q326" s="190"/>
      <c r="R326" s="190"/>
      <c r="S326" s="188">
        <v>113.25575000000001</v>
      </c>
      <c r="T326" s="188">
        <f>VLOOKUP(A326,'[1]Copia Custo Periodico P_Simulad'!$A:$I,9,0)</f>
        <v>108.8991</v>
      </c>
      <c r="U326" s="188">
        <f t="shared" si="32"/>
        <v>-4.3566500000000019</v>
      </c>
      <c r="V326" s="148">
        <f t="shared" si="33"/>
        <v>-3.8467362584239662E-2</v>
      </c>
      <c r="W326" s="190"/>
      <c r="X326" s="190"/>
      <c r="Y326" s="190"/>
    </row>
    <row r="327" spans="1:25" ht="15" customHeight="1">
      <c r="A327" s="46" t="str">
        <f t="shared" si="31"/>
        <v>BR0001962060</v>
      </c>
      <c r="B327" s="190" t="s">
        <v>2626</v>
      </c>
      <c r="C327" s="190">
        <v>2060</v>
      </c>
      <c r="D327" s="190" t="s">
        <v>1124</v>
      </c>
      <c r="E327" s="157">
        <v>320000196</v>
      </c>
      <c r="F327" s="39" t="s">
        <v>1321</v>
      </c>
      <c r="G327" s="190" t="s">
        <v>1831</v>
      </c>
      <c r="H327" s="190" t="s">
        <v>294</v>
      </c>
      <c r="I327" s="190"/>
      <c r="J327" s="190"/>
      <c r="K327" s="190"/>
      <c r="L327" s="190"/>
      <c r="M327" s="226">
        <v>13</v>
      </c>
      <c r="N327" s="162">
        <f t="shared" si="30"/>
        <v>108.3985</v>
      </c>
      <c r="O327" s="161">
        <f>IF(H327="Accessories",0,(VLOOKUP(C327&amp;H327,EE!$I:$L,4,FALSE)))</f>
        <v>2.12</v>
      </c>
      <c r="P327" s="161">
        <f>IF('Simulação Added Value'!$M$5="GERENTE DE CONTA",((N327+O327)/(1-'Simulação Added Value'!$E$19)),((N327+O327)/(1-0.3)))</f>
        <v>151.39520547945207</v>
      </c>
      <c r="Q327" s="63" t="e">
        <f>IF('Simulação Added Value'!$M$5="GERENTE DE CONTA",(((N327+O327)+VLOOKUP(A327,'Simulação Added Value'!$N$42:$O$42,2,0))/(1-'Simulação Added Value'!$E$19)),(((((N327+O327)+VLOOKUP(A327,'Simulação Added Value'!$N$42:$O$42,2,0)))/(1-'Simulação Added Value'!$E$19))))</f>
        <v>#N/A</v>
      </c>
      <c r="R327" s="63"/>
      <c r="S327" s="188">
        <v>108.3985</v>
      </c>
      <c r="T327" s="188">
        <f>VLOOKUP(A327,'[1]Copia Custo Periodico P_Simulad'!$A:$I,9,0)</f>
        <v>104.32693</v>
      </c>
      <c r="U327" s="188">
        <f t="shared" si="32"/>
        <v>-4.0715699999999941</v>
      </c>
      <c r="V327" s="148">
        <f t="shared" si="33"/>
        <v>-3.7561128613403216E-2</v>
      </c>
      <c r="W327" s="188"/>
      <c r="X327" s="191"/>
      <c r="Y327" s="191"/>
    </row>
    <row r="328" spans="1:25" ht="15" customHeight="1">
      <c r="A328" s="46" t="str">
        <f t="shared" si="31"/>
        <v>BR0106722060</v>
      </c>
      <c r="B328" s="190" t="s">
        <v>2626</v>
      </c>
      <c r="C328" s="190">
        <v>2060</v>
      </c>
      <c r="D328" s="190" t="s">
        <v>1124</v>
      </c>
      <c r="E328" s="156"/>
      <c r="F328" s="245" t="s">
        <v>2641</v>
      </c>
      <c r="G328" s="190" t="s">
        <v>2666</v>
      </c>
      <c r="H328" s="190" t="s">
        <v>294</v>
      </c>
      <c r="I328" s="190"/>
      <c r="J328" s="190"/>
      <c r="K328" s="190"/>
      <c r="L328" s="190"/>
      <c r="M328" s="226">
        <v>13.61021</v>
      </c>
      <c r="N328" s="162">
        <f t="shared" si="30"/>
        <v>117.48902</v>
      </c>
      <c r="O328" s="161">
        <f>IF(H328="Accessories",0,(VLOOKUP(C328&amp;H328,EE!$I:$L,4,FALSE)))</f>
        <v>2.12</v>
      </c>
      <c r="P328" s="161">
        <f>IF('Simulação Added Value'!$M$5="GERENTE DE CONTA",((N328+O328)/(1-'Simulação Added Value'!$E$19)),((N328+O328)/(1-0.3)))</f>
        <v>163.84797260273973</v>
      </c>
      <c r="Q328" s="190"/>
      <c r="R328" s="190"/>
      <c r="S328" s="188">
        <v>117.48902</v>
      </c>
      <c r="T328" s="188">
        <f>VLOOKUP(A328,'[1]Copia Custo Periodico P_Simulad'!$A:$I,9,0)</f>
        <v>113.63833</v>
      </c>
      <c r="U328" s="188">
        <f t="shared" si="32"/>
        <v>-3.8506900000000002</v>
      </c>
      <c r="V328" s="148">
        <f t="shared" si="33"/>
        <v>-3.2774892496337138E-2</v>
      </c>
      <c r="W328" s="190"/>
      <c r="X328" s="190"/>
      <c r="Y328" s="190"/>
    </row>
    <row r="329" spans="1:25" ht="15" customHeight="1">
      <c r="A329" s="46" t="str">
        <f t="shared" si="31"/>
        <v>BR0108442060</v>
      </c>
      <c r="B329" s="190" t="s">
        <v>2626</v>
      </c>
      <c r="C329" s="190">
        <v>2060</v>
      </c>
      <c r="D329" s="190" t="s">
        <v>1124</v>
      </c>
      <c r="E329" s="157">
        <v>320010844</v>
      </c>
      <c r="F329" s="39" t="s">
        <v>1298</v>
      </c>
      <c r="G329" s="190" t="s">
        <v>1814</v>
      </c>
      <c r="H329" s="190" t="s">
        <v>294</v>
      </c>
      <c r="I329" s="190"/>
      <c r="J329" s="190"/>
      <c r="K329" s="190"/>
      <c r="L329" s="190"/>
      <c r="M329" s="226">
        <v>14</v>
      </c>
      <c r="N329" s="162">
        <f t="shared" si="30"/>
        <v>122.4935</v>
      </c>
      <c r="O329" s="161">
        <f>IF(H329="Accessories",0,(VLOOKUP(C329&amp;H329,EE!$I:$L,4,FALSE)))</f>
        <v>2.12</v>
      </c>
      <c r="P329" s="161">
        <f>IF('Simulação Added Value'!$M$5="GERENTE DE CONTA",((N329+O329)/(1-'Simulação Added Value'!$E$19)),((N329+O329)/(1-0.3)))</f>
        <v>170.70342465753424</v>
      </c>
      <c r="Q329" s="63" t="e">
        <f>IF('Simulação Added Value'!$M$5="GERENTE DE CONTA",(((N329+O329)+VLOOKUP(A329,'Simulação Added Value'!$N$42:$O$42,2,0))/(1-'Simulação Added Value'!$E$19)),(((((N329+O329)+VLOOKUP(A329,'Simulação Added Value'!$N$42:$O$42,2,0)))/(1-'Simulação Added Value'!$E$19))))</f>
        <v>#N/A</v>
      </c>
      <c r="R329" s="63"/>
      <c r="S329" s="188">
        <v>122.4935</v>
      </c>
      <c r="T329" s="188">
        <f>VLOOKUP(A329,'[1]Copia Custo Periodico P_Simulad'!$A:$I,9,0)</f>
        <v>118.86118999999999</v>
      </c>
      <c r="U329" s="188">
        <f t="shared" si="32"/>
        <v>-3.6323100000000039</v>
      </c>
      <c r="V329" s="148">
        <f t="shared" si="33"/>
        <v>-2.9653083633009114E-2</v>
      </c>
      <c r="W329" s="188"/>
      <c r="X329" s="191"/>
      <c r="Y329" s="191"/>
    </row>
    <row r="330" spans="1:25" ht="15" customHeight="1">
      <c r="A330" s="46" t="str">
        <f t="shared" si="31"/>
        <v>BR0119352060</v>
      </c>
      <c r="B330" s="190" t="s">
        <v>2626</v>
      </c>
      <c r="C330" s="190">
        <v>2060</v>
      </c>
      <c r="D330" s="190" t="s">
        <v>1124</v>
      </c>
      <c r="E330" s="190">
        <v>320011935</v>
      </c>
      <c r="F330" s="39" t="s">
        <v>1299</v>
      </c>
      <c r="G330" s="190" t="s">
        <v>1815</v>
      </c>
      <c r="H330" s="190" t="s">
        <v>294</v>
      </c>
      <c r="I330" s="190"/>
      <c r="J330" s="190"/>
      <c r="K330" s="190"/>
      <c r="L330" s="190"/>
      <c r="M330" s="227">
        <v>13.58545</v>
      </c>
      <c r="N330" s="162">
        <f t="shared" si="30"/>
        <v>117.75389</v>
      </c>
      <c r="O330" s="161">
        <f>IF(H330="Accessories",0,(VLOOKUP(C330&amp;H330,EE!$I:$L,4,FALSE)))</f>
        <v>2.12</v>
      </c>
      <c r="P330" s="161">
        <f>IF('Simulação Added Value'!$M$5="GERENTE DE CONTA",((N330+O330)/(1-'Simulação Added Value'!$E$19)),((N330+O330)/(1-0.3)))</f>
        <v>164.21080821917809</v>
      </c>
      <c r="Q330" s="190"/>
      <c r="R330" s="190"/>
      <c r="S330" s="188">
        <v>117.75389</v>
      </c>
      <c r="T330" s="188">
        <f>VLOOKUP(A330,'[1]Copia Custo Periodico P_Simulad'!$A:$I,9,0)</f>
        <v>114.52036</v>
      </c>
      <c r="U330" s="188">
        <f t="shared" si="32"/>
        <v>-3.2335300000000018</v>
      </c>
      <c r="V330" s="148">
        <f t="shared" si="33"/>
        <v>-2.7460069472014959E-2</v>
      </c>
      <c r="W330" s="190"/>
      <c r="X330" s="190"/>
      <c r="Y330" s="190"/>
    </row>
    <row r="331" spans="1:25" ht="15" customHeight="1">
      <c r="A331" s="46" t="str">
        <f t="shared" si="31"/>
        <v>BR0117482061</v>
      </c>
      <c r="B331" s="190" t="s">
        <v>2626</v>
      </c>
      <c r="C331" s="190">
        <v>2061</v>
      </c>
      <c r="D331" s="190" t="s">
        <v>1124</v>
      </c>
      <c r="E331" s="190">
        <v>320011748</v>
      </c>
      <c r="F331" s="39" t="s">
        <v>1346</v>
      </c>
      <c r="G331" s="190" t="s">
        <v>1849</v>
      </c>
      <c r="H331" s="190" t="s">
        <v>294</v>
      </c>
      <c r="I331" s="190"/>
      <c r="J331" s="190"/>
      <c r="K331" s="190"/>
      <c r="L331" s="190"/>
      <c r="M331" s="226">
        <v>14</v>
      </c>
      <c r="N331" s="162">
        <f t="shared" si="30"/>
        <v>113.93394000000001</v>
      </c>
      <c r="O331" s="161">
        <f>IF(H331="Accessories",0,(VLOOKUP(C331&amp;H331,EE!$I:$L,4,FALSE)))</f>
        <v>1.8</v>
      </c>
      <c r="P331" s="161">
        <f>IF('Simulação Added Value'!$M$5="GERENTE DE CONTA",((N331+O331)/(1-'Simulação Added Value'!$E$19)),((N331+O331)/(1-0.3)))</f>
        <v>158.53964383561646</v>
      </c>
      <c r="Q331" s="63" t="e">
        <f>IF('Simulação Added Value'!$M$5="GERENTE DE CONTA",(((N331+O331)+VLOOKUP(A331,'Simulação Added Value'!$N$42:$O$42,2,0))/(1-'Simulação Added Value'!$E$19)),(((((N331+O331)+VLOOKUP(A331,'Simulação Added Value'!$N$42:$O$42,2,0)))/(1-'Simulação Added Value'!$E$19))))</f>
        <v>#N/A</v>
      </c>
      <c r="R331" s="63"/>
      <c r="S331" s="188">
        <v>113.93394000000001</v>
      </c>
      <c r="T331" s="188">
        <f>VLOOKUP(A331,'[1]Copia Custo Periodico P_Simulad'!$A:$I,9,0)</f>
        <v>111.28465</v>
      </c>
      <c r="U331" s="188">
        <f t="shared" si="32"/>
        <v>-2.6492900000000077</v>
      </c>
      <c r="V331" s="148">
        <f t="shared" si="33"/>
        <v>-2.3252860385588381E-2</v>
      </c>
      <c r="W331" s="190"/>
      <c r="X331" s="190"/>
      <c r="Y331" s="190"/>
    </row>
    <row r="332" spans="1:25" ht="15" customHeight="1">
      <c r="A332" s="46" t="str">
        <f t="shared" si="31"/>
        <v>BR0123232060</v>
      </c>
      <c r="B332" s="190" t="s">
        <v>2626</v>
      </c>
      <c r="C332" s="198">
        <v>2060</v>
      </c>
      <c r="D332" s="190" t="s">
        <v>1124</v>
      </c>
      <c r="E332" s="190"/>
      <c r="F332" s="39" t="s">
        <v>2965</v>
      </c>
      <c r="G332" s="190" t="s">
        <v>2966</v>
      </c>
      <c r="H332" s="190" t="s">
        <v>294</v>
      </c>
      <c r="I332" s="190"/>
      <c r="J332" s="190"/>
      <c r="K332" s="190"/>
      <c r="L332" s="190"/>
      <c r="M332" s="227">
        <v>15.2</v>
      </c>
      <c r="N332" s="162">
        <f t="shared" si="30"/>
        <v>126.90488000000001</v>
      </c>
      <c r="O332" s="161">
        <f>IF(H332="Accessories",0,(VLOOKUP(C332&amp;H332,EE!$I:$L,4,FALSE)))</f>
        <v>2.12</v>
      </c>
      <c r="P332" s="161">
        <f>IF('Simulação Added Value'!$M$5="GERENTE DE CONTA",((N332+O332)/(1-'Simulação Added Value'!$E$19)),((N332+O332)/(1-0.3)))</f>
        <v>176.74641095890411</v>
      </c>
      <c r="Q332" s="63" t="e">
        <f>IF('Simulação Added Value'!$M$5="GERENTE DE CONTA",(((N332+O332)+VLOOKUP(A332,'Simulação Added Value'!$N$42:$O$42,2,0))/(1-'Simulação Added Value'!$E$19)),(((((N332+O332)+VLOOKUP(A332,'Simulação Added Value'!$N$42:$O$42,2,0)))/(1-'Simulação Added Value'!$E$19))))</f>
        <v>#N/A</v>
      </c>
      <c r="R332" s="63"/>
      <c r="S332" s="188">
        <v>126.90488000000001</v>
      </c>
      <c r="T332" s="188">
        <f>VLOOKUP(A332,'[1]Copia Custo Periodico P_Simulad'!$A:$I,9,0)</f>
        <v>123.95744000000001</v>
      </c>
      <c r="U332" s="188">
        <f t="shared" si="32"/>
        <v>-2.9474400000000003</v>
      </c>
      <c r="V332" s="148">
        <f t="shared" si="33"/>
        <v>-2.3225584390450527E-2</v>
      </c>
      <c r="W332" s="190"/>
      <c r="X332" s="190"/>
      <c r="Y332" s="190"/>
    </row>
    <row r="333" spans="1:25" ht="15" customHeight="1">
      <c r="A333" s="46" t="str">
        <f t="shared" si="31"/>
        <v>BR0121842064</v>
      </c>
      <c r="B333" s="190" t="s">
        <v>2626</v>
      </c>
      <c r="C333" s="198">
        <v>2064</v>
      </c>
      <c r="D333" s="190" t="s">
        <v>1124</v>
      </c>
      <c r="E333" s="190"/>
      <c r="F333" s="39" t="s">
        <v>2542</v>
      </c>
      <c r="G333" s="190" t="s">
        <v>2611</v>
      </c>
      <c r="H333" s="190" t="s">
        <v>294</v>
      </c>
      <c r="I333" s="190"/>
      <c r="J333" s="190"/>
      <c r="K333" s="190"/>
      <c r="L333" s="190"/>
      <c r="M333" s="225">
        <v>13.2</v>
      </c>
      <c r="N333" s="162">
        <f t="shared" si="30"/>
        <v>111.87475000000001</v>
      </c>
      <c r="O333" s="161">
        <f>IF(H333="Accessories",0,(VLOOKUP(C333&amp;H333,EE!$I:$L,4,FALSE)))</f>
        <v>2.64</v>
      </c>
      <c r="P333" s="161">
        <f>IF('Simulação Added Value'!$M$5="GERENTE DE CONTA",((N333+O333)/(1-'Simulação Added Value'!$E$19)),((N333+O333)/(1-0.3)))</f>
        <v>156.86952054794523</v>
      </c>
      <c r="Q333" s="190"/>
      <c r="R333" s="190"/>
      <c r="S333" s="188">
        <v>111.87475000000001</v>
      </c>
      <c r="T333" s="188">
        <f>VLOOKUP(A333,'[1]Copia Custo Periodico P_Simulad'!$A:$I,9,0)</f>
        <v>109.40443</v>
      </c>
      <c r="U333" s="188">
        <f t="shared" si="32"/>
        <v>-2.470320000000001</v>
      </c>
      <c r="V333" s="148">
        <f t="shared" si="33"/>
        <v>-2.2081121968987594E-2</v>
      </c>
      <c r="W333" s="190"/>
      <c r="X333" s="190"/>
      <c r="Y333" s="190"/>
    </row>
    <row r="334" spans="1:25" ht="15" customHeight="1">
      <c r="A334" s="46" t="str">
        <f t="shared" si="31"/>
        <v>BR0102862060</v>
      </c>
      <c r="B334" s="190" t="s">
        <v>2626</v>
      </c>
      <c r="C334" s="190">
        <v>2060</v>
      </c>
      <c r="D334" s="190" t="s">
        <v>1124</v>
      </c>
      <c r="E334" s="157">
        <v>320010286</v>
      </c>
      <c r="F334" s="39" t="s">
        <v>1206</v>
      </c>
      <c r="G334" s="190" t="s">
        <v>1726</v>
      </c>
      <c r="H334" s="190" t="s">
        <v>294</v>
      </c>
      <c r="I334" s="190"/>
      <c r="J334" s="190"/>
      <c r="K334" s="190"/>
      <c r="L334" s="190"/>
      <c r="M334" s="226">
        <v>15</v>
      </c>
      <c r="N334" s="162">
        <f t="shared" si="30"/>
        <v>124.73953</v>
      </c>
      <c r="O334" s="161">
        <f>IF(H334="Accessories",0,(VLOOKUP(C334&amp;H334,EE!$I:$L,4,FALSE)))</f>
        <v>2.12</v>
      </c>
      <c r="P334" s="161">
        <f>IF('Simulação Added Value'!$M$5="GERENTE DE CONTA",((N334+O334)/(1-'Simulação Added Value'!$E$19)),((N334+O334)/(1-0.3)))</f>
        <v>173.78017808219178</v>
      </c>
      <c r="Q334" s="63" t="e">
        <f>IF('Simulação Added Value'!$M$5="GERENTE DE CONTA",(((N334+O334)+VLOOKUP(A334,'Simulação Added Value'!$N$42:$O$42,2,0))/(1-'Simulação Added Value'!$E$19)),(((((N334+O334)+VLOOKUP(A334,'Simulação Added Value'!$N$42:$O$42,2,0)))/(1-'Simulação Added Value'!$E$19))))</f>
        <v>#N/A</v>
      </c>
      <c r="R334" s="63"/>
      <c r="S334" s="188">
        <v>124.73953</v>
      </c>
      <c r="T334" s="188">
        <f>VLOOKUP(A334,'[1]Copia Custo Periodico P_Simulad'!$A:$I,9,0)</f>
        <v>121.98678</v>
      </c>
      <c r="U334" s="188">
        <f t="shared" si="32"/>
        <v>-2.752750000000006</v>
      </c>
      <c r="V334" s="148">
        <f t="shared" si="33"/>
        <v>-2.2067984383138284E-2</v>
      </c>
      <c r="W334" s="188"/>
      <c r="X334" s="190"/>
      <c r="Y334" s="190"/>
    </row>
    <row r="335" spans="1:25" ht="15" customHeight="1">
      <c r="A335" s="46" t="str">
        <f t="shared" si="31"/>
        <v>BR0119792061</v>
      </c>
      <c r="B335" s="190" t="s">
        <v>2626</v>
      </c>
      <c r="C335" s="190">
        <v>2061</v>
      </c>
      <c r="D335" s="190" t="s">
        <v>1124</v>
      </c>
      <c r="E335" s="190">
        <v>320011979</v>
      </c>
      <c r="F335" s="39" t="s">
        <v>1348</v>
      </c>
      <c r="G335" s="190" t="s">
        <v>1851</v>
      </c>
      <c r="H335" s="190" t="s">
        <v>294</v>
      </c>
      <c r="I335" s="190"/>
      <c r="J335" s="190"/>
      <c r="K335" s="190"/>
      <c r="L335" s="190"/>
      <c r="M335" s="223">
        <v>14</v>
      </c>
      <c r="N335" s="162">
        <f t="shared" si="30"/>
        <v>114.61933000000001</v>
      </c>
      <c r="O335" s="161">
        <f>IF(H335="Accessories",0,(VLOOKUP(C335&amp;H335,EE!$I:$L,4,FALSE)))</f>
        <v>1.8</v>
      </c>
      <c r="P335" s="161">
        <f>IF('Simulação Added Value'!$M$5="GERENTE DE CONTA",((N335+O335)/(1-'Simulação Added Value'!$E$19)),((N335+O335)/(1-0.3)))</f>
        <v>159.47853424657535</v>
      </c>
      <c r="Q335" s="190"/>
      <c r="R335" s="190"/>
      <c r="S335" s="188">
        <v>114.61933000000001</v>
      </c>
      <c r="T335" s="188">
        <f>VLOOKUP(A335,'[1]Copia Custo Periodico P_Simulad'!$A:$I,9,0)</f>
        <v>112.09147</v>
      </c>
      <c r="U335" s="188">
        <f t="shared" si="32"/>
        <v>-2.527860000000004</v>
      </c>
      <c r="V335" s="148">
        <f t="shared" si="33"/>
        <v>-2.2054395187967035E-2</v>
      </c>
      <c r="W335" s="190"/>
      <c r="X335" s="190"/>
      <c r="Y335" s="190"/>
    </row>
    <row r="336" spans="1:25" ht="15" customHeight="1">
      <c r="A336" s="46" t="str">
        <f t="shared" si="31"/>
        <v>BR0119772061</v>
      </c>
      <c r="B336" s="190" t="s">
        <v>2626</v>
      </c>
      <c r="C336" s="190">
        <v>2061</v>
      </c>
      <c r="D336" s="190" t="s">
        <v>1124</v>
      </c>
      <c r="E336" s="190">
        <v>320011977</v>
      </c>
      <c r="F336" s="39" t="s">
        <v>1347</v>
      </c>
      <c r="G336" s="190" t="s">
        <v>1850</v>
      </c>
      <c r="H336" s="190" t="s">
        <v>294</v>
      </c>
      <c r="I336" s="190"/>
      <c r="J336" s="190"/>
      <c r="K336" s="190"/>
      <c r="L336" s="190"/>
      <c r="M336" s="223">
        <v>14</v>
      </c>
      <c r="N336" s="162">
        <f t="shared" si="30"/>
        <v>114.5604</v>
      </c>
      <c r="O336" s="161">
        <f>IF(H336="Accessories",0,(VLOOKUP(C336&amp;H336,EE!$I:$L,4,FALSE)))</f>
        <v>1.8</v>
      </c>
      <c r="P336" s="161">
        <f>IF('Simulação Added Value'!$M$5="GERENTE DE CONTA",((N336+O336)/(1-'Simulação Added Value'!$E$19)),((N336+O336)/(1-0.3)))</f>
        <v>159.39780821917807</v>
      </c>
      <c r="Q336" s="190"/>
      <c r="R336" s="190"/>
      <c r="S336" s="188">
        <v>114.5604</v>
      </c>
      <c r="T336" s="188">
        <f>VLOOKUP(A336,'[1]Copia Custo Periodico P_Simulad'!$A:$I,9,0)</f>
        <v>112.11233</v>
      </c>
      <c r="U336" s="188">
        <f t="shared" si="32"/>
        <v>-2.4480700000000013</v>
      </c>
      <c r="V336" s="148">
        <f t="shared" si="33"/>
        <v>-2.1369251504010145E-2</v>
      </c>
      <c r="W336" s="190"/>
      <c r="X336" s="190"/>
      <c r="Y336" s="190"/>
    </row>
    <row r="337" spans="1:25" ht="15" customHeight="1">
      <c r="A337" s="46" t="str">
        <f t="shared" si="31"/>
        <v>BR0106702060</v>
      </c>
      <c r="B337" s="190" t="s">
        <v>2626</v>
      </c>
      <c r="C337" s="190">
        <v>2060</v>
      </c>
      <c r="D337" s="190" t="s">
        <v>1124</v>
      </c>
      <c r="E337" s="190">
        <v>320010670</v>
      </c>
      <c r="F337" s="39" t="s">
        <v>1312</v>
      </c>
      <c r="G337" s="190" t="s">
        <v>1753</v>
      </c>
      <c r="H337" s="190" t="s">
        <v>294</v>
      </c>
      <c r="I337" s="190"/>
      <c r="J337" s="190"/>
      <c r="K337" s="190"/>
      <c r="L337" s="190"/>
      <c r="M337" s="223">
        <v>15</v>
      </c>
      <c r="N337" s="162">
        <f t="shared" si="30"/>
        <v>128.34791999999999</v>
      </c>
      <c r="O337" s="161">
        <f>IF(H337="Accessories",0,(VLOOKUP(C337&amp;H337,EE!$I:$L,4,FALSE)))</f>
        <v>2.12</v>
      </c>
      <c r="P337" s="161">
        <f>IF('Simulação Added Value'!$M$5="GERENTE DE CONTA",((N337+O337)/(1-'Simulação Added Value'!$E$19)),((N337+O337)/(1-0.3)))</f>
        <v>178.72317808219177</v>
      </c>
      <c r="Q337" s="190"/>
      <c r="R337" s="190"/>
      <c r="S337" s="188">
        <v>128.34791999999999</v>
      </c>
      <c r="T337" s="188">
        <f>VLOOKUP(A337,'[1]Copia Custo Periodico P_Simulad'!$A:$I,9,0)</f>
        <v>125.69047</v>
      </c>
      <c r="U337" s="188">
        <f t="shared" si="32"/>
        <v>-2.657449999999983</v>
      </c>
      <c r="V337" s="148">
        <f t="shared" si="33"/>
        <v>-2.0705049213107452E-2</v>
      </c>
      <c r="W337" s="190"/>
      <c r="X337" s="190"/>
      <c r="Y337" s="190"/>
    </row>
    <row r="338" spans="1:25" ht="15" customHeight="1">
      <c r="A338" s="46" t="str">
        <f t="shared" si="31"/>
        <v>BR0110982064</v>
      </c>
      <c r="B338" s="190" t="s">
        <v>2626</v>
      </c>
      <c r="C338" s="190">
        <v>2064</v>
      </c>
      <c r="D338" s="190" t="s">
        <v>1124</v>
      </c>
      <c r="E338" s="190"/>
      <c r="F338" s="39" t="s">
        <v>1280</v>
      </c>
      <c r="G338" s="190" t="s">
        <v>2103</v>
      </c>
      <c r="H338" s="190" t="s">
        <v>294</v>
      </c>
      <c r="I338" s="190"/>
      <c r="J338" s="190"/>
      <c r="K338" s="190"/>
      <c r="L338" s="190"/>
      <c r="M338" s="223">
        <v>15</v>
      </c>
      <c r="N338" s="162">
        <f t="shared" si="30"/>
        <v>129.21985000000001</v>
      </c>
      <c r="O338" s="161">
        <f>IF(H338="Accessories",0,(VLOOKUP(C338&amp;H338,EE!$I:$L,4,FALSE)))</f>
        <v>2.64</v>
      </c>
      <c r="P338" s="161">
        <f>IF('Simulação Added Value'!$M$5="GERENTE DE CONTA",((N338+O338)/(1-'Simulação Added Value'!$E$19)),((N338+O338)/(1-0.3)))</f>
        <v>180.62993150684932</v>
      </c>
      <c r="Q338" s="190"/>
      <c r="R338" s="190"/>
      <c r="S338" s="188">
        <v>129.21985000000001</v>
      </c>
      <c r="T338" s="188">
        <f>VLOOKUP(A338,'[1]Copia Custo Periodico P_Simulad'!$A:$I,9,0)</f>
        <v>126.72806</v>
      </c>
      <c r="U338" s="188">
        <f t="shared" si="32"/>
        <v>-2.4917900000000088</v>
      </c>
      <c r="V338" s="148">
        <f t="shared" si="33"/>
        <v>-1.9283337660583988E-2</v>
      </c>
      <c r="W338" s="190"/>
      <c r="X338" s="190"/>
      <c r="Y338" s="190"/>
    </row>
    <row r="339" spans="1:25" ht="15" customHeight="1">
      <c r="A339" s="46" t="str">
        <f t="shared" si="31"/>
        <v>BR0121872064</v>
      </c>
      <c r="B339" s="190" t="s">
        <v>2626</v>
      </c>
      <c r="C339" s="198">
        <v>2064</v>
      </c>
      <c r="D339" s="190" t="s">
        <v>1124</v>
      </c>
      <c r="E339" s="190"/>
      <c r="F339" s="39" t="s">
        <v>2538</v>
      </c>
      <c r="G339" s="190" t="s">
        <v>2608</v>
      </c>
      <c r="H339" s="190" t="s">
        <v>294</v>
      </c>
      <c r="I339" s="190"/>
      <c r="J339" s="190"/>
      <c r="K339" s="190"/>
      <c r="L339" s="190"/>
      <c r="M339" s="225">
        <v>15.2</v>
      </c>
      <c r="N339" s="162">
        <f t="shared" si="30"/>
        <v>132.84533999999999</v>
      </c>
      <c r="O339" s="161">
        <f>IF(H339="Accessories",0,(VLOOKUP(C339&amp;H339,EE!$I:$L,4,FALSE)))</f>
        <v>2.64</v>
      </c>
      <c r="P339" s="161">
        <f>IF('Simulação Added Value'!$M$5="GERENTE DE CONTA",((N339+O339)/(1-'Simulação Added Value'!$E$19)),((N339+O339)/(1-0.3)))</f>
        <v>185.59635616438354</v>
      </c>
      <c r="Q339" s="190"/>
      <c r="R339" s="190"/>
      <c r="S339" s="188">
        <v>132.84533999999999</v>
      </c>
      <c r="T339" s="188">
        <f>VLOOKUP(A339,'[1]Copia Custo Periodico P_Simulad'!$A:$I,9,0)</f>
        <v>130.61236</v>
      </c>
      <c r="U339" s="188">
        <f t="shared" si="32"/>
        <v>-2.2329799999999977</v>
      </c>
      <c r="V339" s="148">
        <f t="shared" si="33"/>
        <v>-1.6808869622374378E-2</v>
      </c>
      <c r="W339" s="190"/>
      <c r="X339" s="190"/>
      <c r="Y339" s="190"/>
    </row>
    <row r="340" spans="1:25" ht="15" customHeight="1">
      <c r="A340" s="46" t="str">
        <f t="shared" si="31"/>
        <v>BR0122332064</v>
      </c>
      <c r="B340" s="190" t="s">
        <v>2626</v>
      </c>
      <c r="C340" s="190">
        <v>2064</v>
      </c>
      <c r="D340" s="190" t="s">
        <v>1124</v>
      </c>
      <c r="E340" s="156"/>
      <c r="F340" s="245" t="s">
        <v>2720</v>
      </c>
      <c r="G340" s="190" t="s">
        <v>2739</v>
      </c>
      <c r="H340" s="190" t="s">
        <v>294</v>
      </c>
      <c r="I340" s="190"/>
      <c r="J340" s="190"/>
      <c r="K340" s="190"/>
      <c r="L340" s="190"/>
      <c r="M340" s="226">
        <v>14.2</v>
      </c>
      <c r="N340" s="162">
        <f t="shared" si="30"/>
        <v>112.25393</v>
      </c>
      <c r="O340" s="161">
        <f>IF(H340="Accessories",0,(VLOOKUP(C340&amp;H340,EE!$I:$L,4,FALSE)))</f>
        <v>2.64</v>
      </c>
      <c r="P340" s="161">
        <f>IF('Simulação Added Value'!$M$5="GERENTE DE CONTA",((N340+O340)/(1-'Simulação Added Value'!$E$19)),((N340+O340)/(1-0.3)))</f>
        <v>157.38894520547944</v>
      </c>
      <c r="Q340" s="190"/>
      <c r="R340" s="190"/>
      <c r="S340" s="188">
        <v>112.25393</v>
      </c>
      <c r="T340" s="188">
        <f>VLOOKUP(A340,'[1]Copia Custo Periodico P_Simulad'!$A:$I,9,0)</f>
        <v>110.39758999999999</v>
      </c>
      <c r="U340" s="188">
        <f t="shared" si="32"/>
        <v>-1.856340000000003</v>
      </c>
      <c r="V340" s="148">
        <f t="shared" si="33"/>
        <v>-1.6536971133215617E-2</v>
      </c>
      <c r="W340" s="190"/>
      <c r="X340" s="190"/>
      <c r="Y340" s="190"/>
    </row>
    <row r="341" spans="1:25" ht="15" customHeight="1">
      <c r="A341" s="46" t="str">
        <f t="shared" si="31"/>
        <v>BR0113872060</v>
      </c>
      <c r="B341" s="190" t="s">
        <v>2626</v>
      </c>
      <c r="C341" s="190">
        <v>2060</v>
      </c>
      <c r="D341" s="190" t="s">
        <v>1124</v>
      </c>
      <c r="E341" s="157">
        <v>320011387</v>
      </c>
      <c r="F341" s="39" t="s">
        <v>1240</v>
      </c>
      <c r="G341" s="190" t="s">
        <v>1761</v>
      </c>
      <c r="H341" s="190" t="s">
        <v>294</v>
      </c>
      <c r="I341" s="190"/>
      <c r="J341" s="190"/>
      <c r="K341" s="190"/>
      <c r="L341" s="190"/>
      <c r="M341" s="226">
        <v>15</v>
      </c>
      <c r="N341" s="162">
        <f t="shared" si="30"/>
        <v>125.9385</v>
      </c>
      <c r="O341" s="161">
        <f>IF(H341="Accessories",0,(VLOOKUP(C341&amp;H341,EE!$I:$L,4,FALSE)))</f>
        <v>2.12</v>
      </c>
      <c r="P341" s="161">
        <f>IF('Simulação Added Value'!$M$5="GERENTE DE CONTA",((N341+O341)/(1-'Simulação Added Value'!$E$19)),((N341+O341)/(1-0.3)))</f>
        <v>175.42260273972605</v>
      </c>
      <c r="Q341" s="63" t="e">
        <f>IF('Simulação Added Value'!$M$5="GERENTE DE CONTA",(((N341+O341)+VLOOKUP(A341,'Simulação Added Value'!$N$42:$O$42,2,0))/(1-'Simulação Added Value'!$E$19)),(((((N341+O341)+VLOOKUP(A341,'Simulação Added Value'!$N$42:$O$42,2,0)))/(1-'Simulação Added Value'!$E$19))))</f>
        <v>#N/A</v>
      </c>
      <c r="R341" s="63"/>
      <c r="S341" s="188">
        <v>125.9385</v>
      </c>
      <c r="T341" s="188">
        <f>VLOOKUP(A341,'[1]Copia Custo Periodico P_Simulad'!$A:$I,9,0)</f>
        <v>123.98390999999999</v>
      </c>
      <c r="U341" s="188">
        <f t="shared" si="32"/>
        <v>-1.9545900000000103</v>
      </c>
      <c r="V341" s="148">
        <f t="shared" si="33"/>
        <v>-1.5520194380590602E-2</v>
      </c>
      <c r="W341" s="188"/>
      <c r="X341" s="190"/>
      <c r="Y341" s="190"/>
    </row>
    <row r="342" spans="1:25" ht="15" customHeight="1">
      <c r="A342" s="46" t="str">
        <f t="shared" si="31"/>
        <v>BR0003362060</v>
      </c>
      <c r="B342" s="190" t="s">
        <v>2626</v>
      </c>
      <c r="C342" s="190">
        <v>2060</v>
      </c>
      <c r="D342" s="190" t="s">
        <v>1124</v>
      </c>
      <c r="E342" s="157">
        <v>320000336</v>
      </c>
      <c r="F342" s="39" t="s">
        <v>1202</v>
      </c>
      <c r="G342" s="190" t="s">
        <v>1722</v>
      </c>
      <c r="H342" s="190" t="s">
        <v>294</v>
      </c>
      <c r="I342" s="190"/>
      <c r="J342" s="190"/>
      <c r="K342" s="190"/>
      <c r="L342" s="190"/>
      <c r="M342" s="226">
        <v>15.7</v>
      </c>
      <c r="N342" s="162">
        <f t="shared" si="30"/>
        <v>117.85393000000001</v>
      </c>
      <c r="O342" s="161">
        <f>IF(H342="Accessories",0,(VLOOKUP(C342&amp;H342,EE!$I:$L,4,FALSE)))</f>
        <v>2.12</v>
      </c>
      <c r="P342" s="161">
        <f>IF('Simulação Added Value'!$M$5="GERENTE DE CONTA",((N342+O342)/(1-'Simulação Added Value'!$E$19)),((N342+O342)/(1-0.3)))</f>
        <v>164.34784931506852</v>
      </c>
      <c r="Q342" s="63" t="e">
        <f>IF('Simulação Added Value'!$M$5="GERENTE DE CONTA",(((N342+O342)+VLOOKUP(A342,'Simulação Added Value'!$N$42:$O$42,2,0))/(1-'Simulação Added Value'!$E$19)),(((((N342+O342)+VLOOKUP(A342,'Simulação Added Value'!$N$42:$O$42,2,0)))/(1-'Simulação Added Value'!$E$19))))</f>
        <v>#N/A</v>
      </c>
      <c r="R342" s="63"/>
      <c r="S342" s="188">
        <v>117.85393000000001</v>
      </c>
      <c r="T342" s="188">
        <f>VLOOKUP(A342,'[1]Copia Custo Periodico P_Simulad'!$A:$I,9,0)</f>
        <v>116.19759000000001</v>
      </c>
      <c r="U342" s="188">
        <f t="shared" si="32"/>
        <v>-1.6563400000000001</v>
      </c>
      <c r="V342" s="148">
        <f t="shared" si="33"/>
        <v>-1.4054177064778406E-2</v>
      </c>
      <c r="W342" s="188"/>
      <c r="X342" s="191"/>
      <c r="Y342" s="191"/>
    </row>
    <row r="343" spans="1:25" ht="15" customHeight="1">
      <c r="A343" s="46" t="str">
        <f t="shared" si="31"/>
        <v>BR0120332064</v>
      </c>
      <c r="B343" s="190" t="s">
        <v>2626</v>
      </c>
      <c r="C343" s="190">
        <v>2064</v>
      </c>
      <c r="D343" s="190" t="s">
        <v>1124</v>
      </c>
      <c r="E343" s="190">
        <v>320012033</v>
      </c>
      <c r="F343" s="39" t="s">
        <v>1360</v>
      </c>
      <c r="G343" s="190" t="s">
        <v>1863</v>
      </c>
      <c r="H343" s="190" t="s">
        <v>294</v>
      </c>
      <c r="I343" s="190"/>
      <c r="J343" s="190"/>
      <c r="K343" s="190"/>
      <c r="L343" s="190"/>
      <c r="M343" s="223">
        <v>13.875999999999999</v>
      </c>
      <c r="N343" s="162">
        <f t="shared" si="30"/>
        <v>115.0129</v>
      </c>
      <c r="O343" s="161">
        <f>IF(H343="Accessories",0,(VLOOKUP(C343&amp;H343,EE!$I:$L,4,FALSE)))</f>
        <v>2.64</v>
      </c>
      <c r="P343" s="161">
        <f>IF('Simulação Added Value'!$M$5="GERENTE DE CONTA",((N343+O343)/(1-'Simulação Added Value'!$E$19)),((N343+O343)/(1-0.3)))</f>
        <v>161.16835616438357</v>
      </c>
      <c r="Q343" s="190"/>
      <c r="R343" s="190"/>
      <c r="S343" s="188">
        <v>115.0129</v>
      </c>
      <c r="T343" s="188">
        <f>VLOOKUP(A343,'[1]Copia Custo Periodico P_Simulad'!$A:$I,9,0)</f>
        <v>113.46863</v>
      </c>
      <c r="U343" s="188">
        <f t="shared" si="32"/>
        <v>-1.5442699999999974</v>
      </c>
      <c r="V343" s="148">
        <f t="shared" si="33"/>
        <v>-1.342692863148387E-2</v>
      </c>
      <c r="W343" s="190"/>
      <c r="X343" s="190"/>
      <c r="Y343" s="190"/>
    </row>
    <row r="344" spans="1:25" ht="15" customHeight="1">
      <c r="A344" s="46" t="str">
        <f t="shared" si="31"/>
        <v>BR0122242064</v>
      </c>
      <c r="B344" s="190" t="s">
        <v>2626</v>
      </c>
      <c r="C344" s="190">
        <v>2064</v>
      </c>
      <c r="D344" s="190" t="s">
        <v>1124</v>
      </c>
      <c r="E344" s="156"/>
      <c r="F344" s="245" t="s">
        <v>2716</v>
      </c>
      <c r="G344" s="190" t="s">
        <v>2734</v>
      </c>
      <c r="H344" s="182" t="s">
        <v>294</v>
      </c>
      <c r="I344" s="190"/>
      <c r="J344" s="190"/>
      <c r="K344" s="190"/>
      <c r="L344" s="190"/>
      <c r="M344" s="226">
        <v>13.2</v>
      </c>
      <c r="N344" s="162">
        <f t="shared" ref="N344:N362" si="34">S344</f>
        <v>108.62390000000001</v>
      </c>
      <c r="O344" s="161">
        <f>IF(H344="Accessories",0,(VLOOKUP(C344&amp;H344,EE!$I:$L,4,FALSE)))</f>
        <v>2.64</v>
      </c>
      <c r="P344" s="161">
        <f>IF('Simulação Added Value'!$M$5="GERENTE DE CONTA",((N344+O344)/(1-'Simulação Added Value'!$E$19)),((N344+O344)/(1-0.3)))</f>
        <v>152.41630136986302</v>
      </c>
      <c r="Q344" s="190"/>
      <c r="R344" s="190"/>
      <c r="S344" s="188">
        <v>108.62390000000001</v>
      </c>
      <c r="T344" s="188">
        <f>VLOOKUP(A344,'[1]Copia Custo Periodico P_Simulad'!$A:$I,9,0)</f>
        <v>107.22279</v>
      </c>
      <c r="U344" s="188">
        <f t="shared" si="32"/>
        <v>-1.4011100000000027</v>
      </c>
      <c r="V344" s="148">
        <f t="shared" si="33"/>
        <v>-1.2898726707474162E-2</v>
      </c>
      <c r="W344" s="190"/>
      <c r="X344" s="190"/>
      <c r="Y344" s="190"/>
    </row>
    <row r="345" spans="1:25" ht="15" customHeight="1">
      <c r="A345" s="46" t="str">
        <f t="shared" si="31"/>
        <v>BR0122802064</v>
      </c>
      <c r="B345" s="190" t="s">
        <v>2626</v>
      </c>
      <c r="C345" s="198">
        <v>2064</v>
      </c>
      <c r="D345" s="190" t="s">
        <v>1124</v>
      </c>
      <c r="E345" s="190"/>
      <c r="F345" s="39" t="s">
        <v>2991</v>
      </c>
      <c r="G345" s="190" t="s">
        <v>2992</v>
      </c>
      <c r="H345" s="190" t="s">
        <v>294</v>
      </c>
      <c r="I345" s="190"/>
      <c r="J345" s="190"/>
      <c r="K345" s="190"/>
      <c r="L345" s="190"/>
      <c r="M345" s="227">
        <v>13.5</v>
      </c>
      <c r="N345" s="162">
        <f t="shared" si="34"/>
        <v>118.48959000000001</v>
      </c>
      <c r="O345" s="161">
        <f>IF(H345="Accessories",0,(VLOOKUP(C345&amp;H345,EE!$I:$L,4,FALSE)))</f>
        <v>2.64</v>
      </c>
      <c r="P345" s="161">
        <f>IF('Simulação Added Value'!$M$5="GERENTE DE CONTA",((N345+O345)/(1-'Simulação Added Value'!$E$19)),((N345+O345)/(1-0.3)))</f>
        <v>165.93094520547947</v>
      </c>
      <c r="Q345" s="190"/>
      <c r="R345" s="190"/>
      <c r="S345" s="188">
        <v>118.48959000000001</v>
      </c>
      <c r="T345" s="188">
        <f>VLOOKUP(A345,'[1]Copia Custo Periodico P_Simulad'!$A:$I,9,0)</f>
        <v>117.11261</v>
      </c>
      <c r="U345" s="188">
        <f t="shared" si="32"/>
        <v>-1.3769800000000032</v>
      </c>
      <c r="V345" s="148">
        <f t="shared" si="33"/>
        <v>-1.1621105280219202E-2</v>
      </c>
      <c r="W345" s="190"/>
      <c r="X345" s="190"/>
      <c r="Y345" s="190"/>
    </row>
    <row r="346" spans="1:25" ht="15" customHeight="1">
      <c r="A346" s="46" t="str">
        <f t="shared" si="31"/>
        <v>BR0024372878</v>
      </c>
      <c r="B346" s="190" t="s">
        <v>2626</v>
      </c>
      <c r="C346" s="190">
        <v>2878</v>
      </c>
      <c r="D346" s="190" t="s">
        <v>1124</v>
      </c>
      <c r="E346" s="157">
        <v>320002437</v>
      </c>
      <c r="F346" s="39" t="s">
        <v>1333</v>
      </c>
      <c r="G346" s="190" t="s">
        <v>1839</v>
      </c>
      <c r="H346" s="190" t="s">
        <v>294</v>
      </c>
      <c r="I346" s="190"/>
      <c r="J346" s="190"/>
      <c r="K346" s="190"/>
      <c r="L346" s="190"/>
      <c r="M346" s="226">
        <v>16.2</v>
      </c>
      <c r="N346" s="162">
        <f t="shared" si="34"/>
        <v>146.75794999999999</v>
      </c>
      <c r="O346" s="161">
        <f>IF(H346="Accessories",0,(VLOOKUP(C346&amp;H346,EE!$I:$L,4,FALSE)))</f>
        <v>2.64</v>
      </c>
      <c r="P346" s="161">
        <f>IF('Simulação Added Value'!$M$5="GERENTE DE CONTA",((N346+O346)/(1-'Simulação Added Value'!$E$19)),((N346+O346)/(1-0.3)))</f>
        <v>204.65472602739723</v>
      </c>
      <c r="Q346" s="63" t="e">
        <f>IF('Simulação Added Value'!$M$5="GERENTE DE CONTA",(((N346+O346)+VLOOKUP(A346,'Simulação Added Value'!$N$42:$O$42,2,0))/(1-'Simulação Added Value'!$E$19)),(((((N346+O346)+VLOOKUP(A346,'Simulação Added Value'!$N$42:$O$42,2,0)))/(1-'Simulação Added Value'!$E$19))))</f>
        <v>#N/A</v>
      </c>
      <c r="R346" s="63"/>
      <c r="S346" s="188">
        <v>146.75794999999999</v>
      </c>
      <c r="T346" s="188">
        <f>VLOOKUP(A346,'[1]Copia Custo Periodico P_Simulad'!$A:$I,9,0)</f>
        <v>145.41211999999999</v>
      </c>
      <c r="U346" s="188">
        <f t="shared" si="32"/>
        <v>-1.3458300000000065</v>
      </c>
      <c r="V346" s="148">
        <f t="shared" si="33"/>
        <v>-9.1704061006576687E-3</v>
      </c>
      <c r="W346" s="188"/>
      <c r="X346" s="190"/>
      <c r="Y346" s="190"/>
    </row>
    <row r="347" spans="1:25" ht="15" customHeight="1">
      <c r="A347" s="46" t="str">
        <f t="shared" si="31"/>
        <v>BR0120462064</v>
      </c>
      <c r="B347" s="190" t="s">
        <v>2626</v>
      </c>
      <c r="C347" s="190">
        <v>2064</v>
      </c>
      <c r="D347" s="190" t="s">
        <v>1124</v>
      </c>
      <c r="E347" s="190">
        <v>320012046</v>
      </c>
      <c r="F347" s="39" t="s">
        <v>1530</v>
      </c>
      <c r="G347" s="190" t="s">
        <v>2020</v>
      </c>
      <c r="H347" s="190" t="s">
        <v>294</v>
      </c>
      <c r="I347" s="190"/>
      <c r="J347" s="190"/>
      <c r="K347" s="190"/>
      <c r="L347" s="190"/>
      <c r="M347" s="223">
        <v>14</v>
      </c>
      <c r="N347" s="162">
        <f t="shared" si="34"/>
        <v>113.87229000000001</v>
      </c>
      <c r="O347" s="161">
        <f>IF(H347="Accessories",0,(VLOOKUP(C347&amp;H347,EE!$I:$L,4,FALSE)))</f>
        <v>2.64</v>
      </c>
      <c r="P347" s="161">
        <f>IF('Simulação Added Value'!$M$5="GERENTE DE CONTA",((N347+O347)/(1-'Simulação Added Value'!$E$19)),((N347+O347)/(1-0.3)))</f>
        <v>159.60587671232878</v>
      </c>
      <c r="Q347" s="63" t="e">
        <f>IF('Simulação Added Value'!$M$5="GERENTE DE CONTA",(((N347+O347)+VLOOKUP(A347,'Simulação Added Value'!$N$42:$O$42,2,0))/(1-'Simulação Added Value'!$E$19)),(((((N347+O347)+VLOOKUP(A347,'Simulação Added Value'!$N$42:$O$42,2,0)))/(1-'Simulação Added Value'!$E$19))))</f>
        <v>#N/A</v>
      </c>
      <c r="R347" s="63"/>
      <c r="S347" s="188">
        <v>113.87229000000001</v>
      </c>
      <c r="T347" s="188">
        <f>VLOOKUP(A347,'[1]Copia Custo Periodico P_Simulad'!$A:$I,9,0)</f>
        <v>112.83068</v>
      </c>
      <c r="U347" s="188">
        <f t="shared" si="32"/>
        <v>-1.0416100000000057</v>
      </c>
      <c r="V347" s="148">
        <f t="shared" si="33"/>
        <v>-9.1471770700317645E-3</v>
      </c>
      <c r="W347" s="190"/>
      <c r="X347" s="190"/>
      <c r="Y347" s="190"/>
    </row>
    <row r="348" spans="1:25" ht="15" customHeight="1">
      <c r="A348" s="46" t="str">
        <f t="shared" si="31"/>
        <v>BR0024262878</v>
      </c>
      <c r="B348" s="190" t="s">
        <v>2626</v>
      </c>
      <c r="C348" s="190">
        <v>2878</v>
      </c>
      <c r="D348" s="190" t="s">
        <v>1124</v>
      </c>
      <c r="E348" s="157">
        <v>320002426</v>
      </c>
      <c r="F348" s="39" t="s">
        <v>1278</v>
      </c>
      <c r="G348" s="190" t="s">
        <v>1793</v>
      </c>
      <c r="H348" s="190" t="s">
        <v>294</v>
      </c>
      <c r="I348" s="190"/>
      <c r="J348" s="190"/>
      <c r="K348" s="190"/>
      <c r="L348" s="190"/>
      <c r="M348" s="226">
        <v>16.399999999999999</v>
      </c>
      <c r="N348" s="162">
        <f t="shared" si="34"/>
        <v>136.50264000000001</v>
      </c>
      <c r="O348" s="161">
        <f>IF(H348="Accessories",0,(VLOOKUP(C348&amp;H348,EE!$I:$L,4,FALSE)))</f>
        <v>2.64</v>
      </c>
      <c r="P348" s="161">
        <f>IF('Simulação Added Value'!$M$5="GERENTE DE CONTA",((N348+O348)/(1-'Simulação Added Value'!$E$19)),((N348+O348)/(1-0.3)))</f>
        <v>190.60635616438356</v>
      </c>
      <c r="Q348" s="63" t="e">
        <f>IF('Simulação Added Value'!$M$5="GERENTE DE CONTA",(((N348+O348)+VLOOKUP(A348,'Simulação Added Value'!$N$42:$O$42,2,0))/(1-'Simulação Added Value'!$E$19)),(((((N348+O348)+VLOOKUP(A348,'Simulação Added Value'!$N$42:$O$42,2,0)))/(1-'Simulação Added Value'!$E$19))))</f>
        <v>#N/A</v>
      </c>
      <c r="R348" s="63"/>
      <c r="S348" s="188">
        <v>136.50264000000001</v>
      </c>
      <c r="T348" s="188">
        <f>VLOOKUP(A348,'[1]Copia Custo Periodico P_Simulad'!$A:$I,9,0)</f>
        <v>135.27323000000001</v>
      </c>
      <c r="U348" s="188">
        <f t="shared" si="32"/>
        <v>-1.2294100000000014</v>
      </c>
      <c r="V348" s="148">
        <f t="shared" si="33"/>
        <v>-9.0064924751638298E-3</v>
      </c>
      <c r="W348" s="188"/>
      <c r="X348" s="190"/>
      <c r="Y348" s="190"/>
    </row>
    <row r="349" spans="1:25" ht="15" customHeight="1">
      <c r="A349" s="46" t="str">
        <f t="shared" si="31"/>
        <v>BR0124032064</v>
      </c>
      <c r="B349" s="190" t="s">
        <v>2626</v>
      </c>
      <c r="C349" s="190">
        <v>2064</v>
      </c>
      <c r="D349" s="190" t="s">
        <v>1124</v>
      </c>
      <c r="E349" s="190"/>
      <c r="F349" s="190" t="s">
        <v>3146</v>
      </c>
      <c r="G349" s="190" t="s">
        <v>3147</v>
      </c>
      <c r="H349" s="190" t="s">
        <v>294</v>
      </c>
      <c r="I349" s="190"/>
      <c r="J349" s="190"/>
      <c r="K349" s="190"/>
      <c r="L349" s="190"/>
      <c r="M349" s="223">
        <v>13.5</v>
      </c>
      <c r="N349" s="162">
        <f t="shared" si="34"/>
        <v>123.80152</v>
      </c>
      <c r="O349" s="161">
        <f>IF(H349="Accessories",0,(VLOOKUP(C349&amp;H349,EE!$I:$L,4,FALSE)))</f>
        <v>2.64</v>
      </c>
      <c r="P349" s="161">
        <f>IF('Simulação Added Value'!$M$5="GERENTE DE CONTA",((N349+O349)/(1-'Simulação Added Value'!$E$19)),((N349+O349)/(1-0.3)))</f>
        <v>173.20756164383562</v>
      </c>
      <c r="Q349" s="190"/>
      <c r="R349" s="190"/>
      <c r="S349" s="193">
        <v>123.80152</v>
      </c>
      <c r="T349" s="188">
        <f>VLOOKUP(A349,'[1]Copia Custo Periodico P_Simulad'!$A:$I,9,0)</f>
        <v>122.72465</v>
      </c>
      <c r="U349" s="188">
        <f t="shared" si="32"/>
        <v>-1.0768699999999995</v>
      </c>
      <c r="V349" s="148">
        <f t="shared" si="33"/>
        <v>-8.698358469265921E-3</v>
      </c>
      <c r="W349" s="190"/>
      <c r="X349" s="190"/>
      <c r="Y349" s="190"/>
    </row>
    <row r="350" spans="1:25" ht="15" customHeight="1">
      <c r="A350" s="46" t="str">
        <f t="shared" si="31"/>
        <v>BR0122262064</v>
      </c>
      <c r="B350" s="190" t="s">
        <v>2626</v>
      </c>
      <c r="C350" s="190">
        <v>2064</v>
      </c>
      <c r="D350" s="190" t="s">
        <v>1124</v>
      </c>
      <c r="E350" s="190"/>
      <c r="F350" s="39" t="s">
        <v>2805</v>
      </c>
      <c r="G350" s="190" t="s">
        <v>2806</v>
      </c>
      <c r="H350" s="190" t="s">
        <v>294</v>
      </c>
      <c r="I350" s="190"/>
      <c r="J350" s="190"/>
      <c r="K350" s="190"/>
      <c r="L350" s="190"/>
      <c r="M350" s="223">
        <v>13.2</v>
      </c>
      <c r="N350" s="162">
        <f t="shared" si="34"/>
        <v>107.74791999999999</v>
      </c>
      <c r="O350" s="161">
        <f>IF(H350="Accessories",0,(VLOOKUP(C350&amp;H350,EE!$I:$L,4,FALSE)))</f>
        <v>2.64</v>
      </c>
      <c r="P350" s="161">
        <f>IF('Simulação Added Value'!$M$5="GERENTE DE CONTA",((N350+O350)/(1-'Simulação Added Value'!$E$19)),((N350+O350)/(1-0.3)))</f>
        <v>151.21632876712329</v>
      </c>
      <c r="Q350" s="190"/>
      <c r="R350" s="190"/>
      <c r="S350" s="188">
        <v>107.74791999999999</v>
      </c>
      <c r="T350" s="188">
        <f>VLOOKUP(A350,'[1]Copia Custo Periodico P_Simulad'!$A:$I,9,0)</f>
        <v>106.81386000000001</v>
      </c>
      <c r="U350" s="188">
        <f t="shared" si="32"/>
        <v>-0.93405999999998812</v>
      </c>
      <c r="V350" s="148">
        <f t="shared" si="33"/>
        <v>-8.6689376463136014E-3</v>
      </c>
      <c r="W350" s="190"/>
      <c r="X350" s="187"/>
      <c r="Y350" s="190"/>
    </row>
    <row r="351" spans="1:25" ht="15" customHeight="1">
      <c r="A351" s="46" t="str">
        <f t="shared" si="31"/>
        <v>BR0122542064</v>
      </c>
      <c r="B351" s="190" t="s">
        <v>2626</v>
      </c>
      <c r="C351" s="190">
        <v>2064</v>
      </c>
      <c r="D351" s="190" t="s">
        <v>1124</v>
      </c>
      <c r="E351" s="156"/>
      <c r="F351" s="245" t="s">
        <v>2749</v>
      </c>
      <c r="G351" s="190" t="s">
        <v>2232</v>
      </c>
      <c r="H351" s="182" t="s">
        <v>294</v>
      </c>
      <c r="I351" s="190"/>
      <c r="J351" s="190"/>
      <c r="K351" s="190"/>
      <c r="L351" s="190"/>
      <c r="M351" s="226">
        <v>13.5</v>
      </c>
      <c r="N351" s="162">
        <f t="shared" si="34"/>
        <v>108.92664000000001</v>
      </c>
      <c r="O351" s="161">
        <f>IF(H351="Accessories",0,(VLOOKUP(C351&amp;H351,EE!$I:$L,4,FALSE)))</f>
        <v>2.64</v>
      </c>
      <c r="P351" s="161">
        <f>IF('Simulação Added Value'!$M$5="GERENTE DE CONTA",((N351+O351)/(1-'Simulação Added Value'!$E$19)),((N351+O351)/(1-0.3)))</f>
        <v>152.83101369863016</v>
      </c>
      <c r="Q351" s="190"/>
      <c r="R351" s="190"/>
      <c r="S351" s="188">
        <v>108.92664000000001</v>
      </c>
      <c r="T351" s="188">
        <f>VLOOKUP(A351,'[1]Copia Custo Periodico P_Simulad'!$A:$I,9,0)</f>
        <v>108.03931</v>
      </c>
      <c r="U351" s="188">
        <f t="shared" si="32"/>
        <v>-0.88733000000000573</v>
      </c>
      <c r="V351" s="148">
        <f t="shared" si="33"/>
        <v>-8.1461247680090221E-3</v>
      </c>
      <c r="W351" s="190"/>
      <c r="X351" s="190"/>
      <c r="Y351" s="190"/>
    </row>
    <row r="352" spans="1:25" ht="15" customHeight="1">
      <c r="A352" s="46" t="str">
        <f t="shared" si="31"/>
        <v>BR0121132064</v>
      </c>
      <c r="B352" s="190" t="s">
        <v>2626</v>
      </c>
      <c r="C352" s="198">
        <v>2064</v>
      </c>
      <c r="D352" s="190" t="s">
        <v>1124</v>
      </c>
      <c r="E352" s="190"/>
      <c r="F352" s="39" t="s">
        <v>2541</v>
      </c>
      <c r="G352" s="190" t="s">
        <v>2609</v>
      </c>
      <c r="H352" s="190" t="s">
        <v>294</v>
      </c>
      <c r="I352" s="190"/>
      <c r="J352" s="190"/>
      <c r="K352" s="190"/>
      <c r="L352" s="190"/>
      <c r="M352" s="225">
        <v>14</v>
      </c>
      <c r="N352" s="162">
        <f t="shared" si="34"/>
        <v>107.79186</v>
      </c>
      <c r="O352" s="161">
        <f>IF(H352="Accessories",0,(VLOOKUP(C352&amp;H352,EE!$I:$L,4,FALSE)))</f>
        <v>2.64</v>
      </c>
      <c r="P352" s="161">
        <f>IF('Simulação Added Value'!$M$5="GERENTE DE CONTA",((N352+O352)/(1-'Simulação Added Value'!$E$19)),((N352+O352)/(1-0.3)))</f>
        <v>151.27652054794521</v>
      </c>
      <c r="Q352" s="190"/>
      <c r="R352" s="190"/>
      <c r="S352" s="188">
        <v>107.79186</v>
      </c>
      <c r="T352" s="188">
        <f>VLOOKUP(A352,'[1]Copia Custo Periodico P_Simulad'!$A:$I,9,0)</f>
        <v>106.94652000000001</v>
      </c>
      <c r="U352" s="188">
        <f t="shared" si="32"/>
        <v>-0.8453399999999931</v>
      </c>
      <c r="V352" s="148">
        <f t="shared" si="33"/>
        <v>-7.842336146718254E-3</v>
      </c>
      <c r="W352" s="190"/>
      <c r="X352" s="190"/>
      <c r="Y352" s="190"/>
    </row>
    <row r="353" spans="1:25" ht="15" customHeight="1">
      <c r="A353" s="46" t="str">
        <f t="shared" si="31"/>
        <v>BR0120942064</v>
      </c>
      <c r="B353" s="190" t="s">
        <v>2626</v>
      </c>
      <c r="C353" s="190">
        <v>2064</v>
      </c>
      <c r="D353" s="190" t="s">
        <v>1124</v>
      </c>
      <c r="E353" s="190"/>
      <c r="F353" s="39" t="s">
        <v>2236</v>
      </c>
      <c r="G353" s="190" t="s">
        <v>2237</v>
      </c>
      <c r="H353" s="190" t="s">
        <v>294</v>
      </c>
      <c r="I353" s="190"/>
      <c r="J353" s="190"/>
      <c r="K353" s="190"/>
      <c r="L353" s="190"/>
      <c r="M353" s="223">
        <v>14</v>
      </c>
      <c r="N353" s="162">
        <f t="shared" si="34"/>
        <v>111.26646</v>
      </c>
      <c r="O353" s="161">
        <f>IF(H353="Accessories",0,(VLOOKUP(C353&amp;H353,EE!$I:$L,4,FALSE)))</f>
        <v>2.64</v>
      </c>
      <c r="P353" s="161">
        <f>IF('Simulação Added Value'!$M$5="GERENTE DE CONTA",((N353+O353)/(1-'Simulação Added Value'!$E$19)),((N353+O353)/(1-0.3)))</f>
        <v>156.03624657534246</v>
      </c>
      <c r="Q353" s="190"/>
      <c r="R353" s="190"/>
      <c r="S353" s="188">
        <v>111.26646</v>
      </c>
      <c r="T353" s="188">
        <f>VLOOKUP(A353,'[1]Copia Custo Periodico P_Simulad'!$A:$I,9,0)</f>
        <v>110.40195</v>
      </c>
      <c r="U353" s="188">
        <f t="shared" si="32"/>
        <v>-0.86450999999999567</v>
      </c>
      <c r="V353" s="148">
        <f t="shared" si="33"/>
        <v>-7.7697268341241355E-3</v>
      </c>
      <c r="W353" s="190"/>
      <c r="X353" s="190"/>
      <c r="Y353" s="190"/>
    </row>
    <row r="354" spans="1:25" ht="15" customHeight="1">
      <c r="A354" s="46" t="str">
        <f t="shared" si="31"/>
        <v>BR0121562064</v>
      </c>
      <c r="B354" s="190" t="s">
        <v>2626</v>
      </c>
      <c r="C354" s="190">
        <v>2064</v>
      </c>
      <c r="D354" s="190" t="s">
        <v>1124</v>
      </c>
      <c r="E354" s="190"/>
      <c r="F354" s="39" t="s">
        <v>2187</v>
      </c>
      <c r="G354" s="190" t="s">
        <v>2188</v>
      </c>
      <c r="H354" s="190" t="s">
        <v>294</v>
      </c>
      <c r="I354" s="190"/>
      <c r="J354" s="190"/>
      <c r="K354" s="190"/>
      <c r="L354" s="190"/>
      <c r="M354" s="223">
        <v>13.5</v>
      </c>
      <c r="N354" s="162">
        <f t="shared" si="34"/>
        <v>107.89037999999999</v>
      </c>
      <c r="O354" s="161">
        <f>IF(H354="Accessories",0,(VLOOKUP(C354&amp;H354,EE!$I:$L,4,FALSE)))</f>
        <v>2.64</v>
      </c>
      <c r="P354" s="161">
        <f>IF('Simulação Added Value'!$M$5="GERENTE DE CONTA",((N354+O354)/(1-'Simulação Added Value'!$E$19)),((N354+O354)/(1-0.3)))</f>
        <v>151.41147945205478</v>
      </c>
      <c r="Q354" s="190"/>
      <c r="R354" s="190"/>
      <c r="S354" s="188">
        <v>107.89037999999999</v>
      </c>
      <c r="T354" s="188">
        <f>VLOOKUP(A354,'[1]Copia Custo Periodico P_Simulad'!$A:$I,9,0)</f>
        <v>107.05953</v>
      </c>
      <c r="U354" s="188">
        <f t="shared" si="32"/>
        <v>-0.83084999999999809</v>
      </c>
      <c r="V354" s="148">
        <f t="shared" si="33"/>
        <v>-7.7008719405752268E-3</v>
      </c>
      <c r="W354" s="190"/>
      <c r="X354" s="190"/>
      <c r="Y354" s="190"/>
    </row>
    <row r="355" spans="1:25" ht="15" customHeight="1">
      <c r="A355" s="46" t="str">
        <f t="shared" si="31"/>
        <v>BR0122272064</v>
      </c>
      <c r="B355" s="190" t="s">
        <v>2626</v>
      </c>
      <c r="C355" s="190">
        <v>2064</v>
      </c>
      <c r="D355" s="190" t="s">
        <v>1124</v>
      </c>
      <c r="E355" s="156"/>
      <c r="F355" s="245" t="s">
        <v>2713</v>
      </c>
      <c r="G355" s="190" t="s">
        <v>2730</v>
      </c>
      <c r="H355" s="182" t="s">
        <v>294</v>
      </c>
      <c r="I355" s="190"/>
      <c r="J355" s="190"/>
      <c r="K355" s="190"/>
      <c r="L355" s="190"/>
      <c r="M355" s="226">
        <v>13.2</v>
      </c>
      <c r="N355" s="162">
        <f t="shared" si="34"/>
        <v>106.31008</v>
      </c>
      <c r="O355" s="161">
        <f>IF(H355="Accessories",0,(VLOOKUP(C355&amp;H355,EE!$I:$L,4,FALSE)))</f>
        <v>2.64</v>
      </c>
      <c r="P355" s="161">
        <f>IF('Simulação Added Value'!$M$5="GERENTE DE CONTA",((N355+O355)/(1-'Simulação Added Value'!$E$19)),((N355+O355)/(1-0.3)))</f>
        <v>149.24668493150685</v>
      </c>
      <c r="Q355" s="190"/>
      <c r="R355" s="190"/>
      <c r="S355" s="188">
        <v>106.31008</v>
      </c>
      <c r="T355" s="188">
        <f>VLOOKUP(A355,'[1]Copia Custo Periodico P_Simulad'!$A:$I,9,0)</f>
        <v>105.52176</v>
      </c>
      <c r="U355" s="188">
        <f t="shared" si="32"/>
        <v>-0.7883199999999988</v>
      </c>
      <c r="V355" s="148">
        <f t="shared" si="33"/>
        <v>-7.4152893121706143E-3</v>
      </c>
      <c r="W355" s="190"/>
      <c r="X355" s="190"/>
      <c r="Y355" s="190"/>
    </row>
    <row r="356" spans="1:25" ht="15" customHeight="1">
      <c r="A356" s="46" t="str">
        <f t="shared" si="31"/>
        <v>BR0121802064</v>
      </c>
      <c r="B356" s="190" t="s">
        <v>2626</v>
      </c>
      <c r="C356" s="198">
        <v>2064</v>
      </c>
      <c r="D356" s="190" t="s">
        <v>1124</v>
      </c>
      <c r="E356" s="190"/>
      <c r="F356" s="39" t="s">
        <v>2536</v>
      </c>
      <c r="G356" s="190" t="s">
        <v>2171</v>
      </c>
      <c r="H356" s="190" t="s">
        <v>294</v>
      </c>
      <c r="I356" s="190"/>
      <c r="J356" s="190"/>
      <c r="K356" s="190"/>
      <c r="L356" s="190"/>
      <c r="M356" s="225">
        <v>13.2</v>
      </c>
      <c r="N356" s="162">
        <f t="shared" si="34"/>
        <v>107.27661999999999</v>
      </c>
      <c r="O356" s="161">
        <f>IF(H356="Accessories",0,(VLOOKUP(C356&amp;H356,EE!$I:$L,4,FALSE)))</f>
        <v>2.64</v>
      </c>
      <c r="P356" s="161">
        <f>IF('Simulação Added Value'!$M$5="GERENTE DE CONTA",((N356+O356)/(1-'Simulação Added Value'!$E$19)),((N356+O356)/(1-0.3)))</f>
        <v>150.57071232876712</v>
      </c>
      <c r="Q356" s="190"/>
      <c r="R356" s="190"/>
      <c r="S356" s="188">
        <v>107.27661999999999</v>
      </c>
      <c r="T356" s="188">
        <f>VLOOKUP(A356,'[1]Copia Custo Periodico P_Simulad'!$A:$I,9,0)</f>
        <v>106.53257000000001</v>
      </c>
      <c r="U356" s="188">
        <f t="shared" si="32"/>
        <v>-0.74404999999998722</v>
      </c>
      <c r="V356" s="148">
        <f t="shared" si="33"/>
        <v>-6.9358076345058528E-3</v>
      </c>
      <c r="W356" s="190"/>
      <c r="X356" s="190"/>
      <c r="Y356" s="190"/>
    </row>
    <row r="357" spans="1:25" ht="15" customHeight="1">
      <c r="A357" s="46" t="str">
        <f t="shared" si="31"/>
        <v>BR0120712064</v>
      </c>
      <c r="B357" s="190" t="s">
        <v>2626</v>
      </c>
      <c r="C357" s="198">
        <v>2064</v>
      </c>
      <c r="D357" s="190" t="s">
        <v>1124</v>
      </c>
      <c r="E357" s="190"/>
      <c r="F357" s="39" t="s">
        <v>1526</v>
      </c>
      <c r="G357" s="190" t="s">
        <v>2615</v>
      </c>
      <c r="H357" s="190" t="s">
        <v>294</v>
      </c>
      <c r="I357" s="190"/>
      <c r="J357" s="190"/>
      <c r="K357" s="190"/>
      <c r="L357" s="190"/>
      <c r="M357" s="225">
        <v>13.875999999999999</v>
      </c>
      <c r="N357" s="162">
        <f t="shared" si="34"/>
        <v>114.30271</v>
      </c>
      <c r="O357" s="161">
        <f>IF(H357="Accessories",0,(VLOOKUP(C357&amp;H357,EE!$I:$L,4,FALSE)))</f>
        <v>2.64</v>
      </c>
      <c r="P357" s="161">
        <f>IF('Simulação Added Value'!$M$5="GERENTE DE CONTA",((N357+O357)/(1-'Simulação Added Value'!$E$19)),((N357+O357)/(1-0.3)))</f>
        <v>160.19549315068494</v>
      </c>
      <c r="Q357" s="190"/>
      <c r="R357" s="190"/>
      <c r="S357" s="188">
        <v>114.30271</v>
      </c>
      <c r="T357" s="188">
        <f>VLOOKUP(A357,'[1]Copia Custo Periodico P_Simulad'!$A:$I,9,0)</f>
        <v>113.59054999999999</v>
      </c>
      <c r="U357" s="188">
        <f t="shared" si="32"/>
        <v>-0.71216000000001145</v>
      </c>
      <c r="V357" s="148">
        <f t="shared" si="33"/>
        <v>-6.2304734507170334E-3</v>
      </c>
      <c r="W357" s="190"/>
      <c r="X357" s="190"/>
      <c r="Y357" s="190"/>
    </row>
    <row r="358" spans="1:25" ht="15" customHeight="1">
      <c r="A358" s="46" t="str">
        <f t="shared" si="31"/>
        <v>BR0123912064</v>
      </c>
      <c r="B358" s="190" t="s">
        <v>2626</v>
      </c>
      <c r="C358" s="190">
        <v>2064</v>
      </c>
      <c r="D358" s="190" t="s">
        <v>1124</v>
      </c>
      <c r="E358" s="190"/>
      <c r="F358" s="190" t="s">
        <v>3036</v>
      </c>
      <c r="G358" s="190" t="s">
        <v>3058</v>
      </c>
      <c r="H358" s="190" t="s">
        <v>294</v>
      </c>
      <c r="I358" s="190"/>
      <c r="J358" s="190"/>
      <c r="K358" s="190"/>
      <c r="L358" s="190"/>
      <c r="M358" s="227">
        <v>13.5</v>
      </c>
      <c r="N358" s="162">
        <f t="shared" si="34"/>
        <v>124.70453999999999</v>
      </c>
      <c r="O358" s="161">
        <f>IF(H358="Accessories",0,(VLOOKUP(C358&amp;H358,EE!$I:$L,4,FALSE)))</f>
        <v>2.64</v>
      </c>
      <c r="P358" s="161">
        <f>IF('Simulação Added Value'!$M$5="GERENTE DE CONTA",((N358+O358)/(1-'Simulação Added Value'!$E$19)),((N358+O358)/(1-0.3)))</f>
        <v>174.44457534246575</v>
      </c>
      <c r="Q358" s="190"/>
      <c r="R358" s="190"/>
      <c r="S358" s="188">
        <v>124.70453999999999</v>
      </c>
      <c r="T358" s="188">
        <f>VLOOKUP(A358,'[1]Copia Custo Periodico P_Simulad'!$A:$I,9,0)</f>
        <v>123.96930999999999</v>
      </c>
      <c r="U358" s="188">
        <f t="shared" si="32"/>
        <v>-0.73523000000000138</v>
      </c>
      <c r="V358" s="148">
        <f t="shared" si="33"/>
        <v>-5.8957757271708155E-3</v>
      </c>
      <c r="W358" s="190"/>
      <c r="X358" s="190"/>
      <c r="Y358" s="190"/>
    </row>
    <row r="359" spans="1:25" ht="15" customHeight="1">
      <c r="A359" s="46" t="str">
        <f t="shared" si="31"/>
        <v>BR0122252064</v>
      </c>
      <c r="B359" s="190" t="s">
        <v>2626</v>
      </c>
      <c r="C359" s="190">
        <v>2064</v>
      </c>
      <c r="D359" s="190" t="s">
        <v>1124</v>
      </c>
      <c r="E359" s="156"/>
      <c r="F359" s="245" t="s">
        <v>2719</v>
      </c>
      <c r="G359" s="190" t="s">
        <v>2738</v>
      </c>
      <c r="H359" s="182" t="s">
        <v>294</v>
      </c>
      <c r="I359" s="190"/>
      <c r="J359" s="190"/>
      <c r="K359" s="190"/>
      <c r="L359" s="190"/>
      <c r="M359" s="226">
        <v>13.2</v>
      </c>
      <c r="N359" s="162">
        <f t="shared" si="34"/>
        <v>108.68556</v>
      </c>
      <c r="O359" s="161">
        <f>IF(H359="Accessories",0,(VLOOKUP(C359&amp;H359,EE!$I:$L,4,FALSE)))</f>
        <v>2.64</v>
      </c>
      <c r="P359" s="161">
        <f>IF('Simulação Added Value'!$M$5="GERENTE DE CONTA",((N359+O359)/(1-'Simulação Added Value'!$E$19)),((N359+O359)/(1-0.3)))</f>
        <v>152.50076712328766</v>
      </c>
      <c r="Q359" s="190"/>
      <c r="R359" s="190"/>
      <c r="S359" s="188">
        <v>108.68556</v>
      </c>
      <c r="T359" s="188">
        <f>VLOOKUP(A359,'[1]Copia Custo Periodico P_Simulad'!$A:$I,9,0)</f>
        <v>108.26176</v>
      </c>
      <c r="U359" s="188">
        <f t="shared" si="32"/>
        <v>-0.42379999999999995</v>
      </c>
      <c r="V359" s="148">
        <f t="shared" si="33"/>
        <v>-3.8993220442531396E-3</v>
      </c>
      <c r="W359" s="190"/>
      <c r="X359" s="190"/>
      <c r="Y359" s="190"/>
    </row>
    <row r="360" spans="1:25" ht="15" customHeight="1">
      <c r="A360" s="46" t="str">
        <f t="shared" si="31"/>
        <v>BR0016592064</v>
      </c>
      <c r="B360" s="190" t="s">
        <v>2626</v>
      </c>
      <c r="C360" s="190">
        <v>2064</v>
      </c>
      <c r="D360" s="190" t="s">
        <v>1124</v>
      </c>
      <c r="E360" s="190">
        <v>320001659</v>
      </c>
      <c r="F360" s="39" t="s">
        <v>1290</v>
      </c>
      <c r="G360" s="190" t="s">
        <v>1805</v>
      </c>
      <c r="H360" s="190" t="s">
        <v>294</v>
      </c>
      <c r="I360" s="190"/>
      <c r="J360" s="190"/>
      <c r="K360" s="190"/>
      <c r="L360" s="190"/>
      <c r="M360" s="223">
        <v>19.5</v>
      </c>
      <c r="N360" s="162">
        <f t="shared" si="34"/>
        <v>155.46395000000001</v>
      </c>
      <c r="O360" s="161">
        <f>IF(H360="Accessories",0,(VLOOKUP(C360&amp;H360,EE!$I:$L,4,FALSE)))</f>
        <v>2.64</v>
      </c>
      <c r="P360" s="161">
        <f>IF('Simulação Added Value'!$M$5="GERENTE DE CONTA",((N360+O360)/(1-'Simulação Added Value'!$E$19)),((N360+O360)/(1-0.3)))</f>
        <v>216.58075342465753</v>
      </c>
      <c r="Q360" s="63" t="e">
        <f>IF('Simulação Added Value'!$M$5="GERENTE DE CONTA",(((N360+O360)+VLOOKUP(A360,'Simulação Added Value'!$N$42:$O$42,2,0))/(1-'Simulação Added Value'!$E$19)),(((((N360+O360)+VLOOKUP(A360,'Simulação Added Value'!$N$42:$O$42,2,0)))/(1-'Simulação Added Value'!$E$19))))</f>
        <v>#N/A</v>
      </c>
      <c r="R360" s="63"/>
      <c r="S360" s="188">
        <v>155.46395000000001</v>
      </c>
      <c r="T360" s="188">
        <f>VLOOKUP(A360,'[1]Copia Custo Periodico P_Simulad'!$A:$I,9,0)</f>
        <v>155.01526000000001</v>
      </c>
      <c r="U360" s="188">
        <f t="shared" si="32"/>
        <v>-0.44868999999999915</v>
      </c>
      <c r="V360" s="148">
        <f t="shared" si="33"/>
        <v>-2.8861353387714672E-3</v>
      </c>
      <c r="W360" s="190"/>
      <c r="X360" s="190"/>
      <c r="Y360" s="190"/>
    </row>
    <row r="361" spans="1:25" ht="15" customHeight="1">
      <c r="A361" s="46" t="str">
        <f t="shared" si="31"/>
        <v>BR0120842064</v>
      </c>
      <c r="B361" s="190" t="s">
        <v>2626</v>
      </c>
      <c r="C361" s="190">
        <v>2064</v>
      </c>
      <c r="D361" s="190" t="s">
        <v>1124</v>
      </c>
      <c r="E361" s="190"/>
      <c r="F361" s="39" t="s">
        <v>2101</v>
      </c>
      <c r="G361" s="190" t="s">
        <v>2102</v>
      </c>
      <c r="H361" s="190" t="s">
        <v>294</v>
      </c>
      <c r="I361" s="190"/>
      <c r="J361" s="190"/>
      <c r="K361" s="190"/>
      <c r="L361" s="190"/>
      <c r="M361" s="223">
        <v>13.5</v>
      </c>
      <c r="N361" s="162">
        <f t="shared" si="34"/>
        <v>113.23979</v>
      </c>
      <c r="O361" s="161">
        <f>IF(H361="Accessories",0,(VLOOKUP(C361&amp;H361,EE!$I:$L,4,FALSE)))</f>
        <v>2.64</v>
      </c>
      <c r="P361" s="161">
        <f>IF('Simulação Added Value'!$M$5="GERENTE DE CONTA",((N361+O361)/(1-'Simulação Added Value'!$E$19)),((N361+O361)/(1-0.3)))</f>
        <v>158.73943835616438</v>
      </c>
      <c r="Q361" s="190"/>
      <c r="R361" s="190"/>
      <c r="S361" s="188">
        <v>113.23979</v>
      </c>
      <c r="T361" s="188">
        <f>VLOOKUP(A361,'[1]Copia Custo Periodico P_Simulad'!$A:$I,9,0)</f>
        <v>112.94992999999999</v>
      </c>
      <c r="U361" s="188">
        <f t="shared" si="32"/>
        <v>-0.28986000000000445</v>
      </c>
      <c r="V361" s="148">
        <f t="shared" si="33"/>
        <v>-2.5597009673014037E-3</v>
      </c>
      <c r="W361" s="190"/>
      <c r="X361" s="190"/>
      <c r="Y361" s="190"/>
    </row>
    <row r="362" spans="1:25" ht="15" customHeight="1">
      <c r="A362" s="46" t="str">
        <f t="shared" si="31"/>
        <v>BR0110002061</v>
      </c>
      <c r="B362" s="190" t="s">
        <v>2626</v>
      </c>
      <c r="C362" s="190">
        <v>2061</v>
      </c>
      <c r="D362" s="190" t="s">
        <v>1124</v>
      </c>
      <c r="E362" s="157">
        <v>320011000</v>
      </c>
      <c r="F362" s="39" t="s">
        <v>1259</v>
      </c>
      <c r="G362" s="190" t="s">
        <v>1776</v>
      </c>
      <c r="H362" s="190" t="s">
        <v>294</v>
      </c>
      <c r="I362" s="190"/>
      <c r="J362" s="190"/>
      <c r="K362" s="190"/>
      <c r="L362" s="190"/>
      <c r="M362" s="226">
        <v>15.7</v>
      </c>
      <c r="N362" s="162">
        <f t="shared" si="34"/>
        <v>122.0424</v>
      </c>
      <c r="O362" s="161">
        <f>IF(H362="Accessories",0,(VLOOKUP(C362&amp;H362,EE!$I:$L,4,FALSE)))</f>
        <v>1.8</v>
      </c>
      <c r="P362" s="161">
        <f>IF('Simulação Added Value'!$M$5="GERENTE DE CONTA",((N362+O362)/(1-'Simulação Added Value'!$E$19)),((N362+O362)/(1-0.3)))</f>
        <v>169.64712328767123</v>
      </c>
      <c r="Q362" s="63" t="e">
        <f>IF('Simulação Added Value'!$M$5="GERENTE DE CONTA",(((N362+O362)+VLOOKUP(A362,'Simulação Added Value'!$N$42:$O$42,2,0))/(1-'Simulação Added Value'!$E$19)),(((((N362+O362)+VLOOKUP(A362,'Simulação Added Value'!$N$42:$O$42,2,0)))/(1-'Simulação Added Value'!$E$19))))</f>
        <v>#N/A</v>
      </c>
      <c r="R362" s="63"/>
      <c r="S362" s="188">
        <v>122.0424</v>
      </c>
      <c r="T362" s="188">
        <f>VLOOKUP(A362,'[1]Copia Custo Periodico P_Simulad'!$A:$I,9,0)</f>
        <v>121.77691</v>
      </c>
      <c r="U362" s="188">
        <f t="shared" si="32"/>
        <v>-0.26548999999999978</v>
      </c>
      <c r="V362" s="148">
        <f t="shared" si="33"/>
        <v>-2.1753915032808324E-3</v>
      </c>
      <c r="W362" s="188"/>
      <c r="X362" s="190"/>
      <c r="Y362" s="190"/>
    </row>
    <row r="363" spans="1:25" ht="15" customHeight="1">
      <c r="A363" s="46" t="str">
        <f t="shared" si="31"/>
        <v>BR0109472060</v>
      </c>
      <c r="B363" s="190" t="s">
        <v>2626</v>
      </c>
      <c r="C363" s="190">
        <v>2060</v>
      </c>
      <c r="D363" s="190" t="s">
        <v>1124</v>
      </c>
      <c r="E363" s="157">
        <v>320010947</v>
      </c>
      <c r="F363" s="39" t="s">
        <v>1286</v>
      </c>
      <c r="G363" s="190" t="s">
        <v>1801</v>
      </c>
      <c r="H363" s="190" t="s">
        <v>294</v>
      </c>
      <c r="I363" s="190"/>
      <c r="J363" s="190"/>
      <c r="K363" s="190"/>
      <c r="L363" s="190"/>
      <c r="M363" s="226">
        <v>15</v>
      </c>
      <c r="N363" s="162">
        <f t="shared" ref="N363:N426" si="35">T363</f>
        <v>125.10656</v>
      </c>
      <c r="O363" s="161">
        <f>IF(H363="Accessories",0,(VLOOKUP(C363&amp;H363,EE!$I:$L,4,FALSE)))</f>
        <v>2.12</v>
      </c>
      <c r="P363" s="161">
        <f>IF('Simulação Added Value'!$M$5="GERENTE DE CONTA",((N363+O363)/(1-'Simulação Added Value'!$E$19)),((N363+O363)/(1-0.3)))</f>
        <v>174.28295890410959</v>
      </c>
      <c r="Q363" s="63" t="e">
        <f>IF('Simulação Added Value'!$M$5="GERENTE DE CONTA",(((N363+O363)+VLOOKUP(A363,'Simulação Added Value'!$N$42:$O$42,2,0))/(1-'Simulação Added Value'!$E$19)),(((((N363+O363)+VLOOKUP(A363,'Simulação Added Value'!$N$42:$O$42,2,0)))/(1-'Simulação Added Value'!$E$19))))</f>
        <v>#N/A</v>
      </c>
      <c r="R363" s="63"/>
      <c r="S363" s="188">
        <v>125.10656</v>
      </c>
      <c r="T363" s="188">
        <f>VLOOKUP(A363,'[1]Copia Custo Periodico P_Simulad'!$A:$I,9,0)</f>
        <v>125.10656</v>
      </c>
      <c r="U363" s="188">
        <f t="shared" si="32"/>
        <v>0</v>
      </c>
      <c r="V363" s="148">
        <f t="shared" si="33"/>
        <v>0</v>
      </c>
      <c r="W363" s="188"/>
      <c r="X363" s="191"/>
      <c r="Y363" s="191"/>
    </row>
    <row r="364" spans="1:25" ht="15" customHeight="1">
      <c r="A364" s="46" t="str">
        <f t="shared" si="31"/>
        <v>BR0115422064</v>
      </c>
      <c r="B364" s="190" t="s">
        <v>2626</v>
      </c>
      <c r="C364" s="190">
        <v>2064</v>
      </c>
      <c r="D364" s="190" t="s">
        <v>1124</v>
      </c>
      <c r="E364" s="156"/>
      <c r="F364" s="245" t="s">
        <v>1322</v>
      </c>
      <c r="G364" s="190" t="s">
        <v>2775</v>
      </c>
      <c r="H364" s="182" t="s">
        <v>294</v>
      </c>
      <c r="I364" s="190"/>
      <c r="J364" s="190"/>
      <c r="K364" s="190"/>
      <c r="L364" s="190"/>
      <c r="M364" s="226">
        <v>14</v>
      </c>
      <c r="N364" s="162">
        <f t="shared" si="35"/>
        <v>124.52218999999999</v>
      </c>
      <c r="O364" s="161">
        <f>IF(H364="Accessories",0,(VLOOKUP(C364&amp;H364,EE!$I:$L,4,FALSE)))</f>
        <v>2.64</v>
      </c>
      <c r="P364" s="161">
        <f>IF('Simulação Added Value'!$M$5="GERENTE DE CONTA",((N364+O364)/(1-'Simulação Added Value'!$E$19)),((N364+O364)/(1-0.3)))</f>
        <v>174.19478082191782</v>
      </c>
      <c r="Q364" s="190"/>
      <c r="R364" s="190"/>
      <c r="S364" s="188">
        <v>124.52218999999999</v>
      </c>
      <c r="T364" s="188">
        <f>VLOOKUP(A364,'[1]Copia Custo Periodico P_Simulad'!$A:$I,9,0)</f>
        <v>124.52218999999999</v>
      </c>
      <c r="U364" s="188">
        <f t="shared" si="32"/>
        <v>0</v>
      </c>
      <c r="V364" s="148">
        <f t="shared" si="33"/>
        <v>0</v>
      </c>
      <c r="W364" s="190"/>
      <c r="X364" s="190"/>
      <c r="Y364" s="190"/>
    </row>
    <row r="365" spans="1:25" ht="15" customHeight="1">
      <c r="A365" s="46" t="str">
        <f t="shared" si="31"/>
        <v>BR0000862060</v>
      </c>
      <c r="B365" s="190" t="s">
        <v>2626</v>
      </c>
      <c r="C365" s="190">
        <v>2060</v>
      </c>
      <c r="D365" s="190" t="s">
        <v>1124</v>
      </c>
      <c r="E365" s="157">
        <v>320000086</v>
      </c>
      <c r="F365" s="39" t="s">
        <v>1215</v>
      </c>
      <c r="G365" s="190" t="s">
        <v>1736</v>
      </c>
      <c r="H365" s="190" t="s">
        <v>294</v>
      </c>
      <c r="I365" s="190"/>
      <c r="J365" s="190"/>
      <c r="K365" s="190"/>
      <c r="L365" s="190"/>
      <c r="M365" s="226">
        <v>19.5</v>
      </c>
      <c r="N365" s="162">
        <f t="shared" si="35"/>
        <v>162.10068999999999</v>
      </c>
      <c r="O365" s="161">
        <f>IF(H365="Accessories",0,(VLOOKUP(C365&amp;H365,EE!$I:$L,4,FALSE)))</f>
        <v>2.12</v>
      </c>
      <c r="P365" s="161">
        <f>IF('Simulação Added Value'!$M$5="GERENTE DE CONTA",((N365+O365)/(1-'Simulação Added Value'!$E$19)),((N365+O365)/(1-0.3)))</f>
        <v>224.95984931506848</v>
      </c>
      <c r="Q365" s="63" t="e">
        <f>IF('Simulação Added Value'!$M$5="GERENTE DE CONTA",(((N365+O365)+VLOOKUP(A365,'Simulação Added Value'!$N$42:$O$42,2,0))/(1-'Simulação Added Value'!$E$19)),(((((N365+O365)+VLOOKUP(A365,'Simulação Added Value'!$N$42:$O$42,2,0)))/(1-'Simulação Added Value'!$E$19))))</f>
        <v>#N/A</v>
      </c>
      <c r="R365" s="63"/>
      <c r="S365" s="188">
        <v>162.10068999999999</v>
      </c>
      <c r="T365" s="188">
        <f>VLOOKUP(A365,'[1]Copia Custo Periodico P_Simulad'!$A:$I,9,0)</f>
        <v>162.10068999999999</v>
      </c>
      <c r="U365" s="188">
        <f t="shared" si="32"/>
        <v>0</v>
      </c>
      <c r="V365" s="148">
        <f t="shared" si="33"/>
        <v>0</v>
      </c>
      <c r="W365" s="188"/>
      <c r="X365" s="191"/>
      <c r="Y365" s="191"/>
    </row>
    <row r="366" spans="1:25" ht="15" customHeight="1">
      <c r="A366" s="46" t="str">
        <f t="shared" si="31"/>
        <v>BR0109042060</v>
      </c>
      <c r="B366" s="190" t="s">
        <v>2626</v>
      </c>
      <c r="C366" s="190">
        <v>2060</v>
      </c>
      <c r="D366" s="190" t="s">
        <v>1124</v>
      </c>
      <c r="E366" s="190">
        <v>320010904</v>
      </c>
      <c r="F366" s="39" t="s">
        <v>1263</v>
      </c>
      <c r="G366" s="190" t="s">
        <v>1781</v>
      </c>
      <c r="H366" s="190" t="s">
        <v>294</v>
      </c>
      <c r="I366" s="190"/>
      <c r="J366" s="190"/>
      <c r="K366" s="190"/>
      <c r="L366" s="190"/>
      <c r="M366" s="223">
        <v>13.61021</v>
      </c>
      <c r="N366" s="162">
        <f t="shared" si="35"/>
        <v>122.00111</v>
      </c>
      <c r="O366" s="161">
        <f>IF(H366="Accessories",0,(VLOOKUP(C366&amp;H366,EE!$I:$L,4,FALSE)))</f>
        <v>2.12</v>
      </c>
      <c r="P366" s="161">
        <f>IF('Simulação Added Value'!$M$5="GERENTE DE CONTA",((N366+O366)/(1-'Simulação Added Value'!$E$19)),((N366+O366)/(1-0.3)))</f>
        <v>170.02891780821918</v>
      </c>
      <c r="Q366" s="190"/>
      <c r="R366" s="190"/>
      <c r="S366" s="188">
        <v>122.00111</v>
      </c>
      <c r="T366" s="188">
        <f>VLOOKUP(A366,'[1]Copia Custo Periodico P_Simulad'!$A:$I,9,0)</f>
        <v>122.00111</v>
      </c>
      <c r="U366" s="188">
        <f t="shared" si="32"/>
        <v>0</v>
      </c>
      <c r="V366" s="148">
        <f t="shared" si="33"/>
        <v>0</v>
      </c>
      <c r="W366" s="190"/>
      <c r="X366" s="190"/>
      <c r="Y366" s="190"/>
    </row>
    <row r="367" spans="1:25" ht="15" customHeight="1">
      <c r="A367" s="46" t="str">
        <f t="shared" si="31"/>
        <v>BR0122122064</v>
      </c>
      <c r="B367" s="190" t="s">
        <v>2626</v>
      </c>
      <c r="C367" s="190">
        <v>2064</v>
      </c>
      <c r="D367" s="190" t="s">
        <v>1124</v>
      </c>
      <c r="E367" s="156"/>
      <c r="F367" s="245" t="s">
        <v>2650</v>
      </c>
      <c r="G367" s="190" t="s">
        <v>2677</v>
      </c>
      <c r="H367" s="190" t="s">
        <v>294</v>
      </c>
      <c r="I367" s="190"/>
      <c r="J367" s="190"/>
      <c r="K367" s="190"/>
      <c r="L367" s="190"/>
      <c r="M367" s="223">
        <v>15.2</v>
      </c>
      <c r="N367" s="162">
        <f t="shared" si="35"/>
        <v>128.44716</v>
      </c>
      <c r="O367" s="161">
        <f>IF(H367="Accessories",0,(VLOOKUP(C367&amp;H367,EE!$I:$L,4,FALSE)))</f>
        <v>2.64</v>
      </c>
      <c r="P367" s="161">
        <f>IF('Simulação Added Value'!$M$5="GERENTE DE CONTA",((N367+O367)/(1-'Simulação Added Value'!$E$19)),((N367+O367)/(1-0.3)))</f>
        <v>179.57145205479449</v>
      </c>
      <c r="Q367" s="190"/>
      <c r="R367" s="190"/>
      <c r="S367" s="188">
        <v>128.44716</v>
      </c>
      <c r="T367" s="188">
        <f>VLOOKUP(A367,'[1]Copia Custo Periodico P_Simulad'!$A:$I,9,0)</f>
        <v>128.44716</v>
      </c>
      <c r="U367" s="188">
        <f t="shared" si="32"/>
        <v>0</v>
      </c>
      <c r="V367" s="148">
        <f t="shared" si="33"/>
        <v>0</v>
      </c>
      <c r="W367" s="190"/>
      <c r="X367" s="190"/>
      <c r="Y367" s="190"/>
    </row>
    <row r="368" spans="1:25" ht="15" customHeight="1">
      <c r="A368" s="46" t="str">
        <f t="shared" si="31"/>
        <v>BR0022752060</v>
      </c>
      <c r="B368" s="190" t="s">
        <v>2626</v>
      </c>
      <c r="C368" s="190">
        <v>2060</v>
      </c>
      <c r="D368" s="190" t="s">
        <v>1124</v>
      </c>
      <c r="E368" s="190">
        <v>320002275</v>
      </c>
      <c r="F368" s="39" t="s">
        <v>1275</v>
      </c>
      <c r="G368" s="190" t="s">
        <v>1790</v>
      </c>
      <c r="H368" s="190" t="s">
        <v>294</v>
      </c>
      <c r="I368" s="190"/>
      <c r="J368" s="190"/>
      <c r="K368" s="190"/>
      <c r="L368" s="190"/>
      <c r="M368" s="223">
        <v>13.1</v>
      </c>
      <c r="N368" s="162">
        <f t="shared" si="35"/>
        <v>108.21962000000001</v>
      </c>
      <c r="O368" s="161">
        <f>IF(H368="Accessories",0,(VLOOKUP(C368&amp;H368,EE!$I:$L,4,FALSE)))</f>
        <v>2.12</v>
      </c>
      <c r="P368" s="161">
        <f>IF('Simulação Added Value'!$M$5="GERENTE DE CONTA",((N368+O368)/(1-'Simulação Added Value'!$E$19)),((N368+O368)/(1-0.3)))</f>
        <v>151.15016438356167</v>
      </c>
      <c r="Q368" s="190"/>
      <c r="R368" s="190"/>
      <c r="S368" s="188">
        <v>108.21962000000001</v>
      </c>
      <c r="T368" s="188">
        <f>VLOOKUP(A368,'[1]Copia Custo Periodico P_Simulad'!$A:$I,9,0)</f>
        <v>108.21962000000001</v>
      </c>
      <c r="U368" s="188">
        <f t="shared" si="32"/>
        <v>0</v>
      </c>
      <c r="V368" s="148">
        <f t="shared" si="33"/>
        <v>0</v>
      </c>
      <c r="W368" s="190"/>
      <c r="X368" s="190"/>
      <c r="Y368" s="190"/>
    </row>
    <row r="369" spans="1:25" ht="15" customHeight="1">
      <c r="A369" s="46" t="str">
        <f t="shared" si="31"/>
        <v>BR0122112064</v>
      </c>
      <c r="B369" s="190" t="s">
        <v>2626</v>
      </c>
      <c r="C369" s="190">
        <v>2064</v>
      </c>
      <c r="D369" s="190" t="s">
        <v>1124</v>
      </c>
      <c r="E369" s="156"/>
      <c r="F369" s="245" t="s">
        <v>2647</v>
      </c>
      <c r="G369" s="190" t="s">
        <v>2675</v>
      </c>
      <c r="H369" s="190" t="s">
        <v>294</v>
      </c>
      <c r="I369" s="190"/>
      <c r="J369" s="190"/>
      <c r="K369" s="190"/>
      <c r="L369" s="190"/>
      <c r="M369" s="223">
        <v>15.2</v>
      </c>
      <c r="N369" s="162">
        <f t="shared" si="35"/>
        <v>128.12134</v>
      </c>
      <c r="O369" s="161">
        <f>IF(H369="Accessories",0,(VLOOKUP(C369&amp;H369,EE!$I:$L,4,FALSE)))</f>
        <v>2.64</v>
      </c>
      <c r="P369" s="161">
        <f>IF('Simulação Added Value'!$M$5="GERENTE DE CONTA",((N369+O369)/(1-'Simulação Added Value'!$E$19)),((N369+O369)/(1-0.3)))</f>
        <v>179.12512328767122</v>
      </c>
      <c r="Q369" s="190"/>
      <c r="R369" s="190"/>
      <c r="S369" s="188">
        <v>128.12134</v>
      </c>
      <c r="T369" s="188">
        <f>VLOOKUP(A369,'[1]Copia Custo Periodico P_Simulad'!$A:$I,9,0)</f>
        <v>128.12134</v>
      </c>
      <c r="U369" s="188">
        <f t="shared" si="32"/>
        <v>0</v>
      </c>
      <c r="V369" s="148">
        <f t="shared" si="33"/>
        <v>0</v>
      </c>
      <c r="W369" s="190"/>
      <c r="X369" s="190"/>
      <c r="Y369" s="190"/>
    </row>
    <row r="370" spans="1:25" ht="15" customHeight="1">
      <c r="A370" s="46" t="str">
        <f t="shared" si="31"/>
        <v>BR0121412060</v>
      </c>
      <c r="B370" s="190" t="s">
        <v>2626</v>
      </c>
      <c r="C370" s="190">
        <v>2060</v>
      </c>
      <c r="D370" s="190" t="s">
        <v>1124</v>
      </c>
      <c r="E370" s="190"/>
      <c r="F370" s="190" t="s">
        <v>2172</v>
      </c>
      <c r="G370" s="190" t="s">
        <v>2173</v>
      </c>
      <c r="H370" s="190" t="s">
        <v>294</v>
      </c>
      <c r="I370" s="190"/>
      <c r="J370" s="190"/>
      <c r="K370" s="190"/>
      <c r="L370" s="190"/>
      <c r="M370" s="223">
        <v>13.5</v>
      </c>
      <c r="N370" s="162">
        <f t="shared" si="35"/>
        <v>107.08591</v>
      </c>
      <c r="O370" s="161">
        <f>IF(H370="Accessories",0,(VLOOKUP(C370&amp;H370,EE!$I:$L,4,FALSE)))</f>
        <v>2.12</v>
      </c>
      <c r="P370" s="161">
        <f>IF('Simulação Added Value'!$M$5="GERENTE DE CONTA",((N370+O370)/(1-'Simulação Added Value'!$E$19)),((N370+O370)/(1-0.3)))</f>
        <v>149.59713698630136</v>
      </c>
      <c r="Q370" s="190"/>
      <c r="R370" s="190"/>
      <c r="S370" s="193">
        <v>107.08591</v>
      </c>
      <c r="T370" s="188">
        <f>VLOOKUP(A370,'[1]Copia Custo Periodico P_Simulad'!$A:$I,9,0)</f>
        <v>107.08591</v>
      </c>
      <c r="U370" s="188">
        <f t="shared" si="32"/>
        <v>0</v>
      </c>
      <c r="V370" s="148">
        <f t="shared" si="33"/>
        <v>0</v>
      </c>
      <c r="W370" s="190"/>
      <c r="X370" s="190"/>
      <c r="Y370" s="190"/>
    </row>
    <row r="371" spans="1:25" ht="15" customHeight="1">
      <c r="A371" s="46" t="str">
        <f t="shared" si="31"/>
        <v>BR0106882060</v>
      </c>
      <c r="B371" s="190" t="s">
        <v>2626</v>
      </c>
      <c r="C371" s="190">
        <v>2060</v>
      </c>
      <c r="D371" s="190" t="s">
        <v>1124</v>
      </c>
      <c r="E371" s="190"/>
      <c r="F371" s="39" t="s">
        <v>2152</v>
      </c>
      <c r="G371" s="190" t="s">
        <v>2153</v>
      </c>
      <c r="H371" s="190" t="s">
        <v>294</v>
      </c>
      <c r="I371" s="190"/>
      <c r="J371" s="190"/>
      <c r="K371" s="190"/>
      <c r="L371" s="190"/>
      <c r="M371" s="223">
        <v>15.2</v>
      </c>
      <c r="N371" s="162">
        <f t="shared" si="35"/>
        <v>124.01049</v>
      </c>
      <c r="O371" s="161">
        <f>IF(H371="Accessories",0,(VLOOKUP(C371&amp;H371,EE!$I:$L,4,FALSE)))</f>
        <v>2.12</v>
      </c>
      <c r="P371" s="161">
        <f>IF('Simulação Added Value'!$M$5="GERENTE DE CONTA",((N371+O371)/(1-'Simulação Added Value'!$E$19)),((N371+O371)/(1-0.3)))</f>
        <v>172.78149315068495</v>
      </c>
      <c r="Q371" s="190"/>
      <c r="R371" s="190"/>
      <c r="S371" s="188">
        <v>124.01049</v>
      </c>
      <c r="T371" s="188">
        <f>VLOOKUP(A371,'[1]Copia Custo Periodico P_Simulad'!$A:$I,9,0)</f>
        <v>124.01049</v>
      </c>
      <c r="U371" s="188">
        <f t="shared" si="32"/>
        <v>0</v>
      </c>
      <c r="V371" s="148">
        <f t="shared" si="33"/>
        <v>0</v>
      </c>
      <c r="W371" s="190"/>
      <c r="X371" s="190"/>
      <c r="Y371" s="190"/>
    </row>
    <row r="372" spans="1:25" ht="15" customHeight="1">
      <c r="A372" s="46" t="str">
        <f t="shared" si="31"/>
        <v>BR0120552064</v>
      </c>
      <c r="B372" s="190" t="s">
        <v>2626</v>
      </c>
      <c r="C372" s="190">
        <v>2064</v>
      </c>
      <c r="D372" s="190" t="s">
        <v>1124</v>
      </c>
      <c r="E372" s="190">
        <v>320012055</v>
      </c>
      <c r="F372" s="39" t="s">
        <v>1520</v>
      </c>
      <c r="G372" s="190" t="s">
        <v>2011</v>
      </c>
      <c r="H372" s="190" t="s">
        <v>294</v>
      </c>
      <c r="I372" s="190"/>
      <c r="J372" s="190"/>
      <c r="K372" s="190"/>
      <c r="L372" s="190"/>
      <c r="M372" s="223">
        <v>15.20157</v>
      </c>
      <c r="N372" s="162">
        <f t="shared" si="35"/>
        <v>120.20905999999999</v>
      </c>
      <c r="O372" s="161">
        <f>IF(H372="Accessories",0,(VLOOKUP(C372&amp;H372,EE!$I:$L,4,FALSE)))</f>
        <v>2.64</v>
      </c>
      <c r="P372" s="161">
        <f>IF('Simulação Added Value'!$M$5="GERENTE DE CONTA",((N372+O372)/(1-'Simulação Added Value'!$E$19)),((N372+O372)/(1-0.3)))</f>
        <v>168.28638356164385</v>
      </c>
      <c r="Q372" s="63" t="e">
        <f>IF('Simulação Added Value'!$M$5="GERENTE DE CONTA",(((N372+O372)+VLOOKUP(A372,'Simulação Added Value'!$N$42:$O$42,2,0))/(1-'Simulação Added Value'!$E$19)),(((((N372+O372)+VLOOKUP(A372,'Simulação Added Value'!$N$42:$O$42,2,0)))/(1-'Simulação Added Value'!$E$19))))</f>
        <v>#N/A</v>
      </c>
      <c r="R372" s="63"/>
      <c r="S372" s="188">
        <v>120.20905999999999</v>
      </c>
      <c r="T372" s="188">
        <f>VLOOKUP(A372,'[1]Copia Custo Periodico P_Simulad'!$A:$I,9,0)</f>
        <v>120.20905999999999</v>
      </c>
      <c r="U372" s="188">
        <f t="shared" si="32"/>
        <v>0</v>
      </c>
      <c r="V372" s="148">
        <f t="shared" si="33"/>
        <v>0</v>
      </c>
      <c r="W372" s="190"/>
      <c r="X372" s="190"/>
      <c r="Y372" s="190"/>
    </row>
    <row r="373" spans="1:25" ht="15" customHeight="1">
      <c r="A373" s="46" t="str">
        <f t="shared" si="31"/>
        <v>BR0112982064</v>
      </c>
      <c r="B373" s="190" t="s">
        <v>2626</v>
      </c>
      <c r="C373" s="190">
        <v>2064</v>
      </c>
      <c r="D373" s="190" t="s">
        <v>1124</v>
      </c>
      <c r="E373" s="190">
        <v>320011298</v>
      </c>
      <c r="F373" s="39" t="s">
        <v>1254</v>
      </c>
      <c r="G373" s="190" t="s">
        <v>1772</v>
      </c>
      <c r="H373" s="190" t="s">
        <v>294</v>
      </c>
      <c r="I373" s="190"/>
      <c r="J373" s="190"/>
      <c r="K373" s="190"/>
      <c r="L373" s="190"/>
      <c r="M373" s="223">
        <v>15</v>
      </c>
      <c r="N373" s="162">
        <f t="shared" si="35"/>
        <v>123.67995000000001</v>
      </c>
      <c r="O373" s="161">
        <f>IF(H373="Accessories",0,(VLOOKUP(C373&amp;H373,EE!$I:$L,4,FALSE)))</f>
        <v>2.64</v>
      </c>
      <c r="P373" s="161">
        <f>IF('Simulação Added Value'!$M$5="GERENTE DE CONTA",((N373+O373)/(1-'Simulação Added Value'!$E$19)),((N373+O373)/(1-0.3)))</f>
        <v>173.04102739726028</v>
      </c>
      <c r="Q373" s="63" t="e">
        <f>IF('Simulação Added Value'!$M$5="GERENTE DE CONTA",(((N373+O373)+VLOOKUP(A373,'Simulação Added Value'!$N$42:$O$42,2,0))/(1-'Simulação Added Value'!$E$19)),(((((N373+O373)+VLOOKUP(A373,'Simulação Added Value'!$N$42:$O$42,2,0)))/(1-'Simulação Added Value'!$E$19))))</f>
        <v>#N/A</v>
      </c>
      <c r="R373" s="63"/>
      <c r="S373" s="188">
        <v>123.67995000000001</v>
      </c>
      <c r="T373" s="188">
        <f>VLOOKUP(A373,'[1]Copia Custo Periodico P_Simulad'!$A:$I,9,0)</f>
        <v>123.67995000000001</v>
      </c>
      <c r="U373" s="188">
        <f t="shared" si="32"/>
        <v>0</v>
      </c>
      <c r="V373" s="148">
        <f t="shared" si="33"/>
        <v>0</v>
      </c>
      <c r="W373" s="190"/>
      <c r="X373" s="190"/>
      <c r="Y373" s="190"/>
    </row>
    <row r="374" spans="1:25" ht="15" customHeight="1">
      <c r="A374" s="46" t="str">
        <f t="shared" si="31"/>
        <v>BR0119862060</v>
      </c>
      <c r="B374" s="190" t="s">
        <v>2626</v>
      </c>
      <c r="C374" s="190">
        <v>2060</v>
      </c>
      <c r="D374" s="190" t="s">
        <v>1124</v>
      </c>
      <c r="E374" s="190">
        <v>320011986</v>
      </c>
      <c r="F374" s="39" t="s">
        <v>1331</v>
      </c>
      <c r="G374" s="190" t="s">
        <v>1837</v>
      </c>
      <c r="H374" s="190" t="s">
        <v>294</v>
      </c>
      <c r="I374" s="190"/>
      <c r="J374" s="190"/>
      <c r="K374" s="190"/>
      <c r="L374" s="190"/>
      <c r="M374" s="226">
        <v>13.5</v>
      </c>
      <c r="N374" s="162">
        <f t="shared" si="35"/>
        <v>109.12961</v>
      </c>
      <c r="O374" s="161">
        <f>IF(H374="Accessories",0,(VLOOKUP(C374&amp;H374,EE!$I:$L,4,FALSE)))</f>
        <v>2.12</v>
      </c>
      <c r="P374" s="161">
        <f>IF('Simulação Added Value'!$M$5="GERENTE DE CONTA",((N374+O374)/(1-'Simulação Added Value'!$E$19)),((N374+O374)/(1-0.3)))</f>
        <v>152.39672602739728</v>
      </c>
      <c r="Q374" s="63" t="e">
        <f>IF('Simulação Added Value'!$M$5="GERENTE DE CONTA",(((N374+O374)+VLOOKUP(A374,'Simulação Added Value'!$N$42:$O$42,2,0))/(1-'Simulação Added Value'!$E$19)),(((((N374+O374)+VLOOKUP(A374,'Simulação Added Value'!$N$42:$O$42,2,0)))/(1-'Simulação Added Value'!$E$19))))</f>
        <v>#N/A</v>
      </c>
      <c r="R374" s="63"/>
      <c r="S374" s="188">
        <v>109.12961</v>
      </c>
      <c r="T374" s="188">
        <f>VLOOKUP(A374,'[1]Copia Custo Periodico P_Simulad'!$A:$I,9,0)</f>
        <v>109.12961</v>
      </c>
      <c r="U374" s="188">
        <f t="shared" si="32"/>
        <v>0</v>
      </c>
      <c r="V374" s="148">
        <f t="shared" si="33"/>
        <v>0</v>
      </c>
      <c r="W374" s="190"/>
      <c r="X374" s="190"/>
      <c r="Y374" s="190"/>
    </row>
    <row r="375" spans="1:25" ht="15" customHeight="1">
      <c r="A375" s="46" t="str">
        <f t="shared" si="31"/>
        <v>BR0108372064</v>
      </c>
      <c r="B375" s="190" t="s">
        <v>2626</v>
      </c>
      <c r="C375" s="190">
        <v>2064</v>
      </c>
      <c r="D375" s="190" t="s">
        <v>1124</v>
      </c>
      <c r="E375" s="190"/>
      <c r="F375" s="39" t="s">
        <v>1265</v>
      </c>
      <c r="G375" s="190" t="s">
        <v>2107</v>
      </c>
      <c r="H375" s="190" t="s">
        <v>294</v>
      </c>
      <c r="I375" s="190"/>
      <c r="J375" s="190"/>
      <c r="K375" s="190"/>
      <c r="L375" s="190"/>
      <c r="M375" s="223">
        <v>18.07</v>
      </c>
      <c r="N375" s="162">
        <f t="shared" si="35"/>
        <v>127.32716000000001</v>
      </c>
      <c r="O375" s="161">
        <f>IF(H375="Accessories",0,(VLOOKUP(C375&amp;H375,EE!$I:$L,4,FALSE)))</f>
        <v>2.64</v>
      </c>
      <c r="P375" s="161">
        <f>IF('Simulação Added Value'!$M$5="GERENTE DE CONTA",((N375+O375)/(1-'Simulação Added Value'!$E$19)),((N375+O375)/(1-0.3)))</f>
        <v>178.03720547945207</v>
      </c>
      <c r="Q375" s="190"/>
      <c r="R375" s="190"/>
      <c r="S375" s="188">
        <v>127.32716000000001</v>
      </c>
      <c r="T375" s="188">
        <f>VLOOKUP(A375,'[1]Copia Custo Periodico P_Simulad'!$A:$I,9,0)</f>
        <v>127.32716000000001</v>
      </c>
      <c r="U375" s="188">
        <f t="shared" si="32"/>
        <v>0</v>
      </c>
      <c r="V375" s="148">
        <f t="shared" si="33"/>
        <v>0</v>
      </c>
      <c r="W375" s="190"/>
      <c r="X375" s="190"/>
      <c r="Y375" s="190"/>
    </row>
    <row r="376" spans="1:25" ht="15" customHeight="1">
      <c r="A376" s="46" t="str">
        <f t="shared" si="31"/>
        <v>BR0122712060</v>
      </c>
      <c r="B376" s="190" t="s">
        <v>2626</v>
      </c>
      <c r="C376" s="190">
        <v>2060</v>
      </c>
      <c r="D376" s="190" t="s">
        <v>1124</v>
      </c>
      <c r="E376" s="190"/>
      <c r="F376" s="39" t="s">
        <v>2824</v>
      </c>
      <c r="G376" s="190" t="s">
        <v>2825</v>
      </c>
      <c r="H376" s="190" t="s">
        <v>294</v>
      </c>
      <c r="I376" s="190"/>
      <c r="J376" s="190"/>
      <c r="K376" s="190"/>
      <c r="L376" s="190"/>
      <c r="M376" s="223">
        <v>15</v>
      </c>
      <c r="N376" s="162">
        <f t="shared" si="35"/>
        <v>124.03679</v>
      </c>
      <c r="O376" s="161">
        <f>IF(H376="Accessories",0,(VLOOKUP(C376&amp;H376,EE!$I:$L,4,FALSE)))</f>
        <v>2.12</v>
      </c>
      <c r="P376" s="161">
        <f>IF('Simulação Added Value'!$M$5="GERENTE DE CONTA",((N376+O376)/(1-'Simulação Added Value'!$E$19)),((N376+O376)/(1-0.3)))</f>
        <v>172.81752054794521</v>
      </c>
      <c r="Q376" s="190"/>
      <c r="R376" s="190"/>
      <c r="S376" s="188">
        <v>124.03679</v>
      </c>
      <c r="T376" s="188">
        <f>VLOOKUP(A376,'[1]Copia Custo Periodico P_Simulad'!$A:$I,9,0)</f>
        <v>124.03679</v>
      </c>
      <c r="U376" s="188">
        <f t="shared" si="32"/>
        <v>0</v>
      </c>
      <c r="V376" s="148">
        <f t="shared" si="33"/>
        <v>0</v>
      </c>
      <c r="W376" s="190"/>
      <c r="X376" s="190"/>
      <c r="Y376" s="190"/>
    </row>
    <row r="377" spans="1:25" ht="15" customHeight="1">
      <c r="A377" s="46" t="str">
        <f t="shared" si="31"/>
        <v>BR0121222064</v>
      </c>
      <c r="B377" s="190" t="s">
        <v>2626</v>
      </c>
      <c r="C377" s="190">
        <v>2064</v>
      </c>
      <c r="D377" s="190" t="s">
        <v>1124</v>
      </c>
      <c r="E377" s="190"/>
      <c r="F377" s="39" t="s">
        <v>2111</v>
      </c>
      <c r="G377" s="190" t="s">
        <v>2112</v>
      </c>
      <c r="H377" s="190" t="s">
        <v>294</v>
      </c>
      <c r="I377" s="190"/>
      <c r="J377" s="190"/>
      <c r="K377" s="190"/>
      <c r="L377" s="190"/>
      <c r="M377" s="223">
        <v>13.5</v>
      </c>
      <c r="N377" s="162">
        <f t="shared" si="35"/>
        <v>118.59605000000001</v>
      </c>
      <c r="O377" s="161">
        <f>IF(H377="Accessories",0,(VLOOKUP(C377&amp;H377,EE!$I:$L,4,FALSE)))</f>
        <v>2.64</v>
      </c>
      <c r="P377" s="161">
        <f>IF('Simulação Added Value'!$M$5="GERENTE DE CONTA",((N377+O377)/(1-'Simulação Added Value'!$E$19)),((N377+O377)/(1-0.3)))</f>
        <v>166.07678082191782</v>
      </c>
      <c r="Q377" s="190"/>
      <c r="R377" s="190"/>
      <c r="S377" s="188">
        <v>118.59605000000001</v>
      </c>
      <c r="T377" s="188">
        <f>VLOOKUP(A377,'[1]Copia Custo Periodico P_Simulad'!$A:$I,9,0)</f>
        <v>118.59605000000001</v>
      </c>
      <c r="U377" s="188">
        <f t="shared" si="32"/>
        <v>0</v>
      </c>
      <c r="V377" s="148">
        <f t="shared" si="33"/>
        <v>0</v>
      </c>
      <c r="W377" s="190"/>
      <c r="X377" s="190"/>
      <c r="Y377" s="190"/>
    </row>
    <row r="378" spans="1:25" ht="15" customHeight="1">
      <c r="A378" s="46" t="str">
        <f t="shared" si="31"/>
        <v>BR0003502060</v>
      </c>
      <c r="B378" s="190" t="s">
        <v>2626</v>
      </c>
      <c r="C378" s="190">
        <v>2060</v>
      </c>
      <c r="D378" s="190" t="s">
        <v>1124</v>
      </c>
      <c r="E378" s="157">
        <v>320000350</v>
      </c>
      <c r="F378" s="39" t="s">
        <v>1222</v>
      </c>
      <c r="G378" s="190" t="s">
        <v>1743</v>
      </c>
      <c r="H378" s="190" t="s">
        <v>294</v>
      </c>
      <c r="I378" s="190"/>
      <c r="J378" s="190"/>
      <c r="K378" s="190"/>
      <c r="L378" s="190"/>
      <c r="M378" s="226">
        <v>15.7</v>
      </c>
      <c r="N378" s="162">
        <f t="shared" si="35"/>
        <v>130.80024</v>
      </c>
      <c r="O378" s="161">
        <f>IF(H378="Accessories",0,(VLOOKUP(C378&amp;H378,EE!$I:$L,4,FALSE)))</f>
        <v>2.12</v>
      </c>
      <c r="P378" s="161">
        <f>IF('Simulação Added Value'!$M$5="GERENTE DE CONTA",((N378+O378)/(1-'Simulação Added Value'!$E$19)),((N378+O378)/(1-0.3)))</f>
        <v>182.08252054794522</v>
      </c>
      <c r="Q378" s="63" t="e">
        <f>IF('Simulação Added Value'!$M$5="GERENTE DE CONTA",(((N378+O378)+VLOOKUP(A378,'Simulação Added Value'!$N$42:$O$42,2,0))/(1-'Simulação Added Value'!$E$19)),(((((N378+O378)+VLOOKUP(A378,'Simulação Added Value'!$N$42:$O$42,2,0)))/(1-'Simulação Added Value'!$E$19))))</f>
        <v>#N/A</v>
      </c>
      <c r="R378" s="63"/>
      <c r="S378" s="188">
        <v>130.80024</v>
      </c>
      <c r="T378" s="188">
        <f>VLOOKUP(A378,'[1]Copia Custo Periodico P_Simulad'!$A:$I,9,0)</f>
        <v>130.80024</v>
      </c>
      <c r="U378" s="188">
        <f t="shared" si="32"/>
        <v>0</v>
      </c>
      <c r="V378" s="148">
        <f t="shared" si="33"/>
        <v>0</v>
      </c>
      <c r="W378" s="188"/>
      <c r="X378" s="191"/>
      <c r="Y378" s="191"/>
    </row>
    <row r="379" spans="1:25" ht="15" customHeight="1">
      <c r="A379" s="46" t="str">
        <f t="shared" si="31"/>
        <v>BR0000812064</v>
      </c>
      <c r="B379" s="190" t="s">
        <v>2626</v>
      </c>
      <c r="C379" s="198">
        <v>2064</v>
      </c>
      <c r="D379" s="190" t="s">
        <v>1124</v>
      </c>
      <c r="E379" s="190"/>
      <c r="F379" s="39" t="s">
        <v>1281</v>
      </c>
      <c r="G379" s="190" t="s">
        <v>3001</v>
      </c>
      <c r="H379" s="190" t="s">
        <v>294</v>
      </c>
      <c r="I379" s="190"/>
      <c r="J379" s="190"/>
      <c r="K379" s="190"/>
      <c r="L379" s="190"/>
      <c r="M379" s="227">
        <v>16.5</v>
      </c>
      <c r="N379" s="162">
        <f t="shared" si="35"/>
        <v>131.21955</v>
      </c>
      <c r="O379" s="161">
        <f>IF(H379="Accessories",0,(VLOOKUP(C379&amp;H379,EE!$I:$L,4,FALSE)))</f>
        <v>2.64</v>
      </c>
      <c r="P379" s="161">
        <f>IF('Simulação Added Value'!$M$5="GERENTE DE CONTA",((N379+O379)/(1-'Simulação Added Value'!$E$19)),((N379+O379)/(1-0.3)))</f>
        <v>183.36924657534246</v>
      </c>
      <c r="Q379" s="63" t="e">
        <f>IF('Simulação Added Value'!$M$5="GERENTE DE CONTA",(((N379+O379)+VLOOKUP(A379,'Simulação Added Value'!$N$42:$O$42,2,0))/(1-'Simulação Added Value'!$E$19)),(((((N379+O379)+VLOOKUP(A379,'Simulação Added Value'!$N$42:$O$42,2,0)))/(1-'Simulação Added Value'!$E$19))))</f>
        <v>#N/A</v>
      </c>
      <c r="R379" s="63"/>
      <c r="S379" s="188">
        <v>131.21955</v>
      </c>
      <c r="T379" s="188">
        <f>VLOOKUP(A379,'[1]Copia Custo Periodico P_Simulad'!$A:$I,9,0)</f>
        <v>131.21955</v>
      </c>
      <c r="U379" s="188">
        <f t="shared" si="32"/>
        <v>0</v>
      </c>
      <c r="V379" s="148">
        <f t="shared" si="33"/>
        <v>0</v>
      </c>
      <c r="W379" s="190"/>
      <c r="X379" s="190"/>
      <c r="Y379" s="190"/>
    </row>
    <row r="380" spans="1:25" ht="15" customHeight="1">
      <c r="A380" s="46" t="str">
        <f t="shared" si="31"/>
        <v>BR0119802061</v>
      </c>
      <c r="B380" s="190" t="s">
        <v>2626</v>
      </c>
      <c r="C380" s="190">
        <v>2061</v>
      </c>
      <c r="D380" s="190" t="s">
        <v>1124</v>
      </c>
      <c r="E380" s="190">
        <v>320011980</v>
      </c>
      <c r="F380" s="39" t="s">
        <v>1363</v>
      </c>
      <c r="G380" s="190" t="s">
        <v>1849</v>
      </c>
      <c r="H380" s="190" t="s">
        <v>294</v>
      </c>
      <c r="I380" s="190"/>
      <c r="J380" s="190"/>
      <c r="K380" s="190"/>
      <c r="L380" s="190"/>
      <c r="M380" s="223">
        <v>14</v>
      </c>
      <c r="N380" s="162">
        <f t="shared" si="35"/>
        <v>117.25982999999999</v>
      </c>
      <c r="O380" s="161">
        <f>IF(H380="Accessories",0,(VLOOKUP(C380&amp;H380,EE!$I:$L,4,FALSE)))</f>
        <v>1.8</v>
      </c>
      <c r="P380" s="161">
        <f>IF('Simulação Added Value'!$M$5="GERENTE DE CONTA",((N380+O380)/(1-'Simulação Added Value'!$E$19)),((N380+O380)/(1-0.3)))</f>
        <v>163.09565753424656</v>
      </c>
      <c r="Q380" s="190"/>
      <c r="R380" s="190"/>
      <c r="S380" s="188">
        <v>117.25982999999999</v>
      </c>
      <c r="T380" s="188">
        <f>VLOOKUP(A380,'[1]Copia Custo Periodico P_Simulad'!$A:$I,9,0)</f>
        <v>117.25982999999999</v>
      </c>
      <c r="U380" s="188">
        <f t="shared" si="32"/>
        <v>0</v>
      </c>
      <c r="V380" s="148">
        <f t="shared" si="33"/>
        <v>0</v>
      </c>
      <c r="W380" s="190"/>
      <c r="X380" s="190"/>
      <c r="Y380" s="190"/>
    </row>
    <row r="381" spans="1:25" ht="15" customHeight="1">
      <c r="A381" s="46" t="str">
        <f t="shared" si="31"/>
        <v>BR0113752061</v>
      </c>
      <c r="B381" s="190" t="s">
        <v>2626</v>
      </c>
      <c r="C381" s="190">
        <v>2061</v>
      </c>
      <c r="D381" s="190" t="s">
        <v>1124</v>
      </c>
      <c r="E381" s="157">
        <v>320011375</v>
      </c>
      <c r="F381" s="39" t="s">
        <v>1336</v>
      </c>
      <c r="G381" s="190" t="s">
        <v>1841</v>
      </c>
      <c r="H381" s="190" t="s">
        <v>294</v>
      </c>
      <c r="I381" s="190"/>
      <c r="J381" s="190"/>
      <c r="K381" s="190"/>
      <c r="L381" s="190"/>
      <c r="M381" s="226">
        <v>15.7</v>
      </c>
      <c r="N381" s="162">
        <f t="shared" si="35"/>
        <v>126.50758999999999</v>
      </c>
      <c r="O381" s="161">
        <f>IF(H381="Accessories",0,(VLOOKUP(C381&amp;H381,EE!$I:$L,4,FALSE)))</f>
        <v>1.8</v>
      </c>
      <c r="P381" s="161">
        <f>IF('Simulação Added Value'!$M$5="GERENTE DE CONTA",((N381+O381)/(1-'Simulação Added Value'!$E$19)),((N381+O381)/(1-0.3)))</f>
        <v>175.76382191780823</v>
      </c>
      <c r="Q381" s="63" t="e">
        <f>IF('Simulação Added Value'!$M$5="GERENTE DE CONTA",(((N381+O381)+VLOOKUP(A381,'Simulação Added Value'!$N$42:$O$42,2,0))/(1-'Simulação Added Value'!$E$19)),(((((N381+O381)+VLOOKUP(A381,'Simulação Added Value'!$N$42:$O$42,2,0)))/(1-'Simulação Added Value'!$E$19))))</f>
        <v>#N/A</v>
      </c>
      <c r="R381" s="63"/>
      <c r="S381" s="188">
        <v>126.50758999999999</v>
      </c>
      <c r="T381" s="188">
        <f>VLOOKUP(A381,'[1]Copia Custo Periodico P_Simulad'!$A:$I,9,0)</f>
        <v>126.50758999999999</v>
      </c>
      <c r="U381" s="188">
        <f t="shared" si="32"/>
        <v>0</v>
      </c>
      <c r="V381" s="148">
        <f t="shared" si="33"/>
        <v>0</v>
      </c>
      <c r="W381" s="188"/>
      <c r="X381" s="190"/>
      <c r="Y381" s="190"/>
    </row>
    <row r="382" spans="1:25" ht="15" customHeight="1">
      <c r="A382" s="46" t="str">
        <f t="shared" si="31"/>
        <v>BR0103572060</v>
      </c>
      <c r="B382" s="190" t="s">
        <v>2626</v>
      </c>
      <c r="C382" s="190">
        <v>2060</v>
      </c>
      <c r="D382" s="190" t="s">
        <v>1124</v>
      </c>
      <c r="E382" s="157">
        <v>320010357</v>
      </c>
      <c r="F382" s="39" t="s">
        <v>1253</v>
      </c>
      <c r="G382" s="190" t="s">
        <v>1771</v>
      </c>
      <c r="H382" s="190" t="s">
        <v>294</v>
      </c>
      <c r="I382" s="190"/>
      <c r="J382" s="190"/>
      <c r="K382" s="190"/>
      <c r="L382" s="190"/>
      <c r="M382" s="226">
        <v>13.964</v>
      </c>
      <c r="N382" s="162">
        <f t="shared" si="35"/>
        <v>115.44824</v>
      </c>
      <c r="O382" s="161">
        <f>IF(H382="Accessories",0,(VLOOKUP(C382&amp;H382,EE!$I:$L,4,FALSE)))</f>
        <v>2.12</v>
      </c>
      <c r="P382" s="161">
        <f>IF('Simulação Added Value'!$M$5="GERENTE DE CONTA",((N382+O382)/(1-'Simulação Added Value'!$E$19)),((N382+O382)/(1-0.3)))</f>
        <v>161.05238356164384</v>
      </c>
      <c r="Q382" s="63" t="e">
        <f>IF('Simulação Added Value'!$M$5="GERENTE DE CONTA",(((N382+O382)+VLOOKUP(A382,'Simulação Added Value'!$N$42:$O$42,2,0))/(1-'Simulação Added Value'!$E$19)),(((((N382+O382)+VLOOKUP(A382,'Simulação Added Value'!$N$42:$O$42,2,0)))/(1-'Simulação Added Value'!$E$19))))</f>
        <v>#N/A</v>
      </c>
      <c r="R382" s="63"/>
      <c r="S382" s="188">
        <v>115.44824</v>
      </c>
      <c r="T382" s="188">
        <f>VLOOKUP(A382,'[1]Copia Custo Periodico P_Simulad'!$A:$I,9,0)</f>
        <v>115.44824</v>
      </c>
      <c r="U382" s="188">
        <f t="shared" si="32"/>
        <v>0</v>
      </c>
      <c r="V382" s="148">
        <f t="shared" si="33"/>
        <v>0</v>
      </c>
      <c r="W382" s="188"/>
      <c r="X382" s="191"/>
      <c r="Y382" s="191"/>
    </row>
    <row r="383" spans="1:25" ht="15" customHeight="1">
      <c r="A383" s="46" t="str">
        <f t="shared" si="31"/>
        <v>BR0120542064</v>
      </c>
      <c r="B383" s="190" t="s">
        <v>2626</v>
      </c>
      <c r="C383" s="190">
        <v>2064</v>
      </c>
      <c r="D383" s="190" t="s">
        <v>1124</v>
      </c>
      <c r="E383" s="190">
        <v>320012054</v>
      </c>
      <c r="F383" s="39" t="s">
        <v>1519</v>
      </c>
      <c r="G383" s="190" t="s">
        <v>2010</v>
      </c>
      <c r="H383" s="190" t="s">
        <v>294</v>
      </c>
      <c r="K383" s="190"/>
      <c r="M383" s="223">
        <v>15.20157</v>
      </c>
      <c r="N383" s="162">
        <f t="shared" si="35"/>
        <v>137.35194999999999</v>
      </c>
      <c r="O383" s="161">
        <f>IF(H383="Accessories",0,(VLOOKUP(C383&amp;H383,EE!$I:$L,4,FALSE)))</f>
        <v>2.64</v>
      </c>
      <c r="P383" s="161">
        <f>IF('Simulação Added Value'!$M$5="GERENTE DE CONTA",((N383+O383)/(1-'Simulação Added Value'!$E$19)),((N383+O383)/(1-0.3)))</f>
        <v>191.76979452054792</v>
      </c>
      <c r="Q383" s="63" t="e">
        <f>IF('Simulação Added Value'!$M$5="GERENTE DE CONTA",(((N383+O383)+VLOOKUP(A383,'Simulação Added Value'!$N$42:$O$42,2,0))/(1-'Simulação Added Value'!$E$19)),(((((N383+O383)+VLOOKUP(A383,'Simulação Added Value'!$N$42:$O$42,2,0)))/(1-'Simulação Added Value'!$E$19))))</f>
        <v>#N/A</v>
      </c>
      <c r="R383" s="63"/>
      <c r="S383" s="188">
        <v>137.35194999999999</v>
      </c>
      <c r="T383" s="188">
        <f>VLOOKUP(A383,'[1]Copia Custo Periodico P_Simulad'!$A:$I,9,0)</f>
        <v>137.35194999999999</v>
      </c>
      <c r="U383" s="188">
        <f t="shared" si="32"/>
        <v>0</v>
      </c>
      <c r="V383" s="148">
        <f t="shared" si="33"/>
        <v>0</v>
      </c>
      <c r="W383" s="190"/>
      <c r="X383" s="190"/>
      <c r="Y383" s="190"/>
    </row>
    <row r="384" spans="1:25" ht="15" customHeight="1">
      <c r="A384" s="46" t="str">
        <f t="shared" si="31"/>
        <v>BR0108842064</v>
      </c>
      <c r="B384" s="190" t="s">
        <v>2626</v>
      </c>
      <c r="C384" s="190">
        <v>2064</v>
      </c>
      <c r="D384" s="190" t="s">
        <v>1124</v>
      </c>
      <c r="E384" s="156"/>
      <c r="F384" s="245" t="s">
        <v>1228</v>
      </c>
      <c r="G384" s="190" t="s">
        <v>2773</v>
      </c>
      <c r="H384" s="182" t="s">
        <v>294</v>
      </c>
      <c r="I384" s="190"/>
      <c r="J384" s="190"/>
      <c r="K384" s="190"/>
      <c r="L384" s="190"/>
      <c r="M384" s="226">
        <v>15</v>
      </c>
      <c r="N384" s="162">
        <f t="shared" si="35"/>
        <v>124.38405</v>
      </c>
      <c r="O384" s="161">
        <f>IF(H384="Accessories",0,(VLOOKUP(C384&amp;H384,EE!$I:$L,4,FALSE)))</f>
        <v>2.64</v>
      </c>
      <c r="P384" s="161">
        <f>IF('Simulação Added Value'!$M$5="GERENTE DE CONTA",((N384+O384)/(1-'Simulação Added Value'!$E$19)),((N384+O384)/(1-0.3)))</f>
        <v>174.00554794520548</v>
      </c>
      <c r="Q384" s="190"/>
      <c r="R384" s="190"/>
      <c r="S384" s="188">
        <v>124.38405</v>
      </c>
      <c r="T384" s="188">
        <f>VLOOKUP(A384,'[1]Copia Custo Periodico P_Simulad'!$A:$I,9,0)</f>
        <v>124.38405</v>
      </c>
      <c r="U384" s="188">
        <f t="shared" si="32"/>
        <v>0</v>
      </c>
      <c r="V384" s="148">
        <f t="shared" si="33"/>
        <v>0</v>
      </c>
      <c r="W384" s="190"/>
      <c r="X384" s="190"/>
      <c r="Y384" s="190"/>
    </row>
    <row r="385" spans="1:25" ht="15" customHeight="1">
      <c r="A385" s="46" t="str">
        <f t="shared" si="31"/>
        <v>BR0001082060</v>
      </c>
      <c r="B385" s="190" t="s">
        <v>2626</v>
      </c>
      <c r="C385" s="190">
        <v>2060</v>
      </c>
      <c r="D385" s="190" t="s">
        <v>1124</v>
      </c>
      <c r="E385" s="190">
        <v>320000108</v>
      </c>
      <c r="F385" s="39" t="s">
        <v>1309</v>
      </c>
      <c r="G385" s="190" t="s">
        <v>1822</v>
      </c>
      <c r="H385" s="190" t="s">
        <v>294</v>
      </c>
      <c r="I385" s="190"/>
      <c r="J385" s="190"/>
      <c r="K385" s="190"/>
      <c r="L385" s="190"/>
      <c r="M385" s="223">
        <v>16.5</v>
      </c>
      <c r="N385" s="162">
        <f t="shared" si="35"/>
        <v>126.41630000000001</v>
      </c>
      <c r="O385" s="161">
        <f>IF(H385="Accessories",0,(VLOOKUP(C385&amp;H385,EE!$I:$L,4,FALSE)))</f>
        <v>2.12</v>
      </c>
      <c r="P385" s="161">
        <f>IF('Simulação Added Value'!$M$5="GERENTE DE CONTA",((N385+O385)/(1-'Simulação Added Value'!$E$19)),((N385+O385)/(1-0.3)))</f>
        <v>176.07712328767124</v>
      </c>
      <c r="Q385" s="190"/>
      <c r="R385" s="190"/>
      <c r="S385" s="188">
        <v>126.41630000000001</v>
      </c>
      <c r="T385" s="188">
        <f>VLOOKUP(A385,'[1]Copia Custo Periodico P_Simulad'!$A:$I,9,0)</f>
        <v>126.41630000000001</v>
      </c>
      <c r="U385" s="188">
        <f t="shared" si="32"/>
        <v>0</v>
      </c>
      <c r="V385" s="148">
        <f t="shared" si="33"/>
        <v>0</v>
      </c>
      <c r="W385" s="190"/>
      <c r="X385" s="190"/>
      <c r="Y385" s="190"/>
    </row>
    <row r="386" spans="1:25" ht="15" customHeight="1">
      <c r="A386" s="46" t="str">
        <f t="shared" si="31"/>
        <v>BR0122362064</v>
      </c>
      <c r="B386" s="190" t="s">
        <v>2626</v>
      </c>
      <c r="C386" s="190">
        <v>2064</v>
      </c>
      <c r="D386" s="190" t="s">
        <v>1124</v>
      </c>
      <c r="E386" s="156"/>
      <c r="F386" s="245" t="s">
        <v>2715</v>
      </c>
      <c r="G386" s="190" t="s">
        <v>2733</v>
      </c>
      <c r="H386" s="190" t="s">
        <v>294</v>
      </c>
      <c r="I386" s="190"/>
      <c r="J386" s="190"/>
      <c r="K386" s="190"/>
      <c r="L386" s="190"/>
      <c r="M386" s="226">
        <v>15</v>
      </c>
      <c r="N386" s="162">
        <f t="shared" si="35"/>
        <v>124.06881</v>
      </c>
      <c r="O386" s="161">
        <f>IF(H386="Accessories",0,(VLOOKUP(C386&amp;H386,EE!$I:$L,4,FALSE)))</f>
        <v>2.64</v>
      </c>
      <c r="P386" s="161">
        <f>IF('Simulação Added Value'!$M$5="GERENTE DE CONTA",((N386+O386)/(1-'Simulação Added Value'!$E$19)),((N386+O386)/(1-0.3)))</f>
        <v>173.57371232876713</v>
      </c>
      <c r="Q386" s="190"/>
      <c r="R386" s="190"/>
      <c r="S386" s="188">
        <v>124.06881</v>
      </c>
      <c r="T386" s="188">
        <f>VLOOKUP(A386,'[1]Copia Custo Periodico P_Simulad'!$A:$I,9,0)</f>
        <v>124.06881</v>
      </c>
      <c r="U386" s="188">
        <f t="shared" si="32"/>
        <v>0</v>
      </c>
      <c r="V386" s="148">
        <f t="shared" si="33"/>
        <v>0</v>
      </c>
      <c r="W386" s="190"/>
      <c r="X386" s="190"/>
      <c r="Y386" s="190"/>
    </row>
    <row r="387" spans="1:25" ht="15" customHeight="1">
      <c r="A387" s="46" t="str">
        <f t="shared" ref="A387:A450" si="36">F387&amp;C387</f>
        <v>BR0122532064</v>
      </c>
      <c r="B387" s="190" t="s">
        <v>2626</v>
      </c>
      <c r="C387" s="190">
        <v>2064</v>
      </c>
      <c r="D387" s="190" t="s">
        <v>1124</v>
      </c>
      <c r="E387" s="156"/>
      <c r="F387" s="245" t="s">
        <v>2746</v>
      </c>
      <c r="G387" s="190" t="s">
        <v>2756</v>
      </c>
      <c r="H387" s="182" t="s">
        <v>294</v>
      </c>
      <c r="I387" s="190"/>
      <c r="J387" s="190"/>
      <c r="K387" s="190"/>
      <c r="L387" s="190"/>
      <c r="M387" s="226">
        <v>13.5</v>
      </c>
      <c r="N387" s="162">
        <f t="shared" si="35"/>
        <v>130.66582</v>
      </c>
      <c r="O387" s="161">
        <f>IF(H387="Accessories",0,(VLOOKUP(C387&amp;H387,EE!$I:$L,4,FALSE)))</f>
        <v>2.64</v>
      </c>
      <c r="P387" s="161">
        <f>IF('Simulação Added Value'!$M$5="GERENTE DE CONTA",((N387+O387)/(1-'Simulação Added Value'!$E$19)),((N387+O387)/(1-0.3)))</f>
        <v>182.61071232876711</v>
      </c>
      <c r="Q387" s="190"/>
      <c r="R387" s="190"/>
      <c r="S387" s="188">
        <v>130.66582</v>
      </c>
      <c r="T387" s="188">
        <f>VLOOKUP(A387,'[1]Copia Custo Periodico P_Simulad'!$A:$I,9,0)</f>
        <v>130.66582</v>
      </c>
      <c r="U387" s="188">
        <f t="shared" ref="U387:U450" si="37">T387-S387</f>
        <v>0</v>
      </c>
      <c r="V387" s="148">
        <f t="shared" ref="V387:V450" si="38">IF(S387=0,0,T387/S387-1)</f>
        <v>0</v>
      </c>
      <c r="W387" s="190"/>
      <c r="X387" s="190"/>
      <c r="Y387" s="190"/>
    </row>
    <row r="388" spans="1:25" ht="15" customHeight="1">
      <c r="A388" s="46" t="str">
        <f t="shared" si="36"/>
        <v>BR0120912064</v>
      </c>
      <c r="B388" s="190" t="s">
        <v>2626</v>
      </c>
      <c r="C388" s="190">
        <v>2064</v>
      </c>
      <c r="D388" s="190" t="s">
        <v>1124</v>
      </c>
      <c r="E388" s="190"/>
      <c r="F388" s="39" t="s">
        <v>2104</v>
      </c>
      <c r="G388" s="190" t="s">
        <v>2105</v>
      </c>
      <c r="H388" s="190" t="s">
        <v>294</v>
      </c>
      <c r="I388" s="190"/>
      <c r="J388" s="190"/>
      <c r="K388" s="190"/>
      <c r="L388" s="190"/>
      <c r="M388" s="223">
        <v>14.8</v>
      </c>
      <c r="N388" s="162">
        <f t="shared" si="35"/>
        <v>117.58341</v>
      </c>
      <c r="O388" s="161">
        <f>IF(H388="Accessories",0,(VLOOKUP(C388&amp;H388,EE!$I:$L,4,FALSE)))</f>
        <v>2.64</v>
      </c>
      <c r="P388" s="161">
        <f>IF('Simulação Added Value'!$M$5="GERENTE DE CONTA",((N388+O388)/(1-'Simulação Added Value'!$E$19)),((N388+O388)/(1-0.3)))</f>
        <v>164.68960273972604</v>
      </c>
      <c r="Q388" s="190"/>
      <c r="R388" s="190"/>
      <c r="S388" s="188">
        <v>117.58341</v>
      </c>
      <c r="T388" s="188">
        <f>VLOOKUP(A388,'[1]Copia Custo Periodico P_Simulad'!$A:$I,9,0)</f>
        <v>117.58341</v>
      </c>
      <c r="U388" s="188">
        <f t="shared" si="37"/>
        <v>0</v>
      </c>
      <c r="V388" s="148">
        <f t="shared" si="38"/>
        <v>0</v>
      </c>
      <c r="W388" s="190"/>
      <c r="X388" s="190"/>
      <c r="Y388" s="190"/>
    </row>
    <row r="389" spans="1:25" ht="15" customHeight="1">
      <c r="A389" s="46" t="str">
        <f t="shared" si="36"/>
        <v>BR0123432061</v>
      </c>
      <c r="B389" s="190" t="s">
        <v>2626</v>
      </c>
      <c r="C389" s="198">
        <v>2061</v>
      </c>
      <c r="D389" s="190" t="s">
        <v>1124</v>
      </c>
      <c r="E389" s="190"/>
      <c r="F389" s="39" t="s">
        <v>2981</v>
      </c>
      <c r="G389" s="190" t="s">
        <v>2982</v>
      </c>
      <c r="H389" s="190" t="s">
        <v>294</v>
      </c>
      <c r="I389" s="190"/>
      <c r="J389" s="190"/>
      <c r="K389" s="190"/>
      <c r="L389" s="190"/>
      <c r="M389" s="227">
        <v>15.5</v>
      </c>
      <c r="N389" s="162">
        <f t="shared" si="35"/>
        <v>130.09342000000001</v>
      </c>
      <c r="O389" s="161">
        <f>IF(H389="Accessories",0,(VLOOKUP(C389&amp;H389,EE!$I:$L,4,FALSE)))</f>
        <v>1.8</v>
      </c>
      <c r="P389" s="161">
        <f>IF('Simulação Added Value'!$M$5="GERENTE DE CONTA",((N389+O389)/(1-'Simulação Added Value'!$E$19)),((N389+O389)/(1-0.3)))</f>
        <v>180.6759178082192</v>
      </c>
      <c r="Q389" s="63" t="e">
        <f>IF('Simulação Added Value'!$M$5="GERENTE DE CONTA",(((N389+O389)+VLOOKUP(A389,'Simulação Added Value'!$N$42:$O$42,2,0))/(1-'Simulação Added Value'!$E$19)),(((((N389+O389)+VLOOKUP(A389,'Simulação Added Value'!$N$42:$O$42,2,0)))/(1-'Simulação Added Value'!$E$19))))</f>
        <v>#N/A</v>
      </c>
      <c r="R389" s="63"/>
      <c r="S389" s="188">
        <v>130.09342000000001</v>
      </c>
      <c r="T389" s="188">
        <f>VLOOKUP(A389,'[1]Copia Custo Periodico P_Simulad'!$A:$I,9,0)</f>
        <v>130.09342000000001</v>
      </c>
      <c r="U389" s="188">
        <f t="shared" si="37"/>
        <v>0</v>
      </c>
      <c r="V389" s="148">
        <f t="shared" si="38"/>
        <v>0</v>
      </c>
      <c r="W389" s="190"/>
      <c r="X389" s="190"/>
      <c r="Y389" s="190"/>
    </row>
    <row r="390" spans="1:25" ht="15" customHeight="1">
      <c r="A390" s="46" t="str">
        <f t="shared" si="36"/>
        <v>BR0001032064</v>
      </c>
      <c r="B390" s="190" t="s">
        <v>2626</v>
      </c>
      <c r="C390" s="190">
        <v>2064</v>
      </c>
      <c r="D390" s="190" t="s">
        <v>1124</v>
      </c>
      <c r="E390" s="190"/>
      <c r="F390" s="39" t="s">
        <v>1270</v>
      </c>
      <c r="G390" s="190" t="s">
        <v>2091</v>
      </c>
      <c r="H390" s="190" t="s">
        <v>294</v>
      </c>
      <c r="I390" s="190"/>
      <c r="J390" s="190"/>
      <c r="K390" s="190"/>
      <c r="L390" s="190"/>
      <c r="M390" s="223">
        <v>15.331099999999999</v>
      </c>
      <c r="N390" s="162">
        <f t="shared" si="35"/>
        <v>139.99157</v>
      </c>
      <c r="O390" s="161">
        <f>IF(H390="Accessories",0,(VLOOKUP(C390&amp;H390,EE!$I:$L,4,FALSE)))</f>
        <v>2.64</v>
      </c>
      <c r="P390" s="161">
        <f>IF('Simulação Added Value'!$M$5="GERENTE DE CONTA",((N390+O390)/(1-'Simulação Added Value'!$E$19)),((N390+O390)/(1-0.3)))</f>
        <v>195.38571232876711</v>
      </c>
      <c r="Q390" s="190"/>
      <c r="R390" s="190"/>
      <c r="S390" s="188">
        <v>139.99157</v>
      </c>
      <c r="T390" s="188">
        <f>VLOOKUP(A390,'[1]Copia Custo Periodico P_Simulad'!$A:$I,9,0)</f>
        <v>139.99157</v>
      </c>
      <c r="U390" s="188">
        <f t="shared" si="37"/>
        <v>0</v>
      </c>
      <c r="V390" s="148">
        <f t="shared" si="38"/>
        <v>0</v>
      </c>
      <c r="W390" s="190"/>
      <c r="X390" s="190"/>
      <c r="Y390" s="190"/>
    </row>
    <row r="391" spans="1:25" ht="15" customHeight="1">
      <c r="A391" s="46" t="str">
        <f t="shared" si="36"/>
        <v>BR0122942064</v>
      </c>
      <c r="B391" s="190" t="s">
        <v>2626</v>
      </c>
      <c r="C391" s="190">
        <v>2064</v>
      </c>
      <c r="D391" s="190" t="s">
        <v>1124</v>
      </c>
      <c r="E391" s="190"/>
      <c r="F391" s="39" t="s">
        <v>2894</v>
      </c>
      <c r="G391" s="190" t="s">
        <v>2895</v>
      </c>
      <c r="H391" s="190" t="s">
        <v>294</v>
      </c>
      <c r="I391" s="190"/>
      <c r="J391" s="190"/>
      <c r="K391" s="190"/>
      <c r="L391" s="190"/>
      <c r="M391" s="227">
        <v>15</v>
      </c>
      <c r="N391" s="162">
        <f t="shared" si="35"/>
        <v>142.93360000000001</v>
      </c>
      <c r="O391" s="161">
        <f>IF(H391="Accessories",0,(VLOOKUP(C391&amp;H391,EE!$I:$L,4,FALSE)))</f>
        <v>2.64</v>
      </c>
      <c r="P391" s="161">
        <f>IF('Simulação Added Value'!$M$5="GERENTE DE CONTA",((N391+O391)/(1-'Simulação Added Value'!$E$19)),((N391+O391)/(1-0.3)))</f>
        <v>199.41589041095889</v>
      </c>
      <c r="Q391" s="190"/>
      <c r="R391" s="190"/>
      <c r="S391" s="193">
        <v>142.93360000000001</v>
      </c>
      <c r="T391" s="188">
        <f>VLOOKUP(A391,'[1]Copia Custo Periodico P_Simulad'!$A:$I,9,0)</f>
        <v>142.93360000000001</v>
      </c>
      <c r="U391" s="188">
        <f t="shared" si="37"/>
        <v>0</v>
      </c>
      <c r="V391" s="148">
        <f t="shared" si="38"/>
        <v>0</v>
      </c>
      <c r="W391" s="190"/>
      <c r="X391" s="190"/>
      <c r="Y391" s="190"/>
    </row>
    <row r="392" spans="1:25" ht="15" customHeight="1">
      <c r="A392" s="46" t="str">
        <f t="shared" si="36"/>
        <v>BR0000122060</v>
      </c>
      <c r="B392" s="190" t="s">
        <v>2626</v>
      </c>
      <c r="C392" s="190">
        <v>2060</v>
      </c>
      <c r="D392" s="190" t="s">
        <v>1124</v>
      </c>
      <c r="E392" s="157">
        <v>320000012</v>
      </c>
      <c r="F392" s="39" t="s">
        <v>1227</v>
      </c>
      <c r="G392" s="190" t="s">
        <v>1748</v>
      </c>
      <c r="H392" s="190" t="s">
        <v>294</v>
      </c>
      <c r="I392" s="190"/>
      <c r="J392" s="190"/>
      <c r="K392" s="190"/>
      <c r="L392" s="190"/>
      <c r="M392" s="226">
        <v>15</v>
      </c>
      <c r="N392" s="162">
        <f t="shared" si="35"/>
        <v>51.08</v>
      </c>
      <c r="O392" s="161">
        <f>IF(H392="Accessories",0,(VLOOKUP(C392&amp;H392,EE!$I:$L,4,FALSE)))</f>
        <v>2.12</v>
      </c>
      <c r="P392" s="161">
        <f>IF('Simulação Added Value'!$M$5="GERENTE DE CONTA",((N392+O392)/(1-'Simulação Added Value'!$E$19)),((N392+O392)/(1-0.3)))</f>
        <v>72.876712328767113</v>
      </c>
      <c r="Q392" s="63" t="e">
        <f>IF('Simulação Added Value'!$M$5="GERENTE DE CONTA",(((N392+O392)+VLOOKUP(A392,'Simulação Added Value'!$N$42:$O$42,2,0))/(1-'Simulação Added Value'!$E$19)),(((((N392+O392)+VLOOKUP(A392,'Simulação Added Value'!$N$42:$O$42,2,0)))/(1-'Simulação Added Value'!$E$19))))</f>
        <v>#N/A</v>
      </c>
      <c r="R392" s="63"/>
      <c r="S392" s="188">
        <v>51.08</v>
      </c>
      <c r="T392" s="188">
        <f>VLOOKUP(A392,'[1]Copia Custo Periodico P_Simulad'!$A:$I,9,0)</f>
        <v>51.08</v>
      </c>
      <c r="U392" s="188">
        <f t="shared" si="37"/>
        <v>0</v>
      </c>
      <c r="V392" s="148">
        <f t="shared" si="38"/>
        <v>0</v>
      </c>
      <c r="W392" s="188"/>
      <c r="X392" s="191"/>
      <c r="Y392" s="191"/>
    </row>
    <row r="393" spans="1:25" ht="15" customHeight="1">
      <c r="A393" s="46" t="str">
        <f t="shared" si="36"/>
        <v>BR0000272060</v>
      </c>
      <c r="B393" s="190" t="s">
        <v>2626</v>
      </c>
      <c r="C393" s="190">
        <v>2060</v>
      </c>
      <c r="D393" s="190" t="s">
        <v>1124</v>
      </c>
      <c r="E393" s="190">
        <v>320000027</v>
      </c>
      <c r="F393" s="39" t="s">
        <v>1225</v>
      </c>
      <c r="G393" s="190" t="s">
        <v>1746</v>
      </c>
      <c r="H393" s="190" t="s">
        <v>294</v>
      </c>
      <c r="I393" s="190"/>
      <c r="J393" s="190"/>
      <c r="K393" s="190"/>
      <c r="L393" s="190"/>
      <c r="M393" s="223">
        <v>16.5</v>
      </c>
      <c r="N393" s="162">
        <f t="shared" si="35"/>
        <v>61.866140000000001</v>
      </c>
      <c r="O393" s="161">
        <f>IF(H393="Accessories",0,(VLOOKUP(C393&amp;H393,EE!$I:$L,4,FALSE)))</f>
        <v>2.12</v>
      </c>
      <c r="P393" s="161">
        <f>IF('Simulação Added Value'!$M$5="GERENTE DE CONTA",((N393+O393)/(1-'Simulação Added Value'!$E$19)),((N393+O393)/(1-0.3)))</f>
        <v>87.65224657534246</v>
      </c>
      <c r="Q393" s="190"/>
      <c r="R393" s="190"/>
      <c r="S393" s="188">
        <v>61.866140000000001</v>
      </c>
      <c r="T393" s="188">
        <f>VLOOKUP(A393,'[1]Copia Custo Periodico P_Simulad'!$A:$I,9,0)</f>
        <v>61.866140000000001</v>
      </c>
      <c r="U393" s="188">
        <f t="shared" si="37"/>
        <v>0</v>
      </c>
      <c r="V393" s="148">
        <f t="shared" si="38"/>
        <v>0</v>
      </c>
      <c r="W393" s="188"/>
      <c r="X393" s="190"/>
      <c r="Y393" s="190"/>
    </row>
    <row r="394" spans="1:25" ht="15" customHeight="1">
      <c r="A394" s="46" t="str">
        <f t="shared" si="36"/>
        <v>BR0000732064</v>
      </c>
      <c r="B394" s="190" t="s">
        <v>2626</v>
      </c>
      <c r="C394" s="190">
        <v>2064</v>
      </c>
      <c r="D394" s="190" t="s">
        <v>1124</v>
      </c>
      <c r="E394" s="156"/>
      <c r="F394" s="245" t="s">
        <v>1289</v>
      </c>
      <c r="G394" s="190" t="s">
        <v>2669</v>
      </c>
      <c r="H394" s="190" t="s">
        <v>294</v>
      </c>
      <c r="I394" s="190"/>
      <c r="J394" s="190"/>
      <c r="K394" s="190"/>
      <c r="L394" s="190"/>
      <c r="M394" s="226">
        <v>19.5</v>
      </c>
      <c r="N394" s="162">
        <f t="shared" si="35"/>
        <v>145.55000000000001</v>
      </c>
      <c r="O394" s="161">
        <f>IF(H394="Accessories",0,(VLOOKUP(C394&amp;H394,EE!$I:$L,4,FALSE)))</f>
        <v>2.64</v>
      </c>
      <c r="P394" s="161">
        <f>IF('Simulação Added Value'!$M$5="GERENTE DE CONTA",((N394+O394)/(1-'Simulação Added Value'!$E$19)),((N394+O394)/(1-0.3)))</f>
        <v>203</v>
      </c>
      <c r="Q394" s="190"/>
      <c r="R394" s="190"/>
      <c r="S394" s="188">
        <v>145.55000000000001</v>
      </c>
      <c r="T394" s="188">
        <f>VLOOKUP(A394,'[1]Copia Custo Periodico P_Simulad'!$A:$I,9,0)</f>
        <v>145.55000000000001</v>
      </c>
      <c r="U394" s="188">
        <f t="shared" si="37"/>
        <v>0</v>
      </c>
      <c r="V394" s="148">
        <f t="shared" si="38"/>
        <v>0</v>
      </c>
      <c r="W394" s="190"/>
      <c r="X394" s="190"/>
      <c r="Y394" s="190"/>
    </row>
    <row r="395" spans="1:25" ht="15" customHeight="1">
      <c r="A395" s="46" t="str">
        <f t="shared" si="36"/>
        <v>BR0000812060</v>
      </c>
      <c r="B395" s="190" t="s">
        <v>2626</v>
      </c>
      <c r="C395" s="190">
        <v>2060</v>
      </c>
      <c r="D395" s="190" t="s">
        <v>1124</v>
      </c>
      <c r="E395" s="157">
        <v>320000081</v>
      </c>
      <c r="F395" s="39" t="s">
        <v>1281</v>
      </c>
      <c r="G395" s="190" t="s">
        <v>1796</v>
      </c>
      <c r="H395" s="190" t="s">
        <v>294</v>
      </c>
      <c r="I395" s="190"/>
      <c r="J395" s="190"/>
      <c r="K395" s="190"/>
      <c r="L395" s="190"/>
      <c r="M395" s="226">
        <v>16.5</v>
      </c>
      <c r="N395" s="162">
        <f t="shared" si="35"/>
        <v>57.158909999999999</v>
      </c>
      <c r="O395" s="161">
        <f>IF(H395="Accessories",0,(VLOOKUP(C395&amp;H395,EE!$I:$L,4,FALSE)))</f>
        <v>2.12</v>
      </c>
      <c r="P395" s="161">
        <f>IF('Simulação Added Value'!$M$5="GERENTE DE CONTA",((N395+O395)/(1-'Simulação Added Value'!$E$19)),((N395+O395)/(1-0.3)))</f>
        <v>81.203986301369866</v>
      </c>
      <c r="Q395" s="63" t="e">
        <f>IF('Simulação Added Value'!$M$5="GERENTE DE CONTA",(((N395+O395)+VLOOKUP(A395,'Simulação Added Value'!$N$42:$O$42,2,0))/(1-'Simulação Added Value'!$E$19)),(((((N395+O395)+VLOOKUP(A395,'Simulação Added Value'!$N$42:$O$42,2,0)))/(1-'Simulação Added Value'!$E$19))))</f>
        <v>#N/A</v>
      </c>
      <c r="R395" s="63"/>
      <c r="S395" s="188">
        <v>57.158909999999999</v>
      </c>
      <c r="T395" s="188">
        <f>VLOOKUP(A395,'[1]Copia Custo Periodico P_Simulad'!$A:$I,9,0)</f>
        <v>57.158909999999999</v>
      </c>
      <c r="U395" s="188">
        <f t="shared" si="37"/>
        <v>0</v>
      </c>
      <c r="V395" s="148">
        <f t="shared" si="38"/>
        <v>0</v>
      </c>
      <c r="W395" s="188"/>
      <c r="X395" s="191"/>
      <c r="Y395" s="191"/>
    </row>
    <row r="396" spans="1:25" ht="15" customHeight="1">
      <c r="A396" s="46" t="str">
        <f t="shared" si="36"/>
        <v>BR0001042060</v>
      </c>
      <c r="B396" s="190" t="s">
        <v>2626</v>
      </c>
      <c r="C396" s="198">
        <v>2060</v>
      </c>
      <c r="D396" s="190" t="s">
        <v>1124</v>
      </c>
      <c r="E396" s="190"/>
      <c r="F396" s="39" t="s">
        <v>2510</v>
      </c>
      <c r="G396" s="190" t="s">
        <v>2564</v>
      </c>
      <c r="H396" s="190" t="s">
        <v>294</v>
      </c>
      <c r="I396" s="190"/>
      <c r="J396" s="190"/>
      <c r="K396" s="190"/>
      <c r="L396" s="190"/>
      <c r="M396" s="227">
        <v>15.2</v>
      </c>
      <c r="N396" s="162">
        <f t="shared" si="35"/>
        <v>57.26061</v>
      </c>
      <c r="O396" s="161">
        <f>IF(H396="Accessories",0,(VLOOKUP(C396&amp;H396,EE!$I:$L,4,FALSE)))</f>
        <v>2.12</v>
      </c>
      <c r="P396" s="161">
        <f>IF('Simulação Added Value'!$M$5="GERENTE DE CONTA",((N396+O396)/(1-'Simulação Added Value'!$E$19)),((N396+O396)/(1-0.3)))</f>
        <v>81.343301369863013</v>
      </c>
      <c r="Q396" s="190"/>
      <c r="R396" s="190"/>
      <c r="S396" s="188">
        <v>57.26061</v>
      </c>
      <c r="T396" s="188">
        <f>VLOOKUP(A396,'[1]Copia Custo Periodico P_Simulad'!$A:$I,9,0)</f>
        <v>57.26061</v>
      </c>
      <c r="U396" s="188">
        <f t="shared" si="37"/>
        <v>0</v>
      </c>
      <c r="V396" s="148">
        <f t="shared" si="38"/>
        <v>0</v>
      </c>
      <c r="W396" s="190"/>
      <c r="X396" s="190"/>
      <c r="Y396" s="190"/>
    </row>
    <row r="397" spans="1:25" ht="15" customHeight="1">
      <c r="A397" s="46" t="str">
        <f t="shared" si="36"/>
        <v>BR0001052064</v>
      </c>
      <c r="B397" s="190" t="s">
        <v>2626</v>
      </c>
      <c r="C397" s="190">
        <v>2064</v>
      </c>
      <c r="D397" s="190" t="s">
        <v>1124</v>
      </c>
      <c r="E397" s="190"/>
      <c r="F397" s="39" t="s">
        <v>1266</v>
      </c>
      <c r="G397" s="190" t="s">
        <v>2081</v>
      </c>
      <c r="H397" s="190" t="s">
        <v>294</v>
      </c>
      <c r="I397" s="190"/>
      <c r="J397" s="190"/>
      <c r="K397" s="190"/>
      <c r="L397" s="190"/>
      <c r="M397" s="223">
        <v>15</v>
      </c>
      <c r="N397" s="162">
        <f t="shared" si="35"/>
        <v>69.869529999999997</v>
      </c>
      <c r="O397" s="161">
        <f>IF(H397="Accessories",0,(VLOOKUP(C397&amp;H397,EE!$I:$L,4,FALSE)))</f>
        <v>2.64</v>
      </c>
      <c r="P397" s="161">
        <f>IF('Simulação Added Value'!$M$5="GERENTE DE CONTA",((N397+O397)/(1-'Simulação Added Value'!$E$19)),((N397+O397)/(1-0.3)))</f>
        <v>99.328123287671232</v>
      </c>
      <c r="Q397" s="190"/>
      <c r="R397" s="190"/>
      <c r="S397" s="193">
        <v>69.869529999999997</v>
      </c>
      <c r="T397" s="188">
        <f>VLOOKUP(A397,'[1]Copia Custo Periodico P_Simulad'!$A:$I,9,0)</f>
        <v>69.869529999999997</v>
      </c>
      <c r="U397" s="188">
        <f t="shared" si="37"/>
        <v>0</v>
      </c>
      <c r="V397" s="148">
        <f t="shared" si="38"/>
        <v>0</v>
      </c>
      <c r="W397" s="190"/>
      <c r="X397" s="190"/>
      <c r="Y397" s="190"/>
    </row>
    <row r="398" spans="1:25" ht="15" customHeight="1">
      <c r="A398" s="46" t="str">
        <f t="shared" si="36"/>
        <v>BR0001442060</v>
      </c>
      <c r="B398" s="190" t="s">
        <v>2626</v>
      </c>
      <c r="C398" s="190">
        <v>2060</v>
      </c>
      <c r="D398" s="190" t="s">
        <v>1124</v>
      </c>
      <c r="E398" s="157">
        <v>320000144</v>
      </c>
      <c r="F398" s="39" t="s">
        <v>1220</v>
      </c>
      <c r="G398" s="190" t="s">
        <v>1741</v>
      </c>
      <c r="H398" s="190" t="s">
        <v>294</v>
      </c>
      <c r="I398" s="190"/>
      <c r="J398" s="190"/>
      <c r="K398" s="190"/>
      <c r="L398" s="190"/>
      <c r="M398" s="226">
        <v>14</v>
      </c>
      <c r="N398" s="162">
        <f t="shared" si="35"/>
        <v>56.403759999999998</v>
      </c>
      <c r="O398" s="161">
        <f>IF(H398="Accessories",0,(VLOOKUP(C398&amp;H398,EE!$I:$L,4,FALSE)))</f>
        <v>2.12</v>
      </c>
      <c r="P398" s="161">
        <f>IF('Simulação Added Value'!$M$5="GERENTE DE CONTA",((N398+O398)/(1-'Simulação Added Value'!$E$19)),((N398+O398)/(1-0.3)))</f>
        <v>80.169534246575338</v>
      </c>
      <c r="Q398" s="63" t="e">
        <f>IF('Simulação Added Value'!$M$5="GERENTE DE CONTA",(((N398+O398)+VLOOKUP(A398,'Simulação Added Value'!$N$42:$O$42,2,0))/(1-'Simulação Added Value'!$E$19)),(((((N398+O398)+VLOOKUP(A398,'Simulação Added Value'!$N$42:$O$42,2,0)))/(1-'Simulação Added Value'!$E$19))))</f>
        <v>#N/A</v>
      </c>
      <c r="R398" s="63"/>
      <c r="S398" s="188">
        <v>56.403759999999998</v>
      </c>
      <c r="T398" s="188">
        <f>VLOOKUP(A398,'[1]Copia Custo Periodico P_Simulad'!$A:$I,9,0)</f>
        <v>56.403759999999998</v>
      </c>
      <c r="U398" s="188">
        <f t="shared" si="37"/>
        <v>0</v>
      </c>
      <c r="V398" s="148">
        <f t="shared" si="38"/>
        <v>0</v>
      </c>
      <c r="W398" s="188"/>
      <c r="X398" s="191"/>
      <c r="Y398" s="191"/>
    </row>
    <row r="399" spans="1:25" ht="15" customHeight="1">
      <c r="A399" s="46" t="str">
        <f t="shared" si="36"/>
        <v>BR0001472060</v>
      </c>
      <c r="B399" s="190" t="s">
        <v>2626</v>
      </c>
      <c r="C399" s="190">
        <v>2060</v>
      </c>
      <c r="D399" s="190" t="s">
        <v>1124</v>
      </c>
      <c r="E399" s="190"/>
      <c r="F399" s="39" t="s">
        <v>2077</v>
      </c>
      <c r="G399" s="190" t="s">
        <v>2078</v>
      </c>
      <c r="H399" s="190" t="s">
        <v>294</v>
      </c>
      <c r="I399" s="190"/>
      <c r="J399" s="190"/>
      <c r="K399" s="190"/>
      <c r="L399" s="190"/>
      <c r="M399" s="223">
        <v>15.2</v>
      </c>
      <c r="N399" s="162">
        <f t="shared" si="35"/>
        <v>47.6</v>
      </c>
      <c r="O399" s="161">
        <f>IF(H399="Accessories",0,(VLOOKUP(C399&amp;H399,EE!$I:$L,4,FALSE)))</f>
        <v>2.12</v>
      </c>
      <c r="P399" s="161">
        <f>IF('Simulação Added Value'!$M$5="GERENTE DE CONTA",((N399+O399)/(1-'Simulação Added Value'!$E$19)),((N399+O399)/(1-0.3)))</f>
        <v>68.109589041095887</v>
      </c>
      <c r="Q399" s="190"/>
      <c r="R399" s="190"/>
      <c r="S399" s="188">
        <v>47.6</v>
      </c>
      <c r="T399" s="188">
        <f>VLOOKUP(A399,'[1]Copia Custo Periodico P_Simulad'!$A:$I,9,0)</f>
        <v>47.6</v>
      </c>
      <c r="U399" s="188">
        <f t="shared" si="37"/>
        <v>0</v>
      </c>
      <c r="V399" s="148">
        <f t="shared" si="38"/>
        <v>0</v>
      </c>
      <c r="W399" s="190"/>
      <c r="X399" s="190"/>
      <c r="Y399" s="190"/>
    </row>
    <row r="400" spans="1:25" ht="15" customHeight="1">
      <c r="A400" s="46" t="str">
        <f t="shared" si="36"/>
        <v>BR0001492060</v>
      </c>
      <c r="B400" s="190" t="s">
        <v>2626</v>
      </c>
      <c r="C400" s="190">
        <v>2060</v>
      </c>
      <c r="D400" s="190" t="s">
        <v>1124</v>
      </c>
      <c r="E400" s="190">
        <v>320000149</v>
      </c>
      <c r="F400" s="39" t="s">
        <v>1367</v>
      </c>
      <c r="G400" s="190" t="s">
        <v>1869</v>
      </c>
      <c r="H400" s="190" t="s">
        <v>294</v>
      </c>
      <c r="I400" s="190"/>
      <c r="J400" s="190"/>
      <c r="K400" s="190"/>
      <c r="L400" s="190"/>
      <c r="M400" s="223">
        <v>15</v>
      </c>
      <c r="N400" s="162">
        <f t="shared" si="35"/>
        <v>59.797170000000001</v>
      </c>
      <c r="O400" s="161">
        <f>IF(H400="Accessories",0,(VLOOKUP(C400&amp;H400,EE!$I:$L,4,FALSE)))</f>
        <v>2.12</v>
      </c>
      <c r="P400" s="161">
        <f>IF('Simulação Added Value'!$M$5="GERENTE DE CONTA",((N400+O400)/(1-'Simulação Added Value'!$E$19)),((N400+O400)/(1-0.3)))</f>
        <v>84.818041095890408</v>
      </c>
      <c r="Q400" s="190"/>
      <c r="R400" s="190"/>
      <c r="S400" s="188">
        <v>59.797170000000001</v>
      </c>
      <c r="T400" s="188">
        <f>VLOOKUP(A400,'[1]Copia Custo Periodico P_Simulad'!$A:$I,9,0)</f>
        <v>59.797170000000001</v>
      </c>
      <c r="U400" s="188">
        <f t="shared" si="37"/>
        <v>0</v>
      </c>
      <c r="V400" s="148">
        <f t="shared" si="38"/>
        <v>0</v>
      </c>
      <c r="W400" s="190"/>
      <c r="X400" s="190"/>
      <c r="Y400" s="190"/>
    </row>
    <row r="401" spans="1:25" ht="15" customHeight="1">
      <c r="A401" s="46" t="str">
        <f t="shared" si="36"/>
        <v>BR0001612060</v>
      </c>
      <c r="B401" s="190" t="s">
        <v>2626</v>
      </c>
      <c r="C401" s="190">
        <v>2060</v>
      </c>
      <c r="D401" s="190" t="s">
        <v>1124</v>
      </c>
      <c r="E401" s="157">
        <v>320000161</v>
      </c>
      <c r="F401" s="39" t="s">
        <v>1295</v>
      </c>
      <c r="G401" s="190" t="s">
        <v>1810</v>
      </c>
      <c r="H401" s="190" t="s">
        <v>294</v>
      </c>
      <c r="I401" s="190"/>
      <c r="J401" s="190"/>
      <c r="K401" s="190"/>
      <c r="L401" s="190"/>
      <c r="M401" s="226">
        <v>14</v>
      </c>
      <c r="N401" s="162">
        <f t="shared" si="35"/>
        <v>49.334949999999999</v>
      </c>
      <c r="O401" s="161">
        <f>IF(H401="Accessories",0,(VLOOKUP(C401&amp;H401,EE!$I:$L,4,FALSE)))</f>
        <v>2.12</v>
      </c>
      <c r="P401" s="161">
        <f>IF('Simulação Added Value'!$M$5="GERENTE DE CONTA",((N401+O401)/(1-'Simulação Added Value'!$E$19)),((N401+O401)/(1-0.3)))</f>
        <v>70.486232876712322</v>
      </c>
      <c r="Q401" s="63" t="e">
        <f>IF('Simulação Added Value'!$M$5="GERENTE DE CONTA",(((N401+O401)+VLOOKUP(A401,'Simulação Added Value'!$N$42:$O$42,2,0))/(1-'Simulação Added Value'!$E$19)),(((((N401+O401)+VLOOKUP(A401,'Simulação Added Value'!$N$42:$O$42,2,0)))/(1-'Simulação Added Value'!$E$19))))</f>
        <v>#N/A</v>
      </c>
      <c r="R401" s="63"/>
      <c r="S401" s="188">
        <v>49.334949999999999</v>
      </c>
      <c r="T401" s="188">
        <f>VLOOKUP(A401,'[1]Copia Custo Periodico P_Simulad'!$A:$I,9,0)</f>
        <v>49.334949999999999</v>
      </c>
      <c r="U401" s="188">
        <f t="shared" si="37"/>
        <v>0</v>
      </c>
      <c r="V401" s="148">
        <f t="shared" si="38"/>
        <v>0</v>
      </c>
      <c r="W401" s="188"/>
      <c r="X401" s="191"/>
      <c r="Y401" s="191"/>
    </row>
    <row r="402" spans="1:25" ht="15" customHeight="1">
      <c r="A402" s="46" t="str">
        <f t="shared" si="36"/>
        <v>BR0001632060</v>
      </c>
      <c r="B402" s="190" t="s">
        <v>2626</v>
      </c>
      <c r="C402" s="190">
        <v>2060</v>
      </c>
      <c r="D402" s="190" t="s">
        <v>1124</v>
      </c>
      <c r="E402" s="157">
        <v>320000163</v>
      </c>
      <c r="F402" s="39" t="s">
        <v>1267</v>
      </c>
      <c r="G402" s="190" t="s">
        <v>1784</v>
      </c>
      <c r="H402" s="190" t="s">
        <v>294</v>
      </c>
      <c r="I402" s="190"/>
      <c r="J402" s="190"/>
      <c r="K402" s="190"/>
      <c r="L402" s="190"/>
      <c r="M402" s="226">
        <v>14</v>
      </c>
      <c r="N402" s="162">
        <f t="shared" si="35"/>
        <v>58.895200000000003</v>
      </c>
      <c r="O402" s="161">
        <f>IF(H402="Accessories",0,(VLOOKUP(C402&amp;H402,EE!$I:$L,4,FALSE)))</f>
        <v>2.12</v>
      </c>
      <c r="P402" s="161">
        <f>IF('Simulação Added Value'!$M$5="GERENTE DE CONTA",((N402+O402)/(1-'Simulação Added Value'!$E$19)),((N402+O402)/(1-0.3)))</f>
        <v>83.582465753424657</v>
      </c>
      <c r="Q402" s="63" t="e">
        <f>IF('Simulação Added Value'!$M$5="GERENTE DE CONTA",(((N402+O402)+VLOOKUP(A402,'Simulação Added Value'!$N$42:$O$42,2,0))/(1-'Simulação Added Value'!$E$19)),(((((N402+O402)+VLOOKUP(A402,'Simulação Added Value'!$N$42:$O$42,2,0)))/(1-'Simulação Added Value'!$E$19))))</f>
        <v>#N/A</v>
      </c>
      <c r="R402" s="63"/>
      <c r="S402" s="188">
        <v>58.895200000000003</v>
      </c>
      <c r="T402" s="188">
        <f>VLOOKUP(A402,'[1]Copia Custo Periodico P_Simulad'!$A:$I,9,0)</f>
        <v>58.895200000000003</v>
      </c>
      <c r="U402" s="188">
        <f t="shared" si="37"/>
        <v>0</v>
      </c>
      <c r="V402" s="148">
        <f t="shared" si="38"/>
        <v>0</v>
      </c>
      <c r="W402" s="188"/>
      <c r="X402" s="191"/>
      <c r="Y402" s="191"/>
    </row>
    <row r="403" spans="1:25" ht="15" customHeight="1">
      <c r="A403" s="46" t="str">
        <f t="shared" si="36"/>
        <v>BR0001702060</v>
      </c>
      <c r="B403" s="190" t="s">
        <v>2626</v>
      </c>
      <c r="C403" s="190">
        <v>2060</v>
      </c>
      <c r="D403" s="190" t="s">
        <v>1124</v>
      </c>
      <c r="E403" s="157">
        <v>320000170</v>
      </c>
      <c r="F403" s="39" t="s">
        <v>1226</v>
      </c>
      <c r="G403" s="190" t="s">
        <v>1747</v>
      </c>
      <c r="H403" s="190" t="s">
        <v>294</v>
      </c>
      <c r="I403" s="190"/>
      <c r="J403" s="190"/>
      <c r="K403" s="190"/>
      <c r="L403" s="190"/>
      <c r="M403" s="226">
        <v>19.5</v>
      </c>
      <c r="N403" s="162">
        <f t="shared" si="35"/>
        <v>146.28894</v>
      </c>
      <c r="O403" s="161">
        <f>IF(H403="Accessories",0,(VLOOKUP(C403&amp;H403,EE!$I:$L,4,FALSE)))</f>
        <v>2.12</v>
      </c>
      <c r="P403" s="161">
        <f>IF('Simulação Added Value'!$M$5="GERENTE DE CONTA",((N403+O403)/(1-'Simulação Added Value'!$E$19)),((N403+O403)/(1-0.3)))</f>
        <v>203.29991780821919</v>
      </c>
      <c r="Q403" s="63" t="e">
        <f>IF('Simulação Added Value'!$M$5="GERENTE DE CONTA",(((N403+O403)+VLOOKUP(A403,'Simulação Added Value'!$N$42:$O$42,2,0))/(1-'Simulação Added Value'!$E$19)),(((((N403+O403)+VLOOKUP(A403,'Simulação Added Value'!$N$42:$O$42,2,0)))/(1-'Simulação Added Value'!$E$19))))</f>
        <v>#N/A</v>
      </c>
      <c r="R403" s="63"/>
      <c r="S403" s="188">
        <v>146.28894</v>
      </c>
      <c r="T403" s="188">
        <f>VLOOKUP(A403,'[1]Copia Custo Periodico P_Simulad'!$A:$I,9,0)</f>
        <v>146.28894</v>
      </c>
      <c r="U403" s="188">
        <f t="shared" si="37"/>
        <v>0</v>
      </c>
      <c r="V403" s="148">
        <f t="shared" si="38"/>
        <v>0</v>
      </c>
      <c r="W403" s="188"/>
      <c r="X403" s="191"/>
      <c r="Y403" s="191"/>
    </row>
    <row r="404" spans="1:25" ht="15" customHeight="1">
      <c r="A404" s="46" t="str">
        <f t="shared" si="36"/>
        <v>BR0002102060</v>
      </c>
      <c r="B404" s="190" t="s">
        <v>2626</v>
      </c>
      <c r="C404" s="190">
        <v>2060</v>
      </c>
      <c r="D404" s="190" t="s">
        <v>1124</v>
      </c>
      <c r="E404" s="157">
        <v>320000210</v>
      </c>
      <c r="F404" s="39" t="s">
        <v>1269</v>
      </c>
      <c r="G404" s="190" t="s">
        <v>1785</v>
      </c>
      <c r="H404" s="190" t="s">
        <v>294</v>
      </c>
      <c r="I404" s="190"/>
      <c r="J404" s="190"/>
      <c r="K404" s="190"/>
      <c r="L404" s="190"/>
      <c r="M404" s="226">
        <v>15.20157</v>
      </c>
      <c r="N404" s="162">
        <f t="shared" si="35"/>
        <v>55.993400000000001</v>
      </c>
      <c r="O404" s="161">
        <f>IF(H404="Accessories",0,(VLOOKUP(C404&amp;H404,EE!$I:$L,4,FALSE)))</f>
        <v>2.12</v>
      </c>
      <c r="P404" s="161">
        <f>IF('Simulação Added Value'!$M$5="GERENTE DE CONTA",((N404+O404)/(1-'Simulação Added Value'!$E$19)),((N404+O404)/(1-0.3)))</f>
        <v>79.60739726027397</v>
      </c>
      <c r="Q404" s="63" t="e">
        <f>IF('Simulação Added Value'!$M$5="GERENTE DE CONTA",(((N404+O404)+VLOOKUP(A404,'Simulação Added Value'!$N$42:$O$42,2,0))/(1-'Simulação Added Value'!$E$19)),(((((N404+O404)+VLOOKUP(A404,'Simulação Added Value'!$N$42:$O$42,2,0)))/(1-'Simulação Added Value'!$E$19))))</f>
        <v>#N/A</v>
      </c>
      <c r="R404" s="63"/>
      <c r="S404" s="188">
        <v>55.993400000000001</v>
      </c>
      <c r="T404" s="188">
        <f>VLOOKUP(A404,'[1]Copia Custo Periodico P_Simulad'!$A:$I,9,0)</f>
        <v>55.993400000000001</v>
      </c>
      <c r="U404" s="188">
        <f t="shared" si="37"/>
        <v>0</v>
      </c>
      <c r="V404" s="148">
        <f t="shared" si="38"/>
        <v>0</v>
      </c>
      <c r="W404" s="188"/>
      <c r="X404" s="191"/>
      <c r="Y404" s="191"/>
    </row>
    <row r="405" spans="1:25" ht="15" customHeight="1">
      <c r="A405" s="46" t="str">
        <f t="shared" si="36"/>
        <v>BR0002112060</v>
      </c>
      <c r="B405" s="190" t="s">
        <v>2626</v>
      </c>
      <c r="C405" s="190">
        <v>2060</v>
      </c>
      <c r="D405" s="190" t="s">
        <v>1124</v>
      </c>
      <c r="E405" s="157">
        <v>320000211</v>
      </c>
      <c r="F405" s="39" t="s">
        <v>1272</v>
      </c>
      <c r="G405" s="190" t="s">
        <v>1787</v>
      </c>
      <c r="H405" s="190" t="s">
        <v>294</v>
      </c>
      <c r="I405" s="190"/>
      <c r="J405" s="190"/>
      <c r="K405" s="190"/>
      <c r="L405" s="190"/>
      <c r="M405" s="226">
        <v>15</v>
      </c>
      <c r="N405" s="162">
        <f t="shared" si="35"/>
        <v>60.924999999999997</v>
      </c>
      <c r="O405" s="161">
        <f>IF(H405="Accessories",0,(VLOOKUP(C405&amp;H405,EE!$I:$L,4,FALSE)))</f>
        <v>2.12</v>
      </c>
      <c r="P405" s="161">
        <f>IF('Simulação Added Value'!$M$5="GERENTE DE CONTA",((N405+O405)/(1-'Simulação Added Value'!$E$19)),((N405+O405)/(1-0.3)))</f>
        <v>86.363013698630127</v>
      </c>
      <c r="Q405" s="63" t="e">
        <f>IF('Simulação Added Value'!$M$5="GERENTE DE CONTA",(((N405+O405)+VLOOKUP(A405,'Simulação Added Value'!$N$42:$O$42,2,0))/(1-'Simulação Added Value'!$E$19)),(((((N405+O405)+VLOOKUP(A405,'Simulação Added Value'!$N$42:$O$42,2,0)))/(1-'Simulação Added Value'!$E$19))))</f>
        <v>#N/A</v>
      </c>
      <c r="R405" s="63"/>
      <c r="S405" s="188">
        <v>60.924999999999997</v>
      </c>
      <c r="T405" s="188">
        <f>VLOOKUP(A405,'[1]Copia Custo Periodico P_Simulad'!$A:$I,9,0)</f>
        <v>60.924999999999997</v>
      </c>
      <c r="U405" s="188">
        <f t="shared" si="37"/>
        <v>0</v>
      </c>
      <c r="V405" s="148">
        <f t="shared" si="38"/>
        <v>0</v>
      </c>
      <c r="W405" s="188"/>
      <c r="X405" s="191"/>
      <c r="Y405" s="191"/>
    </row>
    <row r="406" spans="1:25" ht="15" customHeight="1">
      <c r="A406" s="46" t="str">
        <f t="shared" si="36"/>
        <v>BR0002202060</v>
      </c>
      <c r="B406" s="190" t="s">
        <v>2626</v>
      </c>
      <c r="C406" s="190">
        <v>2060</v>
      </c>
      <c r="D406" s="190" t="s">
        <v>1124</v>
      </c>
      <c r="E406" s="190">
        <v>320000220</v>
      </c>
      <c r="F406" s="39" t="s">
        <v>1328</v>
      </c>
      <c r="G406" s="190" t="s">
        <v>1779</v>
      </c>
      <c r="H406" s="190" t="s">
        <v>294</v>
      </c>
      <c r="I406" s="190"/>
      <c r="J406" s="190"/>
      <c r="K406" s="190"/>
      <c r="L406" s="190"/>
      <c r="M406" s="226">
        <v>15</v>
      </c>
      <c r="N406" s="162">
        <f t="shared" si="35"/>
        <v>53.790999999999997</v>
      </c>
      <c r="O406" s="161">
        <f>IF(H406="Accessories",0,(VLOOKUP(C406&amp;H406,EE!$I:$L,4,FALSE)))</f>
        <v>2.12</v>
      </c>
      <c r="P406" s="161">
        <f>IF('Simulação Added Value'!$M$5="GERENTE DE CONTA",((N406+O406)/(1-'Simulação Added Value'!$E$19)),((N406+O406)/(1-0.3)))</f>
        <v>76.590410958904101</v>
      </c>
      <c r="Q406" s="63" t="e">
        <f>IF('Simulação Added Value'!$M$5="GERENTE DE CONTA",(((N406+O406)+VLOOKUP(A406,'Simulação Added Value'!$N$42:$O$42,2,0))/(1-'Simulação Added Value'!$E$19)),(((((N406+O406)+VLOOKUP(A406,'Simulação Added Value'!$N$42:$O$42,2,0)))/(1-'Simulação Added Value'!$E$19))))</f>
        <v>#N/A</v>
      </c>
      <c r="R406" s="63"/>
      <c r="S406" s="188">
        <v>53.790999999999997</v>
      </c>
      <c r="T406" s="188">
        <f>VLOOKUP(A406,'[1]Copia Custo Periodico P_Simulad'!$A:$I,9,0)</f>
        <v>53.790999999999997</v>
      </c>
      <c r="U406" s="188">
        <f t="shared" si="37"/>
        <v>0</v>
      </c>
      <c r="V406" s="148">
        <f t="shared" si="38"/>
        <v>0</v>
      </c>
      <c r="W406" s="190"/>
      <c r="X406" s="190"/>
      <c r="Y406" s="190"/>
    </row>
    <row r="407" spans="1:25" ht="15" customHeight="1">
      <c r="A407" s="46" t="str">
        <f t="shared" si="36"/>
        <v>BR0002252060</v>
      </c>
      <c r="B407" s="190" t="s">
        <v>2626</v>
      </c>
      <c r="C407" s="190">
        <v>2060</v>
      </c>
      <c r="D407" s="190" t="s">
        <v>1124</v>
      </c>
      <c r="E407" s="190"/>
      <c r="F407" s="39" t="s">
        <v>2155</v>
      </c>
      <c r="G407" s="190" t="s">
        <v>2156</v>
      </c>
      <c r="H407" s="190" t="s">
        <v>294</v>
      </c>
      <c r="I407" s="190"/>
      <c r="J407" s="190"/>
      <c r="K407" s="190"/>
      <c r="L407" s="190"/>
      <c r="M407" s="223">
        <v>14</v>
      </c>
      <c r="N407" s="162">
        <f t="shared" si="35"/>
        <v>51.141480000000001</v>
      </c>
      <c r="O407" s="161">
        <f>IF(H407="Accessories",0,(VLOOKUP(C407&amp;H407,EE!$I:$L,4,FALSE)))</f>
        <v>2.12</v>
      </c>
      <c r="P407" s="161">
        <f>IF('Simulação Added Value'!$M$5="GERENTE DE CONTA",((N407+O407)/(1-'Simulação Added Value'!$E$19)),((N407+O407)/(1-0.3)))</f>
        <v>72.96093150684932</v>
      </c>
      <c r="Q407" s="190"/>
      <c r="R407" s="190"/>
      <c r="S407" s="188">
        <v>51.141480000000001</v>
      </c>
      <c r="T407" s="188">
        <f>VLOOKUP(A407,'[1]Copia Custo Periodico P_Simulad'!$A:$I,9,0)</f>
        <v>51.141480000000001</v>
      </c>
      <c r="U407" s="188">
        <f t="shared" si="37"/>
        <v>0</v>
      </c>
      <c r="V407" s="148">
        <f t="shared" si="38"/>
        <v>0</v>
      </c>
      <c r="W407" s="190"/>
      <c r="X407" s="190"/>
      <c r="Y407" s="190"/>
    </row>
    <row r="408" spans="1:25" ht="15" customHeight="1">
      <c r="A408" s="46" t="str">
        <f t="shared" si="36"/>
        <v>BR0002492061</v>
      </c>
      <c r="B408" s="190" t="s">
        <v>2626</v>
      </c>
      <c r="C408" s="190">
        <v>2061</v>
      </c>
      <c r="D408" s="190" t="s">
        <v>1124</v>
      </c>
      <c r="E408" s="157">
        <v>320000249</v>
      </c>
      <c r="F408" s="39" t="s">
        <v>1235</v>
      </c>
      <c r="G408" s="190" t="s">
        <v>1756</v>
      </c>
      <c r="H408" s="190" t="s">
        <v>294</v>
      </c>
      <c r="I408" s="190"/>
      <c r="J408" s="190"/>
      <c r="K408" s="190"/>
      <c r="L408" s="190"/>
      <c r="M408" s="226">
        <v>14</v>
      </c>
      <c r="N408" s="162">
        <f t="shared" si="35"/>
        <v>47.47363</v>
      </c>
      <c r="O408" s="161">
        <f>IF(H408="Accessories",0,(VLOOKUP(C408&amp;H408,EE!$I:$L,4,FALSE)))</f>
        <v>1.8</v>
      </c>
      <c r="P408" s="161">
        <f>IF('Simulação Added Value'!$M$5="GERENTE DE CONTA",((N408+O408)/(1-'Simulação Added Value'!$E$19)),((N408+O408)/(1-0.3)))</f>
        <v>67.498123287671234</v>
      </c>
      <c r="Q408" s="63" t="e">
        <f>IF('Simulação Added Value'!$M$5="GERENTE DE CONTA",(((N408+O408)+VLOOKUP(A408,'Simulação Added Value'!$N$42:$O$42,2,0))/(1-'Simulação Added Value'!$E$19)),(((((N408+O408)+VLOOKUP(A408,'Simulação Added Value'!$N$42:$O$42,2,0)))/(1-'Simulação Added Value'!$E$19))))</f>
        <v>#N/A</v>
      </c>
      <c r="R408" s="63"/>
      <c r="S408" s="188">
        <v>47.47363</v>
      </c>
      <c r="T408" s="188">
        <f>VLOOKUP(A408,'[1]Copia Custo Periodico P_Simulad'!$A:$I,9,0)</f>
        <v>47.47363</v>
      </c>
      <c r="U408" s="188">
        <f t="shared" si="37"/>
        <v>0</v>
      </c>
      <c r="V408" s="148">
        <f t="shared" si="38"/>
        <v>0</v>
      </c>
      <c r="W408" s="188"/>
      <c r="X408" s="190"/>
      <c r="Y408" s="190"/>
    </row>
    <row r="409" spans="1:25" ht="15" customHeight="1">
      <c r="A409" s="46" t="str">
        <f t="shared" si="36"/>
        <v>BR0003262060</v>
      </c>
      <c r="B409" s="190" t="s">
        <v>2626</v>
      </c>
      <c r="C409" s="190">
        <v>2060</v>
      </c>
      <c r="D409" s="190" t="s">
        <v>1124</v>
      </c>
      <c r="E409" s="190">
        <v>320000326</v>
      </c>
      <c r="F409" s="39" t="s">
        <v>1332</v>
      </c>
      <c r="G409" s="190" t="s">
        <v>1838</v>
      </c>
      <c r="H409" s="190" t="s">
        <v>294</v>
      </c>
      <c r="I409" s="190"/>
      <c r="J409" s="190"/>
      <c r="K409" s="190"/>
      <c r="L409" s="190"/>
      <c r="M409" s="226">
        <v>15.7</v>
      </c>
      <c r="N409" s="162">
        <f t="shared" si="35"/>
        <v>62.333089999999999</v>
      </c>
      <c r="O409" s="161">
        <f>IF(H409="Accessories",0,(VLOOKUP(C409&amp;H409,EE!$I:$L,4,FALSE)))</f>
        <v>2.12</v>
      </c>
      <c r="P409" s="161">
        <f>IF('Simulação Added Value'!$M$5="GERENTE DE CONTA",((N409+O409)/(1-'Simulação Added Value'!$E$19)),((N409+O409)/(1-0.3)))</f>
        <v>88.291904109589041</v>
      </c>
      <c r="Q409" s="63" t="e">
        <f>IF('Simulação Added Value'!$M$5="GERENTE DE CONTA",(((N409+O409)+VLOOKUP(A409,'Simulação Added Value'!$N$42:$O$42,2,0))/(1-'Simulação Added Value'!$E$19)),(((((N409+O409)+VLOOKUP(A409,'Simulação Added Value'!$N$42:$O$42,2,0)))/(1-'Simulação Added Value'!$E$19))))</f>
        <v>#N/A</v>
      </c>
      <c r="R409" s="63"/>
      <c r="S409" s="188">
        <v>62.333089999999999</v>
      </c>
      <c r="T409" s="188">
        <f>VLOOKUP(A409,'[1]Copia Custo Periodico P_Simulad'!$A:$I,9,0)</f>
        <v>62.333089999999999</v>
      </c>
      <c r="U409" s="188">
        <f t="shared" si="37"/>
        <v>0</v>
      </c>
      <c r="V409" s="148">
        <f t="shared" si="38"/>
        <v>0</v>
      </c>
      <c r="W409" s="190"/>
      <c r="X409" s="190"/>
      <c r="Y409" s="190"/>
    </row>
    <row r="410" spans="1:25" ht="15" customHeight="1">
      <c r="A410" s="46" t="str">
        <f t="shared" si="36"/>
        <v>BR0004272061</v>
      </c>
      <c r="B410" s="190" t="s">
        <v>2626</v>
      </c>
      <c r="C410" s="190">
        <v>2061</v>
      </c>
      <c r="D410" s="190" t="s">
        <v>1124</v>
      </c>
      <c r="E410" s="157">
        <v>320000427</v>
      </c>
      <c r="F410" s="39" t="s">
        <v>1260</v>
      </c>
      <c r="G410" s="190" t="s">
        <v>1777</v>
      </c>
      <c r="H410" s="190" t="s">
        <v>294</v>
      </c>
      <c r="I410" s="190"/>
      <c r="J410" s="190"/>
      <c r="K410" s="190"/>
      <c r="L410" s="190"/>
      <c r="M410" s="226">
        <v>13.565</v>
      </c>
      <c r="N410" s="162">
        <f t="shared" si="35"/>
        <v>46.348730000000003</v>
      </c>
      <c r="O410" s="161">
        <f>IF(H410="Accessories",0,(VLOOKUP(C410&amp;H410,EE!$I:$L,4,FALSE)))</f>
        <v>1.8</v>
      </c>
      <c r="P410" s="161">
        <f>IF('Simulação Added Value'!$M$5="GERENTE DE CONTA",((N410+O410)/(1-'Simulação Added Value'!$E$19)),((N410+O410)/(1-0.3)))</f>
        <v>65.957164383561647</v>
      </c>
      <c r="Q410" s="63" t="e">
        <f>IF('Simulação Added Value'!$M$5="GERENTE DE CONTA",(((N410+O410)+VLOOKUP(A410,'Simulação Added Value'!$N$42:$O$42,2,0))/(1-'Simulação Added Value'!$E$19)),(((((N410+O410)+VLOOKUP(A410,'Simulação Added Value'!$N$42:$O$42,2,0)))/(1-'Simulação Added Value'!$E$19))))</f>
        <v>#N/A</v>
      </c>
      <c r="R410" s="63"/>
      <c r="S410" s="188">
        <v>46.348730000000003</v>
      </c>
      <c r="T410" s="188">
        <f>VLOOKUP(A410,'[1]Copia Custo Periodico P_Simulad'!$A:$I,9,0)</f>
        <v>46.348730000000003</v>
      </c>
      <c r="U410" s="188">
        <f t="shared" si="37"/>
        <v>0</v>
      </c>
      <c r="V410" s="148">
        <f t="shared" si="38"/>
        <v>0</v>
      </c>
      <c r="W410" s="188"/>
      <c r="X410" s="190"/>
      <c r="Y410" s="190"/>
    </row>
    <row r="411" spans="1:25" ht="15" customHeight="1">
      <c r="A411" s="46" t="str">
        <f t="shared" si="36"/>
        <v>BR0004362060</v>
      </c>
      <c r="B411" s="190" t="s">
        <v>2626</v>
      </c>
      <c r="C411" s="190">
        <v>2060</v>
      </c>
      <c r="D411" s="190" t="s">
        <v>1124</v>
      </c>
      <c r="E411" s="190">
        <v>320000436</v>
      </c>
      <c r="F411" s="39" t="s">
        <v>1252</v>
      </c>
      <c r="G411" s="190" t="s">
        <v>1770</v>
      </c>
      <c r="H411" s="190" t="s">
        <v>294</v>
      </c>
      <c r="I411" s="190"/>
      <c r="J411" s="190"/>
      <c r="K411" s="190"/>
      <c r="L411" s="190"/>
      <c r="M411" s="223">
        <v>13.565</v>
      </c>
      <c r="N411" s="162">
        <f t="shared" si="35"/>
        <v>92.667599999999993</v>
      </c>
      <c r="O411" s="161">
        <f>IF(H411="Accessories",0,(VLOOKUP(C411&amp;H411,EE!$I:$L,4,FALSE)))</f>
        <v>2.12</v>
      </c>
      <c r="P411" s="161">
        <f>IF('Simulação Added Value'!$M$5="GERENTE DE CONTA",((N411+O411)/(1-'Simulação Added Value'!$E$19)),((N411+O411)/(1-0.3)))</f>
        <v>129.84602739726029</v>
      </c>
      <c r="Q411" s="190"/>
      <c r="R411" s="190"/>
      <c r="S411" s="188">
        <v>92.667599999999993</v>
      </c>
      <c r="T411" s="188">
        <f>VLOOKUP(A411,'[1]Copia Custo Periodico P_Simulad'!$A:$I,9,0)</f>
        <v>92.667599999999993</v>
      </c>
      <c r="U411" s="188">
        <f t="shared" si="37"/>
        <v>0</v>
      </c>
      <c r="V411" s="148">
        <f t="shared" si="38"/>
        <v>0</v>
      </c>
      <c r="W411" s="188"/>
      <c r="X411" s="190"/>
      <c r="Y411" s="190"/>
    </row>
    <row r="412" spans="1:25" ht="15" customHeight="1">
      <c r="A412" s="46" t="str">
        <f t="shared" si="36"/>
        <v>BR0016662064</v>
      </c>
      <c r="B412" s="190" t="s">
        <v>2626</v>
      </c>
      <c r="C412" s="190">
        <v>2064</v>
      </c>
      <c r="D412" s="190" t="s">
        <v>1124</v>
      </c>
      <c r="E412" s="190">
        <v>320001666</v>
      </c>
      <c r="F412" s="39" t="s">
        <v>1273</v>
      </c>
      <c r="G412" s="190" t="s">
        <v>1788</v>
      </c>
      <c r="H412" s="190" t="s">
        <v>294</v>
      </c>
      <c r="I412" s="190"/>
      <c r="J412" s="190"/>
      <c r="K412" s="190"/>
      <c r="L412" s="190"/>
      <c r="M412" s="223">
        <v>15</v>
      </c>
      <c r="N412" s="162">
        <f t="shared" si="35"/>
        <v>84.765919999999994</v>
      </c>
      <c r="O412" s="161">
        <f>IF(H412="Accessories",0,(VLOOKUP(C412&amp;H412,EE!$I:$L,4,FALSE)))</f>
        <v>2.64</v>
      </c>
      <c r="P412" s="161">
        <f>IF('Simulação Added Value'!$M$5="GERENTE DE CONTA",((N412+O412)/(1-'Simulação Added Value'!$E$19)),((N412+O412)/(1-0.3)))</f>
        <v>119.73413698630137</v>
      </c>
      <c r="Q412" s="63" t="e">
        <f>IF('Simulação Added Value'!$M$5="GERENTE DE CONTA",(((N412+O412)+VLOOKUP(A412,'Simulação Added Value'!$N$42:$O$42,2,0))/(1-'Simulação Added Value'!$E$19)),(((((N412+O412)+VLOOKUP(A412,'Simulação Added Value'!$N$42:$O$42,2,0)))/(1-'Simulação Added Value'!$E$19))))</f>
        <v>#N/A</v>
      </c>
      <c r="R412" s="63"/>
      <c r="S412" s="188">
        <v>84.765919999999994</v>
      </c>
      <c r="T412" s="188">
        <f>VLOOKUP(A412,'[1]Copia Custo Periodico P_Simulad'!$A:$I,9,0)</f>
        <v>84.765919999999994</v>
      </c>
      <c r="U412" s="188">
        <f t="shared" si="37"/>
        <v>0</v>
      </c>
      <c r="V412" s="148">
        <f t="shared" si="38"/>
        <v>0</v>
      </c>
      <c r="W412" s="190"/>
      <c r="X412" s="190"/>
      <c r="Y412" s="190"/>
    </row>
    <row r="413" spans="1:25" ht="15" customHeight="1">
      <c r="A413" s="46" t="str">
        <f t="shared" si="36"/>
        <v>BR0016662060</v>
      </c>
      <c r="B413" s="190" t="s">
        <v>2626</v>
      </c>
      <c r="C413" s="190">
        <v>2060</v>
      </c>
      <c r="D413" s="190" t="s">
        <v>1124</v>
      </c>
      <c r="E413" s="190">
        <v>320001666</v>
      </c>
      <c r="F413" s="39" t="s">
        <v>1273</v>
      </c>
      <c r="G413" s="190" t="s">
        <v>1788</v>
      </c>
      <c r="H413" s="190" t="s">
        <v>294</v>
      </c>
      <c r="I413" s="190"/>
      <c r="J413" s="190"/>
      <c r="K413" s="190"/>
      <c r="L413" s="190"/>
      <c r="M413" s="223">
        <v>15</v>
      </c>
      <c r="N413" s="162">
        <f t="shared" si="35"/>
        <v>127.88972</v>
      </c>
      <c r="O413" s="161">
        <f>IF(H413="Accessories",0,(VLOOKUP(C413&amp;H413,EE!$I:$L,4,FALSE)))</f>
        <v>2.12</v>
      </c>
      <c r="P413" s="161">
        <f>IF('Simulação Added Value'!$M$5="GERENTE DE CONTA",((N413+O413)/(1-'Simulação Added Value'!$E$19)),((N413+O413)/(1-0.3)))</f>
        <v>178.09550684931506</v>
      </c>
      <c r="Q413" s="190"/>
      <c r="R413" s="190"/>
      <c r="S413" s="188">
        <v>127.88972</v>
      </c>
      <c r="T413" s="188">
        <f>VLOOKUP(A413,'[1]Copia Custo Periodico P_Simulad'!$A:$I,9,0)</f>
        <v>127.88972</v>
      </c>
      <c r="U413" s="188">
        <f t="shared" si="37"/>
        <v>0</v>
      </c>
      <c r="V413" s="148">
        <f t="shared" si="38"/>
        <v>0</v>
      </c>
      <c r="W413" s="190"/>
      <c r="X413" s="190"/>
      <c r="Y413" s="190"/>
    </row>
    <row r="414" spans="1:25" ht="15" customHeight="1">
      <c r="A414" s="46" t="str">
        <f t="shared" si="36"/>
        <v>BR0016682060</v>
      </c>
      <c r="B414" s="190" t="s">
        <v>2626</v>
      </c>
      <c r="C414" s="190">
        <v>2060</v>
      </c>
      <c r="D414" s="190" t="s">
        <v>1124</v>
      </c>
      <c r="E414" s="190">
        <v>320001668</v>
      </c>
      <c r="F414" s="39" t="s">
        <v>1208</v>
      </c>
      <c r="G414" s="190" t="s">
        <v>1729</v>
      </c>
      <c r="H414" s="190" t="s">
        <v>294</v>
      </c>
      <c r="I414" s="190"/>
      <c r="J414" s="190"/>
      <c r="K414" s="190"/>
      <c r="L414" s="190"/>
      <c r="M414" s="223">
        <v>14</v>
      </c>
      <c r="N414" s="162">
        <f t="shared" si="35"/>
        <v>90.644540000000006</v>
      </c>
      <c r="O414" s="161">
        <f>IF(H414="Accessories",0,(VLOOKUP(C414&amp;H414,EE!$I:$L,4,FALSE)))</f>
        <v>2.12</v>
      </c>
      <c r="P414" s="161">
        <f>IF('Simulação Added Value'!$M$5="GERENTE DE CONTA",((N414+O414)/(1-'Simulação Added Value'!$E$19)),((N414+O414)/(1-0.3)))</f>
        <v>127.07471232876713</v>
      </c>
      <c r="Q414" s="190"/>
      <c r="R414" s="190"/>
      <c r="S414" s="188">
        <v>90.644540000000006</v>
      </c>
      <c r="T414" s="188">
        <f>VLOOKUP(A414,'[1]Copia Custo Periodico P_Simulad'!$A:$I,9,0)</f>
        <v>90.644540000000006</v>
      </c>
      <c r="U414" s="188">
        <f t="shared" si="37"/>
        <v>0</v>
      </c>
      <c r="V414" s="148">
        <f t="shared" si="38"/>
        <v>0</v>
      </c>
      <c r="W414" s="190"/>
      <c r="X414" s="190"/>
      <c r="Y414" s="190"/>
    </row>
    <row r="415" spans="1:25" ht="15" customHeight="1">
      <c r="A415" s="46" t="str">
        <f t="shared" si="36"/>
        <v>BR0018292060</v>
      </c>
      <c r="B415" s="190" t="s">
        <v>2626</v>
      </c>
      <c r="C415" s="190">
        <v>2060</v>
      </c>
      <c r="D415" s="190" t="s">
        <v>1124</v>
      </c>
      <c r="E415" s="190">
        <v>320001829</v>
      </c>
      <c r="F415" s="39" t="s">
        <v>1232</v>
      </c>
      <c r="G415" s="190" t="s">
        <v>1728</v>
      </c>
      <c r="H415" s="190" t="s">
        <v>294</v>
      </c>
      <c r="I415" s="190"/>
      <c r="J415" s="190"/>
      <c r="K415" s="190"/>
      <c r="L415" s="190"/>
      <c r="M415" s="223">
        <v>15</v>
      </c>
      <c r="N415" s="162">
        <f t="shared" si="35"/>
        <v>133.58080000000001</v>
      </c>
      <c r="O415" s="161">
        <f>IF(H415="Accessories",0,(VLOOKUP(C415&amp;H415,EE!$I:$L,4,FALSE)))</f>
        <v>2.12</v>
      </c>
      <c r="P415" s="161">
        <f>IF('Simulação Added Value'!$M$5="GERENTE DE CONTA",((N415+O415)/(1-'Simulação Added Value'!$E$19)),((N415+O415)/(1-0.3)))</f>
        <v>185.89150684931511</v>
      </c>
      <c r="Q415" s="190"/>
      <c r="R415" s="190"/>
      <c r="S415" s="188">
        <v>133.58080000000001</v>
      </c>
      <c r="T415" s="188">
        <f>VLOOKUP(A415,'[1]Copia Custo Periodico P_Simulad'!$A:$I,9,0)</f>
        <v>133.58080000000001</v>
      </c>
      <c r="U415" s="188">
        <f t="shared" si="37"/>
        <v>0</v>
      </c>
      <c r="V415" s="148">
        <f t="shared" si="38"/>
        <v>0</v>
      </c>
      <c r="W415" s="190"/>
      <c r="X415" s="190"/>
      <c r="Y415" s="190"/>
    </row>
    <row r="416" spans="1:25" ht="15" customHeight="1">
      <c r="A416" s="46" t="str">
        <f t="shared" si="36"/>
        <v>BR0018462060</v>
      </c>
      <c r="B416" s="190" t="s">
        <v>2626</v>
      </c>
      <c r="C416" s="190">
        <v>2060</v>
      </c>
      <c r="D416" s="190" t="s">
        <v>1124</v>
      </c>
      <c r="E416" s="157">
        <v>320001846</v>
      </c>
      <c r="F416" s="39" t="s">
        <v>1325</v>
      </c>
      <c r="G416" s="190" t="s">
        <v>1835</v>
      </c>
      <c r="H416" s="190" t="s">
        <v>294</v>
      </c>
      <c r="I416" s="190"/>
      <c r="J416" s="190"/>
      <c r="K416" s="190"/>
      <c r="L416" s="190"/>
      <c r="M416" s="226">
        <v>15.3279</v>
      </c>
      <c r="N416" s="162">
        <f t="shared" si="35"/>
        <v>57.243110000000001</v>
      </c>
      <c r="O416" s="161">
        <f>IF(H416="Accessories",0,(VLOOKUP(C416&amp;H416,EE!$I:$L,4,FALSE)))</f>
        <v>2.12</v>
      </c>
      <c r="P416" s="161">
        <f>IF('Simulação Added Value'!$M$5="GERENTE DE CONTA",((N416+O416)/(1-'Simulação Added Value'!$E$19)),((N416+O416)/(1-0.3)))</f>
        <v>81.319328767123295</v>
      </c>
      <c r="Q416" s="63" t="e">
        <f>IF('Simulação Added Value'!$M$5="GERENTE DE CONTA",(((N416+O416)+VLOOKUP(A416,'Simulação Added Value'!$N$42:$O$42,2,0))/(1-'Simulação Added Value'!$E$19)),(((((N416+O416)+VLOOKUP(A416,'Simulação Added Value'!$N$42:$O$42,2,0)))/(1-'Simulação Added Value'!$E$19))))</f>
        <v>#N/A</v>
      </c>
      <c r="R416" s="63"/>
      <c r="S416" s="188">
        <v>57.243110000000001</v>
      </c>
      <c r="T416" s="188">
        <f>VLOOKUP(A416,'[1]Copia Custo Periodico P_Simulad'!$A:$I,9,0)</f>
        <v>57.243110000000001</v>
      </c>
      <c r="U416" s="188">
        <f t="shared" si="37"/>
        <v>0</v>
      </c>
      <c r="V416" s="148">
        <f t="shared" si="38"/>
        <v>0</v>
      </c>
      <c r="W416" s="188"/>
      <c r="X416" s="191"/>
      <c r="Y416" s="191"/>
    </row>
    <row r="417" spans="1:25" ht="15" customHeight="1">
      <c r="A417" s="46" t="str">
        <f t="shared" si="36"/>
        <v>BR0018462064</v>
      </c>
      <c r="B417" s="190" t="s">
        <v>2626</v>
      </c>
      <c r="C417" s="198">
        <v>2064</v>
      </c>
      <c r="D417" s="190" t="s">
        <v>1124</v>
      </c>
      <c r="E417" s="190"/>
      <c r="F417" s="39" t="s">
        <v>1325</v>
      </c>
      <c r="G417" s="190" t="s">
        <v>2085</v>
      </c>
      <c r="H417" s="190" t="s">
        <v>294</v>
      </c>
      <c r="I417" s="190"/>
      <c r="J417" s="190"/>
      <c r="K417" s="190"/>
      <c r="L417" s="190"/>
      <c r="M417" s="225">
        <v>15.3279</v>
      </c>
      <c r="N417" s="162">
        <f t="shared" si="35"/>
        <v>60.259630000000001</v>
      </c>
      <c r="O417" s="161">
        <f>IF(H417="Accessories",0,(VLOOKUP(C417&amp;H417,EE!$I:$L,4,FALSE)))</f>
        <v>2.64</v>
      </c>
      <c r="P417" s="161">
        <f>IF('Simulação Added Value'!$M$5="GERENTE DE CONTA",((N417+O417)/(1-'Simulação Added Value'!$E$19)),((N417+O417)/(1-0.3)))</f>
        <v>86.163876712328772</v>
      </c>
      <c r="Q417" s="190"/>
      <c r="R417" s="190"/>
      <c r="S417" s="188">
        <v>60.259630000000001</v>
      </c>
      <c r="T417" s="188">
        <f>VLOOKUP(A417,'[1]Copia Custo Periodico P_Simulad'!$A:$I,9,0)</f>
        <v>60.259630000000001</v>
      </c>
      <c r="U417" s="188">
        <f t="shared" si="37"/>
        <v>0</v>
      </c>
      <c r="V417" s="148">
        <f t="shared" si="38"/>
        <v>0</v>
      </c>
      <c r="W417" s="190"/>
      <c r="X417" s="190"/>
      <c r="Y417" s="190"/>
    </row>
    <row r="418" spans="1:25" ht="15" customHeight="1">
      <c r="A418" s="46" t="str">
        <f t="shared" si="36"/>
        <v>BR0018632060</v>
      </c>
      <c r="B418" s="190" t="s">
        <v>2626</v>
      </c>
      <c r="C418" s="190">
        <v>2060</v>
      </c>
      <c r="D418" s="190" t="s">
        <v>1124</v>
      </c>
      <c r="E418" s="190">
        <v>320001863</v>
      </c>
      <c r="F418" s="39" t="s">
        <v>1249</v>
      </c>
      <c r="G418" s="190" t="s">
        <v>1767</v>
      </c>
      <c r="H418" s="190" t="s">
        <v>294</v>
      </c>
      <c r="I418" s="190"/>
      <c r="J418" s="190"/>
      <c r="K418" s="190"/>
      <c r="L418" s="190"/>
      <c r="M418" s="223">
        <v>19.5</v>
      </c>
      <c r="N418" s="162">
        <f t="shared" si="35"/>
        <v>68.379059999999996</v>
      </c>
      <c r="O418" s="161">
        <f>IF(H418="Accessories",0,(VLOOKUP(C418&amp;H418,EE!$I:$L,4,FALSE)))</f>
        <v>2.12</v>
      </c>
      <c r="P418" s="161">
        <f>IF('Simulação Added Value'!$M$5="GERENTE DE CONTA",((N418+O418)/(1-'Simulação Added Value'!$E$19)),((N418+O418)/(1-0.3)))</f>
        <v>96.574054794520549</v>
      </c>
      <c r="Q418" s="190"/>
      <c r="R418" s="190"/>
      <c r="S418" s="188">
        <v>68.379059999999996</v>
      </c>
      <c r="T418" s="188">
        <f>VLOOKUP(A418,'[1]Copia Custo Periodico P_Simulad'!$A:$I,9,0)</f>
        <v>68.379059999999996</v>
      </c>
      <c r="U418" s="188">
        <f t="shared" si="37"/>
        <v>0</v>
      </c>
      <c r="V418" s="148">
        <f t="shared" si="38"/>
        <v>0</v>
      </c>
      <c r="W418" s="190"/>
      <c r="X418" s="190"/>
      <c r="Y418" s="190"/>
    </row>
    <row r="419" spans="1:25" ht="15" customHeight="1">
      <c r="A419" s="46" t="str">
        <f t="shared" si="36"/>
        <v>BR0019902060</v>
      </c>
      <c r="B419" s="190" t="s">
        <v>2626</v>
      </c>
      <c r="C419" s="190">
        <v>2060</v>
      </c>
      <c r="D419" s="190" t="s">
        <v>1124</v>
      </c>
      <c r="E419" s="190">
        <v>320001990</v>
      </c>
      <c r="F419" s="39" t="s">
        <v>1307</v>
      </c>
      <c r="G419" s="190" t="s">
        <v>1820</v>
      </c>
      <c r="H419" s="190" t="s">
        <v>294</v>
      </c>
      <c r="I419" s="190"/>
      <c r="J419" s="190"/>
      <c r="K419" s="190"/>
      <c r="L419" s="190"/>
      <c r="M419" s="226">
        <v>15</v>
      </c>
      <c r="N419" s="162">
        <f t="shared" si="35"/>
        <v>99.079229999999995</v>
      </c>
      <c r="O419" s="161">
        <f>IF(H419="Accessories",0,(VLOOKUP(C419&amp;H419,EE!$I:$L,4,FALSE)))</f>
        <v>2.12</v>
      </c>
      <c r="P419" s="161">
        <f>IF('Simulação Added Value'!$M$5="GERENTE DE CONTA",((N419+O419)/(1-'Simulação Added Value'!$E$19)),((N419+O419)/(1-0.3)))</f>
        <v>138.62908219178084</v>
      </c>
      <c r="Q419" s="63" t="e">
        <f>IF('Simulação Added Value'!$M$5="GERENTE DE CONTA",(((N419+O419)+VLOOKUP(A419,'Simulação Added Value'!$N$42:$O$42,2,0))/(1-'Simulação Added Value'!$E$19)),(((((N419+O419)+VLOOKUP(A419,'Simulação Added Value'!$N$42:$O$42,2,0)))/(1-'Simulação Added Value'!$E$19))))</f>
        <v>#N/A</v>
      </c>
      <c r="R419" s="63"/>
      <c r="S419" s="188">
        <v>99.079229999999995</v>
      </c>
      <c r="T419" s="188">
        <f>VLOOKUP(A419,'[1]Copia Custo Periodico P_Simulad'!$A:$I,9,0)</f>
        <v>99.079229999999995</v>
      </c>
      <c r="U419" s="188">
        <f t="shared" si="37"/>
        <v>0</v>
      </c>
      <c r="V419" s="148">
        <f t="shared" si="38"/>
        <v>0</v>
      </c>
      <c r="W419" s="190"/>
      <c r="X419" s="190"/>
      <c r="Y419" s="190"/>
    </row>
    <row r="420" spans="1:25" ht="15" customHeight="1">
      <c r="A420" s="46" t="str">
        <f t="shared" si="36"/>
        <v>BR0028612060</v>
      </c>
      <c r="B420" s="190" t="s">
        <v>2626</v>
      </c>
      <c r="C420" s="198">
        <v>2060</v>
      </c>
      <c r="D420" s="190" t="s">
        <v>1124</v>
      </c>
      <c r="E420" s="190"/>
      <c r="F420" s="39" t="s">
        <v>2079</v>
      </c>
      <c r="G420" s="190" t="s">
        <v>2080</v>
      </c>
      <c r="H420" s="190" t="s">
        <v>294</v>
      </c>
      <c r="I420" s="190"/>
      <c r="J420" s="190"/>
      <c r="K420" s="190"/>
      <c r="L420" s="190"/>
      <c r="M420" s="227">
        <v>18.07</v>
      </c>
      <c r="N420" s="162">
        <f t="shared" si="35"/>
        <v>64.014700000000005</v>
      </c>
      <c r="O420" s="161">
        <f>IF(H420="Accessories",0,(VLOOKUP(C420&amp;H420,EE!$I:$L,4,FALSE)))</f>
        <v>2.12</v>
      </c>
      <c r="P420" s="161">
        <f>IF('Simulação Added Value'!$M$5="GERENTE DE CONTA",((N420+O420)/(1-'Simulação Added Value'!$E$19)),((N420+O420)/(1-0.3)))</f>
        <v>90.595479452054803</v>
      </c>
      <c r="Q420" s="190"/>
      <c r="R420" s="190"/>
      <c r="S420" s="188">
        <v>64.014700000000005</v>
      </c>
      <c r="T420" s="188">
        <f>VLOOKUP(A420,'[1]Copia Custo Periodico P_Simulad'!$A:$I,9,0)</f>
        <v>64.014700000000005</v>
      </c>
      <c r="U420" s="188">
        <f t="shared" si="37"/>
        <v>0</v>
      </c>
      <c r="V420" s="148">
        <f t="shared" si="38"/>
        <v>0</v>
      </c>
      <c r="W420" s="190"/>
      <c r="X420" s="190"/>
      <c r="Y420" s="190"/>
    </row>
    <row r="421" spans="1:25" ht="15" customHeight="1">
      <c r="A421" s="46" t="str">
        <f t="shared" si="36"/>
        <v>BR0049652060</v>
      </c>
      <c r="B421" s="190" t="s">
        <v>2626</v>
      </c>
      <c r="C421" s="190">
        <v>2060</v>
      </c>
      <c r="D421" s="190" t="s">
        <v>1124</v>
      </c>
      <c r="E421" s="190">
        <v>320004965</v>
      </c>
      <c r="F421" s="39" t="s">
        <v>1255</v>
      </c>
      <c r="G421" s="190" t="s">
        <v>1773</v>
      </c>
      <c r="H421" s="190" t="s">
        <v>294</v>
      </c>
      <c r="I421" s="190"/>
      <c r="J421" s="190"/>
      <c r="K421" s="190"/>
      <c r="L421" s="190"/>
      <c r="M421" s="223">
        <v>13</v>
      </c>
      <c r="N421" s="162">
        <f t="shared" si="35"/>
        <v>49.672309999999996</v>
      </c>
      <c r="O421" s="161">
        <f>IF(H421="Accessories",0,(VLOOKUP(C421&amp;H421,EE!$I:$L,4,FALSE)))</f>
        <v>2.12</v>
      </c>
      <c r="P421" s="161">
        <f>IF('Simulação Added Value'!$M$5="GERENTE DE CONTA",((N421+O421)/(1-'Simulação Added Value'!$E$19)),((N421+O421)/(1-0.3)))</f>
        <v>70.948369863013696</v>
      </c>
      <c r="Q421" s="190"/>
      <c r="R421" s="190"/>
      <c r="S421" s="188">
        <v>49.672309999999996</v>
      </c>
      <c r="T421" s="188">
        <f>VLOOKUP(A421,'[1]Copia Custo Periodico P_Simulad'!$A:$I,9,0)</f>
        <v>49.672309999999996</v>
      </c>
      <c r="U421" s="188">
        <f t="shared" si="37"/>
        <v>0</v>
      </c>
      <c r="V421" s="148">
        <f t="shared" si="38"/>
        <v>0</v>
      </c>
      <c r="W421" s="190"/>
      <c r="X421" s="190"/>
      <c r="Y421" s="190"/>
    </row>
    <row r="422" spans="1:25" ht="15" customHeight="1">
      <c r="A422" s="46" t="str">
        <f t="shared" si="36"/>
        <v>BR0060302064</v>
      </c>
      <c r="B422" s="190" t="s">
        <v>2626</v>
      </c>
      <c r="C422" s="198">
        <v>2064</v>
      </c>
      <c r="D422" s="190" t="s">
        <v>1124</v>
      </c>
      <c r="E422" s="190"/>
      <c r="F422" s="39" t="s">
        <v>1244</v>
      </c>
      <c r="G422" s="190" t="s">
        <v>2107</v>
      </c>
      <c r="H422" s="190" t="s">
        <v>294</v>
      </c>
      <c r="I422" s="190"/>
      <c r="J422" s="190"/>
      <c r="K422" s="190"/>
      <c r="L422" s="190"/>
      <c r="M422" s="225">
        <v>16.399999999999999</v>
      </c>
      <c r="N422" s="162">
        <f t="shared" si="35"/>
        <v>53.979680000000002</v>
      </c>
      <c r="O422" s="161">
        <f>IF(H422="Accessories",0,(VLOOKUP(C422&amp;H422,EE!$I:$L,4,FALSE)))</f>
        <v>2.64</v>
      </c>
      <c r="P422" s="161">
        <f>IF('Simulação Added Value'!$M$5="GERENTE DE CONTA",((N422+O422)/(1-'Simulação Added Value'!$E$19)),((N422+O422)/(1-0.3)))</f>
        <v>77.561205479452056</v>
      </c>
      <c r="Q422" s="190"/>
      <c r="R422" s="190"/>
      <c r="S422" s="188">
        <v>53.979680000000002</v>
      </c>
      <c r="T422" s="188">
        <f>VLOOKUP(A422,'[1]Copia Custo Periodico P_Simulad'!$A:$I,9,0)</f>
        <v>53.979680000000002</v>
      </c>
      <c r="U422" s="188">
        <f t="shared" si="37"/>
        <v>0</v>
      </c>
      <c r="V422" s="148">
        <f t="shared" si="38"/>
        <v>0</v>
      </c>
      <c r="W422" s="190"/>
      <c r="X422" s="190"/>
      <c r="Y422" s="190"/>
    </row>
    <row r="423" spans="1:25" ht="15" customHeight="1">
      <c r="A423" s="46" t="str">
        <f t="shared" si="36"/>
        <v>BR0086932060</v>
      </c>
      <c r="B423" s="190" t="s">
        <v>2626</v>
      </c>
      <c r="C423" s="190">
        <v>2060</v>
      </c>
      <c r="D423" s="190" t="s">
        <v>1124</v>
      </c>
      <c r="E423" s="190">
        <v>320008693</v>
      </c>
      <c r="F423" s="39" t="s">
        <v>1301</v>
      </c>
      <c r="G423" s="190" t="s">
        <v>1809</v>
      </c>
      <c r="H423" s="190" t="s">
        <v>294</v>
      </c>
      <c r="I423" s="190"/>
      <c r="J423" s="190"/>
      <c r="K423" s="190"/>
      <c r="L423" s="190"/>
      <c r="M423" s="227">
        <v>14.3</v>
      </c>
      <c r="N423" s="162">
        <f t="shared" si="35"/>
        <v>115.3772</v>
      </c>
      <c r="O423" s="161">
        <f>IF(H423="Accessories",0,(VLOOKUP(C423&amp;H423,EE!$I:$L,4,FALSE)))</f>
        <v>2.12</v>
      </c>
      <c r="P423" s="161">
        <f>IF('Simulação Added Value'!$M$5="GERENTE DE CONTA",((N423+O423)/(1-'Simulação Added Value'!$E$19)),((N423+O423)/(1-0.3)))</f>
        <v>160.95506849315069</v>
      </c>
      <c r="Q423" s="190"/>
      <c r="R423" s="190"/>
      <c r="S423" s="188">
        <v>115.3772</v>
      </c>
      <c r="T423" s="188">
        <f>VLOOKUP(A423,'[1]Copia Custo Periodico P_Simulad'!$A:$I,9,0)</f>
        <v>115.3772</v>
      </c>
      <c r="U423" s="188">
        <f t="shared" si="37"/>
        <v>0</v>
      </c>
      <c r="V423" s="148">
        <f t="shared" si="38"/>
        <v>0</v>
      </c>
      <c r="W423" s="190"/>
      <c r="X423" s="190"/>
      <c r="Y423" s="190"/>
    </row>
    <row r="424" spans="1:25" ht="15" customHeight="1">
      <c r="A424" s="46" t="str">
        <f t="shared" si="36"/>
        <v>BR0087292060</v>
      </c>
      <c r="B424" s="190" t="s">
        <v>2626</v>
      </c>
      <c r="C424" s="190">
        <v>2060</v>
      </c>
      <c r="D424" s="190" t="s">
        <v>1124</v>
      </c>
      <c r="E424" s="157">
        <v>320008729</v>
      </c>
      <c r="F424" s="39" t="s">
        <v>1318</v>
      </c>
      <c r="G424" s="190" t="s">
        <v>1828</v>
      </c>
      <c r="H424" s="190" t="s">
        <v>294</v>
      </c>
      <c r="I424" s="190"/>
      <c r="J424" s="190"/>
      <c r="K424" s="190"/>
      <c r="L424" s="190"/>
      <c r="M424" s="226">
        <v>13.58545</v>
      </c>
      <c r="N424" s="162">
        <f t="shared" si="35"/>
        <v>54.004840000000002</v>
      </c>
      <c r="O424" s="161">
        <f>IF(H424="Accessories",0,(VLOOKUP(C424&amp;H424,EE!$I:$L,4,FALSE)))</f>
        <v>2.12</v>
      </c>
      <c r="P424" s="161">
        <f>IF('Simulação Added Value'!$M$5="GERENTE DE CONTA",((N424+O424)/(1-'Simulação Added Value'!$E$19)),((N424+O424)/(1-0.3)))</f>
        <v>76.883342465753429</v>
      </c>
      <c r="Q424" s="63" t="e">
        <f>IF('Simulação Added Value'!$M$5="GERENTE DE CONTA",(((N424+O424)+VLOOKUP(A424,'Simulação Added Value'!$N$42:$O$42,2,0))/(1-'Simulação Added Value'!$E$19)),(((((N424+O424)+VLOOKUP(A424,'Simulação Added Value'!$N$42:$O$42,2,0)))/(1-'Simulação Added Value'!$E$19))))</f>
        <v>#N/A</v>
      </c>
      <c r="R424" s="63"/>
      <c r="S424" s="188">
        <v>54.004840000000002</v>
      </c>
      <c r="T424" s="188">
        <f>VLOOKUP(A424,'[1]Copia Custo Periodico P_Simulad'!$A:$I,9,0)</f>
        <v>54.004840000000002</v>
      </c>
      <c r="U424" s="188">
        <f t="shared" si="37"/>
        <v>0</v>
      </c>
      <c r="V424" s="148">
        <f t="shared" si="38"/>
        <v>0</v>
      </c>
      <c r="W424" s="188"/>
      <c r="X424" s="191"/>
      <c r="Y424" s="191"/>
    </row>
    <row r="425" spans="1:25" ht="15" customHeight="1">
      <c r="A425" s="46" t="str">
        <f t="shared" si="36"/>
        <v>BR0094002060</v>
      </c>
      <c r="B425" s="190" t="s">
        <v>2626</v>
      </c>
      <c r="C425" s="190">
        <v>2060</v>
      </c>
      <c r="D425" s="190" t="s">
        <v>1124</v>
      </c>
      <c r="E425" s="190">
        <v>320009400</v>
      </c>
      <c r="F425" s="39" t="s">
        <v>1314</v>
      </c>
      <c r="G425" s="190" t="s">
        <v>1825</v>
      </c>
      <c r="H425" s="190" t="s">
        <v>294</v>
      </c>
      <c r="I425" s="190"/>
      <c r="J425" s="190"/>
      <c r="K425" s="190"/>
      <c r="L425" s="190"/>
      <c r="M425" s="223">
        <v>13</v>
      </c>
      <c r="N425" s="162">
        <f t="shared" si="35"/>
        <v>52.788240000000002</v>
      </c>
      <c r="O425" s="161">
        <f>IF(H425="Accessories",0,(VLOOKUP(C425&amp;H425,EE!$I:$L,4,FALSE)))</f>
        <v>2.12</v>
      </c>
      <c r="P425" s="161">
        <f>IF('Simulação Added Value'!$M$5="GERENTE DE CONTA",((N425+O425)/(1-'Simulação Added Value'!$E$19)),((N425+O425)/(1-0.3)))</f>
        <v>75.216767123287667</v>
      </c>
      <c r="Q425" s="190"/>
      <c r="R425" s="190"/>
      <c r="S425" s="188">
        <v>52.788240000000002</v>
      </c>
      <c r="T425" s="188">
        <f>VLOOKUP(A425,'[1]Copia Custo Periodico P_Simulad'!$A:$I,9,0)</f>
        <v>52.788240000000002</v>
      </c>
      <c r="U425" s="188">
        <f t="shared" si="37"/>
        <v>0</v>
      </c>
      <c r="V425" s="148">
        <f t="shared" si="38"/>
        <v>0</v>
      </c>
      <c r="W425" s="190"/>
      <c r="X425" s="190"/>
      <c r="Y425" s="190"/>
    </row>
    <row r="426" spans="1:25" ht="15" customHeight="1">
      <c r="A426" s="46" t="str">
        <f t="shared" si="36"/>
        <v>BR0095202060</v>
      </c>
      <c r="B426" s="190" t="s">
        <v>2626</v>
      </c>
      <c r="C426" s="190">
        <v>2060</v>
      </c>
      <c r="D426" s="190" t="s">
        <v>1124</v>
      </c>
      <c r="E426" s="190">
        <v>320009520</v>
      </c>
      <c r="F426" s="39" t="s">
        <v>1223</v>
      </c>
      <c r="G426" s="190" t="s">
        <v>1744</v>
      </c>
      <c r="H426" s="190" t="s">
        <v>294</v>
      </c>
      <c r="I426" s="190"/>
      <c r="J426" s="190"/>
      <c r="K426" s="190"/>
      <c r="L426" s="190"/>
      <c r="M426" s="223">
        <v>15</v>
      </c>
      <c r="N426" s="162">
        <f t="shared" si="35"/>
        <v>58.219929999999998</v>
      </c>
      <c r="O426" s="161">
        <f>IF(H426="Accessories",0,(VLOOKUP(C426&amp;H426,EE!$I:$L,4,FALSE)))</f>
        <v>2.12</v>
      </c>
      <c r="P426" s="161">
        <f>IF('Simulação Added Value'!$M$5="GERENTE DE CONTA",((N426+O426)/(1-'Simulação Added Value'!$E$19)),((N426+O426)/(1-0.3)))</f>
        <v>82.657438356164377</v>
      </c>
      <c r="Q426" s="190"/>
      <c r="R426" s="190"/>
      <c r="S426" s="188">
        <v>58.219929999999998</v>
      </c>
      <c r="T426" s="188">
        <f>VLOOKUP(A426,'[1]Copia Custo Periodico P_Simulad'!$A:$I,9,0)</f>
        <v>58.219929999999998</v>
      </c>
      <c r="U426" s="188">
        <f t="shared" si="37"/>
        <v>0</v>
      </c>
      <c r="V426" s="148">
        <f t="shared" si="38"/>
        <v>0</v>
      </c>
      <c r="W426" s="190"/>
      <c r="X426" s="190"/>
      <c r="Y426" s="190"/>
    </row>
    <row r="427" spans="1:25" ht="15" customHeight="1">
      <c r="A427" s="46" t="str">
        <f t="shared" si="36"/>
        <v>BR0095902060</v>
      </c>
      <c r="B427" s="190" t="s">
        <v>2626</v>
      </c>
      <c r="C427" s="190">
        <v>2060</v>
      </c>
      <c r="D427" s="190" t="s">
        <v>1124</v>
      </c>
      <c r="E427" s="157">
        <v>320009590</v>
      </c>
      <c r="F427" s="39" t="s">
        <v>1326</v>
      </c>
      <c r="G427" s="190" t="s">
        <v>1836</v>
      </c>
      <c r="H427" s="190" t="s">
        <v>294</v>
      </c>
      <c r="I427" s="190"/>
      <c r="J427" s="190"/>
      <c r="K427" s="190"/>
      <c r="L427" s="190"/>
      <c r="M427" s="226">
        <v>13.99057</v>
      </c>
      <c r="N427" s="162">
        <f t="shared" ref="N427:N490" si="39">T427</f>
        <v>48.390909999999998</v>
      </c>
      <c r="O427" s="161">
        <f>IF(H427="Accessories",0,(VLOOKUP(C427&amp;H427,EE!$I:$L,4,FALSE)))</f>
        <v>2.12</v>
      </c>
      <c r="P427" s="161">
        <f>IF('Simulação Added Value'!$M$5="GERENTE DE CONTA",((N427+O427)/(1-'Simulação Added Value'!$E$19)),((N427+O427)/(1-0.3)))</f>
        <v>69.193027397260266</v>
      </c>
      <c r="Q427" s="63" t="e">
        <f>IF('Simulação Added Value'!$M$5="GERENTE DE CONTA",(((N427+O427)+VLOOKUP(A427,'Simulação Added Value'!$N$42:$O$42,2,0))/(1-'Simulação Added Value'!$E$19)),(((((N427+O427)+VLOOKUP(A427,'Simulação Added Value'!$N$42:$O$42,2,0)))/(1-'Simulação Added Value'!$E$19))))</f>
        <v>#N/A</v>
      </c>
      <c r="R427" s="63"/>
      <c r="S427" s="188">
        <v>48.390909999999998</v>
      </c>
      <c r="T427" s="188">
        <f>VLOOKUP(A427,'[1]Copia Custo Periodico P_Simulad'!$A:$I,9,0)</f>
        <v>48.390909999999998</v>
      </c>
      <c r="U427" s="188">
        <f t="shared" si="37"/>
        <v>0</v>
      </c>
      <c r="V427" s="148">
        <f t="shared" si="38"/>
        <v>0</v>
      </c>
      <c r="W427" s="188"/>
      <c r="X427" s="191"/>
      <c r="Y427" s="191"/>
    </row>
    <row r="428" spans="1:25" ht="15" customHeight="1">
      <c r="A428" s="46" t="str">
        <f t="shared" si="36"/>
        <v>BR0096502060</v>
      </c>
      <c r="B428" s="190" t="s">
        <v>2626</v>
      </c>
      <c r="C428" s="190">
        <v>2060</v>
      </c>
      <c r="D428" s="190" t="s">
        <v>1124</v>
      </c>
      <c r="E428" s="190">
        <v>320009650</v>
      </c>
      <c r="F428" s="39" t="s">
        <v>1216</v>
      </c>
      <c r="G428" s="190" t="s">
        <v>1737</v>
      </c>
      <c r="H428" s="190" t="s">
        <v>294</v>
      </c>
      <c r="I428" s="190"/>
      <c r="J428" s="190"/>
      <c r="K428" s="190"/>
      <c r="L428" s="190"/>
      <c r="M428" s="223">
        <v>15</v>
      </c>
      <c r="N428" s="162">
        <f t="shared" si="39"/>
        <v>53.94023</v>
      </c>
      <c r="O428" s="161">
        <f>IF(H428="Accessories",0,(VLOOKUP(C428&amp;H428,EE!$I:$L,4,FALSE)))</f>
        <v>2.12</v>
      </c>
      <c r="P428" s="161">
        <f>IF('Simulação Added Value'!$M$5="GERENTE DE CONTA",((N428+O428)/(1-'Simulação Added Value'!$E$19)),((N428+O428)/(1-0.3)))</f>
        <v>76.794835616438348</v>
      </c>
      <c r="Q428" s="190"/>
      <c r="R428" s="190"/>
      <c r="S428" s="188">
        <v>53.94023</v>
      </c>
      <c r="T428" s="188">
        <f>VLOOKUP(A428,'[1]Copia Custo Periodico P_Simulad'!$A:$I,9,0)</f>
        <v>53.94023</v>
      </c>
      <c r="U428" s="188">
        <f t="shared" si="37"/>
        <v>0</v>
      </c>
      <c r="V428" s="148">
        <f t="shared" si="38"/>
        <v>0</v>
      </c>
      <c r="W428" s="190"/>
      <c r="X428" s="190"/>
      <c r="Y428" s="190"/>
    </row>
    <row r="429" spans="1:25" ht="15" customHeight="1">
      <c r="A429" s="46" t="str">
        <f t="shared" si="36"/>
        <v>BR0097392060</v>
      </c>
      <c r="B429" s="190" t="s">
        <v>2626</v>
      </c>
      <c r="C429" s="190">
        <v>2060</v>
      </c>
      <c r="D429" s="190" t="s">
        <v>1124</v>
      </c>
      <c r="E429" s="190">
        <v>320009739</v>
      </c>
      <c r="F429" s="39" t="s">
        <v>1258</v>
      </c>
      <c r="G429" s="190" t="s">
        <v>1775</v>
      </c>
      <c r="H429" s="190" t="s">
        <v>294</v>
      </c>
      <c r="I429" s="190"/>
      <c r="J429" s="190"/>
      <c r="K429" s="190"/>
      <c r="L429" s="190"/>
      <c r="M429" s="223">
        <v>15</v>
      </c>
      <c r="N429" s="162">
        <f t="shared" si="39"/>
        <v>60.6312</v>
      </c>
      <c r="O429" s="161">
        <f>IF(H429="Accessories",0,(VLOOKUP(C429&amp;H429,EE!$I:$L,4,FALSE)))</f>
        <v>2.12</v>
      </c>
      <c r="P429" s="161">
        <f>IF('Simulação Added Value'!$M$5="GERENTE DE CONTA",((N429+O429)/(1-'Simulação Added Value'!$E$19)),((N429+O429)/(1-0.3)))</f>
        <v>85.960547945205477</v>
      </c>
      <c r="Q429" s="190"/>
      <c r="R429" s="190"/>
      <c r="S429" s="188">
        <v>60.6312</v>
      </c>
      <c r="T429" s="188">
        <f>VLOOKUP(A429,'[1]Copia Custo Periodico P_Simulad'!$A:$I,9,0)</f>
        <v>60.6312</v>
      </c>
      <c r="U429" s="188">
        <f t="shared" si="37"/>
        <v>0</v>
      </c>
      <c r="V429" s="148">
        <f t="shared" si="38"/>
        <v>0</v>
      </c>
      <c r="W429" s="190"/>
      <c r="X429" s="190"/>
      <c r="Y429" s="190"/>
    </row>
    <row r="430" spans="1:25" ht="15" customHeight="1">
      <c r="A430" s="46" t="str">
        <f t="shared" si="36"/>
        <v>BR0100592060</v>
      </c>
      <c r="B430" s="190" t="s">
        <v>2626</v>
      </c>
      <c r="C430" s="190">
        <v>2060</v>
      </c>
      <c r="D430" s="190" t="s">
        <v>1124</v>
      </c>
      <c r="E430" s="190">
        <v>320010059</v>
      </c>
      <c r="F430" s="39" t="s">
        <v>1305</v>
      </c>
      <c r="G430" s="190" t="s">
        <v>1818</v>
      </c>
      <c r="H430" s="190" t="s">
        <v>294</v>
      </c>
      <c r="I430" s="190"/>
      <c r="J430" s="190"/>
      <c r="K430" s="190"/>
      <c r="L430" s="190"/>
      <c r="M430" s="226">
        <v>14</v>
      </c>
      <c r="N430" s="162">
        <f t="shared" si="39"/>
        <v>50.789769999999997</v>
      </c>
      <c r="O430" s="161">
        <f>IF(H430="Accessories",0,(VLOOKUP(C430&amp;H430,EE!$I:$L,4,FALSE)))</f>
        <v>2.12</v>
      </c>
      <c r="P430" s="161">
        <f>IF('Simulação Added Value'!$M$5="GERENTE DE CONTA",((N430+O430)/(1-'Simulação Added Value'!$E$19)),((N430+O430)/(1-0.3)))</f>
        <v>72.47913698630137</v>
      </c>
      <c r="Q430" s="63" t="e">
        <f>IF('Simulação Added Value'!$M$5="GERENTE DE CONTA",(((N430+O430)+VLOOKUP(A430,'Simulação Added Value'!$N$42:$O$42,2,0))/(1-'Simulação Added Value'!$E$19)),(((((N430+O430)+VLOOKUP(A430,'Simulação Added Value'!$N$42:$O$42,2,0)))/(1-'Simulação Added Value'!$E$19))))</f>
        <v>#N/A</v>
      </c>
      <c r="R430" s="63"/>
      <c r="S430" s="188">
        <v>50.789769999999997</v>
      </c>
      <c r="T430" s="188">
        <f>VLOOKUP(A430,'[1]Copia Custo Periodico P_Simulad'!$A:$I,9,0)</f>
        <v>50.789769999999997</v>
      </c>
      <c r="U430" s="188">
        <f t="shared" si="37"/>
        <v>0</v>
      </c>
      <c r="V430" s="148">
        <f t="shared" si="38"/>
        <v>0</v>
      </c>
      <c r="W430" s="190"/>
      <c r="X430" s="190"/>
      <c r="Y430" s="190"/>
    </row>
    <row r="431" spans="1:25" ht="15" customHeight="1">
      <c r="A431" s="46" t="str">
        <f t="shared" si="36"/>
        <v>BR0102772060</v>
      </c>
      <c r="B431" s="190" t="s">
        <v>2626</v>
      </c>
      <c r="C431" s="190">
        <v>2060</v>
      </c>
      <c r="D431" s="190" t="s">
        <v>1124</v>
      </c>
      <c r="E431" s="190">
        <v>320010277</v>
      </c>
      <c r="F431" s="39" t="s">
        <v>1368</v>
      </c>
      <c r="G431" s="190" t="s">
        <v>1847</v>
      </c>
      <c r="H431" s="190" t="s">
        <v>294</v>
      </c>
      <c r="I431" s="190"/>
      <c r="J431" s="190"/>
      <c r="K431" s="190"/>
      <c r="L431" s="190"/>
      <c r="M431" s="223">
        <v>13.449669999999999</v>
      </c>
      <c r="N431" s="162">
        <f t="shared" si="39"/>
        <v>45.472900000000003</v>
      </c>
      <c r="O431" s="161">
        <f>IF(H431="Accessories",0,(VLOOKUP(C431&amp;H431,EE!$I:$L,4,FALSE)))</f>
        <v>2.12</v>
      </c>
      <c r="P431" s="161">
        <f>IF('Simulação Added Value'!$M$5="GERENTE DE CONTA",((N431+O431)/(1-'Simulação Added Value'!$E$19)),((N431+O431)/(1-0.3)))</f>
        <v>65.195753424657539</v>
      </c>
      <c r="Q431" s="190"/>
      <c r="R431" s="190"/>
      <c r="S431" s="188">
        <v>45.472900000000003</v>
      </c>
      <c r="T431" s="188">
        <f>VLOOKUP(A431,'[1]Copia Custo Periodico P_Simulad'!$A:$I,9,0)</f>
        <v>45.472900000000003</v>
      </c>
      <c r="U431" s="188">
        <f t="shared" si="37"/>
        <v>0</v>
      </c>
      <c r="V431" s="148">
        <f t="shared" si="38"/>
        <v>0</v>
      </c>
      <c r="W431" s="190"/>
      <c r="X431" s="190"/>
      <c r="Y431" s="190"/>
    </row>
    <row r="432" spans="1:25" ht="15" customHeight="1">
      <c r="A432" s="46" t="str">
        <f t="shared" si="36"/>
        <v>BR0102922060</v>
      </c>
      <c r="B432" s="190" t="s">
        <v>2626</v>
      </c>
      <c r="C432" s="190">
        <v>2060</v>
      </c>
      <c r="D432" s="190" t="s">
        <v>1124</v>
      </c>
      <c r="E432" s="190">
        <v>320010292</v>
      </c>
      <c r="F432" s="39" t="s">
        <v>1306</v>
      </c>
      <c r="G432" s="190" t="s">
        <v>1819</v>
      </c>
      <c r="H432" s="190" t="s">
        <v>294</v>
      </c>
      <c r="I432" s="190"/>
      <c r="J432" s="190"/>
      <c r="K432" s="190"/>
      <c r="L432" s="190"/>
      <c r="M432" s="226">
        <v>13</v>
      </c>
      <c r="N432" s="162">
        <f t="shared" si="39"/>
        <v>47.102039999999995</v>
      </c>
      <c r="O432" s="161">
        <f>IF(H432="Accessories",0,(VLOOKUP(C432&amp;H432,EE!$I:$L,4,FALSE)))</f>
        <v>2.12</v>
      </c>
      <c r="P432" s="161">
        <f>IF('Simulação Added Value'!$M$5="GERENTE DE CONTA",((N432+O432)/(1-'Simulação Added Value'!$E$19)),((N432+O432)/(1-0.3)))</f>
        <v>67.427452054794514</v>
      </c>
      <c r="Q432" s="63" t="e">
        <f>IF('Simulação Added Value'!$M$5="GERENTE DE CONTA",(((N432+O432)+VLOOKUP(A432,'Simulação Added Value'!$N$42:$O$42,2,0))/(1-'Simulação Added Value'!$E$19)),(((((N432+O432)+VLOOKUP(A432,'Simulação Added Value'!$N$42:$O$42,2,0)))/(1-'Simulação Added Value'!$E$19))))</f>
        <v>#N/A</v>
      </c>
      <c r="R432" s="63"/>
      <c r="S432" s="188">
        <v>47.102039999999995</v>
      </c>
      <c r="T432" s="188">
        <f>VLOOKUP(A432,'[1]Copia Custo Periodico P_Simulad'!$A:$I,9,0)</f>
        <v>47.102039999999995</v>
      </c>
      <c r="U432" s="188">
        <f t="shared" si="37"/>
        <v>0</v>
      </c>
      <c r="V432" s="148">
        <f t="shared" si="38"/>
        <v>0</v>
      </c>
      <c r="W432" s="190"/>
      <c r="X432" s="190"/>
      <c r="Y432" s="190"/>
    </row>
    <row r="433" spans="1:25" ht="15" customHeight="1">
      <c r="A433" s="46" t="str">
        <f t="shared" si="36"/>
        <v>BR0103282060</v>
      </c>
      <c r="B433" s="190" t="s">
        <v>2626</v>
      </c>
      <c r="C433" s="190">
        <v>2060</v>
      </c>
      <c r="D433" s="190" t="s">
        <v>1124</v>
      </c>
      <c r="E433" s="190">
        <v>320010328</v>
      </c>
      <c r="F433" s="39" t="s">
        <v>1311</v>
      </c>
      <c r="G433" s="190" t="s">
        <v>1824</v>
      </c>
      <c r="H433" s="190" t="s">
        <v>294</v>
      </c>
      <c r="I433" s="190"/>
      <c r="J433" s="190"/>
      <c r="K433" s="190"/>
      <c r="L433" s="190"/>
      <c r="M433" s="223">
        <v>15.33375</v>
      </c>
      <c r="N433" s="162">
        <f t="shared" si="39"/>
        <v>58.95</v>
      </c>
      <c r="O433" s="161">
        <f>IF(H433="Accessories",0,(VLOOKUP(C433&amp;H433,EE!$I:$L,4,FALSE)))</f>
        <v>2.12</v>
      </c>
      <c r="P433" s="161">
        <f>IF('Simulação Added Value'!$M$5="GERENTE DE CONTA",((N433+O433)/(1-'Simulação Added Value'!$E$19)),((N433+O433)/(1-0.3)))</f>
        <v>83.657534246575338</v>
      </c>
      <c r="Q433" s="190"/>
      <c r="R433" s="190"/>
      <c r="S433" s="188">
        <v>58.95</v>
      </c>
      <c r="T433" s="188">
        <f>VLOOKUP(A433,'[1]Copia Custo Periodico P_Simulad'!$A:$I,9,0)</f>
        <v>58.95</v>
      </c>
      <c r="U433" s="188">
        <f t="shared" si="37"/>
        <v>0</v>
      </c>
      <c r="V433" s="148">
        <f t="shared" si="38"/>
        <v>0</v>
      </c>
      <c r="W433" s="190"/>
      <c r="X433" s="190"/>
      <c r="Y433" s="190"/>
    </row>
    <row r="434" spans="1:25" ht="15" customHeight="1">
      <c r="A434" s="46" t="str">
        <f t="shared" si="36"/>
        <v>BR0103532060</v>
      </c>
      <c r="B434" s="190" t="s">
        <v>2626</v>
      </c>
      <c r="C434" s="190">
        <v>2060</v>
      </c>
      <c r="D434" s="190" t="s">
        <v>1124</v>
      </c>
      <c r="E434" s="157">
        <v>320010353</v>
      </c>
      <c r="F434" s="39" t="s">
        <v>1261</v>
      </c>
      <c r="G434" s="190" t="s">
        <v>1778</v>
      </c>
      <c r="H434" s="190" t="s">
        <v>294</v>
      </c>
      <c r="I434" s="190"/>
      <c r="J434" s="190"/>
      <c r="K434" s="190"/>
      <c r="L434" s="190"/>
      <c r="M434" s="226">
        <v>13.57456</v>
      </c>
      <c r="N434" s="162">
        <f t="shared" si="39"/>
        <v>50.98</v>
      </c>
      <c r="O434" s="161">
        <f>IF(H434="Accessories",0,(VLOOKUP(C434&amp;H434,EE!$I:$L,4,FALSE)))</f>
        <v>2.12</v>
      </c>
      <c r="P434" s="161">
        <f>IF('Simulação Added Value'!$M$5="GERENTE DE CONTA",((N434+O434)/(1-'Simulação Added Value'!$E$19)),((N434+O434)/(1-0.3)))</f>
        <v>72.739726027397253</v>
      </c>
      <c r="Q434" s="63" t="e">
        <f>IF('Simulação Added Value'!$M$5="GERENTE DE CONTA",(((N434+O434)+VLOOKUP(A434,'Simulação Added Value'!$N$42:$O$42,2,0))/(1-'Simulação Added Value'!$E$19)),(((((N434+O434)+VLOOKUP(A434,'Simulação Added Value'!$N$42:$O$42,2,0)))/(1-'Simulação Added Value'!$E$19))))</f>
        <v>#N/A</v>
      </c>
      <c r="R434" s="63"/>
      <c r="S434" s="188">
        <v>50.98</v>
      </c>
      <c r="T434" s="188">
        <f>VLOOKUP(A434,'[1]Copia Custo Periodico P_Simulad'!$A:$I,9,0)</f>
        <v>50.98</v>
      </c>
      <c r="U434" s="188">
        <f t="shared" si="37"/>
        <v>0</v>
      </c>
      <c r="V434" s="148">
        <f t="shared" si="38"/>
        <v>0</v>
      </c>
      <c r="W434" s="188"/>
      <c r="X434" s="190"/>
      <c r="Y434" s="190"/>
    </row>
    <row r="435" spans="1:25" ht="15" customHeight="1">
      <c r="A435" s="46" t="str">
        <f t="shared" si="36"/>
        <v>BR0104322060</v>
      </c>
      <c r="B435" s="190" t="s">
        <v>2626</v>
      </c>
      <c r="C435" s="190">
        <v>2060</v>
      </c>
      <c r="D435" s="190" t="s">
        <v>1124</v>
      </c>
      <c r="E435" s="190">
        <v>320010432</v>
      </c>
      <c r="F435" s="39" t="s">
        <v>1205</v>
      </c>
      <c r="G435" s="190" t="s">
        <v>1725</v>
      </c>
      <c r="H435" s="190" t="s">
        <v>294</v>
      </c>
      <c r="I435" s="190"/>
      <c r="J435" s="190"/>
      <c r="K435" s="190"/>
      <c r="L435" s="190"/>
      <c r="M435" s="226">
        <v>13</v>
      </c>
      <c r="N435" s="162">
        <f t="shared" si="39"/>
        <v>73.094999999999999</v>
      </c>
      <c r="O435" s="161">
        <f>IF(H435="Accessories",0,(VLOOKUP(C435&amp;H435,EE!$I:$L,4,FALSE)))</f>
        <v>2.12</v>
      </c>
      <c r="P435" s="161">
        <f>IF('Simulação Added Value'!$M$5="GERENTE DE CONTA",((N435+O435)/(1-'Simulação Added Value'!$E$19)),((N435+O435)/(1-0.3)))</f>
        <v>103.03424657534248</v>
      </c>
      <c r="Q435" s="190"/>
      <c r="R435" s="190"/>
      <c r="S435" s="188">
        <v>73.094999999999999</v>
      </c>
      <c r="T435" s="188">
        <f>VLOOKUP(A435,'[1]Copia Custo Periodico P_Simulad'!$A:$I,9,0)</f>
        <v>73.094999999999999</v>
      </c>
      <c r="U435" s="188">
        <f t="shared" si="37"/>
        <v>0</v>
      </c>
      <c r="V435" s="148">
        <f t="shared" si="38"/>
        <v>0</v>
      </c>
      <c r="W435" s="188"/>
      <c r="X435" s="190"/>
      <c r="Y435" s="190"/>
    </row>
    <row r="436" spans="1:25" ht="15" customHeight="1">
      <c r="A436" s="46" t="str">
        <f t="shared" si="36"/>
        <v>BR0104342060</v>
      </c>
      <c r="B436" s="190" t="s">
        <v>2626</v>
      </c>
      <c r="C436" s="190">
        <v>2060</v>
      </c>
      <c r="D436" s="190" t="s">
        <v>1124</v>
      </c>
      <c r="E436" s="157">
        <v>320010434</v>
      </c>
      <c r="F436" s="39" t="s">
        <v>1313</v>
      </c>
      <c r="G436" s="190" t="s">
        <v>1813</v>
      </c>
      <c r="H436" s="190" t="s">
        <v>294</v>
      </c>
      <c r="I436" s="190"/>
      <c r="J436" s="190"/>
      <c r="K436" s="190"/>
      <c r="L436" s="190"/>
      <c r="M436" s="226">
        <v>13.45975</v>
      </c>
      <c r="N436" s="162">
        <f t="shared" si="39"/>
        <v>73.484309999999994</v>
      </c>
      <c r="O436" s="161">
        <f>IF(H436="Accessories",0,(VLOOKUP(C436&amp;H436,EE!$I:$L,4,FALSE)))</f>
        <v>2.12</v>
      </c>
      <c r="P436" s="161">
        <f>IF('Simulação Added Value'!$M$5="GERENTE DE CONTA",((N436+O436)/(1-'Simulação Added Value'!$E$19)),((N436+O436)/(1-0.3)))</f>
        <v>103.56754794520548</v>
      </c>
      <c r="Q436" s="63" t="e">
        <f>IF('Simulação Added Value'!$M$5="GERENTE DE CONTA",(((N436+O436)+VLOOKUP(A436,'Simulação Added Value'!$N$42:$O$42,2,0))/(1-'Simulação Added Value'!$E$19)),(((((N436+O436)+VLOOKUP(A436,'Simulação Added Value'!$N$42:$O$42,2,0)))/(1-'Simulação Added Value'!$E$19))))</f>
        <v>#N/A</v>
      </c>
      <c r="R436" s="63"/>
      <c r="S436" s="188">
        <v>73.484309999999994</v>
      </c>
      <c r="T436" s="188">
        <f>VLOOKUP(A436,'[1]Copia Custo Periodico P_Simulad'!$A:$I,9,0)</f>
        <v>73.484309999999994</v>
      </c>
      <c r="U436" s="188">
        <f t="shared" si="37"/>
        <v>0</v>
      </c>
      <c r="V436" s="148">
        <f t="shared" si="38"/>
        <v>0</v>
      </c>
      <c r="W436" s="188"/>
      <c r="X436" s="191"/>
      <c r="Y436" s="191"/>
    </row>
    <row r="437" spans="1:25" ht="15" customHeight="1">
      <c r="A437" s="46" t="str">
        <f t="shared" si="36"/>
        <v>BR0104412060</v>
      </c>
      <c r="B437" s="190" t="s">
        <v>2626</v>
      </c>
      <c r="C437" s="190">
        <v>2060</v>
      </c>
      <c r="D437" s="190" t="s">
        <v>1124</v>
      </c>
      <c r="E437" s="156"/>
      <c r="F437" s="245" t="s">
        <v>2690</v>
      </c>
      <c r="G437" s="190" t="s">
        <v>2697</v>
      </c>
      <c r="H437" s="190" t="s">
        <v>294</v>
      </c>
      <c r="I437" s="190"/>
      <c r="J437" s="190"/>
      <c r="K437" s="190"/>
      <c r="L437" s="190"/>
      <c r="M437" s="226">
        <v>19.5</v>
      </c>
      <c r="N437" s="162">
        <f t="shared" si="39"/>
        <v>70.171430000000001</v>
      </c>
      <c r="O437" s="161">
        <f>IF(H437="Accessories",0,(VLOOKUP(C437&amp;H437,EE!$I:$L,4,FALSE)))</f>
        <v>2.12</v>
      </c>
      <c r="P437" s="161">
        <f>IF('Simulação Added Value'!$M$5="GERENTE DE CONTA",((N437+O437)/(1-'Simulação Added Value'!$E$19)),((N437+O437)/(1-0.3)))</f>
        <v>99.029356164383572</v>
      </c>
      <c r="Q437" s="190"/>
      <c r="R437" s="190"/>
      <c r="S437" s="188">
        <v>70.171430000000001</v>
      </c>
      <c r="T437" s="188">
        <f>VLOOKUP(A437,'[1]Copia Custo Periodico P_Simulad'!$A:$I,9,0)</f>
        <v>70.171430000000001</v>
      </c>
      <c r="U437" s="188">
        <f t="shared" si="37"/>
        <v>0</v>
      </c>
      <c r="V437" s="148">
        <f t="shared" si="38"/>
        <v>0</v>
      </c>
      <c r="W437" s="190"/>
      <c r="X437" s="190"/>
      <c r="Y437" s="190"/>
    </row>
    <row r="438" spans="1:25" ht="15" customHeight="1">
      <c r="A438" s="46" t="str">
        <f t="shared" si="36"/>
        <v>BR0105152060</v>
      </c>
      <c r="B438" s="190" t="s">
        <v>2626</v>
      </c>
      <c r="C438" s="190">
        <v>2060</v>
      </c>
      <c r="D438" s="190" t="s">
        <v>1124</v>
      </c>
      <c r="E438" s="190">
        <v>320010515</v>
      </c>
      <c r="F438" s="39" t="s">
        <v>1224</v>
      </c>
      <c r="G438" s="190" t="s">
        <v>1745</v>
      </c>
      <c r="H438" s="190" t="s">
        <v>294</v>
      </c>
      <c r="I438" s="190"/>
      <c r="J438" s="190"/>
      <c r="K438" s="190"/>
      <c r="L438" s="190"/>
      <c r="M438" s="223">
        <v>15</v>
      </c>
      <c r="N438" s="162">
        <f t="shared" si="39"/>
        <v>52.945149999999998</v>
      </c>
      <c r="O438" s="161">
        <f>IF(H438="Accessories",0,(VLOOKUP(C438&amp;H438,EE!$I:$L,4,FALSE)))</f>
        <v>2.12</v>
      </c>
      <c r="P438" s="161">
        <f>IF('Simulação Added Value'!$M$5="GERENTE DE CONTA",((N438+O438)/(1-'Simulação Added Value'!$E$19)),((N438+O438)/(1-0.3)))</f>
        <v>75.431712328767119</v>
      </c>
      <c r="Q438" s="190"/>
      <c r="R438" s="190"/>
      <c r="S438" s="188">
        <v>52.945149999999998</v>
      </c>
      <c r="T438" s="188">
        <f>VLOOKUP(A438,'[1]Copia Custo Periodico P_Simulad'!$A:$I,9,0)</f>
        <v>52.945149999999998</v>
      </c>
      <c r="U438" s="188">
        <f t="shared" si="37"/>
        <v>0</v>
      </c>
      <c r="V438" s="148">
        <f t="shared" si="38"/>
        <v>0</v>
      </c>
      <c r="W438" s="190"/>
      <c r="X438" s="190"/>
      <c r="Y438" s="190"/>
    </row>
    <row r="439" spans="1:25" ht="15" customHeight="1">
      <c r="A439" s="46" t="str">
        <f t="shared" si="36"/>
        <v>BR0105422060</v>
      </c>
      <c r="B439" s="190" t="s">
        <v>2626</v>
      </c>
      <c r="C439" s="190">
        <v>2060</v>
      </c>
      <c r="D439" s="190" t="s">
        <v>1124</v>
      </c>
      <c r="E439" s="157">
        <v>320010542</v>
      </c>
      <c r="F439" s="39" t="s">
        <v>1274</v>
      </c>
      <c r="G439" s="190" t="s">
        <v>1789</v>
      </c>
      <c r="H439" s="190" t="s">
        <v>294</v>
      </c>
      <c r="I439" s="190"/>
      <c r="J439" s="190"/>
      <c r="K439" s="190"/>
      <c r="L439" s="190"/>
      <c r="M439" s="226">
        <v>18.5</v>
      </c>
      <c r="N439" s="162">
        <f t="shared" si="39"/>
        <v>59.56644</v>
      </c>
      <c r="O439" s="161">
        <f>IF(H439="Accessories",0,(VLOOKUP(C439&amp;H439,EE!$I:$L,4,FALSE)))</f>
        <v>2.12</v>
      </c>
      <c r="P439" s="161">
        <f>IF('Simulação Added Value'!$M$5="GERENTE DE CONTA",((N439+O439)/(1-'Simulação Added Value'!$E$19)),((N439+O439)/(1-0.3)))</f>
        <v>84.501972602739727</v>
      </c>
      <c r="Q439" s="63" t="e">
        <f>IF('Simulação Added Value'!$M$5="GERENTE DE CONTA",(((N439+O439)+VLOOKUP(A439,'Simulação Added Value'!$N$42:$O$42,2,0))/(1-'Simulação Added Value'!$E$19)),(((((N439+O439)+VLOOKUP(A439,'Simulação Added Value'!$N$42:$O$42,2,0)))/(1-'Simulação Added Value'!$E$19))))</f>
        <v>#N/A</v>
      </c>
      <c r="R439" s="63"/>
      <c r="S439" s="188">
        <v>59.56644</v>
      </c>
      <c r="T439" s="188">
        <f>VLOOKUP(A439,'[1]Copia Custo Periodico P_Simulad'!$A:$I,9,0)</f>
        <v>59.56644</v>
      </c>
      <c r="U439" s="188">
        <f t="shared" si="37"/>
        <v>0</v>
      </c>
      <c r="V439" s="148">
        <f t="shared" si="38"/>
        <v>0</v>
      </c>
      <c r="W439" s="188"/>
      <c r="X439" s="190"/>
      <c r="Y439" s="190"/>
    </row>
    <row r="440" spans="1:25" ht="15" customHeight="1">
      <c r="A440" s="46" t="str">
        <f t="shared" si="36"/>
        <v>BR0105672064</v>
      </c>
      <c r="B440" s="190" t="s">
        <v>2626</v>
      </c>
      <c r="C440" s="190">
        <v>2064</v>
      </c>
      <c r="D440" s="190" t="s">
        <v>1124</v>
      </c>
      <c r="E440" s="190">
        <v>320010567</v>
      </c>
      <c r="F440" s="39" t="s">
        <v>1218</v>
      </c>
      <c r="G440" s="190" t="s">
        <v>1739</v>
      </c>
      <c r="H440" s="190" t="s">
        <v>294</v>
      </c>
      <c r="I440" s="190"/>
      <c r="J440" s="190"/>
      <c r="K440" s="190"/>
      <c r="L440" s="190"/>
      <c r="M440" s="223">
        <v>14.3</v>
      </c>
      <c r="N440" s="162">
        <f t="shared" si="39"/>
        <v>60.335889999999999</v>
      </c>
      <c r="O440" s="161">
        <f>IF(H440="Accessories",0,(VLOOKUP(C440&amp;H440,EE!$I:$L,4,FALSE)))</f>
        <v>2.64</v>
      </c>
      <c r="P440" s="161">
        <f>IF('Simulação Added Value'!$M$5="GERENTE DE CONTA",((N440+O440)/(1-'Simulação Added Value'!$E$19)),((N440+O440)/(1-0.3)))</f>
        <v>86.26834246575342</v>
      </c>
      <c r="Q440" s="63" t="e">
        <f>IF('Simulação Added Value'!$M$5="GERENTE DE CONTA",(((N440+O440)+VLOOKUP(A440,'Simulação Added Value'!$N$42:$O$42,2,0))/(1-'Simulação Added Value'!$E$19)),(((((N440+O440)+VLOOKUP(A440,'Simulação Added Value'!$N$42:$O$42,2,0)))/(1-'Simulação Added Value'!$E$19))))</f>
        <v>#N/A</v>
      </c>
      <c r="R440" s="63"/>
      <c r="S440" s="188">
        <v>60.335889999999999</v>
      </c>
      <c r="T440" s="188">
        <f>VLOOKUP(A440,'[1]Copia Custo Periodico P_Simulad'!$A:$I,9,0)</f>
        <v>60.335889999999999</v>
      </c>
      <c r="U440" s="188">
        <f t="shared" si="37"/>
        <v>0</v>
      </c>
      <c r="V440" s="148">
        <f t="shared" si="38"/>
        <v>0</v>
      </c>
      <c r="W440" s="190"/>
      <c r="X440" s="190"/>
      <c r="Y440" s="190"/>
    </row>
    <row r="441" spans="1:25" ht="15" customHeight="1">
      <c r="A441" s="46" t="str">
        <f t="shared" si="36"/>
        <v>BR0106002061</v>
      </c>
      <c r="B441" s="190" t="s">
        <v>2626</v>
      </c>
      <c r="C441" s="190">
        <v>2061</v>
      </c>
      <c r="D441" s="190" t="s">
        <v>1124</v>
      </c>
      <c r="E441" s="190">
        <v>320010600</v>
      </c>
      <c r="F441" s="39" t="s">
        <v>1316</v>
      </c>
      <c r="G441" s="190" t="s">
        <v>1758</v>
      </c>
      <c r="H441" s="190" t="s">
        <v>294</v>
      </c>
      <c r="I441" s="190"/>
      <c r="J441" s="190"/>
      <c r="K441" s="190"/>
      <c r="L441" s="190"/>
      <c r="M441" s="223">
        <v>13.45975</v>
      </c>
      <c r="N441" s="162">
        <f t="shared" si="39"/>
        <v>45.154629999999997</v>
      </c>
      <c r="O441" s="161">
        <f>IF(H441="Accessories",0,(VLOOKUP(C441&amp;H441,EE!$I:$L,4,FALSE)))</f>
        <v>1.8</v>
      </c>
      <c r="P441" s="161">
        <f>IF('Simulação Added Value'!$M$5="GERENTE DE CONTA",((N441+O441)/(1-'Simulação Added Value'!$E$19)),((N441+O441)/(1-0.3)))</f>
        <v>64.32141095890411</v>
      </c>
      <c r="Q441" s="190"/>
      <c r="R441" s="190"/>
      <c r="S441" s="188">
        <v>45.154629999999997</v>
      </c>
      <c r="T441" s="188">
        <f>VLOOKUP(A441,'[1]Copia Custo Periodico P_Simulad'!$A:$I,9,0)</f>
        <v>45.154629999999997</v>
      </c>
      <c r="U441" s="188">
        <f t="shared" si="37"/>
        <v>0</v>
      </c>
      <c r="V441" s="148">
        <f t="shared" si="38"/>
        <v>0</v>
      </c>
      <c r="W441" s="190"/>
      <c r="X441" s="190"/>
      <c r="Y441" s="190"/>
    </row>
    <row r="442" spans="1:25" ht="15" customHeight="1">
      <c r="A442" s="46" t="str">
        <f t="shared" si="36"/>
        <v>BR0106272060</v>
      </c>
      <c r="B442" s="190" t="s">
        <v>2626</v>
      </c>
      <c r="C442" s="190">
        <v>2060</v>
      </c>
      <c r="D442" s="190" t="s">
        <v>1124</v>
      </c>
      <c r="E442" s="190">
        <v>320010627</v>
      </c>
      <c r="F442" s="39" t="s">
        <v>1308</v>
      </c>
      <c r="G442" s="190" t="s">
        <v>1821</v>
      </c>
      <c r="H442" s="190" t="s">
        <v>294</v>
      </c>
      <c r="I442" s="190"/>
      <c r="J442" s="190"/>
      <c r="K442" s="190"/>
      <c r="L442" s="190"/>
      <c r="M442" s="226">
        <v>13</v>
      </c>
      <c r="N442" s="162">
        <f t="shared" si="39"/>
        <v>52.27843</v>
      </c>
      <c r="O442" s="161">
        <f>IF(H442="Accessories",0,(VLOOKUP(C442&amp;H442,EE!$I:$L,4,FALSE)))</f>
        <v>2.12</v>
      </c>
      <c r="P442" s="161">
        <f>IF('Simulação Added Value'!$M$5="GERENTE DE CONTA",((N442+O442)/(1-'Simulação Added Value'!$E$19)),((N442+O442)/(1-0.3)))</f>
        <v>74.518397260273971</v>
      </c>
      <c r="Q442" s="63" t="e">
        <f>IF('Simulação Added Value'!$M$5="GERENTE DE CONTA",(((N442+O442)+VLOOKUP(A442,'Simulação Added Value'!$N$42:$O$42,2,0))/(1-'Simulação Added Value'!$E$19)),(((((N442+O442)+VLOOKUP(A442,'Simulação Added Value'!$N$42:$O$42,2,0)))/(1-'Simulação Added Value'!$E$19))))</f>
        <v>#N/A</v>
      </c>
      <c r="R442" s="63"/>
      <c r="S442" s="188">
        <v>52.27843</v>
      </c>
      <c r="T442" s="188">
        <f>VLOOKUP(A442,'[1]Copia Custo Periodico P_Simulad'!$A:$I,9,0)</f>
        <v>52.27843</v>
      </c>
      <c r="U442" s="188">
        <f t="shared" si="37"/>
        <v>0</v>
      </c>
      <c r="V442" s="148">
        <f t="shared" si="38"/>
        <v>0</v>
      </c>
      <c r="W442" s="190"/>
      <c r="X442" s="190"/>
      <c r="Y442" s="190"/>
    </row>
    <row r="443" spans="1:25" ht="15" customHeight="1">
      <c r="A443" s="46" t="str">
        <f t="shared" si="36"/>
        <v>BR0107812060</v>
      </c>
      <c r="B443" s="190" t="s">
        <v>2626</v>
      </c>
      <c r="C443" s="190">
        <v>2060</v>
      </c>
      <c r="D443" s="190" t="s">
        <v>1124</v>
      </c>
      <c r="E443" s="157">
        <v>320010781</v>
      </c>
      <c r="F443" s="39" t="s">
        <v>1231</v>
      </c>
      <c r="G443" s="190" t="s">
        <v>1752</v>
      </c>
      <c r="H443" s="190" t="s">
        <v>294</v>
      </c>
      <c r="I443" s="190"/>
      <c r="J443" s="190"/>
      <c r="K443" s="190"/>
      <c r="L443" s="190"/>
      <c r="M443" s="226">
        <v>16.2</v>
      </c>
      <c r="N443" s="162">
        <f t="shared" si="39"/>
        <v>37.320279999999997</v>
      </c>
      <c r="O443" s="161">
        <f>IF(H443="Accessories",0,(VLOOKUP(C443&amp;H443,EE!$I:$L,4,FALSE)))</f>
        <v>2.12</v>
      </c>
      <c r="P443" s="161">
        <f>IF('Simulação Added Value'!$M$5="GERENTE DE CONTA",((N443+O443)/(1-'Simulação Added Value'!$E$19)),((N443+O443)/(1-0.3)))</f>
        <v>54.027780821917801</v>
      </c>
      <c r="Q443" s="63" t="e">
        <f>IF('Simulação Added Value'!$M$5="GERENTE DE CONTA",(((N443+O443)+VLOOKUP(A443,'Simulação Added Value'!$N$42:$O$42,2,0))/(1-'Simulação Added Value'!$E$19)),(((((N443+O443)+VLOOKUP(A443,'Simulação Added Value'!$N$42:$O$42,2,0)))/(1-'Simulação Added Value'!$E$19))))</f>
        <v>#N/A</v>
      </c>
      <c r="R443" s="63"/>
      <c r="S443" s="188">
        <v>37.320279999999997</v>
      </c>
      <c r="T443" s="188">
        <f>VLOOKUP(A443,'[1]Copia Custo Periodico P_Simulad'!$A:$I,9,0)</f>
        <v>37.320279999999997</v>
      </c>
      <c r="U443" s="188">
        <f t="shared" si="37"/>
        <v>0</v>
      </c>
      <c r="V443" s="148">
        <f t="shared" si="38"/>
        <v>0</v>
      </c>
      <c r="W443" s="188"/>
      <c r="X443" s="190"/>
      <c r="Y443" s="190"/>
    </row>
    <row r="444" spans="1:25" ht="15" customHeight="1">
      <c r="A444" s="46" t="str">
        <f t="shared" si="36"/>
        <v>BR0107882060</v>
      </c>
      <c r="B444" s="190" t="s">
        <v>2626</v>
      </c>
      <c r="C444" s="190">
        <v>2060</v>
      </c>
      <c r="D444" s="190" t="s">
        <v>1124</v>
      </c>
      <c r="E444" s="190">
        <v>320010788</v>
      </c>
      <c r="F444" s="39" t="s">
        <v>1248</v>
      </c>
      <c r="G444" s="190" t="s">
        <v>1766</v>
      </c>
      <c r="H444" s="190" t="s">
        <v>294</v>
      </c>
      <c r="I444" s="190"/>
      <c r="J444" s="190"/>
      <c r="K444" s="190"/>
      <c r="L444" s="190"/>
      <c r="M444" s="226">
        <v>15.331099999999999</v>
      </c>
      <c r="N444" s="162">
        <f t="shared" si="39"/>
        <v>59.107640000000004</v>
      </c>
      <c r="O444" s="161">
        <f>IF(H444="Accessories",0,(VLOOKUP(C444&amp;H444,EE!$I:$L,4,FALSE)))</f>
        <v>2.12</v>
      </c>
      <c r="P444" s="161">
        <f>IF('Simulação Added Value'!$M$5="GERENTE DE CONTA",((N444+O444)/(1-'Simulação Added Value'!$E$19)),((N444+O444)/(1-0.3)))</f>
        <v>83.873479452054795</v>
      </c>
      <c r="Q444" s="190"/>
      <c r="R444" s="190"/>
      <c r="S444" s="188">
        <v>59.107640000000004</v>
      </c>
      <c r="T444" s="188">
        <f>VLOOKUP(A444,'[1]Copia Custo Periodico P_Simulad'!$A:$I,9,0)</f>
        <v>59.107640000000004</v>
      </c>
      <c r="U444" s="188">
        <f t="shared" si="37"/>
        <v>0</v>
      </c>
      <c r="V444" s="148">
        <f t="shared" si="38"/>
        <v>0</v>
      </c>
      <c r="W444" s="188"/>
      <c r="X444" s="190"/>
      <c r="Y444" s="190"/>
    </row>
    <row r="445" spans="1:25" ht="15" customHeight="1">
      <c r="A445" s="46" t="str">
        <f t="shared" si="36"/>
        <v>BR0107882064</v>
      </c>
      <c r="B445" s="190" t="s">
        <v>2626</v>
      </c>
      <c r="C445" s="190">
        <v>2064</v>
      </c>
      <c r="D445" s="190" t="s">
        <v>1124</v>
      </c>
      <c r="E445" s="156"/>
      <c r="F445" s="245" t="s">
        <v>1248</v>
      </c>
      <c r="G445" s="190" t="s">
        <v>2670</v>
      </c>
      <c r="H445" s="190" t="s">
        <v>294</v>
      </c>
      <c r="I445" s="190"/>
      <c r="J445" s="190"/>
      <c r="K445" s="190"/>
      <c r="L445" s="190"/>
      <c r="M445" s="223">
        <v>15.331099999999999</v>
      </c>
      <c r="N445" s="162">
        <f t="shared" si="39"/>
        <v>57.440159999999999</v>
      </c>
      <c r="O445" s="161">
        <f>IF(H445="Accessories",0,(VLOOKUP(C445&amp;H445,EE!$I:$L,4,FALSE)))</f>
        <v>2.64</v>
      </c>
      <c r="P445" s="161">
        <f>IF('Simulação Added Value'!$M$5="GERENTE DE CONTA",((N445+O445)/(1-'Simulação Added Value'!$E$19)),((N445+O445)/(1-0.3)))</f>
        <v>82.301589041095895</v>
      </c>
      <c r="Q445" s="190"/>
      <c r="R445" s="190"/>
      <c r="S445" s="188">
        <v>57.440159999999999</v>
      </c>
      <c r="T445" s="188">
        <f>VLOOKUP(A445,'[1]Copia Custo Periodico P_Simulad'!$A:$I,9,0)</f>
        <v>57.440159999999999</v>
      </c>
      <c r="U445" s="188">
        <f t="shared" si="37"/>
        <v>0</v>
      </c>
      <c r="V445" s="148">
        <f t="shared" si="38"/>
        <v>0</v>
      </c>
      <c r="W445" s="190"/>
      <c r="X445" s="190"/>
      <c r="Y445" s="190"/>
    </row>
    <row r="446" spans="1:25" ht="15" customHeight="1">
      <c r="A446" s="46" t="str">
        <f t="shared" si="36"/>
        <v>BR0108342060</v>
      </c>
      <c r="B446" s="190" t="s">
        <v>2626</v>
      </c>
      <c r="C446" s="190">
        <v>2060</v>
      </c>
      <c r="D446" s="190" t="s">
        <v>1124</v>
      </c>
      <c r="E446" s="190">
        <v>320010834</v>
      </c>
      <c r="F446" s="39" t="s">
        <v>1247</v>
      </c>
      <c r="G446" s="190" t="s">
        <v>1765</v>
      </c>
      <c r="H446" s="190" t="s">
        <v>294</v>
      </c>
      <c r="I446" s="190"/>
      <c r="J446" s="190"/>
      <c r="K446" s="190"/>
      <c r="L446" s="190"/>
      <c r="M446" s="223">
        <v>14</v>
      </c>
      <c r="N446" s="162">
        <f t="shared" si="39"/>
        <v>55.880949999999999</v>
      </c>
      <c r="O446" s="161">
        <f>IF(H446="Accessories",0,(VLOOKUP(C446&amp;H446,EE!$I:$L,4,FALSE)))</f>
        <v>2.12</v>
      </c>
      <c r="P446" s="161">
        <f>IF('Simulação Added Value'!$M$5="GERENTE DE CONTA",((N446+O446)/(1-'Simulação Added Value'!$E$19)),((N446+O446)/(1-0.3)))</f>
        <v>79.453356164383564</v>
      </c>
      <c r="Q446" s="190"/>
      <c r="R446" s="190"/>
      <c r="S446" s="188">
        <v>55.880949999999999</v>
      </c>
      <c r="T446" s="188">
        <f>VLOOKUP(A446,'[1]Copia Custo Periodico P_Simulad'!$A:$I,9,0)</f>
        <v>55.880949999999999</v>
      </c>
      <c r="U446" s="188">
        <f t="shared" si="37"/>
        <v>0</v>
      </c>
      <c r="V446" s="148">
        <f t="shared" si="38"/>
        <v>0</v>
      </c>
      <c r="W446" s="190"/>
      <c r="X446" s="190"/>
      <c r="Y446" s="190"/>
    </row>
    <row r="447" spans="1:25" ht="15" customHeight="1">
      <c r="A447" s="46" t="str">
        <f t="shared" si="36"/>
        <v>BR0108372060</v>
      </c>
      <c r="B447" s="190" t="s">
        <v>2626</v>
      </c>
      <c r="C447" s="190">
        <v>2060</v>
      </c>
      <c r="D447" s="190" t="s">
        <v>1124</v>
      </c>
      <c r="E447" s="190">
        <v>320010837</v>
      </c>
      <c r="F447" s="39" t="s">
        <v>1265</v>
      </c>
      <c r="G447" s="190" t="s">
        <v>1782</v>
      </c>
      <c r="H447" s="190" t="s">
        <v>294</v>
      </c>
      <c r="I447" s="190"/>
      <c r="J447" s="190"/>
      <c r="K447" s="190"/>
      <c r="L447" s="190"/>
      <c r="M447" s="223">
        <v>18.07</v>
      </c>
      <c r="N447" s="162">
        <f t="shared" si="39"/>
        <v>56.932720000000003</v>
      </c>
      <c r="O447" s="161">
        <f>IF(H447="Accessories",0,(VLOOKUP(C447&amp;H447,EE!$I:$L,4,FALSE)))</f>
        <v>2.12</v>
      </c>
      <c r="P447" s="161">
        <f>IF('Simulação Added Value'!$M$5="GERENTE DE CONTA",((N447+O447)/(1-'Simulação Added Value'!$E$19)),((N447+O447)/(1-0.3)))</f>
        <v>80.894136986301376</v>
      </c>
      <c r="Q447" s="190"/>
      <c r="R447" s="190"/>
      <c r="S447" s="188">
        <v>56.932720000000003</v>
      </c>
      <c r="T447" s="188">
        <f>VLOOKUP(A447,'[1]Copia Custo Periodico P_Simulad'!$A:$I,9,0)</f>
        <v>56.932720000000003</v>
      </c>
      <c r="U447" s="188">
        <f t="shared" si="37"/>
        <v>0</v>
      </c>
      <c r="V447" s="148">
        <f t="shared" si="38"/>
        <v>0</v>
      </c>
      <c r="W447" s="190"/>
      <c r="X447" s="190"/>
      <c r="Y447" s="190"/>
    </row>
    <row r="448" spans="1:25" ht="15" customHeight="1">
      <c r="A448" s="46" t="str">
        <f t="shared" si="36"/>
        <v>BR0108422060</v>
      </c>
      <c r="B448" s="190" t="s">
        <v>2626</v>
      </c>
      <c r="C448" s="190">
        <v>2060</v>
      </c>
      <c r="D448" s="190" t="s">
        <v>1124</v>
      </c>
      <c r="E448" s="190">
        <v>320010842</v>
      </c>
      <c r="F448" s="39" t="s">
        <v>1300</v>
      </c>
      <c r="G448" s="190" t="s">
        <v>1816</v>
      </c>
      <c r="H448" s="190" t="s">
        <v>294</v>
      </c>
      <c r="I448" s="190"/>
      <c r="J448" s="190"/>
      <c r="K448" s="190"/>
      <c r="L448" s="190"/>
      <c r="M448" s="227">
        <v>15</v>
      </c>
      <c r="N448" s="162">
        <f t="shared" si="39"/>
        <v>59.816220000000001</v>
      </c>
      <c r="O448" s="161">
        <f>IF(H448="Accessories",0,(VLOOKUP(C448&amp;H448,EE!$I:$L,4,FALSE)))</f>
        <v>2.12</v>
      </c>
      <c r="P448" s="161">
        <f>IF('Simulação Added Value'!$M$5="GERENTE DE CONTA",((N448+O448)/(1-'Simulação Added Value'!$E$19)),((N448+O448)/(1-0.3)))</f>
        <v>84.844136986301365</v>
      </c>
      <c r="Q448" s="190"/>
      <c r="R448" s="190"/>
      <c r="S448" s="188">
        <v>59.816220000000001</v>
      </c>
      <c r="T448" s="188">
        <f>VLOOKUP(A448,'[1]Copia Custo Periodico P_Simulad'!$A:$I,9,0)</f>
        <v>59.816220000000001</v>
      </c>
      <c r="U448" s="188">
        <f t="shared" si="37"/>
        <v>0</v>
      </c>
      <c r="V448" s="148">
        <f t="shared" si="38"/>
        <v>0</v>
      </c>
      <c r="W448" s="190"/>
      <c r="X448" s="190"/>
      <c r="Y448" s="190"/>
    </row>
    <row r="449" spans="1:25" ht="15" customHeight="1">
      <c r="A449" s="46" t="str">
        <f t="shared" si="36"/>
        <v>BR0108842060</v>
      </c>
      <c r="B449" s="190" t="s">
        <v>2626</v>
      </c>
      <c r="C449" s="190">
        <v>2060</v>
      </c>
      <c r="D449" s="190" t="s">
        <v>1124</v>
      </c>
      <c r="E449" s="165">
        <v>320010884</v>
      </c>
      <c r="F449" s="39" t="s">
        <v>1228</v>
      </c>
      <c r="G449" s="190" t="s">
        <v>1749</v>
      </c>
      <c r="H449" s="190" t="s">
        <v>294</v>
      </c>
      <c r="I449" s="190"/>
      <c r="J449" s="190"/>
      <c r="K449" s="168"/>
      <c r="L449" s="190"/>
      <c r="M449" s="226">
        <v>15</v>
      </c>
      <c r="N449" s="162">
        <f t="shared" si="39"/>
        <v>52.567799999999998</v>
      </c>
      <c r="O449" s="161">
        <f>IF(H449="Accessories",0,(VLOOKUP(C449&amp;H449,EE!$I:$L,4,FALSE)))</f>
        <v>2.12</v>
      </c>
      <c r="P449" s="161">
        <f>IF('Simulação Added Value'!$M$5="GERENTE DE CONTA",((N449+O449)/(1-'Simulação Added Value'!$E$19)),((N449+O449)/(1-0.3)))</f>
        <v>74.914794520547943</v>
      </c>
      <c r="Q449" s="63" t="e">
        <f>IF('Simulação Added Value'!$M$5="GERENTE DE CONTA",(((N449+O449)+VLOOKUP(A449,'Simulação Added Value'!$N$42:$O$42,2,0))/(1-'Simulação Added Value'!$E$19)),(((((N449+O449)+VLOOKUP(A449,'Simulação Added Value'!$N$42:$O$42,2,0)))/(1-'Simulação Added Value'!$E$19))))</f>
        <v>#N/A</v>
      </c>
      <c r="R449" s="63"/>
      <c r="S449" s="188">
        <v>52.567799999999998</v>
      </c>
      <c r="T449" s="188">
        <f>VLOOKUP(A449,'[1]Copia Custo Periodico P_Simulad'!$A:$I,9,0)</f>
        <v>52.567799999999998</v>
      </c>
      <c r="U449" s="188">
        <f t="shared" si="37"/>
        <v>0</v>
      </c>
      <c r="V449" s="148">
        <f t="shared" si="38"/>
        <v>0</v>
      </c>
      <c r="W449" s="188"/>
      <c r="X449" s="191"/>
      <c r="Y449" s="191"/>
    </row>
    <row r="450" spans="1:25" ht="15" customHeight="1">
      <c r="A450" s="46" t="str">
        <f t="shared" si="36"/>
        <v>BR0108852060</v>
      </c>
      <c r="B450" s="190" t="s">
        <v>2626</v>
      </c>
      <c r="C450" s="190">
        <v>2060</v>
      </c>
      <c r="D450" s="190" t="s">
        <v>1124</v>
      </c>
      <c r="E450" s="157">
        <v>320010885</v>
      </c>
      <c r="F450" s="39" t="s">
        <v>1284</v>
      </c>
      <c r="G450" s="190" t="s">
        <v>1799</v>
      </c>
      <c r="H450" s="190" t="s">
        <v>294</v>
      </c>
      <c r="I450" s="190"/>
      <c r="J450" s="190"/>
      <c r="K450" s="190"/>
      <c r="L450" s="190"/>
      <c r="M450" s="226">
        <v>15.32995</v>
      </c>
      <c r="N450" s="162">
        <f t="shared" si="39"/>
        <v>61.341230000000003</v>
      </c>
      <c r="O450" s="161">
        <f>IF(H450="Accessories",0,(VLOOKUP(C450&amp;H450,EE!$I:$L,4,FALSE)))</f>
        <v>2.12</v>
      </c>
      <c r="P450" s="161">
        <f>IF('Simulação Added Value'!$M$5="GERENTE DE CONTA",((N450+O450)/(1-'Simulação Added Value'!$E$19)),((N450+O450)/(1-0.3)))</f>
        <v>86.933191780821915</v>
      </c>
      <c r="Q450" s="63" t="e">
        <f>IF('Simulação Added Value'!$M$5="GERENTE DE CONTA",(((N450+O450)+VLOOKUP(A450,'Simulação Added Value'!$N$42:$O$42,2,0))/(1-'Simulação Added Value'!$E$19)),(((((N450+O450)+VLOOKUP(A450,'Simulação Added Value'!$N$42:$O$42,2,0)))/(1-'Simulação Added Value'!$E$19))))</f>
        <v>#N/A</v>
      </c>
      <c r="R450" s="63"/>
      <c r="S450" s="188">
        <v>61.341230000000003</v>
      </c>
      <c r="T450" s="188">
        <f>VLOOKUP(A450,'[1]Copia Custo Periodico P_Simulad'!$A:$I,9,0)</f>
        <v>61.341230000000003</v>
      </c>
      <c r="U450" s="188">
        <f t="shared" si="37"/>
        <v>0</v>
      </c>
      <c r="V450" s="148">
        <f t="shared" si="38"/>
        <v>0</v>
      </c>
      <c r="W450" s="188"/>
      <c r="X450" s="191"/>
      <c r="Y450" s="191"/>
    </row>
    <row r="451" spans="1:25" ht="15" customHeight="1">
      <c r="A451" s="46" t="str">
        <f t="shared" ref="A451:A514" si="40">F451&amp;C451</f>
        <v>BR0108852064</v>
      </c>
      <c r="B451" s="190" t="s">
        <v>2626</v>
      </c>
      <c r="C451" s="190">
        <v>2064</v>
      </c>
      <c r="D451" s="190" t="s">
        <v>1124</v>
      </c>
      <c r="E451" s="156"/>
      <c r="F451" s="245" t="s">
        <v>1284</v>
      </c>
      <c r="G451" s="190" t="s">
        <v>2777</v>
      </c>
      <c r="H451" s="182" t="s">
        <v>294</v>
      </c>
      <c r="I451" s="190"/>
      <c r="J451" s="190"/>
      <c r="K451" s="190"/>
      <c r="L451" s="190"/>
      <c r="M451" s="226">
        <v>15.32995</v>
      </c>
      <c r="N451" s="162">
        <f t="shared" si="39"/>
        <v>61.34122</v>
      </c>
      <c r="O451" s="161">
        <f>IF(H451="Accessories",0,(VLOOKUP(C451&amp;H451,EE!$I:$L,4,FALSE)))</f>
        <v>2.64</v>
      </c>
      <c r="P451" s="161">
        <f>IF('Simulação Added Value'!$M$5="GERENTE DE CONTA",((N451+O451)/(1-'Simulação Added Value'!$E$19)),((N451+O451)/(1-0.3)))</f>
        <v>87.645506849315069</v>
      </c>
      <c r="Q451" s="190"/>
      <c r="R451" s="190"/>
      <c r="S451" s="188">
        <v>61.34122</v>
      </c>
      <c r="T451" s="188">
        <f>VLOOKUP(A451,'[1]Copia Custo Periodico P_Simulad'!$A:$I,9,0)</f>
        <v>61.34122</v>
      </c>
      <c r="U451" s="188">
        <f t="shared" ref="U451:U514" si="41">T451-S451</f>
        <v>0</v>
      </c>
      <c r="V451" s="148">
        <f t="shared" ref="V451:V514" si="42">IF(S451=0,0,T451/S451-1)</f>
        <v>0</v>
      </c>
      <c r="W451" s="190"/>
      <c r="X451" s="190"/>
      <c r="Y451" s="190"/>
    </row>
    <row r="452" spans="1:25" ht="15" customHeight="1">
      <c r="A452" s="46" t="str">
        <f t="shared" si="40"/>
        <v>BR0108862060</v>
      </c>
      <c r="B452" s="190" t="s">
        <v>2626</v>
      </c>
      <c r="C452" s="190">
        <v>2060</v>
      </c>
      <c r="D452" s="190" t="s">
        <v>1124</v>
      </c>
      <c r="E452" s="157">
        <v>320010886</v>
      </c>
      <c r="F452" s="39" t="s">
        <v>1277</v>
      </c>
      <c r="G452" s="190" t="s">
        <v>1792</v>
      </c>
      <c r="H452" s="190" t="s">
        <v>294</v>
      </c>
      <c r="I452" s="190"/>
      <c r="J452" s="190"/>
      <c r="K452" s="190"/>
      <c r="L452" s="190"/>
      <c r="M452" s="226">
        <v>15.32995</v>
      </c>
      <c r="N452" s="162">
        <f t="shared" si="39"/>
        <v>58.740659999999998</v>
      </c>
      <c r="O452" s="161">
        <f>IF(H452="Accessories",0,(VLOOKUP(C452&amp;H452,EE!$I:$L,4,FALSE)))</f>
        <v>2.12</v>
      </c>
      <c r="P452" s="161">
        <f>IF('Simulação Added Value'!$M$5="GERENTE DE CONTA",((N452+O452)/(1-'Simulação Added Value'!$E$19)),((N452+O452)/(1-0.3)))</f>
        <v>83.370767123287663</v>
      </c>
      <c r="Q452" s="63" t="e">
        <f>IF('Simulação Added Value'!$M$5="GERENTE DE CONTA",(((N452+O452)+VLOOKUP(A452,'Simulação Added Value'!$N$42:$O$42,2,0))/(1-'Simulação Added Value'!$E$19)),(((((N452+O452)+VLOOKUP(A452,'Simulação Added Value'!$N$42:$O$42,2,0)))/(1-'Simulação Added Value'!$E$19))))</f>
        <v>#N/A</v>
      </c>
      <c r="R452" s="63"/>
      <c r="S452" s="188">
        <v>58.740659999999998</v>
      </c>
      <c r="T452" s="188">
        <f>VLOOKUP(A452,'[1]Copia Custo Periodico P_Simulad'!$A:$I,9,0)</f>
        <v>58.740659999999998</v>
      </c>
      <c r="U452" s="188">
        <f t="shared" si="41"/>
        <v>0</v>
      </c>
      <c r="V452" s="148">
        <f t="shared" si="42"/>
        <v>0</v>
      </c>
      <c r="W452" s="188"/>
      <c r="X452" s="191"/>
      <c r="Y452" s="191"/>
    </row>
    <row r="453" spans="1:25" ht="15" customHeight="1">
      <c r="A453" s="46" t="str">
        <f t="shared" si="40"/>
        <v>BR0109042064</v>
      </c>
      <c r="B453" s="190" t="s">
        <v>2626</v>
      </c>
      <c r="C453" s="198">
        <v>2064</v>
      </c>
      <c r="D453" s="190" t="s">
        <v>1124</v>
      </c>
      <c r="E453" s="190"/>
      <c r="F453" s="39" t="s">
        <v>1263</v>
      </c>
      <c r="G453" s="190" t="s">
        <v>2088</v>
      </c>
      <c r="H453" s="190" t="s">
        <v>294</v>
      </c>
      <c r="I453" s="190"/>
      <c r="J453" s="190"/>
      <c r="K453" s="190"/>
      <c r="L453" s="190"/>
      <c r="M453" s="225">
        <v>13.61021</v>
      </c>
      <c r="N453" s="162">
        <f t="shared" si="39"/>
        <v>57.598100000000002</v>
      </c>
      <c r="O453" s="161">
        <f>IF(H453="Accessories",0,(VLOOKUP(C453&amp;H453,EE!$I:$L,4,FALSE)))</f>
        <v>2.64</v>
      </c>
      <c r="P453" s="161">
        <f>IF('Simulação Added Value'!$M$5="GERENTE DE CONTA",((N453+O453)/(1-'Simulação Added Value'!$E$19)),((N453+O453)/(1-0.3)))</f>
        <v>82.517945205479464</v>
      </c>
      <c r="Q453" s="190"/>
      <c r="R453" s="190"/>
      <c r="S453" s="188">
        <v>57.598100000000002</v>
      </c>
      <c r="T453" s="188">
        <f>VLOOKUP(A453,'[1]Copia Custo Periodico P_Simulad'!$A:$I,9,0)</f>
        <v>57.598100000000002</v>
      </c>
      <c r="U453" s="188">
        <f t="shared" si="41"/>
        <v>0</v>
      </c>
      <c r="V453" s="148">
        <f t="shared" si="42"/>
        <v>0</v>
      </c>
      <c r="W453" s="190"/>
      <c r="X453" s="190"/>
      <c r="Y453" s="190"/>
    </row>
    <row r="454" spans="1:25" ht="15" customHeight="1">
      <c r="A454" s="46" t="str">
        <f t="shared" si="40"/>
        <v>BR0109292060</v>
      </c>
      <c r="B454" s="190" t="s">
        <v>2626</v>
      </c>
      <c r="C454" s="190">
        <v>2060</v>
      </c>
      <c r="D454" s="190" t="s">
        <v>1124</v>
      </c>
      <c r="E454" s="190">
        <v>320010929</v>
      </c>
      <c r="F454" s="39" t="s">
        <v>1276</v>
      </c>
      <c r="G454" s="190" t="s">
        <v>1791</v>
      </c>
      <c r="H454" s="190" t="s">
        <v>294</v>
      </c>
      <c r="I454" s="190"/>
      <c r="J454" s="190"/>
      <c r="K454" s="190"/>
      <c r="L454" s="190"/>
      <c r="M454" s="226">
        <v>15</v>
      </c>
      <c r="N454" s="162">
        <f t="shared" si="39"/>
        <v>58.244869999999999</v>
      </c>
      <c r="O454" s="161">
        <f>IF(H454="Accessories",0,(VLOOKUP(C454&amp;H454,EE!$I:$L,4,FALSE)))</f>
        <v>2.12</v>
      </c>
      <c r="P454" s="161">
        <f>IF('Simulação Added Value'!$M$5="GERENTE DE CONTA",((N454+O454)/(1-'Simulação Added Value'!$E$19)),((N454+O454)/(1-0.3)))</f>
        <v>82.691602739726022</v>
      </c>
      <c r="Q454" s="190"/>
      <c r="R454" s="190"/>
      <c r="S454" s="188">
        <v>58.244869999999999</v>
      </c>
      <c r="T454" s="188">
        <f>VLOOKUP(A454,'[1]Copia Custo Periodico P_Simulad'!$A:$I,9,0)</f>
        <v>58.244869999999999</v>
      </c>
      <c r="U454" s="188">
        <f t="shared" si="41"/>
        <v>0</v>
      </c>
      <c r="V454" s="148">
        <f t="shared" si="42"/>
        <v>0</v>
      </c>
      <c r="W454" s="188"/>
      <c r="X454" s="190"/>
      <c r="Y454" s="190"/>
    </row>
    <row r="455" spans="1:25" ht="15" customHeight="1">
      <c r="A455" s="46" t="str">
        <f t="shared" si="40"/>
        <v>BR0109352060</v>
      </c>
      <c r="B455" s="190" t="s">
        <v>2626</v>
      </c>
      <c r="C455" s="190">
        <v>2060</v>
      </c>
      <c r="D455" s="190" t="s">
        <v>1124</v>
      </c>
      <c r="E455" s="190"/>
      <c r="F455" s="39" t="s">
        <v>2859</v>
      </c>
      <c r="G455" s="190" t="s">
        <v>2566</v>
      </c>
      <c r="H455" s="190" t="s">
        <v>294</v>
      </c>
      <c r="I455" s="190"/>
      <c r="J455" s="190"/>
      <c r="K455" s="190"/>
      <c r="L455" s="190"/>
      <c r="M455" s="225">
        <v>14</v>
      </c>
      <c r="N455" s="162">
        <f t="shared" si="39"/>
        <v>54.687139999999999</v>
      </c>
      <c r="O455" s="161">
        <f>IF(H455="Accessories",0,(VLOOKUP(C455&amp;H455,EE!$I:$L,4,FALSE)))</f>
        <v>2.12</v>
      </c>
      <c r="P455" s="161">
        <f>IF('Simulação Added Value'!$M$5="GERENTE DE CONTA",((N455+O455)/(1-'Simulação Added Value'!$E$19)),((N455+O455)/(1-0.3)))</f>
        <v>77.817999999999998</v>
      </c>
      <c r="Q455" s="190"/>
      <c r="R455" s="190"/>
      <c r="S455" s="193">
        <v>54.687139999999999</v>
      </c>
      <c r="T455" s="188">
        <f>VLOOKUP(A455,'[1]Copia Custo Periodico P_Simulad'!$A:$I,9,0)</f>
        <v>54.687139999999999</v>
      </c>
      <c r="U455" s="188">
        <f t="shared" si="41"/>
        <v>0</v>
      </c>
      <c r="V455" s="148">
        <f t="shared" si="42"/>
        <v>0</v>
      </c>
      <c r="W455" s="190"/>
      <c r="X455" s="190"/>
      <c r="Y455" s="190"/>
    </row>
    <row r="456" spans="1:25" ht="15" customHeight="1">
      <c r="A456" s="46" t="str">
        <f t="shared" si="40"/>
        <v>BR0109702060</v>
      </c>
      <c r="B456" s="190" t="s">
        <v>2626</v>
      </c>
      <c r="C456" s="190">
        <v>2060</v>
      </c>
      <c r="D456" s="190" t="s">
        <v>1124</v>
      </c>
      <c r="E456" s="190">
        <v>320010970</v>
      </c>
      <c r="F456" s="39" t="s">
        <v>1238</v>
      </c>
      <c r="G456" s="190" t="s">
        <v>1759</v>
      </c>
      <c r="H456" s="190" t="s">
        <v>294</v>
      </c>
      <c r="I456" s="190"/>
      <c r="J456" s="190"/>
      <c r="K456" s="190"/>
      <c r="L456" s="190"/>
      <c r="M456" s="226">
        <v>13.449669999999999</v>
      </c>
      <c r="N456" s="162">
        <f t="shared" si="39"/>
        <v>48.343739999999997</v>
      </c>
      <c r="O456" s="161">
        <f>IF(H456="Accessories",0,(VLOOKUP(C456&amp;H456,EE!$I:$L,4,FALSE)))</f>
        <v>2.12</v>
      </c>
      <c r="P456" s="161">
        <f>IF('Simulação Added Value'!$M$5="GERENTE DE CONTA",((N456+O456)/(1-'Simulação Added Value'!$E$19)),((N456+O456)/(1-0.3)))</f>
        <v>69.128410958904098</v>
      </c>
      <c r="Q456" s="190"/>
      <c r="R456" s="190"/>
      <c r="S456" s="188">
        <v>48.343739999999997</v>
      </c>
      <c r="T456" s="188">
        <f>VLOOKUP(A456,'[1]Copia Custo Periodico P_Simulad'!$A:$I,9,0)</f>
        <v>48.343739999999997</v>
      </c>
      <c r="U456" s="188">
        <f t="shared" si="41"/>
        <v>0</v>
      </c>
      <c r="V456" s="148">
        <f t="shared" si="42"/>
        <v>0</v>
      </c>
      <c r="W456" s="190"/>
      <c r="X456" s="190"/>
      <c r="Y456" s="190"/>
    </row>
    <row r="457" spans="1:25" ht="15" customHeight="1">
      <c r="A457" s="46" t="str">
        <f t="shared" si="40"/>
        <v>BR0109832060</v>
      </c>
      <c r="B457" s="190" t="s">
        <v>2626</v>
      </c>
      <c r="C457" s="190">
        <v>2060</v>
      </c>
      <c r="D457" s="190" t="s">
        <v>1124</v>
      </c>
      <c r="E457" s="190"/>
      <c r="F457" s="190" t="s">
        <v>1329</v>
      </c>
      <c r="G457" s="190" t="s">
        <v>2148</v>
      </c>
      <c r="H457" s="190" t="s">
        <v>294</v>
      </c>
      <c r="I457" s="190"/>
      <c r="J457" s="190"/>
      <c r="K457" s="190"/>
      <c r="L457" s="190"/>
      <c r="M457" s="225">
        <v>15.2</v>
      </c>
      <c r="N457" s="162">
        <f t="shared" si="39"/>
        <v>111.16047</v>
      </c>
      <c r="O457" s="161">
        <f>IF(H457="Accessories",0,(VLOOKUP(C457&amp;H457,EE!$I:$L,4,FALSE)))</f>
        <v>2.12</v>
      </c>
      <c r="P457" s="161">
        <f>IF('Simulação Added Value'!$M$5="GERENTE DE CONTA",((N457+O457)/(1-'Simulação Added Value'!$E$19)),((N457+O457)/(1-0.3)))</f>
        <v>155.17872602739729</v>
      </c>
      <c r="Q457" s="190"/>
      <c r="R457" s="190"/>
      <c r="S457" s="193">
        <v>111.16047</v>
      </c>
      <c r="T457" s="188">
        <f>VLOOKUP(A457,'[1]Copia Custo Periodico P_Simulad'!$A:$I,9,0)</f>
        <v>111.16047</v>
      </c>
      <c r="U457" s="188">
        <f t="shared" si="41"/>
        <v>0</v>
      </c>
      <c r="V457" s="148">
        <f t="shared" si="42"/>
        <v>0</v>
      </c>
      <c r="W457" s="190"/>
      <c r="X457" s="190"/>
      <c r="Y457" s="190"/>
    </row>
    <row r="458" spans="1:25" ht="15" customHeight="1">
      <c r="A458" s="46" t="str">
        <f t="shared" si="40"/>
        <v>BR0110062060</v>
      </c>
      <c r="B458" s="190" t="s">
        <v>2626</v>
      </c>
      <c r="C458" s="190">
        <v>2060</v>
      </c>
      <c r="D458" s="190" t="s">
        <v>1124</v>
      </c>
      <c r="E458" s="156">
        <v>320011006</v>
      </c>
      <c r="F458" s="39" t="s">
        <v>1230</v>
      </c>
      <c r="G458" s="190" t="s">
        <v>1751</v>
      </c>
      <c r="H458" s="190" t="s">
        <v>294</v>
      </c>
      <c r="I458" s="190"/>
      <c r="J458" s="190"/>
      <c r="K458" s="190"/>
      <c r="L458" s="190"/>
      <c r="M458" s="226">
        <v>13</v>
      </c>
      <c r="N458" s="162">
        <f t="shared" si="39"/>
        <v>48.646599999999999</v>
      </c>
      <c r="O458" s="161">
        <f>IF(H458="Accessories",0,(VLOOKUP(C458&amp;H458,EE!$I:$L,4,FALSE)))</f>
        <v>2.12</v>
      </c>
      <c r="P458" s="161">
        <f>IF('Simulação Added Value'!$M$5="GERENTE DE CONTA",((N458+O458)/(1-'Simulação Added Value'!$E$19)),((N458+O458)/(1-0.3)))</f>
        <v>69.543287671232875</v>
      </c>
      <c r="Q458" s="63" t="e">
        <f>IF('Simulação Added Value'!$M$5="GERENTE DE CONTA",(((N458+O458)+VLOOKUP(A458,'Simulação Added Value'!$N$42:$O$42,2,0))/(1-'Simulação Added Value'!$E$19)),(((((N458+O458)+VLOOKUP(A458,'Simulação Added Value'!$N$42:$O$42,2,0)))/(1-'Simulação Added Value'!$E$19))))</f>
        <v>#N/A</v>
      </c>
      <c r="R458" s="63"/>
      <c r="S458" s="188">
        <v>48.646599999999999</v>
      </c>
      <c r="T458" s="188">
        <f>VLOOKUP(A458,'[1]Copia Custo Periodico P_Simulad'!$A:$I,9,0)</f>
        <v>48.646599999999999</v>
      </c>
      <c r="U458" s="188">
        <f t="shared" si="41"/>
        <v>0</v>
      </c>
      <c r="V458" s="148">
        <f t="shared" si="42"/>
        <v>0</v>
      </c>
      <c r="W458" s="188"/>
      <c r="X458" s="190"/>
      <c r="Y458" s="190"/>
    </row>
    <row r="459" spans="1:25" ht="15" customHeight="1">
      <c r="A459" s="46" t="str">
        <f t="shared" si="40"/>
        <v>BR0110132060</v>
      </c>
      <c r="B459" s="190" t="s">
        <v>2626</v>
      </c>
      <c r="C459" s="190">
        <v>2060</v>
      </c>
      <c r="D459" s="190" t="s">
        <v>1124</v>
      </c>
      <c r="E459" s="157">
        <v>320011013</v>
      </c>
      <c r="F459" s="39" t="s">
        <v>1204</v>
      </c>
      <c r="G459" s="190" t="s">
        <v>1724</v>
      </c>
      <c r="H459" s="190" t="s">
        <v>294</v>
      </c>
      <c r="I459" s="190"/>
      <c r="J459" s="190"/>
      <c r="K459" s="190"/>
      <c r="L459" s="190"/>
      <c r="M459" s="226">
        <v>13.493399999999999</v>
      </c>
      <c r="N459" s="162">
        <f t="shared" si="39"/>
        <v>48.986139999999999</v>
      </c>
      <c r="O459" s="161">
        <f>IF(H459="Accessories",0,(VLOOKUP(C459&amp;H459,EE!$I:$L,4,FALSE)))</f>
        <v>2.12</v>
      </c>
      <c r="P459" s="161">
        <f>IF('Simulação Added Value'!$M$5="GERENTE DE CONTA",((N459+O459)/(1-'Simulação Added Value'!$E$19)),((N459+O459)/(1-0.3)))</f>
        <v>70.008410958904108</v>
      </c>
      <c r="Q459" s="63" t="e">
        <f>IF('Simulação Added Value'!$M$5="GERENTE DE CONTA",(((N459+O459)+VLOOKUP(A459,'Simulação Added Value'!$N$42:$O$42,2,0))/(1-'Simulação Added Value'!$E$19)),(((((N459+O459)+VLOOKUP(A459,'Simulação Added Value'!$N$42:$O$42,2,0)))/(1-'Simulação Added Value'!$E$19))))</f>
        <v>#N/A</v>
      </c>
      <c r="R459" s="63"/>
      <c r="S459" s="188">
        <v>48.986139999999999</v>
      </c>
      <c r="T459" s="188">
        <f>VLOOKUP(A459,'[1]Copia Custo Periodico P_Simulad'!$A:$I,9,0)</f>
        <v>48.986139999999999</v>
      </c>
      <c r="U459" s="188">
        <f t="shared" si="41"/>
        <v>0</v>
      </c>
      <c r="V459" s="148">
        <f t="shared" si="42"/>
        <v>0</v>
      </c>
      <c r="W459" s="188"/>
      <c r="X459" s="191"/>
      <c r="Y459" s="191"/>
    </row>
    <row r="460" spans="1:25" ht="15" customHeight="1">
      <c r="A460" s="46" t="str">
        <f t="shared" si="40"/>
        <v>BR0110222060</v>
      </c>
      <c r="B460" s="190" t="s">
        <v>2626</v>
      </c>
      <c r="C460" s="190">
        <v>2060</v>
      </c>
      <c r="D460" s="190" t="s">
        <v>1124</v>
      </c>
      <c r="E460" s="157">
        <v>320011022</v>
      </c>
      <c r="F460" s="39" t="s">
        <v>1257</v>
      </c>
      <c r="G460" s="190" t="s">
        <v>1774</v>
      </c>
      <c r="H460" s="190" t="s">
        <v>294</v>
      </c>
      <c r="I460" s="190"/>
      <c r="J460" s="190"/>
      <c r="K460" s="190"/>
      <c r="L460" s="190"/>
      <c r="M460" s="226">
        <v>13.565</v>
      </c>
      <c r="N460" s="162">
        <f t="shared" si="39"/>
        <v>46.985169999999997</v>
      </c>
      <c r="O460" s="161">
        <f>IF(H460="Accessories",0,(VLOOKUP(C460&amp;H460,EE!$I:$L,4,FALSE)))</f>
        <v>2.12</v>
      </c>
      <c r="P460" s="161">
        <f>IF('Simulação Added Value'!$M$5="GERENTE DE CONTA",((N460+O460)/(1-'Simulação Added Value'!$E$19)),((N460+O460)/(1-0.3)))</f>
        <v>67.267356164383557</v>
      </c>
      <c r="Q460" s="63" t="e">
        <f>IF('Simulação Added Value'!$M$5="GERENTE DE CONTA",(((N460+O460)+VLOOKUP(A460,'Simulação Added Value'!$N$42:$O$42,2,0))/(1-'Simulação Added Value'!$E$19)),(((((N460+O460)+VLOOKUP(A460,'Simulação Added Value'!$N$42:$O$42,2,0)))/(1-'Simulação Added Value'!$E$19))))</f>
        <v>#N/A</v>
      </c>
      <c r="R460" s="63"/>
      <c r="S460" s="188">
        <v>46.985169999999997</v>
      </c>
      <c r="T460" s="188">
        <f>VLOOKUP(A460,'[1]Copia Custo Periodico P_Simulad'!$A:$I,9,0)</f>
        <v>46.985169999999997</v>
      </c>
      <c r="U460" s="188">
        <f t="shared" si="41"/>
        <v>0</v>
      </c>
      <c r="V460" s="148">
        <f t="shared" si="42"/>
        <v>0</v>
      </c>
      <c r="W460" s="188"/>
      <c r="X460" s="191"/>
      <c r="Y460" s="191"/>
    </row>
    <row r="461" spans="1:25" ht="15" customHeight="1">
      <c r="A461" s="46" t="str">
        <f t="shared" si="40"/>
        <v>BR0110232060</v>
      </c>
      <c r="B461" s="190" t="s">
        <v>2626</v>
      </c>
      <c r="C461" s="190">
        <v>2060</v>
      </c>
      <c r="D461" s="190" t="s">
        <v>1124</v>
      </c>
      <c r="E461" s="190">
        <v>320011023</v>
      </c>
      <c r="F461" s="39" t="s">
        <v>1243</v>
      </c>
      <c r="G461" s="190" t="s">
        <v>1762</v>
      </c>
      <c r="H461" s="190" t="s">
        <v>294</v>
      </c>
      <c r="I461" s="190"/>
      <c r="J461" s="190"/>
      <c r="K461" s="190"/>
      <c r="L461" s="190"/>
      <c r="M461" s="223">
        <v>15</v>
      </c>
      <c r="N461" s="162">
        <f t="shared" si="39"/>
        <v>58.316569999999999</v>
      </c>
      <c r="O461" s="161">
        <f>IF(H461="Accessories",0,(VLOOKUP(C461&amp;H461,EE!$I:$L,4,FALSE)))</f>
        <v>2.12</v>
      </c>
      <c r="P461" s="161">
        <f>IF('Simulação Added Value'!$M$5="GERENTE DE CONTA",((N461+O461)/(1-'Simulação Added Value'!$E$19)),((N461+O461)/(1-0.3)))</f>
        <v>82.789821917808212</v>
      </c>
      <c r="Q461" s="190"/>
      <c r="R461" s="190"/>
      <c r="S461" s="188">
        <v>58.316569999999999</v>
      </c>
      <c r="T461" s="188">
        <f>VLOOKUP(A461,'[1]Copia Custo Periodico P_Simulad'!$A:$I,9,0)</f>
        <v>58.316569999999999</v>
      </c>
      <c r="U461" s="188">
        <f t="shared" si="41"/>
        <v>0</v>
      </c>
      <c r="V461" s="148">
        <f t="shared" si="42"/>
        <v>0</v>
      </c>
      <c r="W461" s="190"/>
      <c r="X461" s="190"/>
      <c r="Y461" s="190"/>
    </row>
    <row r="462" spans="1:25" ht="15" customHeight="1">
      <c r="A462" s="46" t="str">
        <f t="shared" si="40"/>
        <v>BR0110482060</v>
      </c>
      <c r="B462" s="190" t="s">
        <v>2626</v>
      </c>
      <c r="C462" s="190">
        <v>2060</v>
      </c>
      <c r="D462" s="190" t="s">
        <v>1124</v>
      </c>
      <c r="E462" s="190">
        <v>320011048</v>
      </c>
      <c r="F462" s="39" t="s">
        <v>1317</v>
      </c>
      <c r="G462" s="190" t="s">
        <v>1827</v>
      </c>
      <c r="H462" s="190" t="s">
        <v>294</v>
      </c>
      <c r="I462" s="190"/>
      <c r="J462" s="190"/>
      <c r="K462" s="190"/>
      <c r="L462" s="190"/>
      <c r="M462" s="223">
        <v>13.1</v>
      </c>
      <c r="N462" s="162">
        <f t="shared" si="39"/>
        <v>52.118000000000002</v>
      </c>
      <c r="O462" s="161">
        <f>IF(H462="Accessories",0,(VLOOKUP(C462&amp;H462,EE!$I:$L,4,FALSE)))</f>
        <v>2.12</v>
      </c>
      <c r="P462" s="161">
        <f>IF('Simulação Added Value'!$M$5="GERENTE DE CONTA",((N462+O462)/(1-'Simulação Added Value'!$E$19)),((N462+O462)/(1-0.3)))</f>
        <v>74.298630136986304</v>
      </c>
      <c r="Q462" s="190"/>
      <c r="R462" s="190"/>
      <c r="S462" s="188">
        <v>52.118000000000002</v>
      </c>
      <c r="T462" s="188">
        <f>VLOOKUP(A462,'[1]Copia Custo Periodico P_Simulad'!$A:$I,9,0)</f>
        <v>52.118000000000002</v>
      </c>
      <c r="U462" s="188">
        <f t="shared" si="41"/>
        <v>0</v>
      </c>
      <c r="V462" s="148">
        <f t="shared" si="42"/>
        <v>0</v>
      </c>
      <c r="W462" s="190"/>
      <c r="X462" s="190"/>
      <c r="Y462" s="190"/>
    </row>
    <row r="463" spans="1:25" ht="15" customHeight="1">
      <c r="A463" s="46" t="str">
        <f t="shared" si="40"/>
        <v>BR0110682060</v>
      </c>
      <c r="B463" s="190" t="s">
        <v>2626</v>
      </c>
      <c r="C463" s="190">
        <v>2060</v>
      </c>
      <c r="D463" s="190" t="s">
        <v>1124</v>
      </c>
      <c r="E463" s="190">
        <v>320011068</v>
      </c>
      <c r="F463" s="39" t="s">
        <v>1511</v>
      </c>
      <c r="G463" s="190" t="s">
        <v>2001</v>
      </c>
      <c r="H463" s="190" t="s">
        <v>294</v>
      </c>
      <c r="I463" s="190"/>
      <c r="J463" s="190"/>
      <c r="K463" s="190"/>
      <c r="L463" s="190"/>
      <c r="M463" s="227">
        <v>14</v>
      </c>
      <c r="N463" s="162">
        <f t="shared" si="39"/>
        <v>57.297699999999999</v>
      </c>
      <c r="O463" s="161">
        <f>IF(H463="Accessories",0,(VLOOKUP(C463&amp;H463,EE!$I:$L,4,FALSE)))</f>
        <v>2.12</v>
      </c>
      <c r="P463" s="161">
        <f>IF('Simulação Added Value'!$M$5="GERENTE DE CONTA",((N463+O463)/(1-'Simulação Added Value'!$E$19)),((N463+O463)/(1-0.3)))</f>
        <v>81.394109589041093</v>
      </c>
      <c r="Q463" s="63" t="e">
        <f>IF('Simulação Added Value'!$M$5="GERENTE DE CONTA",(((N463+O463)+VLOOKUP(A463,'Simulação Added Value'!$N$42:$O$42,2,0))/(1-'Simulação Added Value'!$E$19)),(((((N463+O463)+VLOOKUP(A463,'Simulação Added Value'!$N$42:$O$42,2,0)))/(1-'Simulação Added Value'!$E$19))))</f>
        <v>#N/A</v>
      </c>
      <c r="R463" s="63"/>
      <c r="S463" s="188">
        <v>57.297699999999999</v>
      </c>
      <c r="T463" s="188">
        <f>VLOOKUP(A463,'[1]Copia Custo Periodico P_Simulad'!$A:$I,9,0)</f>
        <v>57.297699999999999</v>
      </c>
      <c r="U463" s="188">
        <f t="shared" si="41"/>
        <v>0</v>
      </c>
      <c r="V463" s="148">
        <f t="shared" si="42"/>
        <v>0</v>
      </c>
      <c r="W463" s="190"/>
      <c r="X463" s="190"/>
      <c r="Y463" s="190"/>
    </row>
    <row r="464" spans="1:25" ht="15" customHeight="1">
      <c r="A464" s="46" t="str">
        <f t="shared" si="40"/>
        <v>BR0110982060</v>
      </c>
      <c r="B464" s="190" t="s">
        <v>2626</v>
      </c>
      <c r="C464" s="190">
        <v>2060</v>
      </c>
      <c r="D464" s="190" t="s">
        <v>1124</v>
      </c>
      <c r="E464" s="157">
        <v>320011098</v>
      </c>
      <c r="F464" s="39" t="s">
        <v>1280</v>
      </c>
      <c r="G464" s="190" t="s">
        <v>1795</v>
      </c>
      <c r="H464" s="190" t="s">
        <v>294</v>
      </c>
      <c r="I464" s="190"/>
      <c r="J464" s="190"/>
      <c r="K464" s="190"/>
      <c r="L464" s="190"/>
      <c r="M464" s="226">
        <v>15</v>
      </c>
      <c r="N464" s="162">
        <f t="shared" si="39"/>
        <v>104.62606</v>
      </c>
      <c r="O464" s="161">
        <f>IF(H464="Accessories",0,(VLOOKUP(C464&amp;H464,EE!$I:$L,4,FALSE)))</f>
        <v>2.12</v>
      </c>
      <c r="P464" s="161">
        <f>IF('Simulação Added Value'!$M$5="GERENTE DE CONTA",((N464+O464)/(1-'Simulação Added Value'!$E$19)),((N464+O464)/(1-0.3)))</f>
        <v>146.22747945205481</v>
      </c>
      <c r="Q464" s="63" t="e">
        <f>IF('Simulação Added Value'!$M$5="GERENTE DE CONTA",(((N464+O464)+VLOOKUP(A464,'Simulação Added Value'!$N$42:$O$42,2,0))/(1-'Simulação Added Value'!$E$19)),(((((N464+O464)+VLOOKUP(A464,'Simulação Added Value'!$N$42:$O$42,2,0)))/(1-'Simulação Added Value'!$E$19))))</f>
        <v>#N/A</v>
      </c>
      <c r="R464" s="63"/>
      <c r="S464" s="188">
        <v>104.62606</v>
      </c>
      <c r="T464" s="188">
        <f>VLOOKUP(A464,'[1]Copia Custo Periodico P_Simulad'!$A:$I,9,0)</f>
        <v>104.62606</v>
      </c>
      <c r="U464" s="188">
        <f t="shared" si="41"/>
        <v>0</v>
      </c>
      <c r="V464" s="148">
        <f t="shared" si="42"/>
        <v>0</v>
      </c>
      <c r="W464" s="188"/>
      <c r="X464" s="191"/>
      <c r="Y464" s="191"/>
    </row>
    <row r="465" spans="1:25" ht="15" customHeight="1">
      <c r="A465" s="46" t="str">
        <f t="shared" si="40"/>
        <v>BR0111622060</v>
      </c>
      <c r="B465" s="190" t="s">
        <v>2626</v>
      </c>
      <c r="C465" s="190">
        <v>2060</v>
      </c>
      <c r="D465" s="190" t="s">
        <v>1124</v>
      </c>
      <c r="E465" s="190">
        <v>320011162</v>
      </c>
      <c r="F465" s="39" t="s">
        <v>1234</v>
      </c>
      <c r="G465" s="190" t="s">
        <v>1755</v>
      </c>
      <c r="H465" s="190" t="s">
        <v>294</v>
      </c>
      <c r="I465" s="190"/>
      <c r="J465" s="190"/>
      <c r="K465" s="190"/>
      <c r="L465" s="190"/>
      <c r="M465" s="223">
        <v>14</v>
      </c>
      <c r="N465" s="162">
        <f t="shared" si="39"/>
        <v>49.994999999999997</v>
      </c>
      <c r="O465" s="161">
        <f>IF(H465="Accessories",0,(VLOOKUP(C465&amp;H465,EE!$I:$L,4,FALSE)))</f>
        <v>2.12</v>
      </c>
      <c r="P465" s="161">
        <f>IF('Simulação Added Value'!$M$5="GERENTE DE CONTA",((N465+O465)/(1-'Simulação Added Value'!$E$19)),((N465+O465)/(1-0.3)))</f>
        <v>71.390410958904098</v>
      </c>
      <c r="Q465" s="190"/>
      <c r="R465" s="190"/>
      <c r="S465" s="188">
        <v>49.994999999999997</v>
      </c>
      <c r="T465" s="188">
        <f>VLOOKUP(A465,'[1]Copia Custo Periodico P_Simulad'!$A:$I,9,0)</f>
        <v>49.994999999999997</v>
      </c>
      <c r="U465" s="188">
        <f t="shared" si="41"/>
        <v>0</v>
      </c>
      <c r="V465" s="148">
        <f t="shared" si="42"/>
        <v>0</v>
      </c>
      <c r="W465" s="190"/>
      <c r="X465" s="190"/>
      <c r="Y465" s="190"/>
    </row>
    <row r="466" spans="1:25" ht="15" customHeight="1">
      <c r="A466" s="46" t="str">
        <f t="shared" si="40"/>
        <v>BR0111682060</v>
      </c>
      <c r="B466" s="190" t="s">
        <v>2626</v>
      </c>
      <c r="C466" s="198">
        <v>2060</v>
      </c>
      <c r="D466" s="190" t="s">
        <v>1124</v>
      </c>
      <c r="E466" s="190"/>
      <c r="F466" s="39" t="s">
        <v>2516</v>
      </c>
      <c r="G466" s="190" t="s">
        <v>2578</v>
      </c>
      <c r="H466" s="190" t="s">
        <v>294</v>
      </c>
      <c r="I466" s="190"/>
      <c r="J466" s="190"/>
      <c r="K466" s="190"/>
      <c r="L466" s="190"/>
      <c r="M466" s="227">
        <v>14</v>
      </c>
      <c r="N466" s="162">
        <f t="shared" si="39"/>
        <v>57.574800000000003</v>
      </c>
      <c r="O466" s="161">
        <f>IF(H466="Accessories",0,(VLOOKUP(C466&amp;H466,EE!$I:$L,4,FALSE)))</f>
        <v>2.12</v>
      </c>
      <c r="P466" s="161">
        <f>IF('Simulação Added Value'!$M$5="GERENTE DE CONTA",((N466+O466)/(1-'Simulação Added Value'!$E$19)),((N466+O466)/(1-0.3)))</f>
        <v>81.773698630136991</v>
      </c>
      <c r="Q466" s="190"/>
      <c r="R466" s="190"/>
      <c r="S466" s="188">
        <v>57.574800000000003</v>
      </c>
      <c r="T466" s="188">
        <f>VLOOKUP(A466,'[1]Copia Custo Periodico P_Simulad'!$A:$I,9,0)</f>
        <v>57.574800000000003</v>
      </c>
      <c r="U466" s="188">
        <f t="shared" si="41"/>
        <v>0</v>
      </c>
      <c r="V466" s="148">
        <f t="shared" si="42"/>
        <v>0</v>
      </c>
      <c r="W466" s="190"/>
      <c r="X466" s="190"/>
      <c r="Y466" s="190"/>
    </row>
    <row r="467" spans="1:25" ht="15" customHeight="1">
      <c r="A467" s="46" t="str">
        <f t="shared" si="40"/>
        <v>BR0111812060</v>
      </c>
      <c r="B467" s="190" t="s">
        <v>2626</v>
      </c>
      <c r="C467" s="190">
        <v>2060</v>
      </c>
      <c r="D467" s="190" t="s">
        <v>1124</v>
      </c>
      <c r="E467" s="157">
        <v>320011181</v>
      </c>
      <c r="F467" s="39" t="s">
        <v>1292</v>
      </c>
      <c r="G467" s="190" t="s">
        <v>1807</v>
      </c>
      <c r="H467" s="190" t="s">
        <v>294</v>
      </c>
      <c r="I467" s="190"/>
      <c r="J467" s="190"/>
      <c r="K467" s="190"/>
      <c r="L467" s="190"/>
      <c r="M467" s="226">
        <v>14</v>
      </c>
      <c r="N467" s="162">
        <f t="shared" si="39"/>
        <v>47.69</v>
      </c>
      <c r="O467" s="161">
        <f>IF(H467="Accessories",0,(VLOOKUP(C467&amp;H467,EE!$I:$L,4,FALSE)))</f>
        <v>2.12</v>
      </c>
      <c r="P467" s="161">
        <f>IF('Simulação Added Value'!$M$5="GERENTE DE CONTA",((N467+O467)/(1-'Simulação Added Value'!$E$19)),((N467+O467)/(1-0.3)))</f>
        <v>68.232876712328761</v>
      </c>
      <c r="Q467" s="63" t="e">
        <f>IF('Simulação Added Value'!$M$5="GERENTE DE CONTA",(((N467+O467)+VLOOKUP(A467,'Simulação Added Value'!$N$42:$O$42,2,0))/(1-'Simulação Added Value'!$E$19)),(((((N467+O467)+VLOOKUP(A467,'Simulação Added Value'!$N$42:$O$42,2,0)))/(1-'Simulação Added Value'!$E$19))))</f>
        <v>#N/A</v>
      </c>
      <c r="R467" s="63"/>
      <c r="S467" s="188">
        <v>47.69</v>
      </c>
      <c r="T467" s="188">
        <f>VLOOKUP(A467,'[1]Copia Custo Periodico P_Simulad'!$A:$I,9,0)</f>
        <v>47.69</v>
      </c>
      <c r="U467" s="188">
        <f t="shared" si="41"/>
        <v>0</v>
      </c>
      <c r="V467" s="148">
        <f t="shared" si="42"/>
        <v>0</v>
      </c>
      <c r="W467" s="188"/>
      <c r="X467" s="191"/>
      <c r="Y467" s="191"/>
    </row>
    <row r="468" spans="1:25" ht="15" customHeight="1">
      <c r="A468" s="46" t="str">
        <f t="shared" si="40"/>
        <v>BR0111862060</v>
      </c>
      <c r="B468" s="190" t="s">
        <v>2626</v>
      </c>
      <c r="C468" s="190">
        <v>2060</v>
      </c>
      <c r="D468" s="190" t="s">
        <v>1124</v>
      </c>
      <c r="E468" s="190">
        <v>320011186</v>
      </c>
      <c r="F468" s="39" t="s">
        <v>1510</v>
      </c>
      <c r="G468" s="190" t="s">
        <v>2000</v>
      </c>
      <c r="H468" s="190" t="s">
        <v>294</v>
      </c>
      <c r="I468" s="190"/>
      <c r="J468" s="190"/>
      <c r="K468" s="190"/>
      <c r="L468" s="190"/>
      <c r="M468" s="227">
        <v>14</v>
      </c>
      <c r="N468" s="162">
        <f t="shared" si="39"/>
        <v>55.98706</v>
      </c>
      <c r="O468" s="161">
        <f>IF(H468="Accessories",0,(VLOOKUP(C468&amp;H468,EE!$I:$L,4,FALSE)))</f>
        <v>2.12</v>
      </c>
      <c r="P468" s="161">
        <f>IF('Simulação Added Value'!$M$5="GERENTE DE CONTA",((N468+O468)/(1-'Simulação Added Value'!$E$19)),((N468+O468)/(1-0.3)))</f>
        <v>79.598712328767121</v>
      </c>
      <c r="Q468" s="63" t="e">
        <f>IF('Simulação Added Value'!$M$5="GERENTE DE CONTA",(((N468+O468)+VLOOKUP(A468,'Simulação Added Value'!$N$42:$O$42,2,0))/(1-'Simulação Added Value'!$E$19)),(((((N468+O468)+VLOOKUP(A468,'Simulação Added Value'!$N$42:$O$42,2,0)))/(1-'Simulação Added Value'!$E$19))))</f>
        <v>#N/A</v>
      </c>
      <c r="R468" s="63"/>
      <c r="S468" s="188">
        <v>55.98706</v>
      </c>
      <c r="T468" s="188">
        <f>VLOOKUP(A468,'[1]Copia Custo Periodico P_Simulad'!$A:$I,9,0)</f>
        <v>55.98706</v>
      </c>
      <c r="U468" s="188">
        <f t="shared" si="41"/>
        <v>0</v>
      </c>
      <c r="V468" s="148">
        <f t="shared" si="42"/>
        <v>0</v>
      </c>
      <c r="W468" s="190"/>
      <c r="X468" s="190"/>
      <c r="Y468" s="190"/>
    </row>
    <row r="469" spans="1:25" ht="15" customHeight="1">
      <c r="A469" s="46" t="str">
        <f t="shared" si="40"/>
        <v>BR0111882060</v>
      </c>
      <c r="B469" s="190" t="s">
        <v>2626</v>
      </c>
      <c r="C469" s="190">
        <v>2060</v>
      </c>
      <c r="D469" s="190" t="s">
        <v>1124</v>
      </c>
      <c r="E469" s="190">
        <v>320011188</v>
      </c>
      <c r="F469" s="39" t="s">
        <v>1324</v>
      </c>
      <c r="G469" s="190" t="s">
        <v>1834</v>
      </c>
      <c r="H469" s="190" t="s">
        <v>294</v>
      </c>
      <c r="I469" s="190"/>
      <c r="J469" s="190"/>
      <c r="K469" s="190"/>
      <c r="L469" s="190"/>
      <c r="M469" s="223">
        <v>15.5</v>
      </c>
      <c r="N469" s="162">
        <f t="shared" si="39"/>
        <v>49.297190000000001</v>
      </c>
      <c r="O469" s="161">
        <f>IF(H469="Accessories",0,(VLOOKUP(C469&amp;H469,EE!$I:$L,4,FALSE)))</f>
        <v>2.12</v>
      </c>
      <c r="P469" s="161">
        <f>IF('Simulação Added Value'!$M$5="GERENTE DE CONTA",((N469+O469)/(1-'Simulação Added Value'!$E$19)),((N469+O469)/(1-0.3)))</f>
        <v>70.434506849315071</v>
      </c>
      <c r="Q469" s="190"/>
      <c r="R469" s="190"/>
      <c r="S469" s="188">
        <v>49.297190000000001</v>
      </c>
      <c r="T469" s="188">
        <f>VLOOKUP(A469,'[1]Copia Custo Periodico P_Simulad'!$A:$I,9,0)</f>
        <v>49.297190000000001</v>
      </c>
      <c r="U469" s="188">
        <f t="shared" si="41"/>
        <v>0</v>
      </c>
      <c r="V469" s="148">
        <f t="shared" si="42"/>
        <v>0</v>
      </c>
      <c r="W469" s="190"/>
      <c r="X469" s="190"/>
      <c r="Y469" s="190"/>
    </row>
    <row r="470" spans="1:25" ht="15" customHeight="1">
      <c r="A470" s="46" t="str">
        <f t="shared" si="40"/>
        <v>BR0111972060</v>
      </c>
      <c r="B470" s="190" t="s">
        <v>2626</v>
      </c>
      <c r="C470" s="190">
        <v>2060</v>
      </c>
      <c r="D470" s="190" t="s">
        <v>1124</v>
      </c>
      <c r="E470" s="157">
        <v>320011197</v>
      </c>
      <c r="F470" s="39" t="s">
        <v>1319</v>
      </c>
      <c r="G470" s="190" t="s">
        <v>1829</v>
      </c>
      <c r="H470" s="190" t="s">
        <v>294</v>
      </c>
      <c r="I470" s="190"/>
      <c r="J470" s="190"/>
      <c r="K470" s="190"/>
      <c r="L470" s="190"/>
      <c r="M470" s="226">
        <v>15.20157</v>
      </c>
      <c r="N470" s="162">
        <f t="shared" si="39"/>
        <v>119.2058</v>
      </c>
      <c r="O470" s="161">
        <f>IF(H470="Accessories",0,(VLOOKUP(C470&amp;H470,EE!$I:$L,4,FALSE)))</f>
        <v>2.12</v>
      </c>
      <c r="P470" s="161">
        <f>IF('Simulação Added Value'!$M$5="GERENTE DE CONTA",((N470+O470)/(1-'Simulação Added Value'!$E$19)),((N470+O470)/(1-0.3)))</f>
        <v>166.19972602739728</v>
      </c>
      <c r="Q470" s="63" t="e">
        <f>IF('Simulação Added Value'!$M$5="GERENTE DE CONTA",(((N470+O470)+VLOOKUP(A470,'Simulação Added Value'!$N$42:$O$42,2,0))/(1-'Simulação Added Value'!$E$19)),(((((N470+O470)+VLOOKUP(A470,'Simulação Added Value'!$N$42:$O$42,2,0)))/(1-'Simulação Added Value'!$E$19))))</f>
        <v>#N/A</v>
      </c>
      <c r="R470" s="63"/>
      <c r="S470" s="188">
        <v>119.2058</v>
      </c>
      <c r="T470" s="188">
        <f>VLOOKUP(A470,'[1]Copia Custo Periodico P_Simulad'!$A:$I,9,0)</f>
        <v>119.2058</v>
      </c>
      <c r="U470" s="188">
        <f t="shared" si="41"/>
        <v>0</v>
      </c>
      <c r="V470" s="148">
        <f t="shared" si="42"/>
        <v>0</v>
      </c>
      <c r="W470" s="188"/>
      <c r="X470" s="191"/>
      <c r="Y470" s="191"/>
    </row>
    <row r="471" spans="1:25" ht="15" customHeight="1">
      <c r="A471" s="46" t="str">
        <f t="shared" si="40"/>
        <v>BR0112362064</v>
      </c>
      <c r="B471" s="190" t="s">
        <v>2626</v>
      </c>
      <c r="C471" s="190">
        <v>2064</v>
      </c>
      <c r="D471" s="190" t="s">
        <v>1124</v>
      </c>
      <c r="E471" s="190">
        <v>320011236</v>
      </c>
      <c r="F471" s="39" t="s">
        <v>1285</v>
      </c>
      <c r="G471" s="190" t="s">
        <v>1800</v>
      </c>
      <c r="H471" s="190" t="s">
        <v>294</v>
      </c>
      <c r="I471" s="190"/>
      <c r="J471" s="190"/>
      <c r="K471" s="190"/>
      <c r="L471" s="190"/>
      <c r="M471" s="223">
        <v>15</v>
      </c>
      <c r="N471" s="162">
        <f t="shared" si="39"/>
        <v>56.29457</v>
      </c>
      <c r="O471" s="161">
        <f>IF(H471="Accessories",0,(VLOOKUP(C471&amp;H471,EE!$I:$L,4,FALSE)))</f>
        <v>2.64</v>
      </c>
      <c r="P471" s="161">
        <f>IF('Simulação Added Value'!$M$5="GERENTE DE CONTA",((N471+O471)/(1-'Simulação Added Value'!$E$19)),((N471+O471)/(1-0.3)))</f>
        <v>80.732287671232882</v>
      </c>
      <c r="Q471" s="63" t="e">
        <f>IF('Simulação Added Value'!$M$5="GERENTE DE CONTA",(((N471+O471)+VLOOKUP(A471,'Simulação Added Value'!$N$42:$O$42,2,0))/(1-'Simulação Added Value'!$E$19)),(((((N471+O471)+VLOOKUP(A471,'Simulação Added Value'!$N$42:$O$42,2,0)))/(1-'Simulação Added Value'!$E$19))))</f>
        <v>#N/A</v>
      </c>
      <c r="R471" s="63"/>
      <c r="S471" s="188">
        <v>56.29457</v>
      </c>
      <c r="T471" s="188">
        <f>VLOOKUP(A471,'[1]Copia Custo Periodico P_Simulad'!$A:$I,9,0)</f>
        <v>56.29457</v>
      </c>
      <c r="U471" s="188">
        <f t="shared" si="41"/>
        <v>0</v>
      </c>
      <c r="V471" s="148">
        <f t="shared" si="42"/>
        <v>0</v>
      </c>
      <c r="W471" s="190"/>
      <c r="X471" s="190"/>
      <c r="Y471" s="190"/>
    </row>
    <row r="472" spans="1:25" ht="15" customHeight="1">
      <c r="A472" s="46" t="str">
        <f t="shared" si="40"/>
        <v>BR0112532060</v>
      </c>
      <c r="B472" s="190" t="s">
        <v>2626</v>
      </c>
      <c r="C472" s="190">
        <v>2060</v>
      </c>
      <c r="D472" s="190" t="s">
        <v>1124</v>
      </c>
      <c r="E472" s="190">
        <v>320011253</v>
      </c>
      <c r="F472" s="39" t="s">
        <v>1296</v>
      </c>
      <c r="G472" s="190" t="s">
        <v>1811</v>
      </c>
      <c r="H472" s="190" t="s">
        <v>294</v>
      </c>
      <c r="I472" s="190"/>
      <c r="J472" s="190"/>
      <c r="K472" s="190"/>
      <c r="L472" s="190"/>
      <c r="M472" s="223">
        <v>13.57</v>
      </c>
      <c r="N472" s="162">
        <f t="shared" si="39"/>
        <v>45.725070000000002</v>
      </c>
      <c r="O472" s="161">
        <f>IF(H472="Accessories",0,(VLOOKUP(C472&amp;H472,EE!$I:$L,4,FALSE)))</f>
        <v>2.12</v>
      </c>
      <c r="P472" s="161">
        <f>IF('Simulação Added Value'!$M$5="GERENTE DE CONTA",((N472+O472)/(1-'Simulação Added Value'!$E$19)),((N472+O472)/(1-0.3)))</f>
        <v>65.541191780821919</v>
      </c>
      <c r="Q472" s="190"/>
      <c r="R472" s="190"/>
      <c r="S472" s="188">
        <v>45.725070000000002</v>
      </c>
      <c r="T472" s="188">
        <f>VLOOKUP(A472,'[1]Copia Custo Periodico P_Simulad'!$A:$I,9,0)</f>
        <v>45.725070000000002</v>
      </c>
      <c r="U472" s="188">
        <f t="shared" si="41"/>
        <v>0</v>
      </c>
      <c r="V472" s="148">
        <f t="shared" si="42"/>
        <v>0</v>
      </c>
      <c r="W472" s="190"/>
      <c r="X472" s="190"/>
      <c r="Y472" s="190"/>
    </row>
    <row r="473" spans="1:25" ht="15" customHeight="1">
      <c r="A473" s="46" t="str">
        <f t="shared" si="40"/>
        <v>BR0112552060</v>
      </c>
      <c r="B473" s="190" t="s">
        <v>2626</v>
      </c>
      <c r="C473" s="190">
        <v>2060</v>
      </c>
      <c r="D473" s="190" t="s">
        <v>1124</v>
      </c>
      <c r="E473" s="157">
        <v>320011255</v>
      </c>
      <c r="F473" s="39" t="s">
        <v>1207</v>
      </c>
      <c r="G473" s="190" t="s">
        <v>1727</v>
      </c>
      <c r="H473" s="190" t="s">
        <v>294</v>
      </c>
      <c r="I473" s="190"/>
      <c r="J473" s="190"/>
      <c r="K473" s="190"/>
      <c r="L473" s="190"/>
      <c r="M473" s="226">
        <v>13.99057</v>
      </c>
      <c r="N473" s="162">
        <f t="shared" si="39"/>
        <v>50.205739999999999</v>
      </c>
      <c r="O473" s="161">
        <f>IF(H473="Accessories",0,(VLOOKUP(C473&amp;H473,EE!$I:$L,4,FALSE)))</f>
        <v>2.12</v>
      </c>
      <c r="P473" s="161">
        <f>IF('Simulação Added Value'!$M$5="GERENTE DE CONTA",((N473+O473)/(1-'Simulação Added Value'!$E$19)),((N473+O473)/(1-0.3)))</f>
        <v>71.679095890410949</v>
      </c>
      <c r="Q473" s="63" t="e">
        <f>IF('Simulação Added Value'!$M$5="GERENTE DE CONTA",(((N473+O473)+VLOOKUP(A473,'Simulação Added Value'!$N$42:$O$42,2,0))/(1-'Simulação Added Value'!$E$19)),(((((N473+O473)+VLOOKUP(A473,'Simulação Added Value'!$N$42:$O$42,2,0)))/(1-'Simulação Added Value'!$E$19))))</f>
        <v>#N/A</v>
      </c>
      <c r="R473" s="63"/>
      <c r="S473" s="188">
        <v>50.205739999999999</v>
      </c>
      <c r="T473" s="188">
        <f>VLOOKUP(A473,'[1]Copia Custo Periodico P_Simulad'!$A:$I,9,0)</f>
        <v>50.205739999999999</v>
      </c>
      <c r="U473" s="188">
        <f t="shared" si="41"/>
        <v>0</v>
      </c>
      <c r="V473" s="148">
        <f t="shared" si="42"/>
        <v>0</v>
      </c>
      <c r="W473" s="188"/>
      <c r="X473" s="191"/>
      <c r="Y473" s="191"/>
    </row>
    <row r="474" spans="1:25" ht="15" customHeight="1">
      <c r="A474" s="46" t="str">
        <f t="shared" si="40"/>
        <v>BR0112772060</v>
      </c>
      <c r="B474" s="190" t="s">
        <v>2626</v>
      </c>
      <c r="C474" s="190">
        <v>2060</v>
      </c>
      <c r="D474" s="190" t="s">
        <v>1124</v>
      </c>
      <c r="E474" s="157">
        <v>320011277</v>
      </c>
      <c r="F474" s="39" t="s">
        <v>1212</v>
      </c>
      <c r="G474" s="190" t="s">
        <v>1733</v>
      </c>
      <c r="H474" s="190" t="s">
        <v>294</v>
      </c>
      <c r="I474" s="190"/>
      <c r="J474" s="190"/>
      <c r="K474" s="190"/>
      <c r="L474" s="190"/>
      <c r="M474" s="226">
        <v>15.328799999999999</v>
      </c>
      <c r="N474" s="162">
        <f t="shared" si="39"/>
        <v>105.14698</v>
      </c>
      <c r="O474" s="161">
        <f>IF(H474="Accessories",0,(VLOOKUP(C474&amp;H474,EE!$I:$L,4,FALSE)))</f>
        <v>2.12</v>
      </c>
      <c r="P474" s="161">
        <f>IF('Simulação Added Value'!$M$5="GERENTE DE CONTA",((N474+O474)/(1-'Simulação Added Value'!$E$19)),((N474+O474)/(1-0.3)))</f>
        <v>146.94106849315068</v>
      </c>
      <c r="Q474" s="63" t="e">
        <f>IF('Simulação Added Value'!$M$5="GERENTE DE CONTA",(((N474+O474)+VLOOKUP(A474,'Simulação Added Value'!$N$42:$O$42,2,0))/(1-'Simulação Added Value'!$E$19)),(((((N474+O474)+VLOOKUP(A474,'Simulação Added Value'!$N$42:$O$42,2,0)))/(1-'Simulação Added Value'!$E$19))))</f>
        <v>#N/A</v>
      </c>
      <c r="R474" s="63"/>
      <c r="S474" s="188">
        <v>105.14698</v>
      </c>
      <c r="T474" s="188">
        <f>VLOOKUP(A474,'[1]Copia Custo Periodico P_Simulad'!$A:$I,9,0)</f>
        <v>105.14698</v>
      </c>
      <c r="U474" s="188">
        <f t="shared" si="41"/>
        <v>0</v>
      </c>
      <c r="V474" s="148">
        <f t="shared" si="42"/>
        <v>0</v>
      </c>
      <c r="W474" s="188"/>
      <c r="X474" s="191"/>
      <c r="Y474" s="191"/>
    </row>
    <row r="475" spans="1:25" ht="15" customHeight="1">
      <c r="A475" s="46" t="str">
        <f t="shared" si="40"/>
        <v>BR0112772064</v>
      </c>
      <c r="B475" s="190" t="s">
        <v>2626</v>
      </c>
      <c r="C475" s="190">
        <v>2064</v>
      </c>
      <c r="D475" s="190" t="s">
        <v>1124</v>
      </c>
      <c r="E475" s="190">
        <v>320011277</v>
      </c>
      <c r="F475" s="39" t="s">
        <v>1212</v>
      </c>
      <c r="G475" s="190" t="s">
        <v>1733</v>
      </c>
      <c r="H475" s="190" t="s">
        <v>294</v>
      </c>
      <c r="I475" s="190"/>
      <c r="J475" s="190"/>
      <c r="K475" s="190"/>
      <c r="L475" s="190"/>
      <c r="M475" s="223">
        <v>15.328799999999999</v>
      </c>
      <c r="N475" s="162">
        <f t="shared" si="39"/>
        <v>126.09</v>
      </c>
      <c r="O475" s="161">
        <f>IF(H475="Accessories",0,(VLOOKUP(C475&amp;H475,EE!$I:$L,4,FALSE)))</f>
        <v>2.64</v>
      </c>
      <c r="P475" s="161">
        <f>IF('Simulação Added Value'!$M$5="GERENTE DE CONTA",((N475+O475)/(1-'Simulação Added Value'!$E$19)),((N475+O475)/(1-0.3)))</f>
        <v>176.34246575342465</v>
      </c>
      <c r="Q475" s="63" t="e">
        <f>IF('Simulação Added Value'!$M$5="GERENTE DE CONTA",(((N475+O475)+VLOOKUP(A475,'Simulação Added Value'!$N$42:$O$42,2,0))/(1-'Simulação Added Value'!$E$19)),(((((N475+O475)+VLOOKUP(A475,'Simulação Added Value'!$N$42:$O$42,2,0)))/(1-'Simulação Added Value'!$E$19))))</f>
        <v>#N/A</v>
      </c>
      <c r="R475" s="63"/>
      <c r="S475" s="188">
        <v>126.09</v>
      </c>
      <c r="T475" s="188">
        <f>VLOOKUP(A475,'[1]Copia Custo Periodico P_Simulad'!$A:$I,9,0)</f>
        <v>126.09</v>
      </c>
      <c r="U475" s="188">
        <f t="shared" si="41"/>
        <v>0</v>
      </c>
      <c r="V475" s="148">
        <f t="shared" si="42"/>
        <v>0</v>
      </c>
      <c r="W475" s="190"/>
      <c r="X475" s="190"/>
      <c r="Y475" s="190"/>
    </row>
    <row r="476" spans="1:25" ht="15" customHeight="1">
      <c r="A476" s="46" t="str">
        <f t="shared" si="40"/>
        <v>BR0113272060</v>
      </c>
      <c r="B476" s="190" t="s">
        <v>2626</v>
      </c>
      <c r="C476" s="190">
        <v>2060</v>
      </c>
      <c r="D476" s="190" t="s">
        <v>1124</v>
      </c>
      <c r="E476" s="190"/>
      <c r="F476" s="39" t="s">
        <v>2800</v>
      </c>
      <c r="G476" s="190" t="s">
        <v>2801</v>
      </c>
      <c r="H476" s="190" t="s">
        <v>294</v>
      </c>
      <c r="I476" s="190"/>
      <c r="J476" s="190"/>
      <c r="K476" s="190"/>
      <c r="L476" s="190"/>
      <c r="M476" s="223">
        <v>15.32995</v>
      </c>
      <c r="N476" s="162">
        <f t="shared" si="39"/>
        <v>61.769440000000003</v>
      </c>
      <c r="O476" s="161">
        <f>IF(H476="Accessories",0,(VLOOKUP(C476&amp;H476,EE!$I:$L,4,FALSE)))</f>
        <v>2.12</v>
      </c>
      <c r="P476" s="161">
        <f>IF('Simulação Added Value'!$M$5="GERENTE DE CONTA",((N476+O476)/(1-'Simulação Added Value'!$E$19)),((N476+O476)/(1-0.3)))</f>
        <v>87.519780821917806</v>
      </c>
      <c r="Q476" s="190"/>
      <c r="R476" s="190"/>
      <c r="S476" s="188">
        <v>61.769440000000003</v>
      </c>
      <c r="T476" s="188">
        <f>VLOOKUP(A476,'[1]Copia Custo Periodico P_Simulad'!$A:$I,9,0)</f>
        <v>61.769440000000003</v>
      </c>
      <c r="U476" s="188">
        <f t="shared" si="41"/>
        <v>0</v>
      </c>
      <c r="V476" s="148">
        <f t="shared" si="42"/>
        <v>0</v>
      </c>
      <c r="W476" s="190"/>
      <c r="X476" s="190"/>
      <c r="Y476" s="190"/>
    </row>
    <row r="477" spans="1:25" ht="15" customHeight="1">
      <c r="A477" s="46" t="str">
        <f t="shared" si="40"/>
        <v>BR0113842061</v>
      </c>
      <c r="B477" s="190" t="s">
        <v>2626</v>
      </c>
      <c r="C477" s="190">
        <v>2061</v>
      </c>
      <c r="D477" s="190" t="s">
        <v>1124</v>
      </c>
      <c r="E477" s="190">
        <v>320011384</v>
      </c>
      <c r="F477" s="39" t="s">
        <v>1337</v>
      </c>
      <c r="G477" s="190" t="s">
        <v>1842</v>
      </c>
      <c r="H477" s="190" t="s">
        <v>294</v>
      </c>
      <c r="I477" s="190"/>
      <c r="J477" s="190"/>
      <c r="K477" s="190"/>
      <c r="L477" s="190"/>
      <c r="M477" s="223">
        <v>13.565</v>
      </c>
      <c r="N477" s="162">
        <f t="shared" si="39"/>
        <v>46.477629999999998</v>
      </c>
      <c r="O477" s="161">
        <f>IF(H477="Accessories",0,(VLOOKUP(C477&amp;H477,EE!$I:$L,4,FALSE)))</f>
        <v>1.8</v>
      </c>
      <c r="P477" s="161">
        <f>IF('Simulação Added Value'!$M$5="GERENTE DE CONTA",((N477+O477)/(1-'Simulação Added Value'!$E$19)),((N477+O477)/(1-0.3)))</f>
        <v>66.133739726027386</v>
      </c>
      <c r="Q477" s="190"/>
      <c r="R477" s="190"/>
      <c r="S477" s="188">
        <v>46.477629999999998</v>
      </c>
      <c r="T477" s="188">
        <f>VLOOKUP(A477,'[1]Copia Custo Periodico P_Simulad'!$A:$I,9,0)</f>
        <v>46.477629999999998</v>
      </c>
      <c r="U477" s="188">
        <f t="shared" si="41"/>
        <v>0</v>
      </c>
      <c r="V477" s="148">
        <f t="shared" si="42"/>
        <v>0</v>
      </c>
      <c r="W477" s="190"/>
      <c r="X477" s="190"/>
      <c r="Y477" s="190"/>
    </row>
    <row r="478" spans="1:25" ht="15" customHeight="1">
      <c r="A478" s="46" t="str">
        <f t="shared" si="40"/>
        <v>BR0113882060</v>
      </c>
      <c r="B478" s="190" t="s">
        <v>2626</v>
      </c>
      <c r="C478" s="190">
        <v>2060</v>
      </c>
      <c r="D478" s="190" t="s">
        <v>1124</v>
      </c>
      <c r="E478" s="157">
        <v>320011388</v>
      </c>
      <c r="F478" s="39" t="s">
        <v>1229</v>
      </c>
      <c r="G478" s="190" t="s">
        <v>1750</v>
      </c>
      <c r="H478" s="190" t="s">
        <v>294</v>
      </c>
      <c r="I478" s="190"/>
      <c r="J478" s="190"/>
      <c r="K478" s="190"/>
      <c r="L478" s="190"/>
      <c r="M478" s="226">
        <v>13.99057</v>
      </c>
      <c r="N478" s="162">
        <f t="shared" si="39"/>
        <v>48.0336</v>
      </c>
      <c r="O478" s="161">
        <f>IF(H478="Accessories",0,(VLOOKUP(C478&amp;H478,EE!$I:$L,4,FALSE)))</f>
        <v>2.12</v>
      </c>
      <c r="P478" s="161">
        <f>IF('Simulação Added Value'!$M$5="GERENTE DE CONTA",((N478+O478)/(1-'Simulação Added Value'!$E$19)),((N478+O478)/(1-0.3)))</f>
        <v>68.703561643835613</v>
      </c>
      <c r="Q478" s="63" t="e">
        <f>IF('Simulação Added Value'!$M$5="GERENTE DE CONTA",(((N478+O478)+VLOOKUP(A478,'Simulação Added Value'!$N$42:$O$42,2,0))/(1-'Simulação Added Value'!$E$19)),(((((N478+O478)+VLOOKUP(A478,'Simulação Added Value'!$N$42:$O$42,2,0)))/(1-'Simulação Added Value'!$E$19))))</f>
        <v>#N/A</v>
      </c>
      <c r="R478" s="63"/>
      <c r="S478" s="188">
        <v>48.0336</v>
      </c>
      <c r="T478" s="188">
        <f>VLOOKUP(A478,'[1]Copia Custo Periodico P_Simulad'!$A:$I,9,0)</f>
        <v>48.0336</v>
      </c>
      <c r="U478" s="188">
        <f t="shared" si="41"/>
        <v>0</v>
      </c>
      <c r="V478" s="148">
        <f t="shared" si="42"/>
        <v>0</v>
      </c>
      <c r="W478" s="188"/>
      <c r="X478" s="190"/>
      <c r="Y478" s="190"/>
    </row>
    <row r="479" spans="1:25" ht="15" customHeight="1">
      <c r="A479" s="46" t="str">
        <f t="shared" si="40"/>
        <v>BR0114082060</v>
      </c>
      <c r="B479" s="190" t="s">
        <v>2626</v>
      </c>
      <c r="C479" s="190">
        <v>2060</v>
      </c>
      <c r="D479" s="190" t="s">
        <v>1124</v>
      </c>
      <c r="E479" s="157">
        <v>320011408</v>
      </c>
      <c r="F479" s="39" t="s">
        <v>1203</v>
      </c>
      <c r="G479" s="190" t="s">
        <v>1723</v>
      </c>
      <c r="H479" s="190" t="s">
        <v>294</v>
      </c>
      <c r="I479" s="190"/>
      <c r="J479" s="190"/>
      <c r="K479" s="190"/>
      <c r="L479" s="190"/>
      <c r="M479" s="226">
        <v>14</v>
      </c>
      <c r="N479" s="162">
        <f t="shared" si="39"/>
        <v>58.920900000000003</v>
      </c>
      <c r="O479" s="161">
        <f>IF(H479="Accessories",0,(VLOOKUP(C479&amp;H479,EE!$I:$L,4,FALSE)))</f>
        <v>2.12</v>
      </c>
      <c r="P479" s="161">
        <f>IF('Simulação Added Value'!$M$5="GERENTE DE CONTA",((N479+O479)/(1-'Simulação Added Value'!$E$19)),((N479+O479)/(1-0.3)))</f>
        <v>83.617671232876717</v>
      </c>
      <c r="Q479" s="63" t="e">
        <f>IF('Simulação Added Value'!$M$5="GERENTE DE CONTA",(((N479+O479)+VLOOKUP(A479,'Simulação Added Value'!$N$42:$O$42,2,0))/(1-'Simulação Added Value'!$E$19)),(((((N479+O479)+VLOOKUP(A479,'Simulação Added Value'!$N$42:$O$42,2,0)))/(1-'Simulação Added Value'!$E$19))))</f>
        <v>#N/A</v>
      </c>
      <c r="R479" s="63"/>
      <c r="S479" s="188">
        <v>58.920900000000003</v>
      </c>
      <c r="T479" s="188">
        <f>VLOOKUP(A479,'[1]Copia Custo Periodico P_Simulad'!$A:$I,9,0)</f>
        <v>58.920900000000003</v>
      </c>
      <c r="U479" s="188">
        <f t="shared" si="41"/>
        <v>0</v>
      </c>
      <c r="V479" s="148">
        <f t="shared" si="42"/>
        <v>0</v>
      </c>
      <c r="W479" s="188"/>
      <c r="X479" s="191"/>
      <c r="Y479" s="191"/>
    </row>
    <row r="480" spans="1:25" ht="15" customHeight="1">
      <c r="A480" s="46" t="str">
        <f t="shared" si="40"/>
        <v>BR0114092060</v>
      </c>
      <c r="B480" s="190" t="s">
        <v>2626</v>
      </c>
      <c r="C480" s="190">
        <v>2060</v>
      </c>
      <c r="D480" s="190" t="s">
        <v>1124</v>
      </c>
      <c r="E480" s="157">
        <v>320011409</v>
      </c>
      <c r="F480" s="39" t="s">
        <v>1256</v>
      </c>
      <c r="G480" s="190" t="s">
        <v>1722</v>
      </c>
      <c r="H480" s="190" t="s">
        <v>294</v>
      </c>
      <c r="I480" s="190"/>
      <c r="J480" s="190"/>
      <c r="K480" s="190"/>
      <c r="L480" s="190"/>
      <c r="M480" s="226">
        <v>16.5</v>
      </c>
      <c r="N480" s="162">
        <f t="shared" si="39"/>
        <v>53.52552</v>
      </c>
      <c r="O480" s="161">
        <f>IF(H480="Accessories",0,(VLOOKUP(C480&amp;H480,EE!$I:$L,4,FALSE)))</f>
        <v>2.12</v>
      </c>
      <c r="P480" s="161">
        <f>IF('Simulação Added Value'!$M$5="GERENTE DE CONTA",((N480+O480)/(1-'Simulação Added Value'!$E$19)),((N480+O480)/(1-0.3)))</f>
        <v>76.22673972602739</v>
      </c>
      <c r="Q480" s="63" t="e">
        <f>IF('Simulação Added Value'!$M$5="GERENTE DE CONTA",(((N480+O480)+VLOOKUP(A480,'Simulação Added Value'!$N$42:$O$42,2,0))/(1-'Simulação Added Value'!$E$19)),(((((N480+O480)+VLOOKUP(A480,'Simulação Added Value'!$N$42:$O$42,2,0)))/(1-'Simulação Added Value'!$E$19))))</f>
        <v>#N/A</v>
      </c>
      <c r="R480" s="63"/>
      <c r="S480" s="188">
        <v>53.52552</v>
      </c>
      <c r="T480" s="188">
        <f>VLOOKUP(A480,'[1]Copia Custo Periodico P_Simulad'!$A:$I,9,0)</f>
        <v>53.52552</v>
      </c>
      <c r="U480" s="188">
        <f t="shared" si="41"/>
        <v>0</v>
      </c>
      <c r="V480" s="148">
        <f t="shared" si="42"/>
        <v>0</v>
      </c>
      <c r="W480" s="188"/>
      <c r="X480" s="191"/>
      <c r="Y480" s="191"/>
    </row>
    <row r="481" spans="1:25" ht="15" customHeight="1">
      <c r="A481" s="46" t="str">
        <f t="shared" si="40"/>
        <v>BR0114202060</v>
      </c>
      <c r="B481" s="190" t="s">
        <v>2626</v>
      </c>
      <c r="C481" s="190">
        <v>2060</v>
      </c>
      <c r="D481" s="190" t="s">
        <v>1124</v>
      </c>
      <c r="E481" s="190">
        <v>320011420</v>
      </c>
      <c r="F481" s="39" t="s">
        <v>1211</v>
      </c>
      <c r="G481" s="190" t="s">
        <v>1732</v>
      </c>
      <c r="H481" s="190" t="s">
        <v>294</v>
      </c>
      <c r="I481" s="190"/>
      <c r="J481" s="190"/>
      <c r="K481" s="190"/>
      <c r="L481" s="190"/>
      <c r="M481" s="223">
        <v>13.95</v>
      </c>
      <c r="N481" s="162">
        <f t="shared" si="39"/>
        <v>49.785429999999998</v>
      </c>
      <c r="O481" s="161">
        <f>IF(H481="Accessories",0,(VLOOKUP(C481&amp;H481,EE!$I:$L,4,FALSE)))</f>
        <v>2.12</v>
      </c>
      <c r="P481" s="161">
        <f>IF('Simulação Added Value'!$M$5="GERENTE DE CONTA",((N481+O481)/(1-'Simulação Added Value'!$E$19)),((N481+O481)/(1-0.3)))</f>
        <v>71.103328767123287</v>
      </c>
      <c r="Q481" s="190"/>
      <c r="R481" s="190"/>
      <c r="S481" s="188">
        <v>49.785429999999998</v>
      </c>
      <c r="T481" s="188">
        <f>VLOOKUP(A481,'[1]Copia Custo Periodico P_Simulad'!$A:$I,9,0)</f>
        <v>49.785429999999998</v>
      </c>
      <c r="U481" s="188">
        <f t="shared" si="41"/>
        <v>0</v>
      </c>
      <c r="V481" s="148">
        <f t="shared" si="42"/>
        <v>0</v>
      </c>
      <c r="W481" s="190"/>
      <c r="X481" s="190"/>
      <c r="Y481" s="190"/>
    </row>
    <row r="482" spans="1:25" ht="15" customHeight="1">
      <c r="A482" s="46" t="str">
        <f t="shared" si="40"/>
        <v>BR0114372060</v>
      </c>
      <c r="B482" s="190" t="s">
        <v>2626</v>
      </c>
      <c r="C482" s="190">
        <v>2060</v>
      </c>
      <c r="D482" s="190" t="s">
        <v>1124</v>
      </c>
      <c r="E482" s="157">
        <v>320011437</v>
      </c>
      <c r="F482" s="39" t="s">
        <v>1233</v>
      </c>
      <c r="G482" s="190" t="s">
        <v>1754</v>
      </c>
      <c r="H482" s="190" t="s">
        <v>294</v>
      </c>
      <c r="I482" s="190"/>
      <c r="J482" s="190"/>
      <c r="K482" s="190"/>
      <c r="L482" s="190"/>
      <c r="M482" s="226">
        <v>15.5</v>
      </c>
      <c r="N482" s="162">
        <f t="shared" si="39"/>
        <v>57.334420000000001</v>
      </c>
      <c r="O482" s="161">
        <f>IF(H482="Accessories",0,(VLOOKUP(C482&amp;H482,EE!$I:$L,4,FALSE)))</f>
        <v>2.12</v>
      </c>
      <c r="P482" s="161">
        <f>IF('Simulação Added Value'!$M$5="GERENTE DE CONTA",((N482+O482)/(1-'Simulação Added Value'!$E$19)),((N482+O482)/(1-0.3)))</f>
        <v>81.444410958904115</v>
      </c>
      <c r="Q482" s="63" t="e">
        <f>IF('Simulação Added Value'!$M$5="GERENTE DE CONTA",(((N482+O482)+VLOOKUP(A482,'Simulação Added Value'!$N$42:$O$42,2,0))/(1-'Simulação Added Value'!$E$19)),(((((N482+O482)+VLOOKUP(A482,'Simulação Added Value'!$N$42:$O$42,2,0)))/(1-'Simulação Added Value'!$E$19))))</f>
        <v>#N/A</v>
      </c>
      <c r="R482" s="63"/>
      <c r="S482" s="188">
        <v>57.334420000000001</v>
      </c>
      <c r="T482" s="188">
        <f>VLOOKUP(A482,'[1]Copia Custo Periodico P_Simulad'!$A:$I,9,0)</f>
        <v>57.334420000000001</v>
      </c>
      <c r="U482" s="188">
        <f t="shared" si="41"/>
        <v>0</v>
      </c>
      <c r="V482" s="148">
        <f t="shared" si="42"/>
        <v>0</v>
      </c>
      <c r="W482" s="188"/>
      <c r="X482" s="191"/>
      <c r="Y482" s="191"/>
    </row>
    <row r="483" spans="1:25" ht="15" customHeight="1">
      <c r="A483" s="46" t="str">
        <f t="shared" si="40"/>
        <v>BR0114922060</v>
      </c>
      <c r="B483" s="190" t="s">
        <v>2626</v>
      </c>
      <c r="C483" s="190">
        <v>2060</v>
      </c>
      <c r="D483" s="190" t="s">
        <v>1124</v>
      </c>
      <c r="E483" s="190">
        <v>320011492</v>
      </c>
      <c r="F483" s="39" t="s">
        <v>1251</v>
      </c>
      <c r="G483" s="190" t="s">
        <v>1769</v>
      </c>
      <c r="H483" s="190" t="s">
        <v>294</v>
      </c>
      <c r="I483" s="190"/>
      <c r="J483" s="190"/>
      <c r="K483" s="190"/>
      <c r="L483" s="190"/>
      <c r="M483" s="223">
        <v>13.2</v>
      </c>
      <c r="N483" s="162">
        <f t="shared" si="39"/>
        <v>46.616619999999998</v>
      </c>
      <c r="O483" s="161">
        <f>IF(H483="Accessories",0,(VLOOKUP(C483&amp;H483,EE!$I:$L,4,FALSE)))</f>
        <v>2.12</v>
      </c>
      <c r="P483" s="161">
        <f>IF('Simulação Added Value'!$M$5="GERENTE DE CONTA",((N483+O483)/(1-'Simulação Added Value'!$E$19)),((N483+O483)/(1-0.3)))</f>
        <v>66.762493150684932</v>
      </c>
      <c r="Q483" s="190"/>
      <c r="R483" s="190"/>
      <c r="S483" s="188">
        <v>46.616619999999998</v>
      </c>
      <c r="T483" s="188">
        <f>VLOOKUP(A483,'[1]Copia Custo Periodico P_Simulad'!$A:$I,9,0)</f>
        <v>46.616619999999998</v>
      </c>
      <c r="U483" s="188">
        <f t="shared" si="41"/>
        <v>0</v>
      </c>
      <c r="V483" s="148">
        <f t="shared" si="42"/>
        <v>0</v>
      </c>
      <c r="W483" s="190"/>
      <c r="X483" s="190"/>
      <c r="Y483" s="190"/>
    </row>
    <row r="484" spans="1:25" ht="15" customHeight="1">
      <c r="A484" s="46" t="str">
        <f t="shared" si="40"/>
        <v>BR0114982060</v>
      </c>
      <c r="B484" s="190" t="s">
        <v>2626</v>
      </c>
      <c r="C484" s="190">
        <v>2060</v>
      </c>
      <c r="D484" s="190" t="s">
        <v>1124</v>
      </c>
      <c r="E484" s="157">
        <v>320011498</v>
      </c>
      <c r="F484" s="39" t="s">
        <v>1320</v>
      </c>
      <c r="G484" s="190" t="s">
        <v>1830</v>
      </c>
      <c r="H484" s="190" t="s">
        <v>294</v>
      </c>
      <c r="I484" s="190"/>
      <c r="J484" s="190"/>
      <c r="K484" s="190"/>
      <c r="L484" s="190"/>
      <c r="M484" s="226">
        <v>14</v>
      </c>
      <c r="N484" s="162">
        <f t="shared" si="39"/>
        <v>47.286079999999998</v>
      </c>
      <c r="O484" s="161">
        <f>IF(H484="Accessories",0,(VLOOKUP(C484&amp;H484,EE!$I:$L,4,FALSE)))</f>
        <v>2.12</v>
      </c>
      <c r="P484" s="161">
        <f>IF('Simulação Added Value'!$M$5="GERENTE DE CONTA",((N484+O484)/(1-'Simulação Added Value'!$E$19)),((N484+O484)/(1-0.3)))</f>
        <v>67.679561643835612</v>
      </c>
      <c r="Q484" s="63" t="e">
        <f>IF('Simulação Added Value'!$M$5="GERENTE DE CONTA",(((N484+O484)+VLOOKUP(A484,'Simulação Added Value'!$N$42:$O$42,2,0))/(1-'Simulação Added Value'!$E$19)),(((((N484+O484)+VLOOKUP(A484,'Simulação Added Value'!$N$42:$O$42,2,0)))/(1-'Simulação Added Value'!$E$19))))</f>
        <v>#N/A</v>
      </c>
      <c r="R484" s="63"/>
      <c r="S484" s="188">
        <v>47.286079999999998</v>
      </c>
      <c r="T484" s="188">
        <f>VLOOKUP(A484,'[1]Copia Custo Periodico P_Simulad'!$A:$I,9,0)</f>
        <v>47.286079999999998</v>
      </c>
      <c r="U484" s="188">
        <f t="shared" si="41"/>
        <v>0</v>
      </c>
      <c r="V484" s="148">
        <f t="shared" si="42"/>
        <v>0</v>
      </c>
      <c r="W484" s="188"/>
      <c r="X484" s="191"/>
      <c r="Y484" s="191"/>
    </row>
    <row r="485" spans="1:25" ht="15" customHeight="1">
      <c r="A485" s="46" t="str">
        <f t="shared" si="40"/>
        <v>BR0115022060</v>
      </c>
      <c r="B485" s="190" t="s">
        <v>2626</v>
      </c>
      <c r="C485" s="190">
        <v>2060</v>
      </c>
      <c r="D485" s="190" t="s">
        <v>1124</v>
      </c>
      <c r="E485" s="157">
        <v>320011502</v>
      </c>
      <c r="F485" s="39" t="s">
        <v>1201</v>
      </c>
      <c r="G485" s="190" t="s">
        <v>1721</v>
      </c>
      <c r="H485" s="190" t="s">
        <v>294</v>
      </c>
      <c r="I485" s="190"/>
      <c r="J485" s="190"/>
      <c r="K485" s="190"/>
      <c r="L485" s="190"/>
      <c r="M485" s="226">
        <v>13.2</v>
      </c>
      <c r="N485" s="162">
        <f t="shared" si="39"/>
        <v>51.853400000000001</v>
      </c>
      <c r="O485" s="161">
        <f>IF(H485="Accessories",0,(VLOOKUP(C485&amp;H485,EE!$I:$L,4,FALSE)))</f>
        <v>2.12</v>
      </c>
      <c r="P485" s="161">
        <f>IF('Simulação Added Value'!$M$5="GERENTE DE CONTA",((N485+O485)/(1-'Simulação Added Value'!$E$19)),((N485+O485)/(1-0.3)))</f>
        <v>73.936164383561646</v>
      </c>
      <c r="Q485" s="63" t="e">
        <f>IF('Simulação Added Value'!$M$5="GERENTE DE CONTA",(((N485+O485)+VLOOKUP(A485,'Simulação Added Value'!$N$42:$O$42,2,0))/(1-'Simulação Added Value'!$E$19)),(((((N485+O485)+VLOOKUP(A485,'Simulação Added Value'!$N$42:$O$42,2,0)))/(1-'Simulação Added Value'!$E$19))))</f>
        <v>#N/A</v>
      </c>
      <c r="R485" s="63"/>
      <c r="S485" s="188">
        <v>51.853400000000001</v>
      </c>
      <c r="T485" s="188">
        <f>VLOOKUP(A485,'[1]Copia Custo Periodico P_Simulad'!$A:$I,9,0)</f>
        <v>51.853400000000001</v>
      </c>
      <c r="U485" s="188">
        <f t="shared" si="41"/>
        <v>0</v>
      </c>
      <c r="V485" s="148">
        <f t="shared" si="42"/>
        <v>0</v>
      </c>
      <c r="W485" s="188"/>
      <c r="X485" s="191"/>
      <c r="Y485" s="191"/>
    </row>
    <row r="486" spans="1:25" ht="15" customHeight="1">
      <c r="A486" s="46" t="str">
        <f t="shared" si="40"/>
        <v>BR0115032060</v>
      </c>
      <c r="B486" s="190" t="s">
        <v>2626</v>
      </c>
      <c r="C486" s="190">
        <v>2060</v>
      </c>
      <c r="D486" s="190" t="s">
        <v>1124</v>
      </c>
      <c r="E486" s="157">
        <v>320011503</v>
      </c>
      <c r="F486" s="39" t="s">
        <v>1237</v>
      </c>
      <c r="G486" s="190" t="s">
        <v>1758</v>
      </c>
      <c r="H486" s="190" t="s">
        <v>294</v>
      </c>
      <c r="I486" s="190"/>
      <c r="J486" s="190"/>
      <c r="K486" s="190"/>
      <c r="L486" s="190"/>
      <c r="M486" s="226">
        <v>13.5</v>
      </c>
      <c r="N486" s="162">
        <f t="shared" si="39"/>
        <v>44.737549999999999</v>
      </c>
      <c r="O486" s="161">
        <f>IF(H486="Accessories",0,(VLOOKUP(C486&amp;H486,EE!$I:$L,4,FALSE)))</f>
        <v>2.12</v>
      </c>
      <c r="P486" s="161">
        <f>IF('Simulação Added Value'!$M$5="GERENTE DE CONTA",((N486+O486)/(1-'Simulação Added Value'!$E$19)),((N486+O486)/(1-0.3)))</f>
        <v>64.188424657534242</v>
      </c>
      <c r="Q486" s="63" t="e">
        <f>IF('Simulação Added Value'!$M$5="GERENTE DE CONTA",(((N486+O486)+VLOOKUP(A486,'Simulação Added Value'!$N$42:$O$42,2,0))/(1-'Simulação Added Value'!$E$19)),(((((N486+O486)+VLOOKUP(A486,'Simulação Added Value'!$N$42:$O$42,2,0)))/(1-'Simulação Added Value'!$E$19))))</f>
        <v>#N/A</v>
      </c>
      <c r="R486" s="63"/>
      <c r="S486" s="188">
        <v>44.737549999999999</v>
      </c>
      <c r="T486" s="188">
        <f>VLOOKUP(A486,'[1]Copia Custo Periodico P_Simulad'!$A:$I,9,0)</f>
        <v>44.737549999999999</v>
      </c>
      <c r="U486" s="188">
        <f t="shared" si="41"/>
        <v>0</v>
      </c>
      <c r="V486" s="148">
        <f t="shared" si="42"/>
        <v>0</v>
      </c>
      <c r="W486" s="188"/>
      <c r="X486" s="191"/>
      <c r="Y486" s="191"/>
    </row>
    <row r="487" spans="1:25" ht="15" customHeight="1">
      <c r="A487" s="46" t="str">
        <f t="shared" si="40"/>
        <v>BR0115422060</v>
      </c>
      <c r="B487" s="190" t="s">
        <v>2626</v>
      </c>
      <c r="C487" s="190">
        <v>2060</v>
      </c>
      <c r="D487" s="190" t="s">
        <v>1124</v>
      </c>
      <c r="E487" s="157">
        <v>320011542</v>
      </c>
      <c r="F487" s="39" t="s">
        <v>1322</v>
      </c>
      <c r="G487" s="190" t="s">
        <v>1832</v>
      </c>
      <c r="H487" s="190" t="s">
        <v>294</v>
      </c>
      <c r="I487" s="190"/>
      <c r="J487" s="190"/>
      <c r="K487" s="190"/>
      <c r="L487" s="190"/>
      <c r="M487" s="226">
        <v>14</v>
      </c>
      <c r="N487" s="162">
        <f t="shared" si="39"/>
        <v>56.024059999999999</v>
      </c>
      <c r="O487" s="161">
        <f>IF(H487="Accessories",0,(VLOOKUP(C487&amp;H487,EE!$I:$L,4,FALSE)))</f>
        <v>2.12</v>
      </c>
      <c r="P487" s="161">
        <f>IF('Simulação Added Value'!$M$5="GERENTE DE CONTA",((N487+O487)/(1-'Simulação Added Value'!$E$19)),((N487+O487)/(1-0.3)))</f>
        <v>79.649397260273972</v>
      </c>
      <c r="Q487" s="63" t="e">
        <f>IF('Simulação Added Value'!$M$5="GERENTE DE CONTA",(((N487+O487)+VLOOKUP(A487,'Simulação Added Value'!$N$42:$O$42,2,0))/(1-'Simulação Added Value'!$E$19)),(((((N487+O487)+VLOOKUP(A487,'Simulação Added Value'!$N$42:$O$42,2,0)))/(1-'Simulação Added Value'!$E$19))))</f>
        <v>#N/A</v>
      </c>
      <c r="R487" s="63"/>
      <c r="S487" s="188">
        <v>56.024059999999999</v>
      </c>
      <c r="T487" s="188">
        <f>VLOOKUP(A487,'[1]Copia Custo Periodico P_Simulad'!$A:$I,9,0)</f>
        <v>56.024059999999999</v>
      </c>
      <c r="U487" s="188">
        <f t="shared" si="41"/>
        <v>0</v>
      </c>
      <c r="V487" s="148">
        <f t="shared" si="42"/>
        <v>0</v>
      </c>
      <c r="W487" s="188"/>
      <c r="X487" s="191"/>
      <c r="Y487" s="191"/>
    </row>
    <row r="488" spans="1:25" ht="15" customHeight="1">
      <c r="A488" s="46" t="str">
        <f t="shared" si="40"/>
        <v>BR0115702060</v>
      </c>
      <c r="B488" s="190" t="s">
        <v>2626</v>
      </c>
      <c r="C488" s="198">
        <v>2060</v>
      </c>
      <c r="D488" s="190" t="s">
        <v>1124</v>
      </c>
      <c r="E488" s="190"/>
      <c r="F488" s="39" t="s">
        <v>2522</v>
      </c>
      <c r="G488" s="190" t="s">
        <v>2589</v>
      </c>
      <c r="H488" s="190" t="s">
        <v>294</v>
      </c>
      <c r="I488" s="190"/>
      <c r="J488" s="190"/>
      <c r="K488" s="190"/>
      <c r="L488" s="190"/>
      <c r="M488" s="227">
        <v>13.2</v>
      </c>
      <c r="N488" s="162">
        <f t="shared" si="39"/>
        <v>46.2395</v>
      </c>
      <c r="O488" s="161">
        <f>IF(H488="Accessories",0,(VLOOKUP(C488&amp;H488,EE!$I:$L,4,FALSE)))</f>
        <v>2.12</v>
      </c>
      <c r="P488" s="161">
        <f>IF('Simulação Added Value'!$M$5="GERENTE DE CONTA",((N488+O488)/(1-'Simulação Added Value'!$E$19)),((N488+O488)/(1-0.3)))</f>
        <v>66.245890410958907</v>
      </c>
      <c r="Q488" s="190"/>
      <c r="R488" s="190"/>
      <c r="S488" s="188">
        <v>46.2395</v>
      </c>
      <c r="T488" s="188">
        <f>VLOOKUP(A488,'[1]Copia Custo Periodico P_Simulad'!$A:$I,9,0)</f>
        <v>46.2395</v>
      </c>
      <c r="U488" s="188">
        <f t="shared" si="41"/>
        <v>0</v>
      </c>
      <c r="V488" s="148">
        <f t="shared" si="42"/>
        <v>0</v>
      </c>
      <c r="W488" s="190"/>
      <c r="X488" s="190"/>
      <c r="Y488" s="190"/>
    </row>
    <row r="489" spans="1:25" ht="15" customHeight="1">
      <c r="A489" s="46" t="str">
        <f t="shared" si="40"/>
        <v>BR0115862064</v>
      </c>
      <c r="B489" s="190" t="s">
        <v>2626</v>
      </c>
      <c r="C489" s="198">
        <v>2064</v>
      </c>
      <c r="D489" s="190" t="s">
        <v>1124</v>
      </c>
      <c r="E489" s="190"/>
      <c r="F489" s="39" t="s">
        <v>1213</v>
      </c>
      <c r="G489" s="190" t="s">
        <v>2602</v>
      </c>
      <c r="H489" s="190" t="s">
        <v>294</v>
      </c>
      <c r="I489" s="190"/>
      <c r="J489" s="190"/>
      <c r="K489" s="190"/>
      <c r="L489" s="190"/>
      <c r="M489" s="225">
        <v>15.2</v>
      </c>
      <c r="N489" s="162">
        <f t="shared" si="39"/>
        <v>60.709870000000002</v>
      </c>
      <c r="O489" s="161">
        <f>IF(H489="Accessories",0,(VLOOKUP(C489&amp;H489,EE!$I:$L,4,FALSE)))</f>
        <v>2.64</v>
      </c>
      <c r="P489" s="161">
        <f>IF('Simulação Added Value'!$M$5="GERENTE DE CONTA",((N489+O489)/(1-'Simulação Added Value'!$E$19)),((N489+O489)/(1-0.3)))</f>
        <v>86.780643835616445</v>
      </c>
      <c r="Q489" s="190"/>
      <c r="R489" s="190"/>
      <c r="S489" s="188">
        <v>60.709870000000002</v>
      </c>
      <c r="T489" s="188">
        <f>VLOOKUP(A489,'[1]Copia Custo Periodico P_Simulad'!$A:$I,9,0)</f>
        <v>60.709870000000002</v>
      </c>
      <c r="U489" s="188">
        <f t="shared" si="41"/>
        <v>0</v>
      </c>
      <c r="V489" s="148">
        <f t="shared" si="42"/>
        <v>0</v>
      </c>
      <c r="W489" s="190"/>
      <c r="X489" s="190"/>
      <c r="Y489" s="190"/>
    </row>
    <row r="490" spans="1:25" ht="15" customHeight="1">
      <c r="A490" s="46" t="str">
        <f t="shared" si="40"/>
        <v>BR0116012060</v>
      </c>
      <c r="B490" s="190" t="s">
        <v>2626</v>
      </c>
      <c r="C490" s="190">
        <v>2060</v>
      </c>
      <c r="D490" s="190" t="s">
        <v>1124</v>
      </c>
      <c r="E490" s="156">
        <v>320011601</v>
      </c>
      <c r="F490" s="39" t="s">
        <v>1245</v>
      </c>
      <c r="G490" s="190" t="s">
        <v>1763</v>
      </c>
      <c r="H490" s="190" t="s">
        <v>294</v>
      </c>
      <c r="I490" s="190"/>
      <c r="J490" s="190"/>
      <c r="K490" s="190"/>
      <c r="L490" s="190"/>
      <c r="M490" s="226">
        <v>16.399999999999999</v>
      </c>
      <c r="N490" s="162">
        <f t="shared" si="39"/>
        <v>63.767969999999998</v>
      </c>
      <c r="O490" s="161">
        <f>IF(H490="Accessories",0,(VLOOKUP(C490&amp;H490,EE!$I:$L,4,FALSE)))</f>
        <v>2.12</v>
      </c>
      <c r="P490" s="161">
        <f>IF('Simulação Added Value'!$M$5="GERENTE DE CONTA",((N490+O490)/(1-'Simulação Added Value'!$E$19)),((N490+O490)/(1-0.3)))</f>
        <v>90.257493150684923</v>
      </c>
      <c r="Q490" s="63" t="e">
        <f>IF('Simulação Added Value'!$M$5="GERENTE DE CONTA",(((N490+O490)+VLOOKUP(A490,'Simulação Added Value'!$N$42:$O$42,2,0))/(1-'Simulação Added Value'!$E$19)),(((((N490+O490)+VLOOKUP(A490,'Simulação Added Value'!$N$42:$O$42,2,0)))/(1-'Simulação Added Value'!$E$19))))</f>
        <v>#N/A</v>
      </c>
      <c r="R490" s="63"/>
      <c r="S490" s="188">
        <v>63.767969999999998</v>
      </c>
      <c r="T490" s="188">
        <f>VLOOKUP(A490,'[1]Copia Custo Periodico P_Simulad'!$A:$I,9,0)</f>
        <v>63.767969999999998</v>
      </c>
      <c r="U490" s="188">
        <f t="shared" si="41"/>
        <v>0</v>
      </c>
      <c r="V490" s="148">
        <f t="shared" si="42"/>
        <v>0</v>
      </c>
      <c r="W490" s="188"/>
      <c r="X490" s="190"/>
      <c r="Y490" s="190"/>
    </row>
    <row r="491" spans="1:25" ht="15" customHeight="1">
      <c r="A491" s="46" t="str">
        <f t="shared" si="40"/>
        <v>BR0116332060</v>
      </c>
      <c r="B491" s="190" t="s">
        <v>2626</v>
      </c>
      <c r="C491" s="190">
        <v>2060</v>
      </c>
      <c r="D491" s="190" t="s">
        <v>1124</v>
      </c>
      <c r="E491" s="190">
        <v>320011633</v>
      </c>
      <c r="F491" s="39" t="s">
        <v>1315</v>
      </c>
      <c r="G491" s="190" t="s">
        <v>1826</v>
      </c>
      <c r="H491" s="190" t="s">
        <v>294</v>
      </c>
      <c r="I491" s="190"/>
      <c r="J491" s="190"/>
      <c r="K491" s="190"/>
      <c r="L491" s="190"/>
      <c r="M491" s="226">
        <v>14</v>
      </c>
      <c r="N491" s="162">
        <f t="shared" ref="N491:N554" si="43">T491</f>
        <v>56.297530000000002</v>
      </c>
      <c r="O491" s="161">
        <f>IF(H491="Accessories",0,(VLOOKUP(C491&amp;H491,EE!$I:$L,4,FALSE)))</f>
        <v>2.12</v>
      </c>
      <c r="P491" s="161">
        <f>IF('Simulação Added Value'!$M$5="GERENTE DE CONTA",((N491+O491)/(1-'Simulação Added Value'!$E$19)),((N491+O491)/(1-0.3)))</f>
        <v>80.024013698630142</v>
      </c>
      <c r="Q491" s="190"/>
      <c r="R491" s="190"/>
      <c r="S491" s="188">
        <v>56.297530000000002</v>
      </c>
      <c r="T491" s="188">
        <f>VLOOKUP(A491,'[1]Copia Custo Periodico P_Simulad'!$A:$I,9,0)</f>
        <v>56.297530000000002</v>
      </c>
      <c r="U491" s="188">
        <f t="shared" si="41"/>
        <v>0</v>
      </c>
      <c r="V491" s="148">
        <f t="shared" si="42"/>
        <v>0</v>
      </c>
      <c r="W491" s="188"/>
      <c r="X491" s="190"/>
      <c r="Y491" s="190"/>
    </row>
    <row r="492" spans="1:25" ht="15" customHeight="1">
      <c r="A492" s="46" t="str">
        <f t="shared" si="40"/>
        <v>BR0116332064</v>
      </c>
      <c r="B492" s="190" t="s">
        <v>2626</v>
      </c>
      <c r="C492" s="190">
        <v>2064</v>
      </c>
      <c r="D492" s="190" t="s">
        <v>1124</v>
      </c>
      <c r="E492" s="190"/>
      <c r="F492" s="39" t="s">
        <v>1315</v>
      </c>
      <c r="G492" s="190" t="s">
        <v>2087</v>
      </c>
      <c r="H492" s="190" t="s">
        <v>294</v>
      </c>
      <c r="I492" s="190"/>
      <c r="J492" s="190"/>
      <c r="K492" s="190"/>
      <c r="L492" s="190"/>
      <c r="M492" s="223">
        <v>14</v>
      </c>
      <c r="N492" s="162">
        <f t="shared" si="43"/>
        <v>114.63</v>
      </c>
      <c r="O492" s="161">
        <f>IF(H492="Accessories",0,(VLOOKUP(C492&amp;H492,EE!$I:$L,4,FALSE)))</f>
        <v>2.64</v>
      </c>
      <c r="P492" s="161">
        <f>IF('Simulação Added Value'!$M$5="GERENTE DE CONTA",((N492+O492)/(1-'Simulação Added Value'!$E$19)),((N492+O492)/(1-0.3)))</f>
        <v>160.64383561643837</v>
      </c>
      <c r="Q492" s="190"/>
      <c r="R492" s="190"/>
      <c r="S492" s="188">
        <v>114.63</v>
      </c>
      <c r="T492" s="188">
        <f>VLOOKUP(A492,'[1]Copia Custo Periodico P_Simulad'!$A:$I,9,0)</f>
        <v>114.63</v>
      </c>
      <c r="U492" s="188">
        <f t="shared" si="41"/>
        <v>0</v>
      </c>
      <c r="V492" s="148">
        <f t="shared" si="42"/>
        <v>0</v>
      </c>
      <c r="W492" s="190"/>
      <c r="X492" s="190"/>
      <c r="Y492" s="190"/>
    </row>
    <row r="493" spans="1:25" ht="15" customHeight="1">
      <c r="A493" s="46" t="str">
        <f t="shared" si="40"/>
        <v>BR0116442061</v>
      </c>
      <c r="B493" s="190" t="s">
        <v>2626</v>
      </c>
      <c r="C493" s="190">
        <v>2061</v>
      </c>
      <c r="D493" s="190" t="s">
        <v>1124</v>
      </c>
      <c r="E493" s="190">
        <v>320011644</v>
      </c>
      <c r="F493" s="39" t="s">
        <v>1334</v>
      </c>
      <c r="G493" s="190" t="s">
        <v>1840</v>
      </c>
      <c r="H493" s="190" t="s">
        <v>294</v>
      </c>
      <c r="I493" s="190"/>
      <c r="J493" s="190"/>
      <c r="K493" s="190"/>
      <c r="L493" s="190"/>
      <c r="M493" s="226">
        <v>15.7</v>
      </c>
      <c r="N493" s="162">
        <f t="shared" si="43"/>
        <v>55.284089999999999</v>
      </c>
      <c r="O493" s="161">
        <f>IF(H493="Accessories",0,(VLOOKUP(C493&amp;H493,EE!$I:$L,4,FALSE)))</f>
        <v>1.8</v>
      </c>
      <c r="P493" s="161">
        <f>IF('Simulação Added Value'!$M$5="GERENTE DE CONTA",((N493+O493)/(1-'Simulação Added Value'!$E$19)),((N493+O493)/(1-0.3)))</f>
        <v>78.197383561643832</v>
      </c>
      <c r="Q493" s="190"/>
      <c r="R493" s="190"/>
      <c r="S493" s="188">
        <v>55.284089999999999</v>
      </c>
      <c r="T493" s="188">
        <f>VLOOKUP(A493,'[1]Copia Custo Periodico P_Simulad'!$A:$I,9,0)</f>
        <v>55.284089999999999</v>
      </c>
      <c r="U493" s="188">
        <f t="shared" si="41"/>
        <v>0</v>
      </c>
      <c r="V493" s="148">
        <f t="shared" si="42"/>
        <v>0</v>
      </c>
      <c r="W493" s="188"/>
      <c r="X493" s="190"/>
      <c r="Y493" s="190"/>
    </row>
    <row r="494" spans="1:25" ht="15" customHeight="1">
      <c r="A494" s="46" t="str">
        <f t="shared" si="40"/>
        <v>BR0116442064</v>
      </c>
      <c r="B494" s="190" t="s">
        <v>2626</v>
      </c>
      <c r="C494" s="190">
        <v>2064</v>
      </c>
      <c r="D494" s="190" t="s">
        <v>1124</v>
      </c>
      <c r="E494" s="156"/>
      <c r="F494" s="245" t="s">
        <v>1334</v>
      </c>
      <c r="G494" s="190" t="s">
        <v>2166</v>
      </c>
      <c r="H494" s="182" t="s">
        <v>294</v>
      </c>
      <c r="I494" s="190"/>
      <c r="J494" s="190"/>
      <c r="K494" s="190"/>
      <c r="L494" s="190"/>
      <c r="M494" s="226">
        <v>15.7</v>
      </c>
      <c r="N494" s="162">
        <f t="shared" si="43"/>
        <v>55.070540000000001</v>
      </c>
      <c r="O494" s="161">
        <f>IF(H494="Accessories",0,(VLOOKUP(C494&amp;H494,EE!$I:$L,4,FALSE)))</f>
        <v>2.64</v>
      </c>
      <c r="P494" s="161">
        <f>IF('Simulação Added Value'!$M$5="GERENTE DE CONTA",((N494+O494)/(1-'Simulação Added Value'!$E$19)),((N494+O494)/(1-0.3)))</f>
        <v>79.055534246575348</v>
      </c>
      <c r="Q494" s="190"/>
      <c r="R494" s="190"/>
      <c r="S494" s="188">
        <v>55.070540000000001</v>
      </c>
      <c r="T494" s="188">
        <f>VLOOKUP(A494,'[1]Copia Custo Periodico P_Simulad'!$A:$I,9,0)</f>
        <v>55.070540000000001</v>
      </c>
      <c r="U494" s="188">
        <f t="shared" si="41"/>
        <v>0</v>
      </c>
      <c r="V494" s="148">
        <f t="shared" si="42"/>
        <v>0</v>
      </c>
      <c r="W494" s="190"/>
      <c r="X494" s="190"/>
      <c r="Y494" s="190"/>
    </row>
    <row r="495" spans="1:25" ht="15" customHeight="1">
      <c r="A495" s="46" t="str">
        <f t="shared" si="40"/>
        <v>BR0116512060</v>
      </c>
      <c r="B495" s="190" t="s">
        <v>2626</v>
      </c>
      <c r="C495" s="198">
        <v>2060</v>
      </c>
      <c r="D495" s="190" t="s">
        <v>1124</v>
      </c>
      <c r="E495" s="190"/>
      <c r="F495" s="39" t="s">
        <v>2517</v>
      </c>
      <c r="G495" s="190" t="s">
        <v>2580</v>
      </c>
      <c r="H495" s="190" t="s">
        <v>294</v>
      </c>
      <c r="I495" s="190"/>
      <c r="J495" s="190"/>
      <c r="K495" s="190"/>
      <c r="L495" s="190"/>
      <c r="M495" s="227">
        <v>15.2</v>
      </c>
      <c r="N495" s="162">
        <f t="shared" si="43"/>
        <v>59.23836</v>
      </c>
      <c r="O495" s="161">
        <f>IF(H495="Accessories",0,(VLOOKUP(C495&amp;H495,EE!$I:$L,4,FALSE)))</f>
        <v>2.12</v>
      </c>
      <c r="P495" s="161">
        <f>IF('Simulação Added Value'!$M$5="GERENTE DE CONTA",((N495+O495)/(1-'Simulação Added Value'!$E$19)),((N495+O495)/(1-0.3)))</f>
        <v>84.052547945205475</v>
      </c>
      <c r="Q495" s="190"/>
      <c r="R495" s="190"/>
      <c r="S495" s="188">
        <v>59.23836</v>
      </c>
      <c r="T495" s="188">
        <f>VLOOKUP(A495,'[1]Copia Custo Periodico P_Simulad'!$A:$I,9,0)</f>
        <v>59.23836</v>
      </c>
      <c r="U495" s="188">
        <f t="shared" si="41"/>
        <v>0</v>
      </c>
      <c r="V495" s="148">
        <f t="shared" si="42"/>
        <v>0</v>
      </c>
      <c r="W495" s="190"/>
      <c r="X495" s="190"/>
      <c r="Y495" s="190"/>
    </row>
    <row r="496" spans="1:25" ht="15" customHeight="1">
      <c r="A496" s="46" t="str">
        <f t="shared" si="40"/>
        <v>BR0116632060</v>
      </c>
      <c r="B496" s="190" t="s">
        <v>2626</v>
      </c>
      <c r="C496" s="190">
        <v>2060</v>
      </c>
      <c r="D496" s="190" t="s">
        <v>1124</v>
      </c>
      <c r="E496" s="190">
        <v>320011663</v>
      </c>
      <c r="F496" s="39" t="s">
        <v>1294</v>
      </c>
      <c r="G496" s="190" t="s">
        <v>1809</v>
      </c>
      <c r="H496" s="190" t="s">
        <v>294</v>
      </c>
      <c r="I496" s="190"/>
      <c r="J496" s="190"/>
      <c r="K496" s="190"/>
      <c r="L496" s="190"/>
      <c r="M496" s="226">
        <v>14</v>
      </c>
      <c r="N496" s="162">
        <f t="shared" si="43"/>
        <v>49.925930000000001</v>
      </c>
      <c r="O496" s="161">
        <f>IF(H496="Accessories",0,(VLOOKUP(C496&amp;H496,EE!$I:$L,4,FALSE)))</f>
        <v>2.12</v>
      </c>
      <c r="P496" s="161">
        <f>IF('Simulação Added Value'!$M$5="GERENTE DE CONTA",((N496+O496)/(1-'Simulação Added Value'!$E$19)),((N496+O496)/(1-0.3)))</f>
        <v>71.295794520547943</v>
      </c>
      <c r="Q496" s="190"/>
      <c r="R496" s="190"/>
      <c r="S496" s="188">
        <v>49.925930000000001</v>
      </c>
      <c r="T496" s="188">
        <f>VLOOKUP(A496,'[1]Copia Custo Periodico P_Simulad'!$A:$I,9,0)</f>
        <v>49.925930000000001</v>
      </c>
      <c r="U496" s="188">
        <f t="shared" si="41"/>
        <v>0</v>
      </c>
      <c r="V496" s="148">
        <f t="shared" si="42"/>
        <v>0</v>
      </c>
      <c r="W496" s="188"/>
      <c r="X496" s="190"/>
      <c r="Y496" s="190"/>
    </row>
    <row r="497" spans="1:25" ht="15" customHeight="1">
      <c r="A497" s="46" t="str">
        <f t="shared" si="40"/>
        <v>BR0116672061</v>
      </c>
      <c r="B497" s="190" t="s">
        <v>2626</v>
      </c>
      <c r="C497" s="190">
        <v>2061</v>
      </c>
      <c r="D497" s="190" t="s">
        <v>1124</v>
      </c>
      <c r="E497" s="190">
        <v>320011667</v>
      </c>
      <c r="F497" s="39" t="s">
        <v>1310</v>
      </c>
      <c r="G497" s="190" t="s">
        <v>1823</v>
      </c>
      <c r="H497" s="190" t="s">
        <v>294</v>
      </c>
      <c r="I497" s="190"/>
      <c r="J497" s="190"/>
      <c r="K497" s="190"/>
      <c r="L497" s="190"/>
      <c r="M497" s="226">
        <v>13.2</v>
      </c>
      <c r="N497" s="162">
        <f t="shared" si="43"/>
        <v>47.764240000000001</v>
      </c>
      <c r="O497" s="161">
        <f>IF(H497="Accessories",0,(VLOOKUP(C497&amp;H497,EE!$I:$L,4,FALSE)))</f>
        <v>1.8</v>
      </c>
      <c r="P497" s="161">
        <f>IF('Simulação Added Value'!$M$5="GERENTE DE CONTA",((N497+O497)/(1-'Simulação Added Value'!$E$19)),((N497+O497)/(1-0.3)))</f>
        <v>67.896219178082191</v>
      </c>
      <c r="Q497" s="190"/>
      <c r="R497" s="190"/>
      <c r="S497" s="188">
        <v>47.764240000000001</v>
      </c>
      <c r="T497" s="188">
        <f>VLOOKUP(A497,'[1]Copia Custo Periodico P_Simulad'!$A:$I,9,0)</f>
        <v>47.764240000000001</v>
      </c>
      <c r="U497" s="188">
        <f t="shared" si="41"/>
        <v>0</v>
      </c>
      <c r="V497" s="148">
        <f t="shared" si="42"/>
        <v>0</v>
      </c>
      <c r="W497" s="188"/>
      <c r="X497" s="190"/>
      <c r="Y497" s="190"/>
    </row>
    <row r="498" spans="1:25" ht="15" customHeight="1">
      <c r="A498" s="46" t="str">
        <f t="shared" si="40"/>
        <v>BR0117052061</v>
      </c>
      <c r="B498" s="190" t="s">
        <v>2626</v>
      </c>
      <c r="C498" s="190">
        <v>2061</v>
      </c>
      <c r="D498" s="190" t="s">
        <v>1124</v>
      </c>
      <c r="E498" s="190">
        <v>320011705</v>
      </c>
      <c r="F498" s="39" t="s">
        <v>1338</v>
      </c>
      <c r="G498" s="190" t="s">
        <v>582</v>
      </c>
      <c r="H498" s="190" t="s">
        <v>294</v>
      </c>
      <c r="I498" s="190"/>
      <c r="J498" s="190"/>
      <c r="K498" s="190"/>
      <c r="L498" s="190"/>
      <c r="M498" s="226">
        <v>13.2</v>
      </c>
      <c r="N498" s="162">
        <f t="shared" si="43"/>
        <v>45.129199999999997</v>
      </c>
      <c r="O498" s="161">
        <f>IF(H498="Accessories",0,(VLOOKUP(C498&amp;H498,EE!$I:$L,4,FALSE)))</f>
        <v>1.8</v>
      </c>
      <c r="P498" s="161">
        <f>IF('Simulação Added Value'!$M$5="GERENTE DE CONTA",((N498+O498)/(1-'Simulação Added Value'!$E$19)),((N498+O498)/(1-0.3)))</f>
        <v>64.286575342465753</v>
      </c>
      <c r="Q498" s="190"/>
      <c r="R498" s="190"/>
      <c r="S498" s="188">
        <v>45.129199999999997</v>
      </c>
      <c r="T498" s="188">
        <f>VLOOKUP(A498,'[1]Copia Custo Periodico P_Simulad'!$A:$I,9,0)</f>
        <v>45.129199999999997</v>
      </c>
      <c r="U498" s="188">
        <f t="shared" si="41"/>
        <v>0</v>
      </c>
      <c r="V498" s="148">
        <f t="shared" si="42"/>
        <v>0</v>
      </c>
      <c r="W498" s="188"/>
      <c r="X498" s="190"/>
      <c r="Y498" s="190"/>
    </row>
    <row r="499" spans="1:25" ht="15" customHeight="1">
      <c r="A499" s="46" t="str">
        <f t="shared" si="40"/>
        <v>BR0117072061</v>
      </c>
      <c r="B499" s="190" t="s">
        <v>2626</v>
      </c>
      <c r="C499" s="190">
        <v>2061</v>
      </c>
      <c r="D499" s="190" t="s">
        <v>1124</v>
      </c>
      <c r="E499" s="190">
        <v>320011707</v>
      </c>
      <c r="F499" s="39" t="s">
        <v>1341</v>
      </c>
      <c r="G499" s="190" t="s">
        <v>1845</v>
      </c>
      <c r="H499" s="190" t="s">
        <v>294</v>
      </c>
      <c r="I499" s="190"/>
      <c r="J499" s="190"/>
      <c r="K499" s="190"/>
      <c r="L499" s="190"/>
      <c r="M499" s="226">
        <v>13.2</v>
      </c>
      <c r="N499" s="162">
        <f t="shared" si="43"/>
        <v>43.837569999999999</v>
      </c>
      <c r="O499" s="161">
        <f>IF(H499="Accessories",0,(VLOOKUP(C499&amp;H499,EE!$I:$L,4,FALSE)))</f>
        <v>1.8</v>
      </c>
      <c r="P499" s="161">
        <f>IF('Simulação Added Value'!$M$5="GERENTE DE CONTA",((N499+O499)/(1-'Simulação Added Value'!$E$19)),((N499+O499)/(1-0.3)))</f>
        <v>62.517219178082186</v>
      </c>
      <c r="Q499" s="190"/>
      <c r="R499" s="190"/>
      <c r="S499" s="188">
        <v>43.837569999999999</v>
      </c>
      <c r="T499" s="188">
        <f>VLOOKUP(A499,'[1]Copia Custo Periodico P_Simulad'!$A:$I,9,0)</f>
        <v>43.837569999999999</v>
      </c>
      <c r="U499" s="188">
        <f t="shared" si="41"/>
        <v>0</v>
      </c>
      <c r="V499" s="148">
        <f t="shared" si="42"/>
        <v>0</v>
      </c>
      <c r="W499" s="188"/>
      <c r="X499" s="190"/>
      <c r="Y499" s="190"/>
    </row>
    <row r="500" spans="1:25" ht="15" customHeight="1">
      <c r="A500" s="46" t="str">
        <f t="shared" si="40"/>
        <v>BR0117092061</v>
      </c>
      <c r="B500" s="190" t="s">
        <v>2626</v>
      </c>
      <c r="C500" s="190">
        <v>2061</v>
      </c>
      <c r="D500" s="190" t="s">
        <v>1124</v>
      </c>
      <c r="E500" s="190">
        <v>320011709</v>
      </c>
      <c r="F500" s="39" t="s">
        <v>1339</v>
      </c>
      <c r="G500" s="190" t="s">
        <v>1843</v>
      </c>
      <c r="H500" s="190" t="s">
        <v>294</v>
      </c>
      <c r="I500" s="190"/>
      <c r="J500" s="190"/>
      <c r="K500" s="190"/>
      <c r="L500" s="190"/>
      <c r="M500" s="226">
        <v>13.2</v>
      </c>
      <c r="N500" s="162">
        <f t="shared" si="43"/>
        <v>46.250790000000002</v>
      </c>
      <c r="O500" s="161">
        <f>IF(H500="Accessories",0,(VLOOKUP(C500&amp;H500,EE!$I:$L,4,FALSE)))</f>
        <v>1.8</v>
      </c>
      <c r="P500" s="161">
        <f>IF('Simulação Added Value'!$M$5="GERENTE DE CONTA",((N500+O500)/(1-'Simulação Added Value'!$E$19)),((N500+O500)/(1-0.3)))</f>
        <v>65.823000000000008</v>
      </c>
      <c r="Q500" s="190"/>
      <c r="R500" s="190"/>
      <c r="S500" s="188">
        <v>46.250790000000002</v>
      </c>
      <c r="T500" s="188">
        <f>VLOOKUP(A500,'[1]Copia Custo Periodico P_Simulad'!$A:$I,9,0)</f>
        <v>46.250790000000002</v>
      </c>
      <c r="U500" s="188">
        <f t="shared" si="41"/>
        <v>0</v>
      </c>
      <c r="V500" s="148">
        <f t="shared" si="42"/>
        <v>0</v>
      </c>
      <c r="W500" s="188"/>
      <c r="X500" s="190"/>
      <c r="Y500" s="190"/>
    </row>
    <row r="501" spans="1:25" ht="15" customHeight="1">
      <c r="A501" s="46" t="str">
        <f t="shared" si="40"/>
        <v>BR0117162061</v>
      </c>
      <c r="B501" s="190" t="s">
        <v>2626</v>
      </c>
      <c r="C501" s="190">
        <v>2061</v>
      </c>
      <c r="D501" s="190" t="s">
        <v>1124</v>
      </c>
      <c r="E501" s="190">
        <v>320011716</v>
      </c>
      <c r="F501" s="39" t="s">
        <v>1349</v>
      </c>
      <c r="G501" s="190" t="s">
        <v>1852</v>
      </c>
      <c r="H501" s="190" t="s">
        <v>294</v>
      </c>
      <c r="I501" s="190"/>
      <c r="J501" s="190"/>
      <c r="K501" s="190"/>
      <c r="L501" s="190"/>
      <c r="M501" s="226">
        <v>13.5</v>
      </c>
      <c r="N501" s="162">
        <f t="shared" si="43"/>
        <v>45.891359999999999</v>
      </c>
      <c r="O501" s="161">
        <f>IF(H501="Accessories",0,(VLOOKUP(C501&amp;H501,EE!$I:$L,4,FALSE)))</f>
        <v>1.8</v>
      </c>
      <c r="P501" s="161">
        <f>IF('Simulação Added Value'!$M$5="GERENTE DE CONTA",((N501+O501)/(1-'Simulação Added Value'!$E$19)),((N501+O501)/(1-0.3)))</f>
        <v>65.330630136986301</v>
      </c>
      <c r="Q501" s="190"/>
      <c r="R501" s="190"/>
      <c r="S501" s="188">
        <v>45.891359999999999</v>
      </c>
      <c r="T501" s="188">
        <f>VLOOKUP(A501,'[1]Copia Custo Periodico P_Simulad'!$A:$I,9,0)</f>
        <v>45.891359999999999</v>
      </c>
      <c r="U501" s="188">
        <f t="shared" si="41"/>
        <v>0</v>
      </c>
      <c r="V501" s="148">
        <f t="shared" si="42"/>
        <v>0</v>
      </c>
      <c r="W501" s="188"/>
      <c r="X501" s="190"/>
      <c r="Y501" s="190"/>
    </row>
    <row r="502" spans="1:25" ht="15" customHeight="1">
      <c r="A502" s="46" t="str">
        <f t="shared" si="40"/>
        <v>BR0117232061</v>
      </c>
      <c r="B502" s="190" t="s">
        <v>2626</v>
      </c>
      <c r="C502" s="190">
        <v>2061</v>
      </c>
      <c r="D502" s="190" t="s">
        <v>1124</v>
      </c>
      <c r="E502" s="190">
        <v>320011723</v>
      </c>
      <c r="F502" s="39" t="s">
        <v>1350</v>
      </c>
      <c r="G502" s="190" t="s">
        <v>1853</v>
      </c>
      <c r="H502" s="190" t="s">
        <v>294</v>
      </c>
      <c r="I502" s="190"/>
      <c r="J502" s="190"/>
      <c r="K502" s="190"/>
      <c r="L502" s="190"/>
      <c r="M502" s="223">
        <v>13.2</v>
      </c>
      <c r="N502" s="162">
        <f t="shared" si="43"/>
        <v>45.478789999999996</v>
      </c>
      <c r="O502" s="161">
        <f>IF(H502="Accessories",0,(VLOOKUP(C502&amp;H502,EE!$I:$L,4,FALSE)))</f>
        <v>1.8</v>
      </c>
      <c r="P502" s="161">
        <f>IF('Simulação Added Value'!$M$5="GERENTE DE CONTA",((N502+O502)/(1-'Simulação Added Value'!$E$19)),((N502+O502)/(1-0.3)))</f>
        <v>64.76546575342465</v>
      </c>
      <c r="Q502" s="190"/>
      <c r="R502" s="190"/>
      <c r="S502" s="188">
        <v>45.478789999999996</v>
      </c>
      <c r="T502" s="188">
        <f>VLOOKUP(A502,'[1]Copia Custo Periodico P_Simulad'!$A:$I,9,0)</f>
        <v>45.478789999999996</v>
      </c>
      <c r="U502" s="188">
        <f t="shared" si="41"/>
        <v>0</v>
      </c>
      <c r="V502" s="148">
        <f t="shared" si="42"/>
        <v>0</v>
      </c>
      <c r="W502" s="190"/>
      <c r="X502" s="190"/>
      <c r="Y502" s="190"/>
    </row>
    <row r="503" spans="1:25" ht="15" customHeight="1">
      <c r="A503" s="46" t="str">
        <f t="shared" si="40"/>
        <v>BR0117252061</v>
      </c>
      <c r="B503" s="190" t="s">
        <v>2626</v>
      </c>
      <c r="C503" s="190">
        <v>2061</v>
      </c>
      <c r="D503" s="190" t="s">
        <v>1124</v>
      </c>
      <c r="E503" s="190">
        <v>320011725</v>
      </c>
      <c r="F503" s="39" t="s">
        <v>1340</v>
      </c>
      <c r="G503" s="190" t="s">
        <v>1844</v>
      </c>
      <c r="H503" s="190" t="s">
        <v>294</v>
      </c>
      <c r="I503" s="190"/>
      <c r="J503" s="190"/>
      <c r="K503" s="190"/>
      <c r="L503" s="190"/>
      <c r="M503" s="223">
        <v>13.2</v>
      </c>
      <c r="N503" s="162">
        <f t="shared" si="43"/>
        <v>46.691989999999997</v>
      </c>
      <c r="O503" s="161">
        <f>IF(H503="Accessories",0,(VLOOKUP(C503&amp;H503,EE!$I:$L,4,FALSE)))</f>
        <v>1.8</v>
      </c>
      <c r="P503" s="161">
        <f>IF('Simulação Added Value'!$M$5="GERENTE DE CONTA",((N503+O503)/(1-'Simulação Added Value'!$E$19)),((N503+O503)/(1-0.3)))</f>
        <v>66.427383561643836</v>
      </c>
      <c r="Q503" s="190"/>
      <c r="R503" s="190"/>
      <c r="S503" s="188">
        <v>46.691989999999997</v>
      </c>
      <c r="T503" s="188">
        <f>VLOOKUP(A503,'[1]Copia Custo Periodico P_Simulad'!$A:$I,9,0)</f>
        <v>46.691989999999997</v>
      </c>
      <c r="U503" s="188">
        <f t="shared" si="41"/>
        <v>0</v>
      </c>
      <c r="V503" s="148">
        <f t="shared" si="42"/>
        <v>0</v>
      </c>
      <c r="W503" s="190"/>
      <c r="X503" s="190"/>
      <c r="Y503" s="190"/>
    </row>
    <row r="504" spans="1:25" ht="15" customHeight="1">
      <c r="A504" s="46" t="str">
        <f t="shared" si="40"/>
        <v>BR0117332060</v>
      </c>
      <c r="B504" s="190" t="s">
        <v>2626</v>
      </c>
      <c r="C504" s="190">
        <v>2060</v>
      </c>
      <c r="D504" s="190" t="s">
        <v>1124</v>
      </c>
      <c r="E504" s="190">
        <v>320011733</v>
      </c>
      <c r="F504" s="39" t="s">
        <v>1219</v>
      </c>
      <c r="G504" s="190" t="s">
        <v>1740</v>
      </c>
      <c r="H504" s="190" t="s">
        <v>294</v>
      </c>
      <c r="I504" s="190"/>
      <c r="J504" s="190"/>
      <c r="K504" s="190"/>
      <c r="L504" s="190"/>
      <c r="M504" s="223">
        <v>15.25</v>
      </c>
      <c r="N504" s="162">
        <f t="shared" si="43"/>
        <v>52.765000000000001</v>
      </c>
      <c r="O504" s="161">
        <f>IF(H504="Accessories",0,(VLOOKUP(C504&amp;H504,EE!$I:$L,4,FALSE)))</f>
        <v>2.12</v>
      </c>
      <c r="P504" s="161">
        <f>IF('Simulação Added Value'!$M$5="GERENTE DE CONTA",((N504+O504)/(1-'Simulação Added Value'!$E$19)),((N504+O504)/(1-0.3)))</f>
        <v>75.18493150684931</v>
      </c>
      <c r="Q504" s="190"/>
      <c r="R504" s="190"/>
      <c r="S504" s="188">
        <v>52.765000000000001</v>
      </c>
      <c r="T504" s="188">
        <f>VLOOKUP(A504,'[1]Copia Custo Periodico P_Simulad'!$A:$I,9,0)</f>
        <v>52.765000000000001</v>
      </c>
      <c r="U504" s="188">
        <f t="shared" si="41"/>
        <v>0</v>
      </c>
      <c r="V504" s="148">
        <f t="shared" si="42"/>
        <v>0</v>
      </c>
      <c r="W504" s="190"/>
      <c r="X504" s="190"/>
      <c r="Y504" s="190"/>
    </row>
    <row r="505" spans="1:25" ht="15" customHeight="1">
      <c r="A505" s="46" t="str">
        <f t="shared" si="40"/>
        <v>BR0117342060</v>
      </c>
      <c r="B505" s="190" t="s">
        <v>2626</v>
      </c>
      <c r="C505" s="190">
        <v>2060</v>
      </c>
      <c r="D505" s="190" t="s">
        <v>1124</v>
      </c>
      <c r="E505" s="156"/>
      <c r="F505" s="245" t="s">
        <v>2711</v>
      </c>
      <c r="G505" s="190" t="s">
        <v>2728</v>
      </c>
      <c r="H505" s="190" t="s">
        <v>294</v>
      </c>
      <c r="I505" s="190"/>
      <c r="J505" s="190"/>
      <c r="K505" s="190"/>
      <c r="L505" s="190"/>
      <c r="M505" s="225">
        <v>15.32995</v>
      </c>
      <c r="N505" s="162">
        <f t="shared" si="43"/>
        <v>136.26849000000001</v>
      </c>
      <c r="O505" s="161">
        <f>IF(H505="Accessories",0,(VLOOKUP(C505&amp;H505,EE!$I:$L,4,FALSE)))</f>
        <v>2.12</v>
      </c>
      <c r="P505" s="161">
        <f>IF('Simulação Added Value'!$M$5="GERENTE DE CONTA",((N505+O505)/(1-'Simulação Added Value'!$E$19)),((N505+O505)/(1-0.3)))</f>
        <v>189.57327397260278</v>
      </c>
      <c r="Q505" s="190"/>
      <c r="R505" s="190"/>
      <c r="S505" s="188">
        <v>136.26849000000001</v>
      </c>
      <c r="T505" s="188">
        <f>VLOOKUP(A505,'[1]Copia Custo Periodico P_Simulad'!$A:$I,9,0)</f>
        <v>136.26849000000001</v>
      </c>
      <c r="U505" s="188">
        <f t="shared" si="41"/>
        <v>0</v>
      </c>
      <c r="V505" s="148">
        <f t="shared" si="42"/>
        <v>0</v>
      </c>
      <c r="W505" s="190"/>
      <c r="X505" s="190"/>
      <c r="Y505" s="190"/>
    </row>
    <row r="506" spans="1:25" ht="15" customHeight="1">
      <c r="A506" s="46" t="str">
        <f t="shared" si="40"/>
        <v>BR0117402064</v>
      </c>
      <c r="B506" s="190" t="s">
        <v>2626</v>
      </c>
      <c r="C506" s="198">
        <v>2064</v>
      </c>
      <c r="D506" s="190" t="s">
        <v>1124</v>
      </c>
      <c r="E506" s="190"/>
      <c r="F506" s="39" t="s">
        <v>1343</v>
      </c>
      <c r="G506" s="190" t="s">
        <v>2076</v>
      </c>
      <c r="H506" s="190" t="s">
        <v>294</v>
      </c>
      <c r="I506" s="190"/>
      <c r="J506" s="190"/>
      <c r="K506" s="190"/>
      <c r="L506" s="190"/>
      <c r="M506" s="225">
        <v>13.2</v>
      </c>
      <c r="N506" s="162">
        <f t="shared" si="43"/>
        <v>51.352269999999997</v>
      </c>
      <c r="O506" s="161">
        <f>IF(H506="Accessories",0,(VLOOKUP(C506&amp;H506,EE!$I:$L,4,FALSE)))</f>
        <v>2.64</v>
      </c>
      <c r="P506" s="161">
        <f>IF('Simulação Added Value'!$M$5="GERENTE DE CONTA",((N506+O506)/(1-'Simulação Added Value'!$E$19)),((N506+O506)/(1-0.3)))</f>
        <v>73.96201369863013</v>
      </c>
      <c r="Q506" s="190"/>
      <c r="R506" s="190"/>
      <c r="S506" s="188">
        <v>51.352269999999997</v>
      </c>
      <c r="T506" s="188">
        <f>VLOOKUP(A506,'[1]Copia Custo Periodico P_Simulad'!$A:$I,9,0)</f>
        <v>51.352269999999997</v>
      </c>
      <c r="U506" s="188">
        <f t="shared" si="41"/>
        <v>0</v>
      </c>
      <c r="V506" s="148">
        <f t="shared" si="42"/>
        <v>0</v>
      </c>
      <c r="W506" s="190"/>
      <c r="X506" s="190"/>
      <c r="Y506" s="190"/>
    </row>
    <row r="507" spans="1:25" ht="15" customHeight="1">
      <c r="A507" s="46" t="str">
        <f t="shared" si="40"/>
        <v>BR0117402061</v>
      </c>
      <c r="B507" s="190" t="s">
        <v>2626</v>
      </c>
      <c r="C507" s="190">
        <v>2061</v>
      </c>
      <c r="D507" s="190" t="s">
        <v>1124</v>
      </c>
      <c r="E507" s="190">
        <v>320011740</v>
      </c>
      <c r="F507" s="39" t="s">
        <v>1343</v>
      </c>
      <c r="G507" s="190" t="s">
        <v>1847</v>
      </c>
      <c r="H507" s="190" t="s">
        <v>294</v>
      </c>
      <c r="I507" s="190"/>
      <c r="J507" s="190"/>
      <c r="K507" s="190"/>
      <c r="L507" s="190"/>
      <c r="M507" s="223">
        <v>13.2</v>
      </c>
      <c r="N507" s="162">
        <f t="shared" si="43"/>
        <v>62.386000000000003</v>
      </c>
      <c r="O507" s="161">
        <f>IF(H507="Accessories",0,(VLOOKUP(C507&amp;H507,EE!$I:$L,4,FALSE)))</f>
        <v>1.8</v>
      </c>
      <c r="P507" s="161">
        <f>IF('Simulação Added Value'!$M$5="GERENTE DE CONTA",((N507+O507)/(1-'Simulação Added Value'!$E$19)),((N507+O507)/(1-0.3)))</f>
        <v>87.926027397260285</v>
      </c>
      <c r="Q507" s="190"/>
      <c r="R507" s="190"/>
      <c r="S507" s="188">
        <v>62.386000000000003</v>
      </c>
      <c r="T507" s="188">
        <f>VLOOKUP(A507,'[1]Copia Custo Periodico P_Simulad'!$A:$I,9,0)</f>
        <v>62.386000000000003</v>
      </c>
      <c r="U507" s="188">
        <f t="shared" si="41"/>
        <v>0</v>
      </c>
      <c r="V507" s="148">
        <f t="shared" si="42"/>
        <v>0</v>
      </c>
      <c r="W507" s="188"/>
      <c r="X507" s="190"/>
      <c r="Y507" s="190"/>
    </row>
    <row r="508" spans="1:25" ht="15" customHeight="1">
      <c r="A508" s="46" t="str">
        <f t="shared" si="40"/>
        <v>BR0117512061</v>
      </c>
      <c r="B508" s="190" t="s">
        <v>2626</v>
      </c>
      <c r="C508" s="190">
        <v>2061</v>
      </c>
      <c r="D508" s="190" t="s">
        <v>1124</v>
      </c>
      <c r="E508" s="190">
        <v>320011751</v>
      </c>
      <c r="F508" s="39" t="s">
        <v>1342</v>
      </c>
      <c r="G508" s="190" t="s">
        <v>1846</v>
      </c>
      <c r="H508" s="190" t="s">
        <v>294</v>
      </c>
      <c r="I508" s="190"/>
      <c r="J508" s="190"/>
      <c r="K508" s="190"/>
      <c r="L508" s="190"/>
      <c r="M508" s="223">
        <v>15.7</v>
      </c>
      <c r="N508" s="162">
        <f t="shared" si="43"/>
        <v>52.973100000000002</v>
      </c>
      <c r="O508" s="161">
        <f>IF(H508="Accessories",0,(VLOOKUP(C508&amp;H508,EE!$I:$L,4,FALSE)))</f>
        <v>1.8</v>
      </c>
      <c r="P508" s="161">
        <f>IF('Simulação Added Value'!$M$5="GERENTE DE CONTA",((N508+O508)/(1-'Simulação Added Value'!$E$19)),((N508+O508)/(1-0.3)))</f>
        <v>75.031643835616435</v>
      </c>
      <c r="Q508" s="190"/>
      <c r="R508" s="190"/>
      <c r="S508" s="188">
        <v>52.973100000000002</v>
      </c>
      <c r="T508" s="188">
        <f>VLOOKUP(A508,'[1]Copia Custo Periodico P_Simulad'!$A:$I,9,0)</f>
        <v>52.973100000000002</v>
      </c>
      <c r="U508" s="188">
        <f t="shared" si="41"/>
        <v>0</v>
      </c>
      <c r="V508" s="148">
        <f t="shared" si="42"/>
        <v>0</v>
      </c>
      <c r="W508" s="190"/>
      <c r="X508" s="190"/>
      <c r="Y508" s="190"/>
    </row>
    <row r="509" spans="1:25" ht="15" customHeight="1">
      <c r="A509" s="46" t="str">
        <f t="shared" si="40"/>
        <v>BR0117542061</v>
      </c>
      <c r="B509" s="190" t="s">
        <v>2626</v>
      </c>
      <c r="C509" s="190">
        <v>2061</v>
      </c>
      <c r="D509" s="190" t="s">
        <v>1124</v>
      </c>
      <c r="E509" s="190">
        <v>320011754</v>
      </c>
      <c r="F509" s="39" t="s">
        <v>1344</v>
      </c>
      <c r="G509" s="190" t="s">
        <v>1848</v>
      </c>
      <c r="H509" s="190" t="s">
        <v>294</v>
      </c>
      <c r="I509" s="190"/>
      <c r="J509" s="190"/>
      <c r="K509" s="190"/>
      <c r="L509" s="190"/>
      <c r="M509" s="223">
        <v>13.2</v>
      </c>
      <c r="N509" s="162">
        <f t="shared" si="43"/>
        <v>46.656370000000003</v>
      </c>
      <c r="O509" s="161">
        <f>IF(H509="Accessories",0,(VLOOKUP(C509&amp;H509,EE!$I:$L,4,FALSE)))</f>
        <v>1.8</v>
      </c>
      <c r="P509" s="161">
        <f>IF('Simulação Added Value'!$M$5="GERENTE DE CONTA",((N509+O509)/(1-'Simulação Added Value'!$E$19)),((N509+O509)/(1-0.3)))</f>
        <v>66.378589041095893</v>
      </c>
      <c r="Q509" s="190"/>
      <c r="R509" s="190"/>
      <c r="S509" s="188">
        <v>46.656370000000003</v>
      </c>
      <c r="T509" s="188">
        <f>VLOOKUP(A509,'[1]Copia Custo Periodico P_Simulad'!$A:$I,9,0)</f>
        <v>46.656370000000003</v>
      </c>
      <c r="U509" s="188">
        <f t="shared" si="41"/>
        <v>0</v>
      </c>
      <c r="V509" s="148">
        <f t="shared" si="42"/>
        <v>0</v>
      </c>
      <c r="W509" s="190"/>
      <c r="X509" s="190"/>
      <c r="Y509" s="190"/>
    </row>
    <row r="510" spans="1:25" ht="15" customHeight="1">
      <c r="A510" s="46" t="str">
        <f t="shared" si="40"/>
        <v>BR0118122060</v>
      </c>
      <c r="B510" s="190" t="s">
        <v>2626</v>
      </c>
      <c r="C510" s="190">
        <v>2060</v>
      </c>
      <c r="D510" s="190" t="s">
        <v>1124</v>
      </c>
      <c r="E510" s="190">
        <v>320011812</v>
      </c>
      <c r="F510" s="39" t="s">
        <v>1323</v>
      </c>
      <c r="G510" s="190" t="s">
        <v>1833</v>
      </c>
      <c r="H510" s="190" t="s">
        <v>294</v>
      </c>
      <c r="I510" s="190"/>
      <c r="J510" s="190"/>
      <c r="K510" s="190"/>
      <c r="L510" s="190"/>
      <c r="M510" s="223">
        <v>13.5</v>
      </c>
      <c r="N510" s="162">
        <f t="shared" si="43"/>
        <v>47.14875</v>
      </c>
      <c r="O510" s="161">
        <f>IF(H510="Accessories",0,(VLOOKUP(C510&amp;H510,EE!$I:$L,4,FALSE)))</f>
        <v>2.12</v>
      </c>
      <c r="P510" s="161">
        <f>IF('Simulação Added Value'!$M$5="GERENTE DE CONTA",((N510+O510)/(1-'Simulação Added Value'!$E$19)),((N510+O510)/(1-0.3)))</f>
        <v>67.49143835616438</v>
      </c>
      <c r="Q510" s="190"/>
      <c r="R510" s="190"/>
      <c r="S510" s="188">
        <v>47.14875</v>
      </c>
      <c r="T510" s="188">
        <f>VLOOKUP(A510,'[1]Copia Custo Periodico P_Simulad'!$A:$I,9,0)</f>
        <v>47.14875</v>
      </c>
      <c r="U510" s="188">
        <f t="shared" si="41"/>
        <v>0</v>
      </c>
      <c r="V510" s="148">
        <f t="shared" si="42"/>
        <v>0</v>
      </c>
      <c r="W510" s="190"/>
      <c r="X510" s="190"/>
      <c r="Y510" s="190"/>
    </row>
    <row r="511" spans="1:25" ht="15" customHeight="1">
      <c r="A511" s="46" t="str">
        <f t="shared" si="40"/>
        <v>BR0119852064</v>
      </c>
      <c r="B511" s="190" t="s">
        <v>2626</v>
      </c>
      <c r="C511" s="190">
        <v>2064</v>
      </c>
      <c r="D511" s="190" t="s">
        <v>1124</v>
      </c>
      <c r="E511" s="190"/>
      <c r="F511" s="39" t="s">
        <v>1330</v>
      </c>
      <c r="G511" s="190" t="s">
        <v>2110</v>
      </c>
      <c r="H511" s="190" t="s">
        <v>294</v>
      </c>
      <c r="I511" s="190"/>
      <c r="J511" s="190"/>
      <c r="K511" s="190"/>
      <c r="L511" s="190"/>
      <c r="M511" s="223">
        <v>15.2</v>
      </c>
      <c r="N511" s="162">
        <f t="shared" si="43"/>
        <v>59.320749999999997</v>
      </c>
      <c r="O511" s="161">
        <f>IF(H511="Accessories",0,(VLOOKUP(C511&amp;H511,EE!$I:$L,4,FALSE)))</f>
        <v>2.64</v>
      </c>
      <c r="P511" s="161">
        <f>IF('Simulação Added Value'!$M$5="GERENTE DE CONTA",((N511+O511)/(1-'Simulação Added Value'!$E$19)),((N511+O511)/(1-0.3)))</f>
        <v>84.8777397260274</v>
      </c>
      <c r="Q511" s="190"/>
      <c r="R511" s="190"/>
      <c r="S511" s="188">
        <v>59.320749999999997</v>
      </c>
      <c r="T511" s="188">
        <f>VLOOKUP(A511,'[1]Copia Custo Periodico P_Simulad'!$A:$I,9,0)</f>
        <v>59.320749999999997</v>
      </c>
      <c r="U511" s="188">
        <f t="shared" si="41"/>
        <v>0</v>
      </c>
      <c r="V511" s="148">
        <f t="shared" si="42"/>
        <v>0</v>
      </c>
      <c r="W511" s="190"/>
      <c r="X511" s="190"/>
      <c r="Y511" s="190"/>
    </row>
    <row r="512" spans="1:25" ht="15" customHeight="1">
      <c r="A512" s="46" t="str">
        <f t="shared" si="40"/>
        <v>BR0119892061</v>
      </c>
      <c r="B512" s="190" t="s">
        <v>2626</v>
      </c>
      <c r="C512" s="190">
        <v>2061</v>
      </c>
      <c r="D512" s="190" t="s">
        <v>1124</v>
      </c>
      <c r="E512" s="190">
        <v>320011989</v>
      </c>
      <c r="F512" s="39" t="s">
        <v>1351</v>
      </c>
      <c r="G512" s="190" t="s">
        <v>1854</v>
      </c>
      <c r="H512" s="190" t="s">
        <v>294</v>
      </c>
      <c r="I512" s="190"/>
      <c r="J512" s="190"/>
      <c r="K512" s="190"/>
      <c r="L512" s="190"/>
      <c r="M512" s="226">
        <v>13.2</v>
      </c>
      <c r="N512" s="162">
        <f t="shared" si="43"/>
        <v>45.625979999999998</v>
      </c>
      <c r="O512" s="161">
        <f>IF(H512="Accessories",0,(VLOOKUP(C512&amp;H512,EE!$I:$L,4,FALSE)))</f>
        <v>1.8</v>
      </c>
      <c r="P512" s="161">
        <f>IF('Simulação Added Value'!$M$5="GERENTE DE CONTA",((N512+O512)/(1-'Simulação Added Value'!$E$19)),((N512+O512)/(1-0.3)))</f>
        <v>64.96709589041096</v>
      </c>
      <c r="Q512" s="63" t="e">
        <f>IF('Simulação Added Value'!$M$5="GERENTE DE CONTA",(((N512+O512)+VLOOKUP(A512,'Simulação Added Value'!$N$42:$O$42,2,0))/(1-'Simulação Added Value'!$E$19)),(((((N512+O512)+VLOOKUP(A512,'Simulação Added Value'!$N$42:$O$42,2,0)))/(1-'Simulação Added Value'!$E$19))))</f>
        <v>#N/A</v>
      </c>
      <c r="R512" s="63"/>
      <c r="S512" s="188">
        <v>45.625979999999998</v>
      </c>
      <c r="T512" s="188">
        <f>VLOOKUP(A512,'[1]Copia Custo Periodico P_Simulad'!$A:$I,9,0)</f>
        <v>45.625979999999998</v>
      </c>
      <c r="U512" s="188">
        <f t="shared" si="41"/>
        <v>0</v>
      </c>
      <c r="V512" s="148">
        <f t="shared" si="42"/>
        <v>0</v>
      </c>
      <c r="W512" s="190"/>
      <c r="X512" s="190"/>
      <c r="Y512" s="190"/>
    </row>
    <row r="513" spans="1:25" ht="15" customHeight="1">
      <c r="A513" s="46" t="str">
        <f t="shared" si="40"/>
        <v>BR0119912061</v>
      </c>
      <c r="B513" s="190" t="s">
        <v>2626</v>
      </c>
      <c r="C513" s="190">
        <v>2061</v>
      </c>
      <c r="D513" s="190" t="s">
        <v>1124</v>
      </c>
      <c r="E513" s="190">
        <v>320011991</v>
      </c>
      <c r="F513" s="39" t="s">
        <v>1353</v>
      </c>
      <c r="G513" s="190" t="s">
        <v>1856</v>
      </c>
      <c r="H513" s="190" t="s">
        <v>294</v>
      </c>
      <c r="I513" s="190"/>
      <c r="J513" s="190"/>
      <c r="K513" s="190"/>
      <c r="L513" s="190"/>
      <c r="M513" s="226">
        <v>14</v>
      </c>
      <c r="N513" s="162">
        <f t="shared" si="43"/>
        <v>95.425699999999992</v>
      </c>
      <c r="O513" s="161">
        <f>IF(H513="Accessories",0,(VLOOKUP(C513&amp;H513,EE!$I:$L,4,FALSE)))</f>
        <v>1.8</v>
      </c>
      <c r="P513" s="161">
        <f>IF('Simulação Added Value'!$M$5="GERENTE DE CONTA",((N513+O513)/(1-'Simulação Added Value'!$E$19)),((N513+O513)/(1-0.3)))</f>
        <v>133.1858904109589</v>
      </c>
      <c r="Q513" s="63" t="e">
        <f>IF('Simulação Added Value'!$M$5="GERENTE DE CONTA",(((N513+O513)+VLOOKUP(A513,'Simulação Added Value'!$N$42:$O$42,2,0))/(1-'Simulação Added Value'!$E$19)),(((((N513+O513)+VLOOKUP(A513,'Simulação Added Value'!$N$42:$O$42,2,0)))/(1-'Simulação Added Value'!$E$19))))</f>
        <v>#N/A</v>
      </c>
      <c r="R513" s="63"/>
      <c r="S513" s="188">
        <v>95.425699999999992</v>
      </c>
      <c r="T513" s="188">
        <f>VLOOKUP(A513,'[1]Copia Custo Periodico P_Simulad'!$A:$I,9,0)</f>
        <v>95.425699999999992</v>
      </c>
      <c r="U513" s="188">
        <f t="shared" si="41"/>
        <v>0</v>
      </c>
      <c r="V513" s="148">
        <f t="shared" si="42"/>
        <v>0</v>
      </c>
      <c r="W513" s="190"/>
      <c r="X513" s="190"/>
      <c r="Y513" s="190"/>
    </row>
    <row r="514" spans="1:25" ht="15" customHeight="1">
      <c r="A514" s="46" t="str">
        <f t="shared" si="40"/>
        <v>BR0119932061</v>
      </c>
      <c r="B514" s="190" t="s">
        <v>2626</v>
      </c>
      <c r="C514" s="190">
        <v>2061</v>
      </c>
      <c r="D514" s="190" t="s">
        <v>1124</v>
      </c>
      <c r="E514" s="190">
        <v>320011993</v>
      </c>
      <c r="F514" s="39" t="s">
        <v>1352</v>
      </c>
      <c r="G514" s="190" t="s">
        <v>1855</v>
      </c>
      <c r="H514" s="190" t="s">
        <v>294</v>
      </c>
      <c r="I514" s="190"/>
      <c r="J514" s="190"/>
      <c r="K514" s="190"/>
      <c r="L514" s="190"/>
      <c r="M514" s="226">
        <v>14</v>
      </c>
      <c r="N514" s="162">
        <f t="shared" si="43"/>
        <v>55.423000000000002</v>
      </c>
      <c r="O514" s="161">
        <f>IF(H514="Accessories",0,(VLOOKUP(C514&amp;H514,EE!$I:$L,4,FALSE)))</f>
        <v>1.8</v>
      </c>
      <c r="P514" s="161">
        <f>IF('Simulação Added Value'!$M$5="GERENTE DE CONTA",((N514+O514)/(1-'Simulação Added Value'!$E$19)),((N514+O514)/(1-0.3)))</f>
        <v>78.387671232876713</v>
      </c>
      <c r="Q514" s="63" t="e">
        <f>IF('Simulação Added Value'!$M$5="GERENTE DE CONTA",(((N514+O514)+VLOOKUP(A514,'Simulação Added Value'!$N$42:$O$42,2,0))/(1-'Simulação Added Value'!$E$19)),(((((N514+O514)+VLOOKUP(A514,'Simulação Added Value'!$N$42:$O$42,2,0)))/(1-'Simulação Added Value'!$E$19))))</f>
        <v>#N/A</v>
      </c>
      <c r="R514" s="63"/>
      <c r="S514" s="188">
        <v>55.423000000000002</v>
      </c>
      <c r="T514" s="188">
        <f>VLOOKUP(A514,'[1]Copia Custo Periodico P_Simulad'!$A:$I,9,0)</f>
        <v>55.423000000000002</v>
      </c>
      <c r="U514" s="188">
        <f t="shared" si="41"/>
        <v>0</v>
      </c>
      <c r="V514" s="148">
        <f t="shared" si="42"/>
        <v>0</v>
      </c>
      <c r="W514" s="190"/>
      <c r="X514" s="190"/>
      <c r="Y514" s="190"/>
    </row>
    <row r="515" spans="1:25" ht="15" customHeight="1">
      <c r="A515" s="46" t="str">
        <f t="shared" ref="A515:A578" si="44">F515&amp;C515</f>
        <v>BR0119982061</v>
      </c>
      <c r="B515" s="190" t="s">
        <v>2626</v>
      </c>
      <c r="C515" s="190">
        <v>2061</v>
      </c>
      <c r="D515" s="190" t="s">
        <v>1124</v>
      </c>
      <c r="E515" s="190">
        <v>320011998</v>
      </c>
      <c r="F515" s="39" t="s">
        <v>1361</v>
      </c>
      <c r="G515" s="190" t="s">
        <v>1864</v>
      </c>
      <c r="H515" s="190" t="s">
        <v>294</v>
      </c>
      <c r="I515" s="190"/>
      <c r="J515" s="190"/>
      <c r="K515" s="190"/>
      <c r="L515" s="190"/>
      <c r="M515" s="223">
        <v>15.305999999999999</v>
      </c>
      <c r="N515" s="162">
        <f t="shared" si="43"/>
        <v>50.682180000000002</v>
      </c>
      <c r="O515" s="161">
        <f>IF(H515="Accessories",0,(VLOOKUP(C515&amp;H515,EE!$I:$L,4,FALSE)))</f>
        <v>1.8</v>
      </c>
      <c r="P515" s="161">
        <f>IF('Simulação Added Value'!$M$5="GERENTE DE CONTA",((N515+O515)/(1-'Simulação Added Value'!$E$19)),((N515+O515)/(1-0.3)))</f>
        <v>71.893397260273971</v>
      </c>
      <c r="Q515" s="190"/>
      <c r="R515" s="190"/>
      <c r="S515" s="188">
        <v>50.682180000000002</v>
      </c>
      <c r="T515" s="188">
        <f>VLOOKUP(A515,'[1]Copia Custo Periodico P_Simulad'!$A:$I,9,0)</f>
        <v>50.682180000000002</v>
      </c>
      <c r="U515" s="188">
        <f t="shared" ref="U515:U578" si="45">T515-S515</f>
        <v>0</v>
      </c>
      <c r="V515" s="148">
        <f t="shared" ref="V515:V578" si="46">IF(S515=0,0,T515/S515-1)</f>
        <v>0</v>
      </c>
      <c r="W515" s="190"/>
      <c r="X515" s="190"/>
      <c r="Y515" s="190"/>
    </row>
    <row r="516" spans="1:25" ht="15" customHeight="1">
      <c r="A516" s="46" t="str">
        <f t="shared" si="44"/>
        <v>BR0119982064</v>
      </c>
      <c r="B516" s="190" t="s">
        <v>2626</v>
      </c>
      <c r="C516" s="190">
        <v>2064</v>
      </c>
      <c r="D516" s="190" t="s">
        <v>1124</v>
      </c>
      <c r="E516" s="190">
        <v>320011998</v>
      </c>
      <c r="F516" s="39" t="s">
        <v>1361</v>
      </c>
      <c r="G516" s="190" t="s">
        <v>1864</v>
      </c>
      <c r="H516" s="190" t="s">
        <v>294</v>
      </c>
      <c r="I516" s="190"/>
      <c r="J516" s="190"/>
      <c r="K516" s="190"/>
      <c r="L516" s="190"/>
      <c r="M516" s="223">
        <v>15.305999999999999</v>
      </c>
      <c r="N516" s="162">
        <f t="shared" si="43"/>
        <v>50.844670000000001</v>
      </c>
      <c r="O516" s="161">
        <f>IF(H516="Accessories",0,(VLOOKUP(C516&amp;H516,EE!$I:$L,4,FALSE)))</f>
        <v>2.64</v>
      </c>
      <c r="P516" s="161">
        <f>IF('Simulação Added Value'!$M$5="GERENTE DE CONTA",((N516+O516)/(1-'Simulação Added Value'!$E$19)),((N516+O516)/(1-0.3)))</f>
        <v>73.266671232876718</v>
      </c>
      <c r="Q516" s="190"/>
      <c r="R516" s="190"/>
      <c r="S516" s="188">
        <v>50.844670000000001</v>
      </c>
      <c r="T516" s="188">
        <f>VLOOKUP(A516,'[1]Copia Custo Periodico P_Simulad'!$A:$I,9,0)</f>
        <v>50.844670000000001</v>
      </c>
      <c r="U516" s="188">
        <f t="shared" si="45"/>
        <v>0</v>
      </c>
      <c r="V516" s="148">
        <f t="shared" si="46"/>
        <v>0</v>
      </c>
      <c r="W516" s="190"/>
      <c r="X516" s="190"/>
      <c r="Y516" s="190"/>
    </row>
    <row r="517" spans="1:25" ht="15" customHeight="1">
      <c r="A517" s="46" t="str">
        <f t="shared" si="44"/>
        <v>BR0120002061</v>
      </c>
      <c r="B517" s="190" t="s">
        <v>2626</v>
      </c>
      <c r="C517" s="190">
        <v>2061</v>
      </c>
      <c r="D517" s="190" t="s">
        <v>1124</v>
      </c>
      <c r="E517" s="190">
        <v>320012000</v>
      </c>
      <c r="F517" s="39" t="s">
        <v>1358</v>
      </c>
      <c r="G517" s="190" t="s">
        <v>1861</v>
      </c>
      <c r="H517" s="190" t="s">
        <v>294</v>
      </c>
      <c r="I517" s="190"/>
      <c r="J517" s="190"/>
      <c r="K517" s="190"/>
      <c r="L517" s="190"/>
      <c r="M517" s="223">
        <v>15</v>
      </c>
      <c r="N517" s="162">
        <f t="shared" si="43"/>
        <v>50.747689999999999</v>
      </c>
      <c r="O517" s="161">
        <f>IF(H517="Accessories",0,(VLOOKUP(C517&amp;H517,EE!$I:$L,4,FALSE)))</f>
        <v>1.8</v>
      </c>
      <c r="P517" s="161">
        <f>IF('Simulação Added Value'!$M$5="GERENTE DE CONTA",((N517+O517)/(1-'Simulação Added Value'!$E$19)),((N517+O517)/(1-0.3)))</f>
        <v>71.983136986301361</v>
      </c>
      <c r="Q517" s="190"/>
      <c r="R517" s="190"/>
      <c r="S517" s="188">
        <v>50.747689999999999</v>
      </c>
      <c r="T517" s="188">
        <f>VLOOKUP(A517,'[1]Copia Custo Periodico P_Simulad'!$A:$I,9,0)</f>
        <v>50.747689999999999</v>
      </c>
      <c r="U517" s="188">
        <f t="shared" si="45"/>
        <v>0</v>
      </c>
      <c r="V517" s="148">
        <f t="shared" si="46"/>
        <v>0</v>
      </c>
      <c r="W517" s="190"/>
      <c r="X517" s="190"/>
      <c r="Y517" s="190"/>
    </row>
    <row r="518" spans="1:25" ht="15" customHeight="1">
      <c r="A518" s="46" t="str">
        <f t="shared" si="44"/>
        <v>BR0120002064</v>
      </c>
      <c r="B518" s="190" t="s">
        <v>2626</v>
      </c>
      <c r="C518" s="190">
        <v>2064</v>
      </c>
      <c r="D518" s="190" t="s">
        <v>1124</v>
      </c>
      <c r="E518" s="190">
        <v>320012000</v>
      </c>
      <c r="F518" s="39" t="s">
        <v>1358</v>
      </c>
      <c r="G518" s="190" t="s">
        <v>1861</v>
      </c>
      <c r="H518" s="190" t="s">
        <v>294</v>
      </c>
      <c r="I518" s="190"/>
      <c r="K518" s="190"/>
      <c r="M518" s="223">
        <v>15</v>
      </c>
      <c r="N518" s="162">
        <f t="shared" si="43"/>
        <v>53.552720000000001</v>
      </c>
      <c r="O518" s="161">
        <f>IF(H518="Accessories",0,(VLOOKUP(C518&amp;H518,EE!$I:$L,4,FALSE)))</f>
        <v>2.64</v>
      </c>
      <c r="P518" s="161">
        <f>IF('Simulação Added Value'!$M$5="GERENTE DE CONTA",((N518+O518)/(1-'Simulação Added Value'!$E$19)),((N518+O518)/(1-0.3)))</f>
        <v>76.976328767123292</v>
      </c>
      <c r="Q518" s="190"/>
      <c r="R518" s="190"/>
      <c r="S518" s="188">
        <v>53.552720000000001</v>
      </c>
      <c r="T518" s="188">
        <f>VLOOKUP(A518,'[1]Copia Custo Periodico P_Simulad'!$A:$I,9,0)</f>
        <v>53.552720000000001</v>
      </c>
      <c r="U518" s="188">
        <f t="shared" si="45"/>
        <v>0</v>
      </c>
      <c r="V518" s="148">
        <f t="shared" si="46"/>
        <v>0</v>
      </c>
      <c r="W518" s="190"/>
      <c r="X518" s="190"/>
      <c r="Y518" s="190"/>
    </row>
    <row r="519" spans="1:25" ht="15" customHeight="1">
      <c r="A519" s="46" t="str">
        <f t="shared" si="44"/>
        <v>BR0120222060</v>
      </c>
      <c r="B519" s="190" t="s">
        <v>2626</v>
      </c>
      <c r="C519" s="198">
        <v>2060</v>
      </c>
      <c r="D519" s="190" t="s">
        <v>1124</v>
      </c>
      <c r="E519" s="190"/>
      <c r="F519" s="39" t="s">
        <v>1364</v>
      </c>
      <c r="G519" s="190" t="s">
        <v>2613</v>
      </c>
      <c r="H519" s="190" t="s">
        <v>294</v>
      </c>
      <c r="I519" s="190"/>
      <c r="J519" s="190"/>
      <c r="K519" s="190"/>
      <c r="L519" s="190"/>
      <c r="M519" s="227">
        <v>15.5</v>
      </c>
      <c r="N519" s="162">
        <f t="shared" si="43"/>
        <v>66.20675</v>
      </c>
      <c r="O519" s="161">
        <f>IF(H519="Accessories",0,(VLOOKUP(C519&amp;H519,EE!$I:$L,4,FALSE)))</f>
        <v>2.12</v>
      </c>
      <c r="P519" s="161">
        <f>IF('Simulação Added Value'!$M$5="GERENTE DE CONTA",((N519+O519)/(1-'Simulação Added Value'!$E$19)),((N519+O519)/(1-0.3)))</f>
        <v>93.598287671232882</v>
      </c>
      <c r="Q519" s="190"/>
      <c r="R519" s="190"/>
      <c r="S519" s="188">
        <v>66.20675</v>
      </c>
      <c r="T519" s="188">
        <f>VLOOKUP(A519,'[1]Copia Custo Periodico P_Simulad'!$A:$I,9,0)</f>
        <v>66.20675</v>
      </c>
      <c r="U519" s="188">
        <f t="shared" si="45"/>
        <v>0</v>
      </c>
      <c r="V519" s="148">
        <f t="shared" si="46"/>
        <v>0</v>
      </c>
      <c r="W519" s="190"/>
      <c r="X519" s="190"/>
      <c r="Y519" s="190"/>
    </row>
    <row r="520" spans="1:25" ht="15" customHeight="1">
      <c r="A520" s="46" t="str">
        <f t="shared" si="44"/>
        <v>BR0120242060</v>
      </c>
      <c r="B520" s="190" t="s">
        <v>2626</v>
      </c>
      <c r="C520" s="190">
        <v>2060</v>
      </c>
      <c r="D520" s="190" t="s">
        <v>1124</v>
      </c>
      <c r="E520" s="190">
        <v>320012024</v>
      </c>
      <c r="F520" s="39" t="s">
        <v>1362</v>
      </c>
      <c r="G520" s="190" t="s">
        <v>1865</v>
      </c>
      <c r="H520" s="190" t="s">
        <v>294</v>
      </c>
      <c r="I520" s="190"/>
      <c r="J520" s="190"/>
      <c r="K520" s="190"/>
      <c r="L520" s="190"/>
      <c r="M520" s="223">
        <v>15.2</v>
      </c>
      <c r="N520" s="162">
        <f t="shared" si="43"/>
        <v>60.151719999999997</v>
      </c>
      <c r="O520" s="161">
        <f>IF(H520="Accessories",0,(VLOOKUP(C520&amp;H520,EE!$I:$L,4,FALSE)))</f>
        <v>2.12</v>
      </c>
      <c r="P520" s="161">
        <f>IF('Simulação Added Value'!$M$5="GERENTE DE CONTA",((N520+O520)/(1-'Simulação Added Value'!$E$19)),((N520+O520)/(1-0.3)))</f>
        <v>85.303726027397261</v>
      </c>
      <c r="Q520" s="190"/>
      <c r="R520" s="190"/>
      <c r="S520" s="188">
        <v>60.151719999999997</v>
      </c>
      <c r="T520" s="188">
        <f>VLOOKUP(A520,'[1]Copia Custo Periodico P_Simulad'!$A:$I,9,0)</f>
        <v>60.151719999999997</v>
      </c>
      <c r="U520" s="188">
        <f t="shared" si="45"/>
        <v>0</v>
      </c>
      <c r="V520" s="148">
        <f t="shared" si="46"/>
        <v>0</v>
      </c>
      <c r="W520" s="190"/>
      <c r="X520" s="190"/>
      <c r="Y520" s="190"/>
    </row>
    <row r="521" spans="1:25" ht="15" customHeight="1">
      <c r="A521" s="46" t="str">
        <f t="shared" si="44"/>
        <v>BR0120252060</v>
      </c>
      <c r="B521" s="190" t="s">
        <v>2626</v>
      </c>
      <c r="C521" s="190">
        <v>2060</v>
      </c>
      <c r="D521" s="190" t="s">
        <v>1124</v>
      </c>
      <c r="E521" s="190">
        <v>320012025</v>
      </c>
      <c r="F521" s="39" t="s">
        <v>1366</v>
      </c>
      <c r="G521" s="190" t="s">
        <v>1868</v>
      </c>
      <c r="H521" s="190" t="s">
        <v>294</v>
      </c>
      <c r="I521" s="190"/>
      <c r="J521" s="190"/>
      <c r="K521" s="190"/>
      <c r="L521" s="190"/>
      <c r="M521" s="223">
        <v>15.2</v>
      </c>
      <c r="N521" s="162">
        <f t="shared" si="43"/>
        <v>57.896990000000002</v>
      </c>
      <c r="O521" s="161">
        <f>IF(H521="Accessories",0,(VLOOKUP(C521&amp;H521,EE!$I:$L,4,FALSE)))</f>
        <v>2.12</v>
      </c>
      <c r="P521" s="161">
        <f>IF('Simulação Added Value'!$M$5="GERENTE DE CONTA",((N521+O521)/(1-'Simulação Added Value'!$E$19)),((N521+O521)/(1-0.3)))</f>
        <v>82.215054794520555</v>
      </c>
      <c r="Q521" s="190"/>
      <c r="R521" s="190"/>
      <c r="S521" s="188">
        <v>57.896990000000002</v>
      </c>
      <c r="T521" s="188">
        <f>VLOOKUP(A521,'[1]Copia Custo Periodico P_Simulad'!$A:$I,9,0)</f>
        <v>57.896990000000002</v>
      </c>
      <c r="U521" s="188">
        <f t="shared" si="45"/>
        <v>0</v>
      </c>
      <c r="V521" s="148">
        <f t="shared" si="46"/>
        <v>0</v>
      </c>
      <c r="W521" s="190"/>
      <c r="X521" s="190"/>
      <c r="Y521" s="190"/>
    </row>
    <row r="522" spans="1:25" ht="15" customHeight="1">
      <c r="A522" s="46" t="str">
        <f t="shared" si="44"/>
        <v>BR0120312060</v>
      </c>
      <c r="B522" s="190" t="s">
        <v>2626</v>
      </c>
      <c r="C522" s="190">
        <v>2060</v>
      </c>
      <c r="D522" s="190" t="s">
        <v>1124</v>
      </c>
      <c r="E522" s="190">
        <v>320012031</v>
      </c>
      <c r="F522" s="39" t="s">
        <v>1357</v>
      </c>
      <c r="G522" s="190" t="s">
        <v>1860</v>
      </c>
      <c r="H522" s="190" t="s">
        <v>294</v>
      </c>
      <c r="I522" s="190"/>
      <c r="J522" s="190"/>
      <c r="K522" s="190"/>
      <c r="L522" s="190"/>
      <c r="M522" s="223">
        <v>15</v>
      </c>
      <c r="N522" s="162">
        <f t="shared" si="43"/>
        <v>81.410579999999996</v>
      </c>
      <c r="O522" s="161">
        <f>IF(H522="Accessories",0,(VLOOKUP(C522&amp;H522,EE!$I:$L,4,FALSE)))</f>
        <v>2.12</v>
      </c>
      <c r="P522" s="161">
        <f>IF('Simulação Added Value'!$M$5="GERENTE DE CONTA",((N522+O522)/(1-'Simulação Added Value'!$E$19)),((N522+O522)/(1-0.3)))</f>
        <v>114.42545205479452</v>
      </c>
      <c r="Q522" s="63" t="e">
        <f>IF('Simulação Added Value'!$M$5="GERENTE DE CONTA",(((N522+O522)+VLOOKUP(A522,'Simulação Added Value'!$N$42:$O$42,2,0))/(1-'Simulação Added Value'!$E$19)),(((((N522+O522)+VLOOKUP(A522,'Simulação Added Value'!$N$42:$O$42,2,0)))/(1-'Simulação Added Value'!$E$19))))</f>
        <v>#N/A</v>
      </c>
      <c r="R522" s="63"/>
      <c r="S522" s="188">
        <v>81.410579999999996</v>
      </c>
      <c r="T522" s="188">
        <f>VLOOKUP(A522,'[1]Copia Custo Periodico P_Simulad'!$A:$I,9,0)</f>
        <v>81.410579999999996</v>
      </c>
      <c r="U522" s="188">
        <f t="shared" si="45"/>
        <v>0</v>
      </c>
      <c r="V522" s="148">
        <f t="shared" si="46"/>
        <v>0</v>
      </c>
      <c r="W522" s="190"/>
      <c r="X522" s="190"/>
      <c r="Y522" s="190"/>
    </row>
    <row r="523" spans="1:25" ht="15" customHeight="1">
      <c r="A523" s="46" t="str">
        <f t="shared" si="44"/>
        <v>BR0120592061</v>
      </c>
      <c r="B523" s="190" t="s">
        <v>2626</v>
      </c>
      <c r="C523" s="190">
        <v>2061</v>
      </c>
      <c r="D523" s="190" t="s">
        <v>1124</v>
      </c>
      <c r="E523" s="190">
        <v>320012059</v>
      </c>
      <c r="F523" s="39" t="s">
        <v>1517</v>
      </c>
      <c r="G523" s="190" t="s">
        <v>2008</v>
      </c>
      <c r="H523" s="190" t="s">
        <v>294</v>
      </c>
      <c r="I523" s="190"/>
      <c r="J523" s="190"/>
      <c r="K523" s="190"/>
      <c r="L523" s="190"/>
      <c r="M523" s="223">
        <v>13.2</v>
      </c>
      <c r="N523" s="162">
        <f t="shared" si="43"/>
        <v>44.379899999999999</v>
      </c>
      <c r="O523" s="161">
        <f>IF(H523="Accessories",0,(VLOOKUP(C523&amp;H523,EE!$I:$L,4,FALSE)))</f>
        <v>1.8</v>
      </c>
      <c r="P523" s="161">
        <f>IF('Simulação Added Value'!$M$5="GERENTE DE CONTA",((N523+O523)/(1-'Simulação Added Value'!$E$19)),((N523+O523)/(1-0.3)))</f>
        <v>63.260136986301369</v>
      </c>
      <c r="Q523" s="63" t="e">
        <f>IF('Simulação Added Value'!$M$5="GERENTE DE CONTA",(((N523+O523)+VLOOKUP(A523,'Simulação Added Value'!$N$42:$O$42,2,0))/(1-'Simulação Added Value'!$E$19)),(((((N523+O523)+VLOOKUP(A523,'Simulação Added Value'!$N$42:$O$42,2,0)))/(1-'Simulação Added Value'!$E$19))))</f>
        <v>#N/A</v>
      </c>
      <c r="R523" s="63"/>
      <c r="S523" s="188">
        <v>44.379899999999999</v>
      </c>
      <c r="T523" s="188">
        <f>VLOOKUP(A523,'[1]Copia Custo Periodico P_Simulad'!$A:$I,9,0)</f>
        <v>44.379899999999999</v>
      </c>
      <c r="U523" s="188">
        <f t="shared" si="45"/>
        <v>0</v>
      </c>
      <c r="V523" s="148">
        <f t="shared" si="46"/>
        <v>0</v>
      </c>
      <c r="W523" s="190"/>
      <c r="X523" s="190"/>
      <c r="Y523" s="190"/>
    </row>
    <row r="524" spans="1:25" ht="15" customHeight="1">
      <c r="A524" s="46" t="str">
        <f t="shared" si="44"/>
        <v>BR0120632064</v>
      </c>
      <c r="B524" s="190" t="s">
        <v>2626</v>
      </c>
      <c r="C524" s="190">
        <v>2064</v>
      </c>
      <c r="D524" s="190" t="s">
        <v>1124</v>
      </c>
      <c r="E524" s="190">
        <v>320012063</v>
      </c>
      <c r="F524" s="39" t="s">
        <v>1531</v>
      </c>
      <c r="G524" s="190" t="s">
        <v>2021</v>
      </c>
      <c r="H524" s="190" t="s">
        <v>294</v>
      </c>
      <c r="I524" s="190"/>
      <c r="J524" s="190"/>
      <c r="K524" s="190"/>
      <c r="L524" s="190"/>
      <c r="M524" s="223">
        <v>13.5</v>
      </c>
      <c r="N524" s="162">
        <f t="shared" si="43"/>
        <v>51.67747</v>
      </c>
      <c r="O524" s="161">
        <f>IF(H524="Accessories",0,(VLOOKUP(C524&amp;H524,EE!$I:$L,4,FALSE)))</f>
        <v>2.64</v>
      </c>
      <c r="P524" s="161">
        <f>IF('Simulação Added Value'!$M$5="GERENTE DE CONTA",((N524+O524)/(1-'Simulação Added Value'!$E$19)),((N524+O524)/(1-0.3)))</f>
        <v>74.407493150684928</v>
      </c>
      <c r="Q524" s="63" t="e">
        <f>IF('Simulação Added Value'!$M$5="GERENTE DE CONTA",(((N524+O524)+VLOOKUP(A524,'Simulação Added Value'!$N$42:$O$42,2,0))/(1-'Simulação Added Value'!$E$19)),(((((N524+O524)+VLOOKUP(A524,'Simulação Added Value'!$N$42:$O$42,2,0)))/(1-'Simulação Added Value'!$E$19))))</f>
        <v>#N/A</v>
      </c>
      <c r="R524" s="63"/>
      <c r="S524" s="188">
        <v>51.67747</v>
      </c>
      <c r="T524" s="188">
        <f>VLOOKUP(A524,'[1]Copia Custo Periodico P_Simulad'!$A:$I,9,0)</f>
        <v>51.67747</v>
      </c>
      <c r="U524" s="188">
        <f t="shared" si="45"/>
        <v>0</v>
      </c>
      <c r="V524" s="148">
        <f t="shared" si="46"/>
        <v>0</v>
      </c>
      <c r="W524" s="190"/>
      <c r="X524" s="190"/>
      <c r="Y524" s="190"/>
    </row>
    <row r="525" spans="1:25" ht="15" customHeight="1">
      <c r="A525" s="46" t="str">
        <f t="shared" si="44"/>
        <v>BR0120652061</v>
      </c>
      <c r="B525" s="190" t="s">
        <v>2626</v>
      </c>
      <c r="C525" s="190">
        <v>2061</v>
      </c>
      <c r="D525" s="190" t="s">
        <v>1124</v>
      </c>
      <c r="E525" s="190">
        <v>320012065</v>
      </c>
      <c r="F525" s="39" t="s">
        <v>1527</v>
      </c>
      <c r="G525" s="190" t="s">
        <v>2017</v>
      </c>
      <c r="H525" s="190" t="s">
        <v>294</v>
      </c>
      <c r="I525" s="190"/>
      <c r="J525" s="190"/>
      <c r="K525" s="190"/>
      <c r="L525" s="190"/>
      <c r="M525" s="223">
        <v>15.5</v>
      </c>
      <c r="N525" s="162">
        <f t="shared" si="43"/>
        <v>84.645189999999999</v>
      </c>
      <c r="O525" s="161">
        <f>IF(H525="Accessories",0,(VLOOKUP(C525&amp;H525,EE!$I:$L,4,FALSE)))</f>
        <v>1.8</v>
      </c>
      <c r="P525" s="161">
        <f>IF('Simulação Added Value'!$M$5="GERENTE DE CONTA",((N525+O525)/(1-'Simulação Added Value'!$E$19)),((N525+O525)/(1-0.3)))</f>
        <v>118.41806849315068</v>
      </c>
      <c r="Q525" s="63" t="e">
        <f>IF('Simulação Added Value'!$M$5="GERENTE DE CONTA",(((N525+O525)+VLOOKUP(A525,'Simulação Added Value'!$N$42:$O$42,2,0))/(1-'Simulação Added Value'!$E$19)),(((((N525+O525)+VLOOKUP(A525,'Simulação Added Value'!$N$42:$O$42,2,0)))/(1-'Simulação Added Value'!$E$19))))</f>
        <v>#N/A</v>
      </c>
      <c r="R525" s="63"/>
      <c r="S525" s="188">
        <v>84.645189999999999</v>
      </c>
      <c r="T525" s="188">
        <f>VLOOKUP(A525,'[1]Copia Custo Periodico P_Simulad'!$A:$I,9,0)</f>
        <v>84.645189999999999</v>
      </c>
      <c r="U525" s="188">
        <f t="shared" si="45"/>
        <v>0</v>
      </c>
      <c r="V525" s="148">
        <f t="shared" si="46"/>
        <v>0</v>
      </c>
      <c r="W525" s="190"/>
      <c r="X525" s="190"/>
      <c r="Y525" s="190"/>
    </row>
    <row r="526" spans="1:25" ht="15" customHeight="1">
      <c r="A526" s="46" t="str">
        <f t="shared" si="44"/>
        <v>BR0120662064</v>
      </c>
      <c r="B526" s="190" t="s">
        <v>2626</v>
      </c>
      <c r="C526" s="190">
        <v>2064</v>
      </c>
      <c r="D526" s="190" t="s">
        <v>1124</v>
      </c>
      <c r="E526" s="190">
        <v>320012066</v>
      </c>
      <c r="F526" s="39" t="s">
        <v>1533</v>
      </c>
      <c r="G526" s="190" t="s">
        <v>2023</v>
      </c>
      <c r="H526" s="190" t="s">
        <v>294</v>
      </c>
      <c r="I526" s="190"/>
      <c r="J526" s="190"/>
      <c r="K526" s="190"/>
      <c r="L526" s="190"/>
      <c r="M526" s="223">
        <v>13</v>
      </c>
      <c r="N526" s="162">
        <f t="shared" si="43"/>
        <v>47.796440000000004</v>
      </c>
      <c r="O526" s="161">
        <f>IF(H526="Accessories",0,(VLOOKUP(C526&amp;H526,EE!$I:$L,4,FALSE)))</f>
        <v>2.64</v>
      </c>
      <c r="P526" s="161">
        <f>IF('Simulação Added Value'!$M$5="GERENTE DE CONTA",((N526+O526)/(1-'Simulação Added Value'!$E$19)),((N526+O526)/(1-0.3)))</f>
        <v>69.09101369863015</v>
      </c>
      <c r="Q526" s="63" t="e">
        <f>IF('Simulação Added Value'!$M$5="GERENTE DE CONTA",(((N526+O526)+VLOOKUP(A526,'Simulação Added Value'!$N$42:$O$42,2,0))/(1-'Simulação Added Value'!$E$19)),(((((N526+O526)+VLOOKUP(A526,'Simulação Added Value'!$N$42:$O$42,2,0)))/(1-'Simulação Added Value'!$E$19))))</f>
        <v>#N/A</v>
      </c>
      <c r="R526" s="63"/>
      <c r="S526" s="188">
        <v>47.796440000000004</v>
      </c>
      <c r="T526" s="188">
        <f>VLOOKUP(A526,'[1]Copia Custo Periodico P_Simulad'!$A:$I,9,0)</f>
        <v>47.796440000000004</v>
      </c>
      <c r="U526" s="188">
        <f t="shared" si="45"/>
        <v>0</v>
      </c>
      <c r="V526" s="148">
        <f t="shared" si="46"/>
        <v>0</v>
      </c>
      <c r="W526" s="190"/>
      <c r="X526" s="190"/>
      <c r="Y526" s="190"/>
    </row>
    <row r="527" spans="1:25" ht="15" customHeight="1">
      <c r="A527" s="46" t="str">
        <f t="shared" si="44"/>
        <v>BR0120672064</v>
      </c>
      <c r="B527" s="190" t="s">
        <v>2626</v>
      </c>
      <c r="C527" s="190">
        <v>2064</v>
      </c>
      <c r="D527" s="190" t="s">
        <v>1124</v>
      </c>
      <c r="E527" s="190">
        <v>320012067</v>
      </c>
      <c r="F527" s="39" t="s">
        <v>1529</v>
      </c>
      <c r="G527" s="190" t="s">
        <v>2019</v>
      </c>
      <c r="H527" s="190" t="s">
        <v>294</v>
      </c>
      <c r="I527" s="190"/>
      <c r="J527" s="190"/>
      <c r="K527" s="190"/>
      <c r="L527" s="190"/>
      <c r="M527" s="223">
        <v>13</v>
      </c>
      <c r="N527" s="162">
        <f t="shared" si="43"/>
        <v>49.622199999999999</v>
      </c>
      <c r="O527" s="161">
        <f>IF(H527="Accessories",0,(VLOOKUP(C527&amp;H527,EE!$I:$L,4,FALSE)))</f>
        <v>2.64</v>
      </c>
      <c r="P527" s="161">
        <f>IF('Simulação Added Value'!$M$5="GERENTE DE CONTA",((N527+O527)/(1-'Simulação Added Value'!$E$19)),((N527+O527)/(1-0.3)))</f>
        <v>71.59205479452055</v>
      </c>
      <c r="Q527" s="63" t="e">
        <f>IF('Simulação Added Value'!$M$5="GERENTE DE CONTA",(((N527+O527)+VLOOKUP(A527,'Simulação Added Value'!$N$42:$O$42,2,0))/(1-'Simulação Added Value'!$E$19)),(((((N527+O527)+VLOOKUP(A527,'Simulação Added Value'!$N$42:$O$42,2,0)))/(1-'Simulação Added Value'!$E$19))))</f>
        <v>#N/A</v>
      </c>
      <c r="R527" s="63"/>
      <c r="S527" s="188">
        <v>49.622199999999999</v>
      </c>
      <c r="T527" s="188">
        <f>VLOOKUP(A527,'[1]Copia Custo Periodico P_Simulad'!$A:$I,9,0)</f>
        <v>49.622199999999999</v>
      </c>
      <c r="U527" s="188">
        <f t="shared" si="45"/>
        <v>0</v>
      </c>
      <c r="V527" s="148">
        <f t="shared" si="46"/>
        <v>0</v>
      </c>
      <c r="W527" s="190"/>
      <c r="X527" s="190"/>
      <c r="Y527" s="190"/>
    </row>
    <row r="528" spans="1:25" ht="15" customHeight="1">
      <c r="A528" s="46" t="str">
        <f t="shared" si="44"/>
        <v>BR0120682061</v>
      </c>
      <c r="B528" s="190" t="s">
        <v>2626</v>
      </c>
      <c r="C528" s="190">
        <v>2061</v>
      </c>
      <c r="D528" s="190" t="s">
        <v>1124</v>
      </c>
      <c r="E528" s="190"/>
      <c r="F528" s="39" t="s">
        <v>1532</v>
      </c>
      <c r="G528" s="190" t="s">
        <v>2844</v>
      </c>
      <c r="H528" s="190" t="s">
        <v>294</v>
      </c>
      <c r="I528" s="190"/>
      <c r="J528" s="190"/>
      <c r="K528" s="190"/>
      <c r="L528" s="190"/>
      <c r="M528" s="223">
        <v>14</v>
      </c>
      <c r="N528" s="162">
        <f t="shared" si="43"/>
        <v>54.718489999999996</v>
      </c>
      <c r="O528" s="161">
        <f>IF(H528="Accessories",0,(VLOOKUP(C528&amp;H528,EE!$I:$L,4,FALSE)))</f>
        <v>1.8</v>
      </c>
      <c r="P528" s="161">
        <f>IF('Simulação Added Value'!$M$5="GERENTE DE CONTA",((N528+O528)/(1-'Simulação Added Value'!$E$19)),((N528+O528)/(1-0.3)))</f>
        <v>77.422589041095875</v>
      </c>
      <c r="Q528" s="190"/>
      <c r="R528" s="190"/>
      <c r="S528" s="193">
        <v>54.718489999999996</v>
      </c>
      <c r="T528" s="188">
        <f>VLOOKUP(A528,'[1]Copia Custo Periodico P_Simulad'!$A:$I,9,0)</f>
        <v>54.718489999999996</v>
      </c>
      <c r="U528" s="188">
        <f t="shared" si="45"/>
        <v>0</v>
      </c>
      <c r="V528" s="148">
        <f t="shared" si="46"/>
        <v>0</v>
      </c>
      <c r="W528" s="190"/>
      <c r="X528" s="190"/>
      <c r="Y528" s="190"/>
    </row>
    <row r="529" spans="1:25" ht="15" customHeight="1">
      <c r="A529" s="46" t="str">
        <f t="shared" si="44"/>
        <v>BR0120682060</v>
      </c>
      <c r="B529" s="190" t="s">
        <v>2626</v>
      </c>
      <c r="C529" s="190">
        <v>2060</v>
      </c>
      <c r="D529" s="190" t="s">
        <v>1124</v>
      </c>
      <c r="E529" s="190"/>
      <c r="F529" s="190" t="s">
        <v>1532</v>
      </c>
      <c r="G529" s="190" t="s">
        <v>2844</v>
      </c>
      <c r="H529" s="190" t="s">
        <v>294</v>
      </c>
      <c r="I529" s="190"/>
      <c r="J529" s="190"/>
      <c r="K529" s="190"/>
      <c r="L529" s="190"/>
      <c r="M529" s="227">
        <v>14</v>
      </c>
      <c r="N529" s="162">
        <f t="shared" si="43"/>
        <v>89.464600000000004</v>
      </c>
      <c r="O529" s="161">
        <f>IF(H529="Accessories",0,(VLOOKUP(C529&amp;H529,EE!$I:$L,4,FALSE)))</f>
        <v>2.12</v>
      </c>
      <c r="P529" s="161">
        <f>IF('Simulação Added Value'!$M$5="GERENTE DE CONTA",((N529+O529)/(1-'Simulação Added Value'!$E$19)),((N529+O529)/(1-0.3)))</f>
        <v>125.45835616438357</v>
      </c>
      <c r="Q529" s="190"/>
      <c r="R529" s="190"/>
      <c r="S529" s="188">
        <v>89.464600000000004</v>
      </c>
      <c r="T529" s="188">
        <f>VLOOKUP(A529,'[1]Copia Custo Periodico P_Simulad'!$A:$I,9,0)</f>
        <v>89.464600000000004</v>
      </c>
      <c r="U529" s="188">
        <f t="shared" si="45"/>
        <v>0</v>
      </c>
      <c r="V529" s="148">
        <f t="shared" si="46"/>
        <v>0</v>
      </c>
      <c r="W529" s="190"/>
      <c r="X529" s="190"/>
      <c r="Y529" s="190"/>
    </row>
    <row r="530" spans="1:25" ht="15" customHeight="1">
      <c r="A530" s="46" t="str">
        <f t="shared" si="44"/>
        <v>BR0120702064</v>
      </c>
      <c r="B530" s="190" t="s">
        <v>2626</v>
      </c>
      <c r="C530" s="190">
        <v>2064</v>
      </c>
      <c r="D530" s="190" t="s">
        <v>1124</v>
      </c>
      <c r="E530" s="190">
        <v>320012070</v>
      </c>
      <c r="F530" s="39" t="s">
        <v>1534</v>
      </c>
      <c r="G530" s="190" t="s">
        <v>2024</v>
      </c>
      <c r="H530" s="190" t="s">
        <v>294</v>
      </c>
      <c r="I530" s="190"/>
      <c r="J530" s="190"/>
      <c r="K530" s="190"/>
      <c r="L530" s="190"/>
      <c r="M530" s="223">
        <v>13</v>
      </c>
      <c r="N530" s="162">
        <f t="shared" si="43"/>
        <v>54.988019999999999</v>
      </c>
      <c r="O530" s="161">
        <f>IF(H530="Accessories",0,(VLOOKUP(C530&amp;H530,EE!$I:$L,4,FALSE)))</f>
        <v>2.64</v>
      </c>
      <c r="P530" s="161">
        <f>IF('Simulação Added Value'!$M$5="GERENTE DE CONTA",((N530+O530)/(1-'Simulação Added Value'!$E$19)),((N530+O530)/(1-0.3)))</f>
        <v>78.942493150684939</v>
      </c>
      <c r="Q530" s="63" t="e">
        <f>IF('Simulação Added Value'!$M$5="GERENTE DE CONTA",(((N530+O530)+VLOOKUP(A530,'Simulação Added Value'!$N$42:$O$42,2,0))/(1-'Simulação Added Value'!$E$19)),(((((N530+O530)+VLOOKUP(A530,'Simulação Added Value'!$N$42:$O$42,2,0)))/(1-'Simulação Added Value'!$E$19))))</f>
        <v>#N/A</v>
      </c>
      <c r="R530" s="63"/>
      <c r="S530" s="188">
        <v>54.988019999999999</v>
      </c>
      <c r="T530" s="188">
        <f>VLOOKUP(A530,'[1]Copia Custo Periodico P_Simulad'!$A:$I,9,0)</f>
        <v>54.988019999999999</v>
      </c>
      <c r="U530" s="188">
        <f t="shared" si="45"/>
        <v>0</v>
      </c>
      <c r="V530" s="148">
        <f t="shared" si="46"/>
        <v>0</v>
      </c>
      <c r="W530" s="190"/>
      <c r="X530" s="190"/>
      <c r="Y530" s="190"/>
    </row>
    <row r="531" spans="1:25" ht="15" customHeight="1">
      <c r="A531" s="46" t="str">
        <f t="shared" si="44"/>
        <v>BR0120712060</v>
      </c>
      <c r="B531" s="190" t="s">
        <v>2626</v>
      </c>
      <c r="C531" s="190">
        <v>2060</v>
      </c>
      <c r="D531" s="190" t="s">
        <v>1124</v>
      </c>
      <c r="E531" s="190"/>
      <c r="F531" s="190" t="s">
        <v>1526</v>
      </c>
      <c r="G531" s="190" t="s">
        <v>2615</v>
      </c>
      <c r="H531" s="190" t="s">
        <v>294</v>
      </c>
      <c r="K531" s="190"/>
      <c r="M531" s="227">
        <v>13.875999999999999</v>
      </c>
      <c r="N531" s="162">
        <f t="shared" si="43"/>
        <v>82.607690000000005</v>
      </c>
      <c r="O531" s="161">
        <f>IF(H531="Accessories",0,(VLOOKUP(C531&amp;H531,EE!$I:$L,4,FALSE)))</f>
        <v>2.12</v>
      </c>
      <c r="P531" s="161">
        <f>IF('Simulação Added Value'!$M$5="GERENTE DE CONTA",((N531+O531)/(1-'Simulação Added Value'!$E$19)),((N531+O531)/(1-0.3)))</f>
        <v>116.0653287671233</v>
      </c>
      <c r="Q531" s="190"/>
      <c r="R531" s="190"/>
      <c r="S531" s="188">
        <v>82.607690000000005</v>
      </c>
      <c r="T531" s="188">
        <f>VLOOKUP(A531,'[1]Copia Custo Periodico P_Simulad'!$A:$I,9,0)</f>
        <v>82.607690000000005</v>
      </c>
      <c r="U531" s="188">
        <f t="shared" si="45"/>
        <v>0</v>
      </c>
      <c r="V531" s="148">
        <f t="shared" si="46"/>
        <v>0</v>
      </c>
      <c r="W531" s="190"/>
      <c r="X531" s="190"/>
      <c r="Y531" s="190"/>
    </row>
    <row r="532" spans="1:25" ht="15" customHeight="1">
      <c r="A532" s="46" t="str">
        <f t="shared" si="44"/>
        <v>BR0120722064</v>
      </c>
      <c r="B532" s="190" t="s">
        <v>2626</v>
      </c>
      <c r="C532" s="198">
        <v>2064</v>
      </c>
      <c r="D532" s="190" t="s">
        <v>1124</v>
      </c>
      <c r="E532" s="190"/>
      <c r="F532" s="39" t="s">
        <v>1523</v>
      </c>
      <c r="G532" s="190" t="s">
        <v>2605</v>
      </c>
      <c r="H532" s="190" t="s">
        <v>294</v>
      </c>
      <c r="I532" s="190"/>
      <c r="J532" s="190"/>
      <c r="K532" s="190"/>
      <c r="L532" s="190"/>
      <c r="M532" s="225">
        <v>13.875999999999999</v>
      </c>
      <c r="N532" s="162">
        <f t="shared" si="43"/>
        <v>50.257010000000001</v>
      </c>
      <c r="O532" s="161">
        <f>IF(H532="Accessories",0,(VLOOKUP(C532&amp;H532,EE!$I:$L,4,FALSE)))</f>
        <v>2.64</v>
      </c>
      <c r="P532" s="161">
        <f>IF('Simulação Added Value'!$M$5="GERENTE DE CONTA",((N532+O532)/(1-'Simulação Added Value'!$E$19)),((N532+O532)/(1-0.3)))</f>
        <v>72.461657534246584</v>
      </c>
      <c r="Q532" s="190"/>
      <c r="R532" s="190"/>
      <c r="S532" s="188">
        <v>50.257010000000001</v>
      </c>
      <c r="T532" s="188">
        <f>VLOOKUP(A532,'[1]Copia Custo Periodico P_Simulad'!$A:$I,9,0)</f>
        <v>50.257010000000001</v>
      </c>
      <c r="U532" s="188">
        <f t="shared" si="45"/>
        <v>0</v>
      </c>
      <c r="V532" s="148">
        <f t="shared" si="46"/>
        <v>0</v>
      </c>
      <c r="W532" s="190"/>
      <c r="X532" s="190"/>
      <c r="Y532" s="190"/>
    </row>
    <row r="533" spans="1:25" ht="15" customHeight="1">
      <c r="A533" s="46" t="str">
        <f t="shared" si="44"/>
        <v>BR0120772064</v>
      </c>
      <c r="B533" s="190" t="s">
        <v>2626</v>
      </c>
      <c r="C533" s="190">
        <v>2064</v>
      </c>
      <c r="D533" s="190" t="s">
        <v>1124</v>
      </c>
      <c r="E533" s="156"/>
      <c r="F533" s="245" t="s">
        <v>2767</v>
      </c>
      <c r="G533" s="190" t="s">
        <v>2578</v>
      </c>
      <c r="H533" s="182" t="s">
        <v>294</v>
      </c>
      <c r="I533" s="190"/>
      <c r="J533" s="190"/>
      <c r="K533" s="190"/>
      <c r="L533" s="190"/>
      <c r="M533" s="226">
        <v>13.5</v>
      </c>
      <c r="N533" s="162">
        <f t="shared" si="43"/>
        <v>77.73048</v>
      </c>
      <c r="O533" s="161">
        <f>IF(H533="Accessories",0,(VLOOKUP(C533&amp;H533,EE!$I:$L,4,FALSE)))</f>
        <v>2.64</v>
      </c>
      <c r="P533" s="161">
        <f>IF('Simulação Added Value'!$M$5="GERENTE DE CONTA",((N533+O533)/(1-'Simulação Added Value'!$E$19)),((N533+O533)/(1-0.3)))</f>
        <v>110.09654794520549</v>
      </c>
      <c r="Q533" s="190"/>
      <c r="R533" s="190"/>
      <c r="S533" s="188">
        <v>77.73048</v>
      </c>
      <c r="T533" s="188">
        <f>VLOOKUP(A533,'[1]Copia Custo Periodico P_Simulad'!$A:$I,9,0)</f>
        <v>77.73048</v>
      </c>
      <c r="U533" s="188">
        <f t="shared" si="45"/>
        <v>0</v>
      </c>
      <c r="V533" s="148">
        <f t="shared" si="46"/>
        <v>0</v>
      </c>
      <c r="W533" s="190"/>
      <c r="X533" s="190"/>
      <c r="Y533" s="190"/>
    </row>
    <row r="534" spans="1:25" ht="15" customHeight="1">
      <c r="A534" s="46" t="str">
        <f t="shared" si="44"/>
        <v>BR0120782060</v>
      </c>
      <c r="B534" s="190" t="s">
        <v>2626</v>
      </c>
      <c r="C534" s="190">
        <v>2060</v>
      </c>
      <c r="D534" s="190" t="s">
        <v>1124</v>
      </c>
      <c r="E534" s="190"/>
      <c r="F534" s="190" t="s">
        <v>1536</v>
      </c>
      <c r="G534" s="190" t="s">
        <v>3054</v>
      </c>
      <c r="H534" s="190" t="s">
        <v>294</v>
      </c>
      <c r="K534" s="190"/>
      <c r="M534" s="227">
        <v>15</v>
      </c>
      <c r="N534" s="162">
        <f t="shared" si="43"/>
        <v>100.28473</v>
      </c>
      <c r="O534" s="161">
        <f>IF(H534="Accessories",0,(VLOOKUP(C534&amp;H534,EE!$I:$L,4,FALSE)))</f>
        <v>2.12</v>
      </c>
      <c r="P534" s="161">
        <f>IF('Simulação Added Value'!$M$5="GERENTE DE CONTA",((N534+O534)/(1-'Simulação Added Value'!$E$19)),((N534+O534)/(1-0.3)))</f>
        <v>140.28045205479452</v>
      </c>
      <c r="Q534" s="190"/>
      <c r="R534" s="190"/>
      <c r="S534" s="188">
        <v>100.28473</v>
      </c>
      <c r="T534" s="188">
        <f>VLOOKUP(A534,'[1]Copia Custo Periodico P_Simulad'!$A:$I,9,0)</f>
        <v>100.28473</v>
      </c>
      <c r="U534" s="188">
        <f t="shared" si="45"/>
        <v>0</v>
      </c>
      <c r="V534" s="148">
        <f t="shared" si="46"/>
        <v>0</v>
      </c>
      <c r="W534" s="190"/>
      <c r="X534" s="190"/>
      <c r="Y534" s="190"/>
    </row>
    <row r="535" spans="1:25" ht="15" customHeight="1">
      <c r="A535" s="46" t="str">
        <f t="shared" si="44"/>
        <v>BR0120802064</v>
      </c>
      <c r="B535" s="190" t="s">
        <v>2626</v>
      </c>
      <c r="C535" s="190">
        <v>2064</v>
      </c>
      <c r="D535" s="190" t="s">
        <v>1124</v>
      </c>
      <c r="E535" s="190"/>
      <c r="F535" s="39" t="s">
        <v>2170</v>
      </c>
      <c r="G535" s="190" t="s">
        <v>2171</v>
      </c>
      <c r="H535" s="190" t="s">
        <v>294</v>
      </c>
      <c r="I535" s="190"/>
      <c r="J535" s="190"/>
      <c r="K535" s="190"/>
      <c r="L535" s="190"/>
      <c r="M535" s="223">
        <v>13.5</v>
      </c>
      <c r="N535" s="162">
        <f t="shared" si="43"/>
        <v>46.414299999999997</v>
      </c>
      <c r="O535" s="161">
        <f>IF(H535="Accessories",0,(VLOOKUP(C535&amp;H535,EE!$I:$L,4,FALSE)))</f>
        <v>2.64</v>
      </c>
      <c r="P535" s="161">
        <f>IF('Simulação Added Value'!$M$5="GERENTE DE CONTA",((N535+O535)/(1-'Simulação Added Value'!$E$19)),((N535+O535)/(1-0.3)))</f>
        <v>67.197671232876715</v>
      </c>
      <c r="Q535" s="190"/>
      <c r="R535" s="190"/>
      <c r="S535" s="188">
        <v>46.414299999999997</v>
      </c>
      <c r="T535" s="188">
        <f>VLOOKUP(A535,'[1]Copia Custo Periodico P_Simulad'!$A:$I,9,0)</f>
        <v>46.414299999999997</v>
      </c>
      <c r="U535" s="188">
        <f t="shared" si="45"/>
        <v>0</v>
      </c>
      <c r="V535" s="148">
        <f t="shared" si="46"/>
        <v>0</v>
      </c>
      <c r="W535" s="190"/>
      <c r="X535" s="190"/>
      <c r="Y535" s="190"/>
    </row>
    <row r="536" spans="1:25" ht="15" customHeight="1">
      <c r="A536" s="46" t="str">
        <f t="shared" si="44"/>
        <v>BR0120832064</v>
      </c>
      <c r="B536" s="190" t="s">
        <v>2626</v>
      </c>
      <c r="C536" s="190">
        <v>2064</v>
      </c>
      <c r="D536" s="190" t="s">
        <v>1124</v>
      </c>
      <c r="E536" s="190"/>
      <c r="F536" s="39" t="s">
        <v>2189</v>
      </c>
      <c r="G536" s="190" t="s">
        <v>2166</v>
      </c>
      <c r="H536" s="190" t="s">
        <v>294</v>
      </c>
      <c r="I536" s="190"/>
      <c r="J536" s="190"/>
      <c r="K536" s="190"/>
      <c r="L536" s="190"/>
      <c r="M536" s="223">
        <v>16.399999999999999</v>
      </c>
      <c r="N536" s="162">
        <f t="shared" si="43"/>
        <v>57.94914</v>
      </c>
      <c r="O536" s="161">
        <f>IF(H536="Accessories",0,(VLOOKUP(C536&amp;H536,EE!$I:$L,4,FALSE)))</f>
        <v>2.64</v>
      </c>
      <c r="P536" s="161">
        <f>IF('Simulação Added Value'!$M$5="GERENTE DE CONTA",((N536+O536)/(1-'Simulação Added Value'!$E$19)),((N536+O536)/(1-0.3)))</f>
        <v>82.998821917808215</v>
      </c>
      <c r="Q536" s="190"/>
      <c r="R536" s="190"/>
      <c r="S536" s="188">
        <v>57.94914</v>
      </c>
      <c r="T536" s="188">
        <f>VLOOKUP(A536,'[1]Copia Custo Periodico P_Simulad'!$A:$I,9,0)</f>
        <v>57.94914</v>
      </c>
      <c r="U536" s="188">
        <f t="shared" si="45"/>
        <v>0</v>
      </c>
      <c r="V536" s="148">
        <f t="shared" si="46"/>
        <v>0</v>
      </c>
      <c r="W536" s="190"/>
      <c r="X536" s="190"/>
      <c r="Y536" s="190"/>
    </row>
    <row r="537" spans="1:25" ht="15" customHeight="1">
      <c r="A537" s="46" t="str">
        <f t="shared" si="44"/>
        <v>BR0120892061</v>
      </c>
      <c r="B537" s="190" t="s">
        <v>2626</v>
      </c>
      <c r="C537" s="190">
        <v>2061</v>
      </c>
      <c r="D537" s="190" t="s">
        <v>1124</v>
      </c>
      <c r="E537" s="190"/>
      <c r="F537" s="39" t="s">
        <v>2095</v>
      </c>
      <c r="G537" s="190" t="s">
        <v>2096</v>
      </c>
      <c r="H537" s="190" t="s">
        <v>294</v>
      </c>
      <c r="I537" s="190"/>
      <c r="J537" s="190"/>
      <c r="K537" s="190"/>
      <c r="L537" s="190"/>
      <c r="M537" s="223">
        <v>13.2</v>
      </c>
      <c r="N537" s="162">
        <f t="shared" si="43"/>
        <v>46.62</v>
      </c>
      <c r="O537" s="161">
        <f>IF(H537="Accessories",0,(VLOOKUP(C537&amp;H537,EE!$I:$L,4,FALSE)))</f>
        <v>1.8</v>
      </c>
      <c r="P537" s="161">
        <f>IF('Simulação Added Value'!$M$5="GERENTE DE CONTA",((N537+O537)/(1-'Simulação Added Value'!$E$19)),((N537+O537)/(1-0.3)))</f>
        <v>66.328767123287662</v>
      </c>
      <c r="Q537" s="190"/>
      <c r="R537" s="190"/>
      <c r="S537" s="188">
        <v>46.62</v>
      </c>
      <c r="T537" s="188">
        <f>VLOOKUP(A537,'[1]Copia Custo Periodico P_Simulad'!$A:$I,9,0)</f>
        <v>46.62</v>
      </c>
      <c r="U537" s="188">
        <f t="shared" si="45"/>
        <v>0</v>
      </c>
      <c r="V537" s="148">
        <f t="shared" si="46"/>
        <v>0</v>
      </c>
      <c r="W537" s="190"/>
      <c r="X537" s="190"/>
      <c r="Y537" s="190"/>
    </row>
    <row r="538" spans="1:25" ht="15" customHeight="1">
      <c r="A538" s="46" t="str">
        <f t="shared" si="44"/>
        <v>BR0120902060</v>
      </c>
      <c r="B538" s="190" t="s">
        <v>2626</v>
      </c>
      <c r="C538" s="198">
        <v>2060</v>
      </c>
      <c r="D538" s="190" t="s">
        <v>1124</v>
      </c>
      <c r="E538" s="190"/>
      <c r="F538" s="39" t="s">
        <v>2118</v>
      </c>
      <c r="G538" s="190" t="s">
        <v>2119</v>
      </c>
      <c r="H538" s="190" t="s">
        <v>294</v>
      </c>
      <c r="I538" s="190"/>
      <c r="J538" s="190"/>
      <c r="K538" s="190"/>
      <c r="L538" s="190"/>
      <c r="M538" s="227">
        <v>14.8</v>
      </c>
      <c r="N538" s="162">
        <f t="shared" si="43"/>
        <v>60.388939999999998</v>
      </c>
      <c r="O538" s="161">
        <f>IF(H538="Accessories",0,(VLOOKUP(C538&amp;H538,EE!$I:$L,4,FALSE)))</f>
        <v>2.12</v>
      </c>
      <c r="P538" s="161">
        <f>IF('Simulação Added Value'!$M$5="GERENTE DE CONTA",((N538+O538)/(1-'Simulação Added Value'!$E$19)),((N538+O538)/(1-0.3)))</f>
        <v>85.628684931506839</v>
      </c>
      <c r="Q538" s="190"/>
      <c r="R538" s="190"/>
      <c r="S538" s="188">
        <v>60.388939999999998</v>
      </c>
      <c r="T538" s="188">
        <f>VLOOKUP(A538,'[1]Copia Custo Periodico P_Simulad'!$A:$I,9,0)</f>
        <v>60.388939999999998</v>
      </c>
      <c r="U538" s="188">
        <f t="shared" si="45"/>
        <v>0</v>
      </c>
      <c r="V538" s="148">
        <f t="shared" si="46"/>
        <v>0</v>
      </c>
      <c r="W538" s="190"/>
      <c r="X538" s="190"/>
      <c r="Y538" s="190"/>
    </row>
    <row r="539" spans="1:25" ht="15" customHeight="1">
      <c r="A539" s="46" t="str">
        <f t="shared" si="44"/>
        <v>BR0120912061</v>
      </c>
      <c r="B539" s="190" t="s">
        <v>2626</v>
      </c>
      <c r="C539" s="190">
        <v>2061</v>
      </c>
      <c r="D539" s="190" t="s">
        <v>1124</v>
      </c>
      <c r="E539" s="190"/>
      <c r="F539" s="39" t="s">
        <v>2104</v>
      </c>
      <c r="G539" s="190" t="s">
        <v>2105</v>
      </c>
      <c r="H539" s="190" t="s">
        <v>294</v>
      </c>
      <c r="I539" s="190"/>
      <c r="J539" s="190"/>
      <c r="K539" s="190"/>
      <c r="L539" s="190"/>
      <c r="M539" s="227">
        <v>14.8</v>
      </c>
      <c r="N539" s="162">
        <f t="shared" si="43"/>
        <v>52.631920000000001</v>
      </c>
      <c r="O539" s="161">
        <f>IF(H539="Accessories",0,(VLOOKUP(C539&amp;H539,EE!$I:$L,4,FALSE)))</f>
        <v>1.8</v>
      </c>
      <c r="P539" s="161">
        <f>IF('Simulação Added Value'!$M$5="GERENTE DE CONTA",((N539+O539)/(1-'Simulação Added Value'!$E$19)),((N539+O539)/(1-0.3)))</f>
        <v>74.564273972602734</v>
      </c>
      <c r="Q539" s="190"/>
      <c r="R539" s="190"/>
      <c r="S539" s="193">
        <v>52.631920000000001</v>
      </c>
      <c r="T539" s="188">
        <f>VLOOKUP(A539,'[1]Copia Custo Periodico P_Simulad'!$A:$I,9,0)</f>
        <v>52.631920000000001</v>
      </c>
      <c r="U539" s="188">
        <f t="shared" si="45"/>
        <v>0</v>
      </c>
      <c r="V539" s="148">
        <f t="shared" si="46"/>
        <v>0</v>
      </c>
      <c r="W539" s="190"/>
      <c r="X539" s="190"/>
      <c r="Y539" s="190"/>
    </row>
    <row r="540" spans="1:25" ht="15" customHeight="1">
      <c r="A540" s="46" t="str">
        <f t="shared" si="44"/>
        <v>BR0120962064</v>
      </c>
      <c r="B540" s="190" t="s">
        <v>2626</v>
      </c>
      <c r="C540" s="190">
        <v>2064</v>
      </c>
      <c r="D540" s="190" t="s">
        <v>1124</v>
      </c>
      <c r="E540" s="190"/>
      <c r="F540" s="39" t="s">
        <v>2175</v>
      </c>
      <c r="G540" s="190" t="s">
        <v>2176</v>
      </c>
      <c r="H540" s="190" t="s">
        <v>294</v>
      </c>
      <c r="I540" s="190"/>
      <c r="J540" s="190"/>
      <c r="K540" s="190"/>
      <c r="L540" s="190"/>
      <c r="M540" s="223">
        <v>13.4</v>
      </c>
      <c r="N540" s="162">
        <f t="shared" si="43"/>
        <v>101.3</v>
      </c>
      <c r="O540" s="161">
        <f>IF(H540="Accessories",0,(VLOOKUP(C540&amp;H540,EE!$I:$L,4,FALSE)))</f>
        <v>2.64</v>
      </c>
      <c r="P540" s="161">
        <f>IF('Simulação Added Value'!$M$5="GERENTE DE CONTA",((N540+O540)/(1-'Simulação Added Value'!$E$19)),((N540+O540)/(1-0.3)))</f>
        <v>142.38356164383561</v>
      </c>
      <c r="Q540" s="190"/>
      <c r="R540" s="190"/>
      <c r="S540" s="188">
        <v>101.3</v>
      </c>
      <c r="T540" s="188">
        <f>VLOOKUP(A540,'[1]Copia Custo Periodico P_Simulad'!$A:$I,9,0)</f>
        <v>101.3</v>
      </c>
      <c r="U540" s="188">
        <f t="shared" si="45"/>
        <v>0</v>
      </c>
      <c r="V540" s="148">
        <f t="shared" si="46"/>
        <v>0</v>
      </c>
      <c r="W540" s="190"/>
      <c r="X540" s="190"/>
      <c r="Y540" s="190"/>
    </row>
    <row r="541" spans="1:25" ht="15" customHeight="1">
      <c r="A541" s="46" t="str">
        <f t="shared" si="44"/>
        <v>BR0121032064</v>
      </c>
      <c r="B541" s="190" t="s">
        <v>2626</v>
      </c>
      <c r="C541" s="190">
        <v>2064</v>
      </c>
      <c r="D541" s="190" t="s">
        <v>1124</v>
      </c>
      <c r="E541" s="190"/>
      <c r="F541" s="39" t="s">
        <v>2246</v>
      </c>
      <c r="G541" s="190" t="s">
        <v>2247</v>
      </c>
      <c r="H541" s="190" t="s">
        <v>294</v>
      </c>
      <c r="I541" s="190"/>
      <c r="J541" s="190"/>
      <c r="K541" s="190"/>
      <c r="L541" s="190"/>
      <c r="M541" s="223">
        <v>13.9</v>
      </c>
      <c r="N541" s="162">
        <f t="shared" si="43"/>
        <v>113.155</v>
      </c>
      <c r="O541" s="161">
        <f>IF(H541="Accessories",0,(VLOOKUP(C541&amp;H541,EE!$I:$L,4,FALSE)))</f>
        <v>2.64</v>
      </c>
      <c r="P541" s="161">
        <f>IF('Simulação Added Value'!$M$5="GERENTE DE CONTA",((N541+O541)/(1-'Simulação Added Value'!$E$19)),((N541+O541)/(1-0.3)))</f>
        <v>158.62328767123287</v>
      </c>
      <c r="Q541" s="190"/>
      <c r="R541" s="190"/>
      <c r="S541" s="188">
        <v>113.155</v>
      </c>
      <c r="T541" s="188">
        <f>VLOOKUP(A541,'[1]Copia Custo Periodico P_Simulad'!$A:$I,9,0)</f>
        <v>113.155</v>
      </c>
      <c r="U541" s="188">
        <f t="shared" si="45"/>
        <v>0</v>
      </c>
      <c r="V541" s="148">
        <f t="shared" si="46"/>
        <v>0</v>
      </c>
      <c r="W541" s="190"/>
      <c r="X541" s="190"/>
      <c r="Y541" s="190"/>
    </row>
    <row r="542" spans="1:25" ht="15" customHeight="1">
      <c r="A542" s="46" t="str">
        <f t="shared" si="44"/>
        <v>BR0121042064</v>
      </c>
      <c r="B542" s="190" t="s">
        <v>2626</v>
      </c>
      <c r="C542" s="190">
        <v>2064</v>
      </c>
      <c r="D542" s="190" t="s">
        <v>1124</v>
      </c>
      <c r="E542" s="190"/>
      <c r="F542" s="39" t="s">
        <v>2233</v>
      </c>
      <c r="G542" s="190" t="s">
        <v>2234</v>
      </c>
      <c r="H542" s="190" t="s">
        <v>294</v>
      </c>
      <c r="I542" s="190"/>
      <c r="J542" s="190"/>
      <c r="K542" s="190"/>
      <c r="L542" s="190"/>
      <c r="M542" s="223">
        <v>18.07</v>
      </c>
      <c r="N542" s="162">
        <f t="shared" si="43"/>
        <v>50.502989999999997</v>
      </c>
      <c r="O542" s="161">
        <f>IF(H542="Accessories",0,(VLOOKUP(C542&amp;H542,EE!$I:$L,4,FALSE)))</f>
        <v>2.64</v>
      </c>
      <c r="P542" s="161">
        <f>IF('Simulação Added Value'!$M$5="GERENTE DE CONTA",((N542+O542)/(1-'Simulação Added Value'!$E$19)),((N542+O542)/(1-0.3)))</f>
        <v>72.798616438356163</v>
      </c>
      <c r="Q542" s="190"/>
      <c r="R542" s="190"/>
      <c r="S542" s="188">
        <v>50.502989999999997</v>
      </c>
      <c r="T542" s="188">
        <f>VLOOKUP(A542,'[1]Copia Custo Periodico P_Simulad'!$A:$I,9,0)</f>
        <v>50.502989999999997</v>
      </c>
      <c r="U542" s="188">
        <f t="shared" si="45"/>
        <v>0</v>
      </c>
      <c r="V542" s="148">
        <f t="shared" si="46"/>
        <v>0</v>
      </c>
      <c r="W542" s="190"/>
      <c r="X542" s="190"/>
      <c r="Y542" s="190"/>
    </row>
    <row r="543" spans="1:25" ht="15" customHeight="1">
      <c r="A543" s="46" t="str">
        <f t="shared" si="44"/>
        <v>BR0121082064</v>
      </c>
      <c r="B543" s="190" t="s">
        <v>2626</v>
      </c>
      <c r="C543" s="190">
        <v>2064</v>
      </c>
      <c r="D543" s="190" t="s">
        <v>1124</v>
      </c>
      <c r="E543" s="190"/>
      <c r="F543" s="39" t="s">
        <v>2185</v>
      </c>
      <c r="G543" s="190" t="s">
        <v>2186</v>
      </c>
      <c r="H543" s="190" t="s">
        <v>294</v>
      </c>
      <c r="I543" s="190"/>
      <c r="J543" s="190"/>
      <c r="K543" s="190"/>
      <c r="L543" s="190"/>
      <c r="M543" s="223">
        <v>15.2</v>
      </c>
      <c r="N543" s="162">
        <f t="shared" si="43"/>
        <v>53.86345</v>
      </c>
      <c r="O543" s="161">
        <f>IF(H543="Accessories",0,(VLOOKUP(C543&amp;H543,EE!$I:$L,4,FALSE)))</f>
        <v>2.64</v>
      </c>
      <c r="P543" s="161">
        <f>IF('Simulação Added Value'!$M$5="GERENTE DE CONTA",((N543+O543)/(1-'Simulação Added Value'!$E$19)),((N543+O543)/(1-0.3)))</f>
        <v>77.40198630136986</v>
      </c>
      <c r="Q543" s="190"/>
      <c r="R543" s="190"/>
      <c r="S543" s="188">
        <v>53.86345</v>
      </c>
      <c r="T543" s="188">
        <f>VLOOKUP(A543,'[1]Copia Custo Periodico P_Simulad'!$A:$I,9,0)</f>
        <v>53.86345</v>
      </c>
      <c r="U543" s="188">
        <f t="shared" si="45"/>
        <v>0</v>
      </c>
      <c r="V543" s="148">
        <f t="shared" si="46"/>
        <v>0</v>
      </c>
      <c r="W543" s="190"/>
      <c r="X543" s="190"/>
      <c r="Y543" s="190"/>
    </row>
    <row r="544" spans="1:25" ht="15" customHeight="1">
      <c r="A544" s="46" t="str">
        <f t="shared" si="44"/>
        <v>BR0121132060</v>
      </c>
      <c r="B544" s="190" t="s">
        <v>2626</v>
      </c>
      <c r="C544" s="190">
        <v>2060</v>
      </c>
      <c r="D544" s="190" t="s">
        <v>1124</v>
      </c>
      <c r="E544" s="190"/>
      <c r="F544" s="39" t="s">
        <v>2541</v>
      </c>
      <c r="G544" s="190" t="s">
        <v>2609</v>
      </c>
      <c r="H544" s="190" t="s">
        <v>294</v>
      </c>
      <c r="I544" s="190"/>
      <c r="J544" s="190"/>
      <c r="K544" s="190"/>
      <c r="L544" s="190"/>
      <c r="M544" s="227">
        <v>14</v>
      </c>
      <c r="N544" s="162">
        <f t="shared" si="43"/>
        <v>51.940710000000003</v>
      </c>
      <c r="O544" s="161">
        <f>IF(H544="Accessories",0,(VLOOKUP(C544&amp;H544,EE!$I:$L,4,FALSE)))</f>
        <v>2.12</v>
      </c>
      <c r="P544" s="161">
        <f>IF('Simulação Added Value'!$M$5="GERENTE DE CONTA",((N544+O544)/(1-'Simulação Added Value'!$E$19)),((N544+O544)/(1-0.3)))</f>
        <v>74.05576712328768</v>
      </c>
      <c r="Q544" s="190"/>
      <c r="R544" s="190"/>
      <c r="S544" s="193">
        <v>51.940710000000003</v>
      </c>
      <c r="T544" s="188">
        <f>VLOOKUP(A544,'[1]Copia Custo Periodico P_Simulad'!$A:$I,9,0)</f>
        <v>51.940710000000003</v>
      </c>
      <c r="U544" s="188">
        <f t="shared" si="45"/>
        <v>0</v>
      </c>
      <c r="V544" s="148">
        <f t="shared" si="46"/>
        <v>0</v>
      </c>
      <c r="W544" s="190"/>
      <c r="X544" s="190"/>
      <c r="Y544" s="190"/>
    </row>
    <row r="545" spans="1:25" ht="15" customHeight="1">
      <c r="A545" s="46" t="str">
        <f t="shared" si="44"/>
        <v>BR0121212061</v>
      </c>
      <c r="B545" s="190" t="s">
        <v>2626</v>
      </c>
      <c r="C545" s="190">
        <v>2061</v>
      </c>
      <c r="D545" s="190" t="s">
        <v>1124</v>
      </c>
      <c r="E545" s="190"/>
      <c r="F545" s="39" t="s">
        <v>2231</v>
      </c>
      <c r="G545" s="190" t="s">
        <v>2232</v>
      </c>
      <c r="H545" s="190" t="s">
        <v>294</v>
      </c>
      <c r="I545" s="190"/>
      <c r="J545" s="190"/>
      <c r="K545" s="190"/>
      <c r="L545" s="190"/>
      <c r="M545" s="223">
        <v>13.4</v>
      </c>
      <c r="N545" s="162">
        <f t="shared" si="43"/>
        <v>50.002549999999999</v>
      </c>
      <c r="O545" s="161">
        <f>IF(H545="Accessories",0,(VLOOKUP(C545&amp;H545,EE!$I:$L,4,FALSE)))</f>
        <v>1.8</v>
      </c>
      <c r="P545" s="161">
        <f>IF('Simulação Added Value'!$M$5="GERENTE DE CONTA",((N545+O545)/(1-'Simulação Added Value'!$E$19)),((N545+O545)/(1-0.3)))</f>
        <v>70.962397260273974</v>
      </c>
      <c r="Q545" s="190"/>
      <c r="R545" s="190"/>
      <c r="S545" s="193">
        <v>50.002549999999999</v>
      </c>
      <c r="T545" s="188">
        <f>VLOOKUP(A545,'[1]Copia Custo Periodico P_Simulad'!$A:$I,9,0)</f>
        <v>50.002549999999999</v>
      </c>
      <c r="U545" s="188">
        <f t="shared" si="45"/>
        <v>0</v>
      </c>
      <c r="V545" s="148">
        <f t="shared" si="46"/>
        <v>0</v>
      </c>
      <c r="W545" s="190"/>
      <c r="X545" s="190"/>
      <c r="Y545" s="190"/>
    </row>
    <row r="546" spans="1:25" ht="15" customHeight="1">
      <c r="A546" s="46" t="str">
        <f t="shared" si="44"/>
        <v>BR0121212064</v>
      </c>
      <c r="B546" s="190" t="s">
        <v>2626</v>
      </c>
      <c r="C546" s="190">
        <v>2064</v>
      </c>
      <c r="D546" s="190" t="s">
        <v>1124</v>
      </c>
      <c r="E546" s="190"/>
      <c r="F546" s="39" t="s">
        <v>2231</v>
      </c>
      <c r="G546" s="190" t="s">
        <v>2232</v>
      </c>
      <c r="H546" s="190" t="s">
        <v>294</v>
      </c>
      <c r="I546" s="190"/>
      <c r="J546" s="190"/>
      <c r="K546" s="190"/>
      <c r="L546" s="190"/>
      <c r="M546" s="223">
        <v>13.4</v>
      </c>
      <c r="N546" s="162">
        <f t="shared" si="43"/>
        <v>58.914079999999998</v>
      </c>
      <c r="O546" s="161">
        <f>IF(H546="Accessories",0,(VLOOKUP(C546&amp;H546,EE!$I:$L,4,FALSE)))</f>
        <v>2.64</v>
      </c>
      <c r="P546" s="161">
        <f>IF('Simulação Added Value'!$M$5="GERENTE DE CONTA",((N546+O546)/(1-'Simulação Added Value'!$E$19)),((N546+O546)/(1-0.3)))</f>
        <v>84.320657534246578</v>
      </c>
      <c r="Q546" s="190"/>
      <c r="R546" s="190"/>
      <c r="S546" s="188">
        <v>58.914079999999998</v>
      </c>
      <c r="T546" s="188">
        <f>VLOOKUP(A546,'[1]Copia Custo Periodico P_Simulad'!$A:$I,9,0)</f>
        <v>58.914079999999998</v>
      </c>
      <c r="U546" s="188">
        <f t="shared" si="45"/>
        <v>0</v>
      </c>
      <c r="V546" s="148">
        <f t="shared" si="46"/>
        <v>0</v>
      </c>
      <c r="W546" s="190"/>
      <c r="X546" s="190"/>
      <c r="Y546" s="190"/>
    </row>
    <row r="547" spans="1:25" ht="15" customHeight="1">
      <c r="A547" s="46" t="str">
        <f t="shared" si="44"/>
        <v>BR0121232060</v>
      </c>
      <c r="B547" s="190" t="s">
        <v>2626</v>
      </c>
      <c r="C547" s="190">
        <v>2060</v>
      </c>
      <c r="D547" s="190" t="s">
        <v>1124</v>
      </c>
      <c r="E547" s="190"/>
      <c r="F547" s="39" t="s">
        <v>2210</v>
      </c>
      <c r="G547" s="190" t="s">
        <v>2211</v>
      </c>
      <c r="H547" s="190" t="s">
        <v>294</v>
      </c>
      <c r="I547" s="190"/>
      <c r="J547" s="190"/>
      <c r="K547" s="190"/>
      <c r="L547" s="190"/>
      <c r="M547" s="223">
        <v>15.8</v>
      </c>
      <c r="N547" s="162">
        <f t="shared" si="43"/>
        <v>55.823790000000002</v>
      </c>
      <c r="O547" s="161">
        <f>IF(H547="Accessories",0,(VLOOKUP(C547&amp;H547,EE!$I:$L,4,FALSE)))</f>
        <v>2.12</v>
      </c>
      <c r="P547" s="161">
        <f>IF('Simulação Added Value'!$M$5="GERENTE DE CONTA",((N547+O547)/(1-'Simulação Added Value'!$E$19)),((N547+O547)/(1-0.3)))</f>
        <v>79.375054794520551</v>
      </c>
      <c r="Q547" s="190"/>
      <c r="R547" s="190"/>
      <c r="S547" s="188">
        <v>55.823790000000002</v>
      </c>
      <c r="T547" s="188">
        <f>VLOOKUP(A547,'[1]Copia Custo Periodico P_Simulad'!$A:$I,9,0)</f>
        <v>55.823790000000002</v>
      </c>
      <c r="U547" s="188">
        <f t="shared" si="45"/>
        <v>0</v>
      </c>
      <c r="V547" s="148">
        <f t="shared" si="46"/>
        <v>0</v>
      </c>
      <c r="W547" s="190"/>
      <c r="X547" s="190"/>
      <c r="Y547" s="190"/>
    </row>
    <row r="548" spans="1:25" ht="15" customHeight="1">
      <c r="A548" s="46" t="str">
        <f t="shared" si="44"/>
        <v>BR0121252064</v>
      </c>
      <c r="B548" s="190" t="s">
        <v>2626</v>
      </c>
      <c r="C548" s="190">
        <v>2064</v>
      </c>
      <c r="D548" s="190" t="s">
        <v>1124</v>
      </c>
      <c r="E548" s="190"/>
      <c r="F548" s="39" t="s">
        <v>2242</v>
      </c>
      <c r="G548" s="190" t="s">
        <v>2243</v>
      </c>
      <c r="H548" s="190" t="s">
        <v>294</v>
      </c>
      <c r="I548" s="190"/>
      <c r="J548" s="190"/>
      <c r="K548" s="190"/>
      <c r="L548" s="190"/>
      <c r="M548" s="223">
        <v>13.5</v>
      </c>
      <c r="N548" s="162">
        <f t="shared" si="43"/>
        <v>95.74</v>
      </c>
      <c r="O548" s="161">
        <f>IF(H548="Accessories",0,(VLOOKUP(C548&amp;H548,EE!$I:$L,4,FALSE)))</f>
        <v>2.64</v>
      </c>
      <c r="P548" s="161">
        <f>IF('Simulação Added Value'!$M$5="GERENTE DE CONTA",((N548+O548)/(1-'Simulação Added Value'!$E$19)),((N548+O548)/(1-0.3)))</f>
        <v>134.76712328767124</v>
      </c>
      <c r="Q548" s="190"/>
      <c r="R548" s="190"/>
      <c r="S548" s="188">
        <v>95.74</v>
      </c>
      <c r="T548" s="188">
        <f>VLOOKUP(A548,'[1]Copia Custo Periodico P_Simulad'!$A:$I,9,0)</f>
        <v>95.74</v>
      </c>
      <c r="U548" s="188">
        <f t="shared" si="45"/>
        <v>0</v>
      </c>
      <c r="V548" s="148">
        <f t="shared" si="46"/>
        <v>0</v>
      </c>
      <c r="W548" s="190"/>
      <c r="X548" s="190"/>
      <c r="Y548" s="190"/>
    </row>
    <row r="549" spans="1:25" ht="15" customHeight="1">
      <c r="A549" s="46" t="str">
        <f t="shared" si="44"/>
        <v>BR0121312064</v>
      </c>
      <c r="B549" s="190" t="s">
        <v>2626</v>
      </c>
      <c r="C549" s="190">
        <v>2064</v>
      </c>
      <c r="D549" s="190" t="s">
        <v>1124</v>
      </c>
      <c r="E549" s="190"/>
      <c r="F549" s="39" t="s">
        <v>2108</v>
      </c>
      <c r="G549" s="190" t="s">
        <v>2109</v>
      </c>
      <c r="H549" s="190" t="s">
        <v>294</v>
      </c>
      <c r="I549" s="190"/>
      <c r="J549" s="190"/>
      <c r="K549" s="190"/>
      <c r="L549" s="190"/>
      <c r="M549" s="223">
        <v>13.5</v>
      </c>
      <c r="N549" s="162">
        <f t="shared" si="43"/>
        <v>50.099559999999997</v>
      </c>
      <c r="O549" s="161">
        <f>IF(H549="Accessories",0,(VLOOKUP(C549&amp;H549,EE!$I:$L,4,FALSE)))</f>
        <v>2.64</v>
      </c>
      <c r="P549" s="161">
        <f>IF('Simulação Added Value'!$M$5="GERENTE DE CONTA",((N549+O549)/(1-'Simulação Added Value'!$E$19)),((N549+O549)/(1-0.3)))</f>
        <v>72.245972602739727</v>
      </c>
      <c r="Q549" s="190"/>
      <c r="R549" s="190"/>
      <c r="S549" s="188">
        <v>50.099559999999997</v>
      </c>
      <c r="T549" s="188">
        <f>VLOOKUP(A549,'[1]Copia Custo Periodico P_Simulad'!$A:$I,9,0)</f>
        <v>50.099559999999997</v>
      </c>
      <c r="U549" s="188">
        <f t="shared" si="45"/>
        <v>0</v>
      </c>
      <c r="V549" s="148">
        <f t="shared" si="46"/>
        <v>0</v>
      </c>
      <c r="W549" s="190"/>
      <c r="X549" s="190"/>
      <c r="Y549" s="190"/>
    </row>
    <row r="550" spans="1:25" ht="15" customHeight="1">
      <c r="A550" s="46" t="str">
        <f t="shared" si="44"/>
        <v>BR0121322064</v>
      </c>
      <c r="B550" s="190" t="s">
        <v>2626</v>
      </c>
      <c r="C550" s="190">
        <v>2064</v>
      </c>
      <c r="D550" s="190" t="s">
        <v>1124</v>
      </c>
      <c r="E550" s="190"/>
      <c r="F550" s="39" t="s">
        <v>2114</v>
      </c>
      <c r="G550" s="190" t="s">
        <v>2115</v>
      </c>
      <c r="H550" s="190" t="s">
        <v>294</v>
      </c>
      <c r="I550" s="190"/>
      <c r="J550" s="190"/>
      <c r="K550" s="190"/>
      <c r="L550" s="190"/>
      <c r="M550" s="223">
        <v>13.5</v>
      </c>
      <c r="N550" s="162">
        <f t="shared" si="43"/>
        <v>50.346330000000002</v>
      </c>
      <c r="O550" s="161">
        <f>IF(H550="Accessories",0,(VLOOKUP(C550&amp;H550,EE!$I:$L,4,FALSE)))</f>
        <v>2.64</v>
      </c>
      <c r="P550" s="161">
        <f>IF('Simulação Added Value'!$M$5="GERENTE DE CONTA",((N550+O550)/(1-'Simulação Added Value'!$E$19)),((N550+O550)/(1-0.3)))</f>
        <v>72.584013698630145</v>
      </c>
      <c r="Q550" s="190"/>
      <c r="R550" s="190"/>
      <c r="S550" s="188">
        <v>50.346330000000002</v>
      </c>
      <c r="T550" s="188">
        <f>VLOOKUP(A550,'[1]Copia Custo Periodico P_Simulad'!$A:$I,9,0)</f>
        <v>50.346330000000002</v>
      </c>
      <c r="U550" s="188">
        <f t="shared" si="45"/>
        <v>0</v>
      </c>
      <c r="V550" s="148">
        <f t="shared" si="46"/>
        <v>0</v>
      </c>
      <c r="W550" s="190"/>
      <c r="X550" s="190"/>
      <c r="Y550" s="190"/>
    </row>
    <row r="551" spans="1:25" ht="15" customHeight="1">
      <c r="A551" s="46" t="str">
        <f t="shared" si="44"/>
        <v>BR0121332060</v>
      </c>
      <c r="B551" s="190" t="s">
        <v>2626</v>
      </c>
      <c r="C551" s="190">
        <v>2060</v>
      </c>
      <c r="D551" s="190" t="s">
        <v>1124</v>
      </c>
      <c r="E551" s="190"/>
      <c r="F551" s="39" t="s">
        <v>2222</v>
      </c>
      <c r="G551" s="190" t="s">
        <v>2223</v>
      </c>
      <c r="H551" s="190" t="s">
        <v>294</v>
      </c>
      <c r="I551" s="190"/>
      <c r="J551" s="190"/>
      <c r="K551" s="190"/>
      <c r="L551" s="190"/>
      <c r="M551" s="223">
        <v>15.2</v>
      </c>
      <c r="N551" s="162">
        <f t="shared" si="43"/>
        <v>58.724460000000001</v>
      </c>
      <c r="O551" s="161">
        <f>IF(H551="Accessories",0,(VLOOKUP(C551&amp;H551,EE!$I:$L,4,FALSE)))</f>
        <v>2.12</v>
      </c>
      <c r="P551" s="161">
        <f>IF('Simulação Added Value'!$M$5="GERENTE DE CONTA",((N551+O551)/(1-'Simulação Added Value'!$E$19)),((N551+O551)/(1-0.3)))</f>
        <v>83.34857534246575</v>
      </c>
      <c r="Q551" s="190"/>
      <c r="R551" s="190"/>
      <c r="S551" s="188">
        <v>58.724460000000001</v>
      </c>
      <c r="T551" s="188">
        <f>VLOOKUP(A551,'[1]Copia Custo Periodico P_Simulad'!$A:$I,9,0)</f>
        <v>58.724460000000001</v>
      </c>
      <c r="U551" s="188">
        <f t="shared" si="45"/>
        <v>0</v>
      </c>
      <c r="V551" s="148">
        <f t="shared" si="46"/>
        <v>0</v>
      </c>
      <c r="W551" s="190"/>
      <c r="X551" s="190"/>
      <c r="Y551" s="190"/>
    </row>
    <row r="552" spans="1:25" ht="15" customHeight="1">
      <c r="A552" s="46" t="str">
        <f t="shared" si="44"/>
        <v>BR0121342064</v>
      </c>
      <c r="B552" s="190" t="s">
        <v>2626</v>
      </c>
      <c r="C552" s="190">
        <v>2064</v>
      </c>
      <c r="D552" s="190" t="s">
        <v>1124</v>
      </c>
      <c r="E552" s="190"/>
      <c r="F552" s="39" t="s">
        <v>2238</v>
      </c>
      <c r="G552" s="190" t="s">
        <v>2239</v>
      </c>
      <c r="H552" s="190" t="s">
        <v>294</v>
      </c>
      <c r="I552" s="190"/>
      <c r="J552" s="190"/>
      <c r="K552" s="190"/>
      <c r="L552" s="190"/>
      <c r="M552" s="223">
        <v>14.5</v>
      </c>
      <c r="N552" s="162">
        <f t="shared" si="43"/>
        <v>53.144629999999999</v>
      </c>
      <c r="O552" s="161">
        <f>IF(H552="Accessories",0,(VLOOKUP(C552&amp;H552,EE!$I:$L,4,FALSE)))</f>
        <v>2.64</v>
      </c>
      <c r="P552" s="161">
        <f>IF('Simulação Added Value'!$M$5="GERENTE DE CONTA",((N552+O552)/(1-'Simulação Added Value'!$E$19)),((N552+O552)/(1-0.3)))</f>
        <v>76.417301369863011</v>
      </c>
      <c r="Q552" s="190"/>
      <c r="R552" s="190"/>
      <c r="S552" s="188">
        <v>53.144629999999999</v>
      </c>
      <c r="T552" s="188">
        <f>VLOOKUP(A552,'[1]Copia Custo Periodico P_Simulad'!$A:$I,9,0)</f>
        <v>53.144629999999999</v>
      </c>
      <c r="U552" s="188">
        <f t="shared" si="45"/>
        <v>0</v>
      </c>
      <c r="V552" s="148">
        <f t="shared" si="46"/>
        <v>0</v>
      </c>
      <c r="W552" s="190"/>
      <c r="X552" s="190"/>
      <c r="Y552" s="190"/>
    </row>
    <row r="553" spans="1:25" ht="15" customHeight="1">
      <c r="A553" s="46" t="str">
        <f t="shared" si="44"/>
        <v>BR0121342060</v>
      </c>
      <c r="B553" s="190" t="s">
        <v>2626</v>
      </c>
      <c r="C553" s="190">
        <v>2060</v>
      </c>
      <c r="D553" s="190" t="s">
        <v>1124</v>
      </c>
      <c r="E553" s="190"/>
      <c r="F553" s="190" t="s">
        <v>2238</v>
      </c>
      <c r="G553" s="190" t="s">
        <v>2239</v>
      </c>
      <c r="H553" s="190" t="s">
        <v>294</v>
      </c>
      <c r="I553" s="190"/>
      <c r="J553" s="190"/>
      <c r="K553" s="190"/>
      <c r="L553" s="190"/>
      <c r="M553" s="227">
        <v>14.5</v>
      </c>
      <c r="N553" s="162">
        <f t="shared" si="43"/>
        <v>89.038330000000002</v>
      </c>
      <c r="O553" s="161">
        <f>IF(H553="Accessories",0,(VLOOKUP(C553&amp;H553,EE!$I:$L,4,FALSE)))</f>
        <v>2.12</v>
      </c>
      <c r="P553" s="161">
        <f>IF('Simulação Added Value'!$M$5="GERENTE DE CONTA",((N553+O553)/(1-'Simulação Added Value'!$E$19)),((N553+O553)/(1-0.3)))</f>
        <v>124.87442465753426</v>
      </c>
      <c r="Q553" s="190"/>
      <c r="R553" s="190"/>
      <c r="S553" s="188">
        <v>89.038330000000002</v>
      </c>
      <c r="T553" s="188">
        <f>VLOOKUP(A553,'[1]Copia Custo Periodico P_Simulad'!$A:$I,9,0)</f>
        <v>89.038330000000002</v>
      </c>
      <c r="U553" s="188">
        <f t="shared" si="45"/>
        <v>0</v>
      </c>
      <c r="V553" s="148">
        <f t="shared" si="46"/>
        <v>0</v>
      </c>
      <c r="W553" s="190"/>
      <c r="X553" s="190"/>
      <c r="Y553" s="190"/>
    </row>
    <row r="554" spans="1:25" ht="15" customHeight="1">
      <c r="A554" s="46" t="str">
        <f t="shared" si="44"/>
        <v>BR0121352064</v>
      </c>
      <c r="B554" s="190" t="s">
        <v>2626</v>
      </c>
      <c r="C554" s="190">
        <v>2064</v>
      </c>
      <c r="D554" s="190" t="s">
        <v>1124</v>
      </c>
      <c r="E554" s="190"/>
      <c r="F554" s="39" t="s">
        <v>2183</v>
      </c>
      <c r="G554" s="190" t="s">
        <v>2184</v>
      </c>
      <c r="H554" s="190" t="s">
        <v>294</v>
      </c>
      <c r="I554" s="190"/>
      <c r="J554" s="190"/>
      <c r="K554" s="190"/>
      <c r="L554" s="190"/>
      <c r="M554" s="223">
        <v>15</v>
      </c>
      <c r="N554" s="162">
        <f t="shared" si="43"/>
        <v>52.543810000000001</v>
      </c>
      <c r="O554" s="161">
        <f>IF(H554="Accessories",0,(VLOOKUP(C554&amp;H554,EE!$I:$L,4,FALSE)))</f>
        <v>2.64</v>
      </c>
      <c r="P554" s="161">
        <f>IF('Simulação Added Value'!$M$5="GERENTE DE CONTA",((N554+O554)/(1-'Simulação Added Value'!$E$19)),((N554+O554)/(1-0.3)))</f>
        <v>75.594260273972608</v>
      </c>
      <c r="Q554" s="190"/>
      <c r="R554" s="190"/>
      <c r="S554" s="188">
        <v>52.543810000000001</v>
      </c>
      <c r="T554" s="188">
        <f>VLOOKUP(A554,'[1]Copia Custo Periodico P_Simulad'!$A:$I,9,0)</f>
        <v>52.543810000000001</v>
      </c>
      <c r="U554" s="188">
        <f t="shared" si="45"/>
        <v>0</v>
      </c>
      <c r="V554" s="148">
        <f t="shared" si="46"/>
        <v>0</v>
      </c>
      <c r="W554" s="190"/>
      <c r="X554" s="190"/>
      <c r="Y554" s="190"/>
    </row>
    <row r="555" spans="1:25" ht="15" customHeight="1">
      <c r="A555" s="46" t="str">
        <f t="shared" si="44"/>
        <v>BR0121392064</v>
      </c>
      <c r="B555" s="190" t="s">
        <v>2626</v>
      </c>
      <c r="C555" s="190">
        <v>2064</v>
      </c>
      <c r="D555" s="190" t="s">
        <v>1124</v>
      </c>
      <c r="E555" s="190"/>
      <c r="F555" s="39" t="s">
        <v>2167</v>
      </c>
      <c r="G555" s="190" t="s">
        <v>2168</v>
      </c>
      <c r="H555" s="190" t="s">
        <v>294</v>
      </c>
      <c r="I555" s="190"/>
      <c r="J555" s="190"/>
      <c r="K555" s="190"/>
      <c r="L555" s="190"/>
      <c r="M555" s="223">
        <v>13.5</v>
      </c>
      <c r="N555" s="162">
        <f t="shared" ref="N555:N618" si="47">T555</f>
        <v>46.209440000000001</v>
      </c>
      <c r="O555" s="161">
        <f>IF(H555="Accessories",0,(VLOOKUP(C555&amp;H555,EE!$I:$L,4,FALSE)))</f>
        <v>2.64</v>
      </c>
      <c r="P555" s="161">
        <f>IF('Simulação Added Value'!$M$5="GERENTE DE CONTA",((N555+O555)/(1-'Simulação Added Value'!$E$19)),((N555+O555)/(1-0.3)))</f>
        <v>66.917041095890411</v>
      </c>
      <c r="Q555" s="190"/>
      <c r="R555" s="190"/>
      <c r="S555" s="188">
        <v>46.209440000000001</v>
      </c>
      <c r="T555" s="188">
        <f>VLOOKUP(A555,'[1]Copia Custo Periodico P_Simulad'!$A:$I,9,0)</f>
        <v>46.209440000000001</v>
      </c>
      <c r="U555" s="188">
        <f t="shared" si="45"/>
        <v>0</v>
      </c>
      <c r="V555" s="148">
        <f t="shared" si="46"/>
        <v>0</v>
      </c>
      <c r="W555" s="190"/>
      <c r="X555" s="190"/>
      <c r="Y555" s="190"/>
    </row>
    <row r="556" spans="1:25" ht="15" customHeight="1">
      <c r="A556" s="46" t="str">
        <f t="shared" si="44"/>
        <v>BR0121402064</v>
      </c>
      <c r="B556" s="190" t="s">
        <v>2626</v>
      </c>
      <c r="C556" s="190">
        <v>2064</v>
      </c>
      <c r="D556" s="190" t="s">
        <v>1124</v>
      </c>
      <c r="E556" s="190"/>
      <c r="F556" s="39" t="s">
        <v>2179</v>
      </c>
      <c r="G556" s="190" t="s">
        <v>2180</v>
      </c>
      <c r="H556" s="190" t="s">
        <v>294</v>
      </c>
      <c r="I556" s="190"/>
      <c r="J556" s="190"/>
      <c r="K556" s="190"/>
      <c r="L556" s="190"/>
      <c r="M556" s="223">
        <v>13.5</v>
      </c>
      <c r="N556" s="162">
        <f t="shared" si="47"/>
        <v>57.655650000000001</v>
      </c>
      <c r="O556" s="161">
        <f>IF(H556="Accessories",0,(VLOOKUP(C556&amp;H556,EE!$I:$L,4,FALSE)))</f>
        <v>2.64</v>
      </c>
      <c r="P556" s="161">
        <f>IF('Simulação Added Value'!$M$5="GERENTE DE CONTA",((N556+O556)/(1-'Simulação Added Value'!$E$19)),((N556+O556)/(1-0.3)))</f>
        <v>82.596780821917818</v>
      </c>
      <c r="Q556" s="190"/>
      <c r="R556" s="190"/>
      <c r="S556" s="188">
        <v>57.655650000000001</v>
      </c>
      <c r="T556" s="188">
        <f>VLOOKUP(A556,'[1]Copia Custo Periodico P_Simulad'!$A:$I,9,0)</f>
        <v>57.655650000000001</v>
      </c>
      <c r="U556" s="188">
        <f t="shared" si="45"/>
        <v>0</v>
      </c>
      <c r="V556" s="148">
        <f t="shared" si="46"/>
        <v>0</v>
      </c>
      <c r="W556" s="190"/>
      <c r="X556" s="190"/>
      <c r="Y556" s="190"/>
    </row>
    <row r="557" spans="1:25" ht="15" customHeight="1">
      <c r="A557" s="46" t="str">
        <f t="shared" si="44"/>
        <v>BR0121422064</v>
      </c>
      <c r="B557" s="190" t="s">
        <v>2626</v>
      </c>
      <c r="C557" s="190">
        <v>2064</v>
      </c>
      <c r="D557" s="190" t="s">
        <v>1124</v>
      </c>
      <c r="E557" s="190"/>
      <c r="F557" s="39" t="s">
        <v>2244</v>
      </c>
      <c r="G557" s="190" t="s">
        <v>2245</v>
      </c>
      <c r="H557" s="190" t="s">
        <v>294</v>
      </c>
      <c r="I557" s="190"/>
      <c r="K557" s="190"/>
      <c r="M557" s="223">
        <v>16.5</v>
      </c>
      <c r="N557" s="162">
        <f t="shared" si="47"/>
        <v>56.438189999999999</v>
      </c>
      <c r="O557" s="161">
        <f>IF(H557="Accessories",0,(VLOOKUP(C557&amp;H557,EE!$I:$L,4,FALSE)))</f>
        <v>2.64</v>
      </c>
      <c r="P557" s="161">
        <f>IF('Simulação Added Value'!$M$5="GERENTE DE CONTA",((N557+O557)/(1-'Simulação Added Value'!$E$19)),((N557+O557)/(1-0.3)))</f>
        <v>80.929027397260271</v>
      </c>
      <c r="Q557" s="190"/>
      <c r="R557" s="190"/>
      <c r="S557" s="188">
        <v>56.438189999999999</v>
      </c>
      <c r="T557" s="188">
        <f>VLOOKUP(A557,'[1]Copia Custo Periodico P_Simulad'!$A:$I,9,0)</f>
        <v>56.438189999999999</v>
      </c>
      <c r="U557" s="188">
        <f t="shared" si="45"/>
        <v>0</v>
      </c>
      <c r="V557" s="148">
        <f t="shared" si="46"/>
        <v>0</v>
      </c>
      <c r="W557" s="190"/>
      <c r="X557" s="190"/>
      <c r="Y557" s="190"/>
    </row>
    <row r="558" spans="1:25" ht="15" customHeight="1">
      <c r="A558" s="46" t="str">
        <f t="shared" si="44"/>
        <v>BR0121442064</v>
      </c>
      <c r="B558" s="190" t="s">
        <v>2626</v>
      </c>
      <c r="C558" s="190">
        <v>2064</v>
      </c>
      <c r="D558" s="190" t="s">
        <v>1124</v>
      </c>
      <c r="E558" s="190"/>
      <c r="F558" s="39" t="s">
        <v>2177</v>
      </c>
      <c r="G558" s="190" t="s">
        <v>2178</v>
      </c>
      <c r="H558" s="190" t="s">
        <v>294</v>
      </c>
      <c r="I558" s="190"/>
      <c r="J558" s="190"/>
      <c r="K558" s="190"/>
      <c r="L558" s="190"/>
      <c r="M558" s="223">
        <v>15</v>
      </c>
      <c r="N558" s="162">
        <f t="shared" si="47"/>
        <v>54.74729</v>
      </c>
      <c r="O558" s="161">
        <f>IF(H558="Accessories",0,(VLOOKUP(C558&amp;H558,EE!$I:$L,4,FALSE)))</f>
        <v>2.64</v>
      </c>
      <c r="P558" s="161">
        <f>IF('Simulação Added Value'!$M$5="GERENTE DE CONTA",((N558+O558)/(1-'Simulação Added Value'!$E$19)),((N558+O558)/(1-0.3)))</f>
        <v>78.612726027397258</v>
      </c>
      <c r="Q558" s="190"/>
      <c r="R558" s="190"/>
      <c r="S558" s="188">
        <v>54.74729</v>
      </c>
      <c r="T558" s="188">
        <f>VLOOKUP(A558,'[1]Copia Custo Periodico P_Simulad'!$A:$I,9,0)</f>
        <v>54.74729</v>
      </c>
      <c r="U558" s="188">
        <f t="shared" si="45"/>
        <v>0</v>
      </c>
      <c r="V558" s="148">
        <f t="shared" si="46"/>
        <v>0</v>
      </c>
      <c r="W558" s="190"/>
      <c r="X558" s="190"/>
      <c r="Y558" s="190"/>
    </row>
    <row r="559" spans="1:25" ht="15" customHeight="1">
      <c r="A559" s="46" t="str">
        <f t="shared" si="44"/>
        <v>BR0121472064</v>
      </c>
      <c r="B559" s="190" t="s">
        <v>2626</v>
      </c>
      <c r="C559" s="198">
        <v>2064</v>
      </c>
      <c r="D559" s="190" t="s">
        <v>1124</v>
      </c>
      <c r="E559" s="190"/>
      <c r="F559" s="39" t="s">
        <v>2533</v>
      </c>
      <c r="G559" s="190" t="s">
        <v>2599</v>
      </c>
      <c r="H559" s="190" t="s">
        <v>294</v>
      </c>
      <c r="I559" s="190"/>
      <c r="J559" s="190"/>
      <c r="K559" s="190"/>
      <c r="L559" s="190"/>
      <c r="M559" s="225">
        <v>13.5</v>
      </c>
      <c r="N559" s="162">
        <f t="shared" si="47"/>
        <v>45.472819999999999</v>
      </c>
      <c r="O559" s="161">
        <f>IF(H559="Accessories",0,(VLOOKUP(C559&amp;H559,EE!$I:$L,4,FALSE)))</f>
        <v>2.64</v>
      </c>
      <c r="P559" s="161">
        <f>IF('Simulação Added Value'!$M$5="GERENTE DE CONTA",((N559+O559)/(1-'Simulação Added Value'!$E$19)),((N559+O559)/(1-0.3)))</f>
        <v>65.907972602739733</v>
      </c>
      <c r="Q559" s="190"/>
      <c r="R559" s="190"/>
      <c r="S559" s="188">
        <v>45.472819999999999</v>
      </c>
      <c r="T559" s="188">
        <f>VLOOKUP(A559,'[1]Copia Custo Periodico P_Simulad'!$A:$I,9,0)</f>
        <v>45.472819999999999</v>
      </c>
      <c r="U559" s="188">
        <f t="shared" si="45"/>
        <v>0</v>
      </c>
      <c r="V559" s="148">
        <f t="shared" si="46"/>
        <v>0</v>
      </c>
      <c r="W559" s="190"/>
      <c r="X559" s="190"/>
      <c r="Y559" s="190"/>
    </row>
    <row r="560" spans="1:25" ht="15" customHeight="1">
      <c r="A560" s="46" t="str">
        <f t="shared" si="44"/>
        <v>BR0121482064</v>
      </c>
      <c r="B560" s="190" t="s">
        <v>2626</v>
      </c>
      <c r="C560" s="198">
        <v>2064</v>
      </c>
      <c r="D560" s="190" t="s">
        <v>1124</v>
      </c>
      <c r="E560" s="190"/>
      <c r="F560" s="39" t="s">
        <v>2539</v>
      </c>
      <c r="G560" s="190" t="s">
        <v>2168</v>
      </c>
      <c r="H560" s="190" t="s">
        <v>294</v>
      </c>
      <c r="I560" s="190"/>
      <c r="J560" s="190"/>
      <c r="K560" s="190"/>
      <c r="L560" s="190"/>
      <c r="M560" s="225">
        <v>13.5</v>
      </c>
      <c r="N560" s="162">
        <f t="shared" si="47"/>
        <v>47.706229999999998</v>
      </c>
      <c r="O560" s="161">
        <f>IF(H560="Accessories",0,(VLOOKUP(C560&amp;H560,EE!$I:$L,4,FALSE)))</f>
        <v>2.64</v>
      </c>
      <c r="P560" s="161">
        <f>IF('Simulação Added Value'!$M$5="GERENTE DE CONTA",((N560+O560)/(1-'Simulação Added Value'!$E$19)),((N560+O560)/(1-0.3)))</f>
        <v>68.967438356164379</v>
      </c>
      <c r="Q560" s="190"/>
      <c r="R560" s="190"/>
      <c r="S560" s="188">
        <v>47.706229999999998</v>
      </c>
      <c r="T560" s="188">
        <f>VLOOKUP(A560,'[1]Copia Custo Periodico P_Simulad'!$A:$I,9,0)</f>
        <v>47.706229999999998</v>
      </c>
      <c r="U560" s="188">
        <f t="shared" si="45"/>
        <v>0</v>
      </c>
      <c r="V560" s="148">
        <f t="shared" si="46"/>
        <v>0</v>
      </c>
      <c r="W560" s="190"/>
      <c r="X560" s="190"/>
      <c r="Y560" s="190"/>
    </row>
    <row r="561" spans="1:25" ht="15" customHeight="1">
      <c r="A561" s="46" t="str">
        <f t="shared" si="44"/>
        <v>BR0121522064</v>
      </c>
      <c r="B561" s="190" t="s">
        <v>2626</v>
      </c>
      <c r="C561" s="198">
        <v>2064</v>
      </c>
      <c r="D561" s="190" t="s">
        <v>1124</v>
      </c>
      <c r="E561" s="190"/>
      <c r="F561" s="39" t="s">
        <v>2544</v>
      </c>
      <c r="G561" s="190" t="s">
        <v>2173</v>
      </c>
      <c r="H561" s="190" t="s">
        <v>294</v>
      </c>
      <c r="I561" s="190"/>
      <c r="J561" s="190"/>
      <c r="K561" s="190"/>
      <c r="L561" s="190"/>
      <c r="M561" s="225">
        <v>13.5</v>
      </c>
      <c r="N561" s="162">
        <f t="shared" si="47"/>
        <v>48.303699999999999</v>
      </c>
      <c r="O561" s="161">
        <f>IF(H561="Accessories",0,(VLOOKUP(C561&amp;H561,EE!$I:$L,4,FALSE)))</f>
        <v>2.64</v>
      </c>
      <c r="P561" s="161">
        <f>IF('Simulação Added Value'!$M$5="GERENTE DE CONTA",((N561+O561)/(1-'Simulação Added Value'!$E$19)),((N561+O561)/(1-0.3)))</f>
        <v>69.785890410958899</v>
      </c>
      <c r="Q561" s="190"/>
      <c r="R561" s="190"/>
      <c r="S561" s="188">
        <v>48.303699999999999</v>
      </c>
      <c r="T561" s="188">
        <f>VLOOKUP(A561,'[1]Copia Custo Periodico P_Simulad'!$A:$I,9,0)</f>
        <v>48.303699999999999</v>
      </c>
      <c r="U561" s="188">
        <f t="shared" si="45"/>
        <v>0</v>
      </c>
      <c r="V561" s="148">
        <f t="shared" si="46"/>
        <v>0</v>
      </c>
      <c r="W561" s="190"/>
      <c r="X561" s="190"/>
      <c r="Y561" s="190"/>
    </row>
    <row r="562" spans="1:25" ht="15" customHeight="1">
      <c r="A562" s="46" t="str">
        <f t="shared" si="44"/>
        <v>BR0121532060</v>
      </c>
      <c r="B562" s="190" t="s">
        <v>2626</v>
      </c>
      <c r="C562" s="198">
        <v>2060</v>
      </c>
      <c r="D562" s="190" t="s">
        <v>1124</v>
      </c>
      <c r="E562" s="190"/>
      <c r="F562" s="39" t="s">
        <v>2514</v>
      </c>
      <c r="G562" s="190" t="s">
        <v>2574</v>
      </c>
      <c r="H562" s="190" t="s">
        <v>294</v>
      </c>
      <c r="I562" s="190"/>
      <c r="J562" s="190"/>
      <c r="K562" s="190"/>
      <c r="L562" s="190"/>
      <c r="M562" s="227">
        <v>13.2</v>
      </c>
      <c r="N562" s="162">
        <f t="shared" si="47"/>
        <v>44.522550000000003</v>
      </c>
      <c r="O562" s="161">
        <f>IF(H562="Accessories",0,(VLOOKUP(C562&amp;H562,EE!$I:$L,4,FALSE)))</f>
        <v>2.12</v>
      </c>
      <c r="P562" s="161">
        <f>IF('Simulação Added Value'!$M$5="GERENTE DE CONTA",((N562+O562)/(1-'Simulação Added Value'!$E$19)),((N562+O562)/(1-0.3)))</f>
        <v>63.893904109589045</v>
      </c>
      <c r="Q562" s="190"/>
      <c r="R562" s="190"/>
      <c r="S562" s="188">
        <v>44.522550000000003</v>
      </c>
      <c r="T562" s="188">
        <f>VLOOKUP(A562,'[1]Copia Custo Periodico P_Simulad'!$A:$I,9,0)</f>
        <v>44.522550000000003</v>
      </c>
      <c r="U562" s="188">
        <f t="shared" si="45"/>
        <v>0</v>
      </c>
      <c r="V562" s="148">
        <f t="shared" si="46"/>
        <v>0</v>
      </c>
      <c r="W562" s="190"/>
      <c r="X562" s="190"/>
      <c r="Y562" s="190"/>
    </row>
    <row r="563" spans="1:25" ht="15" customHeight="1">
      <c r="A563" s="46" t="str">
        <f t="shared" si="44"/>
        <v>BR0121542060</v>
      </c>
      <c r="B563" s="190" t="s">
        <v>2626</v>
      </c>
      <c r="C563" s="198">
        <v>2060</v>
      </c>
      <c r="D563" s="190" t="s">
        <v>1124</v>
      </c>
      <c r="E563" s="190"/>
      <c r="F563" s="39" t="s">
        <v>2523</v>
      </c>
      <c r="G563" s="190" t="s">
        <v>2590</v>
      </c>
      <c r="H563" s="190" t="s">
        <v>294</v>
      </c>
      <c r="I563" s="190"/>
      <c r="J563" s="190"/>
      <c r="K563" s="190"/>
      <c r="L563" s="190"/>
      <c r="M563" s="227">
        <v>13.2</v>
      </c>
      <c r="N563" s="162">
        <f t="shared" si="47"/>
        <v>45.095050000000001</v>
      </c>
      <c r="O563" s="161">
        <f>IF(H563="Accessories",0,(VLOOKUP(C563&amp;H563,EE!$I:$L,4,FALSE)))</f>
        <v>2.12</v>
      </c>
      <c r="P563" s="161">
        <f>IF('Simulação Added Value'!$M$5="GERENTE DE CONTA",((N563+O563)/(1-'Simulação Added Value'!$E$19)),((N563+O563)/(1-0.3)))</f>
        <v>64.678150684931509</v>
      </c>
      <c r="Q563" s="190"/>
      <c r="R563" s="190"/>
      <c r="S563" s="188">
        <v>45.095050000000001</v>
      </c>
      <c r="T563" s="188">
        <f>VLOOKUP(A563,'[1]Copia Custo Periodico P_Simulad'!$A:$I,9,0)</f>
        <v>45.095050000000001</v>
      </c>
      <c r="U563" s="188">
        <f t="shared" si="45"/>
        <v>0</v>
      </c>
      <c r="V563" s="148">
        <f t="shared" si="46"/>
        <v>0</v>
      </c>
      <c r="W563" s="190"/>
      <c r="X563" s="190"/>
      <c r="Y563" s="190"/>
    </row>
    <row r="564" spans="1:25" ht="15" customHeight="1">
      <c r="A564" s="46" t="str">
        <f t="shared" si="44"/>
        <v>BR0121552060</v>
      </c>
      <c r="B564" s="190" t="s">
        <v>2626</v>
      </c>
      <c r="C564" s="190">
        <v>2060</v>
      </c>
      <c r="D564" s="190" t="s">
        <v>1124</v>
      </c>
      <c r="E564" s="190"/>
      <c r="F564" s="39" t="s">
        <v>2159</v>
      </c>
      <c r="G564" s="190" t="s">
        <v>2160</v>
      </c>
      <c r="H564" s="190" t="s">
        <v>294</v>
      </c>
      <c r="I564" s="190"/>
      <c r="J564" s="190"/>
      <c r="K564" s="190"/>
      <c r="L564" s="190"/>
      <c r="M564" s="223">
        <v>13.2</v>
      </c>
      <c r="N564" s="162">
        <f t="shared" si="47"/>
        <v>46.182780000000001</v>
      </c>
      <c r="O564" s="161">
        <f>IF(H564="Accessories",0,(VLOOKUP(C564&amp;H564,EE!$I:$L,4,FALSE)))</f>
        <v>2.12</v>
      </c>
      <c r="P564" s="161">
        <f>IF('Simulação Added Value'!$M$5="GERENTE DE CONTA",((N564+O564)/(1-'Simulação Added Value'!$E$19)),((N564+O564)/(1-0.3)))</f>
        <v>66.168191780821914</v>
      </c>
      <c r="Q564" s="190"/>
      <c r="R564" s="190"/>
      <c r="S564" s="188">
        <v>46.182780000000001</v>
      </c>
      <c r="T564" s="188">
        <f>VLOOKUP(A564,'[1]Copia Custo Periodico P_Simulad'!$A:$I,9,0)</f>
        <v>46.182780000000001</v>
      </c>
      <c r="U564" s="188">
        <f t="shared" si="45"/>
        <v>0</v>
      </c>
      <c r="V564" s="148">
        <f t="shared" si="46"/>
        <v>0</v>
      </c>
      <c r="W564" s="190"/>
      <c r="X564" s="190"/>
      <c r="Y564" s="190"/>
    </row>
    <row r="565" spans="1:25" ht="15" customHeight="1">
      <c r="A565" s="46" t="str">
        <f t="shared" si="44"/>
        <v>BR0121572064</v>
      </c>
      <c r="B565" s="190" t="s">
        <v>2626</v>
      </c>
      <c r="C565" s="198">
        <v>2064</v>
      </c>
      <c r="D565" s="190" t="s">
        <v>1124</v>
      </c>
      <c r="E565" s="190"/>
      <c r="F565" s="39" t="s">
        <v>2531</v>
      </c>
      <c r="G565" s="190" t="s">
        <v>2597</v>
      </c>
      <c r="H565" s="190" t="s">
        <v>294</v>
      </c>
      <c r="I565" s="190"/>
      <c r="J565" s="190"/>
      <c r="K565" s="190"/>
      <c r="L565" s="190"/>
      <c r="M565" s="227">
        <v>13.5</v>
      </c>
      <c r="N565" s="162">
        <f t="shared" si="47"/>
        <v>45.608719999999998</v>
      </c>
      <c r="O565" s="161">
        <f>IF(H565="Accessories",0,(VLOOKUP(C565&amp;H565,EE!$I:$L,4,FALSE)))</f>
        <v>2.64</v>
      </c>
      <c r="P565" s="161">
        <f>IF('Simulação Added Value'!$M$5="GERENTE DE CONTA",((N565+O565)/(1-'Simulação Added Value'!$E$19)),((N565+O565)/(1-0.3)))</f>
        <v>66.094136986301365</v>
      </c>
      <c r="Q565" s="190"/>
      <c r="R565" s="190"/>
      <c r="S565" s="188">
        <v>45.608719999999998</v>
      </c>
      <c r="T565" s="188">
        <f>VLOOKUP(A565,'[1]Copia Custo Periodico P_Simulad'!$A:$I,9,0)</f>
        <v>45.608719999999998</v>
      </c>
      <c r="U565" s="188">
        <f t="shared" si="45"/>
        <v>0</v>
      </c>
      <c r="V565" s="148">
        <f t="shared" si="46"/>
        <v>0</v>
      </c>
      <c r="W565" s="190"/>
      <c r="X565" s="190"/>
      <c r="Y565" s="190"/>
    </row>
    <row r="566" spans="1:25" ht="15" customHeight="1">
      <c r="A566" s="46" t="str">
        <f t="shared" si="44"/>
        <v>BR0121632061</v>
      </c>
      <c r="B566" s="190" t="s">
        <v>2626</v>
      </c>
      <c r="C566" s="198">
        <v>2061</v>
      </c>
      <c r="D566" s="190" t="s">
        <v>1124</v>
      </c>
      <c r="E566" s="190"/>
      <c r="F566" s="39" t="s">
        <v>2530</v>
      </c>
      <c r="G566" s="190" t="s">
        <v>2596</v>
      </c>
      <c r="H566" s="190" t="s">
        <v>294</v>
      </c>
      <c r="I566" s="190"/>
      <c r="J566" s="190"/>
      <c r="K566" s="190"/>
      <c r="L566" s="190"/>
      <c r="M566" s="227">
        <v>13.2</v>
      </c>
      <c r="N566" s="162">
        <f t="shared" si="47"/>
        <v>47.818620000000003</v>
      </c>
      <c r="O566" s="161">
        <f>IF(H566="Accessories",0,(VLOOKUP(C566&amp;H566,EE!$I:$L,4,FALSE)))</f>
        <v>1.8</v>
      </c>
      <c r="P566" s="161">
        <f>IF('Simulação Added Value'!$M$5="GERENTE DE CONTA",((N566+O566)/(1-'Simulação Added Value'!$E$19)),((N566+O566)/(1-0.3)))</f>
        <v>67.970712328767121</v>
      </c>
      <c r="Q566" s="190"/>
      <c r="R566" s="190"/>
      <c r="S566" s="188">
        <v>47.818620000000003</v>
      </c>
      <c r="T566" s="188">
        <f>VLOOKUP(A566,'[1]Copia Custo Periodico P_Simulad'!$A:$I,9,0)</f>
        <v>47.818620000000003</v>
      </c>
      <c r="U566" s="188">
        <f t="shared" si="45"/>
        <v>0</v>
      </c>
      <c r="V566" s="148">
        <f t="shared" si="46"/>
        <v>0</v>
      </c>
      <c r="W566" s="190"/>
      <c r="X566" s="190"/>
      <c r="Y566" s="190"/>
    </row>
    <row r="567" spans="1:25" ht="15" customHeight="1">
      <c r="A567" s="46" t="str">
        <f t="shared" si="44"/>
        <v>BR0121692060</v>
      </c>
      <c r="B567" s="190" t="s">
        <v>2626</v>
      </c>
      <c r="C567" s="198">
        <v>2060</v>
      </c>
      <c r="D567" s="190" t="s">
        <v>1124</v>
      </c>
      <c r="E567" s="190"/>
      <c r="F567" s="39" t="s">
        <v>2512</v>
      </c>
      <c r="G567" s="190" t="s">
        <v>2568</v>
      </c>
      <c r="H567" s="190" t="s">
        <v>294</v>
      </c>
      <c r="I567" s="190"/>
      <c r="J567" s="190"/>
      <c r="K567" s="190"/>
      <c r="L567" s="190"/>
      <c r="M567" s="227">
        <v>14</v>
      </c>
      <c r="N567" s="162">
        <f t="shared" si="47"/>
        <v>50.118380000000002</v>
      </c>
      <c r="O567" s="161">
        <f>IF(H567="Accessories",0,(VLOOKUP(C567&amp;H567,EE!$I:$L,4,FALSE)))</f>
        <v>2.12</v>
      </c>
      <c r="P567" s="161">
        <f>IF('Simulação Added Value'!$M$5="GERENTE DE CONTA",((N567+O567)/(1-'Simulação Added Value'!$E$19)),((N567+O567)/(1-0.3)))</f>
        <v>71.559424657534251</v>
      </c>
      <c r="Q567" s="190"/>
      <c r="R567" s="190"/>
      <c r="S567" s="188">
        <v>50.118380000000002</v>
      </c>
      <c r="T567" s="188">
        <f>VLOOKUP(A567,'[1]Copia Custo Periodico P_Simulad'!$A:$I,9,0)</f>
        <v>50.118380000000002</v>
      </c>
      <c r="U567" s="188">
        <f t="shared" si="45"/>
        <v>0</v>
      </c>
      <c r="V567" s="148">
        <f t="shared" si="46"/>
        <v>0</v>
      </c>
      <c r="W567" s="190"/>
      <c r="X567" s="190"/>
      <c r="Y567" s="190"/>
    </row>
    <row r="568" spans="1:25" ht="15" customHeight="1">
      <c r="A568" s="46" t="str">
        <f t="shared" si="44"/>
        <v>BR0121702060</v>
      </c>
      <c r="B568" s="190" t="s">
        <v>2626</v>
      </c>
      <c r="C568" s="198">
        <v>2060</v>
      </c>
      <c r="D568" s="190" t="s">
        <v>1124</v>
      </c>
      <c r="E568" s="190"/>
      <c r="F568" s="39" t="s">
        <v>2521</v>
      </c>
      <c r="G568" s="190" t="s">
        <v>2588</v>
      </c>
      <c r="H568" s="190" t="s">
        <v>294</v>
      </c>
      <c r="I568" s="190"/>
      <c r="J568" s="190"/>
      <c r="K568" s="190"/>
      <c r="L568" s="190"/>
      <c r="M568" s="227">
        <v>14</v>
      </c>
      <c r="N568" s="162">
        <f t="shared" si="47"/>
        <v>49.511600000000001</v>
      </c>
      <c r="O568" s="161">
        <f>IF(H568="Accessories",0,(VLOOKUP(C568&amp;H568,EE!$I:$L,4,FALSE)))</f>
        <v>2.12</v>
      </c>
      <c r="P568" s="161">
        <f>IF('Simulação Added Value'!$M$5="GERENTE DE CONTA",((N568+O568)/(1-'Simulação Added Value'!$E$19)),((N568+O568)/(1-0.3)))</f>
        <v>70.728219178082199</v>
      </c>
      <c r="Q568" s="190"/>
      <c r="R568" s="190"/>
      <c r="S568" s="188">
        <v>49.511600000000001</v>
      </c>
      <c r="T568" s="188">
        <f>VLOOKUP(A568,'[1]Copia Custo Periodico P_Simulad'!$A:$I,9,0)</f>
        <v>49.511600000000001</v>
      </c>
      <c r="U568" s="188">
        <f t="shared" si="45"/>
        <v>0</v>
      </c>
      <c r="V568" s="148">
        <f t="shared" si="46"/>
        <v>0</v>
      </c>
      <c r="W568" s="190"/>
      <c r="X568" s="190"/>
      <c r="Y568" s="190"/>
    </row>
    <row r="569" spans="1:25" ht="15" customHeight="1">
      <c r="A569" s="46" t="str">
        <f t="shared" si="44"/>
        <v>BR0121722064</v>
      </c>
      <c r="B569" s="190" t="s">
        <v>2626</v>
      </c>
      <c r="C569" s="198">
        <v>2064</v>
      </c>
      <c r="D569" s="190" t="s">
        <v>1124</v>
      </c>
      <c r="E569" s="190"/>
      <c r="F569" s="39" t="s">
        <v>2515</v>
      </c>
      <c r="G569" s="190" t="s">
        <v>2576</v>
      </c>
      <c r="H569" s="190" t="s">
        <v>294</v>
      </c>
      <c r="K569" s="190"/>
      <c r="M569" s="225">
        <v>18.899999999999999</v>
      </c>
      <c r="N569" s="162">
        <f t="shared" si="47"/>
        <v>71.413250000000005</v>
      </c>
      <c r="O569" s="161">
        <f>IF(H569="Accessories",0,(VLOOKUP(C569&amp;H569,EE!$I:$L,4,FALSE)))</f>
        <v>2.64</v>
      </c>
      <c r="P569" s="161">
        <f>IF('Simulação Added Value'!$M$5="GERENTE DE CONTA",((N569+O569)/(1-'Simulação Added Value'!$E$19)),((N569+O569)/(1-0.3)))</f>
        <v>101.44280821917809</v>
      </c>
      <c r="Q569" s="190"/>
      <c r="R569" s="190"/>
      <c r="S569" s="188">
        <v>71.413250000000005</v>
      </c>
      <c r="T569" s="188">
        <f>VLOOKUP(A569,'[1]Copia Custo Periodico P_Simulad'!$A:$I,9,0)</f>
        <v>71.413250000000005</v>
      </c>
      <c r="U569" s="188">
        <f t="shared" si="45"/>
        <v>0</v>
      </c>
      <c r="V569" s="148">
        <f t="shared" si="46"/>
        <v>0</v>
      </c>
      <c r="W569" s="190"/>
      <c r="X569" s="190"/>
      <c r="Y569" s="190"/>
    </row>
    <row r="570" spans="1:25" ht="15" customHeight="1">
      <c r="A570" s="46" t="str">
        <f t="shared" si="44"/>
        <v>BR0121782064</v>
      </c>
      <c r="B570" s="190" t="s">
        <v>2626</v>
      </c>
      <c r="C570" s="198">
        <v>2064</v>
      </c>
      <c r="D570" s="190" t="s">
        <v>1124</v>
      </c>
      <c r="E570" s="190"/>
      <c r="F570" s="39" t="s">
        <v>2545</v>
      </c>
      <c r="G570" s="190" t="s">
        <v>2614</v>
      </c>
      <c r="H570" s="190" t="s">
        <v>294</v>
      </c>
      <c r="I570" s="190"/>
      <c r="J570" s="190"/>
      <c r="K570" s="190"/>
      <c r="L570" s="190"/>
      <c r="M570" s="225">
        <v>13.2</v>
      </c>
      <c r="N570" s="162">
        <f t="shared" si="47"/>
        <v>49.988599999999998</v>
      </c>
      <c r="O570" s="161">
        <f>IF(H570="Accessories",0,(VLOOKUP(C570&amp;H570,EE!$I:$L,4,FALSE)))</f>
        <v>2.64</v>
      </c>
      <c r="P570" s="161">
        <f>IF('Simulação Added Value'!$M$5="GERENTE DE CONTA",((N570+O570)/(1-'Simulação Added Value'!$E$19)),((N570+O570)/(1-0.3)))</f>
        <v>72.093972602739726</v>
      </c>
      <c r="Q570" s="190"/>
      <c r="R570" s="190"/>
      <c r="S570" s="188">
        <v>49.988599999999998</v>
      </c>
      <c r="T570" s="188">
        <f>VLOOKUP(A570,'[1]Copia Custo Periodico P_Simulad'!$A:$I,9,0)</f>
        <v>49.988599999999998</v>
      </c>
      <c r="U570" s="188">
        <f t="shared" si="45"/>
        <v>0</v>
      </c>
      <c r="V570" s="148">
        <f t="shared" si="46"/>
        <v>0</v>
      </c>
      <c r="W570" s="190"/>
      <c r="X570" s="190"/>
      <c r="Y570" s="190"/>
    </row>
    <row r="571" spans="1:25" ht="15" customHeight="1">
      <c r="A571" s="46" t="str">
        <f t="shared" si="44"/>
        <v>BR0121852060</v>
      </c>
      <c r="B571" s="190" t="s">
        <v>2626</v>
      </c>
      <c r="C571" s="198">
        <v>2060</v>
      </c>
      <c r="D571" s="190" t="s">
        <v>1124</v>
      </c>
      <c r="E571" s="190"/>
      <c r="F571" s="39" t="s">
        <v>2507</v>
      </c>
      <c r="G571" s="190" t="s">
        <v>2560</v>
      </c>
      <c r="H571" s="190" t="s">
        <v>294</v>
      </c>
      <c r="I571" s="190"/>
      <c r="J571" s="190"/>
      <c r="K571" s="190"/>
      <c r="L571" s="190"/>
      <c r="M571" s="227">
        <v>13.2</v>
      </c>
      <c r="N571" s="162">
        <f t="shared" si="47"/>
        <v>49.074829999999999</v>
      </c>
      <c r="O571" s="161">
        <f>IF(H571="Accessories",0,(VLOOKUP(C571&amp;H571,EE!$I:$L,4,FALSE)))</f>
        <v>2.12</v>
      </c>
      <c r="P571" s="161">
        <f>IF('Simulação Added Value'!$M$5="GERENTE DE CONTA",((N571+O571)/(1-'Simulação Added Value'!$E$19)),((N571+O571)/(1-0.3)))</f>
        <v>70.129904109589035</v>
      </c>
      <c r="Q571" s="190"/>
      <c r="R571" s="190"/>
      <c r="S571" s="188">
        <v>49.074829999999999</v>
      </c>
      <c r="T571" s="188">
        <f>VLOOKUP(A571,'[1]Copia Custo Periodico P_Simulad'!$A:$I,9,0)</f>
        <v>49.074829999999999</v>
      </c>
      <c r="U571" s="188">
        <f t="shared" si="45"/>
        <v>0</v>
      </c>
      <c r="V571" s="148">
        <f t="shared" si="46"/>
        <v>0</v>
      </c>
      <c r="W571" s="190"/>
      <c r="X571" s="190"/>
      <c r="Y571" s="190"/>
    </row>
    <row r="572" spans="1:25" ht="15" customHeight="1">
      <c r="A572" s="46" t="str">
        <f t="shared" si="44"/>
        <v>BR0121902064</v>
      </c>
      <c r="B572" s="190" t="s">
        <v>2626</v>
      </c>
      <c r="C572" s="198">
        <v>2064</v>
      </c>
      <c r="D572" s="190" t="s">
        <v>1124</v>
      </c>
      <c r="E572" s="190"/>
      <c r="F572" s="39" t="s">
        <v>2543</v>
      </c>
      <c r="G572" s="190" t="s">
        <v>2589</v>
      </c>
      <c r="H572" s="190" t="s">
        <v>294</v>
      </c>
      <c r="I572" s="190"/>
      <c r="J572" s="190"/>
      <c r="K572" s="190"/>
      <c r="L572" s="190"/>
      <c r="M572" s="225">
        <v>13.2</v>
      </c>
      <c r="N572" s="162">
        <f t="shared" si="47"/>
        <v>45.996569999999998</v>
      </c>
      <c r="O572" s="161">
        <f>IF(H572="Accessories",0,(VLOOKUP(C572&amp;H572,EE!$I:$L,4,FALSE)))</f>
        <v>2.64</v>
      </c>
      <c r="P572" s="161">
        <f>IF('Simulação Added Value'!$M$5="GERENTE DE CONTA",((N572+O572)/(1-'Simulação Added Value'!$E$19)),((N572+O572)/(1-0.3)))</f>
        <v>66.625438356164381</v>
      </c>
      <c r="Q572" s="190"/>
      <c r="R572" s="190"/>
      <c r="S572" s="188">
        <v>45.996569999999998</v>
      </c>
      <c r="T572" s="188">
        <f>VLOOKUP(A572,'[1]Copia Custo Periodico P_Simulad'!$A:$I,9,0)</f>
        <v>45.996569999999998</v>
      </c>
      <c r="U572" s="188">
        <f t="shared" si="45"/>
        <v>0</v>
      </c>
      <c r="V572" s="148">
        <f t="shared" si="46"/>
        <v>0</v>
      </c>
      <c r="W572" s="190"/>
      <c r="X572" s="190"/>
      <c r="Y572" s="190"/>
    </row>
    <row r="573" spans="1:25" ht="15" customHeight="1">
      <c r="A573" s="46" t="str">
        <f t="shared" si="44"/>
        <v>BR0121912060</v>
      </c>
      <c r="B573" s="190" t="s">
        <v>2626</v>
      </c>
      <c r="C573" s="198">
        <v>2060</v>
      </c>
      <c r="D573" s="190" t="s">
        <v>1124</v>
      </c>
      <c r="E573" s="190"/>
      <c r="F573" s="39" t="s">
        <v>2535</v>
      </c>
      <c r="G573" s="190" t="s">
        <v>2601</v>
      </c>
      <c r="H573" s="190" t="s">
        <v>294</v>
      </c>
      <c r="I573" s="190"/>
      <c r="J573" s="190"/>
      <c r="K573" s="190"/>
      <c r="L573" s="190"/>
      <c r="M573" s="227">
        <v>15.2</v>
      </c>
      <c r="N573" s="162">
        <f t="shared" si="47"/>
        <v>72.819999999999993</v>
      </c>
      <c r="O573" s="161">
        <f>IF(H573="Accessories",0,(VLOOKUP(C573&amp;H573,EE!$I:$L,4,FALSE)))</f>
        <v>2.12</v>
      </c>
      <c r="P573" s="161">
        <f>IF('Simulação Added Value'!$M$5="GERENTE DE CONTA",((N573+O573)/(1-'Simulação Added Value'!$E$19)),((N573+O573)/(1-0.3)))</f>
        <v>102.65753424657534</v>
      </c>
      <c r="Q573" s="190"/>
      <c r="R573" s="190"/>
      <c r="S573" s="188">
        <v>72.819999999999993</v>
      </c>
      <c r="T573" s="188">
        <f>VLOOKUP(A573,'[1]Copia Custo Periodico P_Simulad'!$A:$I,9,0)</f>
        <v>72.819999999999993</v>
      </c>
      <c r="U573" s="188">
        <f t="shared" si="45"/>
        <v>0</v>
      </c>
      <c r="V573" s="148">
        <f t="shared" si="46"/>
        <v>0</v>
      </c>
      <c r="W573" s="190"/>
      <c r="X573" s="190"/>
      <c r="Y573" s="190"/>
    </row>
    <row r="574" spans="1:25" ht="15" customHeight="1">
      <c r="A574" s="46" t="str">
        <f t="shared" si="44"/>
        <v>BR0121912064</v>
      </c>
      <c r="B574" s="190" t="s">
        <v>2626</v>
      </c>
      <c r="C574" s="198">
        <v>2064</v>
      </c>
      <c r="D574" s="190" t="s">
        <v>1124</v>
      </c>
      <c r="E574" s="190"/>
      <c r="F574" s="39" t="s">
        <v>2535</v>
      </c>
      <c r="G574" s="190" t="s">
        <v>2601</v>
      </c>
      <c r="H574" s="190" t="s">
        <v>294</v>
      </c>
      <c r="I574" s="190"/>
      <c r="J574" s="190"/>
      <c r="K574" s="190"/>
      <c r="L574" s="190"/>
      <c r="M574" s="225">
        <v>15.2</v>
      </c>
      <c r="N574" s="162">
        <f t="shared" si="47"/>
        <v>57.244480000000003</v>
      </c>
      <c r="O574" s="161">
        <f>IF(H574="Accessories",0,(VLOOKUP(C574&amp;H574,EE!$I:$L,4,FALSE)))</f>
        <v>2.64</v>
      </c>
      <c r="P574" s="161">
        <f>IF('Simulação Added Value'!$M$5="GERENTE DE CONTA",((N574+O574)/(1-'Simulação Added Value'!$E$19)),((N574+O574)/(1-0.3)))</f>
        <v>82.033534246575343</v>
      </c>
      <c r="Q574" s="190"/>
      <c r="R574" s="190"/>
      <c r="S574" s="188">
        <v>57.244480000000003</v>
      </c>
      <c r="T574" s="188">
        <f>VLOOKUP(A574,'[1]Copia Custo Periodico P_Simulad'!$A:$I,9,0)</f>
        <v>57.244480000000003</v>
      </c>
      <c r="U574" s="188">
        <f t="shared" si="45"/>
        <v>0</v>
      </c>
      <c r="V574" s="148">
        <f t="shared" si="46"/>
        <v>0</v>
      </c>
      <c r="W574" s="190"/>
      <c r="X574" s="190"/>
      <c r="Y574" s="190"/>
    </row>
    <row r="575" spans="1:25" ht="15" customHeight="1">
      <c r="A575" s="46" t="str">
        <f t="shared" si="44"/>
        <v>BR0121942064</v>
      </c>
      <c r="B575" s="190" t="s">
        <v>2626</v>
      </c>
      <c r="C575" s="198">
        <v>2064</v>
      </c>
      <c r="D575" s="190" t="s">
        <v>1124</v>
      </c>
      <c r="E575" s="190"/>
      <c r="F575" s="39" t="s">
        <v>2540</v>
      </c>
      <c r="G575" s="190" t="s">
        <v>2168</v>
      </c>
      <c r="H575" s="190" t="s">
        <v>294</v>
      </c>
      <c r="I575" s="190"/>
      <c r="J575" s="190"/>
      <c r="K575" s="190"/>
      <c r="L575" s="190"/>
      <c r="M575" s="225">
        <v>13.2</v>
      </c>
      <c r="N575" s="162">
        <f t="shared" si="47"/>
        <v>46.3767</v>
      </c>
      <c r="O575" s="161">
        <f>IF(H575="Accessories",0,(VLOOKUP(C575&amp;H575,EE!$I:$L,4,FALSE)))</f>
        <v>2.64</v>
      </c>
      <c r="P575" s="161">
        <f>IF('Simulação Added Value'!$M$5="GERENTE DE CONTA",((N575+O575)/(1-'Simulação Added Value'!$E$19)),((N575+O575)/(1-0.3)))</f>
        <v>67.14616438356164</v>
      </c>
      <c r="Q575" s="190"/>
      <c r="R575" s="190"/>
      <c r="S575" s="188">
        <v>46.3767</v>
      </c>
      <c r="T575" s="188">
        <f>VLOOKUP(A575,'[1]Copia Custo Periodico P_Simulad'!$A:$I,9,0)</f>
        <v>46.3767</v>
      </c>
      <c r="U575" s="188">
        <f t="shared" si="45"/>
        <v>0</v>
      </c>
      <c r="V575" s="148">
        <f t="shared" si="46"/>
        <v>0</v>
      </c>
      <c r="W575" s="190"/>
      <c r="X575" s="190"/>
      <c r="Y575" s="190"/>
    </row>
    <row r="576" spans="1:25" ht="15" customHeight="1">
      <c r="A576" s="46" t="str">
        <f t="shared" si="44"/>
        <v>BR0121952060</v>
      </c>
      <c r="B576" s="190" t="s">
        <v>2626</v>
      </c>
      <c r="C576" s="198">
        <v>2060</v>
      </c>
      <c r="D576" s="190" t="s">
        <v>1124</v>
      </c>
      <c r="E576" s="190"/>
      <c r="F576" s="39" t="s">
        <v>2513</v>
      </c>
      <c r="G576" s="190" t="s">
        <v>2569</v>
      </c>
      <c r="H576" s="190" t="s">
        <v>294</v>
      </c>
      <c r="I576" s="190"/>
      <c r="J576" s="190"/>
      <c r="K576" s="190"/>
      <c r="L576" s="190"/>
      <c r="M576" s="227">
        <v>13.2</v>
      </c>
      <c r="N576" s="162">
        <f t="shared" si="47"/>
        <v>47.412109999999998</v>
      </c>
      <c r="O576" s="161">
        <f>IF(H576="Accessories",0,(VLOOKUP(C576&amp;H576,EE!$I:$L,4,FALSE)))</f>
        <v>2.12</v>
      </c>
      <c r="P576" s="161">
        <f>IF('Simulação Added Value'!$M$5="GERENTE DE CONTA",((N576+O576)/(1-'Simulação Added Value'!$E$19)),((N576+O576)/(1-0.3)))</f>
        <v>67.852205479452053</v>
      </c>
      <c r="Q576" s="190"/>
      <c r="R576" s="190"/>
      <c r="S576" s="188">
        <v>47.412109999999998</v>
      </c>
      <c r="T576" s="188">
        <f>VLOOKUP(A576,'[1]Copia Custo Periodico P_Simulad'!$A:$I,9,0)</f>
        <v>47.412109999999998</v>
      </c>
      <c r="U576" s="188">
        <f t="shared" si="45"/>
        <v>0</v>
      </c>
      <c r="V576" s="148">
        <f t="shared" si="46"/>
        <v>0</v>
      </c>
      <c r="W576" s="190"/>
      <c r="X576" s="190"/>
      <c r="Y576" s="190"/>
    </row>
    <row r="577" spans="1:25" ht="15" customHeight="1">
      <c r="A577" s="46" t="str">
        <f t="shared" si="44"/>
        <v>BR0122002064</v>
      </c>
      <c r="B577" s="190" t="s">
        <v>2626</v>
      </c>
      <c r="C577" s="190">
        <v>2064</v>
      </c>
      <c r="D577" s="190" t="s">
        <v>1124</v>
      </c>
      <c r="E577" s="156"/>
      <c r="F577" s="245" t="s">
        <v>2649</v>
      </c>
      <c r="G577" s="190" t="s">
        <v>2597</v>
      </c>
      <c r="H577" s="190" t="s">
        <v>294</v>
      </c>
      <c r="I577" s="190"/>
      <c r="J577" s="190"/>
      <c r="K577" s="190"/>
      <c r="L577" s="190"/>
      <c r="M577" s="227">
        <v>13.2</v>
      </c>
      <c r="N577" s="162">
        <f t="shared" si="47"/>
        <v>48.479550000000003</v>
      </c>
      <c r="O577" s="161">
        <f>IF(H577="Accessories",0,(VLOOKUP(C577&amp;H577,EE!$I:$L,4,FALSE)))</f>
        <v>2.64</v>
      </c>
      <c r="P577" s="161">
        <f>IF('Simulação Added Value'!$M$5="GERENTE DE CONTA",((N577+O577)/(1-'Simulação Added Value'!$E$19)),((N577+O577)/(1-0.3)))</f>
        <v>70.026780821917811</v>
      </c>
      <c r="Q577" s="190"/>
      <c r="R577" s="190"/>
      <c r="S577" s="188">
        <v>48.479550000000003</v>
      </c>
      <c r="T577" s="188">
        <f>VLOOKUP(A577,'[1]Copia Custo Periodico P_Simulad'!$A:$I,9,0)</f>
        <v>48.479550000000003</v>
      </c>
      <c r="U577" s="188">
        <f t="shared" si="45"/>
        <v>0</v>
      </c>
      <c r="V577" s="148">
        <f t="shared" si="46"/>
        <v>0</v>
      </c>
      <c r="W577" s="190"/>
      <c r="X577" s="190"/>
      <c r="Y577" s="190"/>
    </row>
    <row r="578" spans="1:25" ht="15" customHeight="1">
      <c r="A578" s="46" t="str">
        <f t="shared" si="44"/>
        <v>BR0122032064</v>
      </c>
      <c r="B578" s="190" t="s">
        <v>2626</v>
      </c>
      <c r="C578" s="190">
        <v>2064</v>
      </c>
      <c r="D578" s="190" t="s">
        <v>1124</v>
      </c>
      <c r="E578" s="190"/>
      <c r="F578" s="39" t="s">
        <v>2803</v>
      </c>
      <c r="G578" s="190" t="s">
        <v>2804</v>
      </c>
      <c r="H578" s="190" t="s">
        <v>294</v>
      </c>
      <c r="I578" s="190"/>
      <c r="J578" s="190"/>
      <c r="K578" s="190"/>
      <c r="L578" s="190"/>
      <c r="M578" s="223">
        <v>18.8</v>
      </c>
      <c r="N578" s="162">
        <f t="shared" si="47"/>
        <v>75.019580000000005</v>
      </c>
      <c r="O578" s="161">
        <f>IF(H578="Accessories",0,(VLOOKUP(C578&amp;H578,EE!$I:$L,4,FALSE)))</f>
        <v>2.64</v>
      </c>
      <c r="P578" s="161">
        <f>IF('Simulação Added Value'!$M$5="GERENTE DE CONTA",((N578+O578)/(1-'Simulação Added Value'!$E$19)),((N578+O578)/(1-0.3)))</f>
        <v>106.38298630136987</v>
      </c>
      <c r="Q578" s="190"/>
      <c r="R578" s="190"/>
      <c r="S578" s="188">
        <v>75.019580000000005</v>
      </c>
      <c r="T578" s="188">
        <f>VLOOKUP(A578,'[1]Copia Custo Periodico P_Simulad'!$A:$I,9,0)</f>
        <v>75.019580000000005</v>
      </c>
      <c r="U578" s="188">
        <f t="shared" si="45"/>
        <v>0</v>
      </c>
      <c r="V578" s="148">
        <f t="shared" si="46"/>
        <v>0</v>
      </c>
      <c r="W578" s="190"/>
      <c r="X578" s="190"/>
      <c r="Y578" s="190"/>
    </row>
    <row r="579" spans="1:25" ht="15" customHeight="1">
      <c r="A579" s="46" t="str">
        <f t="shared" ref="A579:A642" si="48">F579&amp;C579</f>
        <v>BR0122052064</v>
      </c>
      <c r="B579" s="190" t="s">
        <v>2626</v>
      </c>
      <c r="C579" s="190">
        <v>2064</v>
      </c>
      <c r="D579" s="190" t="s">
        <v>1124</v>
      </c>
      <c r="E579" s="156"/>
      <c r="F579" s="245" t="s">
        <v>2644</v>
      </c>
      <c r="G579" s="190" t="s">
        <v>2671</v>
      </c>
      <c r="H579" s="190" t="s">
        <v>294</v>
      </c>
      <c r="I579" s="226">
        <v>15.7</v>
      </c>
      <c r="J579" s="190"/>
      <c r="K579" s="190"/>
      <c r="L579" s="190"/>
      <c r="M579" s="226">
        <v>15.2</v>
      </c>
      <c r="N579" s="162">
        <f t="shared" si="47"/>
        <v>56.84037</v>
      </c>
      <c r="O579" s="161">
        <f>IF(H579="Accessories",0,(VLOOKUP(C579&amp;H579,EE!$I:$L,4,FALSE)))</f>
        <v>2.64</v>
      </c>
      <c r="P579" s="161">
        <f>IF('Simulação Added Value'!$M$5="GERENTE DE CONTA",((N579+O579)/(1-'Simulação Added Value'!$E$19)),((N579+O579)/(1-0.3)))</f>
        <v>81.479958904109594</v>
      </c>
      <c r="Q579" s="190"/>
      <c r="R579" s="190"/>
      <c r="S579" s="188">
        <v>56.84037</v>
      </c>
      <c r="T579" s="188">
        <f>VLOOKUP(A579,'[1]Copia Custo Periodico P_Simulad'!$A:$I,9,0)</f>
        <v>56.84037</v>
      </c>
      <c r="U579" s="188">
        <f t="shared" ref="U579:U642" si="49">T579-S579</f>
        <v>0</v>
      </c>
      <c r="V579" s="148">
        <f t="shared" ref="V579:V642" si="50">IF(S579=0,0,T579/S579-1)</f>
        <v>0</v>
      </c>
      <c r="W579" s="190"/>
      <c r="X579" s="190"/>
      <c r="Y579" s="190"/>
    </row>
    <row r="580" spans="1:25" ht="15" customHeight="1">
      <c r="A580" s="46" t="str">
        <f t="shared" si="48"/>
        <v>BR0122112060</v>
      </c>
      <c r="B580" s="190" t="s">
        <v>2626</v>
      </c>
      <c r="C580" s="190">
        <v>2060</v>
      </c>
      <c r="D580" s="190" t="s">
        <v>1124</v>
      </c>
      <c r="E580" s="190"/>
      <c r="F580" s="39" t="s">
        <v>2647</v>
      </c>
      <c r="G580" s="190" t="s">
        <v>2675</v>
      </c>
      <c r="H580" s="190" t="s">
        <v>294</v>
      </c>
      <c r="I580" s="190"/>
      <c r="J580" s="190"/>
      <c r="K580" s="190"/>
      <c r="L580" s="190"/>
      <c r="M580" s="227">
        <v>15.2</v>
      </c>
      <c r="N580" s="162">
        <f t="shared" si="47"/>
        <v>132.20238000000001</v>
      </c>
      <c r="O580" s="161">
        <f>IF(H580="Accessories",0,(VLOOKUP(C580&amp;H580,EE!$I:$L,4,FALSE)))</f>
        <v>2.12</v>
      </c>
      <c r="P580" s="161">
        <f>IF('Simulação Added Value'!$M$5="GERENTE DE CONTA",((N580+O580)/(1-'Simulação Added Value'!$E$19)),((N580+O580)/(1-0.3)))</f>
        <v>184.00326027397261</v>
      </c>
      <c r="Q580" s="190"/>
      <c r="R580" s="190"/>
      <c r="S580" s="193">
        <v>132.20238000000001</v>
      </c>
      <c r="T580" s="188">
        <f>VLOOKUP(A580,'[1]Copia Custo Periodico P_Simulad'!$A:$I,9,0)</f>
        <v>132.20238000000001</v>
      </c>
      <c r="U580" s="188">
        <f t="shared" si="49"/>
        <v>0</v>
      </c>
      <c r="V580" s="148">
        <f t="shared" si="50"/>
        <v>0</v>
      </c>
      <c r="W580" s="190"/>
      <c r="X580" s="190"/>
      <c r="Y580" s="190"/>
    </row>
    <row r="581" spans="1:25" ht="15" customHeight="1">
      <c r="A581" s="46" t="str">
        <f t="shared" si="48"/>
        <v>BR0122122060</v>
      </c>
      <c r="B581" s="190" t="s">
        <v>2626</v>
      </c>
      <c r="C581" s="198">
        <v>2060</v>
      </c>
      <c r="D581" s="190" t="s">
        <v>1124</v>
      </c>
      <c r="E581" s="190"/>
      <c r="F581" s="39" t="s">
        <v>2650</v>
      </c>
      <c r="G581" s="190" t="s">
        <v>2677</v>
      </c>
      <c r="H581" s="190" t="s">
        <v>294</v>
      </c>
      <c r="I581" s="190"/>
      <c r="J581" s="190"/>
      <c r="K581" s="190"/>
      <c r="L581" s="190"/>
      <c r="M581" s="227">
        <v>15.2</v>
      </c>
      <c r="N581" s="162">
        <f t="shared" si="47"/>
        <v>131.98452</v>
      </c>
      <c r="O581" s="161">
        <f>IF(H581="Accessories",0,(VLOOKUP(C581&amp;H581,EE!$I:$L,4,FALSE)))</f>
        <v>2.12</v>
      </c>
      <c r="P581" s="161">
        <f>IF('Simulação Added Value'!$M$5="GERENTE DE CONTA",((N581+O581)/(1-'Simulação Added Value'!$E$19)),((N581+O581)/(1-0.3)))</f>
        <v>183.70482191780823</v>
      </c>
      <c r="Q581" s="190"/>
      <c r="R581" s="190"/>
      <c r="S581" s="188">
        <v>131.98452</v>
      </c>
      <c r="T581" s="188">
        <f>VLOOKUP(A581,'[1]Copia Custo Periodico P_Simulad'!$A:$I,9,0)</f>
        <v>131.98452</v>
      </c>
      <c r="U581" s="188">
        <f t="shared" si="49"/>
        <v>0</v>
      </c>
      <c r="V581" s="148">
        <f t="shared" si="50"/>
        <v>0</v>
      </c>
      <c r="W581" s="190"/>
      <c r="X581" s="190"/>
      <c r="Y581" s="190"/>
    </row>
    <row r="582" spans="1:25" ht="15" customHeight="1">
      <c r="A582" s="46" t="str">
        <f t="shared" si="48"/>
        <v>BR0122172064</v>
      </c>
      <c r="B582" s="190" t="s">
        <v>2626</v>
      </c>
      <c r="C582" s="190">
        <v>2064</v>
      </c>
      <c r="D582" s="190" t="s">
        <v>1124</v>
      </c>
      <c r="E582" s="156"/>
      <c r="F582" s="245" t="s">
        <v>2683</v>
      </c>
      <c r="G582" s="190" t="s">
        <v>2684</v>
      </c>
      <c r="H582" s="182" t="s">
        <v>294</v>
      </c>
      <c r="I582" s="190"/>
      <c r="J582" s="190"/>
      <c r="K582" s="190"/>
      <c r="L582" s="190"/>
      <c r="M582" s="226">
        <v>13.2</v>
      </c>
      <c r="N582" s="162">
        <f t="shared" si="47"/>
        <v>53.647669999999998</v>
      </c>
      <c r="O582" s="161">
        <f>IF(H582="Accessories",0,(VLOOKUP(C582&amp;H582,EE!$I:$L,4,FALSE)))</f>
        <v>2.64</v>
      </c>
      <c r="P582" s="161">
        <f>IF('Simulação Added Value'!$M$5="GERENTE DE CONTA",((N582+O582)/(1-'Simulação Added Value'!$E$19)),((N582+O582)/(1-0.3)))</f>
        <v>77.10639726027398</v>
      </c>
      <c r="Q582" s="190"/>
      <c r="R582" s="190"/>
      <c r="S582" s="188">
        <v>53.647669999999998</v>
      </c>
      <c r="T582" s="188">
        <f>VLOOKUP(A582,'[1]Copia Custo Periodico P_Simulad'!$A:$I,9,0)</f>
        <v>53.647669999999998</v>
      </c>
      <c r="U582" s="188">
        <f t="shared" si="49"/>
        <v>0</v>
      </c>
      <c r="V582" s="148">
        <f t="shared" si="50"/>
        <v>0</v>
      </c>
      <c r="W582" s="190"/>
      <c r="X582" s="190"/>
      <c r="Y582" s="190"/>
    </row>
    <row r="583" spans="1:25" ht="15" customHeight="1">
      <c r="A583" s="46" t="str">
        <f t="shared" si="48"/>
        <v>BR0122242060</v>
      </c>
      <c r="B583" s="190" t="s">
        <v>2626</v>
      </c>
      <c r="C583" s="190">
        <v>2060</v>
      </c>
      <c r="D583" s="190" t="s">
        <v>1124</v>
      </c>
      <c r="E583" s="190"/>
      <c r="F583" s="39" t="s">
        <v>2716</v>
      </c>
      <c r="G583" s="190" t="s">
        <v>2734</v>
      </c>
      <c r="H583" s="190" t="s">
        <v>294</v>
      </c>
      <c r="I583" s="190"/>
      <c r="J583" s="190"/>
      <c r="K583" s="190"/>
      <c r="L583" s="190"/>
      <c r="M583" s="227">
        <v>13.2</v>
      </c>
      <c r="N583" s="162">
        <f t="shared" si="47"/>
        <v>62.48</v>
      </c>
      <c r="O583" s="161">
        <f>IF(H583="Accessories",0,(VLOOKUP(C583&amp;H583,EE!$I:$L,4,FALSE)))</f>
        <v>2.12</v>
      </c>
      <c r="P583" s="161">
        <f>IF('Simulação Added Value'!$M$5="GERENTE DE CONTA",((N583+O583)/(1-'Simulação Added Value'!$E$19)),((N583+O583)/(1-0.3)))</f>
        <v>88.493150684931507</v>
      </c>
      <c r="Q583" s="190"/>
      <c r="R583" s="190"/>
      <c r="S583" s="193">
        <v>62.48</v>
      </c>
      <c r="T583" s="188">
        <f>VLOOKUP(A583,'[1]Copia Custo Periodico P_Simulad'!$A:$I,9,0)</f>
        <v>62.48</v>
      </c>
      <c r="U583" s="188">
        <f t="shared" si="49"/>
        <v>0</v>
      </c>
      <c r="V583" s="148">
        <f t="shared" si="50"/>
        <v>0</v>
      </c>
      <c r="W583" s="190"/>
      <c r="X583" s="190"/>
      <c r="Y583" s="190"/>
    </row>
    <row r="584" spans="1:25" ht="15" customHeight="1">
      <c r="A584" s="46" t="str">
        <f t="shared" si="48"/>
        <v>BR0122332061</v>
      </c>
      <c r="B584" s="190" t="s">
        <v>2626</v>
      </c>
      <c r="C584" s="190">
        <v>2061</v>
      </c>
      <c r="D584" s="190" t="s">
        <v>1124</v>
      </c>
      <c r="E584" s="190"/>
      <c r="F584" s="39" t="s">
        <v>2720</v>
      </c>
      <c r="G584" s="190" t="s">
        <v>2739</v>
      </c>
      <c r="H584" s="190" t="s">
        <v>294</v>
      </c>
      <c r="I584" s="190"/>
      <c r="J584" s="190"/>
      <c r="K584" s="190"/>
      <c r="L584" s="190"/>
      <c r="M584" s="227">
        <v>14.2</v>
      </c>
      <c r="N584" s="162">
        <f t="shared" si="47"/>
        <v>52.081479999999999</v>
      </c>
      <c r="O584" s="161">
        <f>IF(H584="Accessories",0,(VLOOKUP(C584&amp;H584,EE!$I:$L,4,FALSE)))</f>
        <v>1.8</v>
      </c>
      <c r="P584" s="161">
        <f>IF('Simulação Added Value'!$M$5="GERENTE DE CONTA",((N584+O584)/(1-'Simulação Added Value'!$E$19)),((N584+O584)/(1-0.3)))</f>
        <v>73.810246575342461</v>
      </c>
      <c r="Q584" s="190"/>
      <c r="R584" s="190"/>
      <c r="S584" s="193">
        <v>52.081479999999999</v>
      </c>
      <c r="T584" s="188">
        <f>VLOOKUP(A584,'[1]Copia Custo Periodico P_Simulad'!$A:$I,9,0)</f>
        <v>52.081479999999999</v>
      </c>
      <c r="U584" s="188">
        <f t="shared" si="49"/>
        <v>0</v>
      </c>
      <c r="V584" s="148">
        <f t="shared" si="50"/>
        <v>0</v>
      </c>
      <c r="W584" s="190"/>
      <c r="X584" s="190"/>
      <c r="Y584" s="190"/>
    </row>
    <row r="585" spans="1:25" ht="15" customHeight="1">
      <c r="A585" s="46" t="str">
        <f t="shared" si="48"/>
        <v>BR0122362060</v>
      </c>
      <c r="B585" s="190" t="s">
        <v>2626</v>
      </c>
      <c r="C585" s="190">
        <v>2060</v>
      </c>
      <c r="D585" s="190" t="s">
        <v>1124</v>
      </c>
      <c r="E585" s="190"/>
      <c r="F585" s="190" t="s">
        <v>2715</v>
      </c>
      <c r="G585" t="s">
        <v>2733</v>
      </c>
      <c r="H585" s="190" t="s">
        <v>294</v>
      </c>
      <c r="I585" s="190"/>
      <c r="J585" s="190"/>
      <c r="K585" s="190"/>
      <c r="L585" s="190"/>
      <c r="M585" s="227">
        <v>15</v>
      </c>
      <c r="N585" s="162">
        <f t="shared" si="47"/>
        <v>101.00024999999999</v>
      </c>
      <c r="O585" s="161">
        <f>IF(H585="Accessories",0,(VLOOKUP(C585&amp;H585,EE!$I:$L,4,FALSE)))</f>
        <v>2.12</v>
      </c>
      <c r="P585" s="161">
        <f>IF('Simulação Added Value'!$M$5="GERENTE DE CONTA",((N585+O585)/(1-'Simulação Added Value'!$E$19)),((N585+O585)/(1-0.3)))</f>
        <v>141.26061643835615</v>
      </c>
      <c r="Q585" s="190"/>
      <c r="R585" s="190"/>
      <c r="S585" s="188">
        <v>101.00024999999999</v>
      </c>
      <c r="T585" s="188">
        <f>VLOOKUP(A585,'[1]Copia Custo Periodico P_Simulad'!$A:$I,9,0)</f>
        <v>101.00024999999999</v>
      </c>
      <c r="U585" s="188">
        <f t="shared" si="49"/>
        <v>0</v>
      </c>
      <c r="V585" s="148">
        <f t="shared" si="50"/>
        <v>0</v>
      </c>
      <c r="W585" s="190"/>
      <c r="X585" s="190"/>
      <c r="Y585" s="190"/>
    </row>
    <row r="586" spans="1:25" ht="15" customHeight="1">
      <c r="A586" s="46" t="str">
        <f t="shared" si="48"/>
        <v>BR0122392064</v>
      </c>
      <c r="B586" s="190" t="s">
        <v>2626</v>
      </c>
      <c r="C586" s="190">
        <v>2064</v>
      </c>
      <c r="D586" s="190" t="s">
        <v>1124</v>
      </c>
      <c r="E586" s="156"/>
      <c r="F586" s="245" t="s">
        <v>2718</v>
      </c>
      <c r="G586" t="s">
        <v>2737</v>
      </c>
      <c r="H586" s="190" t="s">
        <v>294</v>
      </c>
      <c r="I586" s="190"/>
      <c r="J586" s="190"/>
      <c r="K586" s="190"/>
      <c r="L586" s="190"/>
      <c r="M586" s="226">
        <v>15</v>
      </c>
      <c r="N586" s="162">
        <f t="shared" si="47"/>
        <v>58.650320000000001</v>
      </c>
      <c r="O586" s="161">
        <f>IF(H586="Accessories",0,(VLOOKUP(C586&amp;H586,EE!$I:$L,4,FALSE)))</f>
        <v>2.64</v>
      </c>
      <c r="P586" s="161">
        <f>IF('Simulação Added Value'!$M$5="GERENTE DE CONTA",((N586+O586)/(1-'Simulação Added Value'!$E$19)),((N586+O586)/(1-0.3)))</f>
        <v>83.959342465753423</v>
      </c>
      <c r="Q586" s="190"/>
      <c r="R586" s="190"/>
      <c r="S586" s="188">
        <v>58.650320000000001</v>
      </c>
      <c r="T586" s="188">
        <f>VLOOKUP(A586,'[1]Copia Custo Periodico P_Simulad'!$A:$I,9,0)</f>
        <v>58.650320000000001</v>
      </c>
      <c r="U586" s="188">
        <f t="shared" si="49"/>
        <v>0</v>
      </c>
      <c r="V586" s="148">
        <f t="shared" si="50"/>
        <v>0</v>
      </c>
      <c r="W586" s="190"/>
      <c r="X586" s="190"/>
      <c r="Y586" s="190"/>
    </row>
    <row r="587" spans="1:25" ht="15" customHeight="1">
      <c r="A587" s="46" t="str">
        <f t="shared" si="48"/>
        <v>BR0122402060</v>
      </c>
      <c r="B587" s="190" t="s">
        <v>2626</v>
      </c>
      <c r="C587" s="190">
        <v>2060</v>
      </c>
      <c r="D587" s="190" t="s">
        <v>1124</v>
      </c>
      <c r="E587" s="156"/>
      <c r="F587" s="245" t="s">
        <v>2710</v>
      </c>
      <c r="G587" t="s">
        <v>2727</v>
      </c>
      <c r="H587" s="190" t="s">
        <v>294</v>
      </c>
      <c r="I587" s="190"/>
      <c r="J587" s="190"/>
      <c r="K587" s="190"/>
      <c r="L587" s="190"/>
      <c r="M587" s="225">
        <v>15</v>
      </c>
      <c r="N587" s="162">
        <f t="shared" si="47"/>
        <v>126.64257000000001</v>
      </c>
      <c r="O587" s="161">
        <f>IF(H587="Accessories",0,(VLOOKUP(C587&amp;H587,EE!$I:$L,4,FALSE)))</f>
        <v>2.12</v>
      </c>
      <c r="P587" s="161">
        <f>IF('Simulação Added Value'!$M$5="GERENTE DE CONTA",((N587+O587)/(1-'Simulação Added Value'!$E$19)),((N587+O587)/(1-0.3)))</f>
        <v>176.38708219178085</v>
      </c>
      <c r="Q587" s="190"/>
      <c r="R587" s="190"/>
      <c r="S587" s="188">
        <v>126.64257000000001</v>
      </c>
      <c r="T587" s="188">
        <f>VLOOKUP(A587,'[1]Copia Custo Periodico P_Simulad'!$A:$I,9,0)</f>
        <v>126.64257000000001</v>
      </c>
      <c r="U587" s="188">
        <f t="shared" si="49"/>
        <v>0</v>
      </c>
      <c r="V587" s="148">
        <f t="shared" si="50"/>
        <v>0</v>
      </c>
      <c r="W587" s="190"/>
      <c r="X587" s="190"/>
      <c r="Y587" s="190"/>
    </row>
    <row r="588" spans="1:25" ht="15" customHeight="1">
      <c r="A588" s="46" t="str">
        <f t="shared" si="48"/>
        <v>BR0122412064</v>
      </c>
      <c r="B588" s="190" t="s">
        <v>2626</v>
      </c>
      <c r="C588" s="190">
        <v>2064</v>
      </c>
      <c r="D588" s="190" t="s">
        <v>1124</v>
      </c>
      <c r="E588" s="156"/>
      <c r="F588" s="245" t="s">
        <v>2712</v>
      </c>
      <c r="G588" t="s">
        <v>2729</v>
      </c>
      <c r="H588" s="190" t="s">
        <v>294</v>
      </c>
      <c r="I588" s="190"/>
      <c r="J588" s="190"/>
      <c r="K588" s="190"/>
      <c r="L588" s="190"/>
      <c r="M588" s="223">
        <v>15</v>
      </c>
      <c r="N588" s="162">
        <f t="shared" si="47"/>
        <v>56.743400000000001</v>
      </c>
      <c r="O588" s="161">
        <f>IF(H588="Accessories",0,(VLOOKUP(C588&amp;H588,EE!$I:$L,4,FALSE)))</f>
        <v>2.64</v>
      </c>
      <c r="P588" s="161">
        <f>IF('Simulação Added Value'!$M$5="GERENTE DE CONTA",((N588+O588)/(1-'Simulação Added Value'!$E$19)),((N588+O588)/(1-0.3)))</f>
        <v>81.347123287671238</v>
      </c>
      <c r="Q588" s="190"/>
      <c r="R588" s="190"/>
      <c r="S588" s="188">
        <v>56.743400000000001</v>
      </c>
      <c r="T588" s="188">
        <f>VLOOKUP(A588,'[1]Copia Custo Periodico P_Simulad'!$A:$I,9,0)</f>
        <v>56.743400000000001</v>
      </c>
      <c r="U588" s="188">
        <f t="shared" si="49"/>
        <v>0</v>
      </c>
      <c r="V588" s="148">
        <f t="shared" si="50"/>
        <v>0</v>
      </c>
      <c r="W588" s="190"/>
      <c r="X588" s="190"/>
      <c r="Y588" s="190"/>
    </row>
    <row r="589" spans="1:25" ht="15" customHeight="1">
      <c r="A589" s="46" t="str">
        <f t="shared" si="48"/>
        <v>BR0122422064</v>
      </c>
      <c r="B589" s="190" t="s">
        <v>2626</v>
      </c>
      <c r="C589" s="190">
        <v>2064</v>
      </c>
      <c r="D589" s="190" t="s">
        <v>1124</v>
      </c>
      <c r="E589" s="156"/>
      <c r="F589" s="245" t="s">
        <v>2717</v>
      </c>
      <c r="G589" t="s">
        <v>2735</v>
      </c>
      <c r="H589" s="190" t="s">
        <v>294</v>
      </c>
      <c r="I589" s="190"/>
      <c r="J589" s="190"/>
      <c r="K589" s="190"/>
      <c r="L589" s="190"/>
      <c r="M589" s="226">
        <v>15</v>
      </c>
      <c r="N589" s="162">
        <f t="shared" si="47"/>
        <v>62.713079999999998</v>
      </c>
      <c r="O589" s="161">
        <f>IF(H589="Accessories",0,(VLOOKUP(C589&amp;H589,EE!$I:$L,4,FALSE)))</f>
        <v>2.64</v>
      </c>
      <c r="P589" s="161">
        <f>IF('Simulação Added Value'!$M$5="GERENTE DE CONTA",((N589+O589)/(1-'Simulação Added Value'!$E$19)),((N589+O589)/(1-0.3)))</f>
        <v>89.52476712328766</v>
      </c>
      <c r="Q589" s="190"/>
      <c r="R589" s="190"/>
      <c r="S589" s="188">
        <v>62.713079999999998</v>
      </c>
      <c r="T589" s="188">
        <f>VLOOKUP(A589,'[1]Copia Custo Periodico P_Simulad'!$A:$I,9,0)</f>
        <v>62.713079999999998</v>
      </c>
      <c r="U589" s="188">
        <f t="shared" si="49"/>
        <v>0</v>
      </c>
      <c r="V589" s="148">
        <f t="shared" si="50"/>
        <v>0</v>
      </c>
      <c r="W589" s="190"/>
      <c r="X589" s="190"/>
      <c r="Y589" s="190"/>
    </row>
    <row r="590" spans="1:25" ht="15" customHeight="1">
      <c r="A590" s="46" t="str">
        <f t="shared" si="48"/>
        <v>BR0122432064</v>
      </c>
      <c r="B590" s="190" t="s">
        <v>2626</v>
      </c>
      <c r="C590" s="190">
        <v>2064</v>
      </c>
      <c r="D590" s="190" t="s">
        <v>1124</v>
      </c>
      <c r="E590" s="156"/>
      <c r="F590" s="245" t="s">
        <v>2714</v>
      </c>
      <c r="G590" t="s">
        <v>2731</v>
      </c>
      <c r="H590" s="190" t="s">
        <v>294</v>
      </c>
      <c r="I590" s="190"/>
      <c r="J590" s="190"/>
      <c r="K590" s="190"/>
      <c r="L590" s="190"/>
      <c r="M590" s="227">
        <v>13.5</v>
      </c>
      <c r="N590" s="162">
        <f t="shared" si="47"/>
        <v>97.035799999999995</v>
      </c>
      <c r="O590" s="161">
        <f>IF(H590="Accessories",0,(VLOOKUP(C590&amp;H590,EE!$I:$L,4,FALSE)))</f>
        <v>2.64</v>
      </c>
      <c r="P590" s="161">
        <f>IF('Simulação Added Value'!$M$5="GERENTE DE CONTA",((N590+O590)/(1-'Simulação Added Value'!$E$19)),((N590+O590)/(1-0.3)))</f>
        <v>136.54219178082192</v>
      </c>
      <c r="Q590" s="190"/>
      <c r="R590" s="190"/>
      <c r="S590" s="188">
        <v>97.035799999999995</v>
      </c>
      <c r="T590" s="188">
        <f>VLOOKUP(A590,'[1]Copia Custo Periodico P_Simulad'!$A:$I,9,0)</f>
        <v>97.035799999999995</v>
      </c>
      <c r="U590" s="188">
        <f t="shared" si="49"/>
        <v>0</v>
      </c>
      <c r="V590" s="148">
        <f t="shared" si="50"/>
        <v>0</v>
      </c>
      <c r="W590" s="190"/>
      <c r="X590" s="190"/>
      <c r="Y590" s="190"/>
    </row>
    <row r="591" spans="1:25" ht="15" customHeight="1">
      <c r="A591" s="46" t="str">
        <f t="shared" si="48"/>
        <v>BR0122462064</v>
      </c>
      <c r="B591" s="190" t="s">
        <v>2626</v>
      </c>
      <c r="C591" s="190">
        <v>2064</v>
      </c>
      <c r="D591" s="190" t="s">
        <v>1124</v>
      </c>
      <c r="E591" s="156"/>
      <c r="F591" s="245" t="s">
        <v>2745</v>
      </c>
      <c r="G591" t="s">
        <v>2597</v>
      </c>
      <c r="H591" s="182" t="s">
        <v>294</v>
      </c>
      <c r="I591" s="190"/>
      <c r="J591" s="190"/>
      <c r="K591" s="190"/>
      <c r="L591" s="190"/>
      <c r="M591" s="226">
        <v>13.5</v>
      </c>
      <c r="N591" s="162">
        <f t="shared" si="47"/>
        <v>44.587310000000002</v>
      </c>
      <c r="O591" s="161">
        <f>IF(H591="Accessories",0,(VLOOKUP(C591&amp;H591,EE!$I:$L,4,FALSE)))</f>
        <v>2.64</v>
      </c>
      <c r="P591" s="161">
        <f>IF('Simulação Added Value'!$M$5="GERENTE DE CONTA",((N591+O591)/(1-'Simulação Added Value'!$E$19)),((N591+O591)/(1-0.3)))</f>
        <v>64.694945205479456</v>
      </c>
      <c r="Q591" s="190"/>
      <c r="R591" s="190"/>
      <c r="S591" s="188">
        <v>44.587310000000002</v>
      </c>
      <c r="T591" s="188">
        <f>VLOOKUP(A591,'[1]Copia Custo Periodico P_Simulad'!$A:$I,9,0)</f>
        <v>44.587310000000002</v>
      </c>
      <c r="U591" s="188">
        <f t="shared" si="49"/>
        <v>0</v>
      </c>
      <c r="V591" s="148">
        <f t="shared" si="50"/>
        <v>0</v>
      </c>
      <c r="W591" s="190"/>
      <c r="X591" s="190"/>
      <c r="Y591" s="190"/>
    </row>
    <row r="592" spans="1:25" ht="15" customHeight="1">
      <c r="A592" s="46" t="str">
        <f t="shared" si="48"/>
        <v>BR0122492064</v>
      </c>
      <c r="B592" s="190" t="s">
        <v>2626</v>
      </c>
      <c r="C592" s="190">
        <v>2064</v>
      </c>
      <c r="D592" s="190" t="s">
        <v>1124</v>
      </c>
      <c r="E592" s="190"/>
      <c r="F592" s="39" t="s">
        <v>2807</v>
      </c>
      <c r="G592" t="s">
        <v>2808</v>
      </c>
      <c r="H592" s="190" t="s">
        <v>294</v>
      </c>
      <c r="I592" s="190"/>
      <c r="J592" s="190"/>
      <c r="K592" s="190"/>
      <c r="L592" s="190"/>
      <c r="M592" s="223">
        <v>19.2</v>
      </c>
      <c r="N592" s="162">
        <f t="shared" si="47"/>
        <v>70.51379</v>
      </c>
      <c r="O592" s="161">
        <f>IF(H592="Accessories",0,(VLOOKUP(C592&amp;H592,EE!$I:$L,4,FALSE)))</f>
        <v>2.64</v>
      </c>
      <c r="P592" s="161">
        <f>IF('Simulação Added Value'!$M$5="GERENTE DE CONTA",((N592+O592)/(1-'Simulação Added Value'!$E$19)),((N592+O592)/(1-0.3)))</f>
        <v>100.21067123287672</v>
      </c>
      <c r="Q592" s="190"/>
      <c r="R592" s="190"/>
      <c r="S592" s="188">
        <v>70.51379</v>
      </c>
      <c r="T592" s="188">
        <f>VLOOKUP(A592,'[1]Copia Custo Periodico P_Simulad'!$A:$I,9,0)</f>
        <v>70.51379</v>
      </c>
      <c r="U592" s="188">
        <f t="shared" si="49"/>
        <v>0</v>
      </c>
      <c r="V592" s="148">
        <f t="shared" si="50"/>
        <v>0</v>
      </c>
      <c r="W592" s="190"/>
      <c r="X592" s="190"/>
      <c r="Y592" s="190"/>
    </row>
    <row r="593" spans="1:25" ht="15" customHeight="1">
      <c r="A593" s="46" t="str">
        <f t="shared" si="48"/>
        <v>BR0122522060</v>
      </c>
      <c r="B593" s="190" t="s">
        <v>2626</v>
      </c>
      <c r="C593" s="190">
        <v>2060</v>
      </c>
      <c r="D593" s="190" t="s">
        <v>1124</v>
      </c>
      <c r="E593" s="156"/>
      <c r="F593" s="245" t="s">
        <v>2743</v>
      </c>
      <c r="G593" t="s">
        <v>2166</v>
      </c>
      <c r="H593" s="182" t="s">
        <v>294</v>
      </c>
      <c r="I593" s="190"/>
      <c r="K593" s="190"/>
      <c r="M593" s="223">
        <v>16</v>
      </c>
      <c r="N593" s="162">
        <f t="shared" si="47"/>
        <v>61.03828</v>
      </c>
      <c r="O593" s="161">
        <f>IF(H593="Accessories",0,(VLOOKUP(C593&amp;H593,EE!$I:$L,4,FALSE)))</f>
        <v>2.12</v>
      </c>
      <c r="P593" s="161">
        <f>IF('Simulação Added Value'!$M$5="GERENTE DE CONTA",((N593+O593)/(1-'Simulação Added Value'!$E$19)),((N593+O593)/(1-0.3)))</f>
        <v>86.518191780821923</v>
      </c>
      <c r="Q593" s="190"/>
      <c r="R593" s="190"/>
      <c r="S593" s="188">
        <v>61.03828</v>
      </c>
      <c r="T593" s="188">
        <f>VLOOKUP(A593,'[1]Copia Custo Periodico P_Simulad'!$A:$I,9,0)</f>
        <v>61.03828</v>
      </c>
      <c r="U593" s="188">
        <f t="shared" si="49"/>
        <v>0</v>
      </c>
      <c r="V593" s="148">
        <f t="shared" si="50"/>
        <v>0</v>
      </c>
      <c r="W593" s="190"/>
      <c r="X593" s="190"/>
      <c r="Y593" s="190"/>
    </row>
    <row r="594" spans="1:25" ht="15" customHeight="1">
      <c r="A594" s="46" t="str">
        <f t="shared" si="48"/>
        <v>BR0122532060</v>
      </c>
      <c r="B594" s="190" t="s">
        <v>2626</v>
      </c>
      <c r="C594" s="190">
        <v>2060</v>
      </c>
      <c r="D594" s="190" t="s">
        <v>1124</v>
      </c>
      <c r="E594" s="190"/>
      <c r="F594" s="190" t="s">
        <v>2746</v>
      </c>
      <c r="G594" t="s">
        <v>2756</v>
      </c>
      <c r="H594" s="190" t="s">
        <v>294</v>
      </c>
      <c r="I594" s="190"/>
      <c r="J594" s="190"/>
      <c r="K594" s="190"/>
      <c r="L594" s="190"/>
      <c r="M594" s="227">
        <v>13.5</v>
      </c>
      <c r="N594" s="162">
        <f t="shared" si="47"/>
        <v>126.10775</v>
      </c>
      <c r="O594" s="161">
        <f>IF(H594="Accessories",0,(VLOOKUP(C594&amp;H594,EE!$I:$L,4,FALSE)))</f>
        <v>2.12</v>
      </c>
      <c r="P594" s="161">
        <f>IF('Simulação Added Value'!$M$5="GERENTE DE CONTA",((N594+O594)/(1-'Simulação Added Value'!$E$19)),((N594+O594)/(1-0.3)))</f>
        <v>175.65445205479452</v>
      </c>
      <c r="Q594" s="190"/>
      <c r="R594" s="190"/>
      <c r="S594" s="188">
        <v>126.10775</v>
      </c>
      <c r="T594" s="188">
        <f>VLOOKUP(A594,'[1]Copia Custo Periodico P_Simulad'!$A:$I,9,0)</f>
        <v>126.10775</v>
      </c>
      <c r="U594" s="188">
        <f t="shared" si="49"/>
        <v>0</v>
      </c>
      <c r="V594" s="148">
        <f t="shared" si="50"/>
        <v>0</v>
      </c>
      <c r="W594" s="190"/>
      <c r="X594" s="190"/>
      <c r="Y594" s="190"/>
    </row>
    <row r="595" spans="1:25" ht="15" customHeight="1">
      <c r="A595" s="46" t="str">
        <f t="shared" si="48"/>
        <v>BR0122582064</v>
      </c>
      <c r="B595" s="190" t="s">
        <v>2626</v>
      </c>
      <c r="C595" s="190">
        <v>2064</v>
      </c>
      <c r="D595" s="190" t="s">
        <v>1124</v>
      </c>
      <c r="E595" s="156"/>
      <c r="F595" s="245" t="s">
        <v>2766</v>
      </c>
      <c r="G595" t="s">
        <v>2608</v>
      </c>
      <c r="H595" s="182" t="s">
        <v>294</v>
      </c>
      <c r="I595" s="190"/>
      <c r="J595" s="190"/>
      <c r="K595" s="190"/>
      <c r="L595" s="190"/>
      <c r="M595" s="226">
        <v>15</v>
      </c>
      <c r="N595" s="162">
        <f t="shared" si="47"/>
        <v>62.079129999999999</v>
      </c>
      <c r="O595" s="161">
        <f>IF(H595="Accessories",0,(VLOOKUP(C595&amp;H595,EE!$I:$L,4,FALSE)))</f>
        <v>2.64</v>
      </c>
      <c r="P595" s="161">
        <f>IF('Simulação Added Value'!$M$5="GERENTE DE CONTA",((N595+O595)/(1-'Simulação Added Value'!$E$19)),((N595+O595)/(1-0.3)))</f>
        <v>88.656342465753411</v>
      </c>
      <c r="Q595" s="190"/>
      <c r="R595" s="190"/>
      <c r="S595" s="188">
        <v>62.079129999999999</v>
      </c>
      <c r="T595" s="188">
        <f>VLOOKUP(A595,'[1]Copia Custo Periodico P_Simulad'!$A:$I,9,0)</f>
        <v>62.079129999999999</v>
      </c>
      <c r="U595" s="188">
        <f t="shared" si="49"/>
        <v>0</v>
      </c>
      <c r="V595" s="148">
        <f t="shared" si="50"/>
        <v>0</v>
      </c>
      <c r="W595" s="190"/>
      <c r="X595" s="190"/>
      <c r="Y595" s="190"/>
    </row>
    <row r="596" spans="1:25" ht="15" customHeight="1">
      <c r="A596" s="46" t="str">
        <f t="shared" si="48"/>
        <v>BR0122592061</v>
      </c>
      <c r="B596" s="190" t="s">
        <v>2626</v>
      </c>
      <c r="C596" s="190">
        <v>2061</v>
      </c>
      <c r="D596" s="190" t="s">
        <v>1124</v>
      </c>
      <c r="E596" s="190"/>
      <c r="F596" s="39" t="s">
        <v>2809</v>
      </c>
      <c r="G596" t="s">
        <v>2597</v>
      </c>
      <c r="H596" s="190" t="s">
        <v>294</v>
      </c>
      <c r="I596" s="190"/>
      <c r="J596" s="190"/>
      <c r="K596" s="190"/>
      <c r="L596" s="190"/>
      <c r="M596" s="227">
        <v>13</v>
      </c>
      <c r="N596" s="162">
        <f t="shared" si="47"/>
        <v>55.377989999999997</v>
      </c>
      <c r="O596" s="161">
        <f>IF(H596="Accessories",0,(VLOOKUP(C596&amp;H596,EE!$I:$L,4,FALSE)))</f>
        <v>1.8</v>
      </c>
      <c r="P596" s="161">
        <f>IF('Simulação Added Value'!$M$5="GERENTE DE CONTA",((N596+O596)/(1-'Simulação Added Value'!$E$19)),((N596+O596)/(1-0.3)))</f>
        <v>78.326013698630135</v>
      </c>
      <c r="Q596" s="190"/>
      <c r="R596" s="190"/>
      <c r="S596" s="193">
        <v>55.377989999999997</v>
      </c>
      <c r="T596" s="188">
        <f>VLOOKUP(A596,'[1]Copia Custo Periodico P_Simulad'!$A:$I,9,0)</f>
        <v>55.377989999999997</v>
      </c>
      <c r="U596" s="188">
        <f t="shared" si="49"/>
        <v>0</v>
      </c>
      <c r="V596" s="148">
        <f t="shared" si="50"/>
        <v>0</v>
      </c>
      <c r="W596" s="190"/>
      <c r="X596" s="190"/>
      <c r="Y596" s="190"/>
    </row>
    <row r="597" spans="1:25" ht="15" customHeight="1">
      <c r="A597" s="46" t="str">
        <f t="shared" si="48"/>
        <v>BR0122642061</v>
      </c>
      <c r="B597" s="190" t="s">
        <v>2626</v>
      </c>
      <c r="C597" s="190">
        <v>2061</v>
      </c>
      <c r="D597" s="190" t="s">
        <v>1124</v>
      </c>
      <c r="E597" s="190"/>
      <c r="F597" s="39" t="s">
        <v>2814</v>
      </c>
      <c r="G597" t="s">
        <v>2815</v>
      </c>
      <c r="H597" s="190" t="s">
        <v>294</v>
      </c>
      <c r="I597" s="190"/>
      <c r="J597" s="190"/>
      <c r="K597" s="190"/>
      <c r="L597" s="190"/>
      <c r="M597" s="223">
        <v>13.5</v>
      </c>
      <c r="N597" s="162">
        <f t="shared" si="47"/>
        <v>50.698749999999997</v>
      </c>
      <c r="O597" s="161">
        <f>IF(H597="Accessories",0,(VLOOKUP(C597&amp;H597,EE!$I:$L,4,FALSE)))</f>
        <v>1.8</v>
      </c>
      <c r="P597" s="161">
        <f>IF('Simulação Added Value'!$M$5="GERENTE DE CONTA",((N597+O597)/(1-'Simulação Added Value'!$E$19)),((N597+O597)/(1-0.3)))</f>
        <v>71.916095890410958</v>
      </c>
      <c r="Q597" s="190"/>
      <c r="R597" s="190"/>
      <c r="S597" s="188">
        <v>50.698749999999997</v>
      </c>
      <c r="T597" s="188">
        <f>VLOOKUP(A597,'[1]Copia Custo Periodico P_Simulad'!$A:$I,9,0)</f>
        <v>50.698749999999997</v>
      </c>
      <c r="U597" s="188">
        <f t="shared" si="49"/>
        <v>0</v>
      </c>
      <c r="V597" s="148">
        <f t="shared" si="50"/>
        <v>0</v>
      </c>
      <c r="W597" s="190"/>
      <c r="X597" s="190"/>
      <c r="Y597" s="190"/>
    </row>
    <row r="598" spans="1:25" ht="15" customHeight="1">
      <c r="A598" s="46" t="str">
        <f t="shared" si="48"/>
        <v>BR0122742061</v>
      </c>
      <c r="B598" s="190" t="s">
        <v>2626</v>
      </c>
      <c r="C598" s="190">
        <v>2061</v>
      </c>
      <c r="D598" s="190" t="s">
        <v>1124</v>
      </c>
      <c r="E598" s="190"/>
      <c r="F598" s="39" t="s">
        <v>2846</v>
      </c>
      <c r="G598" t="s">
        <v>2232</v>
      </c>
      <c r="H598" s="190" t="s">
        <v>294</v>
      </c>
      <c r="I598" s="190"/>
      <c r="J598" s="190"/>
      <c r="K598" s="190"/>
      <c r="L598" s="190"/>
      <c r="M598" s="227">
        <v>13.5</v>
      </c>
      <c r="N598" s="162">
        <f t="shared" si="47"/>
        <v>49.1282</v>
      </c>
      <c r="O598" s="161">
        <f>IF(H598="Accessories",0,(VLOOKUP(C598&amp;H598,EE!$I:$L,4,FALSE)))</f>
        <v>1.8</v>
      </c>
      <c r="P598" s="161">
        <f>IF('Simulação Added Value'!$M$5="GERENTE DE CONTA",((N598+O598)/(1-'Simulação Added Value'!$E$19)),((N598+O598)/(1-0.3)))</f>
        <v>69.764657534246567</v>
      </c>
      <c r="Q598" s="190"/>
      <c r="R598" s="190"/>
      <c r="S598" s="193">
        <v>49.1282</v>
      </c>
      <c r="T598" s="188">
        <f>VLOOKUP(A598,'[1]Copia Custo Periodico P_Simulad'!$A:$I,9,0)</f>
        <v>49.1282</v>
      </c>
      <c r="U598" s="188">
        <f t="shared" si="49"/>
        <v>0</v>
      </c>
      <c r="V598" s="148">
        <f t="shared" si="50"/>
        <v>0</v>
      </c>
      <c r="W598" s="190"/>
      <c r="X598" s="190"/>
      <c r="Y598" s="190"/>
    </row>
    <row r="599" spans="1:25" ht="15" customHeight="1">
      <c r="A599" s="46" t="str">
        <f t="shared" si="48"/>
        <v>BR0122752060</v>
      </c>
      <c r="B599" s="190" t="s">
        <v>2626</v>
      </c>
      <c r="C599" s="190">
        <v>2060</v>
      </c>
      <c r="D599" s="190" t="s">
        <v>1124</v>
      </c>
      <c r="E599" s="190"/>
      <c r="F599" s="39" t="s">
        <v>2834</v>
      </c>
      <c r="G599" t="s">
        <v>2835</v>
      </c>
      <c r="H599" s="190" t="s">
        <v>294</v>
      </c>
      <c r="I599" s="190"/>
      <c r="J599" s="190"/>
      <c r="K599" s="190"/>
      <c r="L599" s="190"/>
      <c r="M599" s="223">
        <v>16.5</v>
      </c>
      <c r="N599" s="162">
        <f t="shared" si="47"/>
        <v>80.136589999999998</v>
      </c>
      <c r="O599" s="161">
        <f>IF(H599="Accessories",0,(VLOOKUP(C599&amp;H599,EE!$I:$L,4,FALSE)))</f>
        <v>2.12</v>
      </c>
      <c r="P599" s="161">
        <f>IF('Simulação Added Value'!$M$5="GERENTE DE CONTA",((N599+O599)/(1-'Simulação Added Value'!$E$19)),((N599+O599)/(1-0.3)))</f>
        <v>112.68026027397261</v>
      </c>
      <c r="Q599" s="190"/>
      <c r="R599" s="190"/>
      <c r="S599" s="193">
        <v>80.136589999999998</v>
      </c>
      <c r="T599" s="188">
        <f>VLOOKUP(A599,'[1]Copia Custo Periodico P_Simulad'!$A:$I,9,0)</f>
        <v>80.136589999999998</v>
      </c>
      <c r="U599" s="188">
        <f t="shared" si="49"/>
        <v>0</v>
      </c>
      <c r="V599" s="148">
        <f t="shared" si="50"/>
        <v>0</v>
      </c>
      <c r="W599" s="190"/>
      <c r="X599" s="190"/>
      <c r="Y599" s="190"/>
    </row>
    <row r="600" spans="1:25" ht="15" customHeight="1">
      <c r="A600" s="46" t="str">
        <f t="shared" si="48"/>
        <v>BR0122782064</v>
      </c>
      <c r="B600" s="190" t="s">
        <v>2626</v>
      </c>
      <c r="C600" s="190">
        <v>2064</v>
      </c>
      <c r="D600" s="190" t="s">
        <v>1124</v>
      </c>
      <c r="E600" s="190"/>
      <c r="F600" s="39" t="s">
        <v>2847</v>
      </c>
      <c r="G600" t="s">
        <v>2848</v>
      </c>
      <c r="H600" s="190" t="s">
        <v>294</v>
      </c>
      <c r="I600" s="190"/>
      <c r="J600" s="190"/>
      <c r="K600" s="190"/>
      <c r="L600" s="190"/>
      <c r="M600" s="223">
        <v>13.5</v>
      </c>
      <c r="N600" s="162">
        <f t="shared" si="47"/>
        <v>59.933480000000003</v>
      </c>
      <c r="O600" s="161">
        <f>IF(H600="Accessories",0,(VLOOKUP(C600&amp;H600,EE!$I:$L,4,FALSE)))</f>
        <v>2.64</v>
      </c>
      <c r="P600" s="161">
        <f>IF('Simulação Added Value'!$M$5="GERENTE DE CONTA",((N600+O600)/(1-'Simulação Added Value'!$E$19)),((N600+O600)/(1-0.3)))</f>
        <v>85.71709589041096</v>
      </c>
      <c r="Q600" s="190"/>
      <c r="R600" s="190"/>
      <c r="S600" s="193">
        <v>59.933480000000003</v>
      </c>
      <c r="T600" s="188">
        <f>VLOOKUP(A600,'[1]Copia Custo Periodico P_Simulad'!$A:$I,9,0)</f>
        <v>59.933480000000003</v>
      </c>
      <c r="U600" s="188">
        <f t="shared" si="49"/>
        <v>0</v>
      </c>
      <c r="V600" s="148">
        <f t="shared" si="50"/>
        <v>0</v>
      </c>
      <c r="W600" s="190"/>
      <c r="X600" s="190"/>
      <c r="Y600" s="190"/>
    </row>
    <row r="601" spans="1:25" ht="15" customHeight="1">
      <c r="A601" s="46" t="str">
        <f t="shared" si="48"/>
        <v>BR0122812064</v>
      </c>
      <c r="B601" s="190" t="s">
        <v>2626</v>
      </c>
      <c r="C601" s="190">
        <v>2064</v>
      </c>
      <c r="D601" t="s">
        <v>1124</v>
      </c>
      <c r="E601" s="190"/>
      <c r="F601" s="39" t="s">
        <v>2860</v>
      </c>
      <c r="G601" t="s">
        <v>2861</v>
      </c>
      <c r="H601" s="190" t="s">
        <v>294</v>
      </c>
      <c r="I601" s="190"/>
      <c r="J601" s="190"/>
      <c r="K601" s="190"/>
      <c r="L601" s="190"/>
      <c r="M601" s="225">
        <v>18</v>
      </c>
      <c r="N601" s="162">
        <f t="shared" si="47"/>
        <v>67.302400000000006</v>
      </c>
      <c r="O601" s="161">
        <f>IF(H601="Accessories",0,(VLOOKUP(C601&amp;H601,EE!$I:$L,4,FALSE)))</f>
        <v>2.64</v>
      </c>
      <c r="P601" s="161">
        <f>IF('Simulação Added Value'!$M$5="GERENTE DE CONTA",((N601+O601)/(1-'Simulação Added Value'!$E$19)),((N601+O601)/(1-0.3)))</f>
        <v>95.81150684931508</v>
      </c>
      <c r="Q601" s="190"/>
      <c r="R601" s="190"/>
      <c r="S601" s="193">
        <v>67.302400000000006</v>
      </c>
      <c r="T601" s="188">
        <f>VLOOKUP(A601,'[1]Copia Custo Periodico P_Simulad'!$A:$I,9,0)</f>
        <v>67.302400000000006</v>
      </c>
      <c r="U601" s="188">
        <f t="shared" si="49"/>
        <v>0</v>
      </c>
      <c r="V601" s="148">
        <f t="shared" si="50"/>
        <v>0</v>
      </c>
      <c r="W601" s="190"/>
      <c r="X601" s="190"/>
      <c r="Y601" s="190"/>
    </row>
    <row r="602" spans="1:25" ht="15" customHeight="1">
      <c r="A602" s="46" t="str">
        <f t="shared" si="48"/>
        <v>BR0122892060</v>
      </c>
      <c r="B602" s="190" t="s">
        <v>2626</v>
      </c>
      <c r="C602" s="190">
        <v>2060</v>
      </c>
      <c r="D602" t="s">
        <v>1124</v>
      </c>
      <c r="E602" s="190"/>
      <c r="F602" s="39" t="s">
        <v>2857</v>
      </c>
      <c r="G602" t="s">
        <v>2858</v>
      </c>
      <c r="H602" s="190" t="s">
        <v>294</v>
      </c>
      <c r="K602" s="190"/>
      <c r="M602" s="225">
        <v>18</v>
      </c>
      <c r="N602" s="162">
        <f t="shared" si="47"/>
        <v>76.150819999999996</v>
      </c>
      <c r="O602" s="161">
        <f>IF(H602="Accessories",0,(VLOOKUP(C602&amp;H602,EE!$I:$L,4,FALSE)))</f>
        <v>2.12</v>
      </c>
      <c r="P602" s="161">
        <f>IF('Simulação Added Value'!$M$5="GERENTE DE CONTA",((N602+O602)/(1-'Simulação Added Value'!$E$19)),((N602+O602)/(1-0.3)))</f>
        <v>107.22030136986302</v>
      </c>
      <c r="Q602" s="190"/>
      <c r="R602" s="190"/>
      <c r="S602" s="193">
        <v>76.150819999999996</v>
      </c>
      <c r="T602" s="188">
        <f>VLOOKUP(A602,'[1]Copia Custo Periodico P_Simulad'!$A:$I,9,0)</f>
        <v>76.150819999999996</v>
      </c>
      <c r="U602" s="188">
        <f t="shared" si="49"/>
        <v>0</v>
      </c>
      <c r="V602" s="148">
        <f t="shared" si="50"/>
        <v>0</v>
      </c>
      <c r="W602" s="190"/>
      <c r="X602" s="190"/>
      <c r="Y602" s="190"/>
    </row>
    <row r="603" spans="1:25" ht="15" customHeight="1">
      <c r="A603" s="46" t="str">
        <f t="shared" si="48"/>
        <v>BR0122912061</v>
      </c>
      <c r="B603" s="190" t="s">
        <v>2626</v>
      </c>
      <c r="C603" s="190">
        <v>2061</v>
      </c>
      <c r="D603" t="s">
        <v>1124</v>
      </c>
      <c r="E603" s="190"/>
      <c r="F603" s="39" t="s">
        <v>2892</v>
      </c>
      <c r="G603" t="s">
        <v>2893</v>
      </c>
      <c r="H603" s="190" t="s">
        <v>294</v>
      </c>
      <c r="I603" s="190"/>
      <c r="J603" s="190"/>
      <c r="K603" s="190"/>
      <c r="L603" s="190"/>
      <c r="M603" s="227">
        <v>13.5</v>
      </c>
      <c r="N603" s="162">
        <f t="shared" si="47"/>
        <v>55.777920000000002</v>
      </c>
      <c r="O603" s="161">
        <f>IF(H603="Accessories",0,(VLOOKUP(C603&amp;H603,EE!$I:$L,4,FALSE)))</f>
        <v>1.8</v>
      </c>
      <c r="P603" s="161">
        <f>IF('Simulação Added Value'!$M$5="GERENTE DE CONTA",((N603+O603)/(1-'Simulação Added Value'!$E$19)),((N603+O603)/(1-0.3)))</f>
        <v>78.873863013698625</v>
      </c>
      <c r="Q603" s="190"/>
      <c r="R603" s="190"/>
      <c r="S603" s="193">
        <v>55.777920000000002</v>
      </c>
      <c r="T603" s="188">
        <f>VLOOKUP(A603,'[1]Copia Custo Periodico P_Simulad'!$A:$I,9,0)</f>
        <v>55.777920000000002</v>
      </c>
      <c r="U603" s="188">
        <f t="shared" si="49"/>
        <v>0</v>
      </c>
      <c r="V603" s="148">
        <f t="shared" si="50"/>
        <v>0</v>
      </c>
      <c r="W603" s="190"/>
      <c r="X603" s="190"/>
      <c r="Y603" s="190"/>
    </row>
    <row r="604" spans="1:25" ht="15" customHeight="1">
      <c r="A604" s="46" t="str">
        <f t="shared" si="48"/>
        <v>BR0122922061</v>
      </c>
      <c r="B604" s="190" t="s">
        <v>2626</v>
      </c>
      <c r="C604" s="190">
        <v>2061</v>
      </c>
      <c r="D604" t="s">
        <v>1124</v>
      </c>
      <c r="E604" s="190"/>
      <c r="F604" s="39" t="s">
        <v>2888</v>
      </c>
      <c r="G604" t="s">
        <v>2889</v>
      </c>
      <c r="H604" s="190" t="s">
        <v>294</v>
      </c>
      <c r="I604" s="190"/>
      <c r="J604" s="190"/>
      <c r="K604" s="190"/>
      <c r="L604" s="190"/>
      <c r="M604" s="227">
        <v>14</v>
      </c>
      <c r="N604" s="162">
        <f t="shared" si="47"/>
        <v>50.077309999999997</v>
      </c>
      <c r="O604" s="161">
        <f>IF(H604="Accessories",0,(VLOOKUP(C604&amp;H604,EE!$I:$L,4,FALSE)))</f>
        <v>1.8</v>
      </c>
      <c r="P604" s="161">
        <f>IF('Simulação Added Value'!$M$5="GERENTE DE CONTA",((N604+O604)/(1-'Simulação Added Value'!$E$19)),((N604+O604)/(1-0.3)))</f>
        <v>71.064808219178076</v>
      </c>
      <c r="Q604" s="190"/>
      <c r="R604" s="190"/>
      <c r="S604" s="193">
        <v>50.077309999999997</v>
      </c>
      <c r="T604" s="188">
        <f>VLOOKUP(A604,'[1]Copia Custo Periodico P_Simulad'!$A:$I,9,0)</f>
        <v>50.077309999999997</v>
      </c>
      <c r="U604" s="188">
        <f t="shared" si="49"/>
        <v>0</v>
      </c>
      <c r="V604" s="148">
        <f t="shared" si="50"/>
        <v>0</v>
      </c>
      <c r="W604" s="190"/>
      <c r="X604" s="190"/>
      <c r="Y604" s="190"/>
    </row>
    <row r="605" spans="1:25" ht="15" customHeight="1">
      <c r="A605" s="46" t="str">
        <f t="shared" si="48"/>
        <v>BR0122932061</v>
      </c>
      <c r="B605" s="190" t="s">
        <v>2626</v>
      </c>
      <c r="C605" s="190">
        <v>2061</v>
      </c>
      <c r="D605" t="s">
        <v>1124</v>
      </c>
      <c r="E605" s="190"/>
      <c r="F605" s="39" t="s">
        <v>2891</v>
      </c>
      <c r="G605" t="s">
        <v>2596</v>
      </c>
      <c r="H605" s="190" t="s">
        <v>294</v>
      </c>
      <c r="I605" s="190"/>
      <c r="J605" s="190"/>
      <c r="K605" s="190"/>
      <c r="L605" s="190"/>
      <c r="M605" s="227">
        <v>13.5</v>
      </c>
      <c r="N605" s="162">
        <f t="shared" si="47"/>
        <v>50.889510000000001</v>
      </c>
      <c r="O605" s="161">
        <f>IF(H605="Accessories",0,(VLOOKUP(C605&amp;H605,EE!$I:$L,4,FALSE)))</f>
        <v>1.8</v>
      </c>
      <c r="P605" s="161">
        <f>IF('Simulação Added Value'!$M$5="GERENTE DE CONTA",((N605+O605)/(1-'Simulação Added Value'!$E$19)),((N605+O605)/(1-0.3)))</f>
        <v>72.177410958904105</v>
      </c>
      <c r="Q605" s="190"/>
      <c r="R605" s="190"/>
      <c r="S605" s="193">
        <v>50.889510000000001</v>
      </c>
      <c r="T605" s="188">
        <f>VLOOKUP(A605,'[1]Copia Custo Periodico P_Simulad'!$A:$I,9,0)</f>
        <v>50.889510000000001</v>
      </c>
      <c r="U605" s="188">
        <f t="shared" si="49"/>
        <v>0</v>
      </c>
      <c r="V605" s="148">
        <f t="shared" si="50"/>
        <v>0</v>
      </c>
      <c r="W605" s="190"/>
      <c r="X605" s="190"/>
      <c r="Y605" s="190"/>
    </row>
    <row r="606" spans="1:25" ht="15" customHeight="1">
      <c r="A606" s="46" t="str">
        <f t="shared" si="48"/>
        <v>BR0122952061</v>
      </c>
      <c r="B606" s="190" t="s">
        <v>2626</v>
      </c>
      <c r="C606" s="190">
        <v>2061</v>
      </c>
      <c r="D606" t="s">
        <v>1124</v>
      </c>
      <c r="E606" s="190"/>
      <c r="F606" s="39" t="s">
        <v>2886</v>
      </c>
      <c r="G606" t="s">
        <v>2887</v>
      </c>
      <c r="H606" s="190" t="s">
        <v>294</v>
      </c>
      <c r="I606" s="190"/>
      <c r="J606" s="190"/>
      <c r="K606" s="190"/>
      <c r="L606" s="190"/>
      <c r="M606" s="227">
        <v>15.3</v>
      </c>
      <c r="N606" s="162">
        <f t="shared" si="47"/>
        <v>47.715449999999997</v>
      </c>
      <c r="O606" s="161">
        <f>IF(H606="Accessories",0,(VLOOKUP(C606&amp;H606,EE!$I:$L,4,FALSE)))</f>
        <v>1.8</v>
      </c>
      <c r="P606" s="161">
        <f>IF('Simulação Added Value'!$M$5="GERENTE DE CONTA",((N606+O606)/(1-'Simulação Added Value'!$E$19)),((N606+O606)/(1-0.3)))</f>
        <v>67.829383561643823</v>
      </c>
      <c r="Q606" s="190"/>
      <c r="R606" s="190"/>
      <c r="S606" s="193">
        <v>47.715449999999997</v>
      </c>
      <c r="T606" s="188">
        <f>VLOOKUP(A606,'[1]Copia Custo Periodico P_Simulad'!$A:$I,9,0)</f>
        <v>47.715449999999997</v>
      </c>
      <c r="U606" s="188">
        <f t="shared" si="49"/>
        <v>0</v>
      </c>
      <c r="V606" s="148">
        <f t="shared" si="50"/>
        <v>0</v>
      </c>
      <c r="W606" s="190"/>
      <c r="X606" s="190"/>
      <c r="Y606" s="190"/>
    </row>
    <row r="607" spans="1:25" ht="15" customHeight="1">
      <c r="A607" s="46" t="str">
        <f t="shared" si="48"/>
        <v>BR0122972060</v>
      </c>
      <c r="B607" s="190" t="s">
        <v>2626</v>
      </c>
      <c r="C607" s="190">
        <v>2060</v>
      </c>
      <c r="D607" t="s">
        <v>1124</v>
      </c>
      <c r="E607" s="190"/>
      <c r="F607" s="39" t="s">
        <v>2885</v>
      </c>
      <c r="G607" t="s">
        <v>2153</v>
      </c>
      <c r="H607" s="190" t="s">
        <v>294</v>
      </c>
      <c r="I607" s="190"/>
      <c r="J607" s="190"/>
      <c r="K607" s="190"/>
      <c r="L607" s="190"/>
      <c r="M607" s="227">
        <v>15.2</v>
      </c>
      <c r="N607" s="162">
        <f t="shared" si="47"/>
        <v>64.224999999999994</v>
      </c>
      <c r="O607" s="161">
        <f>IF(H607="Accessories",0,(VLOOKUP(C607&amp;H607,EE!$I:$L,4,FALSE)))</f>
        <v>2.12</v>
      </c>
      <c r="P607" s="161">
        <f>IF('Simulação Added Value'!$M$5="GERENTE DE CONTA",((N607+O607)/(1-'Simulação Added Value'!$E$19)),((N607+O607)/(1-0.3)))</f>
        <v>90.88356164383562</v>
      </c>
      <c r="Q607" s="190"/>
      <c r="R607" s="190"/>
      <c r="S607" s="193">
        <v>64.224999999999994</v>
      </c>
      <c r="T607" s="188">
        <f>VLOOKUP(A607,'[1]Copia Custo Periodico P_Simulad'!$A:$I,9,0)</f>
        <v>64.224999999999994</v>
      </c>
      <c r="U607" s="188">
        <f t="shared" si="49"/>
        <v>0</v>
      </c>
      <c r="V607" s="148">
        <f t="shared" si="50"/>
        <v>0</v>
      </c>
      <c r="W607" s="190"/>
      <c r="X607" s="190"/>
      <c r="Y607" s="190"/>
    </row>
    <row r="608" spans="1:25" ht="15" customHeight="1">
      <c r="A608" s="46" t="str">
        <f t="shared" si="48"/>
        <v>BR0123122064</v>
      </c>
      <c r="B608" s="190" t="s">
        <v>2626</v>
      </c>
      <c r="C608" s="198">
        <v>2064</v>
      </c>
      <c r="D608" t="s">
        <v>1124</v>
      </c>
      <c r="E608" s="190"/>
      <c r="F608" s="39" t="s">
        <v>2882</v>
      </c>
      <c r="G608" t="s">
        <v>2883</v>
      </c>
      <c r="H608" s="190" t="s">
        <v>294</v>
      </c>
      <c r="I608" s="190"/>
      <c r="J608" s="190"/>
      <c r="K608" s="190"/>
      <c r="L608" s="190"/>
      <c r="M608" s="227">
        <v>18.838000000000001</v>
      </c>
      <c r="N608" s="162">
        <f t="shared" si="47"/>
        <v>110.97244000000001</v>
      </c>
      <c r="O608" s="161">
        <f>IF(H608="Accessories",0,(VLOOKUP(C608&amp;H608,EE!$I:$L,4,FALSE)))</f>
        <v>2.64</v>
      </c>
      <c r="P608" s="161">
        <f>IF('Simulação Added Value'!$M$5="GERENTE DE CONTA",((N608+O608)/(1-'Simulação Added Value'!$E$19)),((N608+O608)/(1-0.3)))</f>
        <v>155.63347945205481</v>
      </c>
      <c r="Q608" s="190"/>
      <c r="R608" s="190"/>
      <c r="S608" s="188">
        <v>110.97244000000001</v>
      </c>
      <c r="T608" s="188">
        <f>VLOOKUP(A608,'[1]Copia Custo Periodico P_Simulad'!$A:$I,9,0)</f>
        <v>110.97244000000001</v>
      </c>
      <c r="U608" s="188">
        <f t="shared" si="49"/>
        <v>0</v>
      </c>
      <c r="V608" s="148">
        <f t="shared" si="50"/>
        <v>0</v>
      </c>
      <c r="W608" s="190"/>
      <c r="X608" s="190"/>
      <c r="Y608" s="190"/>
    </row>
    <row r="609" spans="1:25" ht="15" customHeight="1">
      <c r="A609" s="46" t="str">
        <f t="shared" si="48"/>
        <v>BR0123322061</v>
      </c>
      <c r="B609" s="190" t="s">
        <v>2626</v>
      </c>
      <c r="C609" s="198">
        <v>2061</v>
      </c>
      <c r="D609" t="s">
        <v>1124</v>
      </c>
      <c r="E609" s="190"/>
      <c r="F609" s="39" t="s">
        <v>2975</v>
      </c>
      <c r="G609" t="s">
        <v>2976</v>
      </c>
      <c r="H609" s="190" t="s">
        <v>294</v>
      </c>
      <c r="I609" s="190"/>
      <c r="J609" s="190"/>
      <c r="K609" s="190"/>
      <c r="L609" s="190"/>
      <c r="M609" s="227">
        <v>13.5</v>
      </c>
      <c r="N609" s="162">
        <f t="shared" si="47"/>
        <v>65.566450000000003</v>
      </c>
      <c r="O609" s="161">
        <f>IF(H609="Accessories",0,(VLOOKUP(C609&amp;H609,EE!$I:$L,4,FALSE)))</f>
        <v>1.8</v>
      </c>
      <c r="P609" s="161">
        <f>IF('Simulação Added Value'!$M$5="GERENTE DE CONTA",((N609+O609)/(1-'Simulação Added Value'!$E$19)),((N609+O609)/(1-0.3)))</f>
        <v>92.282808219178079</v>
      </c>
      <c r="Q609" s="190"/>
      <c r="R609" s="190"/>
      <c r="S609" s="188">
        <v>65.566450000000003</v>
      </c>
      <c r="T609" s="188">
        <f>VLOOKUP(A609,'[1]Copia Custo Periodico P_Simulad'!$A:$I,9,0)</f>
        <v>65.566450000000003</v>
      </c>
      <c r="U609" s="188">
        <f t="shared" si="49"/>
        <v>0</v>
      </c>
      <c r="V609" s="148">
        <f t="shared" si="50"/>
        <v>0</v>
      </c>
      <c r="W609" s="190"/>
      <c r="X609" s="190"/>
      <c r="Y609" s="190"/>
    </row>
    <row r="610" spans="1:25" ht="15" customHeight="1">
      <c r="A610" s="46" t="str">
        <f t="shared" si="48"/>
        <v>BR0123442061</v>
      </c>
      <c r="B610" s="190" t="s">
        <v>2626</v>
      </c>
      <c r="C610" s="198">
        <v>2061</v>
      </c>
      <c r="D610" t="s">
        <v>1124</v>
      </c>
      <c r="E610" s="190"/>
      <c r="F610" s="39" t="s">
        <v>2971</v>
      </c>
      <c r="G610" t="s">
        <v>2972</v>
      </c>
      <c r="H610" s="190" t="s">
        <v>294</v>
      </c>
      <c r="I610" s="190"/>
      <c r="J610" s="190"/>
      <c r="K610" s="190"/>
      <c r="L610" s="190"/>
      <c r="M610" s="227">
        <v>15.5</v>
      </c>
      <c r="N610" s="162">
        <f t="shared" si="47"/>
        <v>99.356890000000007</v>
      </c>
      <c r="O610" s="161">
        <f>IF(H610="Accessories",0,(VLOOKUP(C610&amp;H610,EE!$I:$L,4,FALSE)))</f>
        <v>1.8</v>
      </c>
      <c r="P610" s="161">
        <f>IF('Simulação Added Value'!$M$5="GERENTE DE CONTA",((N610+O610)/(1-'Simulação Added Value'!$E$19)),((N610+O610)/(1-0.3)))</f>
        <v>138.57108219178082</v>
      </c>
      <c r="Q610" s="190"/>
      <c r="R610" s="190"/>
      <c r="S610" s="188">
        <v>99.356890000000007</v>
      </c>
      <c r="T610" s="188">
        <f>VLOOKUP(A610,'[1]Copia Custo Periodico P_Simulad'!$A:$I,9,0)</f>
        <v>99.356890000000007</v>
      </c>
      <c r="U610" s="188">
        <f t="shared" si="49"/>
        <v>0</v>
      </c>
      <c r="V610" s="148">
        <f t="shared" si="50"/>
        <v>0</v>
      </c>
      <c r="W610" s="190"/>
      <c r="X610" s="190"/>
      <c r="Y610" s="190"/>
    </row>
    <row r="611" spans="1:25" ht="15" customHeight="1">
      <c r="A611" s="46" t="str">
        <f t="shared" si="48"/>
        <v>BR0123452061</v>
      </c>
      <c r="B611" s="190" t="s">
        <v>2626</v>
      </c>
      <c r="C611" s="198">
        <v>2061</v>
      </c>
      <c r="D611" t="s">
        <v>1124</v>
      </c>
      <c r="E611" s="190"/>
      <c r="F611" s="39" t="s">
        <v>2977</v>
      </c>
      <c r="G611" t="s">
        <v>2978</v>
      </c>
      <c r="H611" s="190" t="s">
        <v>294</v>
      </c>
      <c r="I611" s="190"/>
      <c r="J611" s="190"/>
      <c r="K611" s="190"/>
      <c r="L611" s="190"/>
      <c r="M611" s="227">
        <v>15.5</v>
      </c>
      <c r="N611" s="162">
        <f t="shared" si="47"/>
        <v>121.68405</v>
      </c>
      <c r="O611" s="161">
        <f>IF(H611="Accessories",0,(VLOOKUP(C611&amp;H611,EE!$I:$L,4,FALSE)))</f>
        <v>1.8</v>
      </c>
      <c r="P611" s="161">
        <f>IF('Simulação Added Value'!$M$5="GERENTE DE CONTA",((N611+O611)/(1-'Simulação Added Value'!$E$19)),((N611+O611)/(1-0.3)))</f>
        <v>169.15623287671232</v>
      </c>
      <c r="Q611" s="63" t="e">
        <f>IF('Simulação Added Value'!$M$5="GERENTE DE CONTA",(((N611+O611)+VLOOKUP(A611,'Simulação Added Value'!$N$42:$O$42,2,0))/(1-'Simulação Added Value'!$E$19)),(((((N611+O611)+VLOOKUP(A611,'Simulação Added Value'!$N$42:$O$42,2,0)))/(1-'Simulação Added Value'!$E$19))))</f>
        <v>#N/A</v>
      </c>
      <c r="R611" s="63"/>
      <c r="S611" s="188">
        <v>121.68405</v>
      </c>
      <c r="T611" s="188">
        <f>VLOOKUP(A611,'[1]Copia Custo Periodico P_Simulad'!$A:$I,9,0)</f>
        <v>121.68405</v>
      </c>
      <c r="U611" s="188">
        <f t="shared" si="49"/>
        <v>0</v>
      </c>
      <c r="V611" s="148">
        <f t="shared" si="50"/>
        <v>0</v>
      </c>
      <c r="W611" s="190"/>
      <c r="X611" s="190"/>
      <c r="Y611" s="190"/>
    </row>
    <row r="612" spans="1:25" ht="15" customHeight="1">
      <c r="A612" s="46" t="str">
        <f t="shared" si="48"/>
        <v>BR0123462061</v>
      </c>
      <c r="B612" s="190" t="s">
        <v>2626</v>
      </c>
      <c r="C612" s="198">
        <v>2061</v>
      </c>
      <c r="D612" t="s">
        <v>1124</v>
      </c>
      <c r="E612" s="190"/>
      <c r="F612" s="39" t="s">
        <v>2983</v>
      </c>
      <c r="G612" t="s">
        <v>2984</v>
      </c>
      <c r="H612" s="190" t="s">
        <v>294</v>
      </c>
      <c r="I612" s="190"/>
      <c r="J612" s="190"/>
      <c r="K612" s="190"/>
      <c r="L612" s="190"/>
      <c r="M612" s="227">
        <v>15.5</v>
      </c>
      <c r="N612" s="162">
        <f t="shared" si="47"/>
        <v>76.297569999999993</v>
      </c>
      <c r="O612" s="161">
        <f>IF(H612="Accessories",0,(VLOOKUP(C612&amp;H612,EE!$I:$L,4,FALSE)))</f>
        <v>1.8</v>
      </c>
      <c r="P612" s="161">
        <f>IF('Simulação Added Value'!$M$5="GERENTE DE CONTA",((N612+O612)/(1-'Simulação Added Value'!$E$19)),((N612+O612)/(1-0.3)))</f>
        <v>106.98297260273972</v>
      </c>
      <c r="Q612" s="190"/>
      <c r="R612" s="190"/>
      <c r="S612" s="188">
        <v>76.297569999999993</v>
      </c>
      <c r="T612" s="188">
        <f>VLOOKUP(A612,'[1]Copia Custo Periodico P_Simulad'!$A:$I,9,0)</f>
        <v>76.297569999999993</v>
      </c>
      <c r="U612" s="188">
        <f t="shared" si="49"/>
        <v>0</v>
      </c>
      <c r="V612" s="148">
        <f t="shared" si="50"/>
        <v>0</v>
      </c>
      <c r="W612" s="190"/>
      <c r="X612" s="190"/>
      <c r="Y612" s="190"/>
    </row>
    <row r="613" spans="1:25" ht="15" customHeight="1">
      <c r="A613" s="46" t="str">
        <f t="shared" si="48"/>
        <v>BR0123512064</v>
      </c>
      <c r="B613" s="190" t="s">
        <v>2626</v>
      </c>
      <c r="C613" s="198">
        <v>2064</v>
      </c>
      <c r="D613" t="s">
        <v>1124</v>
      </c>
      <c r="E613" s="190"/>
      <c r="F613" s="39" t="s">
        <v>2993</v>
      </c>
      <c r="G613" t="s">
        <v>2994</v>
      </c>
      <c r="H613" s="190" t="s">
        <v>294</v>
      </c>
      <c r="I613" s="190"/>
      <c r="J613" s="190"/>
      <c r="K613" s="190"/>
      <c r="L613" s="190"/>
      <c r="M613" s="227">
        <v>15</v>
      </c>
      <c r="N613" s="162">
        <f t="shared" si="47"/>
        <v>78.051580000000001</v>
      </c>
      <c r="O613" s="161">
        <f>IF(H613="Accessories",0,(VLOOKUP(C613&amp;H613,EE!$I:$L,4,FALSE)))</f>
        <v>2.64</v>
      </c>
      <c r="P613" s="161">
        <f>IF('Simulação Added Value'!$M$5="GERENTE DE CONTA",((N613+O613)/(1-'Simulação Added Value'!$E$19)),((N613+O613)/(1-0.3)))</f>
        <v>110.53641095890411</v>
      </c>
      <c r="Q613" s="63" t="e">
        <f>IF('Simulação Added Value'!$M$5="GERENTE DE CONTA",(((N613+O613)+VLOOKUP(A613,'Simulação Added Value'!$N$42:$O$42,2,0))/(1-'Simulação Added Value'!$E$19)),(((((N613+O613)+VLOOKUP(A613,'Simulação Added Value'!$N$42:$O$42,2,0)))/(1-'Simulação Added Value'!$E$19))))</f>
        <v>#N/A</v>
      </c>
      <c r="R613" s="63"/>
      <c r="S613" s="188">
        <v>78.051580000000001</v>
      </c>
      <c r="T613" s="188">
        <f>VLOOKUP(A613,'[1]Copia Custo Periodico P_Simulad'!$A:$I,9,0)</f>
        <v>78.051580000000001</v>
      </c>
      <c r="U613" s="188">
        <f t="shared" si="49"/>
        <v>0</v>
      </c>
      <c r="V613" s="148">
        <f t="shared" si="50"/>
        <v>0</v>
      </c>
      <c r="W613" s="190"/>
      <c r="X613" s="190"/>
      <c r="Y613" s="190"/>
    </row>
    <row r="614" spans="1:25" ht="15" customHeight="1">
      <c r="A614" s="46" t="str">
        <f t="shared" si="48"/>
        <v>BR0123522064</v>
      </c>
      <c r="B614" s="190" t="s">
        <v>2626</v>
      </c>
      <c r="C614" s="198">
        <v>2064</v>
      </c>
      <c r="D614" t="s">
        <v>1124</v>
      </c>
      <c r="E614" s="190"/>
      <c r="F614" s="39" t="s">
        <v>3008</v>
      </c>
      <c r="G614" t="s">
        <v>2980</v>
      </c>
      <c r="H614" s="190" t="s">
        <v>294</v>
      </c>
      <c r="I614" s="190"/>
      <c r="J614" s="190"/>
      <c r="K614" s="190"/>
      <c r="L614" s="190"/>
      <c r="M614" s="227">
        <v>15</v>
      </c>
      <c r="N614" s="162">
        <f t="shared" si="47"/>
        <v>77.660150000000002</v>
      </c>
      <c r="O614" s="161">
        <f>IF(H614="Accessories",0,(VLOOKUP(C614&amp;H614,EE!$I:$L,4,FALSE)))</f>
        <v>2.64</v>
      </c>
      <c r="P614" s="161">
        <f>IF('Simulação Added Value'!$M$5="GERENTE DE CONTA",((N614+O614)/(1-'Simulação Added Value'!$E$19)),((N614+O614)/(1-0.3)))</f>
        <v>110.00020547945206</v>
      </c>
      <c r="Q614" s="63" t="e">
        <f>IF('Simulação Added Value'!$M$5="GERENTE DE CONTA",(((N614+O614)+VLOOKUP(A614,'Simulação Added Value'!$N$42:$O$42,2,0))/(1-'Simulação Added Value'!$E$19)),(((((N614+O614)+VLOOKUP(A614,'Simulação Added Value'!$N$42:$O$42,2,0)))/(1-'Simulação Added Value'!$E$19))))</f>
        <v>#N/A</v>
      </c>
      <c r="R614" s="63"/>
      <c r="S614" s="188">
        <v>77.660150000000002</v>
      </c>
      <c r="T614" s="188">
        <f>VLOOKUP(A614,'[1]Copia Custo Periodico P_Simulad'!$A:$I,9,0)</f>
        <v>77.660150000000002</v>
      </c>
      <c r="U614" s="188">
        <f t="shared" si="49"/>
        <v>0</v>
      </c>
      <c r="V614" s="148">
        <f t="shared" si="50"/>
        <v>0</v>
      </c>
      <c r="W614" s="190"/>
      <c r="X614" s="190"/>
      <c r="Y614" s="190"/>
    </row>
    <row r="615" spans="1:25" ht="15" customHeight="1">
      <c r="A615" s="46" t="str">
        <f t="shared" si="48"/>
        <v>BR0123532064</v>
      </c>
      <c r="B615" s="190" t="s">
        <v>2626</v>
      </c>
      <c r="C615" s="198">
        <v>2064</v>
      </c>
      <c r="D615" t="s">
        <v>1124</v>
      </c>
      <c r="E615" s="190"/>
      <c r="F615" s="39" t="s">
        <v>3020</v>
      </c>
      <c r="G615" t="s">
        <v>3021</v>
      </c>
      <c r="H615" s="190" t="s">
        <v>294</v>
      </c>
      <c r="I615" s="190"/>
      <c r="J615" s="190"/>
      <c r="K615" s="190"/>
      <c r="L615" s="190"/>
      <c r="M615" s="227">
        <v>15</v>
      </c>
      <c r="N615" s="162">
        <f t="shared" si="47"/>
        <v>78.297409999999999</v>
      </c>
      <c r="O615" s="161">
        <f>IF(H615="Accessories",0,(VLOOKUP(C615&amp;H615,EE!$I:$L,4,FALSE)))</f>
        <v>2.64</v>
      </c>
      <c r="P615" s="161">
        <f>IF('Simulação Added Value'!$M$5="GERENTE DE CONTA",((N615+O615)/(1-'Simulação Added Value'!$E$19)),((N615+O615)/(1-0.3)))</f>
        <v>110.87316438356164</v>
      </c>
      <c r="Q615" s="63" t="e">
        <f>IF('Simulação Added Value'!$M$5="GERENTE DE CONTA",(((N615+O615)+VLOOKUP(A615,'Simulação Added Value'!$N$42:$O$42,2,0))/(1-'Simulação Added Value'!$E$19)),(((((N615+O615)+VLOOKUP(A615,'Simulação Added Value'!$N$42:$O$42,2,0)))/(1-'Simulação Added Value'!$E$19))))</f>
        <v>#N/A</v>
      </c>
      <c r="R615" s="63"/>
      <c r="S615" s="188">
        <v>78.297409999999999</v>
      </c>
      <c r="T615" s="188">
        <f>VLOOKUP(A615,'[1]Copia Custo Periodico P_Simulad'!$A:$I,9,0)</f>
        <v>78.297409999999999</v>
      </c>
      <c r="U615" s="188">
        <f t="shared" si="49"/>
        <v>0</v>
      </c>
      <c r="V615" s="148">
        <f t="shared" si="50"/>
        <v>0</v>
      </c>
      <c r="W615" s="190"/>
      <c r="X615" s="190"/>
      <c r="Y615" s="190"/>
    </row>
    <row r="616" spans="1:25" ht="15" customHeight="1">
      <c r="A616" s="46" t="str">
        <f t="shared" si="48"/>
        <v>BR0123542060</v>
      </c>
      <c r="B616" s="190" t="s">
        <v>2626</v>
      </c>
      <c r="C616" s="190">
        <v>2060</v>
      </c>
      <c r="D616" t="s">
        <v>1124</v>
      </c>
      <c r="E616" s="190"/>
      <c r="F616" s="190" t="s">
        <v>2999</v>
      </c>
      <c r="G616" t="s">
        <v>3000</v>
      </c>
      <c r="H616" s="190" t="s">
        <v>294</v>
      </c>
      <c r="I616" s="190"/>
      <c r="J616" s="190"/>
      <c r="K616" s="190"/>
      <c r="L616" s="190"/>
      <c r="M616" s="227">
        <v>15</v>
      </c>
      <c r="N616" s="162">
        <f t="shared" si="47"/>
        <v>131.35900000000001</v>
      </c>
      <c r="O616" s="161">
        <f>IF(H616="Accessories",0,(VLOOKUP(C616&amp;H616,EE!$I:$L,4,FALSE)))</f>
        <v>2.12</v>
      </c>
      <c r="P616" s="161">
        <f>IF('Simulação Added Value'!$M$5="GERENTE DE CONTA",((N616+O616)/(1-'Simulação Added Value'!$E$19)),((N616+O616)/(1-0.3)))</f>
        <v>182.84794520547948</v>
      </c>
      <c r="Q616" s="190"/>
      <c r="R616" s="190"/>
      <c r="S616" s="188">
        <v>131.35900000000001</v>
      </c>
      <c r="T616" s="188">
        <f>VLOOKUP(A616,'[1]Copia Custo Periodico P_Simulad'!$A:$I,9,0)</f>
        <v>131.35900000000001</v>
      </c>
      <c r="U616" s="188">
        <f t="shared" si="49"/>
        <v>0</v>
      </c>
      <c r="V616" s="148">
        <f t="shared" si="50"/>
        <v>0</v>
      </c>
      <c r="W616" s="190"/>
      <c r="X616" s="190"/>
      <c r="Y616" s="190"/>
    </row>
    <row r="617" spans="1:25" ht="15" customHeight="1">
      <c r="A617" s="46" t="str">
        <f t="shared" si="48"/>
        <v>BR0123542064</v>
      </c>
      <c r="B617" s="190" t="s">
        <v>2626</v>
      </c>
      <c r="C617" s="198">
        <v>2064</v>
      </c>
      <c r="D617" t="s">
        <v>1124</v>
      </c>
      <c r="E617" s="190"/>
      <c r="F617" s="39" t="s">
        <v>2999</v>
      </c>
      <c r="G617" t="s">
        <v>3000</v>
      </c>
      <c r="H617" s="190" t="s">
        <v>294</v>
      </c>
      <c r="I617" s="190"/>
      <c r="J617" s="190"/>
      <c r="K617" s="190"/>
      <c r="L617" s="190"/>
      <c r="M617" s="227">
        <v>15</v>
      </c>
      <c r="N617" s="162">
        <f t="shared" si="47"/>
        <v>130.97999999999999</v>
      </c>
      <c r="O617" s="161">
        <f>IF(H617="Accessories",0,(VLOOKUP(C617&amp;H617,EE!$I:$L,4,FALSE)))</f>
        <v>2.64</v>
      </c>
      <c r="P617" s="161">
        <f>IF('Simulação Added Value'!$M$5="GERENTE DE CONTA",((N617+O617)/(1-'Simulação Added Value'!$E$19)),((N617+O617)/(1-0.3)))</f>
        <v>183.04109589041093</v>
      </c>
      <c r="Q617" s="63" t="e">
        <f>IF('Simulação Added Value'!$M$5="GERENTE DE CONTA",(((N617+O617)+VLOOKUP(A617,'Simulação Added Value'!$N$42:$O$42,2,0))/(1-'Simulação Added Value'!$E$19)),(((((N617+O617)+VLOOKUP(A617,'Simulação Added Value'!$N$42:$O$42,2,0)))/(1-'Simulação Added Value'!$E$19))))</f>
        <v>#N/A</v>
      </c>
      <c r="R617" s="63"/>
      <c r="S617" s="188">
        <v>130.97999999999999</v>
      </c>
      <c r="T617" s="188">
        <f>VLOOKUP(A617,'[1]Copia Custo Periodico P_Simulad'!$A:$I,9,0)</f>
        <v>130.97999999999999</v>
      </c>
      <c r="U617" s="188">
        <f t="shared" si="49"/>
        <v>0</v>
      </c>
      <c r="V617" s="148">
        <f t="shared" si="50"/>
        <v>0</v>
      </c>
      <c r="W617" s="190"/>
      <c r="X617" s="190"/>
      <c r="Y617" s="190"/>
    </row>
    <row r="618" spans="1:25" ht="15" customHeight="1">
      <c r="A618" s="46" t="str">
        <f t="shared" si="48"/>
        <v>BR0123552061</v>
      </c>
      <c r="B618" s="190" t="s">
        <v>2626</v>
      </c>
      <c r="C618" s="198">
        <v>2061</v>
      </c>
      <c r="D618" t="s">
        <v>1124</v>
      </c>
      <c r="E618" s="190"/>
      <c r="F618" s="39" t="s">
        <v>2973</v>
      </c>
      <c r="G618" t="s">
        <v>2974</v>
      </c>
      <c r="H618" s="190" t="s">
        <v>294</v>
      </c>
      <c r="I618" s="190"/>
      <c r="J618" s="190"/>
      <c r="K618" s="190"/>
      <c r="L618" s="190"/>
      <c r="M618" s="227">
        <v>15.5</v>
      </c>
      <c r="N618" s="162">
        <f t="shared" si="47"/>
        <v>111.75203999999999</v>
      </c>
      <c r="O618" s="161">
        <f>IF(H618="Accessories",0,(VLOOKUP(C618&amp;H618,EE!$I:$L,4,FALSE)))</f>
        <v>1.8</v>
      </c>
      <c r="P618" s="161">
        <f>IF('Simulação Added Value'!$M$5="GERENTE DE CONTA",((N618+O618)/(1-'Simulação Added Value'!$E$19)),((N618+O618)/(1-0.3)))</f>
        <v>155.55073972602739</v>
      </c>
      <c r="Q618" s="63" t="e">
        <f>IF('Simulação Added Value'!$M$5="GERENTE DE CONTA",(((N618+O618)+VLOOKUP(A618,'Simulação Added Value'!$N$42:$O$42,2,0))/(1-'Simulação Added Value'!$E$19)),(((((N618+O618)+VLOOKUP(A618,'Simulação Added Value'!$N$42:$O$42,2,0)))/(1-'Simulação Added Value'!$E$19))))</f>
        <v>#N/A</v>
      </c>
      <c r="R618" s="63"/>
      <c r="S618" s="188">
        <v>111.75203999999999</v>
      </c>
      <c r="T618" s="188">
        <f>VLOOKUP(A618,'[1]Copia Custo Periodico P_Simulad'!$A:$I,9,0)</f>
        <v>111.75203999999999</v>
      </c>
      <c r="U618" s="188">
        <f t="shared" si="49"/>
        <v>0</v>
      </c>
      <c r="V618" s="148">
        <f t="shared" si="50"/>
        <v>0</v>
      </c>
      <c r="W618" s="190"/>
      <c r="X618" s="190"/>
      <c r="Y618" s="190"/>
    </row>
    <row r="619" spans="1:25" ht="15" customHeight="1">
      <c r="A619" s="46" t="str">
        <f t="shared" si="48"/>
        <v>BR0123572064</v>
      </c>
      <c r="B619" s="190" t="s">
        <v>2626</v>
      </c>
      <c r="C619" s="198">
        <v>2064</v>
      </c>
      <c r="D619" t="s">
        <v>1124</v>
      </c>
      <c r="E619" s="190"/>
      <c r="F619" s="39" t="s">
        <v>2987</v>
      </c>
      <c r="G619" t="s">
        <v>2988</v>
      </c>
      <c r="H619" s="190" t="s">
        <v>294</v>
      </c>
      <c r="I619" s="190"/>
      <c r="J619" s="190"/>
      <c r="K619" s="190"/>
      <c r="L619" s="190"/>
      <c r="M619" s="227">
        <v>15.2</v>
      </c>
      <c r="N619" s="162">
        <f t="shared" ref="N619:N682" si="51">T619</f>
        <v>84.157079999999993</v>
      </c>
      <c r="O619" s="161">
        <f>IF(H619="Accessories",0,(VLOOKUP(C619&amp;H619,EE!$I:$L,4,FALSE)))</f>
        <v>2.64</v>
      </c>
      <c r="P619" s="161">
        <f>IF('Simulação Added Value'!$M$5="GERENTE DE CONTA",((N619+O619)/(1-'Simulação Added Value'!$E$19)),((N619+O619)/(1-0.3)))</f>
        <v>118.90010958904109</v>
      </c>
      <c r="Q619" s="190"/>
      <c r="R619" s="190"/>
      <c r="S619" s="188">
        <v>84.157079999999993</v>
      </c>
      <c r="T619" s="188">
        <f>VLOOKUP(A619,'[1]Copia Custo Periodico P_Simulad'!$A:$I,9,0)</f>
        <v>84.157079999999993</v>
      </c>
      <c r="U619" s="188">
        <f t="shared" si="49"/>
        <v>0</v>
      </c>
      <c r="V619" s="148">
        <f t="shared" si="50"/>
        <v>0</v>
      </c>
      <c r="W619" s="190"/>
      <c r="X619" s="190"/>
      <c r="Y619" s="190"/>
    </row>
    <row r="620" spans="1:25" ht="15" customHeight="1">
      <c r="A620" s="46" t="str">
        <f t="shared" si="48"/>
        <v>BR0123582060</v>
      </c>
      <c r="B620" s="190" t="s">
        <v>2626</v>
      </c>
      <c r="C620" s="190">
        <v>2060</v>
      </c>
      <c r="D620" t="s">
        <v>1124</v>
      </c>
      <c r="E620" s="190"/>
      <c r="F620" s="190" t="s">
        <v>3004</v>
      </c>
      <c r="G620" t="s">
        <v>3005</v>
      </c>
      <c r="H620" s="190" t="s">
        <v>294</v>
      </c>
      <c r="I620" s="190"/>
      <c r="J620" s="190"/>
      <c r="K620" s="190"/>
      <c r="L620" s="190"/>
      <c r="M620" s="227">
        <v>15</v>
      </c>
      <c r="N620" s="162">
        <f t="shared" si="51"/>
        <v>103.2088</v>
      </c>
      <c r="O620" s="161">
        <f>IF(H620="Accessories",0,(VLOOKUP(C620&amp;H620,EE!$I:$L,4,FALSE)))</f>
        <v>2.12</v>
      </c>
      <c r="P620" s="161">
        <f>IF('Simulação Added Value'!$M$5="GERENTE DE CONTA",((N620+O620)/(1-'Simulação Added Value'!$E$19)),((N620+O620)/(1-0.3)))</f>
        <v>144.28602739726028</v>
      </c>
      <c r="Q620" s="190"/>
      <c r="R620" s="190"/>
      <c r="S620" s="188">
        <v>103.2088</v>
      </c>
      <c r="T620" s="188">
        <f>VLOOKUP(A620,'[1]Copia Custo Periodico P_Simulad'!$A:$I,9,0)</f>
        <v>103.2088</v>
      </c>
      <c r="U620" s="188">
        <f t="shared" si="49"/>
        <v>0</v>
      </c>
      <c r="V620" s="148">
        <f t="shared" si="50"/>
        <v>0</v>
      </c>
      <c r="W620" s="190"/>
      <c r="X620" s="190"/>
      <c r="Y620" s="190"/>
    </row>
    <row r="621" spans="1:25" ht="15" customHeight="1">
      <c r="A621" s="46" t="str">
        <f t="shared" si="48"/>
        <v>BR0123582064</v>
      </c>
      <c r="B621" s="190" t="s">
        <v>2626</v>
      </c>
      <c r="C621" s="198">
        <v>2064</v>
      </c>
      <c r="D621" t="s">
        <v>1124</v>
      </c>
      <c r="E621" s="190"/>
      <c r="F621" s="39" t="s">
        <v>3004</v>
      </c>
      <c r="G621" t="s">
        <v>3005</v>
      </c>
      <c r="H621" s="190" t="s">
        <v>294</v>
      </c>
      <c r="I621" s="190"/>
      <c r="J621" s="190"/>
      <c r="K621" s="190"/>
      <c r="L621" s="190"/>
      <c r="M621" s="227">
        <v>15</v>
      </c>
      <c r="N621" s="162">
        <f t="shared" si="51"/>
        <v>115.37893</v>
      </c>
      <c r="O621" s="161">
        <f>IF(H621="Accessories",0,(VLOOKUP(C621&amp;H621,EE!$I:$L,4,FALSE)))</f>
        <v>2.64</v>
      </c>
      <c r="P621" s="161">
        <f>IF('Simulação Added Value'!$M$5="GERENTE DE CONTA",((N621+O621)/(1-'Simulação Added Value'!$E$19)),((N621+O621)/(1-0.3)))</f>
        <v>161.66976712328767</v>
      </c>
      <c r="Q621" s="190"/>
      <c r="R621" s="190"/>
      <c r="S621" s="188">
        <v>115.37893</v>
      </c>
      <c r="T621" s="188">
        <f>VLOOKUP(A621,'[1]Copia Custo Periodico P_Simulad'!$A:$I,9,0)</f>
        <v>115.37893</v>
      </c>
      <c r="U621" s="188">
        <f t="shared" si="49"/>
        <v>0</v>
      </c>
      <c r="V621" s="148">
        <f t="shared" si="50"/>
        <v>0</v>
      </c>
      <c r="W621" s="190"/>
      <c r="X621" s="190"/>
      <c r="Y621" s="190"/>
    </row>
    <row r="622" spans="1:25" ht="15" customHeight="1">
      <c r="A622" s="46" t="str">
        <f t="shared" si="48"/>
        <v>BR0123592064</v>
      </c>
      <c r="B622" s="190" t="s">
        <v>2626</v>
      </c>
      <c r="C622" s="198">
        <v>2064</v>
      </c>
      <c r="D622" t="s">
        <v>1124</v>
      </c>
      <c r="E622" s="190"/>
      <c r="F622" s="39" t="s">
        <v>3014</v>
      </c>
      <c r="G622" t="s">
        <v>3015</v>
      </c>
      <c r="H622" s="190" t="s">
        <v>294</v>
      </c>
      <c r="I622" s="190"/>
      <c r="J622" s="190"/>
      <c r="K622" s="190"/>
      <c r="L622" s="190"/>
      <c r="M622" s="227">
        <v>15</v>
      </c>
      <c r="N622" s="162">
        <f t="shared" si="51"/>
        <v>119.845</v>
      </c>
      <c r="O622" s="161">
        <f>IF(H622="Accessories",0,(VLOOKUP(C622&amp;H622,EE!$I:$L,4,FALSE)))</f>
        <v>2.64</v>
      </c>
      <c r="P622" s="161">
        <f>IF('Simulação Added Value'!$M$5="GERENTE DE CONTA",((N622+O622)/(1-'Simulação Added Value'!$E$19)),((N622+O622)/(1-0.3)))</f>
        <v>167.7876712328767</v>
      </c>
      <c r="Q622" s="190"/>
      <c r="R622" s="190"/>
      <c r="S622" s="188">
        <v>119.845</v>
      </c>
      <c r="T622" s="188">
        <f>VLOOKUP(A622,'[1]Copia Custo Periodico P_Simulad'!$A:$I,9,0)</f>
        <v>119.845</v>
      </c>
      <c r="U622" s="188">
        <f t="shared" si="49"/>
        <v>0</v>
      </c>
      <c r="V622" s="148">
        <f t="shared" si="50"/>
        <v>0</v>
      </c>
      <c r="W622" s="190"/>
      <c r="X622" s="190"/>
      <c r="Y622" s="190"/>
    </row>
    <row r="623" spans="1:25" ht="15" customHeight="1">
      <c r="A623" s="46" t="str">
        <f t="shared" si="48"/>
        <v>br0123602060</v>
      </c>
      <c r="B623" s="190" t="s">
        <v>2626</v>
      </c>
      <c r="C623" s="190">
        <v>2060</v>
      </c>
      <c r="D623" t="s">
        <v>1124</v>
      </c>
      <c r="E623" s="190"/>
      <c r="F623" s="190" t="s">
        <v>3032</v>
      </c>
      <c r="G623" t="s">
        <v>2996</v>
      </c>
      <c r="H623" s="190" t="s">
        <v>294</v>
      </c>
      <c r="I623" s="190"/>
      <c r="J623" s="190"/>
      <c r="K623" s="190"/>
      <c r="L623" s="190"/>
      <c r="M623" s="227">
        <v>15</v>
      </c>
      <c r="N623" s="162">
        <f t="shared" si="51"/>
        <v>93.380399999999995</v>
      </c>
      <c r="O623" s="161">
        <f>IF(H623="Accessories",0,(VLOOKUP(C623&amp;H623,EE!$I:$L,4,FALSE)))</f>
        <v>2.12</v>
      </c>
      <c r="P623" s="161">
        <f>IF('Simulação Added Value'!$M$5="GERENTE DE CONTA",((N623+O623)/(1-'Simulação Added Value'!$E$19)),((N623+O623)/(1-0.3)))</f>
        <v>130.82246575342467</v>
      </c>
      <c r="Q623" s="190"/>
      <c r="R623" s="190"/>
      <c r="S623" s="188">
        <v>93.380399999999995</v>
      </c>
      <c r="T623" s="188">
        <f>VLOOKUP(A623,'[1]Copia Custo Periodico P_Simulad'!$A:$I,9,0)</f>
        <v>93.380399999999995</v>
      </c>
      <c r="U623" s="188">
        <f t="shared" si="49"/>
        <v>0</v>
      </c>
      <c r="V623" s="148">
        <f t="shared" si="50"/>
        <v>0</v>
      </c>
      <c r="W623" s="190"/>
      <c r="X623" s="190"/>
      <c r="Y623" s="190"/>
    </row>
    <row r="624" spans="1:25" ht="15" customHeight="1">
      <c r="A624" s="46" t="str">
        <f t="shared" si="48"/>
        <v>BR0123602064</v>
      </c>
      <c r="B624" s="190" t="s">
        <v>2626</v>
      </c>
      <c r="C624" s="198">
        <v>2064</v>
      </c>
      <c r="D624" t="s">
        <v>1124</v>
      </c>
      <c r="E624" s="190"/>
      <c r="F624" s="39" t="s">
        <v>2995</v>
      </c>
      <c r="G624" t="s">
        <v>2996</v>
      </c>
      <c r="H624" s="190" t="s">
        <v>294</v>
      </c>
      <c r="I624" s="190"/>
      <c r="J624" s="190"/>
      <c r="K624" s="190"/>
      <c r="L624" s="190"/>
      <c r="M624" s="227">
        <v>15</v>
      </c>
      <c r="N624" s="162">
        <f t="shared" si="51"/>
        <v>114.1568</v>
      </c>
      <c r="O624" s="161">
        <f>IF(H624="Accessories",0,(VLOOKUP(C624&amp;H624,EE!$I:$L,4,FALSE)))</f>
        <v>2.64</v>
      </c>
      <c r="P624" s="161">
        <f>IF('Simulação Added Value'!$M$5="GERENTE DE CONTA",((N624+O624)/(1-'Simulação Added Value'!$E$19)),((N624+O624)/(1-0.3)))</f>
        <v>159.99561643835617</v>
      </c>
      <c r="Q624" s="190"/>
      <c r="R624" s="190"/>
      <c r="S624" s="188">
        <v>114.1568</v>
      </c>
      <c r="T624" s="188">
        <f>VLOOKUP(A624,'[1]Copia Custo Periodico P_Simulad'!$A:$I,9,0)</f>
        <v>114.1568</v>
      </c>
      <c r="U624" s="188">
        <f t="shared" si="49"/>
        <v>0</v>
      </c>
      <c r="V624" s="148">
        <f t="shared" si="50"/>
        <v>0</v>
      </c>
      <c r="W624" s="190"/>
      <c r="X624" s="190"/>
      <c r="Y624" s="190"/>
    </row>
    <row r="625" spans="1:25" ht="15" customHeight="1">
      <c r="A625" s="46" t="str">
        <f t="shared" si="48"/>
        <v>BR0123622064</v>
      </c>
      <c r="B625" s="190" t="s">
        <v>2626</v>
      </c>
      <c r="C625" s="190">
        <v>2064</v>
      </c>
      <c r="D625" t="s">
        <v>1124</v>
      </c>
      <c r="E625" s="190"/>
      <c r="F625" s="190" t="s">
        <v>3039</v>
      </c>
      <c r="G625" t="s">
        <v>3060</v>
      </c>
      <c r="H625" s="190" t="s">
        <v>294</v>
      </c>
      <c r="I625" s="190"/>
      <c r="J625" s="190"/>
      <c r="K625" s="190"/>
      <c r="L625" s="190"/>
      <c r="M625" s="227">
        <v>15</v>
      </c>
      <c r="N625" s="162">
        <f t="shared" si="51"/>
        <v>121.25667</v>
      </c>
      <c r="O625" s="161">
        <f>IF(H625="Accessories",0,(VLOOKUP(C625&amp;H625,EE!$I:$L,4,FALSE)))</f>
        <v>2.64</v>
      </c>
      <c r="P625" s="161">
        <f>IF('Simulação Added Value'!$M$5="GERENTE DE CONTA",((N625+O625)/(1-'Simulação Added Value'!$E$19)),((N625+O625)/(1-0.3)))</f>
        <v>169.72146575342467</v>
      </c>
      <c r="Q625" s="190"/>
      <c r="R625" s="190"/>
      <c r="S625" s="188">
        <v>121.25667</v>
      </c>
      <c r="T625" s="188">
        <f>VLOOKUP(A625,'[1]Copia Custo Periodico P_Simulad'!$A:$I,9,0)</f>
        <v>121.25667</v>
      </c>
      <c r="U625" s="188">
        <f t="shared" si="49"/>
        <v>0</v>
      </c>
      <c r="V625" s="148">
        <f t="shared" si="50"/>
        <v>0</v>
      </c>
      <c r="W625" s="190"/>
      <c r="X625" s="190"/>
      <c r="Y625" s="190"/>
    </row>
    <row r="626" spans="1:25" ht="15" customHeight="1">
      <c r="A626" s="46" t="str">
        <f t="shared" si="48"/>
        <v>BR0123642061</v>
      </c>
      <c r="B626" s="190" t="s">
        <v>2626</v>
      </c>
      <c r="C626" s="198">
        <v>2061</v>
      </c>
      <c r="D626" t="s">
        <v>1124</v>
      </c>
      <c r="E626" s="190"/>
      <c r="F626" s="39" t="s">
        <v>2979</v>
      </c>
      <c r="G626" t="s">
        <v>2980</v>
      </c>
      <c r="H626" s="190" t="s">
        <v>294</v>
      </c>
      <c r="I626" s="190"/>
      <c r="J626" s="190"/>
      <c r="K626" s="190"/>
      <c r="L626" s="190"/>
      <c r="M626" s="227">
        <v>15.5</v>
      </c>
      <c r="N626" s="162">
        <f t="shared" si="51"/>
        <v>75.162009999999995</v>
      </c>
      <c r="O626" s="161">
        <f>IF(H626="Accessories",0,(VLOOKUP(C626&amp;H626,EE!$I:$L,4,FALSE)))</f>
        <v>1.8</v>
      </c>
      <c r="P626" s="161">
        <f>IF('Simulação Added Value'!$M$5="GERENTE DE CONTA",((N626+O626)/(1-'Simulação Added Value'!$E$19)),((N626+O626)/(1-0.3)))</f>
        <v>105.4274109589041</v>
      </c>
      <c r="Q626" s="190"/>
      <c r="R626" s="190"/>
      <c r="S626" s="188">
        <v>75.162009999999995</v>
      </c>
      <c r="T626" s="188">
        <f>VLOOKUP(A626,'[1]Copia Custo Periodico P_Simulad'!$A:$I,9,0)</f>
        <v>75.162009999999995</v>
      </c>
      <c r="U626" s="188">
        <f t="shared" si="49"/>
        <v>0</v>
      </c>
      <c r="V626" s="148">
        <f t="shared" si="50"/>
        <v>0</v>
      </c>
      <c r="W626" s="190"/>
      <c r="X626" s="190"/>
      <c r="Y626" s="190"/>
    </row>
    <row r="627" spans="1:25" ht="15" customHeight="1">
      <c r="A627" s="46" t="str">
        <f t="shared" si="48"/>
        <v>BR0123662064</v>
      </c>
      <c r="B627" s="190" t="s">
        <v>2626</v>
      </c>
      <c r="C627" s="198">
        <v>2064</v>
      </c>
      <c r="D627" t="s">
        <v>1124</v>
      </c>
      <c r="E627" s="190"/>
      <c r="F627" s="39" t="s">
        <v>2989</v>
      </c>
      <c r="G627" t="s">
        <v>2990</v>
      </c>
      <c r="H627" s="190" t="s">
        <v>294</v>
      </c>
      <c r="I627" s="190"/>
      <c r="J627" s="190"/>
      <c r="K627" s="190"/>
      <c r="L627" s="190"/>
      <c r="M627" s="227">
        <v>15</v>
      </c>
      <c r="N627" s="162">
        <f t="shared" si="51"/>
        <v>88.874989999999997</v>
      </c>
      <c r="O627" s="161">
        <f>IF(H627="Accessories",0,(VLOOKUP(C627&amp;H627,EE!$I:$L,4,FALSE)))</f>
        <v>2.64</v>
      </c>
      <c r="P627" s="161">
        <f>IF('Simulação Added Value'!$M$5="GERENTE DE CONTA",((N627+O627)/(1-'Simulação Added Value'!$E$19)),((N627+O627)/(1-0.3)))</f>
        <v>125.363</v>
      </c>
      <c r="Q627" s="63" t="e">
        <f>IF('Simulação Added Value'!$M$5="GERENTE DE CONTA",(((N627+O627)+VLOOKUP(A627,'Simulação Added Value'!$N$42:$O$42,2,0))/(1-'Simulação Added Value'!$E$19)),(((((N627+O627)+VLOOKUP(A627,'Simulação Added Value'!$N$42:$O$42,2,0)))/(1-'Simulação Added Value'!$E$19))))</f>
        <v>#N/A</v>
      </c>
      <c r="R627" s="63"/>
      <c r="S627" s="188">
        <v>88.874989999999997</v>
      </c>
      <c r="T627" s="188">
        <f>VLOOKUP(A627,'[1]Copia Custo Periodico P_Simulad'!$A:$I,9,0)</f>
        <v>88.874989999999997</v>
      </c>
      <c r="U627" s="188">
        <f t="shared" si="49"/>
        <v>0</v>
      </c>
      <c r="V627" s="148">
        <f t="shared" si="50"/>
        <v>0</v>
      </c>
      <c r="W627" s="190"/>
      <c r="X627" s="190"/>
      <c r="Y627" s="190"/>
    </row>
    <row r="628" spans="1:25" ht="15" customHeight="1">
      <c r="A628" s="46" t="str">
        <f t="shared" si="48"/>
        <v>BR0123672064</v>
      </c>
      <c r="B628" s="190" t="s">
        <v>2626</v>
      </c>
      <c r="C628" s="198">
        <v>2064</v>
      </c>
      <c r="D628" t="s">
        <v>1124</v>
      </c>
      <c r="E628" s="190"/>
      <c r="F628" s="39" t="s">
        <v>3006</v>
      </c>
      <c r="G628" t="s">
        <v>3007</v>
      </c>
      <c r="H628" s="190" t="s">
        <v>294</v>
      </c>
      <c r="I628" s="190"/>
      <c r="J628" s="190"/>
      <c r="K628" s="190"/>
      <c r="L628" s="190"/>
      <c r="M628" s="227">
        <v>15</v>
      </c>
      <c r="N628" s="162">
        <f t="shared" si="51"/>
        <v>128.65</v>
      </c>
      <c r="O628" s="161">
        <f>IF(H628="Accessories",0,(VLOOKUP(C628&amp;H628,EE!$I:$L,4,FALSE)))</f>
        <v>2.64</v>
      </c>
      <c r="P628" s="161">
        <f>IF('Simulação Added Value'!$M$5="GERENTE DE CONTA",((N628+O628)/(1-'Simulação Added Value'!$E$19)),((N628+O628)/(1-0.3)))</f>
        <v>179.84931506849315</v>
      </c>
      <c r="Q628" s="63" t="e">
        <f>IF('Simulação Added Value'!$M$5="GERENTE DE CONTA",(((N628+O628)+VLOOKUP(A628,'Simulação Added Value'!$N$42:$O$42,2,0))/(1-'Simulação Added Value'!$E$19)),(((((N628+O628)+VLOOKUP(A628,'Simulação Added Value'!$N$42:$O$42,2,0)))/(1-'Simulação Added Value'!$E$19))))</f>
        <v>#N/A</v>
      </c>
      <c r="R628" s="63"/>
      <c r="S628" s="188">
        <v>128.65</v>
      </c>
      <c r="T628" s="188">
        <f>VLOOKUP(A628,'[1]Copia Custo Periodico P_Simulad'!$A:$I,9,0)</f>
        <v>128.65</v>
      </c>
      <c r="U628" s="188">
        <f t="shared" si="49"/>
        <v>0</v>
      </c>
      <c r="V628" s="148">
        <f t="shared" si="50"/>
        <v>0</v>
      </c>
      <c r="W628" s="190"/>
      <c r="X628" s="190"/>
      <c r="Y628" s="190"/>
    </row>
    <row r="629" spans="1:25" ht="15" customHeight="1">
      <c r="A629" s="46" t="str">
        <f t="shared" si="48"/>
        <v>BR0123712064</v>
      </c>
      <c r="B629" s="190" t="s">
        <v>2626</v>
      </c>
      <c r="C629" s="190">
        <v>2064</v>
      </c>
      <c r="D629" t="s">
        <v>1124</v>
      </c>
      <c r="E629" s="190"/>
      <c r="F629" s="190" t="s">
        <v>3040</v>
      </c>
      <c r="G629" t="s">
        <v>3061</v>
      </c>
      <c r="H629" s="190" t="s">
        <v>294</v>
      </c>
      <c r="I629" s="190"/>
      <c r="J629" s="190"/>
      <c r="K629" s="190"/>
      <c r="L629" s="190"/>
      <c r="M629" s="227">
        <v>15</v>
      </c>
      <c r="N629" s="162">
        <f t="shared" si="51"/>
        <v>119.86906999999999</v>
      </c>
      <c r="O629" s="161">
        <f>IF(H629="Accessories",0,(VLOOKUP(C629&amp;H629,EE!$I:$L,4,FALSE)))</f>
        <v>2.64</v>
      </c>
      <c r="P629" s="161">
        <f>IF('Simulação Added Value'!$M$5="GERENTE DE CONTA",((N629+O629)/(1-'Simulação Added Value'!$E$19)),((N629+O629)/(1-0.3)))</f>
        <v>167.82064383561644</v>
      </c>
      <c r="Q629" s="190"/>
      <c r="R629" s="190"/>
      <c r="S629" s="188">
        <v>119.86906999999999</v>
      </c>
      <c r="T629" s="188">
        <f>VLOOKUP(A629,'[1]Copia Custo Periodico P_Simulad'!$A:$I,9,0)</f>
        <v>119.86906999999999</v>
      </c>
      <c r="U629" s="188">
        <f t="shared" si="49"/>
        <v>0</v>
      </c>
      <c r="V629" s="148">
        <f t="shared" si="50"/>
        <v>0</v>
      </c>
      <c r="W629" s="190"/>
      <c r="X629" s="190"/>
      <c r="Y629" s="190"/>
    </row>
    <row r="630" spans="1:25" ht="15" customHeight="1">
      <c r="A630" s="46" t="str">
        <f t="shared" si="48"/>
        <v>BR0123742064</v>
      </c>
      <c r="B630" s="190" t="s">
        <v>2626</v>
      </c>
      <c r="C630" s="190">
        <v>2064</v>
      </c>
      <c r="D630" t="s">
        <v>1124</v>
      </c>
      <c r="E630" s="190"/>
      <c r="F630" s="190" t="s">
        <v>3045</v>
      </c>
      <c r="G630" t="s">
        <v>3066</v>
      </c>
      <c r="H630" s="190" t="s">
        <v>294</v>
      </c>
      <c r="I630" s="190"/>
      <c r="J630" s="190"/>
      <c r="K630" s="190"/>
      <c r="L630" s="190"/>
      <c r="M630" s="227">
        <v>15</v>
      </c>
      <c r="N630" s="162">
        <f t="shared" si="51"/>
        <v>114.55562999999999</v>
      </c>
      <c r="O630" s="161">
        <f>IF(H630="Accessories",0,(VLOOKUP(C630&amp;H630,EE!$I:$L,4,FALSE)))</f>
        <v>2.64</v>
      </c>
      <c r="P630" s="161">
        <f>IF('Simulação Added Value'!$M$5="GERENTE DE CONTA",((N630+O630)/(1-'Simulação Added Value'!$E$19)),((N630+O630)/(1-0.3)))</f>
        <v>160.54195890410958</v>
      </c>
      <c r="Q630" s="190"/>
      <c r="R630" s="190"/>
      <c r="S630" s="188">
        <v>114.55562999999999</v>
      </c>
      <c r="T630" s="188">
        <f>VLOOKUP(A630,'[1]Copia Custo Periodico P_Simulad'!$A:$I,9,0)</f>
        <v>114.55562999999999</v>
      </c>
      <c r="U630" s="188">
        <f t="shared" si="49"/>
        <v>0</v>
      </c>
      <c r="V630" s="148">
        <f t="shared" si="50"/>
        <v>0</v>
      </c>
      <c r="W630" s="190"/>
      <c r="X630" s="190"/>
      <c r="Y630" s="190"/>
    </row>
    <row r="631" spans="1:25" ht="15" customHeight="1">
      <c r="A631" s="46" t="str">
        <f t="shared" si="48"/>
        <v>BR0123752064</v>
      </c>
      <c r="B631" s="190" t="s">
        <v>2626</v>
      </c>
      <c r="C631" s="190">
        <v>2064</v>
      </c>
      <c r="D631" t="s">
        <v>1124</v>
      </c>
      <c r="E631" s="190"/>
      <c r="F631" s="190" t="s">
        <v>3035</v>
      </c>
      <c r="G631" t="s">
        <v>3057</v>
      </c>
      <c r="H631" s="190" t="s">
        <v>294</v>
      </c>
      <c r="I631" s="190"/>
      <c r="J631" s="190"/>
      <c r="K631" s="190"/>
      <c r="L631" s="190"/>
      <c r="M631" s="227">
        <v>15</v>
      </c>
      <c r="N631" s="162">
        <f t="shared" si="51"/>
        <v>122.07</v>
      </c>
      <c r="O631" s="161">
        <f>IF(H631="Accessories",0,(VLOOKUP(C631&amp;H631,EE!$I:$L,4,FALSE)))</f>
        <v>2.64</v>
      </c>
      <c r="P631" s="161">
        <f>IF('Simulação Added Value'!$M$5="GERENTE DE CONTA",((N631+O631)/(1-'Simulação Added Value'!$E$19)),((N631+O631)/(1-0.3)))</f>
        <v>170.83561643835617</v>
      </c>
      <c r="Q631" s="190"/>
      <c r="R631" s="190"/>
      <c r="S631" s="188">
        <v>122.07</v>
      </c>
      <c r="T631" s="188">
        <f>VLOOKUP(A631,'[1]Copia Custo Periodico P_Simulad'!$A:$I,9,0)</f>
        <v>122.07</v>
      </c>
      <c r="U631" s="188">
        <f t="shared" si="49"/>
        <v>0</v>
      </c>
      <c r="V631" s="148">
        <f t="shared" si="50"/>
        <v>0</v>
      </c>
      <c r="W631" s="190"/>
      <c r="X631" s="190"/>
      <c r="Y631" s="190"/>
    </row>
    <row r="632" spans="1:25" ht="15" customHeight="1">
      <c r="A632" s="46" t="str">
        <f t="shared" si="48"/>
        <v>BR0123772060</v>
      </c>
      <c r="B632" s="190" t="s">
        <v>2626</v>
      </c>
      <c r="C632" s="190">
        <v>2060</v>
      </c>
      <c r="D632" t="s">
        <v>1124</v>
      </c>
      <c r="E632" s="190"/>
      <c r="F632" s="190" t="s">
        <v>3033</v>
      </c>
      <c r="G632" t="s">
        <v>3055</v>
      </c>
      <c r="H632" s="190" t="s">
        <v>294</v>
      </c>
      <c r="I632" s="190"/>
      <c r="J632" s="190"/>
      <c r="K632" s="190"/>
      <c r="L632" s="190"/>
      <c r="M632" s="227">
        <v>15</v>
      </c>
      <c r="N632" s="162">
        <f t="shared" si="51"/>
        <v>92.908829999999995</v>
      </c>
      <c r="O632" s="161">
        <f>IF(H632="Accessories",0,(VLOOKUP(C632&amp;H632,EE!$I:$L,4,FALSE)))</f>
        <v>2.12</v>
      </c>
      <c r="P632" s="161">
        <f>IF('Simulação Added Value'!$M$5="GERENTE DE CONTA",((N632+O632)/(1-'Simulação Added Value'!$E$19)),((N632+O632)/(1-0.3)))</f>
        <v>130.17647945205479</v>
      </c>
      <c r="Q632" s="190"/>
      <c r="R632" s="190"/>
      <c r="S632" s="188">
        <v>92.908829999999995</v>
      </c>
      <c r="T632" s="188">
        <f>VLOOKUP(A632,'[1]Copia Custo Periodico P_Simulad'!$A:$I,9,0)</f>
        <v>92.908829999999995</v>
      </c>
      <c r="U632" s="188">
        <f t="shared" si="49"/>
        <v>0</v>
      </c>
      <c r="V632" s="148">
        <f t="shared" si="50"/>
        <v>0</v>
      </c>
      <c r="W632" s="190"/>
      <c r="X632" s="190"/>
      <c r="Y632" s="190"/>
    </row>
    <row r="633" spans="1:25" ht="15" customHeight="1">
      <c r="A633" s="46" t="str">
        <f t="shared" si="48"/>
        <v>BR0123782064</v>
      </c>
      <c r="B633" s="190" t="s">
        <v>2626</v>
      </c>
      <c r="C633" s="190">
        <v>2064</v>
      </c>
      <c r="D633" s="190" t="s">
        <v>1124</v>
      </c>
      <c r="E633" s="190"/>
      <c r="F633" s="190" t="s">
        <v>3042</v>
      </c>
      <c r="G633" s="190" t="s">
        <v>3063</v>
      </c>
      <c r="H633" s="190" t="s">
        <v>294</v>
      </c>
      <c r="I633" s="190"/>
      <c r="J633" s="190"/>
      <c r="K633" s="190"/>
      <c r="L633" s="190"/>
      <c r="M633" s="227">
        <v>15</v>
      </c>
      <c r="N633" s="162">
        <f t="shared" si="51"/>
        <v>114.97922</v>
      </c>
      <c r="O633" s="161">
        <f>IF(H633="Accessories",0,(VLOOKUP(C633&amp;H633,EE!$I:$L,4,FALSE)))</f>
        <v>2.64</v>
      </c>
      <c r="P633" s="161">
        <f>IF('Simulação Added Value'!$M$5="GERENTE DE CONTA",((N633+O633)/(1-'Simulação Added Value'!$E$19)),((N633+O633)/(1-0.3)))</f>
        <v>161.12221917808219</v>
      </c>
      <c r="Q633" s="190"/>
      <c r="R633" s="190"/>
      <c r="S633" s="188">
        <v>114.97922</v>
      </c>
      <c r="T633" s="188">
        <f>VLOOKUP(A633,'[1]Copia Custo Periodico P_Simulad'!$A:$I,9,0)</f>
        <v>114.97922</v>
      </c>
      <c r="U633" s="188">
        <f t="shared" si="49"/>
        <v>0</v>
      </c>
      <c r="V633" s="148">
        <f t="shared" si="50"/>
        <v>0</v>
      </c>
      <c r="W633" s="190"/>
      <c r="X633" s="190"/>
      <c r="Y633" s="190"/>
    </row>
    <row r="634" spans="1:25" ht="15" customHeight="1">
      <c r="A634" s="46" t="str">
        <f t="shared" si="48"/>
        <v>BR0123792064</v>
      </c>
      <c r="B634" s="190" t="s">
        <v>2626</v>
      </c>
      <c r="C634" s="190">
        <v>2064</v>
      </c>
      <c r="D634" s="190" t="s">
        <v>1124</v>
      </c>
      <c r="E634" s="190"/>
      <c r="F634" s="190" t="s">
        <v>3047</v>
      </c>
      <c r="G634" s="190" t="s">
        <v>3068</v>
      </c>
      <c r="H634" s="190" t="s">
        <v>294</v>
      </c>
      <c r="I634" s="190"/>
      <c r="J634" s="190"/>
      <c r="K634" s="190"/>
      <c r="L634" s="190"/>
      <c r="M634" s="227">
        <v>15</v>
      </c>
      <c r="N634" s="162">
        <f t="shared" si="51"/>
        <v>100.72909</v>
      </c>
      <c r="O634" s="161">
        <f>IF(H634="Accessories",0,(VLOOKUP(C634&amp;H634,EE!$I:$L,4,FALSE)))</f>
        <v>2.64</v>
      </c>
      <c r="P634" s="161">
        <f>IF('Simulação Added Value'!$M$5="GERENTE DE CONTA",((N634+O634)/(1-'Simulação Added Value'!$E$19)),((N634+O634)/(1-0.3)))</f>
        <v>141.60149315068495</v>
      </c>
      <c r="Q634" s="190"/>
      <c r="R634" s="190"/>
      <c r="S634" s="188">
        <v>100.72909</v>
      </c>
      <c r="T634" s="188">
        <f>VLOOKUP(A634,'[1]Copia Custo Periodico P_Simulad'!$A:$I,9,0)</f>
        <v>100.72909</v>
      </c>
      <c r="U634" s="188">
        <f t="shared" si="49"/>
        <v>0</v>
      </c>
      <c r="V634" s="148">
        <f t="shared" si="50"/>
        <v>0</v>
      </c>
      <c r="W634" s="190"/>
      <c r="X634" s="190"/>
      <c r="Y634" s="190"/>
    </row>
    <row r="635" spans="1:25" ht="15" customHeight="1">
      <c r="A635" s="46" t="str">
        <f t="shared" si="48"/>
        <v>BR0123802064</v>
      </c>
      <c r="B635" s="190" t="s">
        <v>2626</v>
      </c>
      <c r="C635" s="190">
        <v>2064</v>
      </c>
      <c r="D635" s="190" t="s">
        <v>1124</v>
      </c>
      <c r="E635" s="190"/>
      <c r="F635" s="190" t="s">
        <v>3038</v>
      </c>
      <c r="G635" s="190" t="s">
        <v>3019</v>
      </c>
      <c r="H635" s="190" t="s">
        <v>294</v>
      </c>
      <c r="I635" s="190"/>
      <c r="J635" s="190"/>
      <c r="K635" s="190"/>
      <c r="L635" s="190"/>
      <c r="M635" s="227">
        <v>15</v>
      </c>
      <c r="N635" s="162">
        <f t="shared" si="51"/>
        <v>119.655</v>
      </c>
      <c r="O635" s="161">
        <f>IF(H635="Accessories",0,(VLOOKUP(C635&amp;H635,EE!$I:$L,4,FALSE)))</f>
        <v>2.64</v>
      </c>
      <c r="P635" s="161">
        <f>IF('Simulação Added Value'!$M$5="GERENTE DE CONTA",((N635+O635)/(1-'Simulação Added Value'!$E$19)),((N635+O635)/(1-0.3)))</f>
        <v>167.52739726027397</v>
      </c>
      <c r="Q635" s="190"/>
      <c r="R635" s="190"/>
      <c r="S635" s="188">
        <v>119.655</v>
      </c>
      <c r="T635" s="188">
        <f>VLOOKUP(A635,'[1]Copia Custo Periodico P_Simulad'!$A:$I,9,0)</f>
        <v>119.655</v>
      </c>
      <c r="U635" s="188">
        <f t="shared" si="49"/>
        <v>0</v>
      </c>
      <c r="V635" s="148">
        <f t="shared" si="50"/>
        <v>0</v>
      </c>
      <c r="W635" s="190"/>
      <c r="X635" s="190"/>
      <c r="Y635" s="190"/>
    </row>
    <row r="636" spans="1:25" ht="15" customHeight="1">
      <c r="A636" s="46" t="str">
        <f t="shared" si="48"/>
        <v>BR0123812064</v>
      </c>
      <c r="B636" s="190" t="s">
        <v>2626</v>
      </c>
      <c r="C636" s="190">
        <v>2064</v>
      </c>
      <c r="D636" s="190" t="s">
        <v>1124</v>
      </c>
      <c r="E636" s="190"/>
      <c r="F636" s="190" t="s">
        <v>3043</v>
      </c>
      <c r="G636" s="190" t="s">
        <v>3064</v>
      </c>
      <c r="H636" s="190" t="s">
        <v>294</v>
      </c>
      <c r="I636" s="190"/>
      <c r="J636" s="190"/>
      <c r="K636" s="190"/>
      <c r="L636" s="190"/>
      <c r="M636" s="227">
        <v>15</v>
      </c>
      <c r="N636" s="162">
        <f t="shared" si="51"/>
        <v>99.250540000000001</v>
      </c>
      <c r="O636" s="161">
        <f>IF(H636="Accessories",0,(VLOOKUP(C636&amp;H636,EE!$I:$L,4,FALSE)))</f>
        <v>2.64</v>
      </c>
      <c r="P636" s="161">
        <f>IF('Simulação Added Value'!$M$5="GERENTE DE CONTA",((N636+O636)/(1-'Simulação Added Value'!$E$19)),((N636+O636)/(1-0.3)))</f>
        <v>139.57608219178084</v>
      </c>
      <c r="Q636" s="190"/>
      <c r="R636" s="190"/>
      <c r="S636" s="188">
        <v>99.250540000000001</v>
      </c>
      <c r="T636" s="188">
        <f>VLOOKUP(A636,'[1]Copia Custo Periodico P_Simulad'!$A:$I,9,0)</f>
        <v>99.250540000000001</v>
      </c>
      <c r="U636" s="188">
        <f t="shared" si="49"/>
        <v>0</v>
      </c>
      <c r="V636" s="148">
        <f t="shared" si="50"/>
        <v>0</v>
      </c>
      <c r="W636" s="190"/>
      <c r="X636" s="190"/>
      <c r="Y636" s="190"/>
    </row>
    <row r="637" spans="1:25" ht="15" customHeight="1">
      <c r="A637" s="46" t="str">
        <f t="shared" si="48"/>
        <v>BR0123822064</v>
      </c>
      <c r="B637" s="190" t="s">
        <v>2626</v>
      </c>
      <c r="C637" s="190">
        <v>2064</v>
      </c>
      <c r="D637" s="190" t="s">
        <v>1124</v>
      </c>
      <c r="E637" s="190"/>
      <c r="F637" s="190" t="s">
        <v>3034</v>
      </c>
      <c r="G637" s="190" t="s">
        <v>3056</v>
      </c>
      <c r="H637" s="190" t="s">
        <v>294</v>
      </c>
      <c r="I637" s="190"/>
      <c r="J637" s="190"/>
      <c r="K637" s="190"/>
      <c r="L637" s="190"/>
      <c r="M637" s="227">
        <v>15</v>
      </c>
      <c r="N637" s="162">
        <f t="shared" si="51"/>
        <v>100.34943</v>
      </c>
      <c r="O637" s="161">
        <f>IF(H637="Accessories",0,(VLOOKUP(C637&amp;H637,EE!$I:$L,4,FALSE)))</f>
        <v>2.64</v>
      </c>
      <c r="P637" s="161">
        <f>IF('Simulação Added Value'!$M$5="GERENTE DE CONTA",((N637+O637)/(1-'Simulação Added Value'!$E$19)),((N637+O637)/(1-0.3)))</f>
        <v>141.08141095890412</v>
      </c>
      <c r="Q637" s="190"/>
      <c r="R637" s="190"/>
      <c r="S637" s="188">
        <v>100.34943</v>
      </c>
      <c r="T637" s="188">
        <f>VLOOKUP(A637,'[1]Copia Custo Periodico P_Simulad'!$A:$I,9,0)</f>
        <v>100.34943</v>
      </c>
      <c r="U637" s="188">
        <f t="shared" si="49"/>
        <v>0</v>
      </c>
      <c r="V637" s="148">
        <f t="shared" si="50"/>
        <v>0</v>
      </c>
      <c r="W637" s="190"/>
      <c r="X637" s="190"/>
      <c r="Y637" s="190"/>
    </row>
    <row r="638" spans="1:25" ht="15" customHeight="1">
      <c r="A638" s="46" t="str">
        <f t="shared" si="48"/>
        <v>BR0123832064</v>
      </c>
      <c r="B638" s="190" t="s">
        <v>2626</v>
      </c>
      <c r="C638" s="190">
        <v>2064</v>
      </c>
      <c r="D638" s="190" t="s">
        <v>1124</v>
      </c>
      <c r="E638" s="190"/>
      <c r="F638" s="190" t="s">
        <v>3041</v>
      </c>
      <c r="G638" s="190" t="s">
        <v>3056</v>
      </c>
      <c r="H638" s="190" t="s">
        <v>294</v>
      </c>
      <c r="I638" s="190"/>
      <c r="J638" s="190"/>
      <c r="K638" s="190"/>
      <c r="L638" s="190"/>
      <c r="M638" s="227">
        <v>15</v>
      </c>
      <c r="N638" s="162">
        <f t="shared" si="51"/>
        <v>101.11753</v>
      </c>
      <c r="O638" s="161">
        <f>IF(H638="Accessories",0,(VLOOKUP(C638&amp;H638,EE!$I:$L,4,FALSE)))</f>
        <v>2.64</v>
      </c>
      <c r="P638" s="161">
        <f>IF('Simulação Added Value'!$M$5="GERENTE DE CONTA",((N638+O638)/(1-'Simulação Added Value'!$E$19)),((N638+O638)/(1-0.3)))</f>
        <v>142.13360273972603</v>
      </c>
      <c r="Q638" s="190"/>
      <c r="R638" s="190"/>
      <c r="S638" s="188">
        <v>101.11753</v>
      </c>
      <c r="T638" s="188">
        <f>VLOOKUP(A638,'[1]Copia Custo Periodico P_Simulad'!$A:$I,9,0)</f>
        <v>101.11753</v>
      </c>
      <c r="U638" s="188">
        <f t="shared" si="49"/>
        <v>0</v>
      </c>
      <c r="V638" s="148">
        <f t="shared" si="50"/>
        <v>0</v>
      </c>
      <c r="W638" s="190"/>
      <c r="X638" s="190"/>
      <c r="Y638" s="190"/>
    </row>
    <row r="639" spans="1:25" ht="15" customHeight="1">
      <c r="A639" s="46" t="str">
        <f t="shared" si="48"/>
        <v>BR0123842064</v>
      </c>
      <c r="B639" s="190" t="s">
        <v>2626</v>
      </c>
      <c r="C639" s="190">
        <v>2064</v>
      </c>
      <c r="D639" s="190" t="s">
        <v>1124</v>
      </c>
      <c r="E639" s="190"/>
      <c r="F639" s="190" t="s">
        <v>3046</v>
      </c>
      <c r="G639" s="190" t="s">
        <v>3067</v>
      </c>
      <c r="H639" s="190" t="s">
        <v>294</v>
      </c>
      <c r="I639" s="190"/>
      <c r="J639" s="190"/>
      <c r="K639" s="190"/>
      <c r="L639" s="190"/>
      <c r="M639" s="227">
        <v>15</v>
      </c>
      <c r="N639" s="162">
        <f t="shared" si="51"/>
        <v>109.61136999999999</v>
      </c>
      <c r="O639" s="161">
        <f>IF(H639="Accessories",0,(VLOOKUP(C639&amp;H639,EE!$I:$L,4,FALSE)))</f>
        <v>2.64</v>
      </c>
      <c r="P639" s="161">
        <f>IF('Simulação Added Value'!$M$5="GERENTE DE CONTA",((N639+O639)/(1-'Simulação Added Value'!$E$19)),((N639+O639)/(1-0.3)))</f>
        <v>153.76900000000001</v>
      </c>
      <c r="Q639" s="190"/>
      <c r="R639" s="190"/>
      <c r="S639" s="188">
        <v>109.61136999999999</v>
      </c>
      <c r="T639" s="188">
        <f>VLOOKUP(A639,'[1]Copia Custo Periodico P_Simulad'!$A:$I,9,0)</f>
        <v>109.61136999999999</v>
      </c>
      <c r="U639" s="188">
        <f t="shared" si="49"/>
        <v>0</v>
      </c>
      <c r="V639" s="148">
        <f t="shared" si="50"/>
        <v>0</v>
      </c>
      <c r="W639" s="190"/>
      <c r="X639" s="190"/>
      <c r="Y639" s="190"/>
    </row>
    <row r="640" spans="1:25" ht="15" customHeight="1">
      <c r="A640" s="46" t="str">
        <f t="shared" si="48"/>
        <v>BR0123932064</v>
      </c>
      <c r="B640" s="190" t="s">
        <v>2626</v>
      </c>
      <c r="C640" s="190">
        <v>2064</v>
      </c>
      <c r="D640" s="190" t="s">
        <v>1124</v>
      </c>
      <c r="E640" s="190"/>
      <c r="F640" s="190" t="s">
        <v>3077</v>
      </c>
      <c r="G640" s="190" t="s">
        <v>3078</v>
      </c>
      <c r="H640" s="190" t="s">
        <v>294</v>
      </c>
      <c r="I640" s="190"/>
      <c r="J640" s="190"/>
      <c r="K640" s="190"/>
      <c r="L640" s="190"/>
      <c r="M640" s="225">
        <v>15</v>
      </c>
      <c r="N640" s="162">
        <f t="shared" si="51"/>
        <v>137.69</v>
      </c>
      <c r="O640" s="161">
        <f>IF(H640="Accessories",0,(VLOOKUP(C640&amp;H640,EE!$I:$L,4,FALSE)))</f>
        <v>2.64</v>
      </c>
      <c r="P640" s="161">
        <f>IF('Simulação Added Value'!$M$5="GERENTE DE CONTA",((N640+O640)/(1-'Simulação Added Value'!$E$19)),((N640+O640)/(1-0.3)))</f>
        <v>192.23287671232876</v>
      </c>
      <c r="Q640" s="190"/>
      <c r="R640" s="190"/>
      <c r="S640" s="193">
        <v>137.69</v>
      </c>
      <c r="T640" s="188">
        <f>VLOOKUP(A640,'[1]Copia Custo Periodico P_Simulad'!$A:$I,9,0)</f>
        <v>137.69</v>
      </c>
      <c r="U640" s="188">
        <f t="shared" si="49"/>
        <v>0</v>
      </c>
      <c r="V640" s="148">
        <f t="shared" si="50"/>
        <v>0</v>
      </c>
      <c r="W640" s="190"/>
      <c r="X640" s="190"/>
      <c r="Y640" s="190"/>
    </row>
    <row r="641" spans="1:25" ht="15" customHeight="1">
      <c r="A641" s="46" t="str">
        <f t="shared" si="48"/>
        <v>BR0123952064</v>
      </c>
      <c r="B641" s="190" t="s">
        <v>2626</v>
      </c>
      <c r="C641" s="190">
        <v>2064</v>
      </c>
      <c r="D641" s="190" t="s">
        <v>1124</v>
      </c>
      <c r="E641" s="190"/>
      <c r="F641" s="190" t="s">
        <v>3081</v>
      </c>
      <c r="G641" s="190" t="s">
        <v>3021</v>
      </c>
      <c r="H641" s="190" t="s">
        <v>294</v>
      </c>
      <c r="I641" s="190"/>
      <c r="J641" s="190"/>
      <c r="K641" s="190"/>
      <c r="L641" s="190"/>
      <c r="M641" s="225">
        <v>15</v>
      </c>
      <c r="N641" s="162">
        <f t="shared" si="51"/>
        <v>104.24033</v>
      </c>
      <c r="O641" s="161">
        <f>IF(H641="Accessories",0,(VLOOKUP(C641&amp;H641,EE!$I:$L,4,FALSE)))</f>
        <v>2.64</v>
      </c>
      <c r="P641" s="161">
        <f>IF('Simulação Added Value'!$M$5="GERENTE DE CONTA",((N641+O641)/(1-'Simulação Added Value'!$E$19)),((N641+O641)/(1-0.3)))</f>
        <v>146.41141095890413</v>
      </c>
      <c r="Q641" s="190"/>
      <c r="R641" s="190"/>
      <c r="S641" s="193">
        <v>104.24033</v>
      </c>
      <c r="T641" s="188">
        <f>VLOOKUP(A641,'[1]Copia Custo Periodico P_Simulad'!$A:$I,9,0)</f>
        <v>104.24033</v>
      </c>
      <c r="U641" s="188">
        <f t="shared" si="49"/>
        <v>0</v>
      </c>
      <c r="V641" s="148">
        <f t="shared" si="50"/>
        <v>0</v>
      </c>
      <c r="W641" s="190"/>
      <c r="X641" s="190"/>
      <c r="Y641" s="190"/>
    </row>
    <row r="642" spans="1:25" ht="15" customHeight="1">
      <c r="A642" s="46" t="str">
        <f t="shared" si="48"/>
        <v>BR0123982064</v>
      </c>
      <c r="B642" s="190" t="s">
        <v>2626</v>
      </c>
      <c r="C642" s="190">
        <v>2064</v>
      </c>
      <c r="D642" s="190" t="s">
        <v>1124</v>
      </c>
      <c r="E642" s="190"/>
      <c r="F642" s="190" t="s">
        <v>3082</v>
      </c>
      <c r="G642" s="190" t="s">
        <v>3098</v>
      </c>
      <c r="H642" s="190" t="s">
        <v>294</v>
      </c>
      <c r="I642" s="190"/>
      <c r="J642" s="190"/>
      <c r="K642" s="190"/>
      <c r="L642" s="190"/>
      <c r="M642" s="225">
        <v>18.899999999999999</v>
      </c>
      <c r="N642" s="162">
        <f t="shared" si="51"/>
        <v>145.154</v>
      </c>
      <c r="O642" s="161">
        <f>IF(H642="Accessories",0,(VLOOKUP(C642&amp;H642,EE!$I:$L,4,FALSE)))</f>
        <v>2.64</v>
      </c>
      <c r="P642" s="161">
        <f>IF('Simulação Added Value'!$M$5="GERENTE DE CONTA",((N642+O642)/(1-'Simulação Added Value'!$E$19)),((N642+O642)/(1-0.3)))</f>
        <v>202.45753424657534</v>
      </c>
      <c r="Q642" s="190"/>
      <c r="R642" s="190"/>
      <c r="S642" s="193">
        <v>145.154</v>
      </c>
      <c r="T642" s="188">
        <f>VLOOKUP(A642,'[1]Copia Custo Periodico P_Simulad'!$A:$I,9,0)</f>
        <v>145.154</v>
      </c>
      <c r="U642" s="188">
        <f t="shared" si="49"/>
        <v>0</v>
      </c>
      <c r="V642" s="148">
        <f t="shared" si="50"/>
        <v>0</v>
      </c>
      <c r="W642" s="190"/>
      <c r="X642" s="190"/>
      <c r="Y642" s="190"/>
    </row>
    <row r="643" spans="1:25" ht="15" customHeight="1">
      <c r="A643" s="46" t="str">
        <f t="shared" ref="A643:A706" si="52">F643&amp;C643</f>
        <v>BR0124012064</v>
      </c>
      <c r="B643" s="190" t="s">
        <v>2626</v>
      </c>
      <c r="C643" s="190">
        <v>2064</v>
      </c>
      <c r="D643" s="190" t="s">
        <v>1124</v>
      </c>
      <c r="E643" s="190"/>
      <c r="F643" s="190" t="s">
        <v>3075</v>
      </c>
      <c r="G643" s="190" t="s">
        <v>3076</v>
      </c>
      <c r="H643" s="190" t="s">
        <v>294</v>
      </c>
      <c r="I643" s="190"/>
      <c r="J643" s="190"/>
      <c r="K643" s="190"/>
      <c r="L643" s="190"/>
      <c r="M643" s="225">
        <v>18</v>
      </c>
      <c r="N643" s="162">
        <f t="shared" si="51"/>
        <v>142.06587999999999</v>
      </c>
      <c r="O643" s="161">
        <f>IF(H643="Accessories",0,(VLOOKUP(C643&amp;H643,EE!$I:$L,4,FALSE)))</f>
        <v>2.64</v>
      </c>
      <c r="P643" s="161">
        <f>IF('Simulação Added Value'!$M$5="GERENTE DE CONTA",((N643+O643)/(1-'Simulação Added Value'!$E$19)),((N643+O643)/(1-0.3)))</f>
        <v>198.22723287671229</v>
      </c>
      <c r="Q643" s="190"/>
      <c r="R643" s="190"/>
      <c r="S643" s="193">
        <v>142.06587999999999</v>
      </c>
      <c r="T643" s="188">
        <f>VLOOKUP(A643,'[1]Copia Custo Periodico P_Simulad'!$A:$I,9,0)</f>
        <v>142.06587999999999</v>
      </c>
      <c r="U643" s="188">
        <f t="shared" ref="U643:U706" si="53">T643-S643</f>
        <v>0</v>
      </c>
      <c r="V643" s="148">
        <f t="shared" ref="V643:V706" si="54">IF(S643=0,0,T643/S643-1)</f>
        <v>0</v>
      </c>
      <c r="W643" s="190"/>
      <c r="X643" s="190"/>
      <c r="Y643" s="190"/>
    </row>
    <row r="644" spans="1:25" ht="15" customHeight="1">
      <c r="A644" s="46" t="str">
        <f t="shared" si="52"/>
        <v>BR0122722064</v>
      </c>
      <c r="B644" s="190" t="s">
        <v>2626</v>
      </c>
      <c r="C644" s="190">
        <v>2064</v>
      </c>
      <c r="D644" s="190" t="s">
        <v>1124</v>
      </c>
      <c r="E644" s="190"/>
      <c r="F644" s="39" t="s">
        <v>2826</v>
      </c>
      <c r="G644" s="190" t="s">
        <v>2827</v>
      </c>
      <c r="H644" s="190" t="s">
        <v>294</v>
      </c>
      <c r="I644" s="190"/>
      <c r="J644" s="190"/>
      <c r="K644" s="190"/>
      <c r="L644" s="190"/>
      <c r="M644" s="223">
        <v>13.5</v>
      </c>
      <c r="N644" s="162">
        <f t="shared" si="51"/>
        <v>120.78658</v>
      </c>
      <c r="O644" s="161">
        <f>IF(H644="Accessories",0,(VLOOKUP(C644&amp;H644,EE!$I:$L,4,FALSE)))</f>
        <v>2.64</v>
      </c>
      <c r="P644" s="161">
        <f>IF('Simulação Added Value'!$M$5="GERENTE DE CONTA",((N644+O644)/(1-'Simulação Added Value'!$E$19)),((N644+O644)/(1-0.3)))</f>
        <v>169.07750684931509</v>
      </c>
      <c r="Q644" s="190"/>
      <c r="R644" s="190"/>
      <c r="S644" s="188">
        <v>120.78658</v>
      </c>
      <c r="T644" s="188">
        <f>VLOOKUP(A644,'[1]Copia Custo Periodico P_Simulad'!$A:$I,9,0)</f>
        <v>120.78658</v>
      </c>
      <c r="U644" s="188">
        <f t="shared" si="53"/>
        <v>0</v>
      </c>
      <c r="V644" s="148">
        <f t="shared" si="54"/>
        <v>0</v>
      </c>
      <c r="W644" s="190"/>
      <c r="X644" s="190"/>
      <c r="Y644" s="190"/>
    </row>
    <row r="645" spans="1:25" ht="15" customHeight="1">
      <c r="A645" s="46" t="str">
        <f t="shared" si="52"/>
        <v>BR0001022064</v>
      </c>
      <c r="B645" s="190" t="s">
        <v>2626</v>
      </c>
      <c r="C645" s="198">
        <v>2064</v>
      </c>
      <c r="D645" s="190" t="s">
        <v>1124</v>
      </c>
      <c r="E645" s="190"/>
      <c r="F645" s="39" t="s">
        <v>1288</v>
      </c>
      <c r="G645" s="190" t="s">
        <v>2606</v>
      </c>
      <c r="H645" s="190" t="s">
        <v>294</v>
      </c>
      <c r="I645" s="190"/>
      <c r="J645" s="190"/>
      <c r="K645" s="190"/>
      <c r="L645" s="190"/>
      <c r="M645" s="225">
        <v>19.5</v>
      </c>
      <c r="N645" s="162">
        <f t="shared" si="51"/>
        <v>154.43871999999999</v>
      </c>
      <c r="O645" s="161">
        <f>IF(H645="Accessories",0,(VLOOKUP(C645&amp;H645,EE!$I:$L,4,FALSE)))</f>
        <v>2.64</v>
      </c>
      <c r="P645" s="161">
        <f>IF('Simulação Added Value'!$M$5="GERENTE DE CONTA",((N645+O645)/(1-'Simulação Added Value'!$E$19)),((N645+O645)/(1-0.3)))</f>
        <v>215.17632876712327</v>
      </c>
      <c r="Q645" s="190"/>
      <c r="R645" s="190"/>
      <c r="S645" s="188">
        <v>154.43871999999999</v>
      </c>
      <c r="T645" s="188">
        <f>VLOOKUP(A645,'[1]Copia Custo Periodico P_Simulad'!$A:$I,9,0)</f>
        <v>154.43871999999999</v>
      </c>
      <c r="U645" s="188">
        <f t="shared" si="53"/>
        <v>0</v>
      </c>
      <c r="V645" s="148">
        <f t="shared" si="54"/>
        <v>0</v>
      </c>
      <c r="W645" s="190"/>
      <c r="X645" s="190"/>
      <c r="Y645" s="190"/>
    </row>
    <row r="646" spans="1:25" ht="15" customHeight="1">
      <c r="A646" s="46" t="str">
        <f t="shared" si="52"/>
        <v>BR0004352060</v>
      </c>
      <c r="B646" s="190" t="s">
        <v>2626</v>
      </c>
      <c r="C646" s="190">
        <v>2060</v>
      </c>
      <c r="D646" s="190" t="s">
        <v>1124</v>
      </c>
      <c r="E646" s="190"/>
      <c r="F646" s="39" t="s">
        <v>2218</v>
      </c>
      <c r="G646" s="190" t="s">
        <v>2219</v>
      </c>
      <c r="H646" s="190" t="s">
        <v>294</v>
      </c>
      <c r="I646" s="190"/>
      <c r="J646" s="190"/>
      <c r="K646" s="190"/>
      <c r="L646" s="190"/>
      <c r="M646" s="223">
        <v>13.2</v>
      </c>
      <c r="N646" s="162">
        <f t="shared" si="51"/>
        <v>103.81</v>
      </c>
      <c r="O646" s="161">
        <f>IF(H646="Accessories",0,(VLOOKUP(C646&amp;H646,EE!$I:$L,4,FALSE)))</f>
        <v>2.12</v>
      </c>
      <c r="P646" s="161">
        <f>IF('Simulação Added Value'!$M$5="GERENTE DE CONTA",((N646+O646)/(1-'Simulação Added Value'!$E$19)),((N646+O646)/(1-0.3)))</f>
        <v>145.10958904109592</v>
      </c>
      <c r="Q646" s="190"/>
      <c r="R646" s="190"/>
      <c r="S646" s="188">
        <v>103.81</v>
      </c>
      <c r="T646" s="188">
        <f>VLOOKUP(A646,'[1]Copia Custo Periodico P_Simulad'!$A:$I,9,0)</f>
        <v>103.81</v>
      </c>
      <c r="U646" s="188">
        <f t="shared" si="53"/>
        <v>0</v>
      </c>
      <c r="V646" s="148">
        <f t="shared" si="54"/>
        <v>0</v>
      </c>
      <c r="W646" s="190"/>
      <c r="X646" s="190"/>
      <c r="Y646" s="190"/>
    </row>
    <row r="647" spans="1:25" ht="15" customHeight="1">
      <c r="A647" s="46" t="str">
        <f t="shared" si="52"/>
        <v>BR0112982060</v>
      </c>
      <c r="B647" s="190" t="s">
        <v>2626</v>
      </c>
      <c r="C647" s="190">
        <v>2060</v>
      </c>
      <c r="D647" s="190" t="s">
        <v>1124</v>
      </c>
      <c r="E647" s="157">
        <v>320011298</v>
      </c>
      <c r="F647" s="39" t="s">
        <v>1254</v>
      </c>
      <c r="G647" s="190" t="s">
        <v>1772</v>
      </c>
      <c r="H647" s="190" t="s">
        <v>294</v>
      </c>
      <c r="I647" s="190"/>
      <c r="J647" s="190"/>
      <c r="K647" s="190"/>
      <c r="L647" s="190"/>
      <c r="M647" s="226">
        <v>15</v>
      </c>
      <c r="N647" s="162">
        <f t="shared" si="51"/>
        <v>130.59333000000001</v>
      </c>
      <c r="O647" s="161">
        <f>IF(H647="Accessories",0,(VLOOKUP(C647&amp;H647,EE!$I:$L,4,FALSE)))</f>
        <v>2.12</v>
      </c>
      <c r="P647" s="161">
        <f>IF('Simulação Added Value'!$M$5="GERENTE DE CONTA",((N647+O647)/(1-'Simulação Added Value'!$E$19)),((N647+O647)/(1-0.3)))</f>
        <v>181.79908219178085</v>
      </c>
      <c r="Q647" s="63" t="e">
        <f>IF('Simulação Added Value'!$M$5="GERENTE DE CONTA",(((N647+O647)+VLOOKUP(A647,'Simulação Added Value'!$N$42:$O$42,2,0))/(1-'Simulação Added Value'!$E$19)),(((((N647+O647)+VLOOKUP(A647,'Simulação Added Value'!$N$42:$O$42,2,0)))/(1-'Simulação Added Value'!$E$19))))</f>
        <v>#N/A</v>
      </c>
      <c r="R647" s="63"/>
      <c r="S647" s="188">
        <v>130.59333000000001</v>
      </c>
      <c r="T647" s="188">
        <f>VLOOKUP(A647,'[1]Copia Custo Periodico P_Simulad'!$A:$I,9,0)</f>
        <v>130.59333000000001</v>
      </c>
      <c r="U647" s="188">
        <f t="shared" si="53"/>
        <v>0</v>
      </c>
      <c r="V647" s="148">
        <f t="shared" si="54"/>
        <v>0</v>
      </c>
      <c r="W647" s="188"/>
      <c r="X647" s="191"/>
      <c r="Y647" s="191"/>
    </row>
    <row r="648" spans="1:25" ht="15" customHeight="1">
      <c r="A648" s="46" t="str">
        <f t="shared" si="52"/>
        <v>BR0092722060</v>
      </c>
      <c r="B648" s="190" t="s">
        <v>2626</v>
      </c>
      <c r="C648" s="190">
        <v>2060</v>
      </c>
      <c r="D648" s="190" t="s">
        <v>1124</v>
      </c>
      <c r="E648" s="157">
        <v>320009272</v>
      </c>
      <c r="F648" s="39" t="s">
        <v>1214</v>
      </c>
      <c r="G648" s="190" t="s">
        <v>1735</v>
      </c>
      <c r="H648" s="190" t="s">
        <v>294</v>
      </c>
      <c r="I648" s="190"/>
      <c r="J648" s="190"/>
      <c r="K648" s="190"/>
      <c r="L648" s="190"/>
      <c r="M648" s="226">
        <v>19.5</v>
      </c>
      <c r="N648" s="162">
        <f t="shared" si="51"/>
        <v>145.76667</v>
      </c>
      <c r="O648" s="161">
        <f>IF(H648="Accessories",0,(VLOOKUP(C648&amp;H648,EE!$I:$L,4,FALSE)))</f>
        <v>2.12</v>
      </c>
      <c r="P648" s="161">
        <f>IF('Simulação Added Value'!$M$5="GERENTE DE CONTA",((N648+O648)/(1-'Simulação Added Value'!$E$19)),((N648+O648)/(1-0.3)))</f>
        <v>202.58447945205481</v>
      </c>
      <c r="Q648" s="63" t="e">
        <f>IF('Simulação Added Value'!$M$5="GERENTE DE CONTA",(((N648+O648)+VLOOKUP(A648,'Simulação Added Value'!$N$42:$O$42,2,0))/(1-'Simulação Added Value'!$E$19)),(((((N648+O648)+VLOOKUP(A648,'Simulação Added Value'!$N$42:$O$42,2,0)))/(1-'Simulação Added Value'!$E$19))))</f>
        <v>#N/A</v>
      </c>
      <c r="R648" s="63"/>
      <c r="S648" s="188">
        <v>145.76667</v>
      </c>
      <c r="T648" s="188">
        <f>VLOOKUP(A648,'[1]Copia Custo Periodico P_Simulad'!$A:$I,9,0)</f>
        <v>145.76667</v>
      </c>
      <c r="U648" s="188">
        <f t="shared" si="53"/>
        <v>0</v>
      </c>
      <c r="V648" s="148">
        <f t="shared" si="54"/>
        <v>0</v>
      </c>
      <c r="W648" s="188"/>
      <c r="X648" s="191"/>
      <c r="Y648" s="191"/>
    </row>
    <row r="649" spans="1:25" ht="15" customHeight="1">
      <c r="A649" s="46" t="str">
        <f t="shared" si="52"/>
        <v>BR0069402060</v>
      </c>
      <c r="B649" s="190" t="s">
        <v>2626</v>
      </c>
      <c r="C649" s="190">
        <v>2060</v>
      </c>
      <c r="D649" s="190" t="s">
        <v>1124</v>
      </c>
      <c r="E649" s="190">
        <v>320006940</v>
      </c>
      <c r="F649" s="39" t="s">
        <v>1516</v>
      </c>
      <c r="G649" s="190" t="s">
        <v>2007</v>
      </c>
      <c r="H649" s="190" t="s">
        <v>294</v>
      </c>
      <c r="I649" s="190"/>
      <c r="J649" s="190"/>
      <c r="K649" s="190"/>
      <c r="L649" s="190"/>
      <c r="M649" s="223">
        <v>15</v>
      </c>
      <c r="N649" s="162">
        <f t="shared" si="51"/>
        <v>138.14211</v>
      </c>
      <c r="O649" s="161">
        <f>IF(H649="Accessories",0,(VLOOKUP(C649&amp;H649,EE!$I:$L,4,FALSE)))</f>
        <v>2.12</v>
      </c>
      <c r="P649" s="161">
        <f>IF('Simulação Added Value'!$M$5="GERENTE DE CONTA",((N649+O649)/(1-'Simulação Added Value'!$E$19)),((N649+O649)/(1-0.3)))</f>
        <v>192.13987671232877</v>
      </c>
      <c r="Q649" s="63" t="e">
        <f>IF('Simulação Added Value'!$M$5="GERENTE DE CONTA",(((N649+O649)+VLOOKUP(A649,'Simulação Added Value'!$N$42:$O$42,2,0))/(1-'Simulação Added Value'!$E$19)),(((((N649+O649)+VLOOKUP(A649,'Simulação Added Value'!$N$42:$O$42,2,0)))/(1-'Simulação Added Value'!$E$19))))</f>
        <v>#N/A</v>
      </c>
      <c r="R649" s="63"/>
      <c r="S649" s="188">
        <v>138.14211</v>
      </c>
      <c r="T649" s="188">
        <f>VLOOKUP(A649,'[1]Copia Custo Periodico P_Simulad'!$A:$I,9,0)</f>
        <v>138.14211</v>
      </c>
      <c r="U649" s="188">
        <f t="shared" si="53"/>
        <v>0</v>
      </c>
      <c r="V649" s="148">
        <f t="shared" si="54"/>
        <v>0</v>
      </c>
      <c r="W649" s="190"/>
      <c r="X649" s="190"/>
      <c r="Y649" s="190"/>
    </row>
    <row r="650" spans="1:25" ht="15" customHeight="1">
      <c r="A650" s="46" t="str">
        <f t="shared" si="52"/>
        <v>BR0121412064</v>
      </c>
      <c r="B650" s="190" t="s">
        <v>2626</v>
      </c>
      <c r="C650" s="190">
        <v>2064</v>
      </c>
      <c r="D650" s="190" t="s">
        <v>1124</v>
      </c>
      <c r="E650" s="190"/>
      <c r="F650" s="39" t="s">
        <v>2172</v>
      </c>
      <c r="G650" s="190" t="s">
        <v>2173</v>
      </c>
      <c r="H650" s="190" t="s">
        <v>294</v>
      </c>
      <c r="I650" s="190"/>
      <c r="J650" s="190"/>
      <c r="K650" s="190"/>
      <c r="L650" s="190"/>
      <c r="M650" s="223">
        <v>13.5</v>
      </c>
      <c r="N650" s="162">
        <f t="shared" si="51"/>
        <v>111.49272999999999</v>
      </c>
      <c r="O650" s="161">
        <f>IF(H650="Accessories",0,(VLOOKUP(C650&amp;H650,EE!$I:$L,4,FALSE)))</f>
        <v>2.64</v>
      </c>
      <c r="P650" s="161">
        <f>IF('Simulação Added Value'!$M$5="GERENTE DE CONTA",((N650+O650)/(1-'Simulação Added Value'!$E$19)),((N650+O650)/(1-0.3)))</f>
        <v>156.34620547945204</v>
      </c>
      <c r="Q650" s="190"/>
      <c r="R650" s="190"/>
      <c r="S650" s="188">
        <v>111.49272999999999</v>
      </c>
      <c r="T650" s="188">
        <f>VLOOKUP(A650,'[1]Copia Custo Periodico P_Simulad'!$A:$I,9,0)</f>
        <v>111.49272999999999</v>
      </c>
      <c r="U650" s="188">
        <f t="shared" si="53"/>
        <v>0</v>
      </c>
      <c r="V650" s="148">
        <f t="shared" si="54"/>
        <v>0</v>
      </c>
      <c r="W650" s="190"/>
      <c r="X650" s="190"/>
      <c r="Y650" s="190"/>
    </row>
    <row r="651" spans="1:25" ht="15" customHeight="1">
      <c r="A651" s="46" t="str">
        <f t="shared" si="52"/>
        <v>BR0016592060</v>
      </c>
      <c r="B651" s="190" t="s">
        <v>2626</v>
      </c>
      <c r="C651" s="190">
        <v>2060</v>
      </c>
      <c r="D651" s="190" t="s">
        <v>1124</v>
      </c>
      <c r="E651" s="157">
        <v>320001659</v>
      </c>
      <c r="F651" s="39" t="s">
        <v>1290</v>
      </c>
      <c r="G651" s="190" t="s">
        <v>1805</v>
      </c>
      <c r="H651" s="190" t="s">
        <v>294</v>
      </c>
      <c r="I651" s="190"/>
      <c r="J651" s="190"/>
      <c r="K651" s="190"/>
      <c r="L651" s="190"/>
      <c r="M651" s="226">
        <v>19.5</v>
      </c>
      <c r="N651" s="162">
        <f t="shared" si="51"/>
        <v>149.15443999999999</v>
      </c>
      <c r="O651" s="161">
        <f>IF(H651="Accessories",0,(VLOOKUP(C651&amp;H651,EE!$I:$L,4,FALSE)))</f>
        <v>2.12</v>
      </c>
      <c r="P651" s="161">
        <f>IF('Simulação Added Value'!$M$5="GERENTE DE CONTA",((N651+O651)/(1-'Simulação Added Value'!$E$19)),((N651+O651)/(1-0.3)))</f>
        <v>207.22526027397259</v>
      </c>
      <c r="Q651" s="63" t="e">
        <f>IF('Simulação Added Value'!$M$5="GERENTE DE CONTA",(((N651+O651)+VLOOKUP(A651,'Simulação Added Value'!$N$42:$O$42,2,0))/(1-'Simulação Added Value'!$E$19)),(((((N651+O651)+VLOOKUP(A651,'Simulação Added Value'!$N$42:$O$42,2,0)))/(1-'Simulação Added Value'!$E$19))))</f>
        <v>#N/A</v>
      </c>
      <c r="R651" s="63"/>
      <c r="S651" s="188">
        <v>149.15443999999999</v>
      </c>
      <c r="T651" s="188">
        <f>VLOOKUP(A651,'[1]Copia Custo Periodico P_Simulad'!$A:$I,9,0)</f>
        <v>149.15443999999999</v>
      </c>
      <c r="U651" s="188">
        <f t="shared" si="53"/>
        <v>0</v>
      </c>
      <c r="V651" s="148">
        <f t="shared" si="54"/>
        <v>0</v>
      </c>
      <c r="W651" s="188"/>
      <c r="X651" s="191"/>
      <c r="Y651" s="191"/>
    </row>
    <row r="652" spans="1:25" ht="15" customHeight="1">
      <c r="A652" s="46" t="str">
        <f t="shared" si="52"/>
        <v>BR0120182060</v>
      </c>
      <c r="B652" s="190" t="s">
        <v>2626</v>
      </c>
      <c r="C652" s="190">
        <v>2060</v>
      </c>
      <c r="D652" s="190" t="s">
        <v>1124</v>
      </c>
      <c r="E652" s="190"/>
      <c r="F652" s="39" t="s">
        <v>1370</v>
      </c>
      <c r="G652" s="190" t="s">
        <v>2836</v>
      </c>
      <c r="H652" s="190" t="s">
        <v>294</v>
      </c>
      <c r="I652" s="190"/>
      <c r="J652" s="190"/>
      <c r="K652" s="190"/>
      <c r="L652" s="190"/>
      <c r="M652" s="223">
        <v>15.2</v>
      </c>
      <c r="N652" s="162">
        <f t="shared" si="51"/>
        <v>134.77587</v>
      </c>
      <c r="O652" s="161">
        <f>IF(H652="Accessories",0,(VLOOKUP(C652&amp;H652,EE!$I:$L,4,FALSE)))</f>
        <v>2.12</v>
      </c>
      <c r="P652" s="161">
        <f>IF('Simulação Added Value'!$M$5="GERENTE DE CONTA",((N652+O652)/(1-'Simulação Added Value'!$E$19)),((N652+O652)/(1-0.3)))</f>
        <v>187.5285890410959</v>
      </c>
      <c r="Q652" s="190"/>
      <c r="R652" s="190"/>
      <c r="S652" s="193">
        <v>134.77587</v>
      </c>
      <c r="T652" s="188">
        <f>VLOOKUP(A652,'[1]Copia Custo Periodico P_Simulad'!$A:$I,9,0)</f>
        <v>134.77587</v>
      </c>
      <c r="U652" s="188">
        <f t="shared" si="53"/>
        <v>0</v>
      </c>
      <c r="V652" s="148">
        <f t="shared" si="54"/>
        <v>0</v>
      </c>
      <c r="W652" s="190"/>
      <c r="X652" s="190"/>
      <c r="Y652" s="190"/>
    </row>
    <row r="653" spans="1:25" ht="15" customHeight="1">
      <c r="A653" s="46" t="str">
        <f t="shared" si="52"/>
        <v>BR0120212060</v>
      </c>
      <c r="B653" s="190" t="s">
        <v>2626</v>
      </c>
      <c r="C653" s="190">
        <v>2060</v>
      </c>
      <c r="D653" s="190" t="s">
        <v>1124</v>
      </c>
      <c r="E653" s="190"/>
      <c r="F653" s="39" t="s">
        <v>1359</v>
      </c>
      <c r="G653" s="190" t="s">
        <v>2884</v>
      </c>
      <c r="H653" s="190" t="s">
        <v>294</v>
      </c>
      <c r="I653" s="190"/>
      <c r="J653" s="190"/>
      <c r="K653" s="190"/>
      <c r="L653" s="190"/>
      <c r="M653" s="227">
        <v>15.5</v>
      </c>
      <c r="N653" s="162">
        <f t="shared" si="51"/>
        <v>137.94541000000001</v>
      </c>
      <c r="O653" s="161">
        <f>IF(H653="Accessories",0,(VLOOKUP(C653&amp;H653,EE!$I:$L,4,FALSE)))</f>
        <v>2.12</v>
      </c>
      <c r="P653" s="161">
        <f>IF('Simulação Added Value'!$M$5="GERENTE DE CONTA",((N653+O653)/(1-'Simulação Added Value'!$E$19)),((N653+O653)/(1-0.3)))</f>
        <v>191.87042465753427</v>
      </c>
      <c r="Q653" s="190"/>
      <c r="R653" s="190"/>
      <c r="S653" s="193">
        <v>137.94541000000001</v>
      </c>
      <c r="T653" s="188">
        <f>VLOOKUP(A653,'[1]Copia Custo Periodico P_Simulad'!$A:$I,9,0)</f>
        <v>137.94541000000001</v>
      </c>
      <c r="U653" s="188">
        <f t="shared" si="53"/>
        <v>0</v>
      </c>
      <c r="V653" s="148">
        <f t="shared" si="54"/>
        <v>0</v>
      </c>
      <c r="W653" s="190"/>
      <c r="X653" s="190"/>
      <c r="Y653" s="190"/>
    </row>
    <row r="654" spans="1:25" ht="15" customHeight="1">
      <c r="A654" s="46" t="str">
        <f t="shared" si="52"/>
        <v>BR0028612064</v>
      </c>
      <c r="B654" s="190" t="s">
        <v>2626</v>
      </c>
      <c r="C654" s="190">
        <v>2064</v>
      </c>
      <c r="D654" s="190" t="s">
        <v>1124</v>
      </c>
      <c r="E654" s="190"/>
      <c r="F654" s="39" t="s">
        <v>2079</v>
      </c>
      <c r="G654" s="190" t="s">
        <v>2080</v>
      </c>
      <c r="H654" s="190" t="s">
        <v>294</v>
      </c>
      <c r="I654" s="190"/>
      <c r="J654" s="190"/>
      <c r="K654" s="190"/>
      <c r="L654" s="190"/>
      <c r="M654" s="223">
        <v>18.07</v>
      </c>
      <c r="N654" s="162">
        <f t="shared" si="51"/>
        <v>147.12983</v>
      </c>
      <c r="O654" s="161">
        <f>IF(H654="Accessories",0,(VLOOKUP(C654&amp;H654,EE!$I:$L,4,FALSE)))</f>
        <v>2.64</v>
      </c>
      <c r="P654" s="161">
        <f>IF('Simulação Added Value'!$M$5="GERENTE DE CONTA",((N654+O654)/(1-'Simulação Added Value'!$E$19)),((N654+O654)/(1-0.3)))</f>
        <v>205.16415068493149</v>
      </c>
      <c r="Q654" s="190"/>
      <c r="R654" s="190"/>
      <c r="S654" s="188">
        <v>147.12983</v>
      </c>
      <c r="T654" s="188">
        <f>VLOOKUP(A654,'[1]Copia Custo Periodico P_Simulad'!$A:$I,9,0)</f>
        <v>147.12983</v>
      </c>
      <c r="U654" s="188">
        <f t="shared" si="53"/>
        <v>0</v>
      </c>
      <c r="V654" s="148">
        <f t="shared" si="54"/>
        <v>0</v>
      </c>
      <c r="W654" s="190"/>
      <c r="X654" s="190"/>
      <c r="Y654" s="190"/>
    </row>
    <row r="655" spans="1:25" ht="15" customHeight="1">
      <c r="A655" s="46" t="str">
        <f t="shared" si="52"/>
        <v>BR0120952064</v>
      </c>
      <c r="B655" s="190" t="s">
        <v>2626</v>
      </c>
      <c r="C655" s="190">
        <v>2064</v>
      </c>
      <c r="D655" s="190" t="s">
        <v>1124</v>
      </c>
      <c r="E655" s="190"/>
      <c r="F655" s="39" t="s">
        <v>2230</v>
      </c>
      <c r="G655" s="190" t="s">
        <v>2168</v>
      </c>
      <c r="H655" s="190" t="s">
        <v>294</v>
      </c>
      <c r="I655" s="190"/>
      <c r="J655" s="190"/>
      <c r="K655" s="190"/>
      <c r="L655" s="190"/>
      <c r="M655" s="223">
        <v>13.4</v>
      </c>
      <c r="N655" s="162">
        <f t="shared" si="51"/>
        <v>112.01287000000001</v>
      </c>
      <c r="O655" s="161">
        <f>IF(H655="Accessories",0,(VLOOKUP(C655&amp;H655,EE!$I:$L,4,FALSE)))</f>
        <v>2.64</v>
      </c>
      <c r="P655" s="161">
        <f>IF('Simulação Added Value'!$M$5="GERENTE DE CONTA",((N655+O655)/(1-'Simulação Added Value'!$E$19)),((N655+O655)/(1-0.3)))</f>
        <v>157.05872602739728</v>
      </c>
      <c r="Q655" s="190"/>
      <c r="R655" s="190"/>
      <c r="S655" s="188">
        <v>112.01287000000001</v>
      </c>
      <c r="T655" s="188">
        <f>VLOOKUP(A655,'[1]Copia Custo Periodico P_Simulad'!$A:$I,9,0)</f>
        <v>112.01287000000001</v>
      </c>
      <c r="U655" s="188">
        <f t="shared" si="53"/>
        <v>0</v>
      </c>
      <c r="V655" s="148">
        <f t="shared" si="54"/>
        <v>0</v>
      </c>
      <c r="W655" s="190"/>
      <c r="X655" s="190"/>
      <c r="Y655" s="190"/>
    </row>
    <row r="656" spans="1:25" ht="15" customHeight="1">
      <c r="A656" s="46" t="str">
        <f t="shared" si="52"/>
        <v>BR0121862064</v>
      </c>
      <c r="B656" s="190" t="s">
        <v>2626</v>
      </c>
      <c r="C656" s="198">
        <v>2064</v>
      </c>
      <c r="D656" s="190" t="s">
        <v>1124</v>
      </c>
      <c r="E656" s="190"/>
      <c r="F656" s="39" t="s">
        <v>2532</v>
      </c>
      <c r="G656" s="190" t="s">
        <v>2597</v>
      </c>
      <c r="H656" s="190" t="s">
        <v>294</v>
      </c>
      <c r="I656" s="190"/>
      <c r="J656" s="190"/>
      <c r="K656" s="190"/>
      <c r="L656" s="190"/>
      <c r="M656" s="225">
        <v>13.2</v>
      </c>
      <c r="N656" s="162">
        <f t="shared" si="51"/>
        <v>114.73981000000001</v>
      </c>
      <c r="O656" s="161">
        <f>IF(H656="Accessories",0,(VLOOKUP(C656&amp;H656,EE!$I:$L,4,FALSE)))</f>
        <v>2.64</v>
      </c>
      <c r="P656" s="161">
        <f>IF('Simulação Added Value'!$M$5="GERENTE DE CONTA",((N656+O656)/(1-'Simulação Added Value'!$E$19)),((N656+O656)/(1-0.3)))</f>
        <v>160.79426027397261</v>
      </c>
      <c r="Q656" s="190"/>
      <c r="R656" s="190"/>
      <c r="S656" s="188">
        <v>114.73981000000001</v>
      </c>
      <c r="T656" s="188">
        <f>VLOOKUP(A656,'[1]Copia Custo Periodico P_Simulad'!$A:$I,9,0)</f>
        <v>114.73981000000001</v>
      </c>
      <c r="U656" s="188">
        <f t="shared" si="53"/>
        <v>0</v>
      </c>
      <c r="V656" s="148">
        <f t="shared" si="54"/>
        <v>0</v>
      </c>
      <c r="W656" s="190"/>
      <c r="X656" s="190"/>
      <c r="Y656" s="190"/>
    </row>
    <row r="657" spans="1:25" ht="15" customHeight="1">
      <c r="A657" s="46" t="str">
        <f t="shared" si="52"/>
        <v>BR0000872060</v>
      </c>
      <c r="B657" s="190" t="s">
        <v>2626</v>
      </c>
      <c r="C657" s="190">
        <v>2060</v>
      </c>
      <c r="D657" s="190" t="s">
        <v>1124</v>
      </c>
      <c r="E657" s="156">
        <v>320000087</v>
      </c>
      <c r="F657" s="39" t="s">
        <v>1271</v>
      </c>
      <c r="G657" s="190" t="s">
        <v>1738</v>
      </c>
      <c r="H657" s="190" t="s">
        <v>294</v>
      </c>
      <c r="I657" s="190"/>
      <c r="J657" s="190"/>
      <c r="K657" s="190"/>
      <c r="L657" s="190"/>
      <c r="M657" s="226">
        <v>15.32995</v>
      </c>
      <c r="N657" s="162">
        <f t="shared" si="51"/>
        <v>139.50835000000001</v>
      </c>
      <c r="O657" s="161">
        <f>IF(H657="Accessories",0,(VLOOKUP(C657&amp;H657,EE!$I:$L,4,FALSE)))</f>
        <v>2.12</v>
      </c>
      <c r="P657" s="161">
        <f>IF('Simulação Added Value'!$M$5="GERENTE DE CONTA",((N657+O657)/(1-'Simulação Added Value'!$E$19)),((N657+O657)/(1-0.3)))</f>
        <v>194.0114383561644</v>
      </c>
      <c r="Q657" s="63" t="e">
        <f>IF('Simulação Added Value'!$M$5="GERENTE DE CONTA",(((N657+O657)+VLOOKUP(A657,'Simulação Added Value'!$N$42:$O$42,2,0))/(1-'Simulação Added Value'!$E$19)),(((((N657+O657)+VLOOKUP(A657,'Simulação Added Value'!$N$42:$O$42,2,0)))/(1-'Simulação Added Value'!$E$19))))</f>
        <v>#N/A</v>
      </c>
      <c r="R657" s="63"/>
      <c r="S657" s="188">
        <v>139.50835000000001</v>
      </c>
      <c r="T657" s="188">
        <f>VLOOKUP(A657,'[1]Copia Custo Periodico P_Simulad'!$A:$I,9,0)</f>
        <v>139.50835000000001</v>
      </c>
      <c r="U657" s="188">
        <f t="shared" si="53"/>
        <v>0</v>
      </c>
      <c r="V657" s="148">
        <f t="shared" si="54"/>
        <v>0</v>
      </c>
      <c r="W657" s="188"/>
      <c r="X657" s="191"/>
      <c r="Y657" s="191"/>
    </row>
    <row r="658" spans="1:25" ht="15" customHeight="1">
      <c r="A658" s="46" t="str">
        <f t="shared" si="52"/>
        <v>BR0122592064</v>
      </c>
      <c r="B658" s="190" t="s">
        <v>2626</v>
      </c>
      <c r="C658" s="190">
        <v>2064</v>
      </c>
      <c r="D658" s="190" t="s">
        <v>1124</v>
      </c>
      <c r="E658" s="190"/>
      <c r="F658" s="39" t="s">
        <v>2809</v>
      </c>
      <c r="G658" s="190" t="s">
        <v>2597</v>
      </c>
      <c r="H658" s="190" t="s">
        <v>294</v>
      </c>
      <c r="I658" s="190"/>
      <c r="J658" s="190"/>
      <c r="K658" s="190"/>
      <c r="L658" s="190"/>
      <c r="M658" s="223">
        <v>13</v>
      </c>
      <c r="N658" s="162">
        <f t="shared" si="51"/>
        <v>111.80347</v>
      </c>
      <c r="O658" s="161">
        <f>IF(H658="Accessories",0,(VLOOKUP(C658&amp;H658,EE!$I:$L,4,FALSE)))</f>
        <v>2.64</v>
      </c>
      <c r="P658" s="161">
        <f>IF('Simulação Added Value'!$M$5="GERENTE DE CONTA",((N658+O658)/(1-'Simulação Added Value'!$E$19)),((N658+O658)/(1-0.3)))</f>
        <v>156.77187671232878</v>
      </c>
      <c r="Q658" s="190"/>
      <c r="R658" s="190"/>
      <c r="S658" s="188">
        <v>111.80347</v>
      </c>
      <c r="T658" s="188">
        <f>VLOOKUP(A658,'[1]Copia Custo Periodico P_Simulad'!$A:$I,9,0)</f>
        <v>111.80347</v>
      </c>
      <c r="U658" s="188">
        <f t="shared" si="53"/>
        <v>0</v>
      </c>
      <c r="V658" s="148">
        <f t="shared" si="54"/>
        <v>0</v>
      </c>
      <c r="W658" s="190"/>
      <c r="X658" s="190"/>
      <c r="Y658" s="190"/>
    </row>
    <row r="659" spans="1:25" ht="15" customHeight="1">
      <c r="A659" s="46" t="str">
        <f t="shared" si="52"/>
        <v>BR0019902064</v>
      </c>
      <c r="B659" s="190" t="s">
        <v>2626</v>
      </c>
      <c r="C659" s="190">
        <v>2064</v>
      </c>
      <c r="D659" s="190" t="s">
        <v>1124</v>
      </c>
      <c r="E659" s="190">
        <v>320001990</v>
      </c>
      <c r="F659" s="39" t="s">
        <v>1307</v>
      </c>
      <c r="G659" s="190" t="s">
        <v>1820</v>
      </c>
      <c r="H659" s="190" t="s">
        <v>294</v>
      </c>
      <c r="I659" s="190"/>
      <c r="J659" s="190"/>
      <c r="K659" s="190"/>
      <c r="L659" s="190"/>
      <c r="M659" s="223">
        <v>15</v>
      </c>
      <c r="N659" s="162">
        <f t="shared" si="51"/>
        <v>140.96314000000001</v>
      </c>
      <c r="O659" s="161">
        <f>IF(H659="Accessories",0,(VLOOKUP(C659&amp;H659,EE!$I:$L,4,FALSE)))</f>
        <v>2.64</v>
      </c>
      <c r="P659" s="161">
        <f>IF('Simulação Added Value'!$M$5="GERENTE DE CONTA",((N659+O659)/(1-'Simulação Added Value'!$E$19)),((N659+O659)/(1-0.3)))</f>
        <v>196.71663013698631</v>
      </c>
      <c r="Q659" s="63" t="e">
        <f>IF('Simulação Added Value'!$M$5="GERENTE DE CONTA",(((N659+O659)+VLOOKUP(A659,'Simulação Added Value'!$N$42:$O$42,2,0))/(1-'Simulação Added Value'!$E$19)),(((((N659+O659)+VLOOKUP(A659,'Simulação Added Value'!$N$42:$O$42,2,0)))/(1-'Simulação Added Value'!$E$19))))</f>
        <v>#N/A</v>
      </c>
      <c r="R659" s="63"/>
      <c r="S659" s="188">
        <v>140.96314000000001</v>
      </c>
      <c r="T659" s="188">
        <f>VLOOKUP(A659,'[1]Copia Custo Periodico P_Simulad'!$A:$I,9,0)</f>
        <v>140.96314000000001</v>
      </c>
      <c r="U659" s="188">
        <f t="shared" si="53"/>
        <v>0</v>
      </c>
      <c r="V659" s="148">
        <f t="shared" si="54"/>
        <v>0</v>
      </c>
      <c r="W659" s="190"/>
      <c r="X659" s="190"/>
      <c r="Y659" s="190"/>
    </row>
    <row r="660" spans="1:25" ht="15" customHeight="1">
      <c r="A660" s="46" t="str">
        <f t="shared" si="52"/>
        <v>BR0122612064</v>
      </c>
      <c r="B660" s="190" t="s">
        <v>2626</v>
      </c>
      <c r="C660" s="190">
        <v>2064</v>
      </c>
      <c r="D660" s="190" t="s">
        <v>1124</v>
      </c>
      <c r="E660" s="190"/>
      <c r="F660" s="39" t="s">
        <v>2810</v>
      </c>
      <c r="G660" s="190" t="s">
        <v>2811</v>
      </c>
      <c r="H660" s="190" t="s">
        <v>294</v>
      </c>
      <c r="I660" s="190"/>
      <c r="J660" s="190"/>
      <c r="K660" s="190"/>
      <c r="L660" s="190"/>
      <c r="M660" s="223">
        <v>13.5</v>
      </c>
      <c r="N660" s="162">
        <f t="shared" si="51"/>
        <v>104.39317</v>
      </c>
      <c r="O660" s="161">
        <f>IF(H660="Accessories",0,(VLOOKUP(C660&amp;H660,EE!$I:$L,4,FALSE)))</f>
        <v>2.64</v>
      </c>
      <c r="P660" s="161">
        <f>IF('Simulação Added Value'!$M$5="GERENTE DE CONTA",((N660+O660)/(1-'Simulação Added Value'!$E$19)),((N660+O660)/(1-0.3)))</f>
        <v>146.6207808219178</v>
      </c>
      <c r="Q660" s="190"/>
      <c r="R660" s="190"/>
      <c r="S660" s="188">
        <v>104.39317</v>
      </c>
      <c r="T660" s="188">
        <f>VLOOKUP(A660,'[1]Copia Custo Periodico P_Simulad'!$A:$I,9,0)</f>
        <v>104.39317</v>
      </c>
      <c r="U660" s="188">
        <f t="shared" si="53"/>
        <v>0</v>
      </c>
      <c r="V660" s="148">
        <f t="shared" si="54"/>
        <v>0</v>
      </c>
      <c r="W660" s="190"/>
      <c r="X660" s="190"/>
      <c r="Y660" s="190"/>
    </row>
    <row r="661" spans="1:25" ht="15" customHeight="1">
      <c r="A661" s="46" t="str">
        <f t="shared" si="52"/>
        <v>BR0122172060</v>
      </c>
      <c r="B661" s="190" t="s">
        <v>2626</v>
      </c>
      <c r="C661" s="190">
        <v>2060</v>
      </c>
      <c r="D661" s="190" t="s">
        <v>1124</v>
      </c>
      <c r="E661" s="190"/>
      <c r="F661" s="39" t="s">
        <v>2683</v>
      </c>
      <c r="G661" s="190" t="s">
        <v>2684</v>
      </c>
      <c r="H661" s="190" t="s">
        <v>294</v>
      </c>
      <c r="I661" s="190"/>
      <c r="J661" s="190"/>
      <c r="K661" s="190"/>
      <c r="L661" s="190"/>
      <c r="M661" s="227">
        <v>13.2</v>
      </c>
      <c r="N661" s="162">
        <f t="shared" si="51"/>
        <v>111.80585000000001</v>
      </c>
      <c r="O661" s="161">
        <f>IF(H661="Accessories",0,(VLOOKUP(C661&amp;H661,EE!$I:$L,4,FALSE)))</f>
        <v>2.12</v>
      </c>
      <c r="P661" s="161">
        <f>IF('Simulação Added Value'!$M$5="GERENTE DE CONTA",((N661+O661)/(1-'Simulação Added Value'!$E$19)),((N661+O661)/(1-0.3)))</f>
        <v>156.06280821917809</v>
      </c>
      <c r="Q661" s="190"/>
      <c r="R661" s="190"/>
      <c r="S661" s="193">
        <v>111.80585000000001</v>
      </c>
      <c r="T661" s="188">
        <f>VLOOKUP(A661,'[1]Copia Custo Periodico P_Simulad'!$A:$I,9,0)</f>
        <v>111.80585000000001</v>
      </c>
      <c r="U661" s="188">
        <f t="shared" si="53"/>
        <v>0</v>
      </c>
      <c r="V661" s="148">
        <f t="shared" si="54"/>
        <v>0</v>
      </c>
      <c r="W661" s="190"/>
      <c r="X661" s="190"/>
      <c r="Y661" s="190"/>
    </row>
    <row r="662" spans="1:25" ht="15" customHeight="1">
      <c r="A662" s="46" t="str">
        <f t="shared" si="52"/>
        <v>BR0051072064</v>
      </c>
      <c r="B662" s="190" t="s">
        <v>2626</v>
      </c>
      <c r="C662" s="190">
        <v>2064</v>
      </c>
      <c r="D662" s="190" t="s">
        <v>1124</v>
      </c>
      <c r="E662" s="156"/>
      <c r="F662" s="245" t="s">
        <v>2646</v>
      </c>
      <c r="G662" s="190" t="s">
        <v>2178</v>
      </c>
      <c r="H662" s="182" t="s">
        <v>294</v>
      </c>
      <c r="I662" s="190"/>
      <c r="J662" s="190"/>
      <c r="K662" s="190"/>
      <c r="L662" s="190"/>
      <c r="M662" s="226">
        <v>15.2</v>
      </c>
      <c r="N662" s="162">
        <f t="shared" si="51"/>
        <v>131.7371</v>
      </c>
      <c r="O662" s="161">
        <f>IF(H662="Accessories",0,(VLOOKUP(C662&amp;H662,EE!$I:$L,4,FALSE)))</f>
        <v>2.64</v>
      </c>
      <c r="P662" s="161">
        <f>IF('Simulação Added Value'!$M$5="GERENTE DE CONTA",((N662+O662)/(1-'Simulação Added Value'!$E$19)),((N662+O662)/(1-0.3)))</f>
        <v>184.07821917808218</v>
      </c>
      <c r="Q662" s="190"/>
      <c r="R662" s="190"/>
      <c r="S662" s="188">
        <v>131.7371</v>
      </c>
      <c r="T662" s="188">
        <f>VLOOKUP(A662,'[1]Copia Custo Periodico P_Simulad'!$A:$I,9,0)</f>
        <v>131.7371</v>
      </c>
      <c r="U662" s="188">
        <f t="shared" si="53"/>
        <v>0</v>
      </c>
      <c r="V662" s="148">
        <f t="shared" si="54"/>
        <v>0</v>
      </c>
      <c r="W662" s="190"/>
      <c r="X662" s="190"/>
      <c r="Y662" s="190"/>
    </row>
    <row r="663" spans="1:25" ht="15" customHeight="1">
      <c r="A663" s="46" t="str">
        <f t="shared" si="52"/>
        <v>BR0122752064</v>
      </c>
      <c r="B663" s="190" t="s">
        <v>2626</v>
      </c>
      <c r="C663" s="198">
        <v>2064</v>
      </c>
      <c r="D663" s="190" t="s">
        <v>1124</v>
      </c>
      <c r="E663" s="190"/>
      <c r="F663" s="39" t="s">
        <v>2834</v>
      </c>
      <c r="G663" s="190" t="s">
        <v>2835</v>
      </c>
      <c r="H663" s="190" t="s">
        <v>294</v>
      </c>
      <c r="I663" s="190"/>
      <c r="J663" s="190"/>
      <c r="K663" s="190"/>
      <c r="L663" s="190"/>
      <c r="M663" s="227">
        <v>16.5</v>
      </c>
      <c r="N663" s="162">
        <f t="shared" si="51"/>
        <v>142.48410000000001</v>
      </c>
      <c r="O663" s="161">
        <f>IF(H663="Accessories",0,(VLOOKUP(C663&amp;H663,EE!$I:$L,4,FALSE)))</f>
        <v>2.64</v>
      </c>
      <c r="P663" s="161">
        <f>IF('Simulação Added Value'!$M$5="GERENTE DE CONTA",((N663+O663)/(1-'Simulação Added Value'!$E$19)),((N663+O663)/(1-0.3)))</f>
        <v>198.80013698630137</v>
      </c>
      <c r="Q663" s="63" t="e">
        <f>IF('Simulação Added Value'!$M$5="GERENTE DE CONTA",(((N663+O663)+VLOOKUP(A663,'Simulação Added Value'!$N$42:$O$42,2,0))/(1-'Simulação Added Value'!$E$19)),(((((N663+O663)+VLOOKUP(A663,'Simulação Added Value'!$N$42:$O$42,2,0)))/(1-'Simulação Added Value'!$E$19))))</f>
        <v>#N/A</v>
      </c>
      <c r="R663" s="63"/>
      <c r="S663" s="188">
        <v>142.48410000000001</v>
      </c>
      <c r="T663" s="188">
        <f>VLOOKUP(A663,'[1]Copia Custo Periodico P_Simulad'!$A:$I,9,0)</f>
        <v>142.48410000000001</v>
      </c>
      <c r="U663" s="188">
        <f t="shared" si="53"/>
        <v>0</v>
      </c>
      <c r="V663" s="148">
        <f t="shared" si="54"/>
        <v>0</v>
      </c>
      <c r="W663" s="190"/>
      <c r="X663" s="190"/>
      <c r="Y663" s="190"/>
    </row>
    <row r="664" spans="1:25" ht="15" customHeight="1">
      <c r="A664" s="46" t="str">
        <f t="shared" si="52"/>
        <v>BR0111112060</v>
      </c>
      <c r="B664" s="190" t="s">
        <v>2626</v>
      </c>
      <c r="C664" s="190">
        <v>2060</v>
      </c>
      <c r="D664" s="190" t="s">
        <v>1124</v>
      </c>
      <c r="E664" s="157">
        <v>320011111</v>
      </c>
      <c r="F664" s="39" t="s">
        <v>1279</v>
      </c>
      <c r="G664" s="190" t="s">
        <v>1794</v>
      </c>
      <c r="H664" s="190" t="s">
        <v>294</v>
      </c>
      <c r="I664" s="190"/>
      <c r="J664" s="190"/>
      <c r="K664" s="190"/>
      <c r="L664" s="190"/>
      <c r="M664" s="226">
        <v>13</v>
      </c>
      <c r="N664" s="162">
        <f t="shared" si="51"/>
        <v>133.43</v>
      </c>
      <c r="O664" s="161">
        <f>IF(H664="Accessories",0,(VLOOKUP(C664&amp;H664,EE!$I:$L,4,FALSE)))</f>
        <v>2.12</v>
      </c>
      <c r="P664" s="161">
        <f>IF('Simulação Added Value'!$M$5="GERENTE DE CONTA",((N664+O664)/(1-'Simulação Added Value'!$E$19)),((N664+O664)/(1-0.3)))</f>
        <v>185.68493150684932</v>
      </c>
      <c r="Q664" s="63" t="e">
        <f>IF('Simulação Added Value'!$M$5="GERENTE DE CONTA",(((N664+O664)+VLOOKUP(A664,'Simulação Added Value'!$N$42:$O$42,2,0))/(1-'Simulação Added Value'!$E$19)),(((((N664+O664)+VLOOKUP(A664,'Simulação Added Value'!$N$42:$O$42,2,0)))/(1-'Simulação Added Value'!$E$19))))</f>
        <v>#N/A</v>
      </c>
      <c r="R664" s="63"/>
      <c r="S664" s="188">
        <v>133.43</v>
      </c>
      <c r="T664" s="188">
        <f>VLOOKUP(A664,'[1]Copia Custo Periodico P_Simulad'!$A:$I,9,0)</f>
        <v>133.43</v>
      </c>
      <c r="U664" s="188">
        <f t="shared" si="53"/>
        <v>0</v>
      </c>
      <c r="V664" s="148">
        <f t="shared" si="54"/>
        <v>0</v>
      </c>
      <c r="W664" s="188"/>
      <c r="X664" s="190"/>
      <c r="Y664" s="190"/>
    </row>
    <row r="665" spans="1:25" ht="15" customHeight="1">
      <c r="A665" s="46" t="str">
        <f t="shared" si="52"/>
        <v>BR0122512064</v>
      </c>
      <c r="B665" s="190" t="s">
        <v>2626</v>
      </c>
      <c r="C665" s="190">
        <v>2064</v>
      </c>
      <c r="D665" s="190" t="s">
        <v>1124</v>
      </c>
      <c r="E665" s="156"/>
      <c r="F665" s="245" t="s">
        <v>2744</v>
      </c>
      <c r="G665" s="190" t="s">
        <v>2755</v>
      </c>
      <c r="H665" s="182" t="s">
        <v>294</v>
      </c>
      <c r="I665" s="190"/>
      <c r="J665" s="190"/>
      <c r="K665" s="190"/>
      <c r="L665" s="190"/>
      <c r="M665" s="226">
        <v>13.5</v>
      </c>
      <c r="N665" s="162">
        <f t="shared" si="51"/>
        <v>115.5175</v>
      </c>
      <c r="O665" s="161">
        <f>IF(H665="Accessories",0,(VLOOKUP(C665&amp;H665,EE!$I:$L,4,FALSE)))</f>
        <v>2.64</v>
      </c>
      <c r="P665" s="161">
        <f>IF('Simulação Added Value'!$M$5="GERENTE DE CONTA",((N665+O665)/(1-'Simulação Added Value'!$E$19)),((N665+O665)/(1-0.3)))</f>
        <v>161.85958904109589</v>
      </c>
      <c r="Q665" s="190"/>
      <c r="R665" s="190"/>
      <c r="S665" s="188">
        <v>115.5175</v>
      </c>
      <c r="T665" s="188">
        <f>VLOOKUP(A665,'[1]Copia Custo Periodico P_Simulad'!$A:$I,9,0)</f>
        <v>115.5175</v>
      </c>
      <c r="U665" s="188">
        <f t="shared" si="53"/>
        <v>0</v>
      </c>
      <c r="V665" s="148">
        <f t="shared" si="54"/>
        <v>0</v>
      </c>
      <c r="W665" s="190"/>
      <c r="X665" s="187"/>
      <c r="Y665" s="190"/>
    </row>
    <row r="666" spans="1:25" ht="15" customHeight="1">
      <c r="A666" s="46" t="str">
        <f t="shared" si="52"/>
        <v>BR0122742064</v>
      </c>
      <c r="B666" s="190" t="s">
        <v>2626</v>
      </c>
      <c r="C666" s="190">
        <v>2064</v>
      </c>
      <c r="D666" s="190" t="s">
        <v>1124</v>
      </c>
      <c r="E666" s="190"/>
      <c r="F666" s="39" t="s">
        <v>2846</v>
      </c>
      <c r="G666" s="190" t="s">
        <v>2232</v>
      </c>
      <c r="H666" s="190" t="s">
        <v>294</v>
      </c>
      <c r="I666" s="190"/>
      <c r="J666" s="190"/>
      <c r="K666" s="190"/>
      <c r="L666" s="190"/>
      <c r="M666" s="223">
        <v>13.5</v>
      </c>
      <c r="N666" s="162">
        <f t="shared" si="51"/>
        <v>113.51188</v>
      </c>
      <c r="O666" s="161">
        <f>IF(H666="Accessories",0,(VLOOKUP(C666&amp;H666,EE!$I:$L,4,FALSE)))</f>
        <v>2.64</v>
      </c>
      <c r="P666" s="161">
        <f>IF('Simulação Added Value'!$M$5="GERENTE DE CONTA",((N666+O666)/(1-'Simulação Added Value'!$E$19)),((N666+O666)/(1-0.3)))</f>
        <v>159.11216438356166</v>
      </c>
      <c r="Q666" s="190"/>
      <c r="R666" s="190"/>
      <c r="S666" s="193">
        <v>113.51188</v>
      </c>
      <c r="T666" s="188">
        <f>VLOOKUP(A666,'[1]Copia Custo Periodico P_Simulad'!$A:$I,9,0)</f>
        <v>113.51188</v>
      </c>
      <c r="U666" s="188">
        <f t="shared" si="53"/>
        <v>0</v>
      </c>
      <c r="V666" s="148">
        <f t="shared" si="54"/>
        <v>0</v>
      </c>
      <c r="W666" s="190"/>
      <c r="X666" s="190"/>
      <c r="Y666" s="190"/>
    </row>
    <row r="667" spans="1:25" ht="15" customHeight="1">
      <c r="A667" s="46" t="str">
        <f t="shared" si="52"/>
        <v>BR0105672060</v>
      </c>
      <c r="B667" s="190" t="s">
        <v>2626</v>
      </c>
      <c r="C667" s="190">
        <v>2060</v>
      </c>
      <c r="D667" s="190" t="s">
        <v>1124</v>
      </c>
      <c r="E667" s="156"/>
      <c r="F667" s="245" t="s">
        <v>1218</v>
      </c>
      <c r="G667" s="190" t="s">
        <v>2665</v>
      </c>
      <c r="H667" s="190" t="s">
        <v>294</v>
      </c>
      <c r="I667" s="190"/>
      <c r="J667" s="190"/>
      <c r="K667" s="190"/>
      <c r="L667" s="190"/>
      <c r="M667" s="223">
        <v>14.3</v>
      </c>
      <c r="N667" s="162">
        <f t="shared" si="51"/>
        <v>139.9597</v>
      </c>
      <c r="O667" s="161">
        <f>IF(H667="Accessories",0,(VLOOKUP(C667&amp;H667,EE!$I:$L,4,FALSE)))</f>
        <v>2.12</v>
      </c>
      <c r="P667" s="161">
        <f>IF('Simulação Added Value'!$M$5="GERENTE DE CONTA",((N667+O667)/(1-'Simulação Added Value'!$E$19)),((N667+O667)/(1-0.3)))</f>
        <v>194.62972602739728</v>
      </c>
      <c r="Q667" s="190"/>
      <c r="R667" s="190"/>
      <c r="S667" s="188">
        <v>139.9597</v>
      </c>
      <c r="T667" s="188">
        <f>VLOOKUP(A667,'[1]Copia Custo Periodico P_Simulad'!$A:$I,9,0)</f>
        <v>139.9597</v>
      </c>
      <c r="U667" s="188">
        <f t="shared" si="53"/>
        <v>0</v>
      </c>
      <c r="V667" s="148">
        <f t="shared" si="54"/>
        <v>0</v>
      </c>
      <c r="W667" s="190"/>
      <c r="X667" s="190"/>
      <c r="Y667" s="190"/>
    </row>
    <row r="668" spans="1:25" ht="15" customHeight="1">
      <c r="A668" s="46" t="str">
        <f t="shared" si="52"/>
        <v>BR0122332060</v>
      </c>
      <c r="B668" s="190" t="s">
        <v>2626</v>
      </c>
      <c r="C668" s="190">
        <v>2060</v>
      </c>
      <c r="D668" s="190" t="s">
        <v>1124</v>
      </c>
      <c r="E668" s="190"/>
      <c r="F668" s="190" t="s">
        <v>2720</v>
      </c>
      <c r="G668" s="190" t="s">
        <v>2739</v>
      </c>
      <c r="H668" s="190" t="s">
        <v>294</v>
      </c>
      <c r="I668" s="190"/>
      <c r="J668" s="190"/>
      <c r="K668" s="190"/>
      <c r="L668" s="190"/>
      <c r="M668" s="227">
        <v>14.2</v>
      </c>
      <c r="N668" s="162">
        <f t="shared" si="51"/>
        <v>121.33933</v>
      </c>
      <c r="O668" s="161">
        <f>IF(H668="Accessories",0,(VLOOKUP(C668&amp;H668,EE!$I:$L,4,FALSE)))</f>
        <v>2.12</v>
      </c>
      <c r="P668" s="161">
        <f>IF('Simulação Added Value'!$M$5="GERENTE DE CONTA",((N668+O668)/(1-'Simulação Added Value'!$E$19)),((N668+O668)/(1-0.3)))</f>
        <v>169.12236986301372</v>
      </c>
      <c r="Q668" s="190"/>
      <c r="R668" s="190"/>
      <c r="S668" s="188">
        <v>121.33933</v>
      </c>
      <c r="T668" s="188">
        <f>VLOOKUP(A668,'[1]Copia Custo Periodico P_Simulad'!$A:$I,9,0)</f>
        <v>121.33933</v>
      </c>
      <c r="U668" s="188">
        <f t="shared" si="53"/>
        <v>0</v>
      </c>
      <c r="V668" s="148">
        <f t="shared" si="54"/>
        <v>0</v>
      </c>
      <c r="W668" s="190"/>
      <c r="X668" s="190"/>
      <c r="Y668" s="190"/>
    </row>
    <row r="669" spans="1:25" ht="15" customHeight="1">
      <c r="A669" s="46" t="str">
        <f t="shared" si="52"/>
        <v>BR0120022061</v>
      </c>
      <c r="B669" s="190" t="s">
        <v>2626</v>
      </c>
      <c r="C669" s="190">
        <v>2061</v>
      </c>
      <c r="D669" s="190" t="s">
        <v>1124</v>
      </c>
      <c r="E669" s="190"/>
      <c r="F669" s="39" t="s">
        <v>2097</v>
      </c>
      <c r="G669" s="190" t="s">
        <v>2098</v>
      </c>
      <c r="H669" s="190" t="s">
        <v>294</v>
      </c>
      <c r="I669" s="190"/>
      <c r="J669" s="190"/>
      <c r="K669" s="190"/>
      <c r="L669" s="190"/>
      <c r="M669" s="223">
        <v>13</v>
      </c>
      <c r="N669" s="162">
        <f t="shared" si="51"/>
        <v>124.68733</v>
      </c>
      <c r="O669" s="161">
        <f>IF(H669="Accessories",0,(VLOOKUP(C669&amp;H669,EE!$I:$L,4,FALSE)))</f>
        <v>1.8</v>
      </c>
      <c r="P669" s="161">
        <f>IF('Simulação Added Value'!$M$5="GERENTE DE CONTA",((N669+O669)/(1-'Simulação Added Value'!$E$19)),((N669+O669)/(1-0.3)))</f>
        <v>173.27031506849315</v>
      </c>
      <c r="Q669" s="190"/>
      <c r="R669" s="190"/>
      <c r="S669" s="188">
        <v>124.68733</v>
      </c>
      <c r="T669" s="188">
        <f>VLOOKUP(A669,'[1]Copia Custo Periodico P_Simulad'!$A:$I,9,0)</f>
        <v>124.68733</v>
      </c>
      <c r="U669" s="188">
        <f t="shared" si="53"/>
        <v>0</v>
      </c>
      <c r="V669" s="148">
        <f t="shared" si="54"/>
        <v>0</v>
      </c>
      <c r="W669" s="190"/>
      <c r="X669" s="190"/>
      <c r="Y669" s="190"/>
    </row>
    <row r="670" spans="1:25" ht="15" customHeight="1">
      <c r="A670" s="46" t="str">
        <f t="shared" si="52"/>
        <v>BR0000522061</v>
      </c>
      <c r="B670" s="190" t="s">
        <v>2626</v>
      </c>
      <c r="C670" s="190">
        <v>2061</v>
      </c>
      <c r="D670" s="190" t="s">
        <v>1124</v>
      </c>
      <c r="E670" s="190">
        <v>320000052</v>
      </c>
      <c r="F670" s="39" t="s">
        <v>1236</v>
      </c>
      <c r="G670" s="190" t="s">
        <v>1757</v>
      </c>
      <c r="H670" s="190" t="s">
        <v>294</v>
      </c>
      <c r="I670" s="190"/>
      <c r="J670" s="190"/>
      <c r="K670" s="190"/>
      <c r="L670" s="190"/>
      <c r="M670" s="226">
        <v>13</v>
      </c>
      <c r="N670" s="162">
        <f t="shared" si="51"/>
        <v>119.83625000000001</v>
      </c>
      <c r="O670" s="161">
        <f>IF(H670="Accessories",0,(VLOOKUP(C670&amp;H670,EE!$I:$L,4,FALSE)))</f>
        <v>1.8</v>
      </c>
      <c r="P670" s="161">
        <f>IF('Simulação Added Value'!$M$5="GERENTE DE CONTA",((N670+O670)/(1-'Simulação Added Value'!$E$19)),((N670+O670)/(1-0.3)))</f>
        <v>166.625</v>
      </c>
      <c r="Q670" s="190"/>
      <c r="R670" s="190"/>
      <c r="S670" s="188">
        <v>119.83625000000001</v>
      </c>
      <c r="T670" s="188">
        <f>VLOOKUP(A670,'[1]Copia Custo Periodico P_Simulad'!$A:$I,9,0)</f>
        <v>119.83625000000001</v>
      </c>
      <c r="U670" s="188">
        <f t="shared" si="53"/>
        <v>0</v>
      </c>
      <c r="V670" s="148">
        <f t="shared" si="54"/>
        <v>0</v>
      </c>
      <c r="W670" s="188"/>
      <c r="X670" s="190"/>
      <c r="Y670" s="190"/>
    </row>
    <row r="671" spans="1:25" ht="15" customHeight="1">
      <c r="A671" s="46" t="str">
        <f t="shared" si="52"/>
        <v>BR0122542061</v>
      </c>
      <c r="B671" s="190" t="s">
        <v>2626</v>
      </c>
      <c r="C671" s="190">
        <v>2061</v>
      </c>
      <c r="D671" s="190" t="s">
        <v>1124</v>
      </c>
      <c r="E671" s="190"/>
      <c r="F671" s="190" t="s">
        <v>2749</v>
      </c>
      <c r="G671" s="190" t="s">
        <v>2232</v>
      </c>
      <c r="H671" s="190" t="s">
        <v>294</v>
      </c>
      <c r="I671" s="190"/>
      <c r="J671" s="190"/>
      <c r="K671" s="190"/>
      <c r="L671" s="190"/>
      <c r="M671" s="223">
        <v>13.5</v>
      </c>
      <c r="N671" s="162">
        <f t="shared" si="51"/>
        <v>117.86523</v>
      </c>
      <c r="O671" s="161">
        <f>IF(H671="Accessories",0,(VLOOKUP(C671&amp;H671,EE!$I:$L,4,FALSE)))</f>
        <v>1.8</v>
      </c>
      <c r="P671" s="161">
        <f>IF('Simulação Added Value'!$M$5="GERENTE DE CONTA",((N671+O671)/(1-'Simulação Added Value'!$E$19)),((N671+O671)/(1-0.3)))</f>
        <v>163.92497260273973</v>
      </c>
      <c r="Q671" s="190"/>
      <c r="R671" s="190"/>
      <c r="S671" s="193">
        <v>117.86523</v>
      </c>
      <c r="T671" s="188">
        <f>VLOOKUP(A671,'[1]Copia Custo Periodico P_Simulad'!$A:$I,9,0)</f>
        <v>117.86523</v>
      </c>
      <c r="U671" s="188">
        <f t="shared" si="53"/>
        <v>0</v>
      </c>
      <c r="V671" s="148">
        <f t="shared" si="54"/>
        <v>0</v>
      </c>
      <c r="W671" s="190"/>
      <c r="X671" s="190"/>
      <c r="Y671" s="190"/>
    </row>
    <row r="672" spans="1:25" ht="15" customHeight="1">
      <c r="A672" s="46" t="str">
        <f t="shared" si="52"/>
        <v>BR0123052064</v>
      </c>
      <c r="B672" s="190" t="s">
        <v>2626</v>
      </c>
      <c r="C672" s="190">
        <v>2064</v>
      </c>
      <c r="D672" s="190" t="s">
        <v>1124</v>
      </c>
      <c r="E672" s="190"/>
      <c r="F672" s="190" t="s">
        <v>3119</v>
      </c>
      <c r="G672" s="190" t="s">
        <v>3134</v>
      </c>
      <c r="H672" s="190" t="s">
        <v>294</v>
      </c>
      <c r="I672" s="190"/>
      <c r="J672" s="190"/>
      <c r="K672" s="190"/>
      <c r="L672" s="190"/>
      <c r="M672" s="223">
        <v>13.5</v>
      </c>
      <c r="N672" s="162">
        <f t="shared" si="51"/>
        <v>102.50700999999999</v>
      </c>
      <c r="O672" s="161">
        <f>IF(H672="Accessories",0,(VLOOKUP(C672&amp;H672,EE!$I:$L,4,FALSE)))</f>
        <v>2.64</v>
      </c>
      <c r="P672" s="161">
        <f>IF('Simulação Added Value'!$M$5="GERENTE DE CONTA",((N672+O672)/(1-'Simulação Added Value'!$E$19)),((N672+O672)/(1-0.3)))</f>
        <v>144.03700000000001</v>
      </c>
      <c r="Q672" s="190"/>
      <c r="R672" s="190"/>
      <c r="S672" s="193">
        <v>102.50700999999999</v>
      </c>
      <c r="T672" s="188">
        <f>VLOOKUP(A672,'[1]Copia Custo Periodico P_Simulad'!$A:$I,9,0)</f>
        <v>102.50700999999999</v>
      </c>
      <c r="U672" s="188">
        <f t="shared" si="53"/>
        <v>0</v>
      </c>
      <c r="V672" s="148">
        <f t="shared" si="54"/>
        <v>0</v>
      </c>
      <c r="W672" s="190"/>
      <c r="X672" s="190"/>
      <c r="Y672" s="190"/>
    </row>
    <row r="673" spans="1:25" ht="15" customHeight="1">
      <c r="A673" s="46" t="str">
        <f t="shared" si="52"/>
        <v>BR0123152064</v>
      </c>
      <c r="B673" s="190" t="s">
        <v>2626</v>
      </c>
      <c r="C673" s="190">
        <v>2064</v>
      </c>
      <c r="D673" s="190" t="s">
        <v>1124</v>
      </c>
      <c r="E673" s="190"/>
      <c r="F673" s="190" t="s">
        <v>3121</v>
      </c>
      <c r="G673" s="190" t="s">
        <v>2211</v>
      </c>
      <c r="H673" s="190" t="s">
        <v>294</v>
      </c>
      <c r="I673" s="190"/>
      <c r="J673" s="190"/>
      <c r="K673" s="190"/>
      <c r="L673" s="190"/>
      <c r="M673" s="223">
        <v>16.5</v>
      </c>
      <c r="N673" s="162">
        <f t="shared" si="51"/>
        <v>137.52019999999999</v>
      </c>
      <c r="O673" s="161">
        <f>IF(H673="Accessories",0,(VLOOKUP(C673&amp;H673,EE!$I:$L,4,FALSE)))</f>
        <v>2.64</v>
      </c>
      <c r="P673" s="161">
        <f>IF('Simulação Added Value'!$M$5="GERENTE DE CONTA",((N673+O673)/(1-'Simulação Added Value'!$E$19)),((N673+O673)/(1-0.3)))</f>
        <v>192.00027397260271</v>
      </c>
      <c r="Q673" s="190"/>
      <c r="R673" s="190"/>
      <c r="S673" s="193">
        <v>137.52019999999999</v>
      </c>
      <c r="T673" s="188">
        <f>VLOOKUP(A673,'[1]Copia Custo Periodico P_Simulad'!$A:$I,9,0)</f>
        <v>137.52019999999999</v>
      </c>
      <c r="U673" s="188">
        <f t="shared" si="53"/>
        <v>0</v>
      </c>
      <c r="V673" s="148">
        <f t="shared" si="54"/>
        <v>0</v>
      </c>
      <c r="W673" s="190"/>
      <c r="X673" s="190"/>
      <c r="Y673" s="190"/>
    </row>
    <row r="674" spans="1:25" ht="15" customHeight="1">
      <c r="A674" s="46" t="str">
        <f t="shared" si="52"/>
        <v>BR0123062060</v>
      </c>
      <c r="B674" s="190" t="s">
        <v>2626</v>
      </c>
      <c r="C674" s="198">
        <v>2060</v>
      </c>
      <c r="D674" s="190" t="s">
        <v>1124</v>
      </c>
      <c r="E674" s="190"/>
      <c r="F674" s="39" t="s">
        <v>2876</v>
      </c>
      <c r="G674" s="190" t="s">
        <v>2877</v>
      </c>
      <c r="H674" s="190" t="s">
        <v>294</v>
      </c>
      <c r="I674" s="190"/>
      <c r="J674" s="190"/>
      <c r="K674" s="190"/>
      <c r="L674" s="190"/>
      <c r="M674" s="227">
        <v>19.5</v>
      </c>
      <c r="N674" s="162">
        <f t="shared" si="51"/>
        <v>169.18375</v>
      </c>
      <c r="O674" s="161">
        <f>IF(H674="Accessories",0,(VLOOKUP(C674&amp;H674,EE!$I:$L,4,FALSE)))</f>
        <v>2.12</v>
      </c>
      <c r="P674" s="161">
        <f>IF('Simulação Added Value'!$M$5="GERENTE DE CONTA",((N674+O674)/(1-'Simulação Added Value'!$E$19)),((N674+O674)/(1-0.3)))</f>
        <v>234.66267123287673</v>
      </c>
      <c r="Q674" s="190"/>
      <c r="R674" s="190"/>
      <c r="S674" s="188">
        <v>169.18375</v>
      </c>
      <c r="T674" s="188">
        <f>VLOOKUP(A674,'[1]Copia Custo Periodico P_Simulad'!$A:$I,9,0)</f>
        <v>169.18375</v>
      </c>
      <c r="U674" s="188">
        <f t="shared" si="53"/>
        <v>0</v>
      </c>
      <c r="V674" s="148">
        <f t="shared" si="54"/>
        <v>0</v>
      </c>
      <c r="W674" s="190"/>
      <c r="X674" s="190"/>
      <c r="Y674" s="190"/>
    </row>
    <row r="675" spans="1:25" ht="15" customHeight="1">
      <c r="A675" s="46" t="str">
        <f t="shared" si="52"/>
        <v>BR0120902064</v>
      </c>
      <c r="B675" s="190" t="s">
        <v>2626</v>
      </c>
      <c r="C675" s="190">
        <v>2064</v>
      </c>
      <c r="D675" s="190" t="s">
        <v>1124</v>
      </c>
      <c r="E675" s="190"/>
      <c r="F675" s="39" t="s">
        <v>2118</v>
      </c>
      <c r="G675" s="190" t="s">
        <v>2119</v>
      </c>
      <c r="H675" s="190" t="s">
        <v>294</v>
      </c>
      <c r="I675" s="190"/>
      <c r="J675" s="190"/>
      <c r="K675" s="190"/>
      <c r="L675" s="190"/>
      <c r="M675" s="223">
        <v>14.8</v>
      </c>
      <c r="N675" s="162">
        <f t="shared" si="51"/>
        <v>129.07796999999999</v>
      </c>
      <c r="O675" s="161">
        <f>IF(H675="Accessories",0,(VLOOKUP(C675&amp;H675,EE!$I:$L,4,FALSE)))</f>
        <v>2.64</v>
      </c>
      <c r="P675" s="161">
        <f>IF('Simulação Added Value'!$M$5="GERENTE DE CONTA",((N675+O675)/(1-'Simulação Added Value'!$E$19)),((N675+O675)/(1-0.3)))</f>
        <v>180.43557534246574</v>
      </c>
      <c r="Q675" s="190"/>
      <c r="R675" s="190"/>
      <c r="S675" s="188">
        <v>129.07796999999999</v>
      </c>
      <c r="T675" s="188">
        <f>VLOOKUP(A675,'[1]Copia Custo Periodico P_Simulad'!$A:$I,9,0)</f>
        <v>129.07796999999999</v>
      </c>
      <c r="U675" s="188">
        <f t="shared" si="53"/>
        <v>0</v>
      </c>
      <c r="V675" s="148">
        <f t="shared" si="54"/>
        <v>0</v>
      </c>
      <c r="W675" s="190"/>
      <c r="X675" s="190"/>
      <c r="Y675" s="190"/>
    </row>
    <row r="676" spans="1:25" ht="15" customHeight="1">
      <c r="A676" s="46" t="str">
        <f t="shared" si="52"/>
        <v>BR0120812064</v>
      </c>
      <c r="B676" s="190" t="s">
        <v>2626</v>
      </c>
      <c r="C676" s="190">
        <v>2064</v>
      </c>
      <c r="D676" s="190" t="s">
        <v>1124</v>
      </c>
      <c r="E676" s="190">
        <v>320012081</v>
      </c>
      <c r="F676" s="39" t="s">
        <v>1537</v>
      </c>
      <c r="G676" s="190" t="s">
        <v>2025</v>
      </c>
      <c r="H676" s="190" t="s">
        <v>294</v>
      </c>
      <c r="I676" s="190"/>
      <c r="J676" s="190"/>
      <c r="K676" s="190"/>
      <c r="L676" s="190"/>
      <c r="M676" s="223">
        <v>13.5</v>
      </c>
      <c r="N676" s="162">
        <f t="shared" si="51"/>
        <v>123.06833</v>
      </c>
      <c r="O676" s="161">
        <f>IF(H676="Accessories",0,(VLOOKUP(C676&amp;H676,EE!$I:$L,4,FALSE)))</f>
        <v>2.64</v>
      </c>
      <c r="P676" s="161">
        <f>IF('Simulação Added Value'!$M$5="GERENTE DE CONTA",((N676+O676)/(1-'Simulação Added Value'!$E$19)),((N676+O676)/(1-0.3)))</f>
        <v>172.20319178082192</v>
      </c>
      <c r="Q676" s="63" t="e">
        <f>IF('Simulação Added Value'!$M$5="GERENTE DE CONTA",(((N676+O676)+VLOOKUP(A676,'Simulação Added Value'!$N$42:$O$42,2,0))/(1-'Simulação Added Value'!$E$19)),(((((N676+O676)+VLOOKUP(A676,'Simulação Added Value'!$N$42:$O$42,2,0)))/(1-'Simulação Added Value'!$E$19))))</f>
        <v>#N/A</v>
      </c>
      <c r="R676" s="63"/>
      <c r="S676" s="188">
        <v>123.06833</v>
      </c>
      <c r="T676" s="188">
        <f>VLOOKUP(A676,'[1]Copia Custo Periodico P_Simulad'!$A:$I,9,0)</f>
        <v>123.06833</v>
      </c>
      <c r="U676" s="188">
        <f t="shared" si="53"/>
        <v>0</v>
      </c>
      <c r="V676" s="148">
        <f t="shared" si="54"/>
        <v>0</v>
      </c>
      <c r="W676" s="190"/>
      <c r="X676" s="190"/>
      <c r="Y676" s="190"/>
    </row>
    <row r="677" spans="1:25" ht="15" customHeight="1">
      <c r="A677" s="46" t="str">
        <f t="shared" si="52"/>
        <v>BR0001732060</v>
      </c>
      <c r="B677" s="190" t="s">
        <v>2626</v>
      </c>
      <c r="C677" s="190">
        <v>2060</v>
      </c>
      <c r="D677" s="190" t="s">
        <v>1124</v>
      </c>
      <c r="E677" s="157">
        <v>320000173</v>
      </c>
      <c r="F677" s="39" t="s">
        <v>1221</v>
      </c>
      <c r="G677" s="190" t="s">
        <v>1742</v>
      </c>
      <c r="H677" s="190" t="s">
        <v>294</v>
      </c>
      <c r="I677" s="190"/>
      <c r="J677" s="190"/>
      <c r="K677" s="190"/>
      <c r="L677" s="190"/>
      <c r="M677" s="226">
        <v>19.5</v>
      </c>
      <c r="N677" s="162">
        <f t="shared" si="51"/>
        <v>150.63131999999999</v>
      </c>
      <c r="O677" s="161">
        <f>IF(H677="Accessories",0,(VLOOKUP(C677&amp;H677,EE!$I:$L,4,FALSE)))</f>
        <v>2.12</v>
      </c>
      <c r="P677" s="161">
        <f>IF('Simulação Added Value'!$M$5="GERENTE DE CONTA",((N677+O677)/(1-'Simulação Added Value'!$E$19)),((N677+O677)/(1-0.3)))</f>
        <v>209.24838356164383</v>
      </c>
      <c r="Q677" s="63" t="e">
        <f>IF('Simulação Added Value'!$M$5="GERENTE DE CONTA",(((N677+O677)+VLOOKUP(A677,'Simulação Added Value'!$N$42:$O$42,2,0))/(1-'Simulação Added Value'!$E$19)),(((((N677+O677)+VLOOKUP(A677,'Simulação Added Value'!$N$42:$O$42,2,0)))/(1-'Simulação Added Value'!$E$19))))</f>
        <v>#N/A</v>
      </c>
      <c r="R677" s="63"/>
      <c r="S677" s="188">
        <v>150.63131999999999</v>
      </c>
      <c r="T677" s="188">
        <f>VLOOKUP(A677,'[1]Copia Custo Periodico P_Simulad'!$A:$I,9,0)</f>
        <v>150.63131999999999</v>
      </c>
      <c r="U677" s="188">
        <f t="shared" si="53"/>
        <v>0</v>
      </c>
      <c r="V677" s="148">
        <f t="shared" si="54"/>
        <v>0</v>
      </c>
      <c r="W677" s="188"/>
      <c r="X677" s="191"/>
      <c r="Y677" s="191"/>
    </row>
    <row r="678" spans="1:25" ht="15" customHeight="1">
      <c r="A678" s="46" t="str">
        <f t="shared" si="52"/>
        <v>BR0121122064</v>
      </c>
      <c r="B678" s="190" t="s">
        <v>2626</v>
      </c>
      <c r="C678" s="190">
        <v>2064</v>
      </c>
      <c r="D678" s="190" t="s">
        <v>1124</v>
      </c>
      <c r="E678" s="190"/>
      <c r="F678" s="39" t="s">
        <v>2099</v>
      </c>
      <c r="G678" s="190" t="s">
        <v>2100</v>
      </c>
      <c r="H678" s="190" t="s">
        <v>294</v>
      </c>
      <c r="I678" s="190"/>
      <c r="J678" s="190"/>
      <c r="K678" s="190"/>
      <c r="L678" s="190"/>
      <c r="M678" s="223">
        <v>13.4</v>
      </c>
      <c r="N678" s="162">
        <f t="shared" si="51"/>
        <v>112.39061</v>
      </c>
      <c r="O678" s="161">
        <f>IF(H678="Accessories",0,(VLOOKUP(C678&amp;H678,EE!$I:$L,4,FALSE)))</f>
        <v>2.64</v>
      </c>
      <c r="P678" s="161">
        <f>IF('Simulação Added Value'!$M$5="GERENTE DE CONTA",((N678+O678)/(1-'Simulação Added Value'!$E$19)),((N678+O678)/(1-0.3)))</f>
        <v>157.57617808219177</v>
      </c>
      <c r="Q678" s="190"/>
      <c r="R678" s="190"/>
      <c r="S678" s="188">
        <v>112.39061</v>
      </c>
      <c r="T678" s="188">
        <f>VLOOKUP(A678,'[1]Copia Custo Periodico P_Simulad'!$A:$I,9,0)</f>
        <v>112.39061</v>
      </c>
      <c r="U678" s="188">
        <f t="shared" si="53"/>
        <v>0</v>
      </c>
      <c r="V678" s="148">
        <f t="shared" si="54"/>
        <v>0</v>
      </c>
      <c r="W678" s="190"/>
      <c r="X678" s="190"/>
      <c r="Y678" s="190"/>
    </row>
    <row r="679" spans="1:25" ht="15" customHeight="1">
      <c r="A679" s="46" t="str">
        <f t="shared" si="52"/>
        <v>BR0108372061</v>
      </c>
      <c r="B679" s="190" t="s">
        <v>2626</v>
      </c>
      <c r="C679" s="190">
        <v>2061</v>
      </c>
      <c r="D679" s="190" t="s">
        <v>1124</v>
      </c>
      <c r="E679" s="190"/>
      <c r="F679" s="39" t="s">
        <v>1265</v>
      </c>
      <c r="G679" s="190" t="s">
        <v>2890</v>
      </c>
      <c r="H679" s="190" t="s">
        <v>294</v>
      </c>
      <c r="I679" s="190"/>
      <c r="J679" s="190"/>
      <c r="K679" s="190"/>
      <c r="L679" s="190"/>
      <c r="M679" s="227">
        <v>16.5</v>
      </c>
      <c r="N679" s="162">
        <f t="shared" si="51"/>
        <v>130.15338</v>
      </c>
      <c r="O679" s="161">
        <f>IF(H679="Accessories",0,(VLOOKUP(C679&amp;H679,EE!$I:$L,4,FALSE)))</f>
        <v>1.8</v>
      </c>
      <c r="P679" s="161">
        <f>IF('Simulação Added Value'!$M$5="GERENTE DE CONTA",((N679+O679)/(1-'Simulação Added Value'!$E$19)),((N679+O679)/(1-0.3)))</f>
        <v>180.75805479452058</v>
      </c>
      <c r="Q679" s="190"/>
      <c r="R679" s="190"/>
      <c r="S679" s="193">
        <v>130.15338</v>
      </c>
      <c r="T679" s="188">
        <f>VLOOKUP(A679,'[1]Copia Custo Periodico P_Simulad'!$A:$I,9,0)</f>
        <v>130.15338</v>
      </c>
      <c r="U679" s="188">
        <f t="shared" si="53"/>
        <v>0</v>
      </c>
      <c r="V679" s="148">
        <f t="shared" si="54"/>
        <v>0</v>
      </c>
      <c r="W679" s="190"/>
      <c r="X679" s="190"/>
      <c r="Y679" s="190"/>
    </row>
    <row r="680" spans="1:25" ht="15" customHeight="1">
      <c r="A680" s="46" t="str">
        <f t="shared" si="52"/>
        <v>BR0112982061</v>
      </c>
      <c r="B680" s="190" t="s">
        <v>2626</v>
      </c>
      <c r="C680" s="190">
        <v>2061</v>
      </c>
      <c r="D680" s="190" t="s">
        <v>1124</v>
      </c>
      <c r="E680" s="190"/>
      <c r="F680" s="39" t="s">
        <v>1254</v>
      </c>
      <c r="G680" s="190" t="s">
        <v>2116</v>
      </c>
      <c r="H680" s="190" t="s">
        <v>294</v>
      </c>
      <c r="I680" s="190"/>
      <c r="J680" s="190"/>
      <c r="K680" s="190"/>
      <c r="L680" s="190"/>
      <c r="M680" s="227">
        <v>15</v>
      </c>
      <c r="N680" s="162">
        <f t="shared" si="51"/>
        <v>125.61557999999999</v>
      </c>
      <c r="O680" s="161">
        <f>IF(H680="Accessories",0,(VLOOKUP(C680&amp;H680,EE!$I:$L,4,FALSE)))</f>
        <v>1.8</v>
      </c>
      <c r="P680" s="161">
        <f>IF('Simulação Added Value'!$M$5="GERENTE DE CONTA",((N680+O680)/(1-'Simulação Added Value'!$E$19)),((N680+O680)/(1-0.3)))</f>
        <v>174.5418904109589</v>
      </c>
      <c r="Q680" s="190"/>
      <c r="R680" s="190"/>
      <c r="S680" s="193">
        <v>125.61557999999999</v>
      </c>
      <c r="T680" s="188">
        <f>VLOOKUP(A680,'[1]Copia Custo Periodico P_Simulad'!$A:$I,9,0)</f>
        <v>125.61557999999999</v>
      </c>
      <c r="U680" s="188">
        <f t="shared" si="53"/>
        <v>0</v>
      </c>
      <c r="V680" s="148">
        <f t="shared" si="54"/>
        <v>0</v>
      </c>
      <c r="W680" s="190"/>
      <c r="X680" s="190"/>
      <c r="Y680" s="190"/>
    </row>
    <row r="681" spans="1:25" ht="15" customHeight="1">
      <c r="A681" s="46" t="str">
        <f t="shared" si="52"/>
        <v>BR0121642064</v>
      </c>
      <c r="B681" s="190" t="s">
        <v>2626</v>
      </c>
      <c r="C681" s="198">
        <v>2064</v>
      </c>
      <c r="D681" s="190" t="s">
        <v>1124</v>
      </c>
      <c r="E681" s="190"/>
      <c r="F681" s="39" t="s">
        <v>2534</v>
      </c>
      <c r="G681" s="190" t="s">
        <v>2600</v>
      </c>
      <c r="H681" s="190" t="s">
        <v>294</v>
      </c>
      <c r="I681" s="190"/>
      <c r="J681" s="190"/>
      <c r="K681" s="190"/>
      <c r="L681" s="190"/>
      <c r="M681" s="225">
        <v>13.2</v>
      </c>
      <c r="N681" s="162">
        <f t="shared" si="51"/>
        <v>112.88782999999999</v>
      </c>
      <c r="O681" s="161">
        <f>IF(H681="Accessories",0,(VLOOKUP(C681&amp;H681,EE!$I:$L,4,FALSE)))</f>
        <v>2.64</v>
      </c>
      <c r="P681" s="161">
        <f>IF('Simulação Added Value'!$M$5="GERENTE DE CONTA",((N681+O681)/(1-'Simulação Added Value'!$E$19)),((N681+O681)/(1-0.3)))</f>
        <v>158.257301369863</v>
      </c>
      <c r="Q681" s="190"/>
      <c r="R681" s="190"/>
      <c r="S681" s="188">
        <v>112.88782999999999</v>
      </c>
      <c r="T681" s="188">
        <f>VLOOKUP(A681,'[1]Copia Custo Periodico P_Simulad'!$A:$I,9,0)</f>
        <v>112.88782999999999</v>
      </c>
      <c r="U681" s="188">
        <f t="shared" si="53"/>
        <v>0</v>
      </c>
      <c r="V681" s="148">
        <f t="shared" si="54"/>
        <v>0</v>
      </c>
      <c r="W681" s="190"/>
      <c r="X681" s="190"/>
      <c r="Y681" s="190"/>
    </row>
    <row r="682" spans="1:25" ht="15" customHeight="1">
      <c r="A682" s="46" t="str">
        <f t="shared" si="52"/>
        <v>BR0120682064</v>
      </c>
      <c r="B682" s="190" t="s">
        <v>2626</v>
      </c>
      <c r="C682" s="190">
        <v>2064</v>
      </c>
      <c r="D682" s="190" t="s">
        <v>1124</v>
      </c>
      <c r="E682" s="190">
        <v>320012068</v>
      </c>
      <c r="F682" s="39" t="s">
        <v>1532</v>
      </c>
      <c r="G682" s="190" t="s">
        <v>2022</v>
      </c>
      <c r="H682" s="190" t="s">
        <v>294</v>
      </c>
      <c r="I682" s="190"/>
      <c r="J682" s="190"/>
      <c r="K682" s="190"/>
      <c r="L682" s="190"/>
      <c r="M682" s="223">
        <v>13.875999999999999</v>
      </c>
      <c r="N682" s="162">
        <f t="shared" si="51"/>
        <v>111.93056</v>
      </c>
      <c r="O682" s="161">
        <f>IF(H682="Accessories",0,(VLOOKUP(C682&amp;H682,EE!$I:$L,4,FALSE)))</f>
        <v>2.64</v>
      </c>
      <c r="P682" s="161">
        <f>IF('Simulação Added Value'!$M$5="GERENTE DE CONTA",((N682+O682)/(1-'Simulação Added Value'!$E$19)),((N682+O682)/(1-0.3)))</f>
        <v>156.94597260273974</v>
      </c>
      <c r="Q682" s="63" t="e">
        <f>IF('Simulação Added Value'!$M$5="GERENTE DE CONTA",(((N682+O682)+VLOOKUP(A682,'Simulação Added Value'!$N$42:$O$42,2,0))/(1-'Simulação Added Value'!$E$19)),(((((N682+O682)+VLOOKUP(A682,'Simulação Added Value'!$N$42:$O$42,2,0)))/(1-'Simulação Added Value'!$E$19))))</f>
        <v>#N/A</v>
      </c>
      <c r="R682" s="63"/>
      <c r="S682" s="188">
        <v>111.93056</v>
      </c>
      <c r="T682" s="188">
        <f>VLOOKUP(A682,'[1]Copia Custo Periodico P_Simulad'!$A:$I,9,0)</f>
        <v>111.93056</v>
      </c>
      <c r="U682" s="188">
        <f t="shared" si="53"/>
        <v>0</v>
      </c>
      <c r="V682" s="148">
        <f t="shared" si="54"/>
        <v>0</v>
      </c>
      <c r="W682" s="190"/>
      <c r="X682" s="190"/>
      <c r="Y682" s="190"/>
    </row>
    <row r="683" spans="1:25" ht="15" customHeight="1">
      <c r="A683" s="46" t="str">
        <f t="shared" si="52"/>
        <v>br0123182064</v>
      </c>
      <c r="B683" s="190" t="s">
        <v>2626</v>
      </c>
      <c r="C683" s="198">
        <v>2064</v>
      </c>
      <c r="D683" s="190" t="s">
        <v>1124</v>
      </c>
      <c r="E683" s="190"/>
      <c r="F683" s="39" t="s">
        <v>3018</v>
      </c>
      <c r="G683" s="190" t="s">
        <v>3019</v>
      </c>
      <c r="H683" s="190" t="s">
        <v>294</v>
      </c>
      <c r="I683" s="190"/>
      <c r="J683" s="190"/>
      <c r="K683" s="190"/>
      <c r="L683" s="190"/>
      <c r="M683" s="227">
        <v>15</v>
      </c>
      <c r="N683" s="162">
        <f t="shared" ref="N683:N720" si="55">T683</f>
        <v>104.25809</v>
      </c>
      <c r="O683" s="161">
        <f>IF(H683="Accessories",0,(VLOOKUP(C683&amp;H683,EE!$I:$L,4,FALSE)))</f>
        <v>2.64</v>
      </c>
      <c r="P683" s="161">
        <f>IF('Simulação Added Value'!$M$5="GERENTE DE CONTA",((N683+O683)/(1-'Simulação Added Value'!$E$19)),((N683+O683)/(1-0.3)))</f>
        <v>146.43573972602741</v>
      </c>
      <c r="Q683" s="190"/>
      <c r="R683" s="190"/>
      <c r="S683" s="188">
        <v>104.25809</v>
      </c>
      <c r="T683" s="188">
        <f>VLOOKUP(A683,'[1]Copia Custo Periodico P_Simulad'!$A:$I,9,0)</f>
        <v>104.25809</v>
      </c>
      <c r="U683" s="188">
        <f t="shared" si="53"/>
        <v>0</v>
      </c>
      <c r="V683" s="148">
        <f t="shared" si="54"/>
        <v>0</v>
      </c>
      <c r="W683" s="190"/>
      <c r="X683" s="190"/>
      <c r="Y683" s="190"/>
    </row>
    <row r="684" spans="1:25" ht="15" customHeight="1">
      <c r="A684" s="46" t="str">
        <f t="shared" si="52"/>
        <v>BR0105002060</v>
      </c>
      <c r="B684" s="190" t="s">
        <v>2626</v>
      </c>
      <c r="C684" s="190">
        <v>2060</v>
      </c>
      <c r="D684" s="190" t="s">
        <v>1124</v>
      </c>
      <c r="E684" s="157">
        <v>320010500</v>
      </c>
      <c r="F684" s="39" t="s">
        <v>1210</v>
      </c>
      <c r="G684" s="190" t="s">
        <v>1731</v>
      </c>
      <c r="H684" s="190" t="s">
        <v>294</v>
      </c>
      <c r="I684" s="190"/>
      <c r="J684" s="190"/>
      <c r="K684" s="190"/>
      <c r="L684" s="190"/>
      <c r="M684" s="226">
        <v>13.61021</v>
      </c>
      <c r="N684" s="162">
        <f t="shared" si="55"/>
        <v>119.67794000000001</v>
      </c>
      <c r="O684" s="161">
        <f>IF(H684="Accessories",0,(VLOOKUP(C684&amp;H684,EE!$I:$L,4,FALSE)))</f>
        <v>2.12</v>
      </c>
      <c r="P684" s="161">
        <f>IF('Simulação Added Value'!$M$5="GERENTE DE CONTA",((N684+O684)/(1-'Simulação Added Value'!$E$19)),((N684+O684)/(1-0.3)))</f>
        <v>166.84649315068495</v>
      </c>
      <c r="Q684" s="63" t="e">
        <f>IF('Simulação Added Value'!$M$5="GERENTE DE CONTA",(((N684+O684)+VLOOKUP(A684,'Simulação Added Value'!$N$42:$O$42,2,0))/(1-'Simulação Added Value'!$E$19)),(((((N684+O684)+VLOOKUP(A684,'Simulação Added Value'!$N$42:$O$42,2,0)))/(1-'Simulação Added Value'!$E$19))))</f>
        <v>#N/A</v>
      </c>
      <c r="R684" s="63"/>
      <c r="S684" s="188">
        <v>119.67794000000001</v>
      </c>
      <c r="T684" s="188">
        <f>VLOOKUP(A684,'[1]Copia Custo Periodico P_Simulad'!$A:$I,9,0)</f>
        <v>119.67794000000001</v>
      </c>
      <c r="U684" s="188">
        <f t="shared" si="53"/>
        <v>0</v>
      </c>
      <c r="V684" s="148">
        <f t="shared" si="54"/>
        <v>0</v>
      </c>
      <c r="W684" s="188"/>
      <c r="X684" s="191"/>
      <c r="Y684" s="191"/>
    </row>
    <row r="685" spans="1:25" ht="15" customHeight="1">
      <c r="A685" s="46" t="str">
        <f t="shared" si="52"/>
        <v>BR0121262064</v>
      </c>
      <c r="B685" s="190" t="s">
        <v>2626</v>
      </c>
      <c r="C685" s="190">
        <v>2064</v>
      </c>
      <c r="D685" s="190" t="s">
        <v>1124</v>
      </c>
      <c r="E685" s="190"/>
      <c r="F685" s="39" t="s">
        <v>2228</v>
      </c>
      <c r="G685" s="190" t="s">
        <v>2229</v>
      </c>
      <c r="H685" s="190" t="s">
        <v>294</v>
      </c>
      <c r="I685" s="190"/>
      <c r="J685" s="190"/>
      <c r="K685" s="190"/>
      <c r="L685" s="190"/>
      <c r="M685" s="223">
        <v>13.5</v>
      </c>
      <c r="N685" s="162">
        <f t="shared" si="55"/>
        <v>115.42944</v>
      </c>
      <c r="O685" s="161">
        <f>IF(H685="Accessories",0,(VLOOKUP(C685&amp;H685,EE!$I:$L,4,FALSE)))</f>
        <v>2.64</v>
      </c>
      <c r="P685" s="161">
        <f>IF('Simulação Added Value'!$M$5="GERENTE DE CONTA",((N685+O685)/(1-'Simulação Added Value'!$E$19)),((N685+O685)/(1-0.3)))</f>
        <v>161.73895890410958</v>
      </c>
      <c r="Q685" s="190"/>
      <c r="R685" s="190"/>
      <c r="S685" s="188">
        <v>115.42944</v>
      </c>
      <c r="T685" s="188">
        <f>VLOOKUP(A685,'[1]Copia Custo Periodico P_Simulad'!$A:$I,9,0)</f>
        <v>115.42944</v>
      </c>
      <c r="U685" s="188">
        <f t="shared" si="53"/>
        <v>0</v>
      </c>
      <c r="V685" s="148">
        <f t="shared" si="54"/>
        <v>0</v>
      </c>
      <c r="W685" s="190"/>
      <c r="X685" s="190"/>
      <c r="Y685" s="190"/>
    </row>
    <row r="686" spans="1:25" ht="15" customHeight="1">
      <c r="A686" s="46" t="str">
        <f t="shared" si="52"/>
        <v>BR0123192064</v>
      </c>
      <c r="B686" s="190" t="s">
        <v>2626</v>
      </c>
      <c r="C686" s="198">
        <v>2064</v>
      </c>
      <c r="D686" s="190" t="s">
        <v>1124</v>
      </c>
      <c r="E686" s="190"/>
      <c r="F686" s="39" t="s">
        <v>2878</v>
      </c>
      <c r="G686" s="190" t="s">
        <v>2879</v>
      </c>
      <c r="H686" s="190" t="s">
        <v>294</v>
      </c>
      <c r="I686" s="190"/>
      <c r="J686" s="190"/>
      <c r="K686" s="190"/>
      <c r="L686" s="190"/>
      <c r="M686" s="227">
        <v>18</v>
      </c>
      <c r="N686" s="162">
        <f t="shared" si="55"/>
        <v>172.85463999999999</v>
      </c>
      <c r="O686" s="161">
        <f>IF(H686="Accessories",0,(VLOOKUP(C686&amp;H686,EE!$I:$L,4,FALSE)))</f>
        <v>2.64</v>
      </c>
      <c r="P686" s="161">
        <f>IF('Simulação Added Value'!$M$5="GERENTE DE CONTA",((N686+O686)/(1-'Simulação Added Value'!$E$19)),((N686+O686)/(1-0.3)))</f>
        <v>240.40361643835612</v>
      </c>
      <c r="Q686" s="190"/>
      <c r="R686" s="190"/>
      <c r="S686" s="188">
        <v>172.85463999999999</v>
      </c>
      <c r="T686" s="188">
        <f>VLOOKUP(A686,'[1]Copia Custo Periodico P_Simulad'!$A:$I,9,0)</f>
        <v>172.85463999999999</v>
      </c>
      <c r="U686" s="188">
        <f t="shared" si="53"/>
        <v>0</v>
      </c>
      <c r="V686" s="148">
        <f t="shared" si="54"/>
        <v>0</v>
      </c>
      <c r="W686" s="190"/>
      <c r="X686" s="190"/>
      <c r="Y686" s="190"/>
    </row>
    <row r="687" spans="1:25" ht="15" customHeight="1">
      <c r="A687" s="46" t="str">
        <f t="shared" si="52"/>
        <v>BR0123962064</v>
      </c>
      <c r="B687" s="190" t="s">
        <v>2626</v>
      </c>
      <c r="C687" s="190">
        <v>2064</v>
      </c>
      <c r="D687" s="190" t="s">
        <v>1124</v>
      </c>
      <c r="E687" s="190"/>
      <c r="F687" s="190" t="s">
        <v>3073</v>
      </c>
      <c r="G687" s="190" t="s">
        <v>3074</v>
      </c>
      <c r="H687" s="190" t="s">
        <v>294</v>
      </c>
      <c r="I687" s="190"/>
      <c r="J687" s="190"/>
      <c r="K687" s="190"/>
      <c r="L687" s="190"/>
      <c r="M687" s="225">
        <v>15.2</v>
      </c>
      <c r="N687" s="162">
        <f t="shared" si="55"/>
        <v>129.42857000000001</v>
      </c>
      <c r="O687" s="161">
        <f>IF(H687="Accessories",0,(VLOOKUP(C687&amp;H687,EE!$I:$L,4,FALSE)))</f>
        <v>2.64</v>
      </c>
      <c r="P687" s="161">
        <f>IF('Simulação Added Value'!$M$5="GERENTE DE CONTA",((N687+O687)/(1-'Simulação Added Value'!$E$19)),((N687+O687)/(1-0.3)))</f>
        <v>180.9158493150685</v>
      </c>
      <c r="Q687" s="190"/>
      <c r="R687" s="190"/>
      <c r="S687" s="193">
        <v>129.42857000000001</v>
      </c>
      <c r="T687" s="188">
        <f>VLOOKUP(A687,'[1]Copia Custo Periodico P_Simulad'!$A:$I,9,0)</f>
        <v>129.42857000000001</v>
      </c>
      <c r="U687" s="188">
        <f t="shared" si="53"/>
        <v>0</v>
      </c>
      <c r="V687" s="148">
        <f t="shared" si="54"/>
        <v>0</v>
      </c>
      <c r="W687" s="190"/>
      <c r="X687" s="190"/>
      <c r="Y687" s="190"/>
    </row>
    <row r="688" spans="1:25" ht="15" customHeight="1">
      <c r="A688" s="46" t="str">
        <f t="shared" si="52"/>
        <v>BR0001732064</v>
      </c>
      <c r="B688" s="190" t="s">
        <v>2626</v>
      </c>
      <c r="C688" s="190">
        <v>2064</v>
      </c>
      <c r="D688" s="190" t="s">
        <v>1124</v>
      </c>
      <c r="E688" s="156"/>
      <c r="F688" s="245" t="s">
        <v>1221</v>
      </c>
      <c r="G688" s="190" t="s">
        <v>2776</v>
      </c>
      <c r="H688" s="182" t="s">
        <v>294</v>
      </c>
      <c r="I688" s="190"/>
      <c r="J688" s="190"/>
      <c r="K688" s="190"/>
      <c r="L688" s="190"/>
      <c r="M688" s="226">
        <v>19.5</v>
      </c>
      <c r="N688" s="162">
        <f t="shared" si="55"/>
        <v>173.27440999999999</v>
      </c>
      <c r="O688" s="161">
        <f>IF(H688="Accessories",0,(VLOOKUP(C688&amp;H688,EE!$I:$L,4,FALSE)))</f>
        <v>2.64</v>
      </c>
      <c r="P688" s="161">
        <f>IF('Simulação Added Value'!$M$5="GERENTE DE CONTA",((N688+O688)/(1-'Simulação Added Value'!$E$19)),((N688+O688)/(1-0.3)))</f>
        <v>240.97864383561642</v>
      </c>
      <c r="Q688" s="190"/>
      <c r="R688" s="190"/>
      <c r="S688" s="188">
        <v>173.27440999999999</v>
      </c>
      <c r="T688" s="188">
        <f>VLOOKUP(A688,'[1]Copia Custo Periodico P_Simulad'!$A:$I,9,0)</f>
        <v>173.27440999999999</v>
      </c>
      <c r="U688" s="188">
        <f t="shared" si="53"/>
        <v>0</v>
      </c>
      <c r="V688" s="148">
        <f t="shared" si="54"/>
        <v>0</v>
      </c>
      <c r="W688" s="190"/>
      <c r="X688" s="190"/>
      <c r="Y688" s="190"/>
    </row>
    <row r="689" spans="1:25" ht="15" customHeight="1">
      <c r="A689" s="46" t="str">
        <f t="shared" si="52"/>
        <v>BR0108672060</v>
      </c>
      <c r="B689" s="190" t="s">
        <v>2626</v>
      </c>
      <c r="C689" s="190">
        <v>2060</v>
      </c>
      <c r="D689" s="190" t="s">
        <v>1124</v>
      </c>
      <c r="E689" s="157">
        <v>320010867</v>
      </c>
      <c r="F689" s="39" t="s">
        <v>1209</v>
      </c>
      <c r="G689" s="190" t="s">
        <v>1730</v>
      </c>
      <c r="H689" s="190" t="s">
        <v>294</v>
      </c>
      <c r="I689" s="190"/>
      <c r="J689" s="190"/>
      <c r="K689" s="190"/>
      <c r="L689" s="190"/>
      <c r="M689" s="226">
        <v>13.61021</v>
      </c>
      <c r="N689" s="162">
        <f t="shared" si="55"/>
        <v>122.81964000000001</v>
      </c>
      <c r="O689" s="161">
        <f>IF(H689="Accessories",0,(VLOOKUP(C689&amp;H689,EE!$I:$L,4,FALSE)))</f>
        <v>2.12</v>
      </c>
      <c r="P689" s="161">
        <f>IF('Simulação Added Value'!$M$5="GERENTE DE CONTA",((N689+O689)/(1-'Simulação Added Value'!$E$19)),((N689+O689)/(1-0.3)))</f>
        <v>171.15019178082193</v>
      </c>
      <c r="Q689" s="63" t="e">
        <f>IF('Simulação Added Value'!$M$5="GERENTE DE CONTA",(((N689+O689)+VLOOKUP(A689,'Simulação Added Value'!$N$42:$O$42,2,0))/(1-'Simulação Added Value'!$E$19)),(((((N689+O689)+VLOOKUP(A689,'Simulação Added Value'!$N$42:$O$42,2,0)))/(1-'Simulação Added Value'!$E$19))))</f>
        <v>#N/A</v>
      </c>
      <c r="R689" s="63"/>
      <c r="S689" s="188">
        <v>122.81964000000001</v>
      </c>
      <c r="T689" s="188">
        <f>VLOOKUP(A689,'[1]Copia Custo Periodico P_Simulad'!$A:$I,9,0)</f>
        <v>122.81964000000001</v>
      </c>
      <c r="U689" s="188">
        <f t="shared" si="53"/>
        <v>0</v>
      </c>
      <c r="V689" s="148">
        <f t="shared" si="54"/>
        <v>0</v>
      </c>
      <c r="W689" s="188"/>
      <c r="X689" s="191"/>
      <c r="Y689" s="191"/>
    </row>
    <row r="690" spans="1:25" ht="15" customHeight="1">
      <c r="A690" s="46" t="str">
        <f t="shared" si="52"/>
        <v>BR0123992060</v>
      </c>
      <c r="B690" s="190" t="s">
        <v>2626</v>
      </c>
      <c r="C690" s="190">
        <v>2060</v>
      </c>
      <c r="D690" s="190" t="s">
        <v>1124</v>
      </c>
      <c r="E690" s="190"/>
      <c r="F690" s="190" t="s">
        <v>3072</v>
      </c>
      <c r="G690" s="190" t="s">
        <v>2156</v>
      </c>
      <c r="H690" s="190" t="s">
        <v>294</v>
      </c>
      <c r="I690" s="190"/>
      <c r="J690" s="190"/>
      <c r="K690" s="190"/>
      <c r="L690" s="190"/>
      <c r="M690" s="225">
        <v>13.5</v>
      </c>
      <c r="N690" s="162">
        <f t="shared" si="55"/>
        <v>112.43436</v>
      </c>
      <c r="O690" s="161">
        <f>IF(H690="Accessories",0,(VLOOKUP(C690&amp;H690,EE!$I:$L,4,FALSE)))</f>
        <v>2.12</v>
      </c>
      <c r="P690" s="161">
        <f>IF('Simulação Added Value'!$M$5="GERENTE DE CONTA",((N690+O690)/(1-'Simulação Added Value'!$E$19)),((N690+O690)/(1-0.3)))</f>
        <v>156.9237808219178</v>
      </c>
      <c r="Q690" s="190"/>
      <c r="R690" s="190"/>
      <c r="S690" s="193">
        <v>112.43436</v>
      </c>
      <c r="T690" s="188">
        <f>VLOOKUP(A690,'[1]Copia Custo Periodico P_Simulad'!$A:$I,9,0)</f>
        <v>112.43436</v>
      </c>
      <c r="U690" s="188">
        <f t="shared" si="53"/>
        <v>0</v>
      </c>
      <c r="V690" s="148">
        <f t="shared" si="54"/>
        <v>0</v>
      </c>
      <c r="W690" s="190"/>
      <c r="X690" s="190"/>
      <c r="Y690" s="190"/>
    </row>
    <row r="691" spans="1:25" ht="15" customHeight="1">
      <c r="A691" s="46" t="str">
        <f t="shared" si="52"/>
        <v>BR0097402060</v>
      </c>
      <c r="B691" s="190" t="s">
        <v>2626</v>
      </c>
      <c r="C691" s="190">
        <v>2060</v>
      </c>
      <c r="D691" s="190" t="s">
        <v>1124</v>
      </c>
      <c r="E691" s="190">
        <v>320009740</v>
      </c>
      <c r="F691" s="39" t="s">
        <v>1304</v>
      </c>
      <c r="G691" s="190" t="s">
        <v>1813</v>
      </c>
      <c r="H691" s="190" t="s">
        <v>294</v>
      </c>
      <c r="I691" s="190"/>
      <c r="J691" s="190"/>
      <c r="K691" s="190"/>
      <c r="L691" s="190"/>
      <c r="M691" s="223">
        <v>13</v>
      </c>
      <c r="N691" s="162">
        <f t="shared" si="55"/>
        <v>108.72759000000001</v>
      </c>
      <c r="O691" s="161">
        <f>IF(H691="Accessories",0,(VLOOKUP(C691&amp;H691,EE!$I:$L,4,FALSE)))</f>
        <v>2.12</v>
      </c>
      <c r="P691" s="161">
        <f>IF('Simulação Added Value'!$M$5="GERENTE DE CONTA",((N691+O691)/(1-'Simulação Added Value'!$E$19)),((N691+O691)/(1-0.3)))</f>
        <v>151.84601369863014</v>
      </c>
      <c r="Q691" s="63" t="e">
        <f>IF('Simulação Added Value'!$M$5="GERENTE DE CONTA",(((N691+O691)+VLOOKUP(A691,'Simulação Added Value'!$N$42:$O$42,2,0))/(1-'Simulação Added Value'!$E$19)),(((((N691+O691)+VLOOKUP(A691,'Simulação Added Value'!$N$42:$O$42,2,0)))/(1-'Simulação Added Value'!$E$19))))</f>
        <v>#N/A</v>
      </c>
      <c r="R691" s="63"/>
      <c r="S691" s="188">
        <v>108.72759000000001</v>
      </c>
      <c r="T691" s="188">
        <f>VLOOKUP(A691,'[1]Copia Custo Periodico P_Simulad'!$A:$I,9,0)</f>
        <v>108.72759000000001</v>
      </c>
      <c r="U691" s="188">
        <f t="shared" si="53"/>
        <v>0</v>
      </c>
      <c r="V691" s="148">
        <f t="shared" si="54"/>
        <v>0</v>
      </c>
      <c r="W691" s="190"/>
      <c r="X691" s="190"/>
      <c r="Y691" s="190"/>
    </row>
    <row r="692" spans="1:25" ht="15" customHeight="1">
      <c r="A692" s="46" t="str">
        <f t="shared" si="52"/>
        <v>BR0112362060</v>
      </c>
      <c r="B692" s="190" t="s">
        <v>2626</v>
      </c>
      <c r="C692" s="190">
        <v>2060</v>
      </c>
      <c r="D692" s="190" t="s">
        <v>1124</v>
      </c>
      <c r="E692" s="157">
        <v>320011236</v>
      </c>
      <c r="F692" s="39" t="s">
        <v>1285</v>
      </c>
      <c r="G692" s="190" t="s">
        <v>1800</v>
      </c>
      <c r="H692" s="190" t="s">
        <v>294</v>
      </c>
      <c r="I692" s="190"/>
      <c r="J692" s="190"/>
      <c r="K692" s="190"/>
      <c r="L692" s="190"/>
      <c r="M692" s="226">
        <v>15</v>
      </c>
      <c r="N692" s="162">
        <f t="shared" si="55"/>
        <v>121.7567</v>
      </c>
      <c r="O692" s="161">
        <f>IF(H692="Accessories",0,(VLOOKUP(C692&amp;H692,EE!$I:$L,4,FALSE)))</f>
        <v>2.12</v>
      </c>
      <c r="P692" s="161">
        <f>IF('Simulação Added Value'!$M$5="GERENTE DE CONTA",((N692+O692)/(1-'Simulação Added Value'!$E$19)),((N692+O692)/(1-0.3)))</f>
        <v>169.69410958904109</v>
      </c>
      <c r="Q692" s="63" t="e">
        <f>IF('Simulação Added Value'!$M$5="GERENTE DE CONTA",(((N692+O692)+VLOOKUP(A692,'Simulação Added Value'!$N$42:$O$42,2,0))/(1-'Simulação Added Value'!$E$19)),(((((N692+O692)+VLOOKUP(A692,'Simulação Added Value'!$N$42:$O$42,2,0)))/(1-'Simulação Added Value'!$E$19))))</f>
        <v>#N/A</v>
      </c>
      <c r="R692" s="63"/>
      <c r="S692" s="188">
        <v>121.7567</v>
      </c>
      <c r="T692" s="188">
        <f>VLOOKUP(A692,'[1]Copia Custo Periodico P_Simulad'!$A:$I,9,0)</f>
        <v>121.7567</v>
      </c>
      <c r="U692" s="188">
        <f t="shared" si="53"/>
        <v>0</v>
      </c>
      <c r="V692" s="148">
        <f t="shared" si="54"/>
        <v>0</v>
      </c>
      <c r="W692" s="188"/>
      <c r="X692" s="190"/>
      <c r="Y692" s="190"/>
    </row>
    <row r="693" spans="1:25" ht="15" customHeight="1">
      <c r="A693" s="46" t="str">
        <f t="shared" si="52"/>
        <v>BR0000752060</v>
      </c>
      <c r="B693" s="190" t="s">
        <v>2626</v>
      </c>
      <c r="C693" s="190">
        <v>2060</v>
      </c>
      <c r="D693" s="190" t="s">
        <v>1124</v>
      </c>
      <c r="E693" s="157">
        <v>320000075</v>
      </c>
      <c r="F693" s="39" t="s">
        <v>1264</v>
      </c>
      <c r="G693" s="190" t="s">
        <v>1753</v>
      </c>
      <c r="H693" s="190" t="s">
        <v>294</v>
      </c>
      <c r="I693" s="190"/>
      <c r="J693" s="190"/>
      <c r="K693" s="190"/>
      <c r="L693" s="190"/>
      <c r="M693" s="226">
        <v>15.322150000000001</v>
      </c>
      <c r="N693" s="162">
        <f t="shared" si="55"/>
        <v>124.98354999999999</v>
      </c>
      <c r="O693" s="161">
        <f>IF(H693="Accessories",0,(VLOOKUP(C693&amp;H693,EE!$I:$L,4,FALSE)))</f>
        <v>2.12</v>
      </c>
      <c r="P693" s="161">
        <f>IF('Simulação Added Value'!$M$5="GERENTE DE CONTA",((N693+O693)/(1-'Simulação Added Value'!$E$19)),((N693+O693)/(1-0.3)))</f>
        <v>174.11445205479453</v>
      </c>
      <c r="Q693" s="63" t="e">
        <f>IF('Simulação Added Value'!$M$5="GERENTE DE CONTA",(((N693+O693)+VLOOKUP(A693,'Simulação Added Value'!$N$42:$O$42,2,0))/(1-'Simulação Added Value'!$E$19)),(((((N693+O693)+VLOOKUP(A693,'Simulação Added Value'!$N$42:$O$42,2,0)))/(1-'Simulação Added Value'!$E$19))))</f>
        <v>#N/A</v>
      </c>
      <c r="R693" s="63"/>
      <c r="S693" s="188">
        <v>124.98164</v>
      </c>
      <c r="T693" s="188">
        <f>VLOOKUP(A693,'[1]Copia Custo Periodico P_Simulad'!$A:$I,9,0)</f>
        <v>124.98354999999999</v>
      </c>
      <c r="U693" s="188">
        <f t="shared" si="53"/>
        <v>1.9099999999951933E-3</v>
      </c>
      <c r="V693" s="148">
        <f t="shared" si="54"/>
        <v>1.5282244655967503E-5</v>
      </c>
      <c r="W693" s="188"/>
      <c r="X693" s="191"/>
      <c r="Y693" s="191"/>
    </row>
    <row r="694" spans="1:25" ht="15" customHeight="1">
      <c r="A694" s="46" t="str">
        <f t="shared" si="52"/>
        <v>BR0001702064</v>
      </c>
      <c r="B694" s="190" t="s">
        <v>2626</v>
      </c>
      <c r="C694" s="190">
        <v>2064</v>
      </c>
      <c r="D694" s="190" t="s">
        <v>1124</v>
      </c>
      <c r="E694" s="156"/>
      <c r="F694" s="245" t="s">
        <v>1226</v>
      </c>
      <c r="G694" s="190" t="s">
        <v>2673</v>
      </c>
      <c r="H694" s="182" t="s">
        <v>294</v>
      </c>
      <c r="I694" s="190"/>
      <c r="J694" s="190"/>
      <c r="K694" s="190"/>
      <c r="L694" s="190"/>
      <c r="M694" s="226">
        <v>19.5</v>
      </c>
      <c r="N694" s="162">
        <f t="shared" si="55"/>
        <v>155.46155999999999</v>
      </c>
      <c r="O694" s="161">
        <f>IF(H694="Accessories",0,(VLOOKUP(C694&amp;H694,EE!$I:$L,4,FALSE)))</f>
        <v>2.64</v>
      </c>
      <c r="P694" s="161">
        <f>IF('Simulação Added Value'!$M$5="GERENTE DE CONTA",((N694+O694)/(1-'Simulação Added Value'!$E$19)),((N694+O694)/(1-0.3)))</f>
        <v>216.57747945205477</v>
      </c>
      <c r="Q694" s="190"/>
      <c r="R694" s="190"/>
      <c r="S694" s="188">
        <v>155.44183000000001</v>
      </c>
      <c r="T694" s="188">
        <f>VLOOKUP(A694,'[1]Copia Custo Periodico P_Simulad'!$A:$I,9,0)</f>
        <v>155.46155999999999</v>
      </c>
      <c r="U694" s="188">
        <f t="shared" si="53"/>
        <v>1.9729999999981374E-2</v>
      </c>
      <c r="V694" s="148">
        <f t="shared" si="54"/>
        <v>1.2692851081319567E-4</v>
      </c>
      <c r="W694" s="190"/>
      <c r="X694" s="190"/>
      <c r="Y694" s="190"/>
    </row>
    <row r="695" spans="1:25" ht="15" customHeight="1">
      <c r="A695" s="46" t="str">
        <f t="shared" si="52"/>
        <v>BR0001032060</v>
      </c>
      <c r="B695" s="190" t="s">
        <v>2626</v>
      </c>
      <c r="C695" s="190">
        <v>2060</v>
      </c>
      <c r="D695" s="190" t="s">
        <v>1124</v>
      </c>
      <c r="E695" s="157">
        <v>320000103</v>
      </c>
      <c r="F695" s="39" t="s">
        <v>1270</v>
      </c>
      <c r="G695" s="190" t="s">
        <v>1786</v>
      </c>
      <c r="H695" s="190" t="s">
        <v>294</v>
      </c>
      <c r="I695" s="190"/>
      <c r="J695" s="190"/>
      <c r="K695" s="190"/>
      <c r="L695" s="190"/>
      <c r="M695" s="226">
        <v>15.331099999999999</v>
      </c>
      <c r="N695" s="162">
        <f t="shared" si="55"/>
        <v>123.4415</v>
      </c>
      <c r="O695" s="161">
        <f>IF(H695="Accessories",0,(VLOOKUP(C695&amp;H695,EE!$I:$L,4,FALSE)))</f>
        <v>2.12</v>
      </c>
      <c r="P695" s="161">
        <f>IF('Simulação Added Value'!$M$5="GERENTE DE CONTA",((N695+O695)/(1-'Simulação Added Value'!$E$19)),((N695+O695)/(1-0.3)))</f>
        <v>172.00205479452057</v>
      </c>
      <c r="Q695" s="63" t="e">
        <f>IF('Simulação Added Value'!$M$5="GERENTE DE CONTA",(((N695+O695)+VLOOKUP(A695,'Simulação Added Value'!$N$42:$O$42,2,0))/(1-'Simulação Added Value'!$E$19)),(((((N695+O695)+VLOOKUP(A695,'Simulação Added Value'!$N$42:$O$42,2,0)))/(1-'Simulação Added Value'!$E$19))))</f>
        <v>#N/A</v>
      </c>
      <c r="R695" s="63"/>
      <c r="S695" s="188">
        <v>123.42555</v>
      </c>
      <c r="T695" s="188">
        <f>VLOOKUP(A695,'[1]Copia Custo Periodico P_Simulad'!$A:$I,9,0)</f>
        <v>123.4415</v>
      </c>
      <c r="U695" s="188">
        <f t="shared" si="53"/>
        <v>1.5950000000003683E-2</v>
      </c>
      <c r="V695" s="148">
        <f t="shared" si="54"/>
        <v>1.29227700423451E-4</v>
      </c>
      <c r="W695" s="188"/>
      <c r="X695" s="191"/>
      <c r="Y695" s="191"/>
    </row>
    <row r="696" spans="1:25" ht="15" customHeight="1">
      <c r="A696" s="46" t="str">
        <f t="shared" si="52"/>
        <v>BR0000922060</v>
      </c>
      <c r="B696" s="190" t="s">
        <v>2626</v>
      </c>
      <c r="C696" s="190">
        <v>2060</v>
      </c>
      <c r="D696" t="s">
        <v>1124</v>
      </c>
      <c r="E696" s="157">
        <v>320000092</v>
      </c>
      <c r="F696" s="39" t="s">
        <v>1268</v>
      </c>
      <c r="G696" s="190" t="s">
        <v>1738</v>
      </c>
      <c r="H696" s="190" t="s">
        <v>294</v>
      </c>
      <c r="I696" s="190"/>
      <c r="J696" s="190"/>
      <c r="K696" s="190"/>
      <c r="L696" s="190"/>
      <c r="M696" s="226">
        <v>15.32995</v>
      </c>
      <c r="N696" s="162">
        <f t="shared" si="55"/>
        <v>124.0791</v>
      </c>
      <c r="O696" s="161">
        <f>IF(H696="Accessories",0,(VLOOKUP(C696&amp;H696,EE!$I:$L,4,FALSE)))</f>
        <v>2.12</v>
      </c>
      <c r="P696" s="161">
        <f>IF('Simulação Added Value'!$M$5="GERENTE DE CONTA",((N696+O696)/(1-'Simulação Added Value'!$E$19)),((N696+O696)/(1-0.3)))</f>
        <v>172.8754794520548</v>
      </c>
      <c r="Q696" s="63" t="e">
        <f>IF('Simulação Added Value'!$M$5="GERENTE DE CONTA",(((N696+O696)+VLOOKUP(A696,'Simulação Added Value'!$N$42:$O$42,2,0))/(1-'Simulação Added Value'!$E$19)),(((((N696+O696)+VLOOKUP(A696,'Simulação Added Value'!$N$42:$O$42,2,0)))/(1-'Simulação Added Value'!$E$19))))</f>
        <v>#N/A</v>
      </c>
      <c r="R696" s="63"/>
      <c r="S696" s="188">
        <v>124.05613</v>
      </c>
      <c r="T696" s="188">
        <f>VLOOKUP(A696,'[1]Copia Custo Periodico P_Simulad'!$A:$I,9,0)</f>
        <v>124.0791</v>
      </c>
      <c r="U696" s="188">
        <f t="shared" si="53"/>
        <v>2.2970000000000823E-2</v>
      </c>
      <c r="V696" s="148">
        <f t="shared" si="54"/>
        <v>1.8515812156971734E-4</v>
      </c>
      <c r="W696" s="188"/>
      <c r="X696" s="191"/>
      <c r="Y696" s="191"/>
    </row>
    <row r="697" spans="1:25" ht="15" customHeight="1">
      <c r="A697" s="46" t="str">
        <f t="shared" si="52"/>
        <v>BR0001052060</v>
      </c>
      <c r="B697" s="190" t="s">
        <v>2626</v>
      </c>
      <c r="C697" s="190">
        <v>2060</v>
      </c>
      <c r="D697" t="s">
        <v>1124</v>
      </c>
      <c r="E697" s="157">
        <v>320000105</v>
      </c>
      <c r="F697" s="39" t="s">
        <v>1266</v>
      </c>
      <c r="G697" s="190" t="s">
        <v>1783</v>
      </c>
      <c r="H697" s="190" t="s">
        <v>294</v>
      </c>
      <c r="I697" s="190"/>
      <c r="J697" s="190"/>
      <c r="K697" s="190"/>
      <c r="L697" s="190"/>
      <c r="M697" s="226">
        <v>15</v>
      </c>
      <c r="N697" s="162">
        <f t="shared" si="55"/>
        <v>125.77388000000001</v>
      </c>
      <c r="O697" s="161">
        <f>IF(H697="Accessories",0,(VLOOKUP(C697&amp;H697,EE!$I:$L,4,FALSE)))</f>
        <v>2.12</v>
      </c>
      <c r="P697" s="161">
        <f>IF('Simulação Added Value'!$M$5="GERENTE DE CONTA",((N697+O697)/(1-'Simulação Added Value'!$E$19)),((N697+O697)/(1-0.3)))</f>
        <v>175.19709589041096</v>
      </c>
      <c r="Q697" s="63" t="e">
        <f>IF('Simulação Added Value'!$M$5="GERENTE DE CONTA",(((N697+O697)+VLOOKUP(A697,'Simulação Added Value'!$N$42:$O$42,2,0))/(1-'Simulação Added Value'!$E$19)),(((((N697+O697)+VLOOKUP(A697,'Simulação Added Value'!$N$42:$O$42,2,0)))/(1-'Simulação Added Value'!$E$19))))</f>
        <v>#N/A</v>
      </c>
      <c r="R697" s="63"/>
      <c r="S697" s="188">
        <v>125.52512</v>
      </c>
      <c r="T697" s="188">
        <f>VLOOKUP(A697,'[1]Copia Custo Periodico P_Simulad'!$A:$I,9,0)</f>
        <v>125.77388000000001</v>
      </c>
      <c r="U697" s="188">
        <f t="shared" si="53"/>
        <v>0.24876000000000431</v>
      </c>
      <c r="V697" s="148">
        <f t="shared" si="54"/>
        <v>1.9817547276592684E-3</v>
      </c>
      <c r="W697" s="188"/>
      <c r="X697" s="191"/>
      <c r="Y697" s="191"/>
    </row>
    <row r="698" spans="1:25" ht="15" customHeight="1">
      <c r="A698" s="46" t="str">
        <f t="shared" si="52"/>
        <v>BR0000932060</v>
      </c>
      <c r="B698" s="190" t="s">
        <v>2626</v>
      </c>
      <c r="C698" s="190">
        <v>2060</v>
      </c>
      <c r="D698" s="190" t="s">
        <v>1124</v>
      </c>
      <c r="E698" s="157">
        <v>320000093</v>
      </c>
      <c r="F698" s="39" t="s">
        <v>1217</v>
      </c>
      <c r="G698" s="190" t="s">
        <v>1738</v>
      </c>
      <c r="H698" s="190" t="s">
        <v>294</v>
      </c>
      <c r="I698" s="190"/>
      <c r="J698" s="190"/>
      <c r="K698" s="190"/>
      <c r="L698" s="190"/>
      <c r="M698" s="226">
        <v>15.32995</v>
      </c>
      <c r="N698" s="162">
        <f t="shared" si="55"/>
        <v>124.18532999999999</v>
      </c>
      <c r="O698" s="161">
        <f>IF(H698="Accessories",0,(VLOOKUP(C698&amp;H698,EE!$I:$L,4,FALSE)))</f>
        <v>2.12</v>
      </c>
      <c r="P698" s="161">
        <f>IF('Simulação Added Value'!$M$5="GERENTE DE CONTA",((N698+O698)/(1-'Simulação Added Value'!$E$19)),((N698+O698)/(1-0.3)))</f>
        <v>173.02100000000002</v>
      </c>
      <c r="Q698" s="63" t="e">
        <f>IF('Simulação Added Value'!$M$5="GERENTE DE CONTA",(((N698+O698)+VLOOKUP(A698,'Simulação Added Value'!$N$42:$O$42,2,0))/(1-'Simulação Added Value'!$E$19)),(((((N698+O698)+VLOOKUP(A698,'Simulação Added Value'!$N$42:$O$42,2,0)))/(1-'Simulação Added Value'!$E$19))))</f>
        <v>#N/A</v>
      </c>
      <c r="R698" s="63"/>
      <c r="S698" s="188">
        <v>123.90919</v>
      </c>
      <c r="T698" s="188">
        <f>VLOOKUP(A698,'[1]Copia Custo Periodico P_Simulad'!$A:$I,9,0)</f>
        <v>124.18532999999999</v>
      </c>
      <c r="U698" s="188">
        <f t="shared" si="53"/>
        <v>0.27613999999999805</v>
      </c>
      <c r="V698" s="148">
        <f t="shared" si="54"/>
        <v>2.2285675501549917E-3</v>
      </c>
      <c r="W698" s="188"/>
      <c r="X698" s="191"/>
      <c r="Y698" s="191"/>
    </row>
    <row r="699" spans="1:25" ht="15" customHeight="1">
      <c r="A699" s="46" t="str">
        <f t="shared" si="52"/>
        <v>BR0115862060</v>
      </c>
      <c r="B699" s="190" t="s">
        <v>2626</v>
      </c>
      <c r="C699" s="190">
        <v>2060</v>
      </c>
      <c r="D699" s="190" t="s">
        <v>1124</v>
      </c>
      <c r="E699" s="156">
        <v>320011586</v>
      </c>
      <c r="F699" s="39" t="s">
        <v>1213</v>
      </c>
      <c r="G699" s="190" t="s">
        <v>1734</v>
      </c>
      <c r="H699" s="190" t="s">
        <v>294</v>
      </c>
      <c r="I699" s="190"/>
      <c r="J699" s="190"/>
      <c r="K699" s="190"/>
      <c r="L699" s="190"/>
      <c r="M699" s="226">
        <v>15.2</v>
      </c>
      <c r="N699" s="162">
        <f t="shared" si="55"/>
        <v>124.59228</v>
      </c>
      <c r="O699" s="161">
        <f>IF(H699="Accessories",0,(VLOOKUP(C699&amp;H699,EE!$I:$L,4,FALSE)))</f>
        <v>2.12</v>
      </c>
      <c r="P699" s="161">
        <f>IF('Simulação Added Value'!$M$5="GERENTE DE CONTA",((N699+O699)/(1-'Simulação Added Value'!$E$19)),((N699+O699)/(1-0.3)))</f>
        <v>173.57846575342467</v>
      </c>
      <c r="Q699" s="63" t="e">
        <f>IF('Simulação Added Value'!$M$5="GERENTE DE CONTA",(((N699+O699)+VLOOKUP(A699,'Simulação Added Value'!$N$42:$O$42,2,0))/(1-'Simulação Added Value'!$E$19)),(((((N699+O699)+VLOOKUP(A699,'Simulação Added Value'!$N$42:$O$42,2,0)))/(1-'Simulação Added Value'!$E$19))))</f>
        <v>#N/A</v>
      </c>
      <c r="R699" s="63"/>
      <c r="S699" s="188">
        <v>124.30253</v>
      </c>
      <c r="T699" s="188">
        <f>VLOOKUP(A699,'[1]Copia Custo Periodico P_Simulad'!$A:$I,9,0)</f>
        <v>124.59228</v>
      </c>
      <c r="U699" s="188">
        <f t="shared" si="53"/>
        <v>0.28974999999999795</v>
      </c>
      <c r="V699" s="148">
        <f t="shared" si="54"/>
        <v>2.3310064565862376E-3</v>
      </c>
      <c r="W699" s="188"/>
      <c r="X699" s="191"/>
      <c r="Y699" s="191"/>
    </row>
    <row r="700" spans="1:25" ht="15" customHeight="1">
      <c r="A700" s="46" t="str">
        <f t="shared" si="52"/>
        <v>BR0105722064</v>
      </c>
      <c r="B700" s="190" t="s">
        <v>2626</v>
      </c>
      <c r="C700" s="190">
        <v>2064</v>
      </c>
      <c r="D700" s="190" t="s">
        <v>1124</v>
      </c>
      <c r="E700" s="190"/>
      <c r="F700" s="39" t="s">
        <v>2235</v>
      </c>
      <c r="G700" s="190" t="s">
        <v>2178</v>
      </c>
      <c r="H700" s="190" t="s">
        <v>294</v>
      </c>
      <c r="I700" s="190"/>
      <c r="J700" s="190"/>
      <c r="K700" s="190"/>
      <c r="L700" s="190"/>
      <c r="M700" s="223">
        <v>15.5</v>
      </c>
      <c r="N700" s="162">
        <f t="shared" si="55"/>
        <v>120.09804</v>
      </c>
      <c r="O700" s="161">
        <f>IF(H700="Accessories",0,(VLOOKUP(C700&amp;H700,EE!$I:$L,4,FALSE)))</f>
        <v>2.64</v>
      </c>
      <c r="P700" s="161">
        <f>IF('Simulação Added Value'!$M$5="GERENTE DE CONTA",((N700+O700)/(1-'Simulação Added Value'!$E$19)),((N700+O700)/(1-0.3)))</f>
        <v>168.13430136986301</v>
      </c>
      <c r="Q700" s="190"/>
      <c r="R700" s="190"/>
      <c r="S700" s="188">
        <v>119.5967</v>
      </c>
      <c r="T700" s="188">
        <f>VLOOKUP(A700,'[1]Copia Custo Periodico P_Simulad'!$A:$I,9,0)</f>
        <v>120.09804</v>
      </c>
      <c r="U700" s="188">
        <f t="shared" si="53"/>
        <v>0.50133999999999901</v>
      </c>
      <c r="V700" s="148">
        <f t="shared" si="54"/>
        <v>4.1919216834578332E-3</v>
      </c>
      <c r="W700" s="190"/>
      <c r="X700" s="190"/>
      <c r="Y700" s="190"/>
    </row>
    <row r="701" spans="1:25" ht="15" customHeight="1">
      <c r="A701" s="46" t="str">
        <f t="shared" si="52"/>
        <v>BR0024262060</v>
      </c>
      <c r="B701" s="190" t="s">
        <v>2626</v>
      </c>
      <c r="C701" s="190">
        <v>2060</v>
      </c>
      <c r="D701" s="190" t="s">
        <v>1124</v>
      </c>
      <c r="E701" s="190">
        <v>320002426</v>
      </c>
      <c r="F701" s="39" t="s">
        <v>1278</v>
      </c>
      <c r="G701" s="190" t="s">
        <v>1793</v>
      </c>
      <c r="H701" s="190" t="s">
        <v>294</v>
      </c>
      <c r="I701" s="190"/>
      <c r="J701" s="190"/>
      <c r="K701" s="190"/>
      <c r="L701" s="190"/>
      <c r="M701" s="223">
        <v>16.399999999999999</v>
      </c>
      <c r="N701" s="162">
        <f t="shared" si="55"/>
        <v>119.56892000000001</v>
      </c>
      <c r="O701" s="161">
        <f>IF(H701="Accessories",0,(VLOOKUP(C701&amp;H701,EE!$I:$L,4,FALSE)))</f>
        <v>2.12</v>
      </c>
      <c r="P701" s="161">
        <f>IF('Simulação Added Value'!$M$5="GERENTE DE CONTA",((N701+O701)/(1-'Simulação Added Value'!$E$19)),((N701+O701)/(1-0.3)))</f>
        <v>166.69715068493153</v>
      </c>
      <c r="Q701" s="190"/>
      <c r="R701" s="190"/>
      <c r="S701" s="188">
        <v>119.00512000000001</v>
      </c>
      <c r="T701" s="188">
        <f>VLOOKUP(A701,'[1]Copia Custo Periodico P_Simulad'!$A:$I,9,0)</f>
        <v>119.56892000000001</v>
      </c>
      <c r="U701" s="188">
        <f t="shared" si="53"/>
        <v>0.56380000000000052</v>
      </c>
      <c r="V701" s="148">
        <f t="shared" si="54"/>
        <v>4.7376112893293687E-3</v>
      </c>
      <c r="W701" s="190"/>
      <c r="X701" s="190"/>
      <c r="Y701" s="190"/>
    </row>
    <row r="702" spans="1:25" ht="15" customHeight="1">
      <c r="A702" s="46" t="str">
        <f t="shared" si="52"/>
        <v>BR0120222064</v>
      </c>
      <c r="B702" s="190" t="s">
        <v>2626</v>
      </c>
      <c r="C702" s="190">
        <v>2064</v>
      </c>
      <c r="D702" s="190" t="s">
        <v>1124</v>
      </c>
      <c r="E702" s="190">
        <v>320012022</v>
      </c>
      <c r="F702" s="39" t="s">
        <v>1364</v>
      </c>
      <c r="G702" s="190" t="s">
        <v>1866</v>
      </c>
      <c r="H702" s="190" t="s">
        <v>294</v>
      </c>
      <c r="I702" s="190"/>
      <c r="J702" s="190"/>
      <c r="K702" s="190"/>
      <c r="L702" s="190"/>
      <c r="M702" s="223">
        <v>15.5</v>
      </c>
      <c r="N702" s="162">
        <f t="shared" si="55"/>
        <v>133.75756000000001</v>
      </c>
      <c r="O702" s="161">
        <f>IF(H702="Accessories",0,(VLOOKUP(C702&amp;H702,EE!$I:$L,4,FALSE)))</f>
        <v>2.64</v>
      </c>
      <c r="P702" s="161">
        <f>IF('Simulação Added Value'!$M$5="GERENTE DE CONTA",((N702+O702)/(1-'Simulação Added Value'!$E$19)),((N702+O702)/(1-0.3)))</f>
        <v>186.84597260273972</v>
      </c>
      <c r="Q702" s="190"/>
      <c r="R702" s="190"/>
      <c r="S702" s="188">
        <v>133.09463</v>
      </c>
      <c r="T702" s="188">
        <f>VLOOKUP(A702,'[1]Copia Custo Periodico P_Simulad'!$A:$I,9,0)</f>
        <v>133.75756000000001</v>
      </c>
      <c r="U702" s="188">
        <f t="shared" si="53"/>
        <v>0.66293000000001712</v>
      </c>
      <c r="V702" s="148">
        <f t="shared" si="54"/>
        <v>4.980892166723816E-3</v>
      </c>
      <c r="W702" s="190"/>
      <c r="X702" s="190"/>
      <c r="Y702" s="190"/>
    </row>
    <row r="703" spans="1:25" ht="15" customHeight="1">
      <c r="A703" s="46" t="str">
        <f t="shared" si="52"/>
        <v>BR0114372064</v>
      </c>
      <c r="B703" s="190" t="s">
        <v>2626</v>
      </c>
      <c r="C703" s="190">
        <v>2064</v>
      </c>
      <c r="D703" s="190" t="s">
        <v>1124</v>
      </c>
      <c r="E703" s="190">
        <v>320011437</v>
      </c>
      <c r="F703" s="39" t="s">
        <v>1233</v>
      </c>
      <c r="G703" s="190" t="s">
        <v>1754</v>
      </c>
      <c r="H703" s="190" t="s">
        <v>294</v>
      </c>
      <c r="I703" s="190"/>
      <c r="J703" s="190"/>
      <c r="K703" s="190"/>
      <c r="L703" s="190"/>
      <c r="M703" s="223">
        <v>15.5</v>
      </c>
      <c r="N703" s="162">
        <f t="shared" si="55"/>
        <v>130.92035000000001</v>
      </c>
      <c r="O703" s="161">
        <f>IF(H703="Accessories",0,(VLOOKUP(C703&amp;H703,EE!$I:$L,4,FALSE)))</f>
        <v>2.64</v>
      </c>
      <c r="P703" s="161">
        <f>IF('Simulação Added Value'!$M$5="GERENTE DE CONTA",((N703+O703)/(1-'Simulação Added Value'!$E$19)),((N703+O703)/(1-0.3)))</f>
        <v>182.95938356164385</v>
      </c>
      <c r="Q703" s="190"/>
      <c r="R703" s="190"/>
      <c r="S703" s="188">
        <v>130.1866</v>
      </c>
      <c r="T703" s="188">
        <f>VLOOKUP(A703,'[1]Copia Custo Periodico P_Simulad'!$A:$I,9,0)</f>
        <v>130.92035000000001</v>
      </c>
      <c r="U703" s="188">
        <f t="shared" si="53"/>
        <v>0.73375000000001478</v>
      </c>
      <c r="V703" s="148">
        <f t="shared" si="54"/>
        <v>5.6361407395231211E-3</v>
      </c>
      <c r="W703" s="190"/>
      <c r="X703" s="190"/>
      <c r="Y703" s="190"/>
    </row>
    <row r="704" spans="1:25" ht="15" customHeight="1">
      <c r="A704" s="46" t="str">
        <f t="shared" si="52"/>
        <v>BR0120182064</v>
      </c>
      <c r="B704" s="190" t="s">
        <v>2626</v>
      </c>
      <c r="C704" s="190">
        <v>2064</v>
      </c>
      <c r="D704" s="190" t="s">
        <v>1124</v>
      </c>
      <c r="E704" s="190">
        <v>320012018</v>
      </c>
      <c r="F704" s="39" t="s">
        <v>1370</v>
      </c>
      <c r="G704" s="190" t="s">
        <v>1871</v>
      </c>
      <c r="H704" s="190" t="s">
        <v>294</v>
      </c>
      <c r="I704" s="190"/>
      <c r="J704" s="190"/>
      <c r="K704" s="190"/>
      <c r="L704" s="190"/>
      <c r="M704" s="223">
        <v>15.20157</v>
      </c>
      <c r="N704" s="162">
        <f t="shared" si="55"/>
        <v>120.09761</v>
      </c>
      <c r="O704" s="161">
        <f>IF(H704="Accessories",0,(VLOOKUP(C704&amp;H704,EE!$I:$L,4,FALSE)))</f>
        <v>2.64</v>
      </c>
      <c r="P704" s="161">
        <f>IF('Simulação Added Value'!$M$5="GERENTE DE CONTA",((N704+O704)/(1-'Simulação Added Value'!$E$19)),((N704+O704)/(1-0.3)))</f>
        <v>168.13371232876713</v>
      </c>
      <c r="Q704" s="190"/>
      <c r="R704" s="190"/>
      <c r="S704" s="188">
        <v>119.4041</v>
      </c>
      <c r="T704" s="188">
        <f>VLOOKUP(A704,'[1]Copia Custo Periodico P_Simulad'!$A:$I,9,0)</f>
        <v>120.09761</v>
      </c>
      <c r="U704" s="188">
        <f t="shared" si="53"/>
        <v>0.6935100000000034</v>
      </c>
      <c r="V704" s="148">
        <f t="shared" si="54"/>
        <v>5.808092016940769E-3</v>
      </c>
      <c r="W704" s="190"/>
      <c r="X704" s="190"/>
      <c r="Y704" s="190"/>
    </row>
    <row r="705" spans="1:25" ht="15" customHeight="1">
      <c r="A705" s="46" t="str">
        <f t="shared" si="52"/>
        <v>BR0120212064</v>
      </c>
      <c r="B705" s="190" t="s">
        <v>2626</v>
      </c>
      <c r="C705" s="190">
        <v>2064</v>
      </c>
      <c r="D705" s="190" t="s">
        <v>1124</v>
      </c>
      <c r="E705" s="190">
        <v>320012021</v>
      </c>
      <c r="F705" s="39" t="s">
        <v>1359</v>
      </c>
      <c r="G705" s="190" t="s">
        <v>1862</v>
      </c>
      <c r="H705" s="190" t="s">
        <v>294</v>
      </c>
      <c r="I705" s="190"/>
      <c r="J705" s="190"/>
      <c r="K705" s="190"/>
      <c r="L705" s="190"/>
      <c r="M705" s="223">
        <v>15.5</v>
      </c>
      <c r="N705" s="162">
        <f t="shared" si="55"/>
        <v>133.10404</v>
      </c>
      <c r="O705" s="161">
        <f>IF(H705="Accessories",0,(VLOOKUP(C705&amp;H705,EE!$I:$L,4,FALSE)))</f>
        <v>2.64</v>
      </c>
      <c r="P705" s="161">
        <f>IF('Simulação Added Value'!$M$5="GERENTE DE CONTA",((N705+O705)/(1-'Simulação Added Value'!$E$19)),((N705+O705)/(1-0.3)))</f>
        <v>185.95073972602739</v>
      </c>
      <c r="Q705" s="190"/>
      <c r="R705" s="190"/>
      <c r="S705" s="188">
        <v>132.27519000000001</v>
      </c>
      <c r="T705" s="188">
        <f>VLOOKUP(A705,'[1]Copia Custo Periodico P_Simulad'!$A:$I,9,0)</f>
        <v>133.10404</v>
      </c>
      <c r="U705" s="188">
        <f t="shared" si="53"/>
        <v>0.82884999999998854</v>
      </c>
      <c r="V705" s="148">
        <f t="shared" si="54"/>
        <v>6.2661032654725002E-3</v>
      </c>
      <c r="W705" s="190"/>
      <c r="X705" s="190"/>
      <c r="Y705" s="190"/>
    </row>
    <row r="706" spans="1:25" ht="15" customHeight="1">
      <c r="A706" s="46" t="str">
        <f t="shared" si="52"/>
        <v>BR0120572064</v>
      </c>
      <c r="B706" s="190" t="s">
        <v>2626</v>
      </c>
      <c r="C706" s="190">
        <v>2064</v>
      </c>
      <c r="D706" s="190" t="s">
        <v>1124</v>
      </c>
      <c r="E706" s="190">
        <v>320012057</v>
      </c>
      <c r="F706" s="39" t="s">
        <v>1528</v>
      </c>
      <c r="G706" s="190" t="s">
        <v>2018</v>
      </c>
      <c r="H706" s="190" t="s">
        <v>294</v>
      </c>
      <c r="I706" s="190"/>
      <c r="J706" s="190"/>
      <c r="K706" s="190"/>
      <c r="L706" s="190"/>
      <c r="M706" s="223">
        <v>15</v>
      </c>
      <c r="N706" s="162">
        <f t="shared" si="55"/>
        <v>122.89072</v>
      </c>
      <c r="O706" s="161">
        <f>IF(H706="Accessories",0,(VLOOKUP(C706&amp;H706,EE!$I:$L,4,FALSE)))</f>
        <v>2.64</v>
      </c>
      <c r="P706" s="161">
        <f>IF('Simulação Added Value'!$M$5="GERENTE DE CONTA",((N706+O706)/(1-'Simulação Added Value'!$E$19)),((N706+O706)/(1-0.3)))</f>
        <v>171.95989041095891</v>
      </c>
      <c r="Q706" s="63" t="e">
        <f>IF('Simulação Added Value'!$M$5="GERENTE DE CONTA",(((N706+O706)+VLOOKUP(A706,'Simulação Added Value'!$N$42:$O$42,2,0))/(1-'Simulação Added Value'!$E$19)),(((((N706+O706)+VLOOKUP(A706,'Simulação Added Value'!$N$42:$O$42,2,0)))/(1-'Simulação Added Value'!$E$19))))</f>
        <v>#N/A</v>
      </c>
      <c r="R706" s="63"/>
      <c r="S706" s="188">
        <v>121.96845999999999</v>
      </c>
      <c r="T706" s="188">
        <f>VLOOKUP(A706,'[1]Copia Custo Periodico P_Simulad'!$A:$I,9,0)</f>
        <v>122.89072</v>
      </c>
      <c r="U706" s="188">
        <f t="shared" si="53"/>
        <v>0.92226000000000852</v>
      </c>
      <c r="V706" s="148">
        <f t="shared" si="54"/>
        <v>7.5614630208498124E-3</v>
      </c>
      <c r="W706" s="190"/>
      <c r="X706" s="190"/>
      <c r="Y706" s="190"/>
    </row>
    <row r="707" spans="1:25" ht="15" customHeight="1">
      <c r="A707" s="46" t="str">
        <f t="shared" ref="A707:A770" si="56">F707&amp;C707</f>
        <v>BR0024262064</v>
      </c>
      <c r="B707" s="190" t="s">
        <v>2626</v>
      </c>
      <c r="C707" s="190">
        <v>2064</v>
      </c>
      <c r="D707" s="190" t="s">
        <v>1124</v>
      </c>
      <c r="E707" s="156"/>
      <c r="F707" s="245" t="s">
        <v>1278</v>
      </c>
      <c r="G707" s="190" t="s">
        <v>2736</v>
      </c>
      <c r="H707" s="182" t="s">
        <v>294</v>
      </c>
      <c r="I707" s="190"/>
      <c r="J707" s="190"/>
      <c r="K707" s="190"/>
      <c r="L707" s="190"/>
      <c r="M707" s="223">
        <v>16.399999999999999</v>
      </c>
      <c r="N707" s="162">
        <f t="shared" si="55"/>
        <v>130.15063000000001</v>
      </c>
      <c r="O707" s="161">
        <f>IF(H707="Accessories",0,(VLOOKUP(C707&amp;H707,EE!$I:$L,4,FALSE)))</f>
        <v>2.64</v>
      </c>
      <c r="P707" s="161">
        <f>IF('Simulação Added Value'!$M$5="GERENTE DE CONTA",((N707+O707)/(1-'Simulação Added Value'!$E$19)),((N707+O707)/(1-0.3)))</f>
        <v>181.90497260273972</v>
      </c>
      <c r="Q707" s="190"/>
      <c r="R707" s="190"/>
      <c r="S707" s="188">
        <v>128.98912999999999</v>
      </c>
      <c r="T707" s="188">
        <f>VLOOKUP(A707,'[1]Copia Custo Periodico P_Simulad'!$A:$I,9,0)</f>
        <v>130.15063000000001</v>
      </c>
      <c r="U707" s="188">
        <f t="shared" ref="U707:U770" si="57">T707-S707</f>
        <v>1.161500000000018</v>
      </c>
      <c r="V707" s="148">
        <f t="shared" ref="V707:V770" si="58">IF(S707=0,0,T707/S707-1)</f>
        <v>9.0046347316243835E-3</v>
      </c>
      <c r="W707" s="190"/>
      <c r="X707" s="190"/>
      <c r="Y707" s="190"/>
    </row>
    <row r="708" spans="1:25" ht="15" customHeight="1">
      <c r="A708" s="46" t="str">
        <f t="shared" si="56"/>
        <v>BR0120782064</v>
      </c>
      <c r="B708" s="190" t="s">
        <v>2626</v>
      </c>
      <c r="C708" s="190">
        <v>2064</v>
      </c>
      <c r="D708" s="190" t="s">
        <v>1124</v>
      </c>
      <c r="E708" s="190">
        <v>320012078</v>
      </c>
      <c r="F708" s="39" t="s">
        <v>1536</v>
      </c>
      <c r="G708" s="190" t="s">
        <v>1829</v>
      </c>
      <c r="H708" s="190" t="s">
        <v>294</v>
      </c>
      <c r="I708" s="190"/>
      <c r="J708" s="190"/>
      <c r="K708" s="190"/>
      <c r="L708" s="190"/>
      <c r="M708" s="223">
        <v>15</v>
      </c>
      <c r="N708" s="162">
        <f t="shared" si="55"/>
        <v>120.18756999999999</v>
      </c>
      <c r="O708" s="161">
        <f>IF(H708="Accessories",0,(VLOOKUP(C708&amp;H708,EE!$I:$L,4,FALSE)))</f>
        <v>2.64</v>
      </c>
      <c r="P708" s="161">
        <f>IF('Simulação Added Value'!$M$5="GERENTE DE CONTA",((N708+O708)/(1-'Simulação Added Value'!$E$19)),((N708+O708)/(1-0.3)))</f>
        <v>168.25694520547944</v>
      </c>
      <c r="Q708" s="63" t="e">
        <f>IF('Simulação Added Value'!$M$5="GERENTE DE CONTA",(((N708+O708)+VLOOKUP(A708,'Simulação Added Value'!$N$42:$O$42,2,0))/(1-'Simulação Added Value'!$E$19)),(((((N708+O708)+VLOOKUP(A708,'Simulação Added Value'!$N$42:$O$42,2,0)))/(1-'Simulação Added Value'!$E$19))))</f>
        <v>#N/A</v>
      </c>
      <c r="R708" s="63"/>
      <c r="S708" s="188">
        <v>119.08565</v>
      </c>
      <c r="T708" s="188">
        <f>VLOOKUP(A708,'[1]Copia Custo Periodico P_Simulad'!$A:$I,9,0)</f>
        <v>120.18756999999999</v>
      </c>
      <c r="U708" s="188">
        <f t="shared" si="57"/>
        <v>1.1019199999999927</v>
      </c>
      <c r="V708" s="148">
        <f t="shared" si="58"/>
        <v>9.2531719816786318E-3</v>
      </c>
      <c r="W708" s="190"/>
      <c r="X708" s="190"/>
      <c r="Y708" s="190"/>
    </row>
    <row r="709" spans="1:25" ht="15" customHeight="1">
      <c r="A709" s="46" t="str">
        <f t="shared" si="56"/>
        <v>BR0105422064</v>
      </c>
      <c r="B709" s="190" t="s">
        <v>2626</v>
      </c>
      <c r="C709" s="190">
        <v>2064</v>
      </c>
      <c r="D709" s="190" t="s">
        <v>1124</v>
      </c>
      <c r="E709" s="156"/>
      <c r="F709" s="245" t="s">
        <v>1274</v>
      </c>
      <c r="G709" s="190" t="s">
        <v>2754</v>
      </c>
      <c r="H709" s="182" t="s">
        <v>294</v>
      </c>
      <c r="I709" s="190"/>
      <c r="J709" s="190"/>
      <c r="K709" s="190"/>
      <c r="L709" s="190"/>
      <c r="M709" s="223">
        <v>18.5</v>
      </c>
      <c r="N709" s="162">
        <f t="shared" si="55"/>
        <v>132.56469999999999</v>
      </c>
      <c r="O709" s="161">
        <f>IF(H709="Accessories",0,(VLOOKUP(C709&amp;H709,EE!$I:$L,4,FALSE)))</f>
        <v>2.64</v>
      </c>
      <c r="P709" s="161">
        <f>IF('Simulação Added Value'!$M$5="GERENTE DE CONTA",((N709+O709)/(1-'Simulação Added Value'!$E$19)),((N709+O709)/(1-0.3)))</f>
        <v>185.21191780821914</v>
      </c>
      <c r="Q709" s="190"/>
      <c r="R709" s="190"/>
      <c r="S709" s="188">
        <v>131.13697999999999</v>
      </c>
      <c r="T709" s="188">
        <f>VLOOKUP(A709,'[1]Copia Custo Periodico P_Simulad'!$A:$I,9,0)</f>
        <v>132.56469999999999</v>
      </c>
      <c r="U709" s="188">
        <f t="shared" si="57"/>
        <v>1.4277199999999937</v>
      </c>
      <c r="V709" s="148">
        <f t="shared" si="58"/>
        <v>1.0887241722357777E-2</v>
      </c>
      <c r="W709" s="190"/>
      <c r="X709" s="190"/>
      <c r="Y709" s="190"/>
    </row>
    <row r="710" spans="1:25" ht="15" customHeight="1">
      <c r="A710" s="46" t="str">
        <f t="shared" si="56"/>
        <v>BR0024262061</v>
      </c>
      <c r="B710" s="190" t="s">
        <v>2626</v>
      </c>
      <c r="C710" s="190">
        <v>2061</v>
      </c>
      <c r="D710" s="190" t="s">
        <v>1124</v>
      </c>
      <c r="E710" s="190"/>
      <c r="F710" s="39" t="s">
        <v>1278</v>
      </c>
      <c r="G710" s="190" t="s">
        <v>2736</v>
      </c>
      <c r="H710" s="190" t="s">
        <v>294</v>
      </c>
      <c r="I710" s="190"/>
      <c r="J710" s="190"/>
      <c r="K710" s="190"/>
      <c r="L710" s="190"/>
      <c r="M710" s="225">
        <v>16.5</v>
      </c>
      <c r="N710" s="162">
        <f t="shared" si="55"/>
        <v>137.98746</v>
      </c>
      <c r="O710" s="161">
        <f>IF(H710="Accessories",0,(VLOOKUP(C710&amp;H710,EE!$I:$L,4,FALSE)))</f>
        <v>1.8</v>
      </c>
      <c r="P710" s="161">
        <f>IF('Simulação Added Value'!$M$5="GERENTE DE CONTA",((N710+O710)/(1-'Simulação Added Value'!$E$19)),((N710+O710)/(1-0.3)))</f>
        <v>191.48967123287673</v>
      </c>
      <c r="Q710" s="190"/>
      <c r="R710" s="190"/>
      <c r="S710" s="193">
        <v>132.15825000000001</v>
      </c>
      <c r="T710" s="188">
        <f>VLOOKUP(A710,'[1]Copia Custo Periodico P_Simulad'!$A:$I,9,0)</f>
        <v>137.98746</v>
      </c>
      <c r="U710" s="188">
        <f t="shared" si="57"/>
        <v>5.8292099999999891</v>
      </c>
      <c r="V710" s="148">
        <f t="shared" si="58"/>
        <v>4.4107802577591615E-2</v>
      </c>
      <c r="W710" s="190"/>
      <c r="X710" s="190"/>
      <c r="Y710" s="190"/>
    </row>
    <row r="711" spans="1:25" ht="15" customHeight="1">
      <c r="A711" s="46" t="str">
        <f t="shared" si="56"/>
        <v>BR0121652061</v>
      </c>
      <c r="B711" s="190" t="s">
        <v>2626</v>
      </c>
      <c r="C711" s="198">
        <v>2061</v>
      </c>
      <c r="D711" s="190" t="s">
        <v>1124</v>
      </c>
      <c r="E711" s="190"/>
      <c r="F711" s="39" t="s">
        <v>2525</v>
      </c>
      <c r="G711" s="190" t="s">
        <v>2219</v>
      </c>
      <c r="H711" s="190" t="s">
        <v>294</v>
      </c>
      <c r="I711" s="190"/>
      <c r="J711" s="190"/>
      <c r="K711" s="190"/>
      <c r="L711" s="190"/>
      <c r="M711" s="227">
        <v>13.2</v>
      </c>
      <c r="N711" s="162">
        <f t="shared" si="55"/>
        <v>106.72981</v>
      </c>
      <c r="O711" s="161">
        <f>IF(H711="Accessories",0,(VLOOKUP(C711&amp;H711,EE!$I:$L,4,FALSE)))</f>
        <v>1.8</v>
      </c>
      <c r="P711" s="161">
        <f>IF('Simulação Added Value'!$M$5="GERENTE DE CONTA",((N711+O711)/(1-'Simulação Added Value'!$E$19)),((N711+O711)/(1-0.3)))</f>
        <v>148.67097260273974</v>
      </c>
      <c r="Q711" s="190"/>
      <c r="R711" s="190"/>
      <c r="S711" s="188">
        <v>48.523359999999997</v>
      </c>
      <c r="T711" s="188">
        <f>VLOOKUP(A711,'[1]Copia Custo Periodico P_Simulad'!$A:$I,9,0)</f>
        <v>106.72981</v>
      </c>
      <c r="U711" s="188">
        <f t="shared" si="57"/>
        <v>58.206450000000004</v>
      </c>
      <c r="V711" s="148">
        <f t="shared" si="58"/>
        <v>1.199555224535152</v>
      </c>
      <c r="W711" s="190"/>
      <c r="X711" s="190"/>
      <c r="Y711" s="190"/>
    </row>
    <row r="712" spans="1:25" ht="15" customHeight="1">
      <c r="A712" s="46" t="str">
        <f t="shared" si="56"/>
        <v>BR0124372061</v>
      </c>
      <c r="B712" s="190" t="s">
        <v>2626</v>
      </c>
      <c r="C712" s="190">
        <v>2061</v>
      </c>
      <c r="D712" s="190" t="s">
        <v>1124</v>
      </c>
      <c r="E712" s="190"/>
      <c r="F712" s="190" t="s">
        <v>3117</v>
      </c>
      <c r="G712" s="190" t="s">
        <v>3132</v>
      </c>
      <c r="H712" s="190" t="s">
        <v>294</v>
      </c>
      <c r="I712" s="190"/>
      <c r="J712" s="190"/>
      <c r="K712" s="190"/>
      <c r="L712" s="190"/>
      <c r="M712" s="223">
        <v>13.5</v>
      </c>
      <c r="N712" s="162">
        <f t="shared" si="55"/>
        <v>111.12527</v>
      </c>
      <c r="O712" s="161">
        <f>IF(H712="Accessories",0,(VLOOKUP(C712&amp;H712,EE!$I:$L,4,FALSE)))</f>
        <v>1.8</v>
      </c>
      <c r="P712" s="161">
        <f>IF('Simulação Added Value'!$M$5="GERENTE DE CONTA",((N712+O712)/(1-'Simulação Added Value'!$E$19)),((N712+O712)/(1-0.3)))</f>
        <v>154.69215068493151</v>
      </c>
      <c r="Q712" s="190"/>
      <c r="R712" s="190"/>
      <c r="T712" s="193">
        <v>111.12527</v>
      </c>
      <c r="U712" s="188">
        <f t="shared" si="57"/>
        <v>111.12527</v>
      </c>
      <c r="V712" s="148">
        <f t="shared" si="58"/>
        <v>0</v>
      </c>
      <c r="W712" s="190"/>
      <c r="X712" s="190"/>
      <c r="Y712" s="190"/>
    </row>
    <row r="713" spans="1:25" ht="15" customHeight="1">
      <c r="A713" s="46" t="str">
        <f t="shared" si="56"/>
        <v>BR0350172061</v>
      </c>
      <c r="B713" s="190" t="s">
        <v>2626</v>
      </c>
      <c r="C713" s="190">
        <v>2061</v>
      </c>
      <c r="D713" s="190" t="s">
        <v>1124</v>
      </c>
      <c r="E713" s="190">
        <v>320035017</v>
      </c>
      <c r="F713" s="39" t="s">
        <v>1345</v>
      </c>
      <c r="G713" s="190" t="s">
        <v>588</v>
      </c>
      <c r="H713" s="190" t="s">
        <v>294</v>
      </c>
      <c r="I713" s="190"/>
      <c r="J713" s="190"/>
      <c r="K713" s="190"/>
      <c r="L713" s="190"/>
      <c r="M713" s="223">
        <v>13.4</v>
      </c>
      <c r="N713" s="162">
        <f t="shared" si="55"/>
        <v>46.8568</v>
      </c>
      <c r="O713" s="161">
        <f>IF(H713="Accessories",0,(VLOOKUP(C713&amp;H713,EE!$I:$L,4,FALSE)))</f>
        <v>1.8</v>
      </c>
      <c r="P713" s="161">
        <f>IF('Simulação Added Value'!$M$5="GERENTE DE CONTA",((N713+O713)/(1-'Simulação Added Value'!$E$19)),((N713+O713)/(1-0.3)))</f>
        <v>66.653150684931504</v>
      </c>
      <c r="Q713" s="190"/>
      <c r="R713" s="190"/>
      <c r="T713" s="188">
        <v>46.8568</v>
      </c>
      <c r="U713" s="188">
        <f t="shared" si="57"/>
        <v>46.8568</v>
      </c>
      <c r="V713" s="148">
        <f t="shared" si="58"/>
        <v>0</v>
      </c>
      <c r="W713" s="190"/>
      <c r="X713" s="190"/>
      <c r="Y713" s="190"/>
    </row>
    <row r="714" spans="1:25" ht="15" customHeight="1">
      <c r="A714" s="46" t="str">
        <f t="shared" si="56"/>
        <v>BR0124272060</v>
      </c>
      <c r="B714" s="190" t="s">
        <v>2626</v>
      </c>
      <c r="C714" s="190">
        <v>2060</v>
      </c>
      <c r="D714" s="190" t="s">
        <v>1124</v>
      </c>
      <c r="E714" s="190"/>
      <c r="F714" s="190" t="s">
        <v>3116</v>
      </c>
      <c r="G714" s="190" t="s">
        <v>3131</v>
      </c>
      <c r="H714" s="190" t="s">
        <v>294</v>
      </c>
      <c r="I714" s="190"/>
      <c r="J714" s="190"/>
      <c r="K714" s="190"/>
      <c r="L714" s="190"/>
      <c r="M714" s="223">
        <v>13.5</v>
      </c>
      <c r="N714" s="162">
        <f t="shared" si="55"/>
        <v>117.5744</v>
      </c>
      <c r="O714" s="161">
        <f>IF(H714="Accessories",0,(VLOOKUP(C714&amp;H714,EE!$I:$L,4,FALSE)))</f>
        <v>2.12</v>
      </c>
      <c r="P714" s="161">
        <f>IF('Simulação Added Value'!$M$5="GERENTE DE CONTA",((N714+O714)/(1-'Simulação Added Value'!$E$19)),((N714+O714)/(1-0.3)))</f>
        <v>163.96493150684933</v>
      </c>
      <c r="Q714" s="190"/>
      <c r="R714" s="190"/>
      <c r="T714" s="193">
        <v>117.5744</v>
      </c>
      <c r="U714" s="188">
        <f t="shared" si="57"/>
        <v>117.5744</v>
      </c>
      <c r="V714" s="148">
        <f t="shared" si="58"/>
        <v>0</v>
      </c>
      <c r="W714" s="190"/>
      <c r="X714" s="190"/>
      <c r="Y714" s="190"/>
    </row>
    <row r="715" spans="1:25" ht="15" customHeight="1">
      <c r="A715" s="46" t="str">
        <f t="shared" si="56"/>
        <v>BR0124252060</v>
      </c>
      <c r="B715" s="190" t="s">
        <v>2626</v>
      </c>
      <c r="C715" s="190">
        <v>2060</v>
      </c>
      <c r="D715" s="190" t="s">
        <v>1124</v>
      </c>
      <c r="E715" s="190"/>
      <c r="F715" s="190" t="s">
        <v>3144</v>
      </c>
      <c r="G715" s="190" t="s">
        <v>3145</v>
      </c>
      <c r="H715" s="190" t="s">
        <v>294</v>
      </c>
      <c r="I715" s="190"/>
      <c r="J715" s="190"/>
      <c r="K715" s="190"/>
      <c r="L715" s="190"/>
      <c r="M715" s="223">
        <v>15</v>
      </c>
      <c r="N715" s="162">
        <f t="shared" si="55"/>
        <v>131.78907000000001</v>
      </c>
      <c r="O715" s="161">
        <f>IF(H715="Accessories",0,(VLOOKUP(C715&amp;H715,EE!$I:$L,4,FALSE)))</f>
        <v>2.12</v>
      </c>
      <c r="P715" s="161">
        <f>IF('Simulação Added Value'!$M$5="GERENTE DE CONTA",((N715+O715)/(1-'Simulação Added Value'!$E$19)),((N715+O715)/(1-0.3)))</f>
        <v>183.43708219178083</v>
      </c>
      <c r="Q715" s="190"/>
      <c r="R715" s="190"/>
      <c r="T715" s="193">
        <v>131.78907000000001</v>
      </c>
      <c r="U715" s="188">
        <f t="shared" si="57"/>
        <v>131.78907000000001</v>
      </c>
      <c r="V715" s="148">
        <f t="shared" si="58"/>
        <v>0</v>
      </c>
      <c r="W715" s="190"/>
      <c r="X715" s="190"/>
      <c r="Y715" s="190"/>
    </row>
    <row r="716" spans="1:25" ht="15" customHeight="1">
      <c r="A716" s="46" t="str">
        <f t="shared" si="56"/>
        <v>BR0124072060</v>
      </c>
      <c r="B716" s="190" t="s">
        <v>2626</v>
      </c>
      <c r="C716" s="190">
        <v>2060</v>
      </c>
      <c r="D716" s="190" t="s">
        <v>1124</v>
      </c>
      <c r="E716" s="190"/>
      <c r="F716" s="190" t="s">
        <v>3387</v>
      </c>
      <c r="G716" s="190" t="s">
        <v>3388</v>
      </c>
      <c r="H716" s="190" t="s">
        <v>294</v>
      </c>
      <c r="I716" s="190"/>
      <c r="J716" s="190"/>
      <c r="K716" s="190"/>
      <c r="L716" s="190"/>
      <c r="M716" s="190">
        <v>15</v>
      </c>
      <c r="N716" s="162">
        <f t="shared" si="55"/>
        <v>123.50412</v>
      </c>
      <c r="O716" s="161">
        <f>IF(H716="Accessories",0,(VLOOKUP(C716&amp;H716,EE!$I:$L,4,FALSE)))</f>
        <v>2.12</v>
      </c>
      <c r="P716" s="161">
        <f>IF('Simulação Added Value'!$M$5="GERENTE DE CONTA",((N716+O716)/(1-'Simulação Added Value'!$E$19)),((N716+O716)/(1-0.3)))</f>
        <v>172.08783561643835</v>
      </c>
      <c r="Q716" s="190"/>
      <c r="R716" s="190"/>
      <c r="T716" s="188">
        <f>VLOOKUP(A716,'[1]Copia Custo Periodico P_Simulad'!$A:$I,9,0)</f>
        <v>123.50412</v>
      </c>
      <c r="U716" s="188">
        <f t="shared" si="57"/>
        <v>123.50412</v>
      </c>
      <c r="V716" s="148">
        <f t="shared" si="58"/>
        <v>0</v>
      </c>
      <c r="W716" s="190"/>
      <c r="X716" s="190"/>
      <c r="Y716" s="190"/>
    </row>
    <row r="717" spans="1:25" ht="15" customHeight="1">
      <c r="A717" s="46" t="str">
        <f t="shared" si="56"/>
        <v>BR0124142060</v>
      </c>
      <c r="B717" s="190" t="s">
        <v>2626</v>
      </c>
      <c r="C717" s="190">
        <v>2060</v>
      </c>
      <c r="D717" s="190" t="s">
        <v>1124</v>
      </c>
      <c r="E717" s="190"/>
      <c r="F717" s="190" t="s">
        <v>3389</v>
      </c>
      <c r="G717" s="190" t="s">
        <v>2153</v>
      </c>
      <c r="H717" s="190" t="s">
        <v>294</v>
      </c>
      <c r="I717" s="190"/>
      <c r="J717" s="190"/>
      <c r="K717" s="190"/>
      <c r="L717" s="190"/>
      <c r="M717" s="190">
        <v>15</v>
      </c>
      <c r="N717" s="162">
        <f t="shared" si="55"/>
        <v>127.72369999999999</v>
      </c>
      <c r="O717" s="161">
        <f>IF(H717="Accessories",0,(VLOOKUP(C717&amp;H717,EE!$I:$L,4,FALSE)))</f>
        <v>2.12</v>
      </c>
      <c r="P717" s="161">
        <f>IF('Simulação Added Value'!$M$5="GERENTE DE CONTA",((N717+O717)/(1-'Simulação Added Value'!$E$19)),((N717+O717)/(1-0.3)))</f>
        <v>177.86808219178081</v>
      </c>
      <c r="Q717" s="190"/>
      <c r="R717" s="190"/>
      <c r="T717" s="188">
        <f>VLOOKUP(A717,'[1]Copia Custo Periodico P_Simulad'!$A:$I,9,0)</f>
        <v>127.72369999999999</v>
      </c>
      <c r="U717" s="188">
        <f t="shared" si="57"/>
        <v>127.72369999999999</v>
      </c>
      <c r="V717" s="148">
        <f t="shared" si="58"/>
        <v>0</v>
      </c>
      <c r="W717" s="190"/>
      <c r="X717" s="190"/>
      <c r="Y717" s="190"/>
    </row>
    <row r="718" spans="1:25" ht="15" customHeight="1">
      <c r="A718" s="46" t="str">
        <f t="shared" si="56"/>
        <v>BR0092722064</v>
      </c>
      <c r="B718" s="190" t="s">
        <v>2626</v>
      </c>
      <c r="C718" s="190">
        <v>2064</v>
      </c>
      <c r="D718" s="190" t="s">
        <v>1124</v>
      </c>
      <c r="E718" s="190"/>
      <c r="F718" s="190" t="s">
        <v>1214</v>
      </c>
      <c r="G718" s="190" t="s">
        <v>3392</v>
      </c>
      <c r="H718" s="190" t="s">
        <v>294</v>
      </c>
      <c r="I718" s="190"/>
      <c r="J718" s="190"/>
      <c r="K718" s="190"/>
      <c r="L718" s="190"/>
      <c r="M718" s="190">
        <v>19.5</v>
      </c>
      <c r="N718" s="162">
        <f t="shared" si="55"/>
        <v>153.85830999999999</v>
      </c>
      <c r="O718" s="161">
        <f>IF(H718="Accessories",0,(VLOOKUP(C718&amp;H718,EE!$I:$L,4,FALSE)))</f>
        <v>2.64</v>
      </c>
      <c r="P718" s="161">
        <f>IF('Simulação Added Value'!$M$5="GERENTE DE CONTA",((N718+O718)/(1-'Simulação Added Value'!$E$19)),((N718+O718)/(1-0.3)))</f>
        <v>214.38124657534243</v>
      </c>
      <c r="Q718" s="190"/>
      <c r="R718" s="190"/>
      <c r="T718" s="188">
        <f>VLOOKUP(A718,'[1]Copia Custo Periodico P_Simulad'!$A:$I,9,0)</f>
        <v>153.85830999999999</v>
      </c>
      <c r="U718" s="188">
        <f t="shared" si="57"/>
        <v>153.85830999999999</v>
      </c>
      <c r="V718" s="148">
        <f t="shared" si="58"/>
        <v>0</v>
      </c>
      <c r="W718" s="190"/>
      <c r="X718" s="190"/>
      <c r="Y718" s="190"/>
    </row>
    <row r="719" spans="1:25" ht="15" customHeight="1">
      <c r="A719" s="46" t="str">
        <f t="shared" si="56"/>
        <v>BR0104412064</v>
      </c>
      <c r="B719" s="190" t="s">
        <v>2626</v>
      </c>
      <c r="C719" s="190">
        <v>2064</v>
      </c>
      <c r="D719" s="190" t="s">
        <v>1124</v>
      </c>
      <c r="E719" s="190"/>
      <c r="F719" s="190" t="s">
        <v>2690</v>
      </c>
      <c r="G719" s="190" t="s">
        <v>2697</v>
      </c>
      <c r="H719" s="190" t="s">
        <v>294</v>
      </c>
      <c r="I719" s="190"/>
      <c r="J719" s="190"/>
      <c r="K719" s="190"/>
      <c r="L719" s="190"/>
      <c r="M719" s="190">
        <v>19.5</v>
      </c>
      <c r="N719" s="162">
        <f t="shared" si="55"/>
        <v>167.09231</v>
      </c>
      <c r="O719" s="161">
        <f>IF(H719="Accessories",0,(VLOOKUP(C719&amp;H719,EE!$I:$L,4,FALSE)))</f>
        <v>2.64</v>
      </c>
      <c r="P719" s="161">
        <f>IF('Simulação Added Value'!$M$5="GERENTE DE CONTA",((N719+O719)/(1-'Simulação Added Value'!$E$19)),((N719+O719)/(1-0.3)))</f>
        <v>232.51001369863013</v>
      </c>
      <c r="Q719" s="190"/>
      <c r="R719" s="190"/>
      <c r="T719" s="188">
        <f>VLOOKUP(A719,'[1]Copia Custo Periodico P_Simulad'!$A:$I,9,0)</f>
        <v>167.09231</v>
      </c>
      <c r="U719" s="188">
        <f t="shared" si="57"/>
        <v>167.09231</v>
      </c>
      <c r="V719" s="148">
        <f t="shared" si="58"/>
        <v>0</v>
      </c>
      <c r="W719" s="190"/>
      <c r="X719" s="190"/>
      <c r="Y719" s="190"/>
    </row>
    <row r="720" spans="1:25" ht="15" customHeight="1">
      <c r="A720" s="46" t="str">
        <f t="shared" si="56"/>
        <v>BR0123112064</v>
      </c>
      <c r="B720" s="190" t="s">
        <v>2626</v>
      </c>
      <c r="C720" s="190">
        <v>2064</v>
      </c>
      <c r="D720" s="190" t="s">
        <v>1124</v>
      </c>
      <c r="E720" s="190"/>
      <c r="F720" s="190" t="s">
        <v>3395</v>
      </c>
      <c r="G720" s="190" t="s">
        <v>3396</v>
      </c>
      <c r="H720" s="190" t="s">
        <v>294</v>
      </c>
      <c r="I720" s="190"/>
      <c r="J720" s="190"/>
      <c r="K720" s="190"/>
      <c r="L720" s="190"/>
      <c r="M720" s="190">
        <v>14.3</v>
      </c>
      <c r="N720" s="162">
        <f t="shared" si="55"/>
        <v>108.12451</v>
      </c>
      <c r="O720" s="161">
        <f>IF(H720="Accessories",0,(VLOOKUP(C720&amp;H720,EE!$I:$L,4,FALSE)))</f>
        <v>2.64</v>
      </c>
      <c r="P720" s="161">
        <f>IF('Simulação Added Value'!$M$5="GERENTE DE CONTA",((N720+O720)/(1-'Simulação Added Value'!$E$19)),((N720+O720)/(1-0.3)))</f>
        <v>151.73220547945206</v>
      </c>
      <c r="Q720" s="190"/>
      <c r="R720" s="190"/>
      <c r="T720" s="188">
        <f>VLOOKUP(A720,'[1]Copia Custo Periodico P_Simulad'!$A:$I,9,0)</f>
        <v>108.12451</v>
      </c>
      <c r="U720" s="188">
        <f t="shared" si="57"/>
        <v>108.12451</v>
      </c>
      <c r="V720" s="148">
        <f t="shared" si="58"/>
        <v>0</v>
      </c>
      <c r="W720" s="190"/>
      <c r="X720" s="190"/>
      <c r="Y720" s="190"/>
    </row>
    <row r="721" spans="1:25" ht="15" customHeight="1">
      <c r="A721" s="46" t="str">
        <f t="shared" si="56"/>
        <v>BR0120322060</v>
      </c>
      <c r="B721" s="190" t="s">
        <v>2626</v>
      </c>
      <c r="C721" s="190">
        <v>2060</v>
      </c>
      <c r="D721" s="190" t="s">
        <v>1124</v>
      </c>
      <c r="E721" s="190"/>
      <c r="F721" s="39" t="s">
        <v>2150</v>
      </c>
      <c r="G721" s="190" t="s">
        <v>2151</v>
      </c>
      <c r="H721" s="190" t="s">
        <v>295</v>
      </c>
      <c r="I721" s="190"/>
      <c r="J721" s="190"/>
      <c r="K721" s="190"/>
      <c r="L721" s="190"/>
      <c r="M721" s="223">
        <v>15.6</v>
      </c>
      <c r="N721" s="162">
        <f t="shared" ref="N721:N730" si="59">S721</f>
        <v>130.2458</v>
      </c>
      <c r="O721" s="161">
        <f>IF(H721="Accessories",0,(VLOOKUP(C721&amp;H721,EE!$I:$L,4,FALSE)))</f>
        <v>2.12</v>
      </c>
      <c r="P721" s="161">
        <f>IF('Simulação Added Value'!$M$5="GERENTE DE CONTA",((N721+O721)/(1-'Simulação Added Value'!$E$19)),((N721+O721)/(1-0.3)))</f>
        <v>181.32301369863015</v>
      </c>
      <c r="Q721" s="190"/>
      <c r="R721" s="190"/>
      <c r="S721" s="188">
        <v>130.2458</v>
      </c>
      <c r="T721" s="188">
        <f>VLOOKUP(A721,'[1]Copia Custo Periodico P_Simulad'!$A:$I,9,0)</f>
        <v>125.4072</v>
      </c>
      <c r="U721" s="188">
        <f t="shared" si="57"/>
        <v>-4.8385999999999996</v>
      </c>
      <c r="V721" s="148">
        <f t="shared" si="58"/>
        <v>-3.7149758379924736E-2</v>
      </c>
      <c r="W721" s="190"/>
      <c r="X721" s="190"/>
      <c r="Y721" s="190"/>
    </row>
    <row r="722" spans="1:25" ht="15" customHeight="1">
      <c r="A722" s="46" t="str">
        <f t="shared" si="56"/>
        <v>BR0120492064</v>
      </c>
      <c r="B722" s="190" t="s">
        <v>2626</v>
      </c>
      <c r="C722" s="190">
        <v>2064</v>
      </c>
      <c r="D722" s="190" t="s">
        <v>1124</v>
      </c>
      <c r="E722" s="190">
        <v>320012049</v>
      </c>
      <c r="F722" s="39" t="s">
        <v>1513</v>
      </c>
      <c r="G722" s="190" t="s">
        <v>2003</v>
      </c>
      <c r="H722" s="190" t="s">
        <v>295</v>
      </c>
      <c r="I722" s="190"/>
      <c r="J722" s="190"/>
      <c r="K722" s="190"/>
      <c r="L722" s="190"/>
      <c r="M722" s="227">
        <v>15.5</v>
      </c>
      <c r="N722" s="162">
        <f t="shared" si="59"/>
        <v>135.12209999999999</v>
      </c>
      <c r="O722" s="161">
        <f>IF(H722="Accessories",0,(VLOOKUP(C722&amp;H722,EE!$I:$L,4,FALSE)))</f>
        <v>2.64</v>
      </c>
      <c r="P722" s="161">
        <f>IF('Simulação Added Value'!$M$5="GERENTE DE CONTA",((N722+O722)/(1-'Simulação Added Value'!$E$19)),((N722+O722)/(1-0.3)))</f>
        <v>188.71520547945204</v>
      </c>
      <c r="Q722" s="63" t="e">
        <f>IF('Simulação Added Value'!$M$5="GERENTE DE CONTA",(((N722+O722)+VLOOKUP(A722,'Simulação Added Value'!$N$42:$O$42,2,0))/(1-'Simulação Added Value'!$E$19)),(((((N722+O722)+VLOOKUP(A722,'Simulação Added Value'!$N$42:$O$42,2,0)))/(1-'Simulação Added Value'!$E$19))))</f>
        <v>#N/A</v>
      </c>
      <c r="R722" s="63"/>
      <c r="S722" s="188">
        <v>135.12209999999999</v>
      </c>
      <c r="T722" s="188">
        <f>VLOOKUP(A722,'[1]Copia Custo Periodico P_Simulad'!$A:$I,9,0)</f>
        <v>132.84694999999999</v>
      </c>
      <c r="U722" s="188">
        <f t="shared" si="57"/>
        <v>-2.2751499999999965</v>
      </c>
      <c r="V722" s="148">
        <f t="shared" si="58"/>
        <v>-1.6837734167837848E-2</v>
      </c>
      <c r="W722" s="190"/>
      <c r="X722" s="190"/>
      <c r="Y722" s="190"/>
    </row>
    <row r="723" spans="1:25" ht="15" customHeight="1">
      <c r="A723" s="46" t="str">
        <f t="shared" si="56"/>
        <v>BR0119262064</v>
      </c>
      <c r="B723" s="190" t="s">
        <v>2626</v>
      </c>
      <c r="C723" s="190">
        <v>2064</v>
      </c>
      <c r="D723" s="190" t="s">
        <v>1124</v>
      </c>
      <c r="E723" s="156"/>
      <c r="F723" s="245" t="s">
        <v>1303</v>
      </c>
      <c r="G723" s="190" t="s">
        <v>2732</v>
      </c>
      <c r="H723" s="182" t="s">
        <v>295</v>
      </c>
      <c r="I723" s="190"/>
      <c r="J723" s="190"/>
      <c r="K723" s="190"/>
      <c r="L723" s="190"/>
      <c r="M723" s="223">
        <v>16.8</v>
      </c>
      <c r="N723" s="162">
        <f t="shared" si="59"/>
        <v>133.94149999999999</v>
      </c>
      <c r="O723" s="161">
        <f>IF(H723="Accessories",0,(VLOOKUP(C723&amp;H723,EE!$I:$L,4,FALSE)))</f>
        <v>2.64</v>
      </c>
      <c r="P723" s="161">
        <f>IF('Simulação Added Value'!$M$5="GERENTE DE CONTA",((N723+O723)/(1-'Simulação Added Value'!$E$19)),((N723+O723)/(1-0.3)))</f>
        <v>187.09794520547942</v>
      </c>
      <c r="Q723" s="190"/>
      <c r="R723" s="190"/>
      <c r="S723" s="188">
        <v>133.94149999999999</v>
      </c>
      <c r="T723" s="188">
        <f>VLOOKUP(A723,'[1]Copia Custo Periodico P_Simulad'!$A:$I,9,0)</f>
        <v>131.88343</v>
      </c>
      <c r="U723" s="188">
        <f t="shared" si="57"/>
        <v>-2.0580699999999865</v>
      </c>
      <c r="V723" s="148">
        <f t="shared" si="58"/>
        <v>-1.5365439389584123E-2</v>
      </c>
      <c r="W723" s="190"/>
      <c r="X723" s="190"/>
      <c r="Y723" s="190"/>
    </row>
    <row r="724" spans="1:25" ht="15" customHeight="1">
      <c r="A724" s="46" t="str">
        <f t="shared" si="56"/>
        <v>BR0123312064</v>
      </c>
      <c r="B724" s="190" t="s">
        <v>2626</v>
      </c>
      <c r="C724" s="198">
        <v>2064</v>
      </c>
      <c r="D724" s="190" t="s">
        <v>1124</v>
      </c>
      <c r="E724" s="190"/>
      <c r="F724" s="39" t="s">
        <v>2985</v>
      </c>
      <c r="G724" s="190" t="s">
        <v>2986</v>
      </c>
      <c r="H724" s="190" t="s">
        <v>295</v>
      </c>
      <c r="I724" s="190"/>
      <c r="J724" s="190"/>
      <c r="K724" s="190"/>
      <c r="L724" s="190"/>
      <c r="M724" s="227">
        <v>16.5</v>
      </c>
      <c r="N724" s="162">
        <f t="shared" si="59"/>
        <v>122.94297</v>
      </c>
      <c r="O724" s="161">
        <f>IF(H724="Accessories",0,(VLOOKUP(C724&amp;H724,EE!$I:$L,4,FALSE)))</f>
        <v>2.64</v>
      </c>
      <c r="P724" s="161">
        <f>IF('Simulação Added Value'!$M$5="GERENTE DE CONTA",((N724+O724)/(1-'Simulação Added Value'!$E$19)),((N724+O724)/(1-0.3)))</f>
        <v>172.03146575342467</v>
      </c>
      <c r="Q724" s="63" t="e">
        <f>IF('Simulação Added Value'!$M$5="GERENTE DE CONTA",(((N724+O724)+VLOOKUP(A724,'Simulação Added Value'!$N$42:$O$42,2,0))/(1-'Simulação Added Value'!$E$19)),(((((N724+O724)+VLOOKUP(A724,'Simulação Added Value'!$N$42:$O$42,2,0)))/(1-'Simulação Added Value'!$E$19))))</f>
        <v>#N/A</v>
      </c>
      <c r="R724" s="63"/>
      <c r="S724" s="188">
        <v>122.94297</v>
      </c>
      <c r="T724" s="188">
        <f>VLOOKUP(A724,'[1]Copia Custo Periodico P_Simulad'!$A:$I,9,0)</f>
        <v>121.24102000000001</v>
      </c>
      <c r="U724" s="188">
        <f t="shared" si="57"/>
        <v>-1.7019499999999965</v>
      </c>
      <c r="V724" s="148">
        <f t="shared" si="58"/>
        <v>-1.3843410485365637E-2</v>
      </c>
      <c r="W724" s="190"/>
      <c r="X724" s="190"/>
      <c r="Y724" s="190"/>
    </row>
    <row r="725" spans="1:25" ht="15" customHeight="1">
      <c r="A725" s="46" t="str">
        <f t="shared" si="56"/>
        <v>BR0119272064</v>
      </c>
      <c r="B725" s="190" t="s">
        <v>2626</v>
      </c>
      <c r="C725" s="190">
        <v>2064</v>
      </c>
      <c r="D725" s="190" t="s">
        <v>1124</v>
      </c>
      <c r="E725" s="156"/>
      <c r="F725" s="245" t="s">
        <v>1302</v>
      </c>
      <c r="G725" s="190" t="s">
        <v>2732</v>
      </c>
      <c r="H725" s="182" t="s">
        <v>295</v>
      </c>
      <c r="I725" s="190"/>
      <c r="J725" s="190"/>
      <c r="K725" s="190"/>
      <c r="L725" s="190"/>
      <c r="M725" s="223">
        <v>16.8</v>
      </c>
      <c r="N725" s="162">
        <f t="shared" si="59"/>
        <v>133.99383</v>
      </c>
      <c r="O725" s="161">
        <f>IF(H725="Accessories",0,(VLOOKUP(C725&amp;H725,EE!$I:$L,4,FALSE)))</f>
        <v>2.64</v>
      </c>
      <c r="P725" s="161">
        <f>IF('Simulação Added Value'!$M$5="GERENTE DE CONTA",((N725+O725)/(1-'Simulação Added Value'!$E$19)),((N725+O725)/(1-0.3)))</f>
        <v>187.16963013698629</v>
      </c>
      <c r="Q725" s="190"/>
      <c r="R725" s="190"/>
      <c r="S725" s="188">
        <v>133.99383</v>
      </c>
      <c r="T725" s="188">
        <f>VLOOKUP(A725,'[1]Copia Custo Periodico P_Simulad'!$A:$I,9,0)</f>
        <v>132.24553</v>
      </c>
      <c r="U725" s="188">
        <f t="shared" si="57"/>
        <v>-1.7483000000000004</v>
      </c>
      <c r="V725" s="148">
        <f t="shared" si="58"/>
        <v>-1.304761569991697E-2</v>
      </c>
      <c r="W725" s="190"/>
      <c r="X725" s="190"/>
      <c r="Y725" s="190"/>
    </row>
    <row r="726" spans="1:25" ht="15" customHeight="1">
      <c r="A726" s="46" t="str">
        <f t="shared" si="56"/>
        <v>BR0113382060</v>
      </c>
      <c r="B726" s="190" t="s">
        <v>2626</v>
      </c>
      <c r="C726" s="190">
        <v>2060</v>
      </c>
      <c r="D726" s="190" t="s">
        <v>1124</v>
      </c>
      <c r="E726" s="157">
        <v>320011338</v>
      </c>
      <c r="F726" s="39" t="s">
        <v>1291</v>
      </c>
      <c r="G726" s="190" t="s">
        <v>1806</v>
      </c>
      <c r="H726" s="190" t="s">
        <v>295</v>
      </c>
      <c r="I726" s="190"/>
      <c r="J726" s="190"/>
      <c r="K726" s="190"/>
      <c r="L726" s="190"/>
      <c r="M726" s="226">
        <v>15.5</v>
      </c>
      <c r="N726" s="162">
        <f t="shared" si="59"/>
        <v>122.13945</v>
      </c>
      <c r="O726" s="161">
        <f>IF(H726="Accessories",0,(VLOOKUP(C726&amp;H726,EE!$I:$L,4,FALSE)))</f>
        <v>2.12</v>
      </c>
      <c r="P726" s="161">
        <f>IF('Simulação Added Value'!$M$5="GERENTE DE CONTA",((N726+O726)/(1-'Simulação Added Value'!$E$19)),((N726+O726)/(1-0.3)))</f>
        <v>170.21842465753426</v>
      </c>
      <c r="Q726" s="63" t="e">
        <f>IF('Simulação Added Value'!$M$5="GERENTE DE CONTA",(((N726+O726)+VLOOKUP(A726,'Simulação Added Value'!$N$42:$O$42,2,0))/(1-'Simulação Added Value'!$E$19)),(((((N726+O726)+VLOOKUP(A726,'Simulação Added Value'!$N$42:$O$42,2,0)))/(1-'Simulação Added Value'!$E$19))))</f>
        <v>#N/A</v>
      </c>
      <c r="R726" s="63"/>
      <c r="S726" s="188">
        <v>122.13945</v>
      </c>
      <c r="T726" s="188">
        <f>VLOOKUP(A726,'[1]Copia Custo Periodico P_Simulad'!$A:$I,9,0)</f>
        <v>120.78736000000001</v>
      </c>
      <c r="U726" s="188">
        <f t="shared" si="57"/>
        <v>-1.3520899999999898</v>
      </c>
      <c r="V726" s="148">
        <f t="shared" si="58"/>
        <v>-1.1070051486231414E-2</v>
      </c>
      <c r="W726" s="188"/>
      <c r="X726" s="191"/>
      <c r="Y726" s="191"/>
    </row>
    <row r="727" spans="1:25" ht="15" customHeight="1">
      <c r="A727" s="46" t="str">
        <f t="shared" si="56"/>
        <v>BR0123652064</v>
      </c>
      <c r="B727" s="190" t="s">
        <v>2626</v>
      </c>
      <c r="C727" s="198">
        <v>2064</v>
      </c>
      <c r="D727" s="190" t="s">
        <v>1124</v>
      </c>
      <c r="E727" s="190"/>
      <c r="F727" s="39" t="s">
        <v>3012</v>
      </c>
      <c r="G727" s="190" t="s">
        <v>3013</v>
      </c>
      <c r="H727" s="190" t="s">
        <v>295</v>
      </c>
      <c r="I727" s="190"/>
      <c r="J727" s="190"/>
      <c r="K727" s="190"/>
      <c r="L727" s="190"/>
      <c r="M727" s="227">
        <v>15.5</v>
      </c>
      <c r="N727" s="162">
        <f t="shared" si="59"/>
        <v>124.0356</v>
      </c>
      <c r="O727" s="161">
        <f>IF(H727="Accessories",0,(VLOOKUP(C727&amp;H727,EE!$I:$L,4,FALSE)))</f>
        <v>2.64</v>
      </c>
      <c r="P727" s="161">
        <f>IF('Simulação Added Value'!$M$5="GERENTE DE CONTA",((N727+O727)/(1-'Simulação Added Value'!$E$19)),((N727+O727)/(1-0.3)))</f>
        <v>173.5282191780822</v>
      </c>
      <c r="Q727" s="190"/>
      <c r="R727" s="190"/>
      <c r="S727" s="188">
        <v>124.0356</v>
      </c>
      <c r="T727" s="188">
        <f>VLOOKUP(A727,'[1]Copia Custo Periodico P_Simulad'!$A:$I,9,0)</f>
        <v>122.72466</v>
      </c>
      <c r="U727" s="188">
        <f t="shared" si="57"/>
        <v>-1.3109400000000022</v>
      </c>
      <c r="V727" s="148">
        <f t="shared" si="58"/>
        <v>-1.0569062430463516E-2</v>
      </c>
      <c r="W727" s="190"/>
      <c r="X727" s="190"/>
      <c r="Y727" s="190"/>
    </row>
    <row r="728" spans="1:25" ht="15" customHeight="1">
      <c r="A728" s="46" t="str">
        <f t="shared" si="56"/>
        <v>BR0123392064</v>
      </c>
      <c r="B728" s="190" t="s">
        <v>2626</v>
      </c>
      <c r="C728" s="198">
        <v>2064</v>
      </c>
      <c r="D728" s="190" t="s">
        <v>1124</v>
      </c>
      <c r="E728" s="190"/>
      <c r="F728" s="39" t="s">
        <v>3002</v>
      </c>
      <c r="G728" s="190" t="s">
        <v>3003</v>
      </c>
      <c r="H728" s="190" t="s">
        <v>295</v>
      </c>
      <c r="I728" s="190"/>
      <c r="J728" s="190"/>
      <c r="K728" s="190"/>
      <c r="L728" s="190"/>
      <c r="M728" s="227">
        <v>16.5</v>
      </c>
      <c r="N728" s="162">
        <f t="shared" si="59"/>
        <v>140.29998000000001</v>
      </c>
      <c r="O728" s="161">
        <f>IF(H728="Accessories",0,(VLOOKUP(C728&amp;H728,EE!$I:$L,4,FALSE)))</f>
        <v>2.64</v>
      </c>
      <c r="P728" s="161">
        <f>IF('Simulação Added Value'!$M$5="GERENTE DE CONTA",((N728+O728)/(1-'Simulação Added Value'!$E$19)),((N728+O728)/(1-0.3)))</f>
        <v>195.80819178082191</v>
      </c>
      <c r="Q728" s="63" t="e">
        <f>IF('Simulação Added Value'!$M$5="GERENTE DE CONTA",(((N728+O728)+VLOOKUP(A728,'Simulação Added Value'!$N$42:$O$42,2,0))/(1-'Simulação Added Value'!$E$19)),(((((N728+O728)+VLOOKUP(A728,'Simulação Added Value'!$N$42:$O$42,2,0)))/(1-'Simulação Added Value'!$E$19))))</f>
        <v>#N/A</v>
      </c>
      <c r="R728" s="63"/>
      <c r="S728" s="188">
        <v>140.29998000000001</v>
      </c>
      <c r="T728" s="188">
        <f>VLOOKUP(A728,'[1]Copia Custo Periodico P_Simulad'!$A:$I,9,0)</f>
        <v>139.69959</v>
      </c>
      <c r="U728" s="188">
        <f t="shared" si="57"/>
        <v>-0.60039000000000442</v>
      </c>
      <c r="V728" s="148">
        <f t="shared" si="58"/>
        <v>-4.2793306171533541E-3</v>
      </c>
      <c r="W728" s="190"/>
      <c r="X728" s="190"/>
      <c r="Y728" s="190"/>
    </row>
    <row r="729" spans="1:25" ht="15" customHeight="1">
      <c r="A729" s="46" t="str">
        <f t="shared" si="56"/>
        <v>BR0120202064</v>
      </c>
      <c r="B729" s="190" t="s">
        <v>2626</v>
      </c>
      <c r="C729" s="190">
        <v>2064</v>
      </c>
      <c r="D729" s="190" t="s">
        <v>1124</v>
      </c>
      <c r="E729" s="190">
        <v>320012020</v>
      </c>
      <c r="F729" s="39" t="s">
        <v>1521</v>
      </c>
      <c r="G729" s="190" t="s">
        <v>2013</v>
      </c>
      <c r="H729" s="190" t="s">
        <v>295</v>
      </c>
      <c r="I729" s="190"/>
      <c r="J729" s="190"/>
      <c r="K729" s="190"/>
      <c r="L729" s="190"/>
      <c r="M729" s="223">
        <v>15.5</v>
      </c>
      <c r="N729" s="162">
        <f t="shared" si="59"/>
        <v>123.01048</v>
      </c>
      <c r="O729" s="161">
        <f>IF(H729="Accessories",0,(VLOOKUP(C729&amp;H729,EE!$I:$L,4,FALSE)))</f>
        <v>2.64</v>
      </c>
      <c r="P729" s="161">
        <f>IF('Simulação Added Value'!$M$5="GERENTE DE CONTA",((N729+O729)/(1-'Simulação Added Value'!$E$19)),((N729+O729)/(1-0.3)))</f>
        <v>172.12394520547946</v>
      </c>
      <c r="Q729" s="63" t="e">
        <f>IF('Simulação Added Value'!$M$5="GERENTE DE CONTA",(((N729+O729)+VLOOKUP(A729,'Simulação Added Value'!$N$42:$O$42,2,0))/(1-'Simulação Added Value'!$E$19)),(((((N729+O729)+VLOOKUP(A729,'Simulação Added Value'!$N$42:$O$42,2,0)))/(1-'Simulação Added Value'!$E$19))))</f>
        <v>#N/A</v>
      </c>
      <c r="R729" s="63"/>
      <c r="S729" s="188">
        <v>123.01048</v>
      </c>
      <c r="T729" s="188">
        <f>VLOOKUP(A729,'[1]Copia Custo Periodico P_Simulad'!$A:$I,9,0)</f>
        <v>122.71845999999999</v>
      </c>
      <c r="U729" s="188">
        <f t="shared" si="57"/>
        <v>-0.29202000000000794</v>
      </c>
      <c r="V729" s="148">
        <f t="shared" si="58"/>
        <v>-2.3739440737082784E-3</v>
      </c>
      <c r="W729" s="190"/>
      <c r="X729" s="190"/>
      <c r="Y729" s="190"/>
    </row>
    <row r="730" spans="1:25" ht="15" customHeight="1">
      <c r="A730" s="46" t="str">
        <f t="shared" si="56"/>
        <v>BR0121272061</v>
      </c>
      <c r="B730" s="190" t="s">
        <v>2626</v>
      </c>
      <c r="C730" s="190">
        <v>2061</v>
      </c>
      <c r="D730" s="190" t="s">
        <v>1124</v>
      </c>
      <c r="E730" s="190"/>
      <c r="F730" s="39" t="s">
        <v>2164</v>
      </c>
      <c r="G730" s="190" t="s">
        <v>2165</v>
      </c>
      <c r="H730" s="190" t="s">
        <v>295</v>
      </c>
      <c r="I730" s="190"/>
      <c r="J730" s="190"/>
      <c r="K730" s="190"/>
      <c r="L730" s="190"/>
      <c r="M730" s="223">
        <v>16.7</v>
      </c>
      <c r="N730" s="162">
        <f t="shared" si="59"/>
        <v>124.60424</v>
      </c>
      <c r="O730" s="161">
        <f>IF(H730="Accessories",0,(VLOOKUP(C730&amp;H730,EE!$I:$L,4,FALSE)))</f>
        <v>1.8</v>
      </c>
      <c r="P730" s="161">
        <f>IF('Simulação Added Value'!$M$5="GERENTE DE CONTA",((N730+O730)/(1-'Simulação Added Value'!$E$19)),((N730+O730)/(1-0.3)))</f>
        <v>173.15649315068495</v>
      </c>
      <c r="Q730" s="190"/>
      <c r="R730" s="190"/>
      <c r="S730" s="188">
        <v>124.60424</v>
      </c>
      <c r="T730" s="188">
        <f>VLOOKUP(A730,'[1]Copia Custo Periodico P_Simulad'!$A:$I,9,0)</f>
        <v>124.53391000000001</v>
      </c>
      <c r="U730" s="188">
        <f t="shared" si="57"/>
        <v>-7.0329999999998449E-2</v>
      </c>
      <c r="V730" s="148">
        <f t="shared" si="58"/>
        <v>-5.6442702110293119E-4</v>
      </c>
      <c r="W730" s="190"/>
      <c r="X730" s="190"/>
      <c r="Y730" s="190"/>
    </row>
    <row r="731" spans="1:25" ht="15" customHeight="1">
      <c r="A731" s="46" t="str">
        <f t="shared" si="56"/>
        <v>BR0120692064</v>
      </c>
      <c r="B731" s="190" t="s">
        <v>2626</v>
      </c>
      <c r="C731" s="190">
        <v>2064</v>
      </c>
      <c r="D731" s="190" t="s">
        <v>1124</v>
      </c>
      <c r="E731" s="156"/>
      <c r="F731" s="245" t="s">
        <v>2748</v>
      </c>
      <c r="G731" s="190" t="s">
        <v>2760</v>
      </c>
      <c r="H731" s="182" t="s">
        <v>295</v>
      </c>
      <c r="I731" s="190"/>
      <c r="J731" s="190"/>
      <c r="K731" s="190"/>
      <c r="L731" s="190"/>
      <c r="M731" s="223">
        <v>15.6</v>
      </c>
      <c r="N731" s="162">
        <f t="shared" ref="N731:N773" si="60">T731</f>
        <v>123.80925000000001</v>
      </c>
      <c r="O731" s="161">
        <f>IF(H731="Accessories",0,(VLOOKUP(C731&amp;H731,EE!$I:$L,4,FALSE)))</f>
        <v>2.64</v>
      </c>
      <c r="P731" s="161">
        <f>IF('Simulação Added Value'!$M$5="GERENTE DE CONTA",((N731+O731)/(1-'Simulação Added Value'!$E$19)),((N731+O731)/(1-0.3)))</f>
        <v>173.21815068493152</v>
      </c>
      <c r="Q731" s="190"/>
      <c r="R731" s="190"/>
      <c r="S731" s="188">
        <v>123.80925000000001</v>
      </c>
      <c r="T731" s="188">
        <f>VLOOKUP(A731,'[1]Copia Custo Periodico P_Simulad'!$A:$I,9,0)</f>
        <v>123.80925000000001</v>
      </c>
      <c r="U731" s="188">
        <f t="shared" si="57"/>
        <v>0</v>
      </c>
      <c r="V731" s="148">
        <f t="shared" si="58"/>
        <v>0</v>
      </c>
      <c r="W731" s="190"/>
      <c r="X731" s="190"/>
      <c r="Y731" s="190"/>
    </row>
    <row r="732" spans="1:25" ht="15" customHeight="1">
      <c r="A732" s="46" t="str">
        <f t="shared" si="56"/>
        <v>BR0001172064</v>
      </c>
      <c r="B732" s="190" t="s">
        <v>2626</v>
      </c>
      <c r="C732" s="190">
        <v>2064</v>
      </c>
      <c r="D732" s="190" t="s">
        <v>1124</v>
      </c>
      <c r="E732" s="156"/>
      <c r="F732" s="245" t="s">
        <v>2651</v>
      </c>
      <c r="G732" s="190" t="s">
        <v>2678</v>
      </c>
      <c r="H732" s="190" t="s">
        <v>295</v>
      </c>
      <c r="I732" s="190"/>
      <c r="J732" s="190"/>
      <c r="K732" s="190"/>
      <c r="L732" s="190"/>
      <c r="M732" s="223">
        <v>19.5</v>
      </c>
      <c r="N732" s="162">
        <f t="shared" si="60"/>
        <v>145.99</v>
      </c>
      <c r="O732" s="161">
        <f>IF(H732="Accessories",0,(VLOOKUP(C732&amp;H732,EE!$I:$L,4,FALSE)))</f>
        <v>2.64</v>
      </c>
      <c r="P732" s="161">
        <f>IF('Simulação Added Value'!$M$5="GERENTE DE CONTA",((N732+O732)/(1-'Simulação Added Value'!$E$19)),((N732+O732)/(1-0.3)))</f>
        <v>203.60273972602741</v>
      </c>
      <c r="Q732" s="190"/>
      <c r="R732" s="190"/>
      <c r="S732" s="188">
        <v>145.99</v>
      </c>
      <c r="T732" s="188">
        <f>VLOOKUP(A732,'[1]Copia Custo Periodico P_Simulad'!$A:$I,9,0)</f>
        <v>145.99</v>
      </c>
      <c r="U732" s="188">
        <f t="shared" si="57"/>
        <v>0</v>
      </c>
      <c r="V732" s="148">
        <f t="shared" si="58"/>
        <v>0</v>
      </c>
      <c r="W732" s="190"/>
      <c r="X732" s="190"/>
      <c r="Y732" s="190"/>
    </row>
    <row r="733" spans="1:25" ht="15" customHeight="1">
      <c r="A733" s="46" t="str">
        <f t="shared" si="56"/>
        <v>BR0017112060</v>
      </c>
      <c r="B733" s="190" t="s">
        <v>2626</v>
      </c>
      <c r="C733" s="190">
        <v>2060</v>
      </c>
      <c r="D733" s="190" t="s">
        <v>1124</v>
      </c>
      <c r="E733" s="157">
        <v>320001711</v>
      </c>
      <c r="F733" s="39" t="s">
        <v>1200</v>
      </c>
      <c r="G733" s="190" t="s">
        <v>1720</v>
      </c>
      <c r="H733" s="190" t="s">
        <v>295</v>
      </c>
      <c r="I733" s="190"/>
      <c r="J733" s="190"/>
      <c r="K733" s="190"/>
      <c r="L733" s="190"/>
      <c r="M733" s="226">
        <v>15.7738</v>
      </c>
      <c r="N733" s="162">
        <f t="shared" si="60"/>
        <v>130.19953000000001</v>
      </c>
      <c r="O733" s="161">
        <f>IF(H733="Accessories",0,(VLOOKUP(C733&amp;H733,EE!$I:$L,4,FALSE)))</f>
        <v>2.12</v>
      </c>
      <c r="P733" s="161">
        <f>IF('Simulação Added Value'!$M$5="GERENTE DE CONTA",((N733+O733)/(1-'Simulação Added Value'!$E$19)),((N733+O733)/(1-0.3)))</f>
        <v>181.25963013698632</v>
      </c>
      <c r="Q733" s="63" t="e">
        <f>IF('Simulação Added Value'!$M$5="GERENTE DE CONTA",(((N733+O733)+VLOOKUP(A733,'Simulação Added Value'!$N$42:$O$42,2,0))/(1-'Simulação Added Value'!$E$19)),(((((N733+O733)+VLOOKUP(A733,'Simulação Added Value'!$N$42:$O$42,2,0)))/(1-'Simulação Added Value'!$E$19))))</f>
        <v>#N/A</v>
      </c>
      <c r="R733" s="63"/>
      <c r="S733" s="188">
        <v>130.19953000000001</v>
      </c>
      <c r="T733" s="188">
        <f>VLOOKUP(A733,'[1]Copia Custo Periodico P_Simulad'!$A:$I,9,0)</f>
        <v>130.19953000000001</v>
      </c>
      <c r="U733" s="188">
        <f t="shared" si="57"/>
        <v>0</v>
      </c>
      <c r="V733" s="148">
        <f t="shared" si="58"/>
        <v>0</v>
      </c>
      <c r="W733" s="188"/>
      <c r="X733" s="191"/>
      <c r="Y733" s="191"/>
    </row>
    <row r="734" spans="1:25" ht="15" customHeight="1">
      <c r="A734" s="46" t="str">
        <f t="shared" si="56"/>
        <v>BR0105222060</v>
      </c>
      <c r="B734" s="190" t="s">
        <v>2626</v>
      </c>
      <c r="C734" s="190">
        <v>2060</v>
      </c>
      <c r="D734" s="190" t="s">
        <v>1124</v>
      </c>
      <c r="E734" s="157">
        <v>320010522</v>
      </c>
      <c r="F734" s="39" t="s">
        <v>1293</v>
      </c>
      <c r="G734" s="190" t="s">
        <v>1808</v>
      </c>
      <c r="H734" s="190" t="s">
        <v>295</v>
      </c>
      <c r="I734" s="190"/>
      <c r="J734" s="190"/>
      <c r="K734" s="190"/>
      <c r="L734" s="190"/>
      <c r="M734" s="226">
        <v>20.062249999999999</v>
      </c>
      <c r="N734" s="162">
        <f t="shared" si="60"/>
        <v>68.281300000000002</v>
      </c>
      <c r="O734" s="161">
        <f>IF(H734="Accessories",0,(VLOOKUP(C734&amp;H734,EE!$I:$L,4,FALSE)))</f>
        <v>2.12</v>
      </c>
      <c r="P734" s="161">
        <f>IF('Simulação Added Value'!$M$5="GERENTE DE CONTA",((N734+O734)/(1-'Simulação Added Value'!$E$19)),((N734+O734)/(1-0.3)))</f>
        <v>96.440136986301383</v>
      </c>
      <c r="Q734" s="63" t="e">
        <f>IF('Simulação Added Value'!$M$5="GERENTE DE CONTA",(((N734+O734)+VLOOKUP(A734,'Simulação Added Value'!$N$42:$O$42,2,0))/(1-'Simulação Added Value'!$E$19)),(((((N734+O734)+VLOOKUP(A734,'Simulação Added Value'!$N$42:$O$42,2,0)))/(1-'Simulação Added Value'!$E$19))))</f>
        <v>#N/A</v>
      </c>
      <c r="R734" s="63"/>
      <c r="S734" s="188">
        <v>68.281300000000002</v>
      </c>
      <c r="T734" s="188">
        <f>VLOOKUP(A734,'[1]Copia Custo Periodico P_Simulad'!$A:$I,9,0)</f>
        <v>68.281300000000002</v>
      </c>
      <c r="U734" s="188">
        <f t="shared" si="57"/>
        <v>0</v>
      </c>
      <c r="V734" s="148">
        <f t="shared" si="58"/>
        <v>0</v>
      </c>
      <c r="W734" s="188"/>
      <c r="X734" s="191"/>
      <c r="Y734" s="191"/>
    </row>
    <row r="735" spans="1:25" ht="15" customHeight="1">
      <c r="A735" s="46" t="str">
        <f t="shared" si="56"/>
        <v>BR0105222064</v>
      </c>
      <c r="B735" s="190" t="s">
        <v>2626</v>
      </c>
      <c r="C735" s="190">
        <v>2064</v>
      </c>
      <c r="D735" s="190" t="s">
        <v>1124</v>
      </c>
      <c r="E735" s="190"/>
      <c r="F735" s="39" t="s">
        <v>1293</v>
      </c>
      <c r="G735" s="190" t="s">
        <v>2169</v>
      </c>
      <c r="H735" s="190" t="s">
        <v>295</v>
      </c>
      <c r="I735" s="190"/>
      <c r="J735" s="190"/>
      <c r="K735" s="190"/>
      <c r="L735" s="190"/>
      <c r="M735" s="223">
        <v>20.062249999999999</v>
      </c>
      <c r="N735" s="162">
        <f t="shared" si="60"/>
        <v>113.85557</v>
      </c>
      <c r="O735" s="161">
        <f>IF(H735="Accessories",0,(VLOOKUP(C735&amp;H735,EE!$I:$L,4,FALSE)))</f>
        <v>2.64</v>
      </c>
      <c r="P735" s="161">
        <f>IF('Simulação Added Value'!$M$5="GERENTE DE CONTA",((N735+O735)/(1-'Simulação Added Value'!$E$19)),((N735+O735)/(1-0.3)))</f>
        <v>159.58297260273974</v>
      </c>
      <c r="Q735" s="190"/>
      <c r="R735" s="190"/>
      <c r="S735" s="188">
        <v>113.85557</v>
      </c>
      <c r="T735" s="188">
        <f>VLOOKUP(A735,'[1]Copia Custo Periodico P_Simulad'!$A:$I,9,0)</f>
        <v>113.85557</v>
      </c>
      <c r="U735" s="188">
        <f t="shared" si="57"/>
        <v>0</v>
      </c>
      <c r="V735" s="148">
        <f t="shared" si="58"/>
        <v>0</v>
      </c>
      <c r="W735" s="190"/>
      <c r="X735" s="190"/>
      <c r="Y735" s="190"/>
    </row>
    <row r="736" spans="1:25" ht="15" customHeight="1">
      <c r="A736" s="46" t="str">
        <f t="shared" si="56"/>
        <v>BR0106022060</v>
      </c>
      <c r="B736" s="190" t="s">
        <v>2626</v>
      </c>
      <c r="C736" s="190">
        <v>2060</v>
      </c>
      <c r="D736" s="190" t="s">
        <v>1124</v>
      </c>
      <c r="E736" s="190">
        <v>320010602</v>
      </c>
      <c r="F736" s="39" t="s">
        <v>1524</v>
      </c>
      <c r="G736" s="190" t="s">
        <v>2015</v>
      </c>
      <c r="H736" s="190" t="s">
        <v>295</v>
      </c>
      <c r="I736" s="190"/>
      <c r="J736" s="190"/>
      <c r="K736" s="190"/>
      <c r="L736" s="190"/>
      <c r="M736" s="223">
        <v>16.8</v>
      </c>
      <c r="N736" s="162">
        <f t="shared" si="60"/>
        <v>58.696219999999997</v>
      </c>
      <c r="O736" s="161">
        <f>IF(H736="Accessories",0,(VLOOKUP(C736&amp;H736,EE!$I:$L,4,FALSE)))</f>
        <v>2.12</v>
      </c>
      <c r="P736" s="161">
        <f>IF('Simulação Added Value'!$M$5="GERENTE DE CONTA",((N736+O736)/(1-'Simulação Added Value'!$E$19)),((N736+O736)/(1-0.3)))</f>
        <v>83.3098904109589</v>
      </c>
      <c r="Q736" s="63" t="e">
        <f>IF('Simulação Added Value'!$M$5="GERENTE DE CONTA",(((N736+O736)+VLOOKUP(A736,'Simulação Added Value'!$N$42:$O$42,2,0))/(1-'Simulação Added Value'!$E$19)),(((((N736+O736)+VLOOKUP(A736,'Simulação Added Value'!$N$42:$O$42,2,0)))/(1-'Simulação Added Value'!$E$19))))</f>
        <v>#N/A</v>
      </c>
      <c r="R736" s="63"/>
      <c r="S736" s="188">
        <v>58.696219999999997</v>
      </c>
      <c r="T736" s="188">
        <f>VLOOKUP(A736,'[1]Copia Custo Periodico P_Simulad'!$A:$I,9,0)</f>
        <v>58.696219999999997</v>
      </c>
      <c r="U736" s="188">
        <f t="shared" si="57"/>
        <v>0</v>
      </c>
      <c r="V736" s="148">
        <f t="shared" si="58"/>
        <v>0</v>
      </c>
      <c r="W736" s="190"/>
      <c r="X736" s="190"/>
      <c r="Y736" s="190"/>
    </row>
    <row r="737" spans="1:25" ht="15" customHeight="1">
      <c r="A737" s="46" t="str">
        <f t="shared" si="56"/>
        <v>BR0107382060</v>
      </c>
      <c r="B737" s="190" t="s">
        <v>2626</v>
      </c>
      <c r="C737" s="190">
        <v>2060</v>
      </c>
      <c r="D737" s="190" t="s">
        <v>1124</v>
      </c>
      <c r="E737" s="157">
        <v>320010738</v>
      </c>
      <c r="F737" s="39" t="s">
        <v>1262</v>
      </c>
      <c r="G737" s="190" t="s">
        <v>1780</v>
      </c>
      <c r="H737" s="190" t="s">
        <v>295</v>
      </c>
      <c r="I737" s="190"/>
      <c r="J737" s="190"/>
      <c r="K737" s="190"/>
      <c r="L737" s="190"/>
      <c r="M737" s="226">
        <v>18.5</v>
      </c>
      <c r="N737" s="162">
        <f t="shared" si="60"/>
        <v>58.470550000000003</v>
      </c>
      <c r="O737" s="161">
        <f>IF(H737="Accessories",0,(VLOOKUP(C737&amp;H737,EE!$I:$L,4,FALSE)))</f>
        <v>2.12</v>
      </c>
      <c r="P737" s="161">
        <f>IF('Simulação Added Value'!$M$5="GERENTE DE CONTA",((N737+O737)/(1-'Simulação Added Value'!$E$19)),((N737+O737)/(1-0.3)))</f>
        <v>83.000753424657532</v>
      </c>
      <c r="Q737" s="63" t="e">
        <f>IF('Simulação Added Value'!$M$5="GERENTE DE CONTA",(((N737+O737)+VLOOKUP(A737,'Simulação Added Value'!$N$42:$O$42,2,0))/(1-'Simulação Added Value'!$E$19)),(((((N737+O737)+VLOOKUP(A737,'Simulação Added Value'!$N$42:$O$42,2,0)))/(1-'Simulação Added Value'!$E$19))))</f>
        <v>#N/A</v>
      </c>
      <c r="R737" s="63"/>
      <c r="S737" s="188">
        <v>58.470550000000003</v>
      </c>
      <c r="T737" s="188">
        <f>VLOOKUP(A737,'[1]Copia Custo Periodico P_Simulad'!$A:$I,9,0)</f>
        <v>58.470550000000003</v>
      </c>
      <c r="U737" s="188">
        <f t="shared" si="57"/>
        <v>0</v>
      </c>
      <c r="V737" s="148">
        <f t="shared" si="58"/>
        <v>0</v>
      </c>
      <c r="W737" s="188"/>
      <c r="X737" s="191"/>
      <c r="Y737" s="191"/>
    </row>
    <row r="738" spans="1:25" ht="15" customHeight="1">
      <c r="A738" s="46" t="str">
        <f t="shared" si="56"/>
        <v>BR0107382064</v>
      </c>
      <c r="B738" s="190" t="s">
        <v>2626</v>
      </c>
      <c r="C738" s="190">
        <v>2064</v>
      </c>
      <c r="D738" s="190" t="s">
        <v>1124</v>
      </c>
      <c r="E738" s="190"/>
      <c r="F738" s="39" t="s">
        <v>1262</v>
      </c>
      <c r="G738" s="190" t="s">
        <v>2174</v>
      </c>
      <c r="H738" s="190" t="s">
        <v>295</v>
      </c>
      <c r="I738" s="190"/>
      <c r="J738" s="190"/>
      <c r="K738" s="190"/>
      <c r="L738" s="190"/>
      <c r="M738" s="223">
        <v>18.5</v>
      </c>
      <c r="N738" s="162">
        <f t="shared" si="60"/>
        <v>126.12741</v>
      </c>
      <c r="O738" s="161">
        <f>IF(H738="Accessories",0,(VLOOKUP(C738&amp;H738,EE!$I:$L,4,FALSE)))</f>
        <v>2.64</v>
      </c>
      <c r="P738" s="161">
        <f>IF('Simulação Added Value'!$M$5="GERENTE DE CONTA",((N738+O738)/(1-'Simulação Added Value'!$E$19)),((N738+O738)/(1-0.3)))</f>
        <v>176.39371232876709</v>
      </c>
      <c r="Q738" s="190"/>
      <c r="R738" s="190"/>
      <c r="S738" s="188">
        <v>126.12741</v>
      </c>
      <c r="T738" s="188">
        <f>VLOOKUP(A738,'[1]Copia Custo Periodico P_Simulad'!$A:$I,9,0)</f>
        <v>126.12741</v>
      </c>
      <c r="U738" s="188">
        <f t="shared" si="57"/>
        <v>0</v>
      </c>
      <c r="V738" s="148">
        <f t="shared" si="58"/>
        <v>0</v>
      </c>
      <c r="W738" s="190"/>
      <c r="X738" s="190"/>
      <c r="Y738" s="190"/>
    </row>
    <row r="739" spans="1:25" ht="15" customHeight="1">
      <c r="A739" s="46" t="str">
        <f t="shared" si="56"/>
        <v>BR0108912060</v>
      </c>
      <c r="B739" s="190" t="s">
        <v>2626</v>
      </c>
      <c r="C739" s="190">
        <v>2060</v>
      </c>
      <c r="D739" s="190" t="s">
        <v>1124</v>
      </c>
      <c r="E739" s="190">
        <v>320010891</v>
      </c>
      <c r="F739" s="39" t="s">
        <v>1283</v>
      </c>
      <c r="G739" s="190" t="s">
        <v>1798</v>
      </c>
      <c r="H739" s="190" t="s">
        <v>295</v>
      </c>
      <c r="I739" s="190"/>
      <c r="J739" s="190"/>
      <c r="K739" s="190"/>
      <c r="L739" s="190"/>
      <c r="M739" s="226">
        <v>15.5</v>
      </c>
      <c r="N739" s="162">
        <f t="shared" si="60"/>
        <v>57.62097</v>
      </c>
      <c r="O739" s="161">
        <f>IF(H739="Accessories",0,(VLOOKUP(C739&amp;H739,EE!$I:$L,4,FALSE)))</f>
        <v>2.12</v>
      </c>
      <c r="P739" s="161">
        <f>IF('Simulação Added Value'!$M$5="GERENTE DE CONTA",((N739+O739)/(1-'Simulação Added Value'!$E$19)),((N739+O739)/(1-0.3)))</f>
        <v>81.836945205479452</v>
      </c>
      <c r="Q739" s="190"/>
      <c r="R739" s="190"/>
      <c r="S739" s="188">
        <v>57.62097</v>
      </c>
      <c r="T739" s="188">
        <f>VLOOKUP(A739,'[1]Copia Custo Periodico P_Simulad'!$A:$I,9,0)</f>
        <v>57.62097</v>
      </c>
      <c r="U739" s="188">
        <f t="shared" si="57"/>
        <v>0</v>
      </c>
      <c r="V739" s="148">
        <f t="shared" si="58"/>
        <v>0</v>
      </c>
      <c r="W739" s="188"/>
      <c r="X739" s="190"/>
      <c r="Y739" s="190"/>
    </row>
    <row r="740" spans="1:25" ht="15" customHeight="1">
      <c r="A740" s="46" t="str">
        <f t="shared" si="56"/>
        <v>BR0109012060</v>
      </c>
      <c r="B740" s="190" t="s">
        <v>2626</v>
      </c>
      <c r="C740" s="190">
        <v>2060</v>
      </c>
      <c r="D740" s="190" t="s">
        <v>1124</v>
      </c>
      <c r="E740" s="190"/>
      <c r="F740" s="39" t="s">
        <v>2212</v>
      </c>
      <c r="G740" s="190" t="s">
        <v>2213</v>
      </c>
      <c r="H740" s="190" t="s">
        <v>295</v>
      </c>
      <c r="I740" s="190"/>
      <c r="J740" s="190"/>
      <c r="K740" s="190"/>
      <c r="L740" s="190"/>
      <c r="M740" s="223">
        <v>18.5</v>
      </c>
      <c r="N740" s="162">
        <f t="shared" si="60"/>
        <v>59.713819999999998</v>
      </c>
      <c r="O740" s="161">
        <f>IF(H740="Accessories",0,(VLOOKUP(C740&amp;H740,EE!$I:$L,4,FALSE)))</f>
        <v>2.12</v>
      </c>
      <c r="P740" s="161">
        <f>IF('Simulação Added Value'!$M$5="GERENTE DE CONTA",((N740+O740)/(1-'Simulação Added Value'!$E$19)),((N740+O740)/(1-0.3)))</f>
        <v>84.703863013698623</v>
      </c>
      <c r="Q740" s="190"/>
      <c r="R740" s="190"/>
      <c r="S740" s="188">
        <v>59.713819999999998</v>
      </c>
      <c r="T740" s="188">
        <f>VLOOKUP(A740,'[1]Copia Custo Periodico P_Simulad'!$A:$I,9,0)</f>
        <v>59.713819999999998</v>
      </c>
      <c r="U740" s="188">
        <f t="shared" si="57"/>
        <v>0</v>
      </c>
      <c r="V740" s="148">
        <f t="shared" si="58"/>
        <v>0</v>
      </c>
      <c r="W740" s="190"/>
      <c r="X740" s="190"/>
      <c r="Y740" s="190"/>
    </row>
    <row r="741" spans="1:25" ht="15" customHeight="1">
      <c r="A741" s="46" t="str">
        <f t="shared" si="56"/>
        <v>BR0111282060</v>
      </c>
      <c r="B741" s="190" t="s">
        <v>2626</v>
      </c>
      <c r="C741" s="190">
        <v>2060</v>
      </c>
      <c r="D741" s="190" t="s">
        <v>1124</v>
      </c>
      <c r="E741" s="190"/>
      <c r="F741" s="190" t="s">
        <v>1241</v>
      </c>
      <c r="G741" s="190" t="s">
        <v>2120</v>
      </c>
      <c r="H741" s="190" t="s">
        <v>295</v>
      </c>
      <c r="I741" s="190"/>
      <c r="J741" s="190"/>
      <c r="K741" s="190"/>
      <c r="L741" s="190"/>
      <c r="M741" s="227">
        <v>17</v>
      </c>
      <c r="N741" s="162">
        <f t="shared" si="60"/>
        <v>100.23736</v>
      </c>
      <c r="O741" s="161">
        <f>IF(H741="Accessories",0,(VLOOKUP(C741&amp;H741,EE!$I:$L,4,FALSE)))</f>
        <v>2.12</v>
      </c>
      <c r="P741" s="161">
        <f>IF('Simulação Added Value'!$M$5="GERENTE DE CONTA",((N741+O741)/(1-'Simulação Added Value'!$E$19)),((N741+O741)/(1-0.3)))</f>
        <v>140.21556164383563</v>
      </c>
      <c r="Q741" s="190"/>
      <c r="R741" s="190"/>
      <c r="S741" s="188">
        <v>100.23736</v>
      </c>
      <c r="T741" s="188">
        <f>VLOOKUP(A741,'[1]Copia Custo Periodico P_Simulad'!$A:$I,9,0)</f>
        <v>100.23736</v>
      </c>
      <c r="U741" s="188">
        <f t="shared" si="57"/>
        <v>0</v>
      </c>
      <c r="V741" s="148">
        <f t="shared" si="58"/>
        <v>0</v>
      </c>
      <c r="W741" s="190"/>
      <c r="X741" s="190"/>
      <c r="Y741" s="190"/>
    </row>
    <row r="742" spans="1:25" ht="15" customHeight="1">
      <c r="A742" s="46" t="str">
        <f t="shared" si="56"/>
        <v>BR0111282064</v>
      </c>
      <c r="B742" s="190" t="s">
        <v>2626</v>
      </c>
      <c r="C742" s="190">
        <v>2064</v>
      </c>
      <c r="D742" s="190" t="s">
        <v>1124</v>
      </c>
      <c r="E742" s="190"/>
      <c r="F742" s="39" t="s">
        <v>1241</v>
      </c>
      <c r="G742" s="190" t="s">
        <v>2120</v>
      </c>
      <c r="H742" s="190" t="s">
        <v>295</v>
      </c>
      <c r="I742" s="190"/>
      <c r="J742" s="190"/>
      <c r="K742" s="190"/>
      <c r="L742" s="190"/>
      <c r="M742" s="223">
        <v>18.5</v>
      </c>
      <c r="N742" s="162">
        <f t="shared" si="60"/>
        <v>130.03</v>
      </c>
      <c r="O742" s="161">
        <f>IF(H742="Accessories",0,(VLOOKUP(C742&amp;H742,EE!$I:$L,4,FALSE)))</f>
        <v>2.64</v>
      </c>
      <c r="P742" s="161">
        <f>IF('Simulação Added Value'!$M$5="GERENTE DE CONTA",((N742+O742)/(1-'Simulação Added Value'!$E$19)),((N742+O742)/(1-0.3)))</f>
        <v>181.73972602739724</v>
      </c>
      <c r="Q742" s="190"/>
      <c r="R742" s="190"/>
      <c r="S742" s="188">
        <v>130.03</v>
      </c>
      <c r="T742" s="188">
        <f>VLOOKUP(A742,'[1]Copia Custo Periodico P_Simulad'!$A:$I,9,0)</f>
        <v>130.03</v>
      </c>
      <c r="U742" s="188">
        <f t="shared" si="57"/>
        <v>0</v>
      </c>
      <c r="V742" s="148">
        <f t="shared" si="58"/>
        <v>0</v>
      </c>
      <c r="W742" s="190"/>
      <c r="X742" s="190"/>
      <c r="Y742" s="190"/>
    </row>
    <row r="743" spans="1:25" ht="15" customHeight="1">
      <c r="A743" s="46" t="str">
        <f t="shared" si="56"/>
        <v>BR0111342060</v>
      </c>
      <c r="B743" s="190" t="s">
        <v>2626</v>
      </c>
      <c r="C743" s="190">
        <v>2060</v>
      </c>
      <c r="D743" s="190" t="s">
        <v>1124</v>
      </c>
      <c r="E743" s="190">
        <v>320011134</v>
      </c>
      <c r="F743" s="39" t="s">
        <v>1250</v>
      </c>
      <c r="G743" s="190" t="s">
        <v>1768</v>
      </c>
      <c r="H743" s="190" t="s">
        <v>295</v>
      </c>
      <c r="I743" s="190"/>
      <c r="J743" s="190"/>
      <c r="K743" s="190"/>
      <c r="L743" s="190"/>
      <c r="M743" s="223">
        <v>15.65</v>
      </c>
      <c r="N743" s="162">
        <f t="shared" si="60"/>
        <v>49.482700000000001</v>
      </c>
      <c r="O743" s="161">
        <f>IF(H743="Accessories",0,(VLOOKUP(C743&amp;H743,EE!$I:$L,4,FALSE)))</f>
        <v>2.12</v>
      </c>
      <c r="P743" s="161">
        <f>IF('Simulação Added Value'!$M$5="GERENTE DE CONTA",((N743+O743)/(1-'Simulação Added Value'!$E$19)),((N743+O743)/(1-0.3)))</f>
        <v>70.688630136986305</v>
      </c>
      <c r="Q743" s="190"/>
      <c r="R743" s="190"/>
      <c r="S743" s="188">
        <v>49.482700000000001</v>
      </c>
      <c r="T743" s="188">
        <f>VLOOKUP(A743,'[1]Copia Custo Periodico P_Simulad'!$A:$I,9,0)</f>
        <v>49.482700000000001</v>
      </c>
      <c r="U743" s="188">
        <f t="shared" si="57"/>
        <v>0</v>
      </c>
      <c r="V743" s="148">
        <f t="shared" si="58"/>
        <v>0</v>
      </c>
      <c r="W743" s="190"/>
      <c r="X743" s="190"/>
      <c r="Y743" s="190"/>
    </row>
    <row r="744" spans="1:25" ht="15" customHeight="1">
      <c r="A744" s="46" t="str">
        <f t="shared" si="56"/>
        <v>BR0111712060</v>
      </c>
      <c r="B744" s="190" t="s">
        <v>2626</v>
      </c>
      <c r="C744" s="190">
        <v>2060</v>
      </c>
      <c r="D744" s="190" t="s">
        <v>1124</v>
      </c>
      <c r="E744" s="190">
        <v>320011171</v>
      </c>
      <c r="F744" s="39" t="s">
        <v>1239</v>
      </c>
      <c r="G744" s="190" t="s">
        <v>1760</v>
      </c>
      <c r="H744" s="190" t="s">
        <v>295</v>
      </c>
      <c r="I744" s="190"/>
      <c r="J744" s="190"/>
      <c r="K744" s="190"/>
      <c r="L744" s="190"/>
      <c r="M744" s="223">
        <v>21.5</v>
      </c>
      <c r="N744" s="162">
        <f t="shared" si="60"/>
        <v>60.094340000000003</v>
      </c>
      <c r="O744" s="161">
        <f>IF(H744="Accessories",0,(VLOOKUP(C744&amp;H744,EE!$I:$L,4,FALSE)))</f>
        <v>2.12</v>
      </c>
      <c r="P744" s="161">
        <f>IF('Simulação Added Value'!$M$5="GERENTE DE CONTA",((N744+O744)/(1-'Simulação Added Value'!$E$19)),((N744+O744)/(1-0.3)))</f>
        <v>85.225123287671238</v>
      </c>
      <c r="Q744" s="190"/>
      <c r="R744" s="190"/>
      <c r="S744" s="188">
        <v>60.094340000000003</v>
      </c>
      <c r="T744" s="188">
        <f>VLOOKUP(A744,'[1]Copia Custo Periodico P_Simulad'!$A:$I,9,0)</f>
        <v>60.094340000000003</v>
      </c>
      <c r="U744" s="188">
        <f t="shared" si="57"/>
        <v>0</v>
      </c>
      <c r="V744" s="148">
        <f t="shared" si="58"/>
        <v>0</v>
      </c>
      <c r="W744" s="190"/>
      <c r="X744" s="190"/>
      <c r="Y744" s="190"/>
    </row>
    <row r="745" spans="1:25" ht="15" customHeight="1">
      <c r="A745" s="46" t="str">
        <f t="shared" si="56"/>
        <v>BR0114102060</v>
      </c>
      <c r="B745" s="190" t="s">
        <v>2626</v>
      </c>
      <c r="C745" s="190">
        <v>2060</v>
      </c>
      <c r="D745" s="190" t="s">
        <v>1124</v>
      </c>
      <c r="E745" s="157">
        <v>320011410</v>
      </c>
      <c r="F745" s="39" t="s">
        <v>1287</v>
      </c>
      <c r="G745" s="190" t="s">
        <v>1802</v>
      </c>
      <c r="H745" s="190" t="s">
        <v>295</v>
      </c>
      <c r="I745" s="190"/>
      <c r="J745" s="190"/>
      <c r="K745" s="190"/>
      <c r="L745" s="190"/>
      <c r="M745" s="226">
        <v>19.649999999999999</v>
      </c>
      <c r="N745" s="162">
        <f t="shared" si="60"/>
        <v>78.169290000000004</v>
      </c>
      <c r="O745" s="161">
        <f>IF(H745="Accessories",0,(VLOOKUP(C745&amp;H745,EE!$I:$L,4,FALSE)))</f>
        <v>2.12</v>
      </c>
      <c r="P745" s="161">
        <f>IF('Simulação Added Value'!$M$5="GERENTE DE CONTA",((N745+O745)/(1-'Simulação Added Value'!$E$19)),((N745+O745)/(1-0.3)))</f>
        <v>109.98532876712331</v>
      </c>
      <c r="Q745" s="63" t="e">
        <f>IF('Simulação Added Value'!$M$5="GERENTE DE CONTA",(((N745+O745)+VLOOKUP(A745,'Simulação Added Value'!$N$42:$O$42,2,0))/(1-'Simulação Added Value'!$E$19)),(((((N745+O745)+VLOOKUP(A745,'Simulação Added Value'!$N$42:$O$42,2,0)))/(1-'Simulação Added Value'!$E$19))))</f>
        <v>#N/A</v>
      </c>
      <c r="R745" s="63"/>
      <c r="S745" s="188">
        <v>78.169290000000004</v>
      </c>
      <c r="T745" s="188">
        <f>VLOOKUP(A745,'[1]Copia Custo Periodico P_Simulad'!$A:$I,9,0)</f>
        <v>78.169290000000004</v>
      </c>
      <c r="U745" s="188">
        <f t="shared" si="57"/>
        <v>0</v>
      </c>
      <c r="V745" s="148">
        <f t="shared" si="58"/>
        <v>0</v>
      </c>
      <c r="W745" s="188"/>
      <c r="X745" s="191"/>
      <c r="Y745" s="191"/>
    </row>
    <row r="746" spans="1:25" ht="15" customHeight="1">
      <c r="A746" s="46" t="str">
        <f t="shared" si="56"/>
        <v>BR0115892060</v>
      </c>
      <c r="B746" s="190" t="s">
        <v>2626</v>
      </c>
      <c r="C746" s="190">
        <v>2060</v>
      </c>
      <c r="D746" s="190" t="s">
        <v>1124</v>
      </c>
      <c r="E746" s="156"/>
      <c r="F746" s="245" t="s">
        <v>2638</v>
      </c>
      <c r="G746" s="190" t="s">
        <v>2662</v>
      </c>
      <c r="H746" s="182" t="s">
        <v>295</v>
      </c>
      <c r="I746" s="190"/>
      <c r="J746" s="190"/>
      <c r="K746" s="190"/>
      <c r="L746" s="190"/>
      <c r="M746" s="226">
        <v>15.6</v>
      </c>
      <c r="N746" s="162">
        <f t="shared" si="60"/>
        <v>66.408969999999997</v>
      </c>
      <c r="O746" s="161">
        <f>IF(H746="Accessories",0,(VLOOKUP(C746&amp;H746,EE!$I:$L,4,FALSE)))</f>
        <v>2.12</v>
      </c>
      <c r="P746" s="161">
        <f>IF('Simulação Added Value'!$M$5="GERENTE DE CONTA",((N746+O746)/(1-'Simulação Added Value'!$E$19)),((N746+O746)/(1-0.3)))</f>
        <v>93.875301369863024</v>
      </c>
      <c r="Q746" s="190"/>
      <c r="R746" s="190"/>
      <c r="S746" s="188">
        <v>66.408969999999997</v>
      </c>
      <c r="T746" s="188">
        <f>VLOOKUP(A746,'[1]Copia Custo Periodico P_Simulad'!$A:$I,9,0)</f>
        <v>66.408969999999997</v>
      </c>
      <c r="U746" s="188">
        <f t="shared" si="57"/>
        <v>0</v>
      </c>
      <c r="V746" s="148">
        <f t="shared" si="58"/>
        <v>0</v>
      </c>
      <c r="W746" s="190"/>
      <c r="X746" s="190"/>
      <c r="Y746" s="190"/>
    </row>
    <row r="747" spans="1:25" ht="15" customHeight="1">
      <c r="A747" s="46" t="str">
        <f t="shared" si="56"/>
        <v>BR0116762064</v>
      </c>
      <c r="B747" s="190" t="s">
        <v>2626</v>
      </c>
      <c r="C747" s="190">
        <v>2064</v>
      </c>
      <c r="D747" s="190" t="s">
        <v>1124</v>
      </c>
      <c r="E747" s="190"/>
      <c r="F747" s="39" t="s">
        <v>1242</v>
      </c>
      <c r="G747" s="190" t="s">
        <v>2113</v>
      </c>
      <c r="H747" s="190" t="s">
        <v>295</v>
      </c>
      <c r="I747" s="190"/>
      <c r="J747" s="190"/>
      <c r="K747" s="190"/>
      <c r="L747" s="190"/>
      <c r="M747" s="223">
        <v>15.6</v>
      </c>
      <c r="N747" s="162">
        <f t="shared" si="60"/>
        <v>127.44392000000001</v>
      </c>
      <c r="O747" s="161">
        <f>IF(H747="Accessories",0,(VLOOKUP(C747&amp;H747,EE!$I:$L,4,FALSE)))</f>
        <v>2.64</v>
      </c>
      <c r="P747" s="161">
        <f>IF('Simulação Added Value'!$M$5="GERENTE DE CONTA",((N747+O747)/(1-'Simulação Added Value'!$E$19)),((N747+O747)/(1-0.3)))</f>
        <v>178.19715068493153</v>
      </c>
      <c r="Q747" s="190"/>
      <c r="R747" s="190"/>
      <c r="S747" s="188">
        <v>127.44392000000001</v>
      </c>
      <c r="T747" s="188">
        <f>VLOOKUP(A747,'[1]Copia Custo Periodico P_Simulad'!$A:$I,9,0)</f>
        <v>127.44392000000001</v>
      </c>
      <c r="U747" s="188">
        <f t="shared" si="57"/>
        <v>0</v>
      </c>
      <c r="V747" s="148">
        <f t="shared" si="58"/>
        <v>0</v>
      </c>
      <c r="W747" s="190"/>
      <c r="X747" s="190"/>
      <c r="Y747" s="190"/>
    </row>
    <row r="748" spans="1:25" ht="15" customHeight="1">
      <c r="A748" s="46" t="str">
        <f t="shared" si="56"/>
        <v>BR0116972061</v>
      </c>
      <c r="B748" s="190" t="s">
        <v>2626</v>
      </c>
      <c r="C748" s="190">
        <v>2061</v>
      </c>
      <c r="D748" s="190" t="s">
        <v>1124</v>
      </c>
      <c r="E748" s="190">
        <v>320011697</v>
      </c>
      <c r="F748" s="39" t="s">
        <v>1335</v>
      </c>
      <c r="G748" s="190" t="s">
        <v>941</v>
      </c>
      <c r="H748" s="190" t="s">
        <v>295</v>
      </c>
      <c r="I748" s="190"/>
      <c r="J748" s="190"/>
      <c r="K748" s="190"/>
      <c r="L748" s="190"/>
      <c r="M748" s="226">
        <v>16.7</v>
      </c>
      <c r="N748" s="162">
        <f t="shared" si="60"/>
        <v>83.656419999999997</v>
      </c>
      <c r="O748" s="161">
        <f>IF(H748="Accessories",0,(VLOOKUP(C748&amp;H748,EE!$I:$L,4,FALSE)))</f>
        <v>1.8</v>
      </c>
      <c r="P748" s="161">
        <f>IF('Simulação Added Value'!$M$5="GERENTE DE CONTA",((N748+O748)/(1-'Simulação Added Value'!$E$19)),((N748+O748)/(1-0.3)))</f>
        <v>117.06358904109588</v>
      </c>
      <c r="Q748" s="190"/>
      <c r="R748" s="190"/>
      <c r="S748" s="188">
        <v>83.656419999999997</v>
      </c>
      <c r="T748" s="188">
        <f>VLOOKUP(A748,'[1]Copia Custo Periodico P_Simulad'!$A:$I,9,0)</f>
        <v>83.656419999999997</v>
      </c>
      <c r="U748" s="188">
        <f t="shared" si="57"/>
        <v>0</v>
      </c>
      <c r="V748" s="148">
        <f t="shared" si="58"/>
        <v>0</v>
      </c>
      <c r="W748" s="188"/>
      <c r="X748" s="190"/>
      <c r="Y748" s="190"/>
    </row>
    <row r="749" spans="1:25" ht="15" customHeight="1">
      <c r="A749" s="46" t="str">
        <f t="shared" si="56"/>
        <v>BR0119262060</v>
      </c>
      <c r="B749" s="190" t="s">
        <v>2626</v>
      </c>
      <c r="C749" s="190">
        <v>2060</v>
      </c>
      <c r="D749" s="190" t="s">
        <v>1124</v>
      </c>
      <c r="E749" s="190">
        <v>320011926</v>
      </c>
      <c r="F749" s="39" t="s">
        <v>1303</v>
      </c>
      <c r="G749" s="190" t="s">
        <v>1817</v>
      </c>
      <c r="H749" s="190" t="s">
        <v>295</v>
      </c>
      <c r="I749" s="190"/>
      <c r="J749" s="190"/>
      <c r="K749" s="190"/>
      <c r="L749" s="190"/>
      <c r="M749" s="223">
        <v>16.8</v>
      </c>
      <c r="N749" s="162">
        <f t="shared" si="60"/>
        <v>66.89</v>
      </c>
      <c r="O749" s="161">
        <f>IF(H749="Accessories",0,(VLOOKUP(C749&amp;H749,EE!$I:$L,4,FALSE)))</f>
        <v>2.12</v>
      </c>
      <c r="P749" s="161">
        <f>IF('Simulação Added Value'!$M$5="GERENTE DE CONTA",((N749+O749)/(1-'Simulação Added Value'!$E$19)),((N749+O749)/(1-0.3)))</f>
        <v>94.534246575342479</v>
      </c>
      <c r="Q749" s="190"/>
      <c r="R749" s="190"/>
      <c r="S749" s="188">
        <v>66.89</v>
      </c>
      <c r="T749" s="188">
        <f>VLOOKUP(A749,'[1]Copia Custo Periodico P_Simulad'!$A:$I,9,0)</f>
        <v>66.89</v>
      </c>
      <c r="U749" s="188">
        <f t="shared" si="57"/>
        <v>0</v>
      </c>
      <c r="V749" s="148">
        <f t="shared" si="58"/>
        <v>0</v>
      </c>
      <c r="W749" s="190"/>
      <c r="X749" s="190"/>
      <c r="Y749" s="190"/>
    </row>
    <row r="750" spans="1:25" ht="15" customHeight="1">
      <c r="A750" s="46" t="str">
        <f t="shared" si="56"/>
        <v>BR0119272060</v>
      </c>
      <c r="B750" s="190" t="s">
        <v>2626</v>
      </c>
      <c r="C750" s="190">
        <v>2060</v>
      </c>
      <c r="D750" s="190" t="s">
        <v>1124</v>
      </c>
      <c r="E750" s="190">
        <v>320011927</v>
      </c>
      <c r="F750" s="39" t="s">
        <v>1302</v>
      </c>
      <c r="G750" s="190" t="s">
        <v>1817</v>
      </c>
      <c r="H750" s="190" t="s">
        <v>295</v>
      </c>
      <c r="I750" s="190"/>
      <c r="J750" s="190"/>
      <c r="K750" s="190"/>
      <c r="L750" s="190"/>
      <c r="M750" s="223">
        <v>16.8</v>
      </c>
      <c r="N750" s="162">
        <f t="shared" si="60"/>
        <v>66.86</v>
      </c>
      <c r="O750" s="161">
        <f>IF(H750="Accessories",0,(VLOOKUP(C750&amp;H750,EE!$I:$L,4,FALSE)))</f>
        <v>2.12</v>
      </c>
      <c r="P750" s="161">
        <f>IF('Simulação Added Value'!$M$5="GERENTE DE CONTA",((N750+O750)/(1-'Simulação Added Value'!$E$19)),((N750+O750)/(1-0.3)))</f>
        <v>94.493150684931521</v>
      </c>
      <c r="Q750" s="190"/>
      <c r="R750" s="190"/>
      <c r="S750" s="188">
        <v>66.86</v>
      </c>
      <c r="T750" s="188">
        <f>VLOOKUP(A750,'[1]Copia Custo Periodico P_Simulad'!$A:$I,9,0)</f>
        <v>66.86</v>
      </c>
      <c r="U750" s="188">
        <f t="shared" si="57"/>
        <v>0</v>
      </c>
      <c r="V750" s="148">
        <f t="shared" si="58"/>
        <v>0</v>
      </c>
      <c r="W750" s="190"/>
      <c r="X750" s="190"/>
      <c r="Y750" s="190"/>
    </row>
    <row r="751" spans="1:25" ht="15" customHeight="1">
      <c r="A751" s="46" t="str">
        <f t="shared" si="56"/>
        <v>BR0120102064</v>
      </c>
      <c r="B751" s="190" t="s">
        <v>2626</v>
      </c>
      <c r="C751" s="190">
        <v>2064</v>
      </c>
      <c r="D751" s="190" t="s">
        <v>1124</v>
      </c>
      <c r="E751" s="190">
        <v>320012010</v>
      </c>
      <c r="F751" s="39" t="s">
        <v>1356</v>
      </c>
      <c r="G751" s="190" t="s">
        <v>1859</v>
      </c>
      <c r="H751" s="190" t="s">
        <v>295</v>
      </c>
      <c r="I751" s="190"/>
      <c r="J751" s="190"/>
      <c r="K751" s="190"/>
      <c r="L751" s="190"/>
      <c r="M751" s="223">
        <v>15.5</v>
      </c>
      <c r="N751" s="162">
        <f t="shared" si="60"/>
        <v>58.390419999999999</v>
      </c>
      <c r="O751" s="161">
        <f>IF(H751="Accessories",0,(VLOOKUP(C751&amp;H751,EE!$I:$L,4,FALSE)))</f>
        <v>2.64</v>
      </c>
      <c r="P751" s="161">
        <f>IF('Simulação Added Value'!$M$5="GERENTE DE CONTA",((N751+O751)/(1-'Simulação Added Value'!$E$19)),((N751+O751)/(1-0.3)))</f>
        <v>83.603315068493146</v>
      </c>
      <c r="Q751" s="190"/>
      <c r="R751" s="190"/>
      <c r="S751" s="188">
        <v>58.390419999999999</v>
      </c>
      <c r="T751" s="188">
        <f>VLOOKUP(A751,'[1]Copia Custo Periodico P_Simulad'!$A:$I,9,0)</f>
        <v>58.390419999999999</v>
      </c>
      <c r="U751" s="188">
        <f t="shared" si="57"/>
        <v>0</v>
      </c>
      <c r="V751" s="148">
        <f t="shared" si="58"/>
        <v>0</v>
      </c>
      <c r="W751" s="190"/>
      <c r="X751" s="190"/>
      <c r="Y751" s="190"/>
    </row>
    <row r="752" spans="1:25" ht="15" customHeight="1">
      <c r="A752" s="46" t="str">
        <f t="shared" si="56"/>
        <v>BR0120112064</v>
      </c>
      <c r="B752" s="190" t="s">
        <v>2626</v>
      </c>
      <c r="C752" s="190">
        <v>2064</v>
      </c>
      <c r="D752" s="190" t="s">
        <v>1124</v>
      </c>
      <c r="E752" s="190">
        <v>320012011</v>
      </c>
      <c r="F752" s="39" t="s">
        <v>1355</v>
      </c>
      <c r="G752" s="190" t="s">
        <v>1858</v>
      </c>
      <c r="H752" s="190" t="s">
        <v>295</v>
      </c>
      <c r="I752" s="190"/>
      <c r="J752" s="190"/>
      <c r="K752" s="190"/>
      <c r="L752" s="190"/>
      <c r="M752" s="223">
        <v>15.5</v>
      </c>
      <c r="N752" s="162">
        <f t="shared" si="60"/>
        <v>72.440259999999995</v>
      </c>
      <c r="O752" s="161">
        <f>IF(H752="Accessories",0,(VLOOKUP(C752&amp;H752,EE!$I:$L,4,FALSE)))</f>
        <v>2.64</v>
      </c>
      <c r="P752" s="161">
        <f>IF('Simulação Added Value'!$M$5="GERENTE DE CONTA",((N752+O752)/(1-'Simulação Added Value'!$E$19)),((N752+O752)/(1-0.3)))</f>
        <v>102.8496712328767</v>
      </c>
      <c r="Q752" s="190"/>
      <c r="R752" s="190"/>
      <c r="S752" s="188">
        <v>72.440259999999995</v>
      </c>
      <c r="T752" s="188">
        <f>VLOOKUP(A752,'[1]Copia Custo Periodico P_Simulad'!$A:$I,9,0)</f>
        <v>72.440259999999995</v>
      </c>
      <c r="U752" s="188">
        <f t="shared" si="57"/>
        <v>0</v>
      </c>
      <c r="V752" s="148">
        <f t="shared" si="58"/>
        <v>0</v>
      </c>
      <c r="W752" s="190"/>
      <c r="X752" s="190"/>
      <c r="Y752" s="190"/>
    </row>
    <row r="753" spans="1:25" ht="15" customHeight="1">
      <c r="A753" s="46" t="str">
        <f t="shared" si="56"/>
        <v>BR0120152064</v>
      </c>
      <c r="B753" s="190" t="s">
        <v>2626</v>
      </c>
      <c r="C753" s="190">
        <v>2064</v>
      </c>
      <c r="D753" s="190" t="s">
        <v>1124</v>
      </c>
      <c r="E753" s="190">
        <v>320012015</v>
      </c>
      <c r="F753" s="39" t="s">
        <v>1522</v>
      </c>
      <c r="G753" s="190" t="s">
        <v>2014</v>
      </c>
      <c r="H753" s="190" t="s">
        <v>295</v>
      </c>
      <c r="I753" s="190"/>
      <c r="J753" s="190"/>
      <c r="K753" s="190"/>
      <c r="L753" s="190"/>
      <c r="M753" s="223">
        <v>15.5</v>
      </c>
      <c r="N753" s="162">
        <f t="shared" si="60"/>
        <v>65.437339999999992</v>
      </c>
      <c r="O753" s="161">
        <f>IF(H753="Accessories",0,(VLOOKUP(C753&amp;H753,EE!$I:$L,4,FALSE)))</f>
        <v>2.64</v>
      </c>
      <c r="P753" s="161">
        <f>IF('Simulação Added Value'!$M$5="GERENTE DE CONTA",((N753+O753)/(1-'Simulação Added Value'!$E$19)),((N753+O753)/(1-0.3)))</f>
        <v>93.256630136986288</v>
      </c>
      <c r="Q753" s="63" t="e">
        <f>IF('Simulação Added Value'!$M$5="GERENTE DE CONTA",(((N753+O753)+VLOOKUP(A753,'Simulação Added Value'!$N$42:$O$42,2,0))/(1-'Simulação Added Value'!$E$19)),(((((N753+O753)+VLOOKUP(A753,'Simulação Added Value'!$N$42:$O$42,2,0)))/(1-'Simulação Added Value'!$E$19))))</f>
        <v>#N/A</v>
      </c>
      <c r="R753" s="63"/>
      <c r="S753" s="188">
        <v>65.437339999999992</v>
      </c>
      <c r="T753" s="188">
        <f>VLOOKUP(A753,'[1]Copia Custo Periodico P_Simulad'!$A:$I,9,0)</f>
        <v>65.437339999999992</v>
      </c>
      <c r="U753" s="188">
        <f t="shared" si="57"/>
        <v>0</v>
      </c>
      <c r="V753" s="148">
        <f t="shared" si="58"/>
        <v>0</v>
      </c>
      <c r="W753" s="190"/>
      <c r="X753" s="190"/>
      <c r="Y753" s="190"/>
    </row>
    <row r="754" spans="1:25" ht="15" customHeight="1">
      <c r="A754" s="46" t="str">
        <f t="shared" si="56"/>
        <v>BR0120522060</v>
      </c>
      <c r="B754" s="190" t="s">
        <v>2626</v>
      </c>
      <c r="C754" s="190">
        <v>2060</v>
      </c>
      <c r="D754" s="190" t="s">
        <v>1124</v>
      </c>
      <c r="E754" s="190">
        <v>320012052</v>
      </c>
      <c r="F754" s="39" t="s">
        <v>1512</v>
      </c>
      <c r="G754" s="190" t="s">
        <v>2002</v>
      </c>
      <c r="H754" s="190" t="s">
        <v>295</v>
      </c>
      <c r="I754" s="190"/>
      <c r="J754" s="190"/>
      <c r="K754" s="190"/>
      <c r="L754" s="190"/>
      <c r="M754" s="223">
        <v>15.5</v>
      </c>
      <c r="N754" s="162">
        <f t="shared" si="60"/>
        <v>96.551609999999997</v>
      </c>
      <c r="O754" s="161">
        <f>IF(H754="Accessories",0,(VLOOKUP(C754&amp;H754,EE!$I:$L,4,FALSE)))</f>
        <v>2.12</v>
      </c>
      <c r="P754" s="161">
        <f>IF('Simulação Added Value'!$M$5="GERENTE DE CONTA",((N754+O754)/(1-'Simulação Added Value'!$E$19)),((N754+O754)/(1-0.3)))</f>
        <v>135.1665890410959</v>
      </c>
      <c r="Q754" s="63" t="e">
        <f>IF('Simulação Added Value'!$M$5="GERENTE DE CONTA",(((N754+O754)+VLOOKUP(A754,'Simulação Added Value'!$N$42:$O$42,2,0))/(1-'Simulação Added Value'!$E$19)),(((((N754+O754)+VLOOKUP(A754,'Simulação Added Value'!$N$42:$O$42,2,0)))/(1-'Simulação Added Value'!$E$19))))</f>
        <v>#N/A</v>
      </c>
      <c r="R754" s="63"/>
      <c r="S754" s="188">
        <v>96.551609999999997</v>
      </c>
      <c r="T754" s="188">
        <f>VLOOKUP(A754,'[1]Copia Custo Periodico P_Simulad'!$A:$I,9,0)</f>
        <v>96.551609999999997</v>
      </c>
      <c r="U754" s="188">
        <f t="shared" si="57"/>
        <v>0</v>
      </c>
      <c r="V754" s="148">
        <f t="shared" si="58"/>
        <v>0</v>
      </c>
      <c r="W754" s="190"/>
      <c r="X754" s="190"/>
      <c r="Y754" s="190"/>
    </row>
    <row r="755" spans="1:25" ht="15" customHeight="1">
      <c r="A755" s="46" t="str">
        <f t="shared" si="56"/>
        <v>BR0120522064</v>
      </c>
      <c r="B755" s="190" t="s">
        <v>2626</v>
      </c>
      <c r="C755" s="190">
        <v>2064</v>
      </c>
      <c r="D755" s="190" t="s">
        <v>1124</v>
      </c>
      <c r="E755" s="190">
        <v>320012052</v>
      </c>
      <c r="F755" s="39" t="s">
        <v>1512</v>
      </c>
      <c r="G755" s="190" t="s">
        <v>2002</v>
      </c>
      <c r="H755" s="190" t="s">
        <v>295</v>
      </c>
      <c r="I755" s="190"/>
      <c r="J755" s="190"/>
      <c r="K755" s="190"/>
      <c r="L755" s="190"/>
      <c r="M755" s="227">
        <v>15.5</v>
      </c>
      <c r="N755" s="162">
        <f t="shared" si="60"/>
        <v>635.52143000000001</v>
      </c>
      <c r="O755" s="161">
        <f>IF(H755="Accessories",0,(VLOOKUP(C755&amp;H755,EE!$I:$L,4,FALSE)))</f>
        <v>2.64</v>
      </c>
      <c r="P755" s="161">
        <f>IF('Simulação Added Value'!$M$5="GERENTE DE CONTA",((N755+O755)/(1-'Simulação Added Value'!$E$19)),((N755+O755)/(1-0.3)))</f>
        <v>874.19373972602739</v>
      </c>
      <c r="Q755" s="63" t="e">
        <f>IF('Simulação Added Value'!$M$5="GERENTE DE CONTA",(((N755+O755)+VLOOKUP(A755,'Simulação Added Value'!$N$42:$O$42,2,0))/(1-'Simulação Added Value'!$E$19)),(((((N755+O755)+VLOOKUP(A755,'Simulação Added Value'!$N$42:$O$42,2,0)))/(1-'Simulação Added Value'!$E$19))))</f>
        <v>#N/A</v>
      </c>
      <c r="R755" s="63"/>
      <c r="S755" s="188">
        <v>635.52143000000001</v>
      </c>
      <c r="T755" s="188">
        <f>VLOOKUP(A755,'[1]Copia Custo Periodico P_Simulad'!$A:$I,9,0)</f>
        <v>635.52143000000001</v>
      </c>
      <c r="U755" s="188">
        <f t="shared" si="57"/>
        <v>0</v>
      </c>
      <c r="V755" s="148">
        <f t="shared" si="58"/>
        <v>0</v>
      </c>
      <c r="W755" s="190"/>
      <c r="X755" s="190"/>
      <c r="Y755" s="190"/>
    </row>
    <row r="756" spans="1:25" ht="15" customHeight="1">
      <c r="A756" s="46" t="str">
        <f t="shared" si="56"/>
        <v>BR0120582060</v>
      </c>
      <c r="B756" s="190" t="s">
        <v>2626</v>
      </c>
      <c r="C756" s="190">
        <v>2060</v>
      </c>
      <c r="D756" s="190" t="s">
        <v>1124</v>
      </c>
      <c r="E756" s="190">
        <v>320012058</v>
      </c>
      <c r="F756" s="39" t="s">
        <v>1525</v>
      </c>
      <c r="G756" s="190" t="s">
        <v>2016</v>
      </c>
      <c r="H756" s="190" t="s">
        <v>295</v>
      </c>
      <c r="I756" s="190"/>
      <c r="J756" s="190"/>
      <c r="K756" s="190"/>
      <c r="L756" s="190"/>
      <c r="M756" s="223">
        <v>15</v>
      </c>
      <c r="N756" s="162">
        <f t="shared" si="60"/>
        <v>52.256700000000002</v>
      </c>
      <c r="O756" s="161">
        <f>IF(H756="Accessories",0,(VLOOKUP(C756&amp;H756,EE!$I:$L,4,FALSE)))</f>
        <v>2.12</v>
      </c>
      <c r="P756" s="161">
        <f>IF('Simulação Added Value'!$M$5="GERENTE DE CONTA",((N756+O756)/(1-'Simulação Added Value'!$E$19)),((N756+O756)/(1-0.3)))</f>
        <v>74.488630136986302</v>
      </c>
      <c r="Q756" s="63" t="e">
        <f>IF('Simulação Added Value'!$M$5="GERENTE DE CONTA",(((N756+O756)+VLOOKUP(A756,'Simulação Added Value'!$N$42:$O$42,2,0))/(1-'Simulação Added Value'!$E$19)),(((((N756+O756)+VLOOKUP(A756,'Simulação Added Value'!$N$42:$O$42,2,0)))/(1-'Simulação Added Value'!$E$19))))</f>
        <v>#N/A</v>
      </c>
      <c r="R756" s="63"/>
      <c r="S756" s="188">
        <v>52.256700000000002</v>
      </c>
      <c r="T756" s="188">
        <f>VLOOKUP(A756,'[1]Copia Custo Periodico P_Simulad'!$A:$I,9,0)</f>
        <v>52.256700000000002</v>
      </c>
      <c r="U756" s="188">
        <f t="shared" si="57"/>
        <v>0</v>
      </c>
      <c r="V756" s="148">
        <f t="shared" si="58"/>
        <v>0</v>
      </c>
      <c r="W756" s="190"/>
      <c r="X756" s="190"/>
      <c r="Y756" s="190"/>
    </row>
    <row r="757" spans="1:25" ht="15" customHeight="1">
      <c r="A757" s="46" t="str">
        <f t="shared" si="56"/>
        <v>BR0120602060</v>
      </c>
      <c r="B757" s="190" t="s">
        <v>2626</v>
      </c>
      <c r="C757" s="190">
        <v>2060</v>
      </c>
      <c r="D757" s="190" t="s">
        <v>1124</v>
      </c>
      <c r="E757" s="190"/>
      <c r="F757" s="39" t="s">
        <v>2214</v>
      </c>
      <c r="G757" s="190" t="s">
        <v>2215</v>
      </c>
      <c r="H757" s="190" t="s">
        <v>295</v>
      </c>
      <c r="K757" s="190"/>
      <c r="M757" s="223">
        <v>18.5</v>
      </c>
      <c r="N757" s="162">
        <f t="shared" si="60"/>
        <v>102.10668</v>
      </c>
      <c r="O757" s="161">
        <f>IF(H757="Accessories",0,(VLOOKUP(C757&amp;H757,EE!$I:$L,4,FALSE)))</f>
        <v>2.12</v>
      </c>
      <c r="P757" s="161">
        <f>IF('Simulação Added Value'!$M$5="GERENTE DE CONTA",((N757+O757)/(1-'Simulação Added Value'!$E$19)),((N757+O757)/(1-0.3)))</f>
        <v>142.77627397260275</v>
      </c>
      <c r="Q757" s="190"/>
      <c r="R757" s="190"/>
      <c r="S757" s="188">
        <v>102.10668</v>
      </c>
      <c r="T757" s="188">
        <f>VLOOKUP(A757,'[1]Copia Custo Periodico P_Simulad'!$A:$I,9,0)</f>
        <v>102.10668</v>
      </c>
      <c r="U757" s="188">
        <f t="shared" si="57"/>
        <v>0</v>
      </c>
      <c r="V757" s="148">
        <f t="shared" si="58"/>
        <v>0</v>
      </c>
      <c r="W757" s="190"/>
      <c r="X757" s="190"/>
      <c r="Y757" s="190"/>
    </row>
    <row r="758" spans="1:25" ht="15" customHeight="1">
      <c r="A758" s="46" t="str">
        <f t="shared" si="56"/>
        <v>BR0120602064</v>
      </c>
      <c r="B758" s="190" t="s">
        <v>2626</v>
      </c>
      <c r="C758" s="190">
        <v>2064</v>
      </c>
      <c r="D758" s="190" t="s">
        <v>1124</v>
      </c>
      <c r="E758" s="156"/>
      <c r="F758" s="245" t="s">
        <v>2214</v>
      </c>
      <c r="G758" s="190" t="s">
        <v>2215</v>
      </c>
      <c r="H758" s="182" t="s">
        <v>295</v>
      </c>
      <c r="I758" s="190"/>
      <c r="J758" s="190"/>
      <c r="K758" s="190"/>
      <c r="L758" s="190"/>
      <c r="M758" s="226">
        <v>18.5</v>
      </c>
      <c r="N758" s="162">
        <f t="shared" si="60"/>
        <v>139.79024000000001</v>
      </c>
      <c r="O758" s="161">
        <f>IF(H758="Accessories",0,(VLOOKUP(C758&amp;H758,EE!$I:$L,4,FALSE)))</f>
        <v>2.64</v>
      </c>
      <c r="P758" s="161">
        <f>IF('Simulação Added Value'!$M$5="GERENTE DE CONTA",((N758+O758)/(1-'Simulação Added Value'!$E$19)),((N758+O758)/(1-0.3)))</f>
        <v>195.10991780821917</v>
      </c>
      <c r="Q758" s="190"/>
      <c r="R758" s="190"/>
      <c r="S758" s="188">
        <v>139.79024000000001</v>
      </c>
      <c r="T758" s="188">
        <f>VLOOKUP(A758,'[1]Copia Custo Periodico P_Simulad'!$A:$I,9,0)</f>
        <v>139.79024000000001</v>
      </c>
      <c r="U758" s="188">
        <f t="shared" si="57"/>
        <v>0</v>
      </c>
      <c r="V758" s="148">
        <f t="shared" si="58"/>
        <v>0</v>
      </c>
      <c r="W758" s="190"/>
      <c r="X758" s="190"/>
      <c r="Y758" s="190"/>
    </row>
    <row r="759" spans="1:25" ht="15" customHeight="1">
      <c r="A759" s="46" t="str">
        <f t="shared" si="56"/>
        <v>BR0121012061</v>
      </c>
      <c r="B759" s="190" t="s">
        <v>2626</v>
      </c>
      <c r="C759" s="190">
        <v>2061</v>
      </c>
      <c r="D759" s="190" t="s">
        <v>1124</v>
      </c>
      <c r="E759" s="190"/>
      <c r="F759" s="39" t="s">
        <v>2162</v>
      </c>
      <c r="G759" s="190" t="s">
        <v>2163</v>
      </c>
      <c r="H759" s="190" t="s">
        <v>295</v>
      </c>
      <c r="I759" s="190"/>
      <c r="J759" s="190"/>
      <c r="K759" s="190"/>
      <c r="L759" s="190"/>
      <c r="M759" s="223">
        <v>16.7</v>
      </c>
      <c r="N759" s="162">
        <f t="shared" si="60"/>
        <v>55.068240000000003</v>
      </c>
      <c r="O759" s="161">
        <f>IF(H759="Accessories",0,(VLOOKUP(C759&amp;H759,EE!$I:$L,4,FALSE)))</f>
        <v>1.8</v>
      </c>
      <c r="P759" s="161">
        <f>IF('Simulação Added Value'!$M$5="GERENTE DE CONTA",((N759+O759)/(1-'Simulação Added Value'!$E$19)),((N759+O759)/(1-0.3)))</f>
        <v>77.901698630136991</v>
      </c>
      <c r="Q759" s="190"/>
      <c r="R759" s="190"/>
      <c r="S759" s="188">
        <v>55.068240000000003</v>
      </c>
      <c r="T759" s="188">
        <f>VLOOKUP(A759,'[1]Copia Custo Periodico P_Simulad'!$A:$I,9,0)</f>
        <v>55.068240000000003</v>
      </c>
      <c r="U759" s="188">
        <f t="shared" si="57"/>
        <v>0</v>
      </c>
      <c r="V759" s="148">
        <f t="shared" si="58"/>
        <v>0</v>
      </c>
      <c r="W759" s="190"/>
      <c r="X759" s="190"/>
      <c r="Y759" s="190"/>
    </row>
    <row r="760" spans="1:25" ht="15" customHeight="1">
      <c r="A760" s="46" t="str">
        <f t="shared" si="56"/>
        <v>BR0121612064</v>
      </c>
      <c r="B760" s="190" t="s">
        <v>2626</v>
      </c>
      <c r="C760" s="198">
        <v>2064</v>
      </c>
      <c r="D760" s="190" t="s">
        <v>1124</v>
      </c>
      <c r="E760" s="190"/>
      <c r="F760" s="39" t="s">
        <v>2506</v>
      </c>
      <c r="G760" s="190" t="s">
        <v>2559</v>
      </c>
      <c r="H760" s="190" t="s">
        <v>295</v>
      </c>
      <c r="K760" s="190"/>
      <c r="M760" s="225">
        <v>14</v>
      </c>
      <c r="N760" s="162">
        <f t="shared" si="60"/>
        <v>59.280239999999999</v>
      </c>
      <c r="O760" s="161">
        <f>IF(H760="Accessories",0,(VLOOKUP(C760&amp;H760,EE!$I:$L,4,FALSE)))</f>
        <v>2.64</v>
      </c>
      <c r="P760" s="161">
        <f>IF('Simulação Added Value'!$M$5="GERENTE DE CONTA",((N760+O760)/(1-'Simulação Added Value'!$E$19)),((N760+O760)/(1-0.3)))</f>
        <v>84.822246575342461</v>
      </c>
      <c r="Q760" s="190"/>
      <c r="R760" s="190"/>
      <c r="S760" s="188">
        <v>59.280239999999999</v>
      </c>
      <c r="T760" s="188">
        <f>VLOOKUP(A760,'[1]Copia Custo Periodico P_Simulad'!$A:$I,9,0)</f>
        <v>59.280239999999999</v>
      </c>
      <c r="U760" s="188">
        <f t="shared" si="57"/>
        <v>0</v>
      </c>
      <c r="V760" s="148">
        <f t="shared" si="58"/>
        <v>0</v>
      </c>
      <c r="W760" s="190"/>
      <c r="X760" s="190"/>
      <c r="Y760" s="190"/>
    </row>
    <row r="761" spans="1:25" ht="15" customHeight="1">
      <c r="A761" s="46" t="str">
        <f t="shared" si="56"/>
        <v>BR0121612060</v>
      </c>
      <c r="B761" s="190" t="s">
        <v>2626</v>
      </c>
      <c r="C761" s="198">
        <v>2060</v>
      </c>
      <c r="D761" s="190" t="s">
        <v>1124</v>
      </c>
      <c r="E761" s="190"/>
      <c r="F761" s="39" t="s">
        <v>2506</v>
      </c>
      <c r="G761" s="190" t="s">
        <v>2559</v>
      </c>
      <c r="H761" s="190" t="s">
        <v>295</v>
      </c>
      <c r="I761" s="190"/>
      <c r="J761" s="190"/>
      <c r="K761" s="190"/>
      <c r="L761" s="190"/>
      <c r="M761" s="227">
        <v>14</v>
      </c>
      <c r="N761" s="162">
        <f t="shared" si="60"/>
        <v>24.17324</v>
      </c>
      <c r="O761" s="161">
        <f>IF(H761="Accessories",0,(VLOOKUP(C761&amp;H761,EE!$I:$L,4,FALSE)))</f>
        <v>2.12</v>
      </c>
      <c r="P761" s="161">
        <f>IF('Simulação Added Value'!$M$5="GERENTE DE CONTA",((N761+O761)/(1-'Simulação Added Value'!$E$19)),((N761+O761)/(1-0.3)))</f>
        <v>36.018136986301371</v>
      </c>
      <c r="Q761" s="190"/>
      <c r="R761" s="190"/>
      <c r="S761" s="188">
        <v>24.17324</v>
      </c>
      <c r="T761" s="188">
        <f>VLOOKUP(A761,'[1]Copia Custo Periodico P_Simulad'!$A:$I,9,0)</f>
        <v>24.17324</v>
      </c>
      <c r="U761" s="188">
        <f t="shared" si="57"/>
        <v>0</v>
      </c>
      <c r="V761" s="148">
        <f t="shared" si="58"/>
        <v>0</v>
      </c>
      <c r="W761" s="190"/>
      <c r="X761" s="190"/>
      <c r="Y761" s="190"/>
    </row>
    <row r="762" spans="1:25" ht="15" customHeight="1">
      <c r="A762" s="46" t="str">
        <f t="shared" si="56"/>
        <v>BR0104282064</v>
      </c>
      <c r="B762" s="190" t="s">
        <v>2626</v>
      </c>
      <c r="C762" s="198">
        <v>2064</v>
      </c>
      <c r="D762" s="190" t="s">
        <v>1124</v>
      </c>
      <c r="E762" s="190"/>
      <c r="F762" s="39" t="s">
        <v>2639</v>
      </c>
      <c r="G762" s="190" t="s">
        <v>2663</v>
      </c>
      <c r="H762" s="190" t="s">
        <v>295</v>
      </c>
      <c r="I762" s="190"/>
      <c r="J762" s="190"/>
      <c r="K762" s="190"/>
      <c r="L762" s="190"/>
      <c r="M762" s="227">
        <v>17.145969999999998</v>
      </c>
      <c r="N762" s="162">
        <f t="shared" si="60"/>
        <v>150.4425</v>
      </c>
      <c r="O762" s="161">
        <f>IF(H762="Accessories",0,(VLOOKUP(C762&amp;H762,EE!$I:$L,4,FALSE)))</f>
        <v>2.64</v>
      </c>
      <c r="P762" s="161">
        <f>IF('Simulação Added Value'!$M$5="GERENTE DE CONTA",((N762+O762)/(1-'Simulação Added Value'!$E$19)),((N762+O762)/(1-0.3)))</f>
        <v>209.70205479452054</v>
      </c>
      <c r="Q762" s="190"/>
      <c r="R762" s="190"/>
      <c r="S762" s="188">
        <v>150.4425</v>
      </c>
      <c r="T762" s="188">
        <f>VLOOKUP(A762,'[1]Copia Custo Periodico P_Simulad'!$A:$I,9,0)</f>
        <v>150.4425</v>
      </c>
      <c r="U762" s="188">
        <f t="shared" si="57"/>
        <v>0</v>
      </c>
      <c r="V762" s="148">
        <f t="shared" si="58"/>
        <v>0</v>
      </c>
      <c r="W762" s="190"/>
      <c r="X762" s="190"/>
      <c r="Y762" s="190"/>
    </row>
    <row r="763" spans="1:25" ht="15" customHeight="1">
      <c r="A763" s="46" t="str">
        <f t="shared" si="56"/>
        <v>BR0111712064</v>
      </c>
      <c r="B763" s="190" t="s">
        <v>2626</v>
      </c>
      <c r="C763" s="190">
        <v>2064</v>
      </c>
      <c r="D763" s="190" t="s">
        <v>1124</v>
      </c>
      <c r="E763" s="190"/>
      <c r="F763" s="39" t="s">
        <v>1239</v>
      </c>
      <c r="G763" s="190" t="s">
        <v>2157</v>
      </c>
      <c r="H763" s="190" t="s">
        <v>295</v>
      </c>
      <c r="I763" s="190"/>
      <c r="J763" s="190"/>
      <c r="K763" s="190"/>
      <c r="L763" s="190"/>
      <c r="M763" s="225">
        <v>21.5</v>
      </c>
      <c r="N763" s="162">
        <f t="shared" si="60"/>
        <v>142.07909000000001</v>
      </c>
      <c r="O763" s="161">
        <f>IF(H763="Accessories",0,(VLOOKUP(C763&amp;H763,EE!$I:$L,4,FALSE)))</f>
        <v>2.64</v>
      </c>
      <c r="P763" s="161">
        <f>IF('Simulação Added Value'!$M$5="GERENTE DE CONTA",((N763+O763)/(1-'Simulação Added Value'!$E$19)),((N763+O763)/(1-0.3)))</f>
        <v>198.24532876712328</v>
      </c>
      <c r="Q763" s="190"/>
      <c r="R763" s="190"/>
      <c r="S763" s="193">
        <v>142.07909000000001</v>
      </c>
      <c r="T763" s="188">
        <f>VLOOKUP(A763,'[1]Copia Custo Periodico P_Simulad'!$A:$I,9,0)</f>
        <v>142.07909000000001</v>
      </c>
      <c r="U763" s="188">
        <f t="shared" si="57"/>
        <v>0</v>
      </c>
      <c r="V763" s="148">
        <f t="shared" si="58"/>
        <v>0</v>
      </c>
      <c r="W763" s="190"/>
      <c r="X763" s="190"/>
      <c r="Y763" s="190"/>
    </row>
    <row r="764" spans="1:25" ht="15" customHeight="1">
      <c r="A764" s="46" t="str">
        <f t="shared" si="56"/>
        <v>BR0123972064</v>
      </c>
      <c r="B764" s="190" t="s">
        <v>2626</v>
      </c>
      <c r="C764" s="190">
        <v>2064</v>
      </c>
      <c r="D764" s="190" t="s">
        <v>1124</v>
      </c>
      <c r="E764" s="190"/>
      <c r="F764" s="190" t="s">
        <v>3079</v>
      </c>
      <c r="G764" s="190" t="s">
        <v>3080</v>
      </c>
      <c r="H764" s="190" t="s">
        <v>295</v>
      </c>
      <c r="I764" s="190"/>
      <c r="J764" s="190"/>
      <c r="K764" s="190"/>
      <c r="L764" s="190"/>
      <c r="M764" s="225">
        <v>15.5</v>
      </c>
      <c r="N764" s="162">
        <f t="shared" si="60"/>
        <v>133.76607999999999</v>
      </c>
      <c r="O764" s="161">
        <f>IF(H764="Accessories",0,(VLOOKUP(C764&amp;H764,EE!$I:$L,4,FALSE)))</f>
        <v>2.64</v>
      </c>
      <c r="P764" s="161">
        <f>IF('Simulação Added Value'!$M$5="GERENTE DE CONTA",((N764+O764)/(1-'Simulação Added Value'!$E$19)),((N764+O764)/(1-0.3)))</f>
        <v>186.85764383561641</v>
      </c>
      <c r="Q764" s="190"/>
      <c r="R764" s="190"/>
      <c r="S764" s="193">
        <v>133.76607999999999</v>
      </c>
      <c r="T764" s="188">
        <f>VLOOKUP(A764,'[1]Copia Custo Periodico P_Simulad'!$A:$I,9,0)</f>
        <v>133.76607999999999</v>
      </c>
      <c r="U764" s="188">
        <f t="shared" si="57"/>
        <v>0</v>
      </c>
      <c r="V764" s="148">
        <f t="shared" si="58"/>
        <v>0</v>
      </c>
      <c r="W764" s="190"/>
      <c r="X764" s="190"/>
      <c r="Y764" s="190"/>
    </row>
    <row r="765" spans="1:25" ht="15" customHeight="1">
      <c r="A765" s="46" t="str">
        <f t="shared" si="56"/>
        <v>BR0104282060</v>
      </c>
      <c r="B765" s="190" t="s">
        <v>2626</v>
      </c>
      <c r="C765" s="190">
        <v>2060</v>
      </c>
      <c r="D765" s="190" t="s">
        <v>1124</v>
      </c>
      <c r="E765" s="156"/>
      <c r="F765" s="245" t="s">
        <v>2639</v>
      </c>
      <c r="G765" s="190" t="s">
        <v>2663</v>
      </c>
      <c r="H765" s="182" t="s">
        <v>295</v>
      </c>
      <c r="I765" s="190"/>
      <c r="J765" s="190"/>
      <c r="K765" s="190"/>
      <c r="L765" s="190"/>
      <c r="M765" s="226">
        <v>17.145969999999998</v>
      </c>
      <c r="N765" s="162">
        <f t="shared" si="60"/>
        <v>120.94499999999999</v>
      </c>
      <c r="O765" s="161">
        <f>IF(H765="Accessories",0,(VLOOKUP(C765&amp;H765,EE!$I:$L,4,FALSE)))</f>
        <v>2.12</v>
      </c>
      <c r="P765" s="161">
        <f>IF('Simulação Added Value'!$M$5="GERENTE DE CONTA",((N765+O765)/(1-'Simulação Added Value'!$E$19)),((N765+O765)/(1-0.3)))</f>
        <v>168.58219178082192</v>
      </c>
      <c r="Q765" s="190"/>
      <c r="R765" s="190"/>
      <c r="S765" s="188">
        <v>120.94499999999999</v>
      </c>
      <c r="T765" s="188">
        <f>VLOOKUP(A765,'[1]Copia Custo Periodico P_Simulad'!$A:$I,9,0)</f>
        <v>120.94499999999999</v>
      </c>
      <c r="U765" s="188">
        <f t="shared" si="57"/>
        <v>0</v>
      </c>
      <c r="V765" s="148">
        <f t="shared" si="58"/>
        <v>0</v>
      </c>
      <c r="W765" s="190"/>
      <c r="X765" s="190"/>
      <c r="Y765" s="190"/>
    </row>
    <row r="766" spans="1:25" ht="15" customHeight="1">
      <c r="A766" s="46" t="str">
        <f t="shared" si="56"/>
        <v>BR0123392060</v>
      </c>
      <c r="B766" s="190" t="s">
        <v>2626</v>
      </c>
      <c r="C766" s="190">
        <v>2060</v>
      </c>
      <c r="D766" s="190" t="s">
        <v>1124</v>
      </c>
      <c r="E766" s="190"/>
      <c r="F766" s="190" t="s">
        <v>3002</v>
      </c>
      <c r="G766" s="190" t="s">
        <v>3003</v>
      </c>
      <c r="H766" s="190" t="s">
        <v>295</v>
      </c>
      <c r="I766" s="190"/>
      <c r="J766" s="190"/>
      <c r="K766" s="190"/>
      <c r="L766" s="190"/>
      <c r="M766" s="227">
        <v>16.5</v>
      </c>
      <c r="N766" s="162">
        <f t="shared" si="60"/>
        <v>152.73423</v>
      </c>
      <c r="O766" s="161">
        <f>IF(H766="Accessories",0,(VLOOKUP(C766&amp;H766,EE!$I:$L,4,FALSE)))</f>
        <v>2.12</v>
      </c>
      <c r="P766" s="161">
        <f>IF('Simulação Added Value'!$M$5="GERENTE DE CONTA",((N766+O766)/(1-'Simulação Added Value'!$E$19)),((N766+O766)/(1-0.3)))</f>
        <v>212.12908219178084</v>
      </c>
      <c r="Q766" s="190"/>
      <c r="R766" s="190"/>
      <c r="S766" s="188">
        <v>152.73423</v>
      </c>
      <c r="T766" s="188">
        <f>VLOOKUP(A766,'[1]Copia Custo Periodico P_Simulad'!$A:$I,9,0)</f>
        <v>152.73423</v>
      </c>
      <c r="U766" s="188">
        <f t="shared" si="57"/>
        <v>0</v>
      </c>
      <c r="V766" s="148">
        <f t="shared" si="58"/>
        <v>0</v>
      </c>
      <c r="W766" s="190"/>
      <c r="X766" s="190"/>
      <c r="Y766" s="190"/>
    </row>
    <row r="767" spans="1:25" ht="15" customHeight="1">
      <c r="A767" s="46" t="str">
        <f t="shared" si="56"/>
        <v>BR0123312060</v>
      </c>
      <c r="B767" s="190" t="s">
        <v>2626</v>
      </c>
      <c r="C767" s="190">
        <v>2060</v>
      </c>
      <c r="D767" s="190" t="s">
        <v>1124</v>
      </c>
      <c r="E767" s="190"/>
      <c r="F767" s="190" t="s">
        <v>2985</v>
      </c>
      <c r="G767" s="190" t="s">
        <v>2986</v>
      </c>
      <c r="H767" s="190" t="s">
        <v>295</v>
      </c>
      <c r="I767" s="190"/>
      <c r="J767" s="190"/>
      <c r="K767" s="190"/>
      <c r="L767" s="190"/>
      <c r="M767" s="223">
        <v>16.5</v>
      </c>
      <c r="N767" s="162">
        <f t="shared" si="60"/>
        <v>134.75355999999999</v>
      </c>
      <c r="O767" s="161">
        <f>IF(H767="Accessories",0,(VLOOKUP(C767&amp;H767,EE!$I:$L,4,FALSE)))</f>
        <v>2.12</v>
      </c>
      <c r="P767" s="161">
        <f>IF('Simulação Added Value'!$M$5="GERENTE DE CONTA",((N767+O767)/(1-'Simulação Added Value'!$E$19)),((N767+O767)/(1-0.3)))</f>
        <v>187.49802739726027</v>
      </c>
      <c r="Q767" s="190"/>
      <c r="R767" s="190"/>
      <c r="S767" s="193">
        <v>134.75355999999999</v>
      </c>
      <c r="T767" s="188">
        <f>VLOOKUP(A767,'[1]Copia Custo Periodico P_Simulad'!$A:$I,9,0)</f>
        <v>134.75355999999999</v>
      </c>
      <c r="U767" s="188">
        <f t="shared" si="57"/>
        <v>0</v>
      </c>
      <c r="V767" s="148">
        <f t="shared" si="58"/>
        <v>0</v>
      </c>
      <c r="W767" s="190"/>
      <c r="X767" s="190"/>
      <c r="Y767" s="190"/>
    </row>
    <row r="768" spans="1:25" ht="15" customHeight="1">
      <c r="A768" s="46" t="str">
        <f t="shared" si="56"/>
        <v>BR0114102064</v>
      </c>
      <c r="B768" s="190" t="s">
        <v>2626</v>
      </c>
      <c r="C768" s="198">
        <v>2064</v>
      </c>
      <c r="D768" s="190" t="s">
        <v>1124</v>
      </c>
      <c r="E768" s="190"/>
      <c r="F768" s="39" t="s">
        <v>1287</v>
      </c>
      <c r="G768" s="190" t="s">
        <v>2090</v>
      </c>
      <c r="H768" s="190" t="s">
        <v>295</v>
      </c>
      <c r="I768" s="190"/>
      <c r="J768" s="190"/>
      <c r="K768" s="190"/>
      <c r="L768" s="190"/>
      <c r="M768" s="225">
        <v>19.649999999999999</v>
      </c>
      <c r="N768" s="162">
        <f t="shared" si="60"/>
        <v>162.25189</v>
      </c>
      <c r="O768" s="161">
        <f>IF(H768="Accessories",0,(VLOOKUP(C768&amp;H768,EE!$I:$L,4,FALSE)))</f>
        <v>2.64</v>
      </c>
      <c r="P768" s="161">
        <f>IF('Simulação Added Value'!$M$5="GERENTE DE CONTA",((N768+O768)/(1-'Simulação Added Value'!$E$19)),((N768+O768)/(1-0.3)))</f>
        <v>225.87930136986301</v>
      </c>
      <c r="Q768" s="190"/>
      <c r="R768" s="190"/>
      <c r="S768" s="188">
        <v>162.24112</v>
      </c>
      <c r="T768" s="188">
        <f>VLOOKUP(A768,'[1]Copia Custo Periodico P_Simulad'!$A:$I,9,0)</f>
        <v>162.25189</v>
      </c>
      <c r="U768" s="188">
        <f t="shared" si="57"/>
        <v>1.077000000000794E-2</v>
      </c>
      <c r="V768" s="148">
        <f t="shared" si="58"/>
        <v>6.6382677831766657E-5</v>
      </c>
      <c r="W768" s="190"/>
      <c r="X768" s="190"/>
      <c r="Y768" s="190"/>
    </row>
    <row r="769" spans="1:25" ht="15" customHeight="1">
      <c r="A769" s="46" t="str">
        <f t="shared" si="56"/>
        <v>BR0120442064</v>
      </c>
      <c r="B769" s="190" t="s">
        <v>2626</v>
      </c>
      <c r="C769" s="190">
        <v>2064</v>
      </c>
      <c r="D769" s="190" t="s">
        <v>1124</v>
      </c>
      <c r="E769" s="190">
        <v>320012044</v>
      </c>
      <c r="F769" s="39" t="s">
        <v>1369</v>
      </c>
      <c r="G769" s="190" t="s">
        <v>1870</v>
      </c>
      <c r="H769" s="190" t="s">
        <v>295</v>
      </c>
      <c r="I769" s="190"/>
      <c r="J769" s="190"/>
      <c r="K769" s="190"/>
      <c r="L769" s="190"/>
      <c r="M769" s="223">
        <v>15.5</v>
      </c>
      <c r="N769" s="162">
        <f t="shared" si="60"/>
        <v>126.69232</v>
      </c>
      <c r="O769" s="161">
        <f>IF(H769="Accessories",0,(VLOOKUP(C769&amp;H769,EE!$I:$L,4,FALSE)))</f>
        <v>2.64</v>
      </c>
      <c r="P769" s="161">
        <f>IF('Simulação Added Value'!$M$5="GERENTE DE CONTA",((N769+O769)/(1-'Simulação Added Value'!$E$19)),((N769+O769)/(1-0.3)))</f>
        <v>177.1675616438356</v>
      </c>
      <c r="Q769" s="190"/>
      <c r="R769" s="190"/>
      <c r="S769" s="188">
        <v>125.66028</v>
      </c>
      <c r="T769" s="188">
        <f>VLOOKUP(A769,'[1]Copia Custo Periodico P_Simulad'!$A:$I,9,0)</f>
        <v>126.69232</v>
      </c>
      <c r="U769" s="188">
        <f t="shared" si="57"/>
        <v>1.032039999999995</v>
      </c>
      <c r="V769" s="148">
        <f t="shared" si="58"/>
        <v>8.2129372941075474E-3</v>
      </c>
      <c r="W769" s="190"/>
      <c r="X769" s="190"/>
      <c r="Y769" s="190"/>
    </row>
    <row r="770" spans="1:25" ht="15" customHeight="1">
      <c r="A770" s="46" t="str">
        <f t="shared" si="56"/>
        <v>BR0124402064</v>
      </c>
      <c r="B770" s="190" t="s">
        <v>2626</v>
      </c>
      <c r="C770" s="190">
        <v>2064</v>
      </c>
      <c r="D770" s="190" t="s">
        <v>1124</v>
      </c>
      <c r="E770" s="190"/>
      <c r="F770" s="190" t="s">
        <v>3120</v>
      </c>
      <c r="G770" s="190" t="s">
        <v>3135</v>
      </c>
      <c r="H770" s="190" t="s">
        <v>295</v>
      </c>
      <c r="I770" s="190"/>
      <c r="J770" s="190"/>
      <c r="K770" s="190"/>
      <c r="L770" s="190"/>
      <c r="M770" s="223">
        <v>15.5</v>
      </c>
      <c r="N770" s="162">
        <f t="shared" si="60"/>
        <v>135.43842000000001</v>
      </c>
      <c r="O770" s="161">
        <f>IF(H770="Accessories",0,(VLOOKUP(C770&amp;H770,EE!$I:$L,4,FALSE)))</f>
        <v>2.64</v>
      </c>
      <c r="P770" s="161">
        <f>IF('Simulação Added Value'!$M$5="GERENTE DE CONTA",((N770+O770)/(1-'Simulação Added Value'!$E$19)),((N770+O770)/(1-0.3)))</f>
        <v>189.1485205479452</v>
      </c>
      <c r="Q770" s="190"/>
      <c r="R770" s="190"/>
      <c r="T770" s="193">
        <v>135.43842000000001</v>
      </c>
      <c r="U770" s="188">
        <f t="shared" si="57"/>
        <v>135.43842000000001</v>
      </c>
      <c r="V770" s="148">
        <f t="shared" si="58"/>
        <v>0</v>
      </c>
      <c r="W770" s="190"/>
      <c r="X770" s="190"/>
      <c r="Y770" s="190"/>
    </row>
    <row r="771" spans="1:25" ht="15" customHeight="1">
      <c r="A771" s="46" t="str">
        <f t="shared" ref="A771:A834" si="61">F771&amp;C771</f>
        <v>BR0123972060</v>
      </c>
      <c r="B771" s="190" t="s">
        <v>2626</v>
      </c>
      <c r="C771" s="190">
        <v>2060</v>
      </c>
      <c r="D771" s="190" t="s">
        <v>1124</v>
      </c>
      <c r="E771" s="190"/>
      <c r="F771" s="190" t="s">
        <v>3079</v>
      </c>
      <c r="G771" s="190" t="s">
        <v>3080</v>
      </c>
      <c r="H771" s="190" t="s">
        <v>295</v>
      </c>
      <c r="I771" s="190"/>
      <c r="J771" s="190"/>
      <c r="K771" s="190"/>
      <c r="L771" s="190"/>
      <c r="M771" s="190">
        <v>15.5</v>
      </c>
      <c r="N771" s="162">
        <f t="shared" si="60"/>
        <v>119.51090000000001</v>
      </c>
      <c r="O771" s="161">
        <f>IF(H771="Accessories",0,(VLOOKUP(C771&amp;H771,EE!$I:$L,4,FALSE)))</f>
        <v>2.12</v>
      </c>
      <c r="P771" s="161">
        <f>IF('Simulação Added Value'!$M$5="GERENTE DE CONTA",((N771+O771)/(1-'Simulação Added Value'!$E$19)),((N771+O771)/(1-0.3)))</f>
        <v>166.61767123287675</v>
      </c>
      <c r="Q771" s="190"/>
      <c r="R771" s="190"/>
      <c r="T771" s="188">
        <f>VLOOKUP(A771,'[1]Copia Custo Periodico P_Simulad'!$A:$I,9,0)</f>
        <v>119.51090000000001</v>
      </c>
      <c r="U771" s="188">
        <f t="shared" ref="U771:U834" si="62">T771-S771</f>
        <v>119.51090000000001</v>
      </c>
      <c r="V771" s="148">
        <f t="shared" ref="V771:V834" si="63">IF(S771=0,0,T771/S771-1)</f>
        <v>0</v>
      </c>
      <c r="W771" s="190"/>
      <c r="X771" s="190"/>
      <c r="Y771" s="190"/>
    </row>
    <row r="772" spans="1:25" ht="15" customHeight="1">
      <c r="A772" s="46" t="str">
        <f t="shared" si="61"/>
        <v>BR0115892064</v>
      </c>
      <c r="B772" s="190" t="s">
        <v>2626</v>
      </c>
      <c r="C772" s="190">
        <v>2064</v>
      </c>
      <c r="D772" s="190" t="s">
        <v>1124</v>
      </c>
      <c r="E772" s="190"/>
      <c r="F772" s="190" t="s">
        <v>2638</v>
      </c>
      <c r="G772" s="190" t="s">
        <v>2662</v>
      </c>
      <c r="H772" s="190" t="s">
        <v>295</v>
      </c>
      <c r="I772" s="190"/>
      <c r="J772" s="190"/>
      <c r="K772" s="190"/>
      <c r="L772" s="190"/>
      <c r="M772" s="190">
        <v>15.6</v>
      </c>
      <c r="N772" s="162">
        <f t="shared" si="60"/>
        <v>134.94496000000001</v>
      </c>
      <c r="O772" s="161">
        <f>IF(H772="Accessories",0,(VLOOKUP(C772&amp;H772,EE!$I:$L,4,FALSE)))</f>
        <v>2.64</v>
      </c>
      <c r="P772" s="161">
        <f>IF('Simulação Added Value'!$M$5="GERENTE DE CONTA",((N772+O772)/(1-'Simulação Added Value'!$E$19)),((N772+O772)/(1-0.3)))</f>
        <v>188.47254794520549</v>
      </c>
      <c r="Q772" s="190"/>
      <c r="R772" s="190"/>
      <c r="T772" s="188">
        <f>VLOOKUP(A772,'[1]Copia Custo Periodico P_Simulad'!$A:$I,9,0)</f>
        <v>134.94496000000001</v>
      </c>
      <c r="U772" s="188">
        <f t="shared" si="62"/>
        <v>134.94496000000001</v>
      </c>
      <c r="V772" s="148">
        <f t="shared" si="63"/>
        <v>0</v>
      </c>
      <c r="W772" s="190"/>
      <c r="X772" s="190"/>
      <c r="Y772" s="190"/>
    </row>
    <row r="773" spans="1:25" ht="15" customHeight="1">
      <c r="A773" s="46" t="str">
        <f t="shared" si="61"/>
        <v>BR0123902064</v>
      </c>
      <c r="B773" s="190" t="s">
        <v>2626</v>
      </c>
      <c r="C773" s="190">
        <v>2064</v>
      </c>
      <c r="D773" s="190" t="s">
        <v>1124</v>
      </c>
      <c r="E773" s="190"/>
      <c r="F773" s="190" t="s">
        <v>3393</v>
      </c>
      <c r="G773" s="190" t="s">
        <v>3394</v>
      </c>
      <c r="H773" s="190" t="s">
        <v>295</v>
      </c>
      <c r="I773" s="190"/>
      <c r="J773" s="190"/>
      <c r="K773" s="190"/>
      <c r="L773" s="190"/>
      <c r="M773" s="190">
        <v>16.5</v>
      </c>
      <c r="N773" s="162">
        <f t="shared" si="60"/>
        <v>124.9079</v>
      </c>
      <c r="O773" s="161">
        <f>IF(H773="Accessories",0,(VLOOKUP(C773&amp;H773,EE!$I:$L,4,FALSE)))</f>
        <v>2.64</v>
      </c>
      <c r="P773" s="161">
        <f>IF('Simulação Added Value'!$M$5="GERENTE DE CONTA",((N773+O773)/(1-'Simulação Added Value'!$E$19)),((N773+O773)/(1-0.3)))</f>
        <v>174.72315068493151</v>
      </c>
      <c r="Q773" s="190"/>
      <c r="R773" s="190"/>
      <c r="T773" s="188">
        <f>VLOOKUP(A773,'[1]Copia Custo Periodico P_Simulad'!$A:$I,9,0)</f>
        <v>124.9079</v>
      </c>
      <c r="U773" s="188">
        <f t="shared" si="62"/>
        <v>124.9079</v>
      </c>
      <c r="V773" s="148">
        <f t="shared" si="63"/>
        <v>0</v>
      </c>
      <c r="W773" s="190"/>
      <c r="X773" s="190"/>
      <c r="Y773" s="190"/>
    </row>
    <row r="774" spans="1:25" ht="15" customHeight="1">
      <c r="A774" s="46" t="str">
        <f t="shared" si="61"/>
        <v>BR0106212060</v>
      </c>
      <c r="B774" s="190" t="s">
        <v>2626</v>
      </c>
      <c r="C774" s="190">
        <v>2060</v>
      </c>
      <c r="D774" s="190" t="s">
        <v>1124</v>
      </c>
      <c r="E774" s="157">
        <v>320010621</v>
      </c>
      <c r="F774" s="39" t="s">
        <v>1375</v>
      </c>
      <c r="G774" s="190" t="s">
        <v>1876</v>
      </c>
      <c r="H774" s="190" t="s">
        <v>293</v>
      </c>
      <c r="I774" s="190"/>
      <c r="J774" s="190"/>
      <c r="K774" s="190"/>
      <c r="L774" s="190"/>
      <c r="M774" s="226">
        <v>15.5</v>
      </c>
      <c r="N774" s="162">
        <f t="shared" ref="N774:N784" si="64">S774</f>
        <v>143.44833</v>
      </c>
      <c r="O774" s="161">
        <f>IF(H774="Accessories",0,(VLOOKUP(C774&amp;H774,EE!$I:$L,4,FALSE)))</f>
        <v>2.12</v>
      </c>
      <c r="P774" s="161">
        <f>IF('Simulação Added Value'!$M$5="GERENTE DE CONTA",((N774+O774)/(1-'Simulação Added Value'!$E$19)),((N774+O774)/(1-0.3)))</f>
        <v>199.40867123287671</v>
      </c>
      <c r="Q774" s="63" t="e">
        <f>IF('Simulação Added Value'!$M$5="GERENTE DE CONTA",(((N774+O774)+VLOOKUP(A774,'Simulação Added Value'!$N$42:$O$42,2,0))/(1-'Simulação Added Value'!$E$19)),(((((N774+O774)+VLOOKUP(A774,'Simulação Added Value'!$N$42:$O$42,2,0)))/(1-'Simulação Added Value'!$E$19))))</f>
        <v>#N/A</v>
      </c>
      <c r="R774" s="63"/>
      <c r="S774" s="188">
        <v>143.44833</v>
      </c>
      <c r="T774" s="188">
        <f>VLOOKUP(A774,'[1]Copia Custo Periodico P_Simulad'!$A:$I,9,0)</f>
        <v>127.751</v>
      </c>
      <c r="U774" s="188">
        <f t="shared" si="62"/>
        <v>-15.697329999999994</v>
      </c>
      <c r="V774" s="148">
        <f t="shared" si="63"/>
        <v>-0.10942846110512405</v>
      </c>
      <c r="W774" s="190"/>
      <c r="X774" s="191"/>
      <c r="Y774" s="191"/>
    </row>
    <row r="775" spans="1:25" ht="15" customHeight="1">
      <c r="A775" s="46" t="str">
        <f t="shared" si="61"/>
        <v>BR0104452060</v>
      </c>
      <c r="B775" s="190" t="s">
        <v>2626</v>
      </c>
      <c r="C775" s="190">
        <v>2060</v>
      </c>
      <c r="D775" s="190" t="s">
        <v>1124</v>
      </c>
      <c r="E775" s="157">
        <v>320010445</v>
      </c>
      <c r="F775" s="39" t="s">
        <v>1394</v>
      </c>
      <c r="G775" s="190" t="s">
        <v>601</v>
      </c>
      <c r="H775" s="190" t="s">
        <v>293</v>
      </c>
      <c r="I775" s="190"/>
      <c r="J775" s="190"/>
      <c r="K775" s="190"/>
      <c r="L775" s="190"/>
      <c r="M775" s="226">
        <v>14.2</v>
      </c>
      <c r="N775" s="162">
        <f t="shared" si="64"/>
        <v>128.60377</v>
      </c>
      <c r="O775" s="161">
        <f>IF(H775="Accessories",0,(VLOOKUP(C775&amp;H775,EE!$I:$L,4,FALSE)))</f>
        <v>2.12</v>
      </c>
      <c r="P775" s="161">
        <f>IF('Simulação Added Value'!$M$5="GERENTE DE CONTA",((N775+O775)/(1-'Simulação Added Value'!$E$19)),((N775+O775)/(1-0.3)))</f>
        <v>179.07365753424659</v>
      </c>
      <c r="Q775" s="63" t="e">
        <f>IF('Simulação Added Value'!$M$5="GERENTE DE CONTA",(((N775+O775)+VLOOKUP(A775,'Simulação Added Value'!$N$42:$O$42,2,0))/(1-'Simulação Added Value'!$E$19)),(((((N775+O775)+VLOOKUP(A775,'Simulação Added Value'!$N$42:$O$42,2,0)))/(1-'Simulação Added Value'!$E$19))))</f>
        <v>#N/A</v>
      </c>
      <c r="R775" s="63"/>
      <c r="S775" s="188">
        <v>128.60377</v>
      </c>
      <c r="T775" s="188">
        <f>VLOOKUP(A775,'[1]Copia Custo Periodico P_Simulad'!$A:$I,9,0)</f>
        <v>122.19377999999999</v>
      </c>
      <c r="U775" s="188">
        <f t="shared" si="62"/>
        <v>-6.4099900000000076</v>
      </c>
      <c r="V775" s="148">
        <f t="shared" si="63"/>
        <v>-4.9842940063110186E-2</v>
      </c>
      <c r="W775" s="190"/>
      <c r="X775" s="191"/>
      <c r="Y775" s="191"/>
    </row>
    <row r="776" spans="1:25" ht="15" customHeight="1">
      <c r="A776" s="46" t="str">
        <f t="shared" si="61"/>
        <v>BR0108382060</v>
      </c>
      <c r="B776" s="190" t="s">
        <v>2626</v>
      </c>
      <c r="C776" s="190">
        <v>2060</v>
      </c>
      <c r="D776" s="190" t="s">
        <v>1124</v>
      </c>
      <c r="E776" s="157">
        <v>320010838</v>
      </c>
      <c r="F776" s="39" t="s">
        <v>1372</v>
      </c>
      <c r="G776" s="190" t="s">
        <v>1873</v>
      </c>
      <c r="H776" s="190" t="s">
        <v>293</v>
      </c>
      <c r="I776" s="190"/>
      <c r="J776" s="190"/>
      <c r="K776" s="190"/>
      <c r="L776" s="190"/>
      <c r="M776" s="226">
        <v>14.5</v>
      </c>
      <c r="N776" s="162">
        <f t="shared" si="64"/>
        <v>131.59107</v>
      </c>
      <c r="O776" s="161">
        <f>IF(H776="Accessories",0,(VLOOKUP(C776&amp;H776,EE!$I:$L,4,FALSE)))</f>
        <v>2.12</v>
      </c>
      <c r="P776" s="161">
        <f>IF('Simulação Added Value'!$M$5="GERENTE DE CONTA",((N776+O776)/(1-'Simulação Added Value'!$E$19)),((N776+O776)/(1-0.3)))</f>
        <v>183.1658493150685</v>
      </c>
      <c r="Q776" s="63" t="e">
        <f>IF('Simulação Added Value'!$M$5="GERENTE DE CONTA",(((N776+O776)+VLOOKUP(A776,'Simulação Added Value'!$N$42:$O$42,2,0))/(1-'Simulação Added Value'!$E$19)),(((((N776+O776)+VLOOKUP(A776,'Simulação Added Value'!$N$42:$O$42,2,0)))/(1-'Simulação Added Value'!$E$19))))</f>
        <v>#N/A</v>
      </c>
      <c r="R776" s="63"/>
      <c r="S776" s="188">
        <v>131.59107</v>
      </c>
      <c r="T776" s="188">
        <f>VLOOKUP(A776,'[1]Copia Custo Periodico P_Simulad'!$A:$I,9,0)</f>
        <v>126.16829</v>
      </c>
      <c r="U776" s="188">
        <f t="shared" si="62"/>
        <v>-5.422780000000003</v>
      </c>
      <c r="V776" s="148">
        <f t="shared" si="63"/>
        <v>-4.120933130188853E-2</v>
      </c>
      <c r="W776" s="190"/>
      <c r="X776" s="190"/>
      <c r="Y776" s="190"/>
    </row>
    <row r="777" spans="1:25" ht="15" customHeight="1">
      <c r="A777" s="46" t="str">
        <f t="shared" si="61"/>
        <v>BR0113932060</v>
      </c>
      <c r="B777" s="190" t="s">
        <v>2626</v>
      </c>
      <c r="C777" s="190">
        <v>2060</v>
      </c>
      <c r="D777" s="190" t="s">
        <v>1124</v>
      </c>
      <c r="E777" s="190">
        <v>320011393</v>
      </c>
      <c r="F777" s="39" t="s">
        <v>1429</v>
      </c>
      <c r="G777" s="190" t="s">
        <v>596</v>
      </c>
      <c r="H777" s="190" t="s">
        <v>293</v>
      </c>
      <c r="I777" s="190"/>
      <c r="J777" s="190"/>
      <c r="K777" s="190"/>
      <c r="L777" s="190"/>
      <c r="M777" s="223">
        <v>14.21355</v>
      </c>
      <c r="N777" s="162">
        <f t="shared" si="64"/>
        <v>127.42928000000001</v>
      </c>
      <c r="O777" s="161">
        <f>IF(H777="Accessories",0,(VLOOKUP(C777&amp;H777,EE!$I:$L,4,FALSE)))</f>
        <v>2.12</v>
      </c>
      <c r="P777" s="161">
        <f>IF('Simulação Added Value'!$M$5="GERENTE DE CONTA",((N777+O777)/(1-'Simulação Added Value'!$E$19)),((N777+O777)/(1-0.3)))</f>
        <v>177.46476712328769</v>
      </c>
      <c r="Q777" s="190"/>
      <c r="R777" s="190"/>
      <c r="S777" s="188">
        <v>127.42928000000001</v>
      </c>
      <c r="T777" s="188">
        <f>VLOOKUP(A777,'[1]Copia Custo Periodico P_Simulad'!$A:$I,9,0)</f>
        <v>122.70955000000001</v>
      </c>
      <c r="U777" s="188">
        <f t="shared" si="62"/>
        <v>-4.7197299999999984</v>
      </c>
      <c r="V777" s="148">
        <f t="shared" si="63"/>
        <v>-3.7038033958914252E-2</v>
      </c>
      <c r="W777" s="190"/>
      <c r="X777" s="190"/>
      <c r="Y777" s="190"/>
    </row>
    <row r="778" spans="1:25" ht="15" customHeight="1">
      <c r="A778" s="46" t="str">
        <f t="shared" si="61"/>
        <v>BR0107112060</v>
      </c>
      <c r="B778" s="190" t="s">
        <v>2626</v>
      </c>
      <c r="C778" s="190">
        <v>2060</v>
      </c>
      <c r="D778" s="190" t="s">
        <v>1124</v>
      </c>
      <c r="E778" s="157">
        <v>320010711</v>
      </c>
      <c r="F778" s="39" t="s">
        <v>1409</v>
      </c>
      <c r="G778" s="190" t="s">
        <v>1908</v>
      </c>
      <c r="H778" s="190" t="s">
        <v>293</v>
      </c>
      <c r="I778" s="190"/>
      <c r="J778" s="190"/>
      <c r="K778" s="190"/>
      <c r="L778" s="190"/>
      <c r="M778" s="226">
        <v>15.5</v>
      </c>
      <c r="N778" s="162">
        <f t="shared" si="64"/>
        <v>164.81707</v>
      </c>
      <c r="O778" s="161">
        <f>IF(H778="Accessories",0,(VLOOKUP(C778&amp;H778,EE!$I:$L,4,FALSE)))</f>
        <v>2.12</v>
      </c>
      <c r="P778" s="161">
        <f>IF('Simulação Added Value'!$M$5="GERENTE DE CONTA",((N778+O778)/(1-'Simulação Added Value'!$E$19)),((N778+O778)/(1-0.3)))</f>
        <v>228.68091780821919</v>
      </c>
      <c r="Q778" s="63" t="e">
        <f>IF('Simulação Added Value'!$M$5="GERENTE DE CONTA",(((N778+O778)+VLOOKUP(A778,'Simulação Added Value'!$N$42:$O$42,2,0))/(1-'Simulação Added Value'!$E$19)),(((((N778+O778)+VLOOKUP(A778,'Simulação Added Value'!$N$42:$O$42,2,0)))/(1-'Simulação Added Value'!$E$19))))</f>
        <v>#N/A</v>
      </c>
      <c r="R778" s="63"/>
      <c r="S778" s="188">
        <v>164.81707</v>
      </c>
      <c r="T778" s="188">
        <f>VLOOKUP(A778,'[1]Copia Custo Periodico P_Simulad'!$A:$I,9,0)</f>
        <v>159.20074</v>
      </c>
      <c r="U778" s="188">
        <f t="shared" si="62"/>
        <v>-5.6163300000000049</v>
      </c>
      <c r="V778" s="148">
        <f t="shared" si="63"/>
        <v>-3.4076142719925873E-2</v>
      </c>
      <c r="W778" s="190"/>
      <c r="X778" s="191"/>
      <c r="Y778" s="191"/>
    </row>
    <row r="779" spans="1:25" ht="15" customHeight="1">
      <c r="A779" s="46" t="str">
        <f t="shared" si="61"/>
        <v>BR0111352060</v>
      </c>
      <c r="B779" s="190" t="s">
        <v>2626</v>
      </c>
      <c r="C779" s="190">
        <v>2060</v>
      </c>
      <c r="D779" s="190" t="s">
        <v>1124</v>
      </c>
      <c r="E779" s="157">
        <v>320011135</v>
      </c>
      <c r="F779" s="39" t="s">
        <v>1384</v>
      </c>
      <c r="G779" s="190" t="s">
        <v>1885</v>
      </c>
      <c r="H779" s="190" t="s">
        <v>293</v>
      </c>
      <c r="I779" s="190"/>
      <c r="J779" s="190"/>
      <c r="K779" s="190"/>
      <c r="L779" s="190"/>
      <c r="M779" s="226">
        <v>16</v>
      </c>
      <c r="N779" s="162">
        <f t="shared" si="64"/>
        <v>153.82447999999999</v>
      </c>
      <c r="O779" s="161">
        <f>IF(H779="Accessories",0,(VLOOKUP(C779&amp;H779,EE!$I:$L,4,FALSE)))</f>
        <v>2.12</v>
      </c>
      <c r="P779" s="161">
        <f>IF('Simulação Added Value'!$M$5="GERENTE DE CONTA",((N779+O779)/(1-'Simulação Added Value'!$E$19)),((N779+O779)/(1-0.3)))</f>
        <v>213.62257534246575</v>
      </c>
      <c r="Q779" s="63" t="e">
        <f>IF('Simulação Added Value'!$M$5="GERENTE DE CONTA",(((N779+O779)+VLOOKUP(A779,'Simulação Added Value'!$N$42:$O$42,2,0))/(1-'Simulação Added Value'!$E$19)),(((((N779+O779)+VLOOKUP(A779,'Simulação Added Value'!$N$42:$O$42,2,0)))/(1-'Simulação Added Value'!$E$19))))</f>
        <v>#N/A</v>
      </c>
      <c r="R779" s="63"/>
      <c r="S779" s="188">
        <v>153.82447999999999</v>
      </c>
      <c r="T779" s="188">
        <f>VLOOKUP(A779,'[1]Copia Custo Periodico P_Simulad'!$A:$I,9,0)</f>
        <v>148.92152999999999</v>
      </c>
      <c r="U779" s="188">
        <f t="shared" si="62"/>
        <v>-4.9029500000000041</v>
      </c>
      <c r="V779" s="148">
        <f t="shared" si="63"/>
        <v>-3.1873665361976222E-2</v>
      </c>
      <c r="W779" s="188"/>
      <c r="X779" s="191"/>
      <c r="Y779" s="191"/>
    </row>
    <row r="780" spans="1:25" ht="15" customHeight="1">
      <c r="A780" s="46" t="str">
        <f t="shared" si="61"/>
        <v>BR0024482060</v>
      </c>
      <c r="B780" s="190" t="s">
        <v>2626</v>
      </c>
      <c r="C780" s="190">
        <v>2060</v>
      </c>
      <c r="D780" s="190" t="s">
        <v>1124</v>
      </c>
      <c r="E780" s="157">
        <v>320002448</v>
      </c>
      <c r="F780" s="39" t="s">
        <v>1413</v>
      </c>
      <c r="G780" s="190" t="s">
        <v>1912</v>
      </c>
      <c r="H780" s="190" t="s">
        <v>293</v>
      </c>
      <c r="I780" s="190"/>
      <c r="J780" s="190"/>
      <c r="K780" s="190"/>
      <c r="L780" s="190"/>
      <c r="M780" s="226">
        <v>14.21355</v>
      </c>
      <c r="N780" s="162">
        <f t="shared" si="64"/>
        <v>127.53524</v>
      </c>
      <c r="O780" s="161">
        <f>IF(H780="Accessories",0,(VLOOKUP(C780&amp;H780,EE!$I:$L,4,FALSE)))</f>
        <v>2.12</v>
      </c>
      <c r="P780" s="161">
        <f>IF('Simulação Added Value'!$M$5="GERENTE DE CONTA",((N780+O780)/(1-'Simulação Added Value'!$E$19)),((N780+O780)/(1-0.3)))</f>
        <v>177.60991780821917</v>
      </c>
      <c r="Q780" s="63" t="e">
        <f>IF('Simulação Added Value'!$M$5="GERENTE DE CONTA",(((N780+O780)+VLOOKUP(A780,'Simulação Added Value'!$N$42:$O$42,2,0))/(1-'Simulação Added Value'!$E$19)),(((((N780+O780)+VLOOKUP(A780,'Simulação Added Value'!$N$42:$O$42,2,0)))/(1-'Simulação Added Value'!$E$19))))</f>
        <v>#N/A</v>
      </c>
      <c r="R780" s="63"/>
      <c r="S780" s="188">
        <v>127.53524</v>
      </c>
      <c r="T780" s="188">
        <f>VLOOKUP(A780,'[1]Copia Custo Periodico P_Simulad'!$A:$I,9,0)</f>
        <v>124.11994</v>
      </c>
      <c r="U780" s="188">
        <f t="shared" si="62"/>
        <v>-3.415300000000002</v>
      </c>
      <c r="V780" s="148">
        <f t="shared" si="63"/>
        <v>-2.6779265087829907E-2</v>
      </c>
      <c r="W780" s="190"/>
      <c r="X780" s="191"/>
      <c r="Y780" s="191"/>
    </row>
    <row r="781" spans="1:25" ht="15" customHeight="1">
      <c r="A781" s="46" t="str">
        <f t="shared" si="61"/>
        <v>BR0111822060</v>
      </c>
      <c r="B781" s="190" t="s">
        <v>2626</v>
      </c>
      <c r="C781" s="190">
        <v>2060</v>
      </c>
      <c r="D781" s="190" t="s">
        <v>1124</v>
      </c>
      <c r="E781" s="157">
        <v>320011182</v>
      </c>
      <c r="F781" s="39" t="s">
        <v>1407</v>
      </c>
      <c r="G781" s="190" t="s">
        <v>1906</v>
      </c>
      <c r="H781" s="190" t="s">
        <v>293</v>
      </c>
      <c r="I781" s="190"/>
      <c r="J781" s="190"/>
      <c r="K781" s="190"/>
      <c r="L781" s="190"/>
      <c r="M781" s="226">
        <v>15.5</v>
      </c>
      <c r="N781" s="162">
        <f t="shared" si="64"/>
        <v>153.56079</v>
      </c>
      <c r="O781" s="161">
        <f>IF(H781="Accessories",0,(VLOOKUP(C781&amp;H781,EE!$I:$L,4,FALSE)))</f>
        <v>2.12</v>
      </c>
      <c r="P781" s="161">
        <f>IF('Simulação Added Value'!$M$5="GERENTE DE CONTA",((N781+O781)/(1-'Simulação Added Value'!$E$19)),((N781+O781)/(1-0.3)))</f>
        <v>213.26135616438356</v>
      </c>
      <c r="Q781" s="63" t="e">
        <f>IF('Simulação Added Value'!$M$5="GERENTE DE CONTA",(((N781+O781)+VLOOKUP(A781,'Simulação Added Value'!$N$42:$O$42,2,0))/(1-'Simulação Added Value'!$E$19)),(((((N781+O781)+VLOOKUP(A781,'Simulação Added Value'!$N$42:$O$42,2,0)))/(1-'Simulação Added Value'!$E$19))))</f>
        <v>#N/A</v>
      </c>
      <c r="R781" s="63"/>
      <c r="S781" s="188">
        <v>153.56079</v>
      </c>
      <c r="T781" s="188">
        <f>VLOOKUP(A781,'[1]Copia Custo Periodico P_Simulad'!$A:$I,9,0)</f>
        <v>149.56578999999999</v>
      </c>
      <c r="U781" s="188">
        <f t="shared" si="62"/>
        <v>-3.9950000000000045</v>
      </c>
      <c r="V781" s="148">
        <f t="shared" si="63"/>
        <v>-2.6015755714723809E-2</v>
      </c>
      <c r="W781" s="190"/>
      <c r="X781" s="191"/>
      <c r="Y781" s="191"/>
    </row>
    <row r="782" spans="1:25" ht="15" customHeight="1">
      <c r="A782" s="46" t="str">
        <f t="shared" si="61"/>
        <v>BR0119522061</v>
      </c>
      <c r="B782" s="190" t="s">
        <v>2626</v>
      </c>
      <c r="C782" s="190">
        <v>2061</v>
      </c>
      <c r="D782" s="190" t="s">
        <v>1124</v>
      </c>
      <c r="E782" s="190">
        <v>320011952</v>
      </c>
      <c r="F782" s="39" t="s">
        <v>1438</v>
      </c>
      <c r="G782" s="190" t="s">
        <v>1931</v>
      </c>
      <c r="H782" s="190" t="s">
        <v>293</v>
      </c>
      <c r="I782" s="190"/>
      <c r="J782" s="190"/>
      <c r="K782" s="190"/>
      <c r="L782" s="190"/>
      <c r="M782" s="223">
        <v>15.89025</v>
      </c>
      <c r="N782" s="162">
        <f t="shared" si="64"/>
        <v>132.77079000000001</v>
      </c>
      <c r="O782" s="161">
        <f>IF(H782="Accessories",0,(VLOOKUP(C782&amp;H782,EE!$I:$L,4,FALSE)))</f>
        <v>1.8</v>
      </c>
      <c r="P782" s="161">
        <f>IF('Simulação Added Value'!$M$5="GERENTE DE CONTA",((N782+O782)/(1-'Simulação Added Value'!$E$19)),((N782+O782)/(1-0.3)))</f>
        <v>184.3435479452055</v>
      </c>
      <c r="Q782" s="190"/>
      <c r="R782" s="190"/>
      <c r="S782" s="188">
        <v>132.77079000000001</v>
      </c>
      <c r="T782" s="188">
        <f>VLOOKUP(A782,'[1]Copia Custo Periodico P_Simulad'!$A:$I,9,0)</f>
        <v>130.86472999999998</v>
      </c>
      <c r="U782" s="188">
        <f t="shared" si="62"/>
        <v>-1.906060000000025</v>
      </c>
      <c r="V782" s="148">
        <f t="shared" si="63"/>
        <v>-1.4356019121374741E-2</v>
      </c>
      <c r="W782" s="190"/>
      <c r="X782" s="190"/>
      <c r="Y782" s="190"/>
    </row>
    <row r="783" spans="1:25" ht="15" customHeight="1">
      <c r="A783" s="46" t="str">
        <f t="shared" si="61"/>
        <v>BR0123862060</v>
      </c>
      <c r="B783" s="190" t="s">
        <v>2626</v>
      </c>
      <c r="C783" s="190">
        <v>2060</v>
      </c>
      <c r="D783" s="190" t="s">
        <v>1124</v>
      </c>
      <c r="E783" s="190"/>
      <c r="F783" s="190" t="s">
        <v>3031</v>
      </c>
      <c r="G783" s="190" t="s">
        <v>3053</v>
      </c>
      <c r="H783" s="190" t="s">
        <v>293</v>
      </c>
      <c r="I783" s="190"/>
      <c r="J783" s="190"/>
      <c r="K783" s="190"/>
      <c r="L783" s="190"/>
      <c r="M783" s="227">
        <v>17</v>
      </c>
      <c r="N783" s="162">
        <f t="shared" si="64"/>
        <v>147.37022999999999</v>
      </c>
      <c r="O783" s="161">
        <f>IF(H783="Accessories",0,(VLOOKUP(C783&amp;H783,EE!$I:$L,4,FALSE)))</f>
        <v>2.12</v>
      </c>
      <c r="P783" s="161">
        <f>IF('Simulação Added Value'!$M$5="GERENTE DE CONTA",((N783+O783)/(1-'Simulação Added Value'!$E$19)),((N783+O783)/(1-0.3)))</f>
        <v>204.78113698630136</v>
      </c>
      <c r="Q783" s="190"/>
      <c r="R783" s="190"/>
      <c r="S783" s="188">
        <v>147.37022999999999</v>
      </c>
      <c r="T783" s="188">
        <f>VLOOKUP(A783,'[1]Copia Custo Periodico P_Simulad'!$A:$I,9,0)</f>
        <v>145.39868000000001</v>
      </c>
      <c r="U783" s="188">
        <f t="shared" si="62"/>
        <v>-1.9715499999999793</v>
      </c>
      <c r="V783" s="148">
        <f t="shared" si="63"/>
        <v>-1.3378210782462485E-2</v>
      </c>
      <c r="W783" s="190"/>
      <c r="X783" s="190"/>
      <c r="Y783" s="190"/>
    </row>
    <row r="784" spans="1:25" ht="15" customHeight="1">
      <c r="A784" s="46" t="str">
        <f t="shared" si="61"/>
        <v>BR0119742061</v>
      </c>
      <c r="B784" s="190" t="s">
        <v>2626</v>
      </c>
      <c r="C784" s="190">
        <v>2061</v>
      </c>
      <c r="D784" s="190" t="s">
        <v>1124</v>
      </c>
      <c r="E784" s="190">
        <v>320011974</v>
      </c>
      <c r="F784" s="39" t="s">
        <v>1437</v>
      </c>
      <c r="G784" s="190" t="s">
        <v>1930</v>
      </c>
      <c r="H784" s="190" t="s">
        <v>293</v>
      </c>
      <c r="I784" s="190"/>
      <c r="J784" s="190"/>
      <c r="K784" s="190"/>
      <c r="L784" s="190"/>
      <c r="M784" s="223">
        <v>15.9</v>
      </c>
      <c r="N784" s="162">
        <f t="shared" si="64"/>
        <v>134.95396</v>
      </c>
      <c r="O784" s="161">
        <f>IF(H784="Accessories",0,(VLOOKUP(C784&amp;H784,EE!$I:$L,4,FALSE)))</f>
        <v>1.8</v>
      </c>
      <c r="P784" s="161">
        <f>IF('Simulação Added Value'!$M$5="GERENTE DE CONTA",((N784+O784)/(1-'Simulação Added Value'!$E$19)),((N784+O784)/(1-0.3)))</f>
        <v>187.33419178082193</v>
      </c>
      <c r="Q784" s="190"/>
      <c r="R784" s="190"/>
      <c r="S784" s="188">
        <v>134.95396</v>
      </c>
      <c r="T784" s="188">
        <f>VLOOKUP(A784,'[1]Copia Custo Periodico P_Simulad'!$A:$I,9,0)</f>
        <v>134.83142000000001</v>
      </c>
      <c r="U784" s="188">
        <f t="shared" si="62"/>
        <v>-0.12253999999998655</v>
      </c>
      <c r="V784" s="148">
        <f t="shared" si="63"/>
        <v>-9.080133698928794E-4</v>
      </c>
      <c r="W784" s="190"/>
      <c r="X784" s="190"/>
      <c r="Y784" s="190"/>
    </row>
    <row r="785" spans="1:25" ht="15" customHeight="1">
      <c r="A785" s="46" t="str">
        <f t="shared" si="61"/>
        <v>BR0024462060</v>
      </c>
      <c r="B785" s="190" t="s">
        <v>2626</v>
      </c>
      <c r="C785" s="190">
        <v>2060</v>
      </c>
      <c r="D785" s="190" t="s">
        <v>1124</v>
      </c>
      <c r="E785" s="157">
        <v>320002446</v>
      </c>
      <c r="F785" s="39" t="s">
        <v>1432</v>
      </c>
      <c r="G785" s="190" t="s">
        <v>1926</v>
      </c>
      <c r="H785" s="190" t="s">
        <v>293</v>
      </c>
      <c r="I785" s="190"/>
      <c r="J785" s="190"/>
      <c r="K785" s="190"/>
      <c r="L785" s="190"/>
      <c r="M785" s="226">
        <v>15.7</v>
      </c>
      <c r="N785" s="162">
        <f t="shared" ref="N785:N816" si="65">T785</f>
        <v>131.64625000000001</v>
      </c>
      <c r="O785" s="161">
        <f>IF(H785="Accessories",0,(VLOOKUP(C785&amp;H785,EE!$I:$L,4,FALSE)))</f>
        <v>2.12</v>
      </c>
      <c r="P785" s="161">
        <f>IF('Simulação Added Value'!$M$5="GERENTE DE CONTA",((N785+O785)/(1-'Simulação Added Value'!$E$19)),((N785+O785)/(1-0.3)))</f>
        <v>183.24143835616439</v>
      </c>
      <c r="Q785" s="63" t="e">
        <f>IF('Simulação Added Value'!$M$5="GERENTE DE CONTA",(((N785+O785)+VLOOKUP(A785,'Simulação Added Value'!$N$42:$O$42,2,0))/(1-'Simulação Added Value'!$E$19)),(((((N785+O785)+VLOOKUP(A785,'Simulação Added Value'!$N$42:$O$42,2,0)))/(1-'Simulação Added Value'!$E$19))))</f>
        <v>#N/A</v>
      </c>
      <c r="R785" s="63"/>
      <c r="S785" s="188">
        <v>131.64625000000001</v>
      </c>
      <c r="T785" s="188">
        <f>VLOOKUP(A785,'[1]Copia Custo Periodico P_Simulad'!$A:$I,9,0)</f>
        <v>131.64625000000001</v>
      </c>
      <c r="U785" s="188">
        <f t="shared" si="62"/>
        <v>0</v>
      </c>
      <c r="V785" s="148">
        <f t="shared" si="63"/>
        <v>0</v>
      </c>
      <c r="W785" s="190"/>
      <c r="X785" s="191"/>
      <c r="Y785" s="191"/>
    </row>
    <row r="786" spans="1:25" ht="15" customHeight="1">
      <c r="A786" s="46" t="str">
        <f t="shared" si="61"/>
        <v>BR0024462878</v>
      </c>
      <c r="B786" s="190" t="s">
        <v>2626</v>
      </c>
      <c r="C786" s="190">
        <v>2878</v>
      </c>
      <c r="D786" s="190" t="s">
        <v>1124</v>
      </c>
      <c r="E786" s="157">
        <v>320002446</v>
      </c>
      <c r="F786" s="39" t="s">
        <v>1432</v>
      </c>
      <c r="G786" s="190" t="s">
        <v>1926</v>
      </c>
      <c r="H786" s="190" t="s">
        <v>293</v>
      </c>
      <c r="I786" s="190"/>
      <c r="J786" s="190"/>
      <c r="K786" s="190"/>
      <c r="L786" s="190"/>
      <c r="M786" s="226">
        <v>15.7</v>
      </c>
      <c r="N786" s="162">
        <f t="shared" si="65"/>
        <v>144.51165999999998</v>
      </c>
      <c r="O786" s="161">
        <f>IF(H786="Accessories",0,(VLOOKUP(C786&amp;H786,EE!$I:$L,4,FALSE)))</f>
        <v>2.64</v>
      </c>
      <c r="P786" s="161">
        <f>IF('Simulação Added Value'!$M$5="GERENTE DE CONTA",((N786+O786)/(1-'Simulação Added Value'!$E$19)),((N786+O786)/(1-0.3)))</f>
        <v>201.57761643835613</v>
      </c>
      <c r="Q786" s="63" t="e">
        <f>IF('Simulação Added Value'!$M$5="GERENTE DE CONTA",(((N786+O786)+VLOOKUP(A786,'Simulação Added Value'!$N$42:$O$42,2,0))/(1-'Simulação Added Value'!$E$19)),(((((N786+O786)+VLOOKUP(A786,'Simulação Added Value'!$N$42:$O$42,2,0)))/(1-'Simulação Added Value'!$E$19))))</f>
        <v>#N/A</v>
      </c>
      <c r="R786" s="63"/>
      <c r="S786" s="188">
        <v>144.51165999999998</v>
      </c>
      <c r="T786" s="188">
        <f>VLOOKUP(A786,'[1]Copia Custo Periodico P_Simulad'!$A:$I,9,0)</f>
        <v>144.51165999999998</v>
      </c>
      <c r="U786" s="188">
        <f t="shared" si="62"/>
        <v>0</v>
      </c>
      <c r="V786" s="148">
        <f t="shared" si="63"/>
        <v>0</v>
      </c>
      <c r="W786" s="190"/>
      <c r="X786" s="190"/>
      <c r="Y786" s="190"/>
    </row>
    <row r="787" spans="1:25" ht="15" customHeight="1">
      <c r="A787" s="46" t="str">
        <f t="shared" si="61"/>
        <v>BR0122992060</v>
      </c>
      <c r="B787" s="190" t="s">
        <v>2626</v>
      </c>
      <c r="C787" s="198">
        <v>2060</v>
      </c>
      <c r="D787" s="190" t="s">
        <v>1124</v>
      </c>
      <c r="E787" s="190"/>
      <c r="F787" s="39" t="s">
        <v>2880</v>
      </c>
      <c r="G787" s="190" t="s">
        <v>2881</v>
      </c>
      <c r="H787" s="190" t="s">
        <v>293</v>
      </c>
      <c r="I787" s="190"/>
      <c r="J787" s="190"/>
      <c r="K787" s="190"/>
      <c r="L787" s="190"/>
      <c r="M787" s="227">
        <v>15.5</v>
      </c>
      <c r="N787" s="162">
        <f t="shared" si="65"/>
        <v>96.59</v>
      </c>
      <c r="O787" s="161">
        <f>IF(H787="Accessories",0,(VLOOKUP(C787&amp;H787,EE!$I:$L,4,FALSE)))</f>
        <v>2.12</v>
      </c>
      <c r="P787" s="161">
        <f>IF('Simulação Added Value'!$M$5="GERENTE DE CONTA",((N787+O787)/(1-'Simulação Added Value'!$E$19)),((N787+O787)/(1-0.3)))</f>
        <v>135.2191780821918</v>
      </c>
      <c r="Q787" s="190"/>
      <c r="R787" s="190"/>
      <c r="S787" s="188">
        <v>96.59</v>
      </c>
      <c r="T787" s="188">
        <f>VLOOKUP(A787,'[1]Copia Custo Periodico P_Simulad'!$A:$I,9,0)</f>
        <v>96.59</v>
      </c>
      <c r="U787" s="188">
        <f t="shared" si="62"/>
        <v>0</v>
      </c>
      <c r="V787" s="148">
        <f t="shared" si="63"/>
        <v>0</v>
      </c>
      <c r="W787" s="190"/>
      <c r="X787" s="190"/>
      <c r="Y787" s="190"/>
    </row>
    <row r="788" spans="1:25" ht="15" customHeight="1">
      <c r="A788" s="46" t="str">
        <f t="shared" si="61"/>
        <v>BR0023752060</v>
      </c>
      <c r="B788" s="190" t="s">
        <v>2626</v>
      </c>
      <c r="C788" s="190">
        <v>2060</v>
      </c>
      <c r="D788" s="190" t="s">
        <v>1124</v>
      </c>
      <c r="E788" s="190">
        <v>320002375</v>
      </c>
      <c r="F788" s="39" t="s">
        <v>1431</v>
      </c>
      <c r="G788" s="190" t="s">
        <v>1925</v>
      </c>
      <c r="H788" s="190" t="s">
        <v>293</v>
      </c>
      <c r="I788" s="190"/>
      <c r="J788" s="190"/>
      <c r="K788" s="190"/>
      <c r="L788" s="190"/>
      <c r="M788" s="226">
        <v>14.5</v>
      </c>
      <c r="N788" s="162">
        <f t="shared" si="65"/>
        <v>80.13</v>
      </c>
      <c r="O788" s="161">
        <f>IF(H788="Accessories",0,(VLOOKUP(C788&amp;H788,EE!$I:$L,4,FALSE)))</f>
        <v>2.12</v>
      </c>
      <c r="P788" s="161">
        <f>IF('Simulação Added Value'!$M$5="GERENTE DE CONTA",((N788+O788)/(1-'Simulação Added Value'!$E$19)),((N788+O788)/(1-0.3)))</f>
        <v>112.67123287671234</v>
      </c>
      <c r="Q788" s="190"/>
      <c r="R788" s="190"/>
      <c r="S788" s="188">
        <v>80.13</v>
      </c>
      <c r="T788" s="188">
        <f>VLOOKUP(A788,'[1]Copia Custo Periodico P_Simulad'!$A:$I,9,0)</f>
        <v>80.13</v>
      </c>
      <c r="U788" s="188">
        <f t="shared" si="62"/>
        <v>0</v>
      </c>
      <c r="V788" s="148">
        <f t="shared" si="63"/>
        <v>0</v>
      </c>
      <c r="W788" s="190"/>
      <c r="X788" s="190"/>
      <c r="Y788" s="190"/>
    </row>
    <row r="789" spans="1:25" ht="15" customHeight="1">
      <c r="A789" s="46" t="str">
        <f t="shared" si="61"/>
        <v>BR0122762061</v>
      </c>
      <c r="B789" s="190" t="s">
        <v>2626</v>
      </c>
      <c r="C789" s="190">
        <v>2061</v>
      </c>
      <c r="D789" s="190" t="s">
        <v>1124</v>
      </c>
      <c r="E789" s="190"/>
      <c r="F789" s="39" t="s">
        <v>2841</v>
      </c>
      <c r="G789" s="190" t="s">
        <v>2842</v>
      </c>
      <c r="H789" s="190" t="s">
        <v>293</v>
      </c>
      <c r="I789" s="190"/>
      <c r="J789" s="190"/>
      <c r="K789" s="190"/>
      <c r="L789" s="190"/>
      <c r="M789" s="223">
        <v>15.5</v>
      </c>
      <c r="N789" s="162">
        <f t="shared" si="65"/>
        <v>135.07333</v>
      </c>
      <c r="O789" s="161">
        <f>IF(H789="Accessories",0,(VLOOKUP(C789&amp;H789,EE!$I:$L,4,FALSE)))</f>
        <v>1.8</v>
      </c>
      <c r="P789" s="161">
        <f>IF('Simulação Added Value'!$M$5="GERENTE DE CONTA",((N789+O789)/(1-'Simulação Added Value'!$E$19)),((N789+O789)/(1-0.3)))</f>
        <v>187.49771232876714</v>
      </c>
      <c r="Q789" s="190"/>
      <c r="R789" s="190"/>
      <c r="S789" s="193">
        <v>135.07333</v>
      </c>
      <c r="T789" s="188">
        <f>VLOOKUP(A789,'[1]Copia Custo Periodico P_Simulad'!$A:$I,9,0)</f>
        <v>135.07333</v>
      </c>
      <c r="U789" s="188">
        <f t="shared" si="62"/>
        <v>0</v>
      </c>
      <c r="V789" s="148">
        <f t="shared" si="63"/>
        <v>0</v>
      </c>
      <c r="W789" s="190"/>
      <c r="X789" s="190"/>
      <c r="Y789" s="190"/>
    </row>
    <row r="790" spans="1:25" ht="15" customHeight="1">
      <c r="A790" s="46" t="str">
        <f t="shared" si="61"/>
        <v>BR0104652060</v>
      </c>
      <c r="B790" s="190" t="s">
        <v>2626</v>
      </c>
      <c r="C790" s="190">
        <v>2060</v>
      </c>
      <c r="D790" s="190" t="s">
        <v>1124</v>
      </c>
      <c r="E790" s="190"/>
      <c r="F790" s="39" t="s">
        <v>2204</v>
      </c>
      <c r="G790" s="190" t="s">
        <v>2205</v>
      </c>
      <c r="H790" s="190" t="s">
        <v>293</v>
      </c>
      <c r="I790" s="190"/>
      <c r="J790" s="190"/>
      <c r="K790" s="190"/>
      <c r="L790" s="190"/>
      <c r="M790" s="223">
        <v>15.8827</v>
      </c>
      <c r="N790" s="162">
        <f t="shared" si="65"/>
        <v>149.73613</v>
      </c>
      <c r="O790" s="161">
        <f>IF(H790="Accessories",0,(VLOOKUP(C790&amp;H790,EE!$I:$L,4,FALSE)))</f>
        <v>2.12</v>
      </c>
      <c r="P790" s="161">
        <f>IF('Simulação Added Value'!$M$5="GERENTE DE CONTA",((N790+O790)/(1-'Simulação Added Value'!$E$19)),((N790+O790)/(1-0.3)))</f>
        <v>208.02209589041098</v>
      </c>
      <c r="Q790" s="190"/>
      <c r="R790" s="190"/>
      <c r="S790" s="188">
        <v>149.73613</v>
      </c>
      <c r="T790" s="188">
        <f>VLOOKUP(A790,'[1]Copia Custo Periodico P_Simulad'!$A:$I,9,0)</f>
        <v>149.73613</v>
      </c>
      <c r="U790" s="188">
        <f t="shared" si="62"/>
        <v>0</v>
      </c>
      <c r="V790" s="148">
        <f t="shared" si="63"/>
        <v>0</v>
      </c>
      <c r="W790" s="190"/>
      <c r="X790" s="190"/>
      <c r="Y790" s="190"/>
    </row>
    <row r="791" spans="1:25" ht="15" customHeight="1">
      <c r="A791" s="46" t="str">
        <f t="shared" si="61"/>
        <v>BR0122292064</v>
      </c>
      <c r="B791" s="190" t="s">
        <v>2626</v>
      </c>
      <c r="C791" s="190">
        <v>2064</v>
      </c>
      <c r="D791" s="190" t="s">
        <v>1124</v>
      </c>
      <c r="E791" s="156"/>
      <c r="F791" s="245" t="s">
        <v>2693</v>
      </c>
      <c r="G791" s="190" t="s">
        <v>2699</v>
      </c>
      <c r="H791" s="182" t="s">
        <v>293</v>
      </c>
      <c r="I791" s="190"/>
      <c r="J791" s="190"/>
      <c r="K791" s="190"/>
      <c r="L791" s="190"/>
      <c r="M791" s="227">
        <v>13.5</v>
      </c>
      <c r="N791" s="162">
        <f t="shared" si="65"/>
        <v>125.57368</v>
      </c>
      <c r="O791" s="161">
        <f>IF(H791="Accessories",0,(VLOOKUP(C791&amp;H791,EE!$I:$L,4,FALSE)))</f>
        <v>2.64</v>
      </c>
      <c r="P791" s="161">
        <f>IF('Simulação Added Value'!$M$5="GERENTE DE CONTA",((N791+O791)/(1-'Simulação Added Value'!$E$19)),((N791+O791)/(1-0.3)))</f>
        <v>175.63517808219177</v>
      </c>
      <c r="Q791" s="190"/>
      <c r="R791" s="190"/>
      <c r="S791" s="188">
        <v>125.57368</v>
      </c>
      <c r="T791" s="188">
        <f>VLOOKUP(A791,'[1]Copia Custo Periodico P_Simulad'!$A:$I,9,0)</f>
        <v>125.57368</v>
      </c>
      <c r="U791" s="188">
        <f t="shared" si="62"/>
        <v>0</v>
      </c>
      <c r="V791" s="148">
        <f t="shared" si="63"/>
        <v>0</v>
      </c>
      <c r="W791" s="190"/>
      <c r="X791" s="190"/>
      <c r="Y791" s="190"/>
    </row>
    <row r="792" spans="1:25" ht="15" customHeight="1">
      <c r="A792" s="46" t="str">
        <f t="shared" si="61"/>
        <v>BR0000412060</v>
      </c>
      <c r="B792" s="190" t="s">
        <v>2626</v>
      </c>
      <c r="C792" s="190">
        <v>2060</v>
      </c>
      <c r="D792" s="190" t="s">
        <v>1124</v>
      </c>
      <c r="E792" s="190">
        <v>320000041</v>
      </c>
      <c r="F792" s="39" t="s">
        <v>1416</v>
      </c>
      <c r="G792" s="190" t="s">
        <v>1915</v>
      </c>
      <c r="H792" s="190" t="s">
        <v>293</v>
      </c>
      <c r="I792" s="190"/>
      <c r="J792" s="190"/>
      <c r="K792" s="190"/>
      <c r="L792" s="190"/>
      <c r="M792" s="223">
        <v>15.5</v>
      </c>
      <c r="N792" s="162">
        <f t="shared" si="65"/>
        <v>65.092519999999993</v>
      </c>
      <c r="O792" s="161">
        <f>IF(H792="Accessories",0,(VLOOKUP(C792&amp;H792,EE!$I:$L,4,FALSE)))</f>
        <v>2.12</v>
      </c>
      <c r="P792" s="161">
        <f>IF('Simulação Added Value'!$M$5="GERENTE DE CONTA",((N792+O792)/(1-'Simulação Added Value'!$E$19)),((N792+O792)/(1-0.3)))</f>
        <v>92.071945205479452</v>
      </c>
      <c r="Q792" s="190"/>
      <c r="R792" s="190"/>
      <c r="S792" s="188">
        <v>65.092519999999993</v>
      </c>
      <c r="T792" s="188">
        <f>VLOOKUP(A792,'[1]Copia Custo Periodico P_Simulad'!$A:$I,9,0)</f>
        <v>65.092519999999993</v>
      </c>
      <c r="U792" s="188">
        <f t="shared" si="62"/>
        <v>0</v>
      </c>
      <c r="V792" s="148">
        <f t="shared" si="63"/>
        <v>0</v>
      </c>
      <c r="W792" s="190"/>
      <c r="X792" s="190"/>
      <c r="Y792" s="190"/>
    </row>
    <row r="793" spans="1:25" ht="15" customHeight="1">
      <c r="A793" s="46" t="str">
        <f t="shared" si="61"/>
        <v>BR0000662060</v>
      </c>
      <c r="B793" s="190" t="s">
        <v>2626</v>
      </c>
      <c r="C793" s="190">
        <v>2060</v>
      </c>
      <c r="D793" s="190" t="s">
        <v>1124</v>
      </c>
      <c r="E793" s="156"/>
      <c r="F793" s="245" t="s">
        <v>2640</v>
      </c>
      <c r="G793" s="190" t="s">
        <v>2664</v>
      </c>
      <c r="H793" s="190" t="s">
        <v>293</v>
      </c>
      <c r="I793" s="190"/>
      <c r="J793" s="190"/>
      <c r="K793" s="190"/>
      <c r="L793" s="190"/>
      <c r="M793" s="225">
        <v>15.5</v>
      </c>
      <c r="N793" s="162">
        <f t="shared" si="65"/>
        <v>69.759999999999991</v>
      </c>
      <c r="O793" s="161">
        <f>IF(H793="Accessories",0,(VLOOKUP(C793&amp;H793,EE!$I:$L,4,FALSE)))</f>
        <v>2.12</v>
      </c>
      <c r="P793" s="161">
        <f>IF('Simulação Added Value'!$M$5="GERENTE DE CONTA",((N793+O793)/(1-'Simulação Added Value'!$E$19)),((N793+O793)/(1-0.3)))</f>
        <v>98.465753424657535</v>
      </c>
      <c r="Q793" s="190"/>
      <c r="R793" s="190"/>
      <c r="S793" s="188">
        <v>69.759999999999991</v>
      </c>
      <c r="T793" s="188">
        <f>VLOOKUP(A793,'[1]Copia Custo Periodico P_Simulad'!$A:$I,9,0)</f>
        <v>69.759999999999991</v>
      </c>
      <c r="U793" s="188">
        <f t="shared" si="62"/>
        <v>0</v>
      </c>
      <c r="V793" s="148">
        <f t="shared" si="63"/>
        <v>0</v>
      </c>
      <c r="W793" s="190"/>
      <c r="X793" s="190"/>
      <c r="Y793" s="190"/>
    </row>
    <row r="794" spans="1:25" ht="15" customHeight="1">
      <c r="A794" s="46" t="str">
        <f t="shared" si="61"/>
        <v>BR0000792060</v>
      </c>
      <c r="B794" s="190" t="s">
        <v>2626</v>
      </c>
      <c r="C794" s="190">
        <v>2060</v>
      </c>
      <c r="D794" s="190" t="s">
        <v>1124</v>
      </c>
      <c r="E794" s="156"/>
      <c r="F794" s="245" t="s">
        <v>2692</v>
      </c>
      <c r="G794" s="190" t="s">
        <v>2612</v>
      </c>
      <c r="H794" s="190" t="s">
        <v>293</v>
      </c>
      <c r="I794" s="190"/>
      <c r="J794" s="190"/>
      <c r="K794" s="190"/>
      <c r="L794" s="190"/>
      <c r="M794" s="225">
        <v>15.877599999999999</v>
      </c>
      <c r="N794" s="162">
        <f t="shared" si="65"/>
        <v>57.176569999999998</v>
      </c>
      <c r="O794" s="161">
        <f>IF(H794="Accessories",0,(VLOOKUP(C794&amp;H794,EE!$I:$L,4,FALSE)))</f>
        <v>2.12</v>
      </c>
      <c r="P794" s="161">
        <f>IF('Simulação Added Value'!$M$5="GERENTE DE CONTA",((N794+O794)/(1-'Simulação Added Value'!$E$19)),((N794+O794)/(1-0.3)))</f>
        <v>81.228178082191775</v>
      </c>
      <c r="Q794" s="190"/>
      <c r="R794" s="190"/>
      <c r="S794" s="188">
        <v>57.176569999999998</v>
      </c>
      <c r="T794" s="188">
        <f>VLOOKUP(A794,'[1]Copia Custo Periodico P_Simulad'!$A:$I,9,0)</f>
        <v>57.176569999999998</v>
      </c>
      <c r="U794" s="188">
        <f t="shared" si="62"/>
        <v>0</v>
      </c>
      <c r="V794" s="148">
        <f t="shared" si="63"/>
        <v>0</v>
      </c>
      <c r="W794" s="190"/>
      <c r="X794" s="190"/>
      <c r="Y794" s="190"/>
    </row>
    <row r="795" spans="1:25" ht="15" customHeight="1">
      <c r="A795" s="46" t="str">
        <f t="shared" si="61"/>
        <v>BR0000882060</v>
      </c>
      <c r="B795" s="190" t="s">
        <v>2626</v>
      </c>
      <c r="C795" s="190">
        <v>2060</v>
      </c>
      <c r="D795" s="190" t="s">
        <v>1124</v>
      </c>
      <c r="E795" s="190"/>
      <c r="F795" s="39" t="s">
        <v>2837</v>
      </c>
      <c r="G795" s="190" t="s">
        <v>2838</v>
      </c>
      <c r="H795" s="190" t="s">
        <v>293</v>
      </c>
      <c r="K795" s="190"/>
      <c r="M795" s="223">
        <v>15.7</v>
      </c>
      <c r="N795" s="162">
        <f t="shared" si="65"/>
        <v>61.894199999999998</v>
      </c>
      <c r="O795" s="161">
        <f>IF(H795="Accessories",0,(VLOOKUP(C795&amp;H795,EE!$I:$L,4,FALSE)))</f>
        <v>2.12</v>
      </c>
      <c r="P795" s="161">
        <f>IF('Simulação Added Value'!$M$5="GERENTE DE CONTA",((N795+O795)/(1-'Simulação Added Value'!$E$19)),((N795+O795)/(1-0.3)))</f>
        <v>87.690684931506851</v>
      </c>
      <c r="Q795" s="190"/>
      <c r="R795" s="190"/>
      <c r="S795" s="193">
        <v>61.894199999999998</v>
      </c>
      <c r="T795" s="188">
        <f>VLOOKUP(A795,'[1]Copia Custo Periodico P_Simulad'!$A:$I,9,0)</f>
        <v>61.894199999999998</v>
      </c>
      <c r="U795" s="188">
        <f t="shared" si="62"/>
        <v>0</v>
      </c>
      <c r="V795" s="148">
        <f t="shared" si="63"/>
        <v>0</v>
      </c>
      <c r="W795" s="190"/>
      <c r="X795" s="190"/>
      <c r="Y795" s="190"/>
    </row>
    <row r="796" spans="1:25" ht="15" customHeight="1">
      <c r="A796" s="46" t="str">
        <f t="shared" si="61"/>
        <v>BR0002312064</v>
      </c>
      <c r="B796" s="190" t="s">
        <v>2626</v>
      </c>
      <c r="C796" s="198">
        <v>2064</v>
      </c>
      <c r="D796" s="190" t="s">
        <v>1124</v>
      </c>
      <c r="E796" s="190"/>
      <c r="F796" s="39" t="s">
        <v>1419</v>
      </c>
      <c r="G796" s="190" t="s">
        <v>2610</v>
      </c>
      <c r="H796" s="190" t="s">
        <v>293</v>
      </c>
      <c r="I796" s="190"/>
      <c r="J796" s="190"/>
      <c r="K796" s="190"/>
      <c r="L796" s="190"/>
      <c r="M796" s="225">
        <v>15.5</v>
      </c>
      <c r="N796" s="162">
        <f t="shared" si="65"/>
        <v>141.87547999999998</v>
      </c>
      <c r="O796" s="161">
        <f>IF(H796="Accessories",0,(VLOOKUP(C796&amp;H796,EE!$I:$L,4,FALSE)))</f>
        <v>2.64</v>
      </c>
      <c r="P796" s="161">
        <f>IF('Simulação Added Value'!$M$5="GERENTE DE CONTA",((N796+O796)/(1-'Simulação Added Value'!$E$19)),((N796+O796)/(1-0.3)))</f>
        <v>197.96641095890408</v>
      </c>
      <c r="Q796" s="190"/>
      <c r="R796" s="190"/>
      <c r="S796" s="188">
        <v>141.87547999999998</v>
      </c>
      <c r="T796" s="188">
        <f>VLOOKUP(A796,'[1]Copia Custo Periodico P_Simulad'!$A:$I,9,0)</f>
        <v>141.87547999999998</v>
      </c>
      <c r="U796" s="188">
        <f t="shared" si="62"/>
        <v>0</v>
      </c>
      <c r="V796" s="148">
        <f t="shared" si="63"/>
        <v>0</v>
      </c>
      <c r="W796" s="190"/>
      <c r="X796" s="190"/>
      <c r="Y796" s="190"/>
    </row>
    <row r="797" spans="1:25" ht="15" customHeight="1">
      <c r="A797" s="46" t="str">
        <f t="shared" si="61"/>
        <v>BR0022462064</v>
      </c>
      <c r="B797" s="190" t="s">
        <v>2626</v>
      </c>
      <c r="C797" s="190">
        <v>2064</v>
      </c>
      <c r="D797" s="190" t="s">
        <v>1124</v>
      </c>
      <c r="E797" s="190"/>
      <c r="F797" s="190" t="s">
        <v>3044</v>
      </c>
      <c r="G797" s="190" t="s">
        <v>3065</v>
      </c>
      <c r="H797" s="190" t="s">
        <v>293</v>
      </c>
      <c r="I797" s="190"/>
      <c r="J797" s="190"/>
      <c r="K797" s="190"/>
      <c r="L797" s="190"/>
      <c r="M797" s="227">
        <v>14.3</v>
      </c>
      <c r="N797" s="162">
        <f t="shared" si="65"/>
        <v>99.353999999999999</v>
      </c>
      <c r="O797" s="161">
        <f>IF(H797="Accessories",0,(VLOOKUP(C797&amp;H797,EE!$I:$L,4,FALSE)))</f>
        <v>2.64</v>
      </c>
      <c r="P797" s="161">
        <f>IF('Simulação Added Value'!$M$5="GERENTE DE CONTA",((N797+O797)/(1-'Simulação Added Value'!$E$19)),((N797+O797)/(1-0.3)))</f>
        <v>139.7178082191781</v>
      </c>
      <c r="Q797" s="190"/>
      <c r="R797" s="190"/>
      <c r="S797" s="188">
        <v>99.353999999999999</v>
      </c>
      <c r="T797" s="188">
        <f>VLOOKUP(A797,'[1]Copia Custo Periodico P_Simulad'!$A:$I,9,0)</f>
        <v>99.353999999999999</v>
      </c>
      <c r="U797" s="188">
        <f t="shared" si="62"/>
        <v>0</v>
      </c>
      <c r="V797" s="148">
        <f t="shared" si="63"/>
        <v>0</v>
      </c>
      <c r="W797" s="190"/>
      <c r="X797" s="190"/>
      <c r="Y797" s="190"/>
    </row>
    <row r="798" spans="1:25" ht="15" customHeight="1">
      <c r="A798" s="46" t="str">
        <f t="shared" si="61"/>
        <v>BR0026042060</v>
      </c>
      <c r="B798" s="190" t="s">
        <v>2626</v>
      </c>
      <c r="C798" s="190">
        <v>2060</v>
      </c>
      <c r="D798" s="190" t="s">
        <v>1124</v>
      </c>
      <c r="E798" s="156"/>
      <c r="F798" s="245" t="s">
        <v>2642</v>
      </c>
      <c r="G798" s="190" t="s">
        <v>2667</v>
      </c>
      <c r="H798" s="190" t="s">
        <v>293</v>
      </c>
      <c r="I798" s="190"/>
      <c r="J798" s="190"/>
      <c r="K798" s="190"/>
      <c r="L798" s="190"/>
      <c r="M798" s="227">
        <v>15.8</v>
      </c>
      <c r="N798" s="162">
        <f t="shared" si="65"/>
        <v>83.931189999999987</v>
      </c>
      <c r="O798" s="161">
        <f>IF(H798="Accessories",0,(VLOOKUP(C798&amp;H798,EE!$I:$L,4,FALSE)))</f>
        <v>2.12</v>
      </c>
      <c r="P798" s="161">
        <f>IF('Simulação Added Value'!$M$5="GERENTE DE CONTA",((N798+O798)/(1-'Simulação Added Value'!$E$19)),((N798+O798)/(1-0.3)))</f>
        <v>117.87834246575342</v>
      </c>
      <c r="Q798" s="190"/>
      <c r="R798" s="190"/>
      <c r="S798" s="188">
        <v>83.931189999999987</v>
      </c>
      <c r="T798" s="188">
        <f>VLOOKUP(A798,'[1]Copia Custo Periodico P_Simulad'!$A:$I,9,0)</f>
        <v>83.931189999999987</v>
      </c>
      <c r="U798" s="188">
        <f t="shared" si="62"/>
        <v>0</v>
      </c>
      <c r="V798" s="148">
        <f t="shared" si="63"/>
        <v>0</v>
      </c>
      <c r="W798" s="190"/>
      <c r="X798" s="190"/>
      <c r="Y798" s="190"/>
    </row>
    <row r="799" spans="1:25" ht="15" customHeight="1">
      <c r="A799" s="46" t="str">
        <f t="shared" si="61"/>
        <v>BR0026132060</v>
      </c>
      <c r="B799" s="190" t="s">
        <v>2626</v>
      </c>
      <c r="C799" s="190">
        <v>2060</v>
      </c>
      <c r="D799" s="190" t="s">
        <v>1124</v>
      </c>
      <c r="E799" s="190">
        <v>320002613</v>
      </c>
      <c r="F799" s="39" t="s">
        <v>1389</v>
      </c>
      <c r="G799" s="190" t="s">
        <v>1891</v>
      </c>
      <c r="H799" s="190" t="s">
        <v>293</v>
      </c>
      <c r="I799" s="190"/>
      <c r="J799" s="190"/>
      <c r="K799" s="190"/>
      <c r="L799" s="190"/>
      <c r="M799" s="223">
        <v>13.1</v>
      </c>
      <c r="N799" s="162">
        <f t="shared" si="65"/>
        <v>54.990400000000001</v>
      </c>
      <c r="O799" s="161">
        <f>IF(H799="Accessories",0,(VLOOKUP(C799&amp;H799,EE!$I:$L,4,FALSE)))</f>
        <v>2.12</v>
      </c>
      <c r="P799" s="161">
        <f>IF('Simulação Added Value'!$M$5="GERENTE DE CONTA",((N799+O799)/(1-'Simulação Added Value'!$E$19)),((N799+O799)/(1-0.3)))</f>
        <v>78.233424657534243</v>
      </c>
      <c r="Q799" s="190"/>
      <c r="R799" s="190"/>
      <c r="S799" s="188">
        <v>54.990400000000001</v>
      </c>
      <c r="T799" s="188">
        <f>VLOOKUP(A799,'[1]Copia Custo Periodico P_Simulad'!$A:$I,9,0)</f>
        <v>54.990400000000001</v>
      </c>
      <c r="U799" s="188">
        <f t="shared" si="62"/>
        <v>0</v>
      </c>
      <c r="V799" s="148">
        <f t="shared" si="63"/>
        <v>0</v>
      </c>
      <c r="W799" s="190"/>
      <c r="X799" s="190"/>
      <c r="Y799" s="190"/>
    </row>
    <row r="800" spans="1:25" ht="15" customHeight="1">
      <c r="A800" s="46" t="str">
        <f t="shared" si="61"/>
        <v>BR0086892060</v>
      </c>
      <c r="B800" s="190" t="s">
        <v>2626</v>
      </c>
      <c r="C800" s="190">
        <v>2060</v>
      </c>
      <c r="D800" s="190" t="s">
        <v>1124</v>
      </c>
      <c r="E800" s="190">
        <v>320008689</v>
      </c>
      <c r="F800" s="39" t="s">
        <v>1399</v>
      </c>
      <c r="G800" s="190" t="s">
        <v>1889</v>
      </c>
      <c r="H800" s="190" t="s">
        <v>293</v>
      </c>
      <c r="K800" s="190"/>
      <c r="M800" s="223">
        <v>15.5</v>
      </c>
      <c r="N800" s="162">
        <f t="shared" si="65"/>
        <v>53.697689999999994</v>
      </c>
      <c r="O800" s="161">
        <f>IF(H800="Accessories",0,(VLOOKUP(C800&amp;H800,EE!$I:$L,4,FALSE)))</f>
        <v>2.12</v>
      </c>
      <c r="P800" s="161">
        <f>IF('Simulação Added Value'!$M$5="GERENTE DE CONTA",((N800+O800)/(1-'Simulação Added Value'!$E$19)),((N800+O800)/(1-0.3)))</f>
        <v>76.462589041095882</v>
      </c>
      <c r="Q800" s="190"/>
      <c r="R800" s="190"/>
      <c r="S800" s="188">
        <v>53.697689999999994</v>
      </c>
      <c r="T800" s="188">
        <f>VLOOKUP(A800,'[1]Copia Custo Periodico P_Simulad'!$A:$I,9,0)</f>
        <v>53.697689999999994</v>
      </c>
      <c r="U800" s="188">
        <f t="shared" si="62"/>
        <v>0</v>
      </c>
      <c r="V800" s="148">
        <f t="shared" si="63"/>
        <v>0</v>
      </c>
      <c r="W800" s="190"/>
      <c r="X800" s="190"/>
      <c r="Y800" s="190"/>
    </row>
    <row r="801" spans="1:25" ht="15" customHeight="1">
      <c r="A801" s="46" t="str">
        <f t="shared" si="61"/>
        <v>BR0091822060</v>
      </c>
      <c r="B801" s="190" t="s">
        <v>2626</v>
      </c>
      <c r="C801" s="190">
        <v>2060</v>
      </c>
      <c r="D801" s="190" t="s">
        <v>1124</v>
      </c>
      <c r="E801" s="156"/>
      <c r="F801" s="245" t="s">
        <v>2679</v>
      </c>
      <c r="G801" s="190" t="s">
        <v>2680</v>
      </c>
      <c r="H801" s="182" t="s">
        <v>293</v>
      </c>
      <c r="I801" s="190"/>
      <c r="J801" s="190"/>
      <c r="K801" s="190"/>
      <c r="L801" s="190"/>
      <c r="M801" s="223">
        <v>19.5</v>
      </c>
      <c r="N801" s="162">
        <f t="shared" si="65"/>
        <v>69.990480000000005</v>
      </c>
      <c r="O801" s="161">
        <f>IF(H801="Accessories",0,(VLOOKUP(C801&amp;H801,EE!$I:$L,4,FALSE)))</f>
        <v>2.12</v>
      </c>
      <c r="P801" s="161">
        <f>IF('Simulação Added Value'!$M$5="GERENTE DE CONTA",((N801+O801)/(1-'Simulação Added Value'!$E$19)),((N801+O801)/(1-0.3)))</f>
        <v>98.781479452054811</v>
      </c>
      <c r="Q801" s="190"/>
      <c r="R801" s="190"/>
      <c r="S801" s="188">
        <v>69.990480000000005</v>
      </c>
      <c r="T801" s="188">
        <f>VLOOKUP(A801,'[1]Copia Custo Periodico P_Simulad'!$A:$I,9,0)</f>
        <v>69.990480000000005</v>
      </c>
      <c r="U801" s="188">
        <f t="shared" si="62"/>
        <v>0</v>
      </c>
      <c r="V801" s="148">
        <f t="shared" si="63"/>
        <v>0</v>
      </c>
      <c r="W801" s="190"/>
      <c r="X801" s="190"/>
      <c r="Y801" s="190"/>
    </row>
    <row r="802" spans="1:25" ht="15" customHeight="1">
      <c r="A802" s="46" t="str">
        <f t="shared" si="61"/>
        <v>BR0095792060</v>
      </c>
      <c r="B802" s="190" t="s">
        <v>2626</v>
      </c>
      <c r="C802" s="190">
        <v>2060</v>
      </c>
      <c r="D802" s="190" t="s">
        <v>1124</v>
      </c>
      <c r="E802" s="190">
        <v>320009579</v>
      </c>
      <c r="F802" s="39" t="s">
        <v>1433</v>
      </c>
      <c r="G802" s="190" t="s">
        <v>1895</v>
      </c>
      <c r="H802" s="190" t="s">
        <v>293</v>
      </c>
      <c r="I802" s="190"/>
      <c r="J802" s="190"/>
      <c r="K802" s="190"/>
      <c r="L802" s="190"/>
      <c r="M802" s="226">
        <v>16.093599999999999</v>
      </c>
      <c r="N802" s="162">
        <f t="shared" si="65"/>
        <v>60.480829999999997</v>
      </c>
      <c r="O802" s="161">
        <f>IF(H802="Accessories",0,(VLOOKUP(C802&amp;H802,EE!$I:$L,4,FALSE)))</f>
        <v>2.12</v>
      </c>
      <c r="P802" s="161">
        <f>IF('Simulação Added Value'!$M$5="GERENTE DE CONTA",((N802+O802)/(1-'Simulação Added Value'!$E$19)),((N802+O802)/(1-0.3)))</f>
        <v>85.754561643835615</v>
      </c>
      <c r="Q802" s="190"/>
      <c r="R802" s="190"/>
      <c r="S802" s="188">
        <v>60.480829999999997</v>
      </c>
      <c r="T802" s="188">
        <f>VLOOKUP(A802,'[1]Copia Custo Periodico P_Simulad'!$A:$I,9,0)</f>
        <v>60.480829999999997</v>
      </c>
      <c r="U802" s="188">
        <f t="shared" si="62"/>
        <v>0</v>
      </c>
      <c r="V802" s="148">
        <f t="shared" si="63"/>
        <v>0</v>
      </c>
      <c r="W802" s="190"/>
      <c r="X802" s="190"/>
      <c r="Y802" s="190"/>
    </row>
    <row r="803" spans="1:25" ht="15" customHeight="1">
      <c r="A803" s="46" t="str">
        <f t="shared" si="61"/>
        <v>BR0096102060</v>
      </c>
      <c r="B803" s="190" t="s">
        <v>2626</v>
      </c>
      <c r="C803" s="190">
        <v>2060</v>
      </c>
      <c r="D803" s="190" t="s">
        <v>1124</v>
      </c>
      <c r="E803" s="190"/>
      <c r="F803" s="39" t="s">
        <v>2083</v>
      </c>
      <c r="G803" s="190" t="s">
        <v>2084</v>
      </c>
      <c r="H803" s="190" t="s">
        <v>293</v>
      </c>
      <c r="I803" s="190"/>
      <c r="J803" s="190"/>
      <c r="K803" s="190"/>
      <c r="L803" s="190"/>
      <c r="M803" s="223">
        <v>17</v>
      </c>
      <c r="N803" s="162">
        <f t="shared" si="65"/>
        <v>64.741940000000014</v>
      </c>
      <c r="O803" s="161">
        <f>IF(H803="Accessories",0,(VLOOKUP(C803&amp;H803,EE!$I:$L,4,FALSE)))</f>
        <v>2.12</v>
      </c>
      <c r="P803" s="161">
        <f>IF('Simulação Added Value'!$M$5="GERENTE DE CONTA",((N803+O803)/(1-'Simulação Added Value'!$E$19)),((N803+O803)/(1-0.3)))</f>
        <v>91.591698630137017</v>
      </c>
      <c r="Q803" s="190"/>
      <c r="R803" s="190"/>
      <c r="S803" s="188">
        <v>64.741940000000014</v>
      </c>
      <c r="T803" s="188">
        <f>VLOOKUP(A803,'[1]Copia Custo Periodico P_Simulad'!$A:$I,9,0)</f>
        <v>64.741940000000014</v>
      </c>
      <c r="U803" s="188">
        <f t="shared" si="62"/>
        <v>0</v>
      </c>
      <c r="V803" s="148">
        <f t="shared" si="63"/>
        <v>0</v>
      </c>
      <c r="W803" s="190"/>
      <c r="X803" s="190"/>
      <c r="Y803" s="190"/>
    </row>
    <row r="804" spans="1:25" ht="15" customHeight="1">
      <c r="A804" s="46" t="str">
        <f t="shared" si="61"/>
        <v>BR0096102064</v>
      </c>
      <c r="B804" s="190" t="s">
        <v>2626</v>
      </c>
      <c r="C804" s="190">
        <v>2064</v>
      </c>
      <c r="D804" s="190" t="s">
        <v>1124</v>
      </c>
      <c r="E804" s="190"/>
      <c r="F804" s="39" t="s">
        <v>2083</v>
      </c>
      <c r="G804" s="190" t="s">
        <v>2084</v>
      </c>
      <c r="H804" s="190" t="s">
        <v>293</v>
      </c>
      <c r="I804" s="190"/>
      <c r="J804" s="190"/>
      <c r="K804" s="190"/>
      <c r="L804" s="190"/>
      <c r="M804" s="223">
        <v>17</v>
      </c>
      <c r="N804" s="162">
        <f t="shared" si="65"/>
        <v>104.35848</v>
      </c>
      <c r="O804" s="161">
        <f>IF(H804="Accessories",0,(VLOOKUP(C804&amp;H804,EE!$I:$L,4,FALSE)))</f>
        <v>2.64</v>
      </c>
      <c r="P804" s="161">
        <f>IF('Simulação Added Value'!$M$5="GERENTE DE CONTA",((N804+O804)/(1-'Simulação Added Value'!$E$19)),((N804+O804)/(1-0.3)))</f>
        <v>146.57326027397261</v>
      </c>
      <c r="Q804" s="190"/>
      <c r="R804" s="190"/>
      <c r="S804" s="188">
        <v>104.35848</v>
      </c>
      <c r="T804" s="188">
        <f>VLOOKUP(A804,'[1]Copia Custo Periodico P_Simulad'!$A:$I,9,0)</f>
        <v>104.35848</v>
      </c>
      <c r="U804" s="188">
        <f t="shared" si="62"/>
        <v>0</v>
      </c>
      <c r="V804" s="148">
        <f t="shared" si="63"/>
        <v>0</v>
      </c>
      <c r="W804" s="190"/>
      <c r="X804" s="190"/>
      <c r="Y804" s="190"/>
    </row>
    <row r="805" spans="1:25" ht="15" customHeight="1">
      <c r="A805" s="46" t="str">
        <f t="shared" si="61"/>
        <v>BR0097202060</v>
      </c>
      <c r="B805" s="190" t="s">
        <v>2626</v>
      </c>
      <c r="C805" s="190">
        <v>2060</v>
      </c>
      <c r="D805" s="190" t="s">
        <v>1124</v>
      </c>
      <c r="E805" s="190">
        <v>320009720</v>
      </c>
      <c r="F805" s="39" t="s">
        <v>1421</v>
      </c>
      <c r="G805" s="190" t="s">
        <v>1917</v>
      </c>
      <c r="H805" s="190" t="s">
        <v>293</v>
      </c>
      <c r="I805" s="190"/>
      <c r="J805" s="190"/>
      <c r="K805" s="190"/>
      <c r="L805" s="190"/>
      <c r="M805" s="223">
        <v>14.5</v>
      </c>
      <c r="N805" s="162">
        <f t="shared" si="65"/>
        <v>58.087500000000006</v>
      </c>
      <c r="O805" s="161">
        <f>IF(H805="Accessories",0,(VLOOKUP(C805&amp;H805,EE!$I:$L,4,FALSE)))</f>
        <v>2.12</v>
      </c>
      <c r="P805" s="161">
        <f>IF('Simulação Added Value'!$M$5="GERENTE DE CONTA",((N805+O805)/(1-'Simulação Added Value'!$E$19)),((N805+O805)/(1-0.3)))</f>
        <v>82.476027397260282</v>
      </c>
      <c r="Q805" s="190"/>
      <c r="R805" s="190"/>
      <c r="S805" s="188">
        <v>58.087500000000006</v>
      </c>
      <c r="T805" s="188">
        <f>VLOOKUP(A805,'[1]Copia Custo Periodico P_Simulad'!$A:$I,9,0)</f>
        <v>58.087500000000006</v>
      </c>
      <c r="U805" s="188">
        <f t="shared" si="62"/>
        <v>0</v>
      </c>
      <c r="V805" s="148">
        <f t="shared" si="63"/>
        <v>0</v>
      </c>
      <c r="W805" s="190"/>
      <c r="X805" s="190"/>
      <c r="Y805" s="190"/>
    </row>
    <row r="806" spans="1:25" ht="15" customHeight="1">
      <c r="A806" s="46" t="str">
        <f t="shared" si="61"/>
        <v>BR0099902060</v>
      </c>
      <c r="B806" s="190" t="s">
        <v>2626</v>
      </c>
      <c r="C806" s="190">
        <v>2060</v>
      </c>
      <c r="D806" s="190" t="s">
        <v>1124</v>
      </c>
      <c r="E806" s="190">
        <v>320009990</v>
      </c>
      <c r="F806" s="39" t="s">
        <v>1410</v>
      </c>
      <c r="G806" s="190" t="s">
        <v>1909</v>
      </c>
      <c r="H806" s="190" t="s">
        <v>293</v>
      </c>
      <c r="I806" s="190"/>
      <c r="J806" s="190"/>
      <c r="K806" s="190"/>
      <c r="L806" s="190"/>
      <c r="M806" s="223">
        <v>15.5</v>
      </c>
      <c r="N806" s="162">
        <f t="shared" si="65"/>
        <v>56.32564</v>
      </c>
      <c r="O806" s="161">
        <f>IF(H806="Accessories",0,(VLOOKUP(C806&amp;H806,EE!$I:$L,4,FALSE)))</f>
        <v>2.12</v>
      </c>
      <c r="P806" s="161">
        <f>IF('Simulação Added Value'!$M$5="GERENTE DE CONTA",((N806+O806)/(1-'Simulação Added Value'!$E$19)),((N806+O806)/(1-0.3)))</f>
        <v>80.062520547945198</v>
      </c>
      <c r="Q806" s="190"/>
      <c r="R806" s="190"/>
      <c r="S806" s="188">
        <v>56.32564</v>
      </c>
      <c r="T806" s="188">
        <f>VLOOKUP(A806,'[1]Copia Custo Periodico P_Simulad'!$A:$I,9,0)</f>
        <v>56.32564</v>
      </c>
      <c r="U806" s="188">
        <f t="shared" si="62"/>
        <v>0</v>
      </c>
      <c r="V806" s="148">
        <f t="shared" si="63"/>
        <v>0</v>
      </c>
      <c r="W806" s="190"/>
      <c r="X806" s="190"/>
      <c r="Y806" s="190"/>
    </row>
    <row r="807" spans="1:25" ht="15" customHeight="1">
      <c r="A807" s="46" t="str">
        <f t="shared" si="61"/>
        <v>BR0099902064</v>
      </c>
      <c r="B807" s="190" t="s">
        <v>2626</v>
      </c>
      <c r="C807" s="190">
        <v>2064</v>
      </c>
      <c r="D807" s="190" t="s">
        <v>1124</v>
      </c>
      <c r="E807" s="190"/>
      <c r="F807" s="190" t="s">
        <v>1410</v>
      </c>
      <c r="G807" s="190" t="s">
        <v>3062</v>
      </c>
      <c r="H807" s="190" t="s">
        <v>293</v>
      </c>
      <c r="I807" s="190"/>
      <c r="J807" s="190"/>
      <c r="K807" s="190"/>
      <c r="L807" s="190"/>
      <c r="M807" s="227">
        <v>15.5</v>
      </c>
      <c r="N807" s="162">
        <f t="shared" si="65"/>
        <v>94.403210000000001</v>
      </c>
      <c r="O807" s="161">
        <f>IF(H807="Accessories",0,(VLOOKUP(C807&amp;H807,EE!$I:$L,4,FALSE)))</f>
        <v>2.64</v>
      </c>
      <c r="P807" s="161">
        <f>IF('Simulação Added Value'!$M$5="GERENTE DE CONTA",((N807+O807)/(1-'Simulação Added Value'!$E$19)),((N807+O807)/(1-0.3)))</f>
        <v>132.93590410958905</v>
      </c>
      <c r="Q807" s="190"/>
      <c r="R807" s="190"/>
      <c r="S807" s="188">
        <v>94.403210000000001</v>
      </c>
      <c r="T807" s="188">
        <f>VLOOKUP(A807,'[1]Copia Custo Periodico P_Simulad'!$A:$I,9,0)</f>
        <v>94.403210000000001</v>
      </c>
      <c r="U807" s="188">
        <f t="shared" si="62"/>
        <v>0</v>
      </c>
      <c r="V807" s="148">
        <f t="shared" si="63"/>
        <v>0</v>
      </c>
      <c r="W807" s="190"/>
      <c r="X807" s="190"/>
      <c r="Y807" s="190"/>
    </row>
    <row r="808" spans="1:25" ht="15" customHeight="1">
      <c r="A808" s="46" t="str">
        <f t="shared" si="61"/>
        <v>BR0101502060</v>
      </c>
      <c r="B808" s="190" t="s">
        <v>2626</v>
      </c>
      <c r="C808" s="190">
        <v>2060</v>
      </c>
      <c r="D808" s="190" t="s">
        <v>1124</v>
      </c>
      <c r="E808" s="190"/>
      <c r="F808" s="39" t="s">
        <v>2208</v>
      </c>
      <c r="G808" s="190" t="s">
        <v>2209</v>
      </c>
      <c r="H808" s="190" t="s">
        <v>293</v>
      </c>
      <c r="I808" s="190"/>
      <c r="J808" s="190"/>
      <c r="K808" s="190"/>
      <c r="L808" s="190"/>
      <c r="M808" s="223">
        <v>17.8</v>
      </c>
      <c r="N808" s="162">
        <f t="shared" si="65"/>
        <v>72.900999999999996</v>
      </c>
      <c r="O808" s="161">
        <f>IF(H808="Accessories",0,(VLOOKUP(C808&amp;H808,EE!$I:$L,4,FALSE)))</f>
        <v>2.12</v>
      </c>
      <c r="P808" s="161">
        <f>IF('Simulação Added Value'!$M$5="GERENTE DE CONTA",((N808+O808)/(1-'Simulação Added Value'!$E$19)),((N808+O808)/(1-0.3)))</f>
        <v>102.76849315068493</v>
      </c>
      <c r="Q808" s="190"/>
      <c r="R808" s="190"/>
      <c r="S808" s="188">
        <v>72.900999999999996</v>
      </c>
      <c r="T808" s="188">
        <f>VLOOKUP(A808,'[1]Copia Custo Periodico P_Simulad'!$A:$I,9,0)</f>
        <v>72.900999999999996</v>
      </c>
      <c r="U808" s="188">
        <f t="shared" si="62"/>
        <v>0</v>
      </c>
      <c r="V808" s="148">
        <f t="shared" si="63"/>
        <v>0</v>
      </c>
      <c r="W808" s="190"/>
      <c r="X808" s="190"/>
      <c r="Y808" s="190"/>
    </row>
    <row r="809" spans="1:25" ht="15" customHeight="1">
      <c r="A809" s="46" t="str">
        <f t="shared" si="61"/>
        <v>BR0103652060</v>
      </c>
      <c r="B809" s="190" t="s">
        <v>2626</v>
      </c>
      <c r="C809" s="190">
        <v>2060</v>
      </c>
      <c r="D809" s="190" t="s">
        <v>1124</v>
      </c>
      <c r="E809" s="157">
        <v>320010365</v>
      </c>
      <c r="F809" s="39" t="s">
        <v>1401</v>
      </c>
      <c r="G809" s="190" t="s">
        <v>1900</v>
      </c>
      <c r="H809" s="190" t="s">
        <v>293</v>
      </c>
      <c r="I809" s="190"/>
      <c r="J809" s="190"/>
      <c r="K809" s="190"/>
      <c r="L809" s="190"/>
      <c r="M809" s="226">
        <v>14.21355</v>
      </c>
      <c r="N809" s="162">
        <f t="shared" si="65"/>
        <v>41.040170000000003</v>
      </c>
      <c r="O809" s="161">
        <f>IF(H809="Accessories",0,(VLOOKUP(C809&amp;H809,EE!$I:$L,4,FALSE)))</f>
        <v>2.12</v>
      </c>
      <c r="P809" s="161">
        <f>IF('Simulação Added Value'!$M$5="GERENTE DE CONTA",((N809+O809)/(1-'Simulação Added Value'!$E$19)),((N809+O809)/(1-0.3)))</f>
        <v>59.123520547945205</v>
      </c>
      <c r="Q809" s="63" t="e">
        <f>IF('Simulação Added Value'!$M$5="GERENTE DE CONTA",(((N809+O809)+VLOOKUP(A809,'Simulação Added Value'!$N$42:$O$42,2,0))/(1-'Simulação Added Value'!$E$19)),(((((N809+O809)+VLOOKUP(A809,'Simulação Added Value'!$N$42:$O$42,2,0)))/(1-'Simulação Added Value'!$E$19))))</f>
        <v>#N/A</v>
      </c>
      <c r="R809" s="63"/>
      <c r="S809" s="188">
        <v>41.040170000000003</v>
      </c>
      <c r="T809" s="188">
        <f>VLOOKUP(A809,'[1]Copia Custo Periodico P_Simulad'!$A:$I,9,0)</f>
        <v>41.040170000000003</v>
      </c>
      <c r="U809" s="188">
        <f t="shared" si="62"/>
        <v>0</v>
      </c>
      <c r="V809" s="148">
        <f t="shared" si="63"/>
        <v>0</v>
      </c>
      <c r="W809" s="190"/>
      <c r="X809" s="191"/>
      <c r="Y809" s="191"/>
    </row>
    <row r="810" spans="1:25" ht="15" customHeight="1">
      <c r="A810" s="46" t="str">
        <f t="shared" si="61"/>
        <v>BR0103772060</v>
      </c>
      <c r="B810" s="190" t="s">
        <v>2626</v>
      </c>
      <c r="C810" s="190">
        <v>2060</v>
      </c>
      <c r="D810" s="190" t="s">
        <v>1124</v>
      </c>
      <c r="E810" s="157">
        <v>320010377</v>
      </c>
      <c r="F810" s="39" t="s">
        <v>1412</v>
      </c>
      <c r="G810" s="190" t="s">
        <v>1911</v>
      </c>
      <c r="H810" s="190" t="s">
        <v>293</v>
      </c>
      <c r="I810" s="190"/>
      <c r="J810" s="190"/>
      <c r="K810" s="190"/>
      <c r="L810" s="190"/>
      <c r="M810" s="226">
        <v>16.994900000000001</v>
      </c>
      <c r="N810" s="162">
        <f t="shared" si="65"/>
        <v>84.810149999999993</v>
      </c>
      <c r="O810" s="161">
        <f>IF(H810="Accessories",0,(VLOOKUP(C810&amp;H810,EE!$I:$L,4,FALSE)))</f>
        <v>2.12</v>
      </c>
      <c r="P810" s="161">
        <f>IF('Simulação Added Value'!$M$5="GERENTE DE CONTA",((N810+O810)/(1-'Simulação Added Value'!$E$19)),((N810+O810)/(1-0.3)))</f>
        <v>119.08239726027398</v>
      </c>
      <c r="Q810" s="63" t="e">
        <f>IF('Simulação Added Value'!$M$5="GERENTE DE CONTA",(((N810+O810)+VLOOKUP(A810,'Simulação Added Value'!$N$42:$O$42,2,0))/(1-'Simulação Added Value'!$E$19)),(((((N810+O810)+VLOOKUP(A810,'Simulação Added Value'!$N$42:$O$42,2,0)))/(1-'Simulação Added Value'!$E$19))))</f>
        <v>#N/A</v>
      </c>
      <c r="R810" s="63"/>
      <c r="S810" s="188">
        <v>84.810149999999993</v>
      </c>
      <c r="T810" s="188">
        <f>VLOOKUP(A810,'[1]Copia Custo Periodico P_Simulad'!$A:$I,9,0)</f>
        <v>84.810149999999993</v>
      </c>
      <c r="U810" s="188">
        <f t="shared" si="62"/>
        <v>0</v>
      </c>
      <c r="V810" s="148">
        <f t="shared" si="63"/>
        <v>0</v>
      </c>
      <c r="W810" s="190"/>
      <c r="X810" s="191"/>
      <c r="Y810" s="191"/>
    </row>
    <row r="811" spans="1:25" ht="15" customHeight="1">
      <c r="A811" s="46" t="str">
        <f t="shared" si="61"/>
        <v>BR0103772064</v>
      </c>
      <c r="B811" s="190" t="s">
        <v>2626</v>
      </c>
      <c r="C811" s="198">
        <v>2064</v>
      </c>
      <c r="D811" s="190" t="s">
        <v>1124</v>
      </c>
      <c r="E811" s="190"/>
      <c r="F811" s="39" t="s">
        <v>1412</v>
      </c>
      <c r="G811" s="190" t="s">
        <v>3009</v>
      </c>
      <c r="H811" s="190" t="s">
        <v>293</v>
      </c>
      <c r="I811" s="190"/>
      <c r="J811" s="190"/>
      <c r="K811" s="190"/>
      <c r="L811" s="190"/>
      <c r="M811" s="227">
        <v>17</v>
      </c>
      <c r="N811" s="162">
        <f t="shared" si="65"/>
        <v>88.911450000000002</v>
      </c>
      <c r="O811" s="161">
        <f>IF(H811="Accessories",0,(VLOOKUP(C811&amp;H811,EE!$I:$L,4,FALSE)))</f>
        <v>2.64</v>
      </c>
      <c r="P811" s="161">
        <f>IF('Simulação Added Value'!$M$5="GERENTE DE CONTA",((N811+O811)/(1-'Simulação Added Value'!$E$19)),((N811+O811)/(1-0.3)))</f>
        <v>125.41294520547946</v>
      </c>
      <c r="Q811" s="190"/>
      <c r="R811" s="190"/>
      <c r="S811" s="188">
        <v>88.911450000000002</v>
      </c>
      <c r="T811" s="188">
        <f>VLOOKUP(A811,'[1]Copia Custo Periodico P_Simulad'!$A:$I,9,0)</f>
        <v>88.911450000000002</v>
      </c>
      <c r="U811" s="188">
        <f t="shared" si="62"/>
        <v>0</v>
      </c>
      <c r="V811" s="148">
        <f t="shared" si="63"/>
        <v>0</v>
      </c>
      <c r="W811" s="190"/>
      <c r="X811" s="190"/>
      <c r="Y811" s="190"/>
    </row>
    <row r="812" spans="1:25" ht="15" customHeight="1">
      <c r="A812" s="46" t="str">
        <f t="shared" si="61"/>
        <v>BR0104272060</v>
      </c>
      <c r="B812" s="190" t="s">
        <v>2626</v>
      </c>
      <c r="C812" s="190">
        <v>2060</v>
      </c>
      <c r="D812" s="190" t="s">
        <v>1124</v>
      </c>
      <c r="E812" s="157">
        <v>320010427</v>
      </c>
      <c r="F812" s="39" t="s">
        <v>1381</v>
      </c>
      <c r="G812" s="190" t="s">
        <v>1882</v>
      </c>
      <c r="H812" s="190" t="s">
        <v>293</v>
      </c>
      <c r="I812" s="190"/>
      <c r="J812" s="190"/>
      <c r="K812" s="190"/>
      <c r="L812" s="190"/>
      <c r="M812" s="226">
        <v>18.2</v>
      </c>
      <c r="N812" s="162">
        <f t="shared" si="65"/>
        <v>83.965000000000003</v>
      </c>
      <c r="O812" s="161">
        <f>IF(H812="Accessories",0,(VLOOKUP(C812&amp;H812,EE!$I:$L,4,FALSE)))</f>
        <v>2.12</v>
      </c>
      <c r="P812" s="161">
        <f>IF('Simulação Added Value'!$M$5="GERENTE DE CONTA",((N812+O812)/(1-'Simulação Added Value'!$E$19)),((N812+O812)/(1-0.3)))</f>
        <v>117.92465753424659</v>
      </c>
      <c r="Q812" s="63" t="e">
        <f>IF('Simulação Added Value'!$M$5="GERENTE DE CONTA",(((N812+O812)+VLOOKUP(A812,'Simulação Added Value'!$N$42:$O$42,2,0))/(1-'Simulação Added Value'!$E$19)),(((((N812+O812)+VLOOKUP(A812,'Simulação Added Value'!$N$42:$O$42,2,0)))/(1-'Simulação Added Value'!$E$19))))</f>
        <v>#N/A</v>
      </c>
      <c r="R812" s="63"/>
      <c r="S812" s="188">
        <v>83.965000000000003</v>
      </c>
      <c r="T812" s="188">
        <f>VLOOKUP(A812,'[1]Copia Custo Periodico P_Simulad'!$A:$I,9,0)</f>
        <v>83.965000000000003</v>
      </c>
      <c r="U812" s="188">
        <f t="shared" si="62"/>
        <v>0</v>
      </c>
      <c r="V812" s="148">
        <f t="shared" si="63"/>
        <v>0</v>
      </c>
      <c r="W812" s="190"/>
      <c r="X812" s="191"/>
      <c r="Y812" s="191"/>
    </row>
    <row r="813" spans="1:25" ht="15" customHeight="1">
      <c r="A813" s="46" t="str">
        <f t="shared" si="61"/>
        <v>BR0104912060</v>
      </c>
      <c r="B813" s="190" t="s">
        <v>2626</v>
      </c>
      <c r="C813" s="190">
        <v>2060</v>
      </c>
      <c r="D813" s="190" t="s">
        <v>1124</v>
      </c>
      <c r="E813" s="190"/>
      <c r="F813" s="39" t="s">
        <v>2216</v>
      </c>
      <c r="G813" s="190" t="s">
        <v>2217</v>
      </c>
      <c r="H813" s="190" t="s">
        <v>293</v>
      </c>
      <c r="I813" s="190"/>
      <c r="J813" s="190"/>
      <c r="K813" s="190"/>
      <c r="L813" s="190"/>
      <c r="M813" s="223">
        <v>15.8</v>
      </c>
      <c r="N813" s="162">
        <f t="shared" si="65"/>
        <v>58.341389999999997</v>
      </c>
      <c r="O813" s="161">
        <f>IF(H813="Accessories",0,(VLOOKUP(C813&amp;H813,EE!$I:$L,4,FALSE)))</f>
        <v>2.12</v>
      </c>
      <c r="P813" s="161">
        <f>IF('Simulação Added Value'!$M$5="GERENTE DE CONTA",((N813+O813)/(1-'Simulação Added Value'!$E$19)),((N813+O813)/(1-0.3)))</f>
        <v>82.823821917808218</v>
      </c>
      <c r="Q813" s="190"/>
      <c r="R813" s="190"/>
      <c r="S813" s="188">
        <v>58.341389999999997</v>
      </c>
      <c r="T813" s="188">
        <f>VLOOKUP(A813,'[1]Copia Custo Periodico P_Simulad'!$A:$I,9,0)</f>
        <v>58.341389999999997</v>
      </c>
      <c r="U813" s="188">
        <f t="shared" si="62"/>
        <v>0</v>
      </c>
      <c r="V813" s="148">
        <f t="shared" si="63"/>
        <v>0</v>
      </c>
      <c r="W813" s="190"/>
      <c r="X813" s="190"/>
      <c r="Y813" s="190"/>
    </row>
    <row r="814" spans="1:25" s="190" customFormat="1" ht="15" customHeight="1">
      <c r="A814" s="46" t="str">
        <f t="shared" si="61"/>
        <v>BR0104922060</v>
      </c>
      <c r="B814" s="190" t="s">
        <v>2626</v>
      </c>
      <c r="C814" s="190">
        <v>2060</v>
      </c>
      <c r="D814" s="190" t="s">
        <v>1124</v>
      </c>
      <c r="E814" s="156"/>
      <c r="F814" s="245" t="s">
        <v>2709</v>
      </c>
      <c r="G814" s="190" t="s">
        <v>2725</v>
      </c>
      <c r="H814" s="190" t="s">
        <v>293</v>
      </c>
      <c r="M814" s="226">
        <v>17.8</v>
      </c>
      <c r="N814" s="162">
        <f t="shared" si="65"/>
        <v>75.311580000000006</v>
      </c>
      <c r="O814" s="161">
        <f>IF(H814="Accessories",0,(VLOOKUP(C814&amp;H814,EE!$I:$L,4,FALSE)))</f>
        <v>2.12</v>
      </c>
      <c r="P814" s="161">
        <f>IF('Simulação Added Value'!$M$5="GERENTE DE CONTA",((N814+O814)/(1-'Simulação Added Value'!$E$19)),((N814+O814)/(1-0.3)))</f>
        <v>106.07065753424659</v>
      </c>
      <c r="S814" s="188">
        <v>75.311580000000006</v>
      </c>
      <c r="T814" s="188">
        <f>VLOOKUP(A814,'[1]Copia Custo Periodico P_Simulad'!$A:$I,9,0)</f>
        <v>75.311580000000006</v>
      </c>
      <c r="U814" s="188">
        <f t="shared" si="62"/>
        <v>0</v>
      </c>
      <c r="V814" s="148">
        <f t="shared" si="63"/>
        <v>0</v>
      </c>
    </row>
    <row r="815" spans="1:25" s="190" customFormat="1" ht="15" customHeight="1">
      <c r="A815" s="46" t="str">
        <f t="shared" si="61"/>
        <v>BR0105312060</v>
      </c>
      <c r="B815" s="190" t="s">
        <v>2626</v>
      </c>
      <c r="C815" s="190">
        <v>2060</v>
      </c>
      <c r="D815" s="190" t="s">
        <v>1124</v>
      </c>
      <c r="E815" s="157">
        <v>320010531</v>
      </c>
      <c r="F815" s="39" t="s">
        <v>1383</v>
      </c>
      <c r="G815" s="190" t="s">
        <v>1884</v>
      </c>
      <c r="H815" s="190" t="s">
        <v>293</v>
      </c>
      <c r="M815" s="226">
        <v>16</v>
      </c>
      <c r="N815" s="162">
        <f t="shared" si="65"/>
        <v>109.06009</v>
      </c>
      <c r="O815" s="161">
        <f>IF(H815="Accessories",0,(VLOOKUP(C815&amp;H815,EE!$I:$L,4,FALSE)))</f>
        <v>2.12</v>
      </c>
      <c r="P815" s="161">
        <f>IF('Simulação Added Value'!$M$5="GERENTE DE CONTA",((N815+O815)/(1-'Simulação Added Value'!$E$19)),((N815+O815)/(1-0.3)))</f>
        <v>152.30149315068493</v>
      </c>
      <c r="Q815" s="63" t="e">
        <f>IF('Simulação Added Value'!$M$5="GERENTE DE CONTA",(((N815+O815)+VLOOKUP(A815,'Simulação Added Value'!$N$42:$O$42,2,0))/(1-'Simulação Added Value'!$E$19)),(((((N815+O815)+VLOOKUP(A815,'Simulação Added Value'!$N$42:$O$42,2,0)))/(1-'Simulação Added Value'!$E$19))))</f>
        <v>#N/A</v>
      </c>
      <c r="R815" s="63"/>
      <c r="S815" s="188">
        <v>109.06009</v>
      </c>
      <c r="T815" s="188">
        <f>VLOOKUP(A815,'[1]Copia Custo Periodico P_Simulad'!$A:$I,9,0)</f>
        <v>109.06009</v>
      </c>
      <c r="U815" s="188">
        <f t="shared" si="62"/>
        <v>0</v>
      </c>
      <c r="V815" s="148">
        <f t="shared" si="63"/>
        <v>0</v>
      </c>
      <c r="X815" s="191"/>
      <c r="Y815" s="191"/>
    </row>
    <row r="816" spans="1:25" s="190" customFormat="1" ht="15" customHeight="1">
      <c r="A816" s="46" t="str">
        <f t="shared" si="61"/>
        <v>BR0105312064</v>
      </c>
      <c r="B816" s="190" t="s">
        <v>2626</v>
      </c>
      <c r="C816" s="190">
        <v>2064</v>
      </c>
      <c r="D816" s="190" t="s">
        <v>1124</v>
      </c>
      <c r="E816" s="156"/>
      <c r="F816" s="245" t="s">
        <v>1383</v>
      </c>
      <c r="G816" s="190" t="s">
        <v>2674</v>
      </c>
      <c r="H816" s="190" t="s">
        <v>293</v>
      </c>
      <c r="M816" s="227">
        <v>16</v>
      </c>
      <c r="N816" s="162">
        <f t="shared" si="65"/>
        <v>110.42010999999999</v>
      </c>
      <c r="O816" s="161">
        <f>IF(H816="Accessories",0,(VLOOKUP(C816&amp;H816,EE!$I:$L,4,FALSE)))</f>
        <v>2.64</v>
      </c>
      <c r="P816" s="161">
        <f>IF('Simulação Added Value'!$M$5="GERENTE DE CONTA",((N816+O816)/(1-'Simulação Added Value'!$E$19)),((N816+O816)/(1-0.3)))</f>
        <v>154.87686301369862</v>
      </c>
      <c r="S816" s="188">
        <v>110.42010999999999</v>
      </c>
      <c r="T816" s="188">
        <f>VLOOKUP(A816,'[1]Copia Custo Periodico P_Simulad'!$A:$I,9,0)</f>
        <v>110.42010999999999</v>
      </c>
      <c r="U816" s="188">
        <f t="shared" si="62"/>
        <v>0</v>
      </c>
      <c r="V816" s="148">
        <f t="shared" si="63"/>
        <v>0</v>
      </c>
    </row>
    <row r="817" spans="1:25" s="190" customFormat="1" ht="15" customHeight="1">
      <c r="A817" s="46" t="str">
        <f t="shared" si="61"/>
        <v>BR0105552060</v>
      </c>
      <c r="B817" s="190" t="s">
        <v>2626</v>
      </c>
      <c r="C817" s="190">
        <v>2060</v>
      </c>
      <c r="D817" s="190" t="s">
        <v>1124</v>
      </c>
      <c r="E817" s="190">
        <v>320010555</v>
      </c>
      <c r="F817" s="39" t="s">
        <v>1426</v>
      </c>
      <c r="G817" s="190" t="s">
        <v>1921</v>
      </c>
      <c r="H817" s="190" t="s">
        <v>293</v>
      </c>
      <c r="M817" s="226">
        <v>11.5</v>
      </c>
      <c r="N817" s="162">
        <f t="shared" ref="N817:N848" si="66">T817</f>
        <v>55.96</v>
      </c>
      <c r="O817" s="161">
        <f>IF(H817="Accessories",0,(VLOOKUP(C817&amp;H817,EE!$I:$L,4,FALSE)))</f>
        <v>2.12</v>
      </c>
      <c r="P817" s="161">
        <f>IF('Simulação Added Value'!$M$5="GERENTE DE CONTA",((N817+O817)/(1-'Simulação Added Value'!$E$19)),((N817+O817)/(1-0.3)))</f>
        <v>79.561643835616437</v>
      </c>
      <c r="Q817" s="63" t="e">
        <f>IF('Simulação Added Value'!$M$5="GERENTE DE CONTA",(((N817+O817)+VLOOKUP(A817,'Simulação Added Value'!$N$42:$O$42,2,0))/(1-'Simulação Added Value'!$E$19)),(((((N817+O817)+VLOOKUP(A817,'Simulação Added Value'!$N$42:$O$42,2,0)))/(1-'Simulação Added Value'!$E$19))))</f>
        <v>#N/A</v>
      </c>
      <c r="R817" s="63"/>
      <c r="S817" s="188">
        <v>55.96</v>
      </c>
      <c r="T817" s="188">
        <f>VLOOKUP(A817,'[1]Copia Custo Periodico P_Simulad'!$A:$I,9,0)</f>
        <v>55.96</v>
      </c>
      <c r="U817" s="188">
        <f t="shared" si="62"/>
        <v>0</v>
      </c>
      <c r="V817" s="148">
        <f t="shared" si="63"/>
        <v>0</v>
      </c>
    </row>
    <row r="818" spans="1:25" s="190" customFormat="1" ht="15" customHeight="1">
      <c r="A818" s="46" t="str">
        <f t="shared" si="61"/>
        <v>BR0106802060</v>
      </c>
      <c r="B818" s="190" t="s">
        <v>2626</v>
      </c>
      <c r="C818" s="190">
        <v>2060</v>
      </c>
      <c r="D818" s="190" t="s">
        <v>1124</v>
      </c>
      <c r="E818" s="190">
        <v>320010680</v>
      </c>
      <c r="F818" s="39" t="s">
        <v>1396</v>
      </c>
      <c r="G818" s="190" t="s">
        <v>1897</v>
      </c>
      <c r="H818" s="190" t="s">
        <v>293</v>
      </c>
      <c r="M818" s="223">
        <v>15.5</v>
      </c>
      <c r="N818" s="162">
        <f t="shared" si="66"/>
        <v>69.616609999999994</v>
      </c>
      <c r="O818" s="161">
        <f>IF(H818="Accessories",0,(VLOOKUP(C818&amp;H818,EE!$I:$L,4,FALSE)))</f>
        <v>2.12</v>
      </c>
      <c r="P818" s="161">
        <f>IF('Simulação Added Value'!$M$5="GERENTE DE CONTA",((N818+O818)/(1-'Simulação Added Value'!$E$19)),((N818+O818)/(1-0.3)))</f>
        <v>98.269328767123284</v>
      </c>
      <c r="S818" s="188">
        <v>69.616609999999994</v>
      </c>
      <c r="T818" s="188">
        <f>VLOOKUP(A818,'[1]Copia Custo Periodico P_Simulad'!$A:$I,9,0)</f>
        <v>69.616609999999994</v>
      </c>
      <c r="U818" s="188">
        <f t="shared" si="62"/>
        <v>0</v>
      </c>
      <c r="V818" s="148">
        <f t="shared" si="63"/>
        <v>0</v>
      </c>
    </row>
    <row r="819" spans="1:25" s="190" customFormat="1" ht="15" customHeight="1">
      <c r="A819" s="46" t="str">
        <f t="shared" si="61"/>
        <v>BR0106952060</v>
      </c>
      <c r="B819" s="190" t="s">
        <v>2626</v>
      </c>
      <c r="C819" s="190">
        <v>2060</v>
      </c>
      <c r="D819" s="190" t="s">
        <v>1124</v>
      </c>
      <c r="E819" s="190">
        <v>320010695</v>
      </c>
      <c r="F819" s="39" t="s">
        <v>1428</v>
      </c>
      <c r="G819" s="190" t="s">
        <v>1923</v>
      </c>
      <c r="H819" s="190" t="s">
        <v>293</v>
      </c>
      <c r="M819" s="223">
        <v>15.5</v>
      </c>
      <c r="N819" s="162">
        <f t="shared" si="66"/>
        <v>63.863779999999998</v>
      </c>
      <c r="O819" s="161">
        <f>IF(H819="Accessories",0,(VLOOKUP(C819&amp;H819,EE!$I:$L,4,FALSE)))</f>
        <v>2.12</v>
      </c>
      <c r="P819" s="161">
        <f>IF('Simulação Added Value'!$M$5="GERENTE DE CONTA",((N819+O819)/(1-'Simulação Added Value'!$E$19)),((N819+O819)/(1-0.3)))</f>
        <v>90.388739726027396</v>
      </c>
      <c r="S819" s="188">
        <v>63.863779999999998</v>
      </c>
      <c r="T819" s="188">
        <f>VLOOKUP(A819,'[1]Copia Custo Periodico P_Simulad'!$A:$I,9,0)</f>
        <v>63.863779999999998</v>
      </c>
      <c r="U819" s="188">
        <f t="shared" si="62"/>
        <v>0</v>
      </c>
      <c r="V819" s="148">
        <f t="shared" si="63"/>
        <v>0</v>
      </c>
    </row>
    <row r="820" spans="1:25" s="190" customFormat="1" ht="15" customHeight="1">
      <c r="A820" s="46" t="str">
        <f t="shared" si="61"/>
        <v>BR0107652060</v>
      </c>
      <c r="B820" s="190" t="s">
        <v>2626</v>
      </c>
      <c r="C820" s="190">
        <v>2060</v>
      </c>
      <c r="D820" s="190" t="s">
        <v>1124</v>
      </c>
      <c r="E820" s="157">
        <v>320010765</v>
      </c>
      <c r="F820" s="39" t="s">
        <v>1388</v>
      </c>
      <c r="G820" s="190" t="s">
        <v>1890</v>
      </c>
      <c r="H820" s="190" t="s">
        <v>293</v>
      </c>
      <c r="M820" s="226">
        <v>14.5</v>
      </c>
      <c r="N820" s="162">
        <f t="shared" si="66"/>
        <v>56.666060000000002</v>
      </c>
      <c r="O820" s="161">
        <f>IF(H820="Accessories",0,(VLOOKUP(C820&amp;H820,EE!$I:$L,4,FALSE)))</f>
        <v>2.12</v>
      </c>
      <c r="P820" s="161">
        <f>IF('Simulação Added Value'!$M$5="GERENTE DE CONTA",((N820+O820)/(1-'Simulação Added Value'!$E$19)),((N820+O820)/(1-0.3)))</f>
        <v>80.528849315068499</v>
      </c>
      <c r="Q820" s="63" t="e">
        <f>IF('Simulação Added Value'!$M$5="GERENTE DE CONTA",(((N820+O820)+VLOOKUP(A820,'Simulação Added Value'!$N$42:$O$42,2,0))/(1-'Simulação Added Value'!$E$19)),(((((N820+O820)+VLOOKUP(A820,'Simulação Added Value'!$N$42:$O$42,2,0)))/(1-'Simulação Added Value'!$E$19))))</f>
        <v>#N/A</v>
      </c>
      <c r="R820" s="63"/>
      <c r="S820" s="188">
        <v>56.666060000000002</v>
      </c>
      <c r="T820" s="188">
        <f>VLOOKUP(A820,'[1]Copia Custo Periodico P_Simulad'!$A:$I,9,0)</f>
        <v>56.666060000000002</v>
      </c>
      <c r="U820" s="188">
        <f t="shared" si="62"/>
        <v>0</v>
      </c>
      <c r="V820" s="148">
        <f t="shared" si="63"/>
        <v>0</v>
      </c>
    </row>
    <row r="821" spans="1:25" s="190" customFormat="1" ht="15" customHeight="1">
      <c r="A821" s="46" t="str">
        <f t="shared" si="61"/>
        <v>BR0108292064</v>
      </c>
      <c r="B821" s="190" t="s">
        <v>2626</v>
      </c>
      <c r="C821" s="190">
        <v>2064</v>
      </c>
      <c r="D821" s="190" t="s">
        <v>1124</v>
      </c>
      <c r="F821" s="39" t="s">
        <v>1418</v>
      </c>
      <c r="G821" s="190" t="s">
        <v>2896</v>
      </c>
      <c r="H821" s="190" t="s">
        <v>293</v>
      </c>
      <c r="M821" s="227">
        <v>15.5</v>
      </c>
      <c r="N821" s="162">
        <f t="shared" si="66"/>
        <v>90.702500000000001</v>
      </c>
      <c r="O821" s="161">
        <f>IF(H821="Accessories",0,(VLOOKUP(C821&amp;H821,EE!$I:$L,4,FALSE)))</f>
        <v>2.64</v>
      </c>
      <c r="P821" s="161">
        <f>IF('Simulação Added Value'!$M$5="GERENTE DE CONTA",((N821+O821)/(1-'Simulação Added Value'!$E$19)),((N821+O821)/(1-0.3)))</f>
        <v>127.86643835616439</v>
      </c>
      <c r="S821" s="193">
        <v>90.702500000000001</v>
      </c>
      <c r="T821" s="188">
        <f>VLOOKUP(A821,'[1]Copia Custo Periodico P_Simulad'!$A:$I,9,0)</f>
        <v>90.702500000000001</v>
      </c>
      <c r="U821" s="188">
        <f t="shared" si="62"/>
        <v>0</v>
      </c>
      <c r="V821" s="148">
        <f t="shared" si="63"/>
        <v>0</v>
      </c>
    </row>
    <row r="822" spans="1:25" s="190" customFormat="1" ht="15" customHeight="1">
      <c r="A822" s="46" t="str">
        <f t="shared" si="61"/>
        <v>BR0108942060</v>
      </c>
      <c r="B822" s="190" t="s">
        <v>2626</v>
      </c>
      <c r="C822" s="190">
        <v>2060</v>
      </c>
      <c r="D822" s="190" t="s">
        <v>1124</v>
      </c>
      <c r="E822" s="190">
        <v>320010894</v>
      </c>
      <c r="F822" s="39" t="s">
        <v>1404</v>
      </c>
      <c r="G822" s="190" t="s">
        <v>1903</v>
      </c>
      <c r="H822" s="190" t="s">
        <v>293</v>
      </c>
      <c r="M822" s="226">
        <v>15.5</v>
      </c>
      <c r="N822" s="162">
        <f t="shared" si="66"/>
        <v>60.685180000000003</v>
      </c>
      <c r="O822" s="161">
        <f>IF(H822="Accessories",0,(VLOOKUP(C822&amp;H822,EE!$I:$L,4,FALSE)))</f>
        <v>2.12</v>
      </c>
      <c r="P822" s="161">
        <f>IF('Simulação Added Value'!$M$5="GERENTE DE CONTA",((N822+O822)/(1-'Simulação Added Value'!$E$19)),((N822+O822)/(1-0.3)))</f>
        <v>86.034493150684938</v>
      </c>
      <c r="S822" s="188">
        <v>60.685180000000003</v>
      </c>
      <c r="T822" s="188">
        <f>VLOOKUP(A822,'[1]Copia Custo Periodico P_Simulad'!$A:$I,9,0)</f>
        <v>60.685180000000003</v>
      </c>
      <c r="U822" s="188">
        <f t="shared" si="62"/>
        <v>0</v>
      </c>
      <c r="V822" s="148">
        <f t="shared" si="63"/>
        <v>0</v>
      </c>
    </row>
    <row r="823" spans="1:25" s="190" customFormat="1" ht="15" customHeight="1">
      <c r="A823" s="46" t="str">
        <f t="shared" si="61"/>
        <v>BR0109232878</v>
      </c>
      <c r="B823" s="190" t="s">
        <v>2626</v>
      </c>
      <c r="C823" s="190">
        <v>2878</v>
      </c>
      <c r="D823" s="190" t="s">
        <v>1124</v>
      </c>
      <c r="E823" s="157">
        <v>320010923</v>
      </c>
      <c r="F823" s="39" t="s">
        <v>1377</v>
      </c>
      <c r="G823" s="190" t="s">
        <v>1878</v>
      </c>
      <c r="H823" s="190" t="s">
        <v>293</v>
      </c>
      <c r="M823" s="226">
        <v>18.2</v>
      </c>
      <c r="N823" s="162">
        <f t="shared" si="66"/>
        <v>117.60845</v>
      </c>
      <c r="O823" s="161">
        <f>IF(H823="Accessories",0,(VLOOKUP(C823&amp;H823,EE!$I:$L,4,FALSE)))</f>
        <v>2.64</v>
      </c>
      <c r="P823" s="161">
        <f>IF('Simulação Added Value'!$M$5="GERENTE DE CONTA",((N823+O823)/(1-'Simulação Added Value'!$E$19)),((N823+O823)/(1-0.3)))</f>
        <v>164.72390410958906</v>
      </c>
      <c r="Q823" s="63" t="e">
        <f>IF('Simulação Added Value'!$M$5="GERENTE DE CONTA",(((N823+O823)+VLOOKUP(A823,'Simulação Added Value'!$N$42:$O$42,2,0))/(1-'Simulação Added Value'!$E$19)),(((((N823+O823)+VLOOKUP(A823,'Simulação Added Value'!$N$42:$O$42,2,0)))/(1-'Simulação Added Value'!$E$19))))</f>
        <v>#N/A</v>
      </c>
      <c r="R823" s="63"/>
      <c r="S823" s="188">
        <v>117.60845</v>
      </c>
      <c r="T823" s="188">
        <f>VLOOKUP(A823,'[1]Copia Custo Periodico P_Simulad'!$A:$I,9,0)</f>
        <v>117.60845</v>
      </c>
      <c r="U823" s="188">
        <f t="shared" si="62"/>
        <v>0</v>
      </c>
      <c r="V823" s="148">
        <f t="shared" si="63"/>
        <v>0</v>
      </c>
    </row>
    <row r="824" spans="1:25" s="190" customFormat="1" ht="15" customHeight="1">
      <c r="A824" s="46" t="str">
        <f t="shared" si="61"/>
        <v>BR0109232060</v>
      </c>
      <c r="B824" s="190" t="s">
        <v>2626</v>
      </c>
      <c r="C824" s="190">
        <v>2060</v>
      </c>
      <c r="D824" s="190" t="s">
        <v>1124</v>
      </c>
      <c r="E824" s="157">
        <v>320010923</v>
      </c>
      <c r="F824" s="39" t="s">
        <v>1377</v>
      </c>
      <c r="G824" s="190" t="s">
        <v>1878</v>
      </c>
      <c r="H824" s="190" t="s">
        <v>293</v>
      </c>
      <c r="M824" s="226">
        <v>18.2</v>
      </c>
      <c r="N824" s="162">
        <f t="shared" si="66"/>
        <v>118.99977</v>
      </c>
      <c r="O824" s="161">
        <f>IF(H824="Accessories",0,(VLOOKUP(C824&amp;H824,EE!$I:$L,4,FALSE)))</f>
        <v>2.12</v>
      </c>
      <c r="P824" s="161">
        <f>IF('Simulação Added Value'!$M$5="GERENTE DE CONTA",((N824+O824)/(1-'Simulação Added Value'!$E$19)),((N824+O824)/(1-0.3)))</f>
        <v>165.91749315068495</v>
      </c>
      <c r="Q824" s="63" t="e">
        <f>IF('Simulação Added Value'!$M$5="GERENTE DE CONTA",(((N824+O824)+VLOOKUP(A824,'Simulação Added Value'!$N$42:$O$42,2,0))/(1-'Simulação Added Value'!$E$19)),(((((N824+O824)+VLOOKUP(A824,'Simulação Added Value'!$N$42:$O$42,2,0)))/(1-'Simulação Added Value'!$E$19))))</f>
        <v>#N/A</v>
      </c>
      <c r="R824" s="63"/>
      <c r="S824" s="188">
        <v>118.99977</v>
      </c>
      <c r="T824" s="188">
        <f>VLOOKUP(A824,'[1]Copia Custo Periodico P_Simulad'!$A:$I,9,0)</f>
        <v>118.99977</v>
      </c>
      <c r="U824" s="188">
        <f t="shared" si="62"/>
        <v>0</v>
      </c>
      <c r="V824" s="148">
        <f t="shared" si="63"/>
        <v>0</v>
      </c>
    </row>
    <row r="825" spans="1:25" s="190" customFormat="1" ht="15" customHeight="1">
      <c r="A825" s="46" t="str">
        <f t="shared" si="61"/>
        <v>BR0110142060</v>
      </c>
      <c r="B825" s="190" t="s">
        <v>2626</v>
      </c>
      <c r="C825" s="190">
        <v>2060</v>
      </c>
      <c r="D825" s="190" t="s">
        <v>1124</v>
      </c>
      <c r="E825" s="157">
        <v>320011014</v>
      </c>
      <c r="F825" s="39" t="s">
        <v>1371</v>
      </c>
      <c r="G825" s="190" t="s">
        <v>1872</v>
      </c>
      <c r="H825" s="190" t="s">
        <v>293</v>
      </c>
      <c r="M825" s="226">
        <v>13.1</v>
      </c>
      <c r="N825" s="162">
        <f t="shared" si="66"/>
        <v>54.18553</v>
      </c>
      <c r="O825" s="161">
        <f>IF(H825="Accessories",0,(VLOOKUP(C825&amp;H825,EE!$I:$L,4,FALSE)))</f>
        <v>2.12</v>
      </c>
      <c r="P825" s="161">
        <f>IF('Simulação Added Value'!$M$5="GERENTE DE CONTA",((N825+O825)/(1-'Simulação Added Value'!$E$19)),((N825+O825)/(1-0.3)))</f>
        <v>77.13086301369863</v>
      </c>
      <c r="Q825" s="63" t="e">
        <f>IF('Simulação Added Value'!$M$5="GERENTE DE CONTA",(((N825+O825)+VLOOKUP(A825,'Simulação Added Value'!$N$42:$O$42,2,0))/(1-'Simulação Added Value'!$E$19)),(((((N825+O825)+VLOOKUP(A825,'Simulação Added Value'!$N$42:$O$42,2,0)))/(1-'Simulação Added Value'!$E$19))))</f>
        <v>#N/A</v>
      </c>
      <c r="R825" s="63"/>
      <c r="S825" s="188">
        <v>54.18553</v>
      </c>
      <c r="T825" s="188">
        <f>VLOOKUP(A825,'[1]Copia Custo Periodico P_Simulad'!$A:$I,9,0)</f>
        <v>54.18553</v>
      </c>
      <c r="U825" s="188">
        <f t="shared" si="62"/>
        <v>0</v>
      </c>
      <c r="V825" s="148">
        <f t="shared" si="63"/>
        <v>0</v>
      </c>
      <c r="W825" s="188"/>
      <c r="X825" s="191"/>
      <c r="Y825" s="191"/>
    </row>
    <row r="826" spans="1:25" s="190" customFormat="1" ht="15" customHeight="1">
      <c r="A826" s="46" t="str">
        <f t="shared" si="61"/>
        <v>BR0110152060</v>
      </c>
      <c r="B826" s="190" t="s">
        <v>2626</v>
      </c>
      <c r="C826" s="190">
        <v>2060</v>
      </c>
      <c r="D826" s="190" t="s">
        <v>1124</v>
      </c>
      <c r="F826" s="39" t="s">
        <v>2220</v>
      </c>
      <c r="G826" s="190" t="s">
        <v>2221</v>
      </c>
      <c r="H826" s="190" t="s">
        <v>293</v>
      </c>
      <c r="M826" s="223">
        <v>17.8</v>
      </c>
      <c r="N826" s="162">
        <f t="shared" si="66"/>
        <v>68.75385</v>
      </c>
      <c r="O826" s="161">
        <f>IF(H826="Accessories",0,(VLOOKUP(C826&amp;H826,EE!$I:$L,4,FALSE)))</f>
        <v>2.12</v>
      </c>
      <c r="P826" s="161">
        <f>IF('Simulação Added Value'!$M$5="GERENTE DE CONTA",((N826+O826)/(1-'Simulação Added Value'!$E$19)),((N826+O826)/(1-0.3)))</f>
        <v>97.087465753424667</v>
      </c>
      <c r="S826" s="188">
        <v>68.75385</v>
      </c>
      <c r="T826" s="188">
        <f>VLOOKUP(A826,'[1]Copia Custo Periodico P_Simulad'!$A:$I,9,0)</f>
        <v>68.75385</v>
      </c>
      <c r="U826" s="188">
        <f t="shared" si="62"/>
        <v>0</v>
      </c>
      <c r="V826" s="148">
        <f t="shared" si="63"/>
        <v>0</v>
      </c>
    </row>
    <row r="827" spans="1:25" s="190" customFormat="1" ht="15" customHeight="1">
      <c r="A827" s="46" t="str">
        <f t="shared" si="61"/>
        <v>BR0110212060</v>
      </c>
      <c r="B827" s="190" t="s">
        <v>2626</v>
      </c>
      <c r="C827" s="190">
        <v>2060</v>
      </c>
      <c r="D827" s="190" t="s">
        <v>1124</v>
      </c>
      <c r="E827" s="157">
        <v>320011021</v>
      </c>
      <c r="F827" s="39" t="s">
        <v>1397</v>
      </c>
      <c r="G827" s="190" t="s">
        <v>1898</v>
      </c>
      <c r="H827" s="190" t="s">
        <v>293</v>
      </c>
      <c r="M827" s="226">
        <v>13.1</v>
      </c>
      <c r="N827" s="162">
        <f t="shared" si="66"/>
        <v>57.885000000000005</v>
      </c>
      <c r="O827" s="161">
        <f>IF(H827="Accessories",0,(VLOOKUP(C827&amp;H827,EE!$I:$L,4,FALSE)))</f>
        <v>2.12</v>
      </c>
      <c r="P827" s="161">
        <f>IF('Simulação Added Value'!$M$5="GERENTE DE CONTA",((N827+O827)/(1-'Simulação Added Value'!$E$19)),((N827+O827)/(1-0.3)))</f>
        <v>82.19863013698631</v>
      </c>
      <c r="Q827" s="63" t="e">
        <f>IF('Simulação Added Value'!$M$5="GERENTE DE CONTA",(((N827+O827)+VLOOKUP(A827,'Simulação Added Value'!$N$42:$O$42,2,0))/(1-'Simulação Added Value'!$E$19)),(((((N827+O827)+VLOOKUP(A827,'Simulação Added Value'!$N$42:$O$42,2,0)))/(1-'Simulação Added Value'!$E$19))))</f>
        <v>#N/A</v>
      </c>
      <c r="R827" s="63"/>
      <c r="S827" s="188">
        <v>57.885000000000005</v>
      </c>
      <c r="T827" s="188">
        <f>VLOOKUP(A827,'[1]Copia Custo Periodico P_Simulad'!$A:$I,9,0)</f>
        <v>57.885000000000005</v>
      </c>
      <c r="U827" s="188">
        <f t="shared" si="62"/>
        <v>0</v>
      </c>
      <c r="V827" s="148">
        <f t="shared" si="63"/>
        <v>0</v>
      </c>
      <c r="X827" s="191"/>
      <c r="Y827" s="191"/>
    </row>
    <row r="828" spans="1:25" s="190" customFormat="1" ht="15" customHeight="1">
      <c r="A828" s="46" t="str">
        <f t="shared" si="61"/>
        <v>BR0110312060</v>
      </c>
      <c r="B828" s="190" t="s">
        <v>2626</v>
      </c>
      <c r="C828" s="190">
        <v>2060</v>
      </c>
      <c r="D828" s="190" t="s">
        <v>1124</v>
      </c>
      <c r="E828" s="157">
        <v>320011031</v>
      </c>
      <c r="F828" s="39" t="s">
        <v>1400</v>
      </c>
      <c r="G828" s="190" t="s">
        <v>1899</v>
      </c>
      <c r="H828" s="190" t="s">
        <v>293</v>
      </c>
      <c r="M828" s="226">
        <v>13.1</v>
      </c>
      <c r="N828" s="162">
        <f t="shared" si="66"/>
        <v>53.924999999999997</v>
      </c>
      <c r="O828" s="161">
        <f>IF(H828="Accessories",0,(VLOOKUP(C828&amp;H828,EE!$I:$L,4,FALSE)))</f>
        <v>2.12</v>
      </c>
      <c r="P828" s="161">
        <f>IF('Simulação Added Value'!$M$5="GERENTE DE CONTA",((N828+O828)/(1-'Simulação Added Value'!$E$19)),((N828+O828)/(1-0.3)))</f>
        <v>76.773972602739718</v>
      </c>
      <c r="Q828" s="63" t="e">
        <f>IF('Simulação Added Value'!$M$5="GERENTE DE CONTA",(((N828+O828)+VLOOKUP(A828,'Simulação Added Value'!$N$42:$O$42,2,0))/(1-'Simulação Added Value'!$E$19)),(((((N828+O828)+VLOOKUP(A828,'Simulação Added Value'!$N$42:$O$42,2,0)))/(1-'Simulação Added Value'!$E$19))))</f>
        <v>#N/A</v>
      </c>
      <c r="R828" s="63"/>
      <c r="S828" s="188">
        <v>53.924999999999997</v>
      </c>
      <c r="T828" s="188">
        <f>VLOOKUP(A828,'[1]Copia Custo Periodico P_Simulad'!$A:$I,9,0)</f>
        <v>53.924999999999997</v>
      </c>
      <c r="U828" s="188">
        <f t="shared" si="62"/>
        <v>0</v>
      </c>
      <c r="V828" s="148">
        <f t="shared" si="63"/>
        <v>0</v>
      </c>
      <c r="X828" s="191"/>
      <c r="Y828" s="191"/>
    </row>
    <row r="829" spans="1:25" s="190" customFormat="1" ht="15" customHeight="1">
      <c r="A829" s="46" t="str">
        <f t="shared" si="61"/>
        <v>BR0111962060</v>
      </c>
      <c r="B829" s="190" t="s">
        <v>2626</v>
      </c>
      <c r="C829" s="190">
        <v>2060</v>
      </c>
      <c r="D829" s="190" t="s">
        <v>1124</v>
      </c>
      <c r="E829" s="190">
        <v>320011196</v>
      </c>
      <c r="F829" s="39" t="s">
        <v>1420</v>
      </c>
      <c r="G829" s="190" t="s">
        <v>1887</v>
      </c>
      <c r="H829" s="190" t="s">
        <v>293</v>
      </c>
      <c r="M829" s="226">
        <v>15.89025</v>
      </c>
      <c r="N829" s="162">
        <f t="shared" si="66"/>
        <v>52.137810000000002</v>
      </c>
      <c r="O829" s="161">
        <f>IF(H829="Accessories",0,(VLOOKUP(C829&amp;H829,EE!$I:$L,4,FALSE)))</f>
        <v>2.12</v>
      </c>
      <c r="P829" s="161">
        <f>IF('Simulação Added Value'!$M$5="GERENTE DE CONTA",((N829+O829)/(1-'Simulação Added Value'!$E$19)),((N829+O829)/(1-0.3)))</f>
        <v>74.325767123287676</v>
      </c>
      <c r="S829" s="188">
        <v>52.137810000000002</v>
      </c>
      <c r="T829" s="188">
        <f>VLOOKUP(A829,'[1]Copia Custo Periodico P_Simulad'!$A:$I,9,0)</f>
        <v>52.137810000000002</v>
      </c>
      <c r="U829" s="188">
        <f t="shared" si="62"/>
        <v>0</v>
      </c>
      <c r="V829" s="148">
        <f t="shared" si="63"/>
        <v>0</v>
      </c>
    </row>
    <row r="830" spans="1:25" s="190" customFormat="1" ht="15" customHeight="1">
      <c r="A830" s="46" t="str">
        <f t="shared" si="61"/>
        <v>BR0112432060</v>
      </c>
      <c r="B830" s="190" t="s">
        <v>2626</v>
      </c>
      <c r="C830" s="190">
        <v>2060</v>
      </c>
      <c r="D830" s="190" t="s">
        <v>1124</v>
      </c>
      <c r="E830" s="190">
        <v>320011243</v>
      </c>
      <c r="F830" s="39" t="s">
        <v>1374</v>
      </c>
      <c r="G830" s="190" t="s">
        <v>1875</v>
      </c>
      <c r="H830" s="190" t="s">
        <v>293</v>
      </c>
      <c r="M830" s="223">
        <v>15.5</v>
      </c>
      <c r="N830" s="162">
        <f t="shared" si="66"/>
        <v>63.54833</v>
      </c>
      <c r="O830" s="161">
        <f>IF(H830="Accessories",0,(VLOOKUP(C830&amp;H830,EE!$I:$L,4,FALSE)))</f>
        <v>2.12</v>
      </c>
      <c r="P830" s="161">
        <f>IF('Simulação Added Value'!$M$5="GERENTE DE CONTA",((N830+O830)/(1-'Simulação Added Value'!$E$19)),((N830+O830)/(1-0.3)))</f>
        <v>89.956616438356164</v>
      </c>
      <c r="S830" s="188">
        <v>63.54833</v>
      </c>
      <c r="T830" s="188">
        <f>VLOOKUP(A830,'[1]Copia Custo Periodico P_Simulad'!$A:$I,9,0)</f>
        <v>63.54833</v>
      </c>
      <c r="U830" s="188">
        <f t="shared" si="62"/>
        <v>0</v>
      </c>
      <c r="V830" s="148">
        <f t="shared" si="63"/>
        <v>0</v>
      </c>
    </row>
    <row r="831" spans="1:25" s="190" customFormat="1" ht="15" customHeight="1">
      <c r="A831" s="46" t="str">
        <f t="shared" si="61"/>
        <v>BR0114232060</v>
      </c>
      <c r="B831" s="190" t="s">
        <v>2626</v>
      </c>
      <c r="C831" s="190">
        <v>2060</v>
      </c>
      <c r="D831" s="190" t="s">
        <v>1124</v>
      </c>
      <c r="E831" s="157">
        <v>320011423</v>
      </c>
      <c r="F831" s="39" t="s">
        <v>1387</v>
      </c>
      <c r="G831" s="190" t="s">
        <v>1888</v>
      </c>
      <c r="H831" s="190" t="s">
        <v>293</v>
      </c>
      <c r="M831" s="226">
        <v>15.75</v>
      </c>
      <c r="N831" s="162">
        <f t="shared" si="66"/>
        <v>59.660760000000003</v>
      </c>
      <c r="O831" s="161">
        <f>IF(H831="Accessories",0,(VLOOKUP(C831&amp;H831,EE!$I:$L,4,FALSE)))</f>
        <v>2.12</v>
      </c>
      <c r="P831" s="161">
        <f>IF('Simulação Added Value'!$M$5="GERENTE DE CONTA",((N831+O831)/(1-'Simulação Added Value'!$E$19)),((N831+O831)/(1-0.3)))</f>
        <v>84.631178082191781</v>
      </c>
      <c r="Q831" s="63" t="e">
        <f>IF('Simulação Added Value'!$M$5="GERENTE DE CONTA",(((N831+O831)+VLOOKUP(A831,'Simulação Added Value'!$N$42:$O$42,2,0))/(1-'Simulação Added Value'!$E$19)),(((((N831+O831)+VLOOKUP(A831,'Simulação Added Value'!$N$42:$O$42,2,0)))/(1-'Simulação Added Value'!$E$19))))</f>
        <v>#N/A</v>
      </c>
      <c r="R831" s="63"/>
      <c r="S831" s="188">
        <v>59.660760000000003</v>
      </c>
      <c r="T831" s="188">
        <f>VLOOKUP(A831,'[1]Copia Custo Periodico P_Simulad'!$A:$I,9,0)</f>
        <v>59.660760000000003</v>
      </c>
      <c r="U831" s="188">
        <f t="shared" si="62"/>
        <v>0</v>
      </c>
      <c r="V831" s="148">
        <f t="shared" si="63"/>
        <v>0</v>
      </c>
      <c r="X831" s="191"/>
      <c r="Y831" s="191"/>
    </row>
    <row r="832" spans="1:25" s="190" customFormat="1" ht="15" customHeight="1">
      <c r="A832" s="46" t="str">
        <f t="shared" si="61"/>
        <v>BR0114442060</v>
      </c>
      <c r="B832" s="190" t="s">
        <v>2626</v>
      </c>
      <c r="C832" s="190">
        <v>2060</v>
      </c>
      <c r="D832" s="190" t="s">
        <v>1124</v>
      </c>
      <c r="E832" s="157">
        <v>320011444</v>
      </c>
      <c r="F832" s="39" t="s">
        <v>1380</v>
      </c>
      <c r="G832" s="190" t="s">
        <v>1881</v>
      </c>
      <c r="H832" s="190" t="s">
        <v>293</v>
      </c>
      <c r="M832" s="226">
        <v>14.4</v>
      </c>
      <c r="N832" s="162">
        <f t="shared" si="66"/>
        <v>51.77563</v>
      </c>
      <c r="O832" s="161">
        <f>IF(H832="Accessories",0,(VLOOKUP(C832&amp;H832,EE!$I:$L,4,FALSE)))</f>
        <v>2.12</v>
      </c>
      <c r="P832" s="161">
        <f>IF('Simulação Added Value'!$M$5="GERENTE DE CONTA",((N832+O832)/(1-'Simulação Added Value'!$E$19)),((N832+O832)/(1-0.3)))</f>
        <v>73.829630136986296</v>
      </c>
      <c r="Q832" s="63" t="e">
        <f>IF('Simulação Added Value'!$M$5="GERENTE DE CONTA",(((N832+O832)+VLOOKUP(A832,'Simulação Added Value'!$N$42:$O$42,2,0))/(1-'Simulação Added Value'!$E$19)),(((((N832+O832)+VLOOKUP(A832,'Simulação Added Value'!$N$42:$O$42,2,0)))/(1-'Simulação Added Value'!$E$19))))</f>
        <v>#N/A</v>
      </c>
      <c r="R832" s="63"/>
      <c r="S832" s="188">
        <v>51.77563</v>
      </c>
      <c r="T832" s="188">
        <f>VLOOKUP(A832,'[1]Copia Custo Periodico P_Simulad'!$A:$I,9,0)</f>
        <v>51.77563</v>
      </c>
      <c r="U832" s="188">
        <f t="shared" si="62"/>
        <v>0</v>
      </c>
      <c r="V832" s="148">
        <f t="shared" si="63"/>
        <v>0</v>
      </c>
    </row>
    <row r="833" spans="1:25" s="190" customFormat="1" ht="15" customHeight="1">
      <c r="A833" s="46" t="str">
        <f t="shared" si="61"/>
        <v>BR0115532060</v>
      </c>
      <c r="B833" s="190" t="s">
        <v>2626</v>
      </c>
      <c r="C833" s="190">
        <v>2060</v>
      </c>
      <c r="D833" s="190" t="s">
        <v>1124</v>
      </c>
      <c r="E833" s="156">
        <v>320011553</v>
      </c>
      <c r="F833" s="39" t="s">
        <v>1373</v>
      </c>
      <c r="G833" s="190" t="s">
        <v>1874</v>
      </c>
      <c r="H833" s="190" t="s">
        <v>293</v>
      </c>
      <c r="M833" s="226">
        <v>15.89</v>
      </c>
      <c r="N833" s="162">
        <f t="shared" si="66"/>
        <v>57.68674</v>
      </c>
      <c r="O833" s="161">
        <f>IF(H833="Accessories",0,(VLOOKUP(C833&amp;H833,EE!$I:$L,4,FALSE)))</f>
        <v>2.12</v>
      </c>
      <c r="P833" s="161">
        <f>IF('Simulação Added Value'!$M$5="GERENTE DE CONTA",((N833+O833)/(1-'Simulação Added Value'!$E$19)),((N833+O833)/(1-0.3)))</f>
        <v>81.927041095890416</v>
      </c>
      <c r="Q833" s="63" t="e">
        <f>IF('Simulação Added Value'!$M$5="GERENTE DE CONTA",(((N833+O833)+VLOOKUP(A833,'Simulação Added Value'!$N$42:$O$42,2,0))/(1-'Simulação Added Value'!$E$19)),(((((N833+O833)+VLOOKUP(A833,'Simulação Added Value'!$N$42:$O$42,2,0)))/(1-'Simulação Added Value'!$E$19))))</f>
        <v>#N/A</v>
      </c>
      <c r="R833" s="63"/>
      <c r="S833" s="188">
        <v>57.68674</v>
      </c>
      <c r="T833" s="188">
        <f>VLOOKUP(A833,'[1]Copia Custo Periodico P_Simulad'!$A:$I,9,0)</f>
        <v>57.68674</v>
      </c>
      <c r="U833" s="188">
        <f t="shared" si="62"/>
        <v>0</v>
      </c>
      <c r="V833" s="148">
        <f t="shared" si="63"/>
        <v>0</v>
      </c>
    </row>
    <row r="834" spans="1:25" s="190" customFormat="1" ht="15" customHeight="1">
      <c r="A834" s="46" t="str">
        <f t="shared" si="61"/>
        <v>BR0115532064</v>
      </c>
      <c r="B834" s="190" t="s">
        <v>2626</v>
      </c>
      <c r="C834" s="198">
        <v>2064</v>
      </c>
      <c r="D834" s="190" t="s">
        <v>1124</v>
      </c>
      <c r="F834" s="39" t="s">
        <v>1373</v>
      </c>
      <c r="G834" s="190" t="s">
        <v>2612</v>
      </c>
      <c r="H834" s="190" t="s">
        <v>293</v>
      </c>
      <c r="M834" s="225">
        <v>15.89</v>
      </c>
      <c r="N834" s="162">
        <f t="shared" si="66"/>
        <v>91.986250000000013</v>
      </c>
      <c r="O834" s="161">
        <f>IF(H834="Accessories",0,(VLOOKUP(C834&amp;H834,EE!$I:$L,4,FALSE)))</f>
        <v>2.64</v>
      </c>
      <c r="P834" s="161">
        <f>IF('Simulação Added Value'!$M$5="GERENTE DE CONTA",((N834+O834)/(1-'Simulação Added Value'!$E$19)),((N834+O834)/(1-0.3)))</f>
        <v>129.62500000000003</v>
      </c>
      <c r="S834" s="188">
        <v>91.986250000000013</v>
      </c>
      <c r="T834" s="188">
        <f>VLOOKUP(A834,'[1]Copia Custo Periodico P_Simulad'!$A:$I,9,0)</f>
        <v>91.986250000000013</v>
      </c>
      <c r="U834" s="188">
        <f t="shared" si="62"/>
        <v>0</v>
      </c>
      <c r="V834" s="148">
        <f t="shared" si="63"/>
        <v>0</v>
      </c>
    </row>
    <row r="835" spans="1:25" s="190" customFormat="1" ht="15" customHeight="1">
      <c r="A835" s="46" t="str">
        <f t="shared" ref="A835:A898" si="67">F835&amp;C835</f>
        <v>BR0117602060</v>
      </c>
      <c r="B835" s="190" t="s">
        <v>2626</v>
      </c>
      <c r="C835" s="190">
        <v>2060</v>
      </c>
      <c r="D835" s="190" t="s">
        <v>1124</v>
      </c>
      <c r="E835" s="190">
        <v>320011760</v>
      </c>
      <c r="F835" s="39" t="s">
        <v>1391</v>
      </c>
      <c r="G835" s="190" t="s">
        <v>1893</v>
      </c>
      <c r="H835" s="190" t="s">
        <v>293</v>
      </c>
      <c r="M835" s="223">
        <v>13.9</v>
      </c>
      <c r="N835" s="162">
        <f t="shared" si="66"/>
        <v>52.475970000000004</v>
      </c>
      <c r="O835" s="161">
        <f>IF(H835="Accessories",0,(VLOOKUP(C835&amp;H835,EE!$I:$L,4,FALSE)))</f>
        <v>2.12</v>
      </c>
      <c r="P835" s="161">
        <f>IF('Simulação Added Value'!$M$5="GERENTE DE CONTA",((N835+O835)/(1-'Simulação Added Value'!$E$19)),((N835+O835)/(1-0.3)))</f>
        <v>74.789000000000001</v>
      </c>
      <c r="S835" s="188">
        <v>52.475970000000004</v>
      </c>
      <c r="T835" s="188">
        <f>VLOOKUP(A835,'[1]Copia Custo Periodico P_Simulad'!$A:$I,9,0)</f>
        <v>52.475970000000004</v>
      </c>
      <c r="U835" s="188">
        <f t="shared" ref="U835:U898" si="68">T835-S835</f>
        <v>0</v>
      </c>
      <c r="V835" s="148">
        <f t="shared" ref="V835:V898" si="69">IF(S835=0,0,T835/S835-1)</f>
        <v>0</v>
      </c>
    </row>
    <row r="836" spans="1:25" ht="15" customHeight="1">
      <c r="A836" s="46" t="str">
        <f t="shared" si="67"/>
        <v>BR0117812061</v>
      </c>
      <c r="B836" s="190" t="s">
        <v>2626</v>
      </c>
      <c r="C836" s="190">
        <v>2061</v>
      </c>
      <c r="D836" t="s">
        <v>1124</v>
      </c>
      <c r="E836" s="190">
        <v>320011781</v>
      </c>
      <c r="F836" s="39" t="s">
        <v>1435</v>
      </c>
      <c r="G836" t="s">
        <v>1928</v>
      </c>
      <c r="H836" s="190" t="s">
        <v>293</v>
      </c>
      <c r="I836" s="190"/>
      <c r="J836" s="190"/>
      <c r="K836" s="190"/>
      <c r="L836" s="190"/>
      <c r="M836" s="223">
        <v>13.2</v>
      </c>
      <c r="N836" s="162">
        <f t="shared" si="66"/>
        <v>49.972000000000001</v>
      </c>
      <c r="O836" s="161">
        <f>IF(H836="Accessories",0,(VLOOKUP(C836&amp;H836,EE!$I:$L,4,FALSE)))</f>
        <v>1.8</v>
      </c>
      <c r="P836" s="161">
        <f>IF('Simulação Added Value'!$M$5="GERENTE DE CONTA",((N836+O836)/(1-'Simulação Added Value'!$E$19)),((N836+O836)/(1-0.3)))</f>
        <v>70.920547945205485</v>
      </c>
      <c r="Q836" s="190"/>
      <c r="R836" s="190"/>
      <c r="S836" s="188">
        <v>49.972000000000001</v>
      </c>
      <c r="T836" s="188">
        <f>VLOOKUP(A836,'[1]Copia Custo Periodico P_Simulad'!$A:$I,9,0)</f>
        <v>49.972000000000001</v>
      </c>
      <c r="U836" s="188">
        <f t="shared" si="68"/>
        <v>0</v>
      </c>
      <c r="V836" s="148">
        <f t="shared" si="69"/>
        <v>0</v>
      </c>
      <c r="W836" s="190"/>
      <c r="X836" s="190"/>
      <c r="Y836" s="190"/>
    </row>
    <row r="837" spans="1:25" ht="15" customHeight="1">
      <c r="A837" s="46" t="str">
        <f t="shared" si="67"/>
        <v>BR0118752060</v>
      </c>
      <c r="B837" s="190" t="s">
        <v>2626</v>
      </c>
      <c r="C837" s="190">
        <v>2060</v>
      </c>
      <c r="D837" t="s">
        <v>1124</v>
      </c>
      <c r="E837" s="190">
        <v>320011875</v>
      </c>
      <c r="F837" s="39" t="s">
        <v>1440</v>
      </c>
      <c r="G837" t="s">
        <v>816</v>
      </c>
      <c r="H837" s="190" t="s">
        <v>293</v>
      </c>
      <c r="I837" s="190"/>
      <c r="J837" s="190"/>
      <c r="K837" s="190"/>
      <c r="L837" s="190"/>
      <c r="M837" s="223">
        <v>15.75</v>
      </c>
      <c r="N837" s="162">
        <f t="shared" si="66"/>
        <v>59.936799999999998</v>
      </c>
      <c r="O837" s="161">
        <f>IF(H837="Accessories",0,(VLOOKUP(C837&amp;H837,EE!$I:$L,4,FALSE)))</f>
        <v>2.12</v>
      </c>
      <c r="P837" s="161">
        <f>IF('Simulação Added Value'!$M$5="GERENTE DE CONTA",((N837+O837)/(1-'Simulação Added Value'!$E$19)),((N837+O837)/(1-0.3)))</f>
        <v>85.009315068493152</v>
      </c>
      <c r="Q837" s="190"/>
      <c r="R837" s="190"/>
      <c r="S837" s="188">
        <v>59.936799999999998</v>
      </c>
      <c r="T837" s="188">
        <f>VLOOKUP(A837,'[1]Copia Custo Periodico P_Simulad'!$A:$I,9,0)</f>
        <v>59.936799999999998</v>
      </c>
      <c r="U837" s="188">
        <f t="shared" si="68"/>
        <v>0</v>
      </c>
      <c r="V837" s="148">
        <f t="shared" si="69"/>
        <v>0</v>
      </c>
      <c r="W837" s="190"/>
      <c r="X837" s="190"/>
      <c r="Y837" s="190"/>
    </row>
    <row r="838" spans="1:25" ht="15" customHeight="1">
      <c r="A838" s="46" t="str">
        <f t="shared" si="67"/>
        <v>BR0119502061</v>
      </c>
      <c r="B838" s="190" t="s">
        <v>2626</v>
      </c>
      <c r="C838" s="190">
        <v>2061</v>
      </c>
      <c r="D838" t="s">
        <v>1124</v>
      </c>
      <c r="E838" s="190">
        <v>320011950</v>
      </c>
      <c r="F838" s="39" t="s">
        <v>1436</v>
      </c>
      <c r="G838" t="s">
        <v>1929</v>
      </c>
      <c r="H838" s="190" t="s">
        <v>293</v>
      </c>
      <c r="K838" s="190"/>
      <c r="M838" s="227">
        <v>14.9</v>
      </c>
      <c r="N838" s="162">
        <f t="shared" si="66"/>
        <v>45.211500000000001</v>
      </c>
      <c r="O838" s="161">
        <f>IF(H838="Accessories",0,(VLOOKUP(C838&amp;H838,EE!$I:$L,4,FALSE)))</f>
        <v>1.8</v>
      </c>
      <c r="P838" s="161">
        <f>IF('Simulação Added Value'!$M$5="GERENTE DE CONTA",((N838+O838)/(1-'Simulação Added Value'!$E$19)),((N838+O838)/(1-0.3)))</f>
        <v>64.399315068493152</v>
      </c>
      <c r="Q838" s="190"/>
      <c r="R838" s="190"/>
      <c r="S838" s="188">
        <v>45.211500000000001</v>
      </c>
      <c r="T838" s="188">
        <f>VLOOKUP(A838,'[1]Copia Custo Periodico P_Simulad'!$A:$I,9,0)</f>
        <v>45.211500000000001</v>
      </c>
      <c r="U838" s="188">
        <f t="shared" si="68"/>
        <v>0</v>
      </c>
      <c r="V838" s="148">
        <f t="shared" si="69"/>
        <v>0</v>
      </c>
      <c r="W838" s="190"/>
      <c r="X838" s="190"/>
      <c r="Y838" s="190"/>
    </row>
    <row r="839" spans="1:25" ht="15" customHeight="1">
      <c r="A839" s="46" t="str">
        <f t="shared" si="67"/>
        <v>BR0120232060</v>
      </c>
      <c r="B839" s="190" t="s">
        <v>2626</v>
      </c>
      <c r="C839" s="190">
        <v>2060</v>
      </c>
      <c r="D839" t="s">
        <v>1124</v>
      </c>
      <c r="E839" s="190">
        <v>320012023</v>
      </c>
      <c r="F839" s="39" t="s">
        <v>1439</v>
      </c>
      <c r="G839" t="s">
        <v>1932</v>
      </c>
      <c r="H839" s="190" t="s">
        <v>293</v>
      </c>
      <c r="K839" s="190"/>
      <c r="M839" s="223">
        <v>15.8</v>
      </c>
      <c r="N839" s="162">
        <f t="shared" si="66"/>
        <v>58.64</v>
      </c>
      <c r="O839" s="161">
        <f>IF(H839="Accessories",0,(VLOOKUP(C839&amp;H839,EE!$I:$L,4,FALSE)))</f>
        <v>2.12</v>
      </c>
      <c r="P839" s="161">
        <f>IF('Simulação Added Value'!$M$5="GERENTE DE CONTA",((N839+O839)/(1-'Simulação Added Value'!$E$19)),((N839+O839)/(1-0.3)))</f>
        <v>83.232876712328761</v>
      </c>
      <c r="Q839" s="190"/>
      <c r="R839" s="190"/>
      <c r="S839" s="188">
        <v>58.64</v>
      </c>
      <c r="T839" s="188">
        <f>VLOOKUP(A839,'[1]Copia Custo Periodico P_Simulad'!$A:$I,9,0)</f>
        <v>58.64</v>
      </c>
      <c r="U839" s="188">
        <f t="shared" si="68"/>
        <v>0</v>
      </c>
      <c r="V839" s="148">
        <f t="shared" si="69"/>
        <v>0</v>
      </c>
      <c r="W839" s="190"/>
      <c r="X839" s="190"/>
      <c r="Y839" s="190"/>
    </row>
    <row r="840" spans="1:25" ht="15" customHeight="1">
      <c r="A840" s="46" t="str">
        <f t="shared" si="67"/>
        <v>BR0120872061</v>
      </c>
      <c r="B840" s="190" t="s">
        <v>2626</v>
      </c>
      <c r="C840" s="190">
        <v>2061</v>
      </c>
      <c r="D840" t="s">
        <v>1124</v>
      </c>
      <c r="E840" s="190"/>
      <c r="F840" s="39" t="s">
        <v>2226</v>
      </c>
      <c r="G840" t="s">
        <v>2227</v>
      </c>
      <c r="H840" s="190" t="s">
        <v>293</v>
      </c>
      <c r="I840" s="190"/>
      <c r="J840" s="190"/>
      <c r="K840" s="190"/>
      <c r="L840" s="190"/>
      <c r="M840" s="223">
        <v>16</v>
      </c>
      <c r="N840" s="162">
        <f t="shared" si="66"/>
        <v>149.77835999999999</v>
      </c>
      <c r="O840" s="161">
        <f>IF(H840="Accessories",0,(VLOOKUP(C840&amp;H840,EE!$I:$L,4,FALSE)))</f>
        <v>1.8</v>
      </c>
      <c r="P840" s="161">
        <f>IF('Simulação Added Value'!$M$5="GERENTE DE CONTA",((N840+O840)/(1-'Simulação Added Value'!$E$19)),((N840+O840)/(1-0.3)))</f>
        <v>207.6415890410959</v>
      </c>
      <c r="Q840" s="190"/>
      <c r="R840" s="190"/>
      <c r="S840" s="188">
        <v>149.77835999999999</v>
      </c>
      <c r="T840" s="188">
        <f>VLOOKUP(A840,'[1]Copia Custo Periodico P_Simulad'!$A:$I,9,0)</f>
        <v>149.77835999999999</v>
      </c>
      <c r="U840" s="188">
        <f t="shared" si="68"/>
        <v>0</v>
      </c>
      <c r="V840" s="148">
        <f t="shared" si="69"/>
        <v>0</v>
      </c>
      <c r="W840" s="190"/>
      <c r="X840" s="190"/>
      <c r="Y840" s="190"/>
    </row>
    <row r="841" spans="1:25" ht="15" customHeight="1">
      <c r="A841" s="46" t="str">
        <f t="shared" si="67"/>
        <v>BR0121072064</v>
      </c>
      <c r="B841" s="190" t="s">
        <v>2626</v>
      </c>
      <c r="C841" s="190">
        <v>2064</v>
      </c>
      <c r="D841" t="s">
        <v>1124</v>
      </c>
      <c r="E841" s="190"/>
      <c r="F841" s="39" t="s">
        <v>2240</v>
      </c>
      <c r="G841" t="s">
        <v>2241</v>
      </c>
      <c r="H841" s="190" t="s">
        <v>293</v>
      </c>
      <c r="I841" s="190"/>
      <c r="J841" s="190"/>
      <c r="K841" s="190"/>
      <c r="L841" s="190"/>
      <c r="M841" s="223">
        <v>15.2</v>
      </c>
      <c r="N841" s="162">
        <f t="shared" si="66"/>
        <v>49.629600000000003</v>
      </c>
      <c r="O841" s="161">
        <f>IF(H841="Accessories",0,(VLOOKUP(C841&amp;H841,EE!$I:$L,4,FALSE)))</f>
        <v>2.64</v>
      </c>
      <c r="P841" s="161">
        <f>IF('Simulação Added Value'!$M$5="GERENTE DE CONTA",((N841+O841)/(1-'Simulação Added Value'!$E$19)),((N841+O841)/(1-0.3)))</f>
        <v>71.602191780821926</v>
      </c>
      <c r="Q841" s="190"/>
      <c r="R841" s="190"/>
      <c r="S841" s="188">
        <v>49.629600000000003</v>
      </c>
      <c r="T841" s="188">
        <f>VLOOKUP(A841,'[1]Copia Custo Periodico P_Simulad'!$A:$I,9,0)</f>
        <v>49.629600000000003</v>
      </c>
      <c r="U841" s="188">
        <f t="shared" si="68"/>
        <v>0</v>
      </c>
      <c r="V841" s="148">
        <f t="shared" si="69"/>
        <v>0</v>
      </c>
      <c r="W841" s="190"/>
      <c r="X841" s="190"/>
      <c r="Y841" s="190"/>
    </row>
    <row r="842" spans="1:25" ht="15" customHeight="1">
      <c r="A842" s="46" t="str">
        <f t="shared" si="67"/>
        <v>BR0121292064</v>
      </c>
      <c r="B842" s="190" t="s">
        <v>2626</v>
      </c>
      <c r="C842" s="198">
        <v>2064</v>
      </c>
      <c r="D842" t="s">
        <v>1124</v>
      </c>
      <c r="E842" s="190"/>
      <c r="F842" s="39" t="s">
        <v>2537</v>
      </c>
      <c r="G842" t="s">
        <v>2607</v>
      </c>
      <c r="H842" s="190" t="s">
        <v>293</v>
      </c>
      <c r="I842" s="190"/>
      <c r="J842" s="190"/>
      <c r="K842" s="190"/>
      <c r="L842" s="190"/>
      <c r="M842" s="225">
        <v>18</v>
      </c>
      <c r="N842" s="162">
        <f t="shared" si="66"/>
        <v>65.328959999999995</v>
      </c>
      <c r="O842" s="161">
        <f>IF(H842="Accessories",0,(VLOOKUP(C842&amp;H842,EE!$I:$L,4,FALSE)))</f>
        <v>2.64</v>
      </c>
      <c r="P842" s="161">
        <f>IF('Simulação Added Value'!$M$5="GERENTE DE CONTA",((N842+O842)/(1-'Simulação Added Value'!$E$19)),((N842+O842)/(1-0.3)))</f>
        <v>93.108164383561643</v>
      </c>
      <c r="Q842" s="190"/>
      <c r="R842" s="190"/>
      <c r="S842" s="188">
        <v>65.328959999999995</v>
      </c>
      <c r="T842" s="188">
        <f>VLOOKUP(A842,'[1]Copia Custo Periodico P_Simulad'!$A:$I,9,0)</f>
        <v>65.328959999999995</v>
      </c>
      <c r="U842" s="188">
        <f t="shared" si="68"/>
        <v>0</v>
      </c>
      <c r="V842" s="148">
        <f t="shared" si="69"/>
        <v>0</v>
      </c>
      <c r="W842" s="190"/>
      <c r="X842" s="190"/>
      <c r="Y842" s="190"/>
    </row>
    <row r="843" spans="1:25" ht="15" customHeight="1">
      <c r="A843" s="46" t="str">
        <f t="shared" si="67"/>
        <v>BR0121492060</v>
      </c>
      <c r="B843" s="190" t="s">
        <v>2626</v>
      </c>
      <c r="C843" s="198">
        <v>2060</v>
      </c>
      <c r="D843" t="s">
        <v>1124</v>
      </c>
      <c r="E843" s="190"/>
      <c r="F843" s="39" t="s">
        <v>2520</v>
      </c>
      <c r="G843" t="s">
        <v>2587</v>
      </c>
      <c r="H843" s="190" t="s">
        <v>293</v>
      </c>
      <c r="I843" s="190"/>
      <c r="J843" s="190"/>
      <c r="K843" s="190"/>
      <c r="L843" s="190"/>
      <c r="M843" s="227">
        <v>15.8</v>
      </c>
      <c r="N843" s="162">
        <f t="shared" si="66"/>
        <v>55.484739999999995</v>
      </c>
      <c r="O843" s="161">
        <f>IF(H843="Accessories",0,(VLOOKUP(C843&amp;H843,EE!$I:$L,4,FALSE)))</f>
        <v>2.12</v>
      </c>
      <c r="P843" s="161">
        <f>IF('Simulação Added Value'!$M$5="GERENTE DE CONTA",((N843+O843)/(1-'Simulação Added Value'!$E$19)),((N843+O843)/(1-0.3)))</f>
        <v>78.910602739726016</v>
      </c>
      <c r="Q843" s="190"/>
      <c r="R843" s="190"/>
      <c r="S843" s="188">
        <v>55.484739999999995</v>
      </c>
      <c r="T843" s="188">
        <f>VLOOKUP(A843,'[1]Copia Custo Periodico P_Simulad'!$A:$I,9,0)</f>
        <v>55.484739999999995</v>
      </c>
      <c r="U843" s="188">
        <f t="shared" si="68"/>
        <v>0</v>
      </c>
      <c r="V843" s="148">
        <f t="shared" si="69"/>
        <v>0</v>
      </c>
      <c r="W843" s="190"/>
      <c r="X843" s="190"/>
      <c r="Y843" s="190"/>
    </row>
    <row r="844" spans="1:25" ht="15" customHeight="1">
      <c r="A844" s="46" t="str">
        <f t="shared" si="67"/>
        <v>BR0121512060</v>
      </c>
      <c r="B844" s="190" t="s">
        <v>2626</v>
      </c>
      <c r="C844" s="198">
        <v>2060</v>
      </c>
      <c r="D844" t="s">
        <v>1124</v>
      </c>
      <c r="E844" s="190"/>
      <c r="F844" s="39" t="s">
        <v>2508</v>
      </c>
      <c r="G844" t="s">
        <v>2562</v>
      </c>
      <c r="H844" s="190" t="s">
        <v>293</v>
      </c>
      <c r="I844" s="190"/>
      <c r="J844" s="190"/>
      <c r="K844" s="190"/>
      <c r="L844" s="190"/>
      <c r="M844" s="227">
        <v>15.8</v>
      </c>
      <c r="N844" s="162">
        <f t="shared" si="66"/>
        <v>55.73198</v>
      </c>
      <c r="O844" s="161">
        <f>IF(H844="Accessories",0,(VLOOKUP(C844&amp;H844,EE!$I:$L,4,FALSE)))</f>
        <v>2.12</v>
      </c>
      <c r="P844" s="161">
        <f>IF('Simulação Added Value'!$M$5="GERENTE DE CONTA",((N844+O844)/(1-'Simulação Added Value'!$E$19)),((N844+O844)/(1-0.3)))</f>
        <v>79.249287671232878</v>
      </c>
      <c r="Q844" s="190"/>
      <c r="R844" s="190"/>
      <c r="S844" s="188">
        <v>55.73198</v>
      </c>
      <c r="T844" s="188">
        <f>VLOOKUP(A844,'[1]Copia Custo Periodico P_Simulad'!$A:$I,9,0)</f>
        <v>55.73198</v>
      </c>
      <c r="U844" s="188">
        <f t="shared" si="68"/>
        <v>0</v>
      </c>
      <c r="V844" s="148">
        <f t="shared" si="69"/>
        <v>0</v>
      </c>
      <c r="W844" s="190"/>
      <c r="X844" s="190"/>
      <c r="Y844" s="190"/>
    </row>
    <row r="845" spans="1:25" ht="15" customHeight="1">
      <c r="A845" s="46" t="str">
        <f t="shared" si="67"/>
        <v>BR0121582060</v>
      </c>
      <c r="B845" s="190" t="s">
        <v>2626</v>
      </c>
      <c r="C845" s="198">
        <v>2060</v>
      </c>
      <c r="D845" t="s">
        <v>1124</v>
      </c>
      <c r="E845" s="190"/>
      <c r="F845" s="39" t="s">
        <v>2518</v>
      </c>
      <c r="G845" t="s">
        <v>2582</v>
      </c>
      <c r="H845" s="190" t="s">
        <v>293</v>
      </c>
      <c r="I845" s="190"/>
      <c r="J845" s="190"/>
      <c r="K845" s="190"/>
      <c r="L845" s="190"/>
      <c r="M845" s="227">
        <v>14.8</v>
      </c>
      <c r="N845" s="162">
        <f t="shared" si="66"/>
        <v>61.764519999999997</v>
      </c>
      <c r="O845" s="161">
        <f>IF(H845="Accessories",0,(VLOOKUP(C845&amp;H845,EE!$I:$L,4,FALSE)))</f>
        <v>2.12</v>
      </c>
      <c r="P845" s="161">
        <f>IF('Simulação Added Value'!$M$5="GERENTE DE CONTA",((N845+O845)/(1-'Simulação Added Value'!$E$19)),((N845+O845)/(1-0.3)))</f>
        <v>87.513041095890401</v>
      </c>
      <c r="Q845" s="190"/>
      <c r="R845" s="190"/>
      <c r="S845" s="188">
        <v>61.764519999999997</v>
      </c>
      <c r="T845" s="188">
        <f>VLOOKUP(A845,'[1]Copia Custo Periodico P_Simulad'!$A:$I,9,0)</f>
        <v>61.764519999999997</v>
      </c>
      <c r="U845" s="188">
        <f t="shared" si="68"/>
        <v>0</v>
      </c>
      <c r="V845" s="148">
        <f t="shared" si="69"/>
        <v>0</v>
      </c>
      <c r="W845" s="190"/>
      <c r="X845" s="190"/>
      <c r="Y845" s="190"/>
    </row>
    <row r="846" spans="1:25" ht="15" customHeight="1">
      <c r="A846" s="46" t="str">
        <f t="shared" si="67"/>
        <v>BR0121662061</v>
      </c>
      <c r="B846" s="190" t="s">
        <v>2626</v>
      </c>
      <c r="C846" s="198">
        <v>2061</v>
      </c>
      <c r="D846" t="s">
        <v>1124</v>
      </c>
      <c r="E846" s="190"/>
      <c r="F846" s="39" t="s">
        <v>2528</v>
      </c>
      <c r="G846" t="s">
        <v>2594</v>
      </c>
      <c r="H846" s="190" t="s">
        <v>293</v>
      </c>
      <c r="I846" s="190"/>
      <c r="J846" s="190"/>
      <c r="K846" s="190"/>
      <c r="L846" s="190"/>
      <c r="M846" s="227">
        <v>14</v>
      </c>
      <c r="N846" s="162">
        <f t="shared" si="66"/>
        <v>51.075470000000003</v>
      </c>
      <c r="O846" s="161">
        <f>IF(H846="Accessories",0,(VLOOKUP(C846&amp;H846,EE!$I:$L,4,FALSE)))</f>
        <v>1.8</v>
      </c>
      <c r="P846" s="161">
        <f>IF('Simulação Added Value'!$M$5="GERENTE DE CONTA",((N846+O846)/(1-'Simulação Added Value'!$E$19)),((N846+O846)/(1-0.3)))</f>
        <v>72.432150684931514</v>
      </c>
      <c r="Q846" s="190"/>
      <c r="R846" s="190"/>
      <c r="S846" s="188">
        <v>51.075470000000003</v>
      </c>
      <c r="T846" s="188">
        <f>VLOOKUP(A846,'[1]Copia Custo Periodico P_Simulad'!$A:$I,9,0)</f>
        <v>51.075470000000003</v>
      </c>
      <c r="U846" s="188">
        <f t="shared" si="68"/>
        <v>0</v>
      </c>
      <c r="V846" s="148">
        <f t="shared" si="69"/>
        <v>0</v>
      </c>
      <c r="W846" s="190"/>
      <c r="X846" s="190"/>
      <c r="Y846" s="190"/>
    </row>
    <row r="847" spans="1:25" ht="15" customHeight="1">
      <c r="A847" s="46" t="str">
        <f t="shared" si="67"/>
        <v>BR0121672061</v>
      </c>
      <c r="B847" s="190" t="s">
        <v>2626</v>
      </c>
      <c r="C847" s="198">
        <v>2061</v>
      </c>
      <c r="D847" t="s">
        <v>1124</v>
      </c>
      <c r="E847" s="190"/>
      <c r="F847" s="39" t="s">
        <v>2529</v>
      </c>
      <c r="G847" t="s">
        <v>2595</v>
      </c>
      <c r="H847" s="190" t="s">
        <v>293</v>
      </c>
      <c r="I847" s="190"/>
      <c r="J847" s="190"/>
      <c r="K847" s="190"/>
      <c r="L847" s="190"/>
      <c r="M847" s="227">
        <v>15.6</v>
      </c>
      <c r="N847" s="162">
        <f t="shared" si="66"/>
        <v>58.368169999999999</v>
      </c>
      <c r="O847" s="161">
        <f>IF(H847="Accessories",0,(VLOOKUP(C847&amp;H847,EE!$I:$L,4,FALSE)))</f>
        <v>1.8</v>
      </c>
      <c r="P847" s="161">
        <f>IF('Simulação Added Value'!$M$5="GERENTE DE CONTA",((N847+O847)/(1-'Simulação Added Value'!$E$19)),((N847+O847)/(1-0.3)))</f>
        <v>82.422150684931509</v>
      </c>
      <c r="Q847" s="190"/>
      <c r="R847" s="190"/>
      <c r="S847" s="188">
        <v>58.368169999999999</v>
      </c>
      <c r="T847" s="188">
        <f>VLOOKUP(A847,'[1]Copia Custo Periodico P_Simulad'!$A:$I,9,0)</f>
        <v>58.368169999999999</v>
      </c>
      <c r="U847" s="188">
        <f t="shared" si="68"/>
        <v>0</v>
      </c>
      <c r="V847" s="148">
        <f t="shared" si="69"/>
        <v>0</v>
      </c>
      <c r="W847" s="190"/>
      <c r="X847" s="190"/>
      <c r="Y847" s="190"/>
    </row>
    <row r="848" spans="1:25" ht="15" customHeight="1">
      <c r="A848" s="46" t="str">
        <f t="shared" si="67"/>
        <v>BR0121712060</v>
      </c>
      <c r="B848" s="190" t="s">
        <v>2626</v>
      </c>
      <c r="C848" s="198">
        <v>2060</v>
      </c>
      <c r="D848" t="s">
        <v>1124</v>
      </c>
      <c r="E848" s="190"/>
      <c r="F848" s="39" t="s">
        <v>2509</v>
      </c>
      <c r="G848" t="s">
        <v>2563</v>
      </c>
      <c r="H848" s="190" t="s">
        <v>293</v>
      </c>
      <c r="I848" s="190"/>
      <c r="J848" s="190"/>
      <c r="K848" s="190"/>
      <c r="L848" s="190"/>
      <c r="M848" s="227">
        <v>14.7</v>
      </c>
      <c r="N848" s="162">
        <f t="shared" si="66"/>
        <v>73.560279999999992</v>
      </c>
      <c r="O848" s="161">
        <f>IF(H848="Accessories",0,(VLOOKUP(C848&amp;H848,EE!$I:$L,4,FALSE)))</f>
        <v>2.12</v>
      </c>
      <c r="P848" s="161">
        <f>IF('Simulação Added Value'!$M$5="GERENTE DE CONTA",((N848+O848)/(1-'Simulação Added Value'!$E$19)),((N848+O848)/(1-0.3)))</f>
        <v>103.67161643835617</v>
      </c>
      <c r="Q848" s="190"/>
      <c r="R848" s="190"/>
      <c r="S848" s="188">
        <v>73.560279999999992</v>
      </c>
      <c r="T848" s="188">
        <f>VLOOKUP(A848,'[1]Copia Custo Periodico P_Simulad'!$A:$I,9,0)</f>
        <v>73.560279999999992</v>
      </c>
      <c r="U848" s="188">
        <f t="shared" si="68"/>
        <v>0</v>
      </c>
      <c r="V848" s="148">
        <f t="shared" si="69"/>
        <v>0</v>
      </c>
      <c r="W848" s="190"/>
      <c r="X848" s="190"/>
      <c r="Y848" s="190"/>
    </row>
    <row r="849" spans="1:25" ht="15" customHeight="1">
      <c r="A849" s="46" t="str">
        <f t="shared" si="67"/>
        <v>BR0121752060</v>
      </c>
      <c r="B849" s="190" t="s">
        <v>2626</v>
      </c>
      <c r="C849" s="198">
        <v>2060</v>
      </c>
      <c r="D849" t="s">
        <v>1124</v>
      </c>
      <c r="E849" s="190"/>
      <c r="F849" s="39" t="s">
        <v>2524</v>
      </c>
      <c r="G849" t="s">
        <v>2591</v>
      </c>
      <c r="H849" s="190" t="s">
        <v>293</v>
      </c>
      <c r="I849" s="190"/>
      <c r="J849" s="190"/>
      <c r="K849" s="190"/>
      <c r="L849" s="190"/>
      <c r="M849" s="227">
        <v>13.8</v>
      </c>
      <c r="N849" s="162">
        <f t="shared" ref="N849:N880" si="70">T849</f>
        <v>54.347050000000003</v>
      </c>
      <c r="O849" s="161">
        <f>IF(H849="Accessories",0,(VLOOKUP(C849&amp;H849,EE!$I:$L,4,FALSE)))</f>
        <v>2.12</v>
      </c>
      <c r="P849" s="161">
        <f>IF('Simulação Added Value'!$M$5="GERENTE DE CONTA",((N849+O849)/(1-'Simulação Added Value'!$E$19)),((N849+O849)/(1-0.3)))</f>
        <v>77.352123287671233</v>
      </c>
      <c r="Q849" s="190"/>
      <c r="R849" s="190"/>
      <c r="S849" s="188">
        <v>54.347050000000003</v>
      </c>
      <c r="T849" s="188">
        <f>VLOOKUP(A849,'[1]Copia Custo Periodico P_Simulad'!$A:$I,9,0)</f>
        <v>54.347050000000003</v>
      </c>
      <c r="U849" s="188">
        <f t="shared" si="68"/>
        <v>0</v>
      </c>
      <c r="V849" s="148">
        <f t="shared" si="69"/>
        <v>0</v>
      </c>
      <c r="W849" s="190"/>
      <c r="X849" s="190"/>
      <c r="Y849" s="190"/>
    </row>
    <row r="850" spans="1:25" ht="15" customHeight="1">
      <c r="A850" s="46" t="str">
        <f t="shared" si="67"/>
        <v>BR0121762060</v>
      </c>
      <c r="B850" s="190" t="s">
        <v>2626</v>
      </c>
      <c r="C850" s="198">
        <v>2060</v>
      </c>
      <c r="D850" t="s">
        <v>1124</v>
      </c>
      <c r="E850" s="190"/>
      <c r="F850" s="39" t="s">
        <v>2511</v>
      </c>
      <c r="G850" t="s">
        <v>2565</v>
      </c>
      <c r="H850" s="190" t="s">
        <v>293</v>
      </c>
      <c r="I850" s="190"/>
      <c r="J850" s="190"/>
      <c r="K850" s="190"/>
      <c r="L850" s="190"/>
      <c r="M850" s="227">
        <v>15.75</v>
      </c>
      <c r="N850" s="162">
        <f t="shared" si="70"/>
        <v>75.398099999999999</v>
      </c>
      <c r="O850" s="161">
        <f>IF(H850="Accessories",0,(VLOOKUP(C850&amp;H850,EE!$I:$L,4,FALSE)))</f>
        <v>2.12</v>
      </c>
      <c r="P850" s="161">
        <f>IF('Simulação Added Value'!$M$5="GERENTE DE CONTA",((N850+O850)/(1-'Simulação Added Value'!$E$19)),((N850+O850)/(1-0.3)))</f>
        <v>106.18917808219179</v>
      </c>
      <c r="Q850" s="190"/>
      <c r="R850" s="190"/>
      <c r="S850" s="188">
        <v>75.398099999999999</v>
      </c>
      <c r="T850" s="188">
        <f>VLOOKUP(A850,'[1]Copia Custo Periodico P_Simulad'!$A:$I,9,0)</f>
        <v>75.398099999999999</v>
      </c>
      <c r="U850" s="188">
        <f t="shared" si="68"/>
        <v>0</v>
      </c>
      <c r="V850" s="148">
        <f t="shared" si="69"/>
        <v>0</v>
      </c>
      <c r="W850" s="190"/>
      <c r="X850" s="190"/>
      <c r="Y850" s="190"/>
    </row>
    <row r="851" spans="1:25" ht="15" customHeight="1">
      <c r="A851" s="46" t="str">
        <f t="shared" si="67"/>
        <v>BR0121792060</v>
      </c>
      <c r="B851" s="190" t="s">
        <v>2626</v>
      </c>
      <c r="C851" s="198">
        <v>2060</v>
      </c>
      <c r="D851" t="s">
        <v>1124</v>
      </c>
      <c r="E851" s="190"/>
      <c r="F851" s="39" t="s">
        <v>2519</v>
      </c>
      <c r="G851" t="s">
        <v>2583</v>
      </c>
      <c r="H851" s="190" t="s">
        <v>293</v>
      </c>
      <c r="I851" s="190"/>
      <c r="J851" s="190"/>
      <c r="K851" s="190"/>
      <c r="L851" s="190"/>
      <c r="M851" s="227">
        <v>17.8</v>
      </c>
      <c r="N851" s="162">
        <f t="shared" si="70"/>
        <v>136.77274</v>
      </c>
      <c r="O851" s="161">
        <f>IF(H851="Accessories",0,(VLOOKUP(C851&amp;H851,EE!$I:$L,4,FALSE)))</f>
        <v>2.12</v>
      </c>
      <c r="P851" s="161">
        <f>IF('Simulação Added Value'!$M$5="GERENTE DE CONTA",((N851+O851)/(1-'Simulação Added Value'!$E$19)),((N851+O851)/(1-0.3)))</f>
        <v>190.26402739726029</v>
      </c>
      <c r="Q851" s="190"/>
      <c r="R851" s="190"/>
      <c r="S851" s="188">
        <v>136.77274</v>
      </c>
      <c r="T851" s="188">
        <f>VLOOKUP(A851,'[1]Copia Custo Periodico P_Simulad'!$A:$I,9,0)</f>
        <v>136.77274</v>
      </c>
      <c r="U851" s="188">
        <f t="shared" si="68"/>
        <v>0</v>
      </c>
      <c r="V851" s="148">
        <f t="shared" si="69"/>
        <v>0</v>
      </c>
      <c r="W851" s="190"/>
      <c r="X851" s="190"/>
      <c r="Y851" s="190"/>
    </row>
    <row r="852" spans="1:25" ht="15" customHeight="1">
      <c r="A852" s="46" t="str">
        <f t="shared" si="67"/>
        <v>BR0122132064</v>
      </c>
      <c r="B852" s="190" t="s">
        <v>2626</v>
      </c>
      <c r="C852" s="190">
        <v>2064</v>
      </c>
      <c r="D852" t="s">
        <v>1124</v>
      </c>
      <c r="E852" s="156"/>
      <c r="F852" s="245" t="s">
        <v>2645</v>
      </c>
      <c r="G852" t="s">
        <v>2672</v>
      </c>
      <c r="H852" s="182" t="s">
        <v>293</v>
      </c>
      <c r="I852" s="190"/>
      <c r="J852" s="190"/>
      <c r="K852" s="190"/>
      <c r="L852" s="190"/>
      <c r="M852" s="227">
        <v>14</v>
      </c>
      <c r="N852" s="162">
        <f t="shared" si="70"/>
        <v>63.151719999999997</v>
      </c>
      <c r="O852" s="161">
        <f>IF(H852="Accessories",0,(VLOOKUP(C852&amp;H852,EE!$I:$L,4,FALSE)))</f>
        <v>2.64</v>
      </c>
      <c r="P852" s="161">
        <f>IF('Simulação Added Value'!$M$5="GERENTE DE CONTA",((N852+O852)/(1-'Simulação Added Value'!$E$19)),((N852+O852)/(1-0.3)))</f>
        <v>90.125643835616444</v>
      </c>
      <c r="Q852" s="190"/>
      <c r="R852" s="190"/>
      <c r="S852" s="188">
        <v>63.151719999999997</v>
      </c>
      <c r="T852" s="188">
        <f>VLOOKUP(A852,'[1]Copia Custo Periodico P_Simulad'!$A:$I,9,0)</f>
        <v>63.151719999999997</v>
      </c>
      <c r="U852" s="188">
        <f t="shared" si="68"/>
        <v>0</v>
      </c>
      <c r="V852" s="148">
        <f t="shared" si="69"/>
        <v>0</v>
      </c>
      <c r="W852" s="190"/>
      <c r="X852" s="190"/>
      <c r="Y852" s="190"/>
    </row>
    <row r="853" spans="1:25" ht="15" customHeight="1">
      <c r="A853" s="46" t="str">
        <f t="shared" si="67"/>
        <v>BR0122162064</v>
      </c>
      <c r="B853" s="190" t="s">
        <v>2626</v>
      </c>
      <c r="C853" s="190">
        <v>2064</v>
      </c>
      <c r="D853" t="s">
        <v>1124</v>
      </c>
      <c r="E853" s="156"/>
      <c r="F853" s="245" t="s">
        <v>2681</v>
      </c>
      <c r="G853" t="s">
        <v>2682</v>
      </c>
      <c r="H853" s="182" t="s">
        <v>293</v>
      </c>
      <c r="I853" s="190"/>
      <c r="J853" s="190"/>
      <c r="K853" s="190"/>
      <c r="L853" s="190"/>
      <c r="M853" s="226">
        <v>13.8</v>
      </c>
      <c r="N853" s="162">
        <f t="shared" si="70"/>
        <v>62.452150000000003</v>
      </c>
      <c r="O853" s="161">
        <f>IF(H853="Accessories",0,(VLOOKUP(C853&amp;H853,EE!$I:$L,4,FALSE)))</f>
        <v>2.64</v>
      </c>
      <c r="P853" s="161">
        <f>IF('Simulação Added Value'!$M$5="GERENTE DE CONTA",((N853+O853)/(1-'Simulação Added Value'!$E$19)),((N853+O853)/(1-0.3)))</f>
        <v>89.167328767123294</v>
      </c>
      <c r="Q853" s="190"/>
      <c r="R853" s="190"/>
      <c r="S853" s="188">
        <v>62.452150000000003</v>
      </c>
      <c r="T853" s="188">
        <f>VLOOKUP(A853,'[1]Copia Custo Periodico P_Simulad'!$A:$I,9,0)</f>
        <v>62.452150000000003</v>
      </c>
      <c r="U853" s="188">
        <f t="shared" si="68"/>
        <v>0</v>
      </c>
      <c r="V853" s="148">
        <f t="shared" si="69"/>
        <v>0</v>
      </c>
      <c r="W853" s="190"/>
      <c r="X853" s="190"/>
      <c r="Y853" s="190"/>
    </row>
    <row r="854" spans="1:25" ht="15" customHeight="1">
      <c r="A854" s="46" t="str">
        <f t="shared" si="67"/>
        <v>BR0122282060</v>
      </c>
      <c r="B854" s="190" t="s">
        <v>2626</v>
      </c>
      <c r="C854" s="190">
        <v>2060</v>
      </c>
      <c r="D854" t="s">
        <v>1124</v>
      </c>
      <c r="E854" s="156"/>
      <c r="F854" s="245" t="s">
        <v>2691</v>
      </c>
      <c r="G854" t="s">
        <v>2698</v>
      </c>
      <c r="H854" s="190" t="s">
        <v>293</v>
      </c>
      <c r="I854" s="190"/>
      <c r="J854" s="190"/>
      <c r="K854" s="190"/>
      <c r="L854" s="190"/>
      <c r="M854" s="226">
        <v>17.7</v>
      </c>
      <c r="N854" s="162">
        <f t="shared" si="70"/>
        <v>68.074910000000003</v>
      </c>
      <c r="O854" s="161">
        <f>IF(H854="Accessories",0,(VLOOKUP(C854&amp;H854,EE!$I:$L,4,FALSE)))</f>
        <v>2.12</v>
      </c>
      <c r="P854" s="161">
        <f>IF('Simulação Added Value'!$M$5="GERENTE DE CONTA",((N854+O854)/(1-'Simulação Added Value'!$E$19)),((N854+O854)/(1-0.3)))</f>
        <v>96.157410958904123</v>
      </c>
      <c r="Q854" s="190"/>
      <c r="R854" s="190"/>
      <c r="S854" s="188">
        <v>68.074910000000003</v>
      </c>
      <c r="T854" s="188">
        <f>VLOOKUP(A854,'[1]Copia Custo Periodico P_Simulad'!$A:$I,9,0)</f>
        <v>68.074910000000003</v>
      </c>
      <c r="U854" s="188">
        <f t="shared" si="68"/>
        <v>0</v>
      </c>
      <c r="V854" s="148">
        <f t="shared" si="69"/>
        <v>0</v>
      </c>
      <c r="W854" s="190"/>
      <c r="X854" s="190"/>
      <c r="Y854" s="190"/>
    </row>
    <row r="855" spans="1:25" ht="15" customHeight="1">
      <c r="A855" s="46" t="str">
        <f t="shared" si="67"/>
        <v>BR0122622064</v>
      </c>
      <c r="B855" s="190" t="s">
        <v>2626</v>
      </c>
      <c r="C855" s="190">
        <v>2064</v>
      </c>
      <c r="D855" t="s">
        <v>1124</v>
      </c>
      <c r="E855" s="190"/>
      <c r="F855" s="39" t="s">
        <v>2812</v>
      </c>
      <c r="G855" t="s">
        <v>2813</v>
      </c>
      <c r="H855" s="182" t="s">
        <v>293</v>
      </c>
      <c r="I855" s="190"/>
      <c r="J855" s="190"/>
      <c r="K855" s="190"/>
      <c r="L855" s="190"/>
      <c r="M855" s="223">
        <v>14.7</v>
      </c>
      <c r="N855" s="162">
        <f t="shared" si="70"/>
        <v>58.404530000000001</v>
      </c>
      <c r="O855" s="161">
        <f>IF(H855="Accessories",0,(VLOOKUP(C855&amp;H855,EE!$I:$L,4,FALSE)))</f>
        <v>2.64</v>
      </c>
      <c r="P855" s="161">
        <f>IF('Simulação Added Value'!$M$5="GERENTE DE CONTA",((N855+O855)/(1-'Simulação Added Value'!$E$19)),((N855+O855)/(1-0.3)))</f>
        <v>83.622643835616444</v>
      </c>
      <c r="Q855" s="190"/>
      <c r="R855" s="190"/>
      <c r="S855" s="188">
        <v>58.404530000000001</v>
      </c>
      <c r="T855" s="188">
        <f>VLOOKUP(A855,'[1]Copia Custo Periodico P_Simulad'!$A:$I,9,0)</f>
        <v>58.404530000000001</v>
      </c>
      <c r="U855" s="188">
        <f t="shared" si="68"/>
        <v>0</v>
      </c>
      <c r="V855" s="148">
        <f t="shared" si="69"/>
        <v>0</v>
      </c>
      <c r="W855" s="190"/>
      <c r="X855" s="190"/>
      <c r="Y855" s="190"/>
    </row>
    <row r="856" spans="1:25" ht="15" customHeight="1">
      <c r="A856" s="46" t="str">
        <f t="shared" si="67"/>
        <v>BR0122732061</v>
      </c>
      <c r="B856" s="190" t="s">
        <v>2626</v>
      </c>
      <c r="C856" s="190">
        <v>2061</v>
      </c>
      <c r="D856" t="s">
        <v>1124</v>
      </c>
      <c r="E856" s="190"/>
      <c r="F856" s="39" t="s">
        <v>2828</v>
      </c>
      <c r="G856" t="s">
        <v>2829</v>
      </c>
      <c r="H856" s="182" t="s">
        <v>293</v>
      </c>
      <c r="I856" s="190"/>
      <c r="J856" s="190"/>
      <c r="K856" s="190"/>
      <c r="L856" s="190"/>
      <c r="M856" s="223">
        <v>15.5</v>
      </c>
      <c r="N856" s="162">
        <f t="shared" si="70"/>
        <v>137.80919999999998</v>
      </c>
      <c r="O856" s="161">
        <f>IF(H856="Accessories",0,(VLOOKUP(C856&amp;H856,EE!$I:$L,4,FALSE)))</f>
        <v>1.8</v>
      </c>
      <c r="P856" s="161">
        <f>IF('Simulação Added Value'!$M$5="GERENTE DE CONTA",((N856+O856)/(1-'Simulação Added Value'!$E$19)),((N856+O856)/(1-0.3)))</f>
        <v>191.24547945205478</v>
      </c>
      <c r="Q856" s="190"/>
      <c r="R856" s="190"/>
      <c r="S856" s="188">
        <v>137.80919999999998</v>
      </c>
      <c r="T856" s="188">
        <f>VLOOKUP(A856,'[1]Copia Custo Periodico P_Simulad'!$A:$I,9,0)</f>
        <v>137.80919999999998</v>
      </c>
      <c r="U856" s="188">
        <f t="shared" si="68"/>
        <v>0</v>
      </c>
      <c r="V856" s="148">
        <f t="shared" si="69"/>
        <v>0</v>
      </c>
      <c r="W856" s="190"/>
      <c r="X856" s="190"/>
      <c r="Y856" s="190"/>
    </row>
    <row r="857" spans="1:25" ht="15" customHeight="1">
      <c r="A857" s="46" t="str">
        <f t="shared" si="67"/>
        <v>BR0122842060</v>
      </c>
      <c r="B857" s="190" t="s">
        <v>2626</v>
      </c>
      <c r="C857" s="190">
        <v>2060</v>
      </c>
      <c r="D857" t="s">
        <v>1124</v>
      </c>
      <c r="E857" s="190"/>
      <c r="F857" s="39" t="s">
        <v>2839</v>
      </c>
      <c r="G857" t="s">
        <v>2840</v>
      </c>
      <c r="H857" s="190" t="s">
        <v>293</v>
      </c>
      <c r="I857" s="190"/>
      <c r="J857" s="190"/>
      <c r="K857" s="190"/>
      <c r="L857" s="190"/>
      <c r="M857" s="223">
        <v>15</v>
      </c>
      <c r="N857" s="162">
        <f t="shared" si="70"/>
        <v>63.8095</v>
      </c>
      <c r="O857" s="161">
        <f>IF(H857="Accessories",0,(VLOOKUP(C857&amp;H857,EE!$I:$L,4,FALSE)))</f>
        <v>2.12</v>
      </c>
      <c r="P857" s="161">
        <f>IF('Simulação Added Value'!$M$5="GERENTE DE CONTA",((N857+O857)/(1-'Simulação Added Value'!$E$19)),((N857+O857)/(1-0.3)))</f>
        <v>90.314383561643851</v>
      </c>
      <c r="Q857" s="190"/>
      <c r="R857" s="190"/>
      <c r="S857" s="193">
        <v>63.8095</v>
      </c>
      <c r="T857" s="188">
        <f>VLOOKUP(A857,'[1]Copia Custo Periodico P_Simulad'!$A:$I,9,0)</f>
        <v>63.8095</v>
      </c>
      <c r="U857" s="188">
        <f t="shared" si="68"/>
        <v>0</v>
      </c>
      <c r="V857" s="148">
        <f t="shared" si="69"/>
        <v>0</v>
      </c>
      <c r="W857" s="190"/>
      <c r="X857" s="190"/>
      <c r="Y857" s="190"/>
    </row>
    <row r="858" spans="1:25" ht="15" customHeight="1">
      <c r="A858" s="46" t="str">
        <f t="shared" si="67"/>
        <v>BR0122852061</v>
      </c>
      <c r="B858" s="190" t="s">
        <v>2626</v>
      </c>
      <c r="C858" s="190">
        <v>2061</v>
      </c>
      <c r="D858" t="s">
        <v>1124</v>
      </c>
      <c r="E858" s="190"/>
      <c r="F858" s="39" t="s">
        <v>2843</v>
      </c>
      <c r="G858" t="s">
        <v>2829</v>
      </c>
      <c r="H858" s="190" t="s">
        <v>293</v>
      </c>
      <c r="I858" s="190"/>
      <c r="J858" s="190"/>
      <c r="K858" s="190"/>
      <c r="L858" s="190"/>
      <c r="M858" s="223">
        <v>15.5</v>
      </c>
      <c r="N858" s="162">
        <f t="shared" si="70"/>
        <v>56.347499999999997</v>
      </c>
      <c r="O858" s="161">
        <f>IF(H858="Accessories",0,(VLOOKUP(C858&amp;H858,EE!$I:$L,4,FALSE)))</f>
        <v>1.8</v>
      </c>
      <c r="P858" s="161">
        <f>IF('Simulação Added Value'!$M$5="GERENTE DE CONTA",((N858+O858)/(1-'Simulação Added Value'!$E$19)),((N858+O858)/(1-0.3)))</f>
        <v>79.654109589041084</v>
      </c>
      <c r="Q858" s="190"/>
      <c r="R858" s="190"/>
      <c r="S858" s="193">
        <v>56.347499999999997</v>
      </c>
      <c r="T858" s="188">
        <f>VLOOKUP(A858,'[1]Copia Custo Periodico P_Simulad'!$A:$I,9,0)</f>
        <v>56.347499999999997</v>
      </c>
      <c r="U858" s="188">
        <f t="shared" si="68"/>
        <v>0</v>
      </c>
      <c r="V858" s="148">
        <f t="shared" si="69"/>
        <v>0</v>
      </c>
      <c r="W858" s="190"/>
      <c r="X858" s="190"/>
      <c r="Y858" s="190"/>
    </row>
    <row r="859" spans="1:25" ht="15" customHeight="1">
      <c r="A859" s="46" t="str">
        <f t="shared" si="67"/>
        <v>BR0109032060</v>
      </c>
      <c r="B859" s="190" t="s">
        <v>2626</v>
      </c>
      <c r="C859" s="190">
        <v>2060</v>
      </c>
      <c r="D859" t="s">
        <v>1124</v>
      </c>
      <c r="E859" s="190">
        <v>320010903</v>
      </c>
      <c r="F859" s="39" t="s">
        <v>1392</v>
      </c>
      <c r="G859" t="s">
        <v>1894</v>
      </c>
      <c r="H859" s="190" t="s">
        <v>293</v>
      </c>
      <c r="I859" s="190"/>
      <c r="J859" s="190"/>
      <c r="K859" s="190"/>
      <c r="L859" s="190"/>
      <c r="M859" s="223">
        <v>14.77496</v>
      </c>
      <c r="N859" s="162">
        <f t="shared" si="70"/>
        <v>129.06</v>
      </c>
      <c r="O859" s="161">
        <f>IF(H859="Accessories",0,(VLOOKUP(C859&amp;H859,EE!$I:$L,4,FALSE)))</f>
        <v>2.12</v>
      </c>
      <c r="P859" s="161">
        <f>IF('Simulação Added Value'!$M$5="GERENTE DE CONTA",((N859+O859)/(1-'Simulação Added Value'!$E$19)),((N859+O859)/(1-0.3)))</f>
        <v>179.69863013698631</v>
      </c>
      <c r="Q859" s="190"/>
      <c r="R859" s="190"/>
      <c r="S859" s="188">
        <v>129.06</v>
      </c>
      <c r="T859" s="188">
        <f>VLOOKUP(A859,'[1]Copia Custo Periodico P_Simulad'!$A:$I,9,0)</f>
        <v>129.06</v>
      </c>
      <c r="U859" s="188">
        <f t="shared" si="68"/>
        <v>0</v>
      </c>
      <c r="V859" s="148">
        <f t="shared" si="69"/>
        <v>0</v>
      </c>
      <c r="W859" s="190"/>
      <c r="X859" s="190"/>
      <c r="Y859" s="190"/>
    </row>
    <row r="860" spans="1:25" ht="15" customHeight="1">
      <c r="A860" s="46" t="str">
        <f t="shared" si="67"/>
        <v>BR0108292060</v>
      </c>
      <c r="B860" s="190" t="s">
        <v>2626</v>
      </c>
      <c r="C860" s="190">
        <v>2060</v>
      </c>
      <c r="D860" t="s">
        <v>1124</v>
      </c>
      <c r="E860" s="190">
        <v>320010829</v>
      </c>
      <c r="F860" s="39" t="s">
        <v>1418</v>
      </c>
      <c r="G860" t="s">
        <v>1916</v>
      </c>
      <c r="H860" s="190" t="s">
        <v>293</v>
      </c>
      <c r="I860" s="190"/>
      <c r="J860" s="190"/>
      <c r="K860" s="190"/>
      <c r="L860" s="190"/>
      <c r="M860" s="223">
        <v>15.5</v>
      </c>
      <c r="N860" s="162">
        <f t="shared" si="70"/>
        <v>144.12</v>
      </c>
      <c r="O860" s="161">
        <f>IF(H860="Accessories",0,(VLOOKUP(C860&amp;H860,EE!$I:$L,4,FALSE)))</f>
        <v>2.12</v>
      </c>
      <c r="P860" s="161">
        <f>IF('Simulação Added Value'!$M$5="GERENTE DE CONTA",((N860+O860)/(1-'Simulação Added Value'!$E$19)),((N860+O860)/(1-0.3)))</f>
        <v>200.32876712328769</v>
      </c>
      <c r="Q860" s="190"/>
      <c r="R860" s="190"/>
      <c r="S860" s="188">
        <v>144.12</v>
      </c>
      <c r="T860" s="188">
        <f>VLOOKUP(A860,'[1]Copia Custo Periodico P_Simulad'!$A:$I,9,0)</f>
        <v>144.12</v>
      </c>
      <c r="U860" s="188">
        <f t="shared" si="68"/>
        <v>0</v>
      </c>
      <c r="V860" s="148">
        <f t="shared" si="69"/>
        <v>0</v>
      </c>
      <c r="W860" s="190"/>
      <c r="X860" s="190"/>
      <c r="Y860" s="190"/>
    </row>
    <row r="861" spans="1:25" ht="15" customHeight="1">
      <c r="A861" s="46" t="str">
        <f t="shared" si="67"/>
        <v>BR0112432064</v>
      </c>
      <c r="B861" s="190" t="s">
        <v>2626</v>
      </c>
      <c r="C861" s="190">
        <v>2064</v>
      </c>
      <c r="D861" t="s">
        <v>1124</v>
      </c>
      <c r="E861" s="156"/>
      <c r="F861" s="245" t="s">
        <v>1374</v>
      </c>
      <c r="G861" t="s">
        <v>2778</v>
      </c>
      <c r="H861" s="190" t="s">
        <v>293</v>
      </c>
      <c r="I861" s="190"/>
      <c r="J861" s="190"/>
      <c r="K861" s="190"/>
      <c r="L861" s="190"/>
      <c r="M861" s="226">
        <v>15.5</v>
      </c>
      <c r="N861" s="162">
        <f t="shared" si="70"/>
        <v>150.47519000000003</v>
      </c>
      <c r="O861" s="161">
        <f>IF(H861="Accessories",0,(VLOOKUP(C861&amp;H861,EE!$I:$L,4,FALSE)))</f>
        <v>2.64</v>
      </c>
      <c r="P861" s="161">
        <f>IF('Simulação Added Value'!$M$5="GERENTE DE CONTA",((N861+O861)/(1-'Simulação Added Value'!$E$19)),((N861+O861)/(1-0.3)))</f>
        <v>209.74683561643837</v>
      </c>
      <c r="Q861" s="190"/>
      <c r="R861" s="190"/>
      <c r="S861" s="188">
        <v>150.47519000000003</v>
      </c>
      <c r="T861" s="188">
        <f>VLOOKUP(A861,'[1]Copia Custo Periodico P_Simulad'!$A:$I,9,0)</f>
        <v>150.47519000000003</v>
      </c>
      <c r="U861" s="188">
        <f t="shared" si="68"/>
        <v>0</v>
      </c>
      <c r="V861" s="148">
        <f t="shared" si="69"/>
        <v>0</v>
      </c>
      <c r="W861" s="190"/>
      <c r="X861" s="190"/>
      <c r="Y861" s="190"/>
    </row>
    <row r="862" spans="1:25" ht="15" customHeight="1">
      <c r="A862" s="46" t="str">
        <f t="shared" si="67"/>
        <v>BR0119812061</v>
      </c>
      <c r="B862" s="190" t="s">
        <v>2626</v>
      </c>
      <c r="C862" s="190">
        <v>2061</v>
      </c>
      <c r="D862" t="s">
        <v>1124</v>
      </c>
      <c r="E862" s="190"/>
      <c r="F862" s="39" t="s">
        <v>2224</v>
      </c>
      <c r="G862" t="s">
        <v>2225</v>
      </c>
      <c r="H862" s="190" t="s">
        <v>293</v>
      </c>
      <c r="I862" s="190"/>
      <c r="J862" s="190"/>
      <c r="K862" s="190"/>
      <c r="L862" s="190"/>
      <c r="M862" s="223">
        <v>15</v>
      </c>
      <c r="N862" s="162">
        <f t="shared" si="70"/>
        <v>138.27769000000001</v>
      </c>
      <c r="O862" s="161">
        <f>IF(H862="Accessories",0,(VLOOKUP(C862&amp;H862,EE!$I:$L,4,FALSE)))</f>
        <v>1.8</v>
      </c>
      <c r="P862" s="161">
        <f>IF('Simulação Added Value'!$M$5="GERENTE DE CONTA",((N862+O862)/(1-'Simulação Added Value'!$E$19)),((N862+O862)/(1-0.3)))</f>
        <v>191.88724657534249</v>
      </c>
      <c r="Q862" s="190"/>
      <c r="R862" s="190"/>
      <c r="S862" s="188">
        <v>138.27769000000001</v>
      </c>
      <c r="T862" s="188">
        <f>VLOOKUP(A862,'[1]Copia Custo Periodico P_Simulad'!$A:$I,9,0)</f>
        <v>138.27769000000001</v>
      </c>
      <c r="U862" s="188">
        <f t="shared" si="68"/>
        <v>0</v>
      </c>
      <c r="V862" s="148">
        <f t="shared" si="69"/>
        <v>0</v>
      </c>
      <c r="W862" s="190"/>
      <c r="X862" s="190"/>
      <c r="Y862" s="190"/>
    </row>
    <row r="863" spans="1:25" ht="15" customHeight="1">
      <c r="A863" s="46" t="str">
        <f t="shared" si="67"/>
        <v>BR0114802060</v>
      </c>
      <c r="B863" s="190" t="s">
        <v>2626</v>
      </c>
      <c r="C863" s="190">
        <v>2060</v>
      </c>
      <c r="D863" t="s">
        <v>1124</v>
      </c>
      <c r="E863" s="190">
        <v>320011480</v>
      </c>
      <c r="F863" s="39" t="s">
        <v>1378</v>
      </c>
      <c r="G863" t="s">
        <v>1879</v>
      </c>
      <c r="H863" s="190" t="s">
        <v>293</v>
      </c>
      <c r="I863" s="190"/>
      <c r="J863" s="190"/>
      <c r="K863" s="190"/>
      <c r="L863" s="190"/>
      <c r="M863" s="223">
        <v>17.7</v>
      </c>
      <c r="N863" s="162">
        <f t="shared" si="70"/>
        <v>144.655</v>
      </c>
      <c r="O863" s="161">
        <f>IF(H863="Accessories",0,(VLOOKUP(C863&amp;H863,EE!$I:$L,4,FALSE)))</f>
        <v>2.12</v>
      </c>
      <c r="P863" s="161">
        <f>IF('Simulação Added Value'!$M$5="GERENTE DE CONTA",((N863+O863)/(1-'Simulação Added Value'!$E$19)),((N863+O863)/(1-0.3)))</f>
        <v>201.06164383561645</v>
      </c>
      <c r="Q863" s="63" t="e">
        <f>IF('Simulação Added Value'!$M$5="GERENTE DE CONTA",(((N863+O863)+VLOOKUP(A863,'Simulação Added Value'!$N$42:$O$42,2,0))/(1-'Simulação Added Value'!$E$19)),(((((N863+O863)+VLOOKUP(A863,'Simulação Added Value'!$N$42:$O$42,2,0)))/(1-'Simulação Added Value'!$E$19))))</f>
        <v>#N/A</v>
      </c>
      <c r="R863" s="63"/>
      <c r="S863" s="188">
        <v>144.655</v>
      </c>
      <c r="T863" s="188">
        <f>VLOOKUP(A863,'[1]Copia Custo Periodico P_Simulad'!$A:$I,9,0)</f>
        <v>144.655</v>
      </c>
      <c r="U863" s="188">
        <f t="shared" si="68"/>
        <v>0</v>
      </c>
      <c r="V863" s="148">
        <f t="shared" si="69"/>
        <v>0</v>
      </c>
      <c r="W863" s="190"/>
      <c r="X863" s="190"/>
      <c r="Y863" s="190"/>
    </row>
    <row r="864" spans="1:25" ht="15" customHeight="1">
      <c r="A864" s="46" t="str">
        <f t="shared" si="67"/>
        <v>BR0112422060</v>
      </c>
      <c r="B864" s="190" t="s">
        <v>2626</v>
      </c>
      <c r="C864" s="190">
        <v>2060</v>
      </c>
      <c r="D864" t="s">
        <v>1124</v>
      </c>
      <c r="E864" s="190">
        <v>320011242</v>
      </c>
      <c r="F864" s="39" t="s">
        <v>1423</v>
      </c>
      <c r="G864" t="s">
        <v>1919</v>
      </c>
      <c r="H864" s="190" t="s">
        <v>293</v>
      </c>
      <c r="I864" s="190"/>
      <c r="J864" s="190"/>
      <c r="K864" s="190"/>
      <c r="L864" s="190"/>
      <c r="M864" s="227">
        <v>14.5</v>
      </c>
      <c r="N864" s="162">
        <f t="shared" si="70"/>
        <v>127.6</v>
      </c>
      <c r="O864" s="161">
        <f>IF(H864="Accessories",0,(VLOOKUP(C864&amp;H864,EE!$I:$L,4,FALSE)))</f>
        <v>2.12</v>
      </c>
      <c r="P864" s="161">
        <f>IF('Simulação Added Value'!$M$5="GERENTE DE CONTA",((N864+O864)/(1-'Simulação Added Value'!$E$19)),((N864+O864)/(1-0.3)))</f>
        <v>177.69863013698631</v>
      </c>
      <c r="Q864" s="190"/>
      <c r="R864" s="190"/>
      <c r="S864" s="188">
        <v>127.6</v>
      </c>
      <c r="T864" s="188">
        <f>VLOOKUP(A864,'[1]Copia Custo Periodico P_Simulad'!$A:$I,9,0)</f>
        <v>127.6</v>
      </c>
      <c r="U864" s="188">
        <f t="shared" si="68"/>
        <v>0</v>
      </c>
      <c r="V864" s="148">
        <f t="shared" si="69"/>
        <v>0</v>
      </c>
      <c r="W864" s="190"/>
      <c r="X864" s="190"/>
      <c r="Y864" s="190"/>
    </row>
    <row r="865" spans="1:25" ht="15" customHeight="1">
      <c r="A865" s="46" t="str">
        <f t="shared" si="67"/>
        <v>BR0110052060</v>
      </c>
      <c r="B865" s="190" t="s">
        <v>2626</v>
      </c>
      <c r="C865" s="190">
        <v>2060</v>
      </c>
      <c r="D865" t="s">
        <v>1124</v>
      </c>
      <c r="E865" s="157">
        <v>320011005</v>
      </c>
      <c r="F865" s="39" t="s">
        <v>1382</v>
      </c>
      <c r="G865" t="s">
        <v>1883</v>
      </c>
      <c r="H865" s="190" t="s">
        <v>293</v>
      </c>
      <c r="I865" s="190"/>
      <c r="J865" s="190"/>
      <c r="K865" s="190"/>
      <c r="L865" s="190"/>
      <c r="M865" s="226">
        <v>15.5</v>
      </c>
      <c r="N865" s="162">
        <f t="shared" si="70"/>
        <v>145.66</v>
      </c>
      <c r="O865" s="161">
        <f>IF(H865="Accessories",0,(VLOOKUP(C865&amp;H865,EE!$I:$L,4,FALSE)))</f>
        <v>2.12</v>
      </c>
      <c r="P865" s="161">
        <f>IF('Simulação Added Value'!$M$5="GERENTE DE CONTA",((N865+O865)/(1-'Simulação Added Value'!$E$19)),((N865+O865)/(1-0.3)))</f>
        <v>202.43835616438358</v>
      </c>
      <c r="Q865" s="63" t="e">
        <f>IF('Simulação Added Value'!$M$5="GERENTE DE CONTA",(((N865+O865)+VLOOKUP(A865,'Simulação Added Value'!$N$42:$O$42,2,0))/(1-'Simulação Added Value'!$E$19)),(((((N865+O865)+VLOOKUP(A865,'Simulação Added Value'!$N$42:$O$42,2,0)))/(1-'Simulação Added Value'!$E$19))))</f>
        <v>#N/A</v>
      </c>
      <c r="R865" s="63"/>
      <c r="S865" s="188">
        <v>145.66</v>
      </c>
      <c r="T865" s="188">
        <f>VLOOKUP(A865,'[1]Copia Custo Periodico P_Simulad'!$A:$I,9,0)</f>
        <v>145.66</v>
      </c>
      <c r="U865" s="188">
        <f t="shared" si="68"/>
        <v>0</v>
      </c>
      <c r="V865" s="148">
        <f t="shared" si="69"/>
        <v>0</v>
      </c>
      <c r="W865" s="190"/>
      <c r="X865" s="191"/>
      <c r="Y865" s="191"/>
    </row>
    <row r="866" spans="1:25" ht="15" customHeight="1">
      <c r="A866" s="46" t="str">
        <f t="shared" si="67"/>
        <v>BR0114212060</v>
      </c>
      <c r="B866" s="190" t="s">
        <v>2626</v>
      </c>
      <c r="C866" s="190">
        <v>2060</v>
      </c>
      <c r="D866" t="s">
        <v>1124</v>
      </c>
      <c r="E866" s="157">
        <v>320011421</v>
      </c>
      <c r="F866" s="39" t="s">
        <v>1385</v>
      </c>
      <c r="G866" t="s">
        <v>1886</v>
      </c>
      <c r="H866" s="190" t="s">
        <v>293</v>
      </c>
      <c r="I866" s="190"/>
      <c r="J866" s="190"/>
      <c r="K866" s="190"/>
      <c r="L866" s="190"/>
      <c r="M866" s="226">
        <v>17.5</v>
      </c>
      <c r="N866" s="162">
        <f t="shared" si="70"/>
        <v>153.15742</v>
      </c>
      <c r="O866" s="161">
        <f>IF(H866="Accessories",0,(VLOOKUP(C866&amp;H866,EE!$I:$L,4,FALSE)))</f>
        <v>2.12</v>
      </c>
      <c r="P866" s="161">
        <f>IF('Simulação Added Value'!$M$5="GERENTE DE CONTA",((N866+O866)/(1-'Simulação Added Value'!$E$19)),((N866+O866)/(1-0.3)))</f>
        <v>212.70879452054797</v>
      </c>
      <c r="Q866" s="63" t="e">
        <f>IF('Simulação Added Value'!$M$5="GERENTE DE CONTA",(((N866+O866)+VLOOKUP(A866,'Simulação Added Value'!$N$42:$O$42,2,0))/(1-'Simulação Added Value'!$E$19)),(((((N866+O866)+VLOOKUP(A866,'Simulação Added Value'!$N$42:$O$42,2,0)))/(1-'Simulação Added Value'!$E$19))))</f>
        <v>#N/A</v>
      </c>
      <c r="R866" s="63"/>
      <c r="S866" s="188">
        <v>153.15742</v>
      </c>
      <c r="T866" s="188">
        <f>VLOOKUP(A866,'[1]Copia Custo Periodico P_Simulad'!$A:$I,9,0)</f>
        <v>153.15742</v>
      </c>
      <c r="U866" s="188">
        <f t="shared" si="68"/>
        <v>0</v>
      </c>
      <c r="V866" s="148">
        <f t="shared" si="69"/>
        <v>0</v>
      </c>
      <c r="W866" s="188"/>
      <c r="X866" s="191"/>
      <c r="Y866" s="191"/>
    </row>
    <row r="867" spans="1:25" s="190" customFormat="1" ht="15" customHeight="1">
      <c r="A867" s="46" t="str">
        <f t="shared" si="67"/>
        <v>BR0111142060</v>
      </c>
      <c r="B867" s="190" t="s">
        <v>2626</v>
      </c>
      <c r="C867" s="190">
        <v>2060</v>
      </c>
      <c r="D867" s="190" t="s">
        <v>1124</v>
      </c>
      <c r="E867" s="156"/>
      <c r="F867" s="245" t="s">
        <v>2643</v>
      </c>
      <c r="G867" s="190" t="s">
        <v>2668</v>
      </c>
      <c r="H867" s="182" t="s">
        <v>293</v>
      </c>
      <c r="M867" s="226">
        <v>15.5</v>
      </c>
      <c r="N867" s="162">
        <f t="shared" si="70"/>
        <v>128.02000000000001</v>
      </c>
      <c r="O867" s="161">
        <f>IF(H867="Accessories",0,(VLOOKUP(C867&amp;H867,EE!$I:$L,4,FALSE)))</f>
        <v>2.12</v>
      </c>
      <c r="P867" s="161">
        <f>IF('Simulação Added Value'!$M$5="GERENTE DE CONTA",((N867+O867)/(1-'Simulação Added Value'!$E$19)),((N867+O867)/(1-0.3)))</f>
        <v>178.27397260273975</v>
      </c>
      <c r="S867" s="188">
        <v>128.02000000000001</v>
      </c>
      <c r="T867" s="188">
        <f>VLOOKUP(A867,'[1]Copia Custo Periodico P_Simulad'!$A:$I,9,0)</f>
        <v>128.02000000000001</v>
      </c>
      <c r="U867" s="188">
        <f t="shared" si="68"/>
        <v>0</v>
      </c>
      <c r="V867" s="148">
        <f t="shared" si="69"/>
        <v>0</v>
      </c>
    </row>
    <row r="868" spans="1:25" s="190" customFormat="1" ht="15" customHeight="1">
      <c r="A868" s="46" t="str">
        <f t="shared" si="67"/>
        <v>BR0001072064</v>
      </c>
      <c r="B868" s="190" t="s">
        <v>2626</v>
      </c>
      <c r="C868" s="198">
        <v>2064</v>
      </c>
      <c r="D868" s="190" t="s">
        <v>1124</v>
      </c>
      <c r="F868" s="39" t="s">
        <v>1406</v>
      </c>
      <c r="G868" s="190" t="s">
        <v>2603</v>
      </c>
      <c r="H868" s="190" t="s">
        <v>293</v>
      </c>
      <c r="M868" s="225">
        <v>15.89025</v>
      </c>
      <c r="N868" s="162">
        <f t="shared" si="70"/>
        <v>137.78873999999999</v>
      </c>
      <c r="O868" s="161">
        <f>IF(H868="Accessories",0,(VLOOKUP(C868&amp;H868,EE!$I:$L,4,FALSE)))</f>
        <v>2.64</v>
      </c>
      <c r="P868" s="161">
        <f>IF('Simulação Added Value'!$M$5="GERENTE DE CONTA",((N868+O868)/(1-'Simulação Added Value'!$E$19)),((N868+O868)/(1-0.3)))</f>
        <v>192.36813698630135</v>
      </c>
      <c r="S868" s="188">
        <v>137.78873999999999</v>
      </c>
      <c r="T868" s="188">
        <f>VLOOKUP(A868,'[1]Copia Custo Periodico P_Simulad'!$A:$I,9,0)</f>
        <v>137.78873999999999</v>
      </c>
      <c r="U868" s="188">
        <f t="shared" si="68"/>
        <v>0</v>
      </c>
      <c r="V868" s="148">
        <f t="shared" si="69"/>
        <v>0</v>
      </c>
    </row>
    <row r="869" spans="1:25" s="190" customFormat="1" ht="15" customHeight="1">
      <c r="A869" s="46" t="str">
        <f t="shared" si="67"/>
        <v>BR0123092060</v>
      </c>
      <c r="B869" s="190" t="s">
        <v>2626</v>
      </c>
      <c r="C869" s="198">
        <v>2060</v>
      </c>
      <c r="D869" s="190" t="s">
        <v>1124</v>
      </c>
      <c r="F869" s="39" t="s">
        <v>2969</v>
      </c>
      <c r="G869" s="190" t="s">
        <v>2970</v>
      </c>
      <c r="H869" s="190" t="s">
        <v>293</v>
      </c>
      <c r="M869" s="227">
        <v>19.5</v>
      </c>
      <c r="N869" s="162">
        <f t="shared" si="70"/>
        <v>142.15633</v>
      </c>
      <c r="O869" s="161">
        <f>IF(H869="Accessories",0,(VLOOKUP(C869&amp;H869,EE!$I:$L,4,FALSE)))</f>
        <v>2.12</v>
      </c>
      <c r="P869" s="161">
        <f>IF('Simulação Added Value'!$M$5="GERENTE DE CONTA",((N869+O869)/(1-'Simulação Added Value'!$E$19)),((N869+O869)/(1-0.3)))</f>
        <v>197.63880821917809</v>
      </c>
      <c r="Q869" s="63" t="e">
        <f>IF('Simulação Added Value'!$M$5="GERENTE DE CONTA",(((N869+O869)+VLOOKUP(A869,'Simulação Added Value'!$N$42:$O$42,2,0))/(1-'Simulação Added Value'!$E$19)),(((((N869+O869)+VLOOKUP(A869,'Simulação Added Value'!$N$42:$O$42,2,0)))/(1-'Simulação Added Value'!$E$19))))</f>
        <v>#N/A</v>
      </c>
      <c r="R869" s="63"/>
      <c r="S869" s="188">
        <v>142.15633</v>
      </c>
      <c r="T869" s="188">
        <f>VLOOKUP(A869,'[1]Copia Custo Periodico P_Simulad'!$A:$I,9,0)</f>
        <v>142.15633</v>
      </c>
      <c r="U869" s="188">
        <f t="shared" si="68"/>
        <v>0</v>
      </c>
      <c r="V869" s="148">
        <f t="shared" si="69"/>
        <v>0</v>
      </c>
    </row>
    <row r="870" spans="1:25" s="190" customFormat="1" ht="15" customHeight="1">
      <c r="A870" s="46" t="str">
        <f t="shared" si="67"/>
        <v>BR0122502064</v>
      </c>
      <c r="B870" s="190" t="s">
        <v>2626</v>
      </c>
      <c r="C870" s="190">
        <v>2064</v>
      </c>
      <c r="D870" s="190" t="s">
        <v>1124</v>
      </c>
      <c r="E870" s="156"/>
      <c r="F870" s="245" t="s">
        <v>2747</v>
      </c>
      <c r="G870" s="190" t="s">
        <v>2758</v>
      </c>
      <c r="H870" s="190" t="s">
        <v>293</v>
      </c>
      <c r="M870" s="227">
        <v>13.5</v>
      </c>
      <c r="N870" s="162">
        <f t="shared" si="70"/>
        <v>124.6698</v>
      </c>
      <c r="O870" s="161">
        <f>IF(H870="Accessories",0,(VLOOKUP(C870&amp;H870,EE!$I:$L,4,FALSE)))</f>
        <v>2.64</v>
      </c>
      <c r="P870" s="161">
        <f>IF('Simulação Added Value'!$M$5="GERENTE DE CONTA",((N870+O870)/(1-'Simulação Added Value'!$E$19)),((N870+O870)/(1-0.3)))</f>
        <v>174.39698630136985</v>
      </c>
      <c r="S870" s="188">
        <v>124.6698</v>
      </c>
      <c r="T870" s="188">
        <f>VLOOKUP(A870,'[1]Copia Custo Periodico P_Simulad'!$A:$I,9,0)</f>
        <v>124.6698</v>
      </c>
      <c r="U870" s="188">
        <f t="shared" si="68"/>
        <v>0</v>
      </c>
      <c r="V870" s="148">
        <f t="shared" si="69"/>
        <v>0</v>
      </c>
    </row>
    <row r="871" spans="1:25" s="190" customFormat="1" ht="15" customHeight="1">
      <c r="A871" s="46" t="str">
        <f t="shared" si="67"/>
        <v>BR0120012061</v>
      </c>
      <c r="B871" s="190" t="s">
        <v>2626</v>
      </c>
      <c r="C871" s="190">
        <v>2061</v>
      </c>
      <c r="D871" s="190" t="s">
        <v>1124</v>
      </c>
      <c r="E871" s="190">
        <v>320012001</v>
      </c>
      <c r="F871" s="39" t="s">
        <v>1518</v>
      </c>
      <c r="G871" s="190" t="s">
        <v>2009</v>
      </c>
      <c r="H871" s="190" t="s">
        <v>293</v>
      </c>
      <c r="M871" s="223">
        <v>18</v>
      </c>
      <c r="N871" s="162">
        <f t="shared" si="70"/>
        <v>133.83891</v>
      </c>
      <c r="O871" s="161">
        <f>IF(H871="Accessories",0,(VLOOKUP(C871&amp;H871,EE!$I:$L,4,FALSE)))</f>
        <v>1.8</v>
      </c>
      <c r="P871" s="161">
        <f>IF('Simulação Added Value'!$M$5="GERENTE DE CONTA",((N871+O871)/(1-'Simulação Added Value'!$E$19)),((N871+O871)/(1-0.3)))</f>
        <v>185.80672602739727</v>
      </c>
      <c r="Q871" s="63" t="e">
        <f>IF('Simulação Added Value'!$M$5="GERENTE DE CONTA",(((N871+O871)+VLOOKUP(A871,'Simulação Added Value'!$N$42:$O$42,2,0))/(1-'Simulação Added Value'!$E$19)),(((((N871+O871)+VLOOKUP(A871,'Simulação Added Value'!$N$42:$O$42,2,0)))/(1-'Simulação Added Value'!$E$19))))</f>
        <v>#N/A</v>
      </c>
      <c r="R871" s="63"/>
      <c r="S871" s="188">
        <v>133.83891</v>
      </c>
      <c r="T871" s="188">
        <f>VLOOKUP(A871,'[1]Copia Custo Periodico P_Simulad'!$A:$I,9,0)</f>
        <v>133.83891</v>
      </c>
      <c r="U871" s="188">
        <f t="shared" si="68"/>
        <v>0</v>
      </c>
      <c r="V871" s="148">
        <f t="shared" si="69"/>
        <v>0</v>
      </c>
    </row>
    <row r="872" spans="1:25" s="190" customFormat="1" ht="15" customHeight="1">
      <c r="A872" s="46" t="str">
        <f t="shared" si="67"/>
        <v>BR0052292060</v>
      </c>
      <c r="B872" s="190" t="s">
        <v>2626</v>
      </c>
      <c r="C872" s="190">
        <v>2060</v>
      </c>
      <c r="D872" s="190" t="s">
        <v>1124</v>
      </c>
      <c r="E872" s="156">
        <v>320005229</v>
      </c>
      <c r="F872" s="39" t="s">
        <v>1403</v>
      </c>
      <c r="G872" s="190" t="s">
        <v>1902</v>
      </c>
      <c r="H872" s="190" t="s">
        <v>293</v>
      </c>
      <c r="M872" s="226">
        <v>17</v>
      </c>
      <c r="N872" s="162">
        <f t="shared" si="70"/>
        <v>146.19716000000003</v>
      </c>
      <c r="O872" s="161">
        <f>IF(H872="Accessories",0,(VLOOKUP(C872&amp;H872,EE!$I:$L,4,FALSE)))</f>
        <v>2.12</v>
      </c>
      <c r="P872" s="161">
        <f>IF('Simulação Added Value'!$M$5="GERENTE DE CONTA",((N872+O872)/(1-'Simulação Added Value'!$E$19)),((N872+O872)/(1-0.3)))</f>
        <v>203.17419178082196</v>
      </c>
      <c r="Q872" s="63" t="e">
        <f>IF('Simulação Added Value'!$M$5="GERENTE DE CONTA",(((N872+O872)+VLOOKUP(A872,'Simulação Added Value'!$N$42:$O$42,2,0))/(1-'Simulação Added Value'!$E$19)),(((((N872+O872)+VLOOKUP(A872,'Simulação Added Value'!$N$42:$O$42,2,0)))/(1-'Simulação Added Value'!$E$19))))</f>
        <v>#N/A</v>
      </c>
      <c r="R872" s="63"/>
      <c r="S872" s="188">
        <v>146.19716000000003</v>
      </c>
      <c r="T872" s="188">
        <f>VLOOKUP(A872,'[1]Copia Custo Periodico P_Simulad'!$A:$I,9,0)</f>
        <v>146.19716000000003</v>
      </c>
      <c r="U872" s="188">
        <f t="shared" si="68"/>
        <v>0</v>
      </c>
      <c r="V872" s="148">
        <f t="shared" si="69"/>
        <v>0</v>
      </c>
      <c r="X872" s="191"/>
      <c r="Y872" s="191"/>
    </row>
    <row r="873" spans="1:25" s="190" customFormat="1" ht="15" customHeight="1">
      <c r="A873" s="46" t="str">
        <f t="shared" si="67"/>
        <v>BR0115012060</v>
      </c>
      <c r="B873" s="190" t="s">
        <v>2626</v>
      </c>
      <c r="C873" s="190">
        <v>2060</v>
      </c>
      <c r="D873" s="190" t="s">
        <v>1124</v>
      </c>
      <c r="E873" s="157">
        <v>320011501</v>
      </c>
      <c r="F873" s="39" t="s">
        <v>1395</v>
      </c>
      <c r="G873" s="190" t="s">
        <v>1896</v>
      </c>
      <c r="H873" s="190" t="s">
        <v>293</v>
      </c>
      <c r="M873" s="226">
        <v>17.7</v>
      </c>
      <c r="N873" s="162">
        <f t="shared" si="70"/>
        <v>156.45433</v>
      </c>
      <c r="O873" s="161">
        <f>IF(H873="Accessories",0,(VLOOKUP(C873&amp;H873,EE!$I:$L,4,FALSE)))</f>
        <v>2.12</v>
      </c>
      <c r="P873" s="161">
        <f>IF('Simulação Added Value'!$M$5="GERENTE DE CONTA",((N873+O873)/(1-'Simulação Added Value'!$E$19)),((N873+O873)/(1-0.3)))</f>
        <v>217.2251095890411</v>
      </c>
      <c r="Q873" s="63" t="e">
        <f>IF('Simulação Added Value'!$M$5="GERENTE DE CONTA",(((N873+O873)+VLOOKUP(A873,'Simulação Added Value'!$N$42:$O$42,2,0))/(1-'Simulação Added Value'!$E$19)),(((((N873+O873)+VLOOKUP(A873,'Simulação Added Value'!$N$42:$O$42,2,0)))/(1-'Simulação Added Value'!$E$19))))</f>
        <v>#N/A</v>
      </c>
      <c r="R873" s="63"/>
      <c r="S873" s="188">
        <v>156.45433</v>
      </c>
      <c r="T873" s="188">
        <f>VLOOKUP(A873,'[1]Copia Custo Periodico P_Simulad'!$A:$I,9,0)</f>
        <v>156.45433</v>
      </c>
      <c r="U873" s="188">
        <f t="shared" si="68"/>
        <v>0</v>
      </c>
      <c r="V873" s="148">
        <f t="shared" si="69"/>
        <v>0</v>
      </c>
      <c r="W873" s="188"/>
    </row>
    <row r="874" spans="1:25" s="190" customFormat="1" ht="15" customHeight="1">
      <c r="A874" s="46" t="str">
        <f t="shared" si="67"/>
        <v>BR0106792060</v>
      </c>
      <c r="B874" s="190" t="s">
        <v>2626</v>
      </c>
      <c r="C874" s="190">
        <v>2060</v>
      </c>
      <c r="D874" s="190" t="s">
        <v>1124</v>
      </c>
      <c r="E874" s="157">
        <v>320010679</v>
      </c>
      <c r="F874" s="39" t="s">
        <v>1411</v>
      </c>
      <c r="G874" s="190" t="s">
        <v>1910</v>
      </c>
      <c r="H874" s="190" t="s">
        <v>293</v>
      </c>
      <c r="M874" s="226">
        <v>15.5</v>
      </c>
      <c r="N874" s="162">
        <f t="shared" si="70"/>
        <v>163.0086</v>
      </c>
      <c r="O874" s="161">
        <f>IF(H874="Accessories",0,(VLOOKUP(C874&amp;H874,EE!$I:$L,4,FALSE)))</f>
        <v>2.12</v>
      </c>
      <c r="P874" s="161">
        <f>IF('Simulação Added Value'!$M$5="GERENTE DE CONTA",((N874+O874)/(1-'Simulação Added Value'!$E$19)),((N874+O874)/(1-0.3)))</f>
        <v>226.20356164383563</v>
      </c>
      <c r="Q874" s="63" t="e">
        <f>IF('Simulação Added Value'!$M$5="GERENTE DE CONTA",(((N874+O874)+VLOOKUP(A874,'Simulação Added Value'!$N$42:$O$42,2,0))/(1-'Simulação Added Value'!$E$19)),(((((N874+O874)+VLOOKUP(A874,'Simulação Added Value'!$N$42:$O$42,2,0)))/(1-'Simulação Added Value'!$E$19))))</f>
        <v>#N/A</v>
      </c>
      <c r="R874" s="63"/>
      <c r="S874" s="188">
        <v>163.0086</v>
      </c>
      <c r="T874" s="188">
        <f>VLOOKUP(A874,'[1]Copia Custo Periodico P_Simulad'!$A:$I,9,0)</f>
        <v>163.0086</v>
      </c>
      <c r="U874" s="188">
        <f t="shared" si="68"/>
        <v>0</v>
      </c>
      <c r="V874" s="148">
        <f t="shared" si="69"/>
        <v>0</v>
      </c>
      <c r="X874" s="191"/>
      <c r="Y874" s="191"/>
    </row>
    <row r="875" spans="1:25" s="190" customFormat="1" ht="15" customHeight="1">
      <c r="A875" s="46" t="str">
        <f t="shared" si="67"/>
        <v>BR0116502060</v>
      </c>
      <c r="B875" s="190" t="s">
        <v>2626</v>
      </c>
      <c r="C875" s="190">
        <v>2060</v>
      </c>
      <c r="D875" s="190" t="s">
        <v>1124</v>
      </c>
      <c r="E875" s="190">
        <v>320011650</v>
      </c>
      <c r="F875" s="39" t="s">
        <v>1430</v>
      </c>
      <c r="G875" s="190" t="s">
        <v>1924</v>
      </c>
      <c r="H875" s="190" t="s">
        <v>293</v>
      </c>
      <c r="M875" s="226">
        <v>17</v>
      </c>
      <c r="N875" s="162">
        <f t="shared" si="70"/>
        <v>125.21777999999999</v>
      </c>
      <c r="O875" s="161">
        <f>IF(H875="Accessories",0,(VLOOKUP(C875&amp;H875,EE!$I:$L,4,FALSE)))</f>
        <v>2.12</v>
      </c>
      <c r="P875" s="161">
        <f>IF('Simulação Added Value'!$M$5="GERENTE DE CONTA",((N875+O875)/(1-'Simulação Added Value'!$E$19)),((N875+O875)/(1-0.3)))</f>
        <v>174.43531506849314</v>
      </c>
      <c r="S875" s="188">
        <v>125.21777999999999</v>
      </c>
      <c r="T875" s="188">
        <f>VLOOKUP(A875,'[1]Copia Custo Periodico P_Simulad'!$A:$I,9,0)</f>
        <v>125.21777999999999</v>
      </c>
      <c r="U875" s="188">
        <f t="shared" si="68"/>
        <v>0</v>
      </c>
      <c r="V875" s="148">
        <f t="shared" si="69"/>
        <v>0</v>
      </c>
    </row>
    <row r="876" spans="1:25" s="190" customFormat="1" ht="15" customHeight="1">
      <c r="A876" s="46" t="str">
        <f t="shared" si="67"/>
        <v>BR0000852064</v>
      </c>
      <c r="B876" s="190" t="s">
        <v>2626</v>
      </c>
      <c r="C876" s="190">
        <v>2064</v>
      </c>
      <c r="D876" s="190" t="s">
        <v>1124</v>
      </c>
      <c r="F876" s="39" t="s">
        <v>2797</v>
      </c>
      <c r="G876" s="190" t="s">
        <v>2798</v>
      </c>
      <c r="H876" s="182" t="s">
        <v>293</v>
      </c>
      <c r="M876" s="223">
        <v>15.8</v>
      </c>
      <c r="N876" s="162">
        <f t="shared" si="70"/>
        <v>124.65034999999999</v>
      </c>
      <c r="O876" s="161">
        <f>IF(H876="Accessories",0,(VLOOKUP(C876&amp;H876,EE!$I:$L,4,FALSE)))</f>
        <v>2.64</v>
      </c>
      <c r="P876" s="161">
        <f>IF('Simulação Added Value'!$M$5="GERENTE DE CONTA",((N876+O876)/(1-'Simulação Added Value'!$E$19)),((N876+O876)/(1-0.3)))</f>
        <v>174.37034246575342</v>
      </c>
      <c r="S876" s="188">
        <v>124.65034999999999</v>
      </c>
      <c r="T876" s="188">
        <f>VLOOKUP(A876,'[1]Copia Custo Periodico P_Simulad'!$A:$I,9,0)</f>
        <v>124.65034999999999</v>
      </c>
      <c r="U876" s="188">
        <f t="shared" si="68"/>
        <v>0</v>
      </c>
      <c r="V876" s="148">
        <f t="shared" si="69"/>
        <v>0</v>
      </c>
    </row>
    <row r="877" spans="1:25" s="190" customFormat="1" ht="15" customHeight="1">
      <c r="A877" s="46" t="str">
        <f t="shared" si="67"/>
        <v>BR0123562064</v>
      </c>
      <c r="B877" s="190" t="s">
        <v>2626</v>
      </c>
      <c r="C877" s="198">
        <v>2064</v>
      </c>
      <c r="D877" s="190" t="s">
        <v>1124</v>
      </c>
      <c r="F877" s="39" t="s">
        <v>3010</v>
      </c>
      <c r="G877" s="190" t="s">
        <v>3011</v>
      </c>
      <c r="H877" s="190" t="s">
        <v>293</v>
      </c>
      <c r="M877" s="227">
        <v>19</v>
      </c>
      <c r="N877" s="162">
        <f t="shared" si="70"/>
        <v>195.75119000000001</v>
      </c>
      <c r="O877" s="161">
        <f>IF(H877="Accessories",0,(VLOOKUP(C877&amp;H877,EE!$I:$L,4,FALSE)))</f>
        <v>2.64</v>
      </c>
      <c r="P877" s="161">
        <f>IF('Simulação Added Value'!$M$5="GERENTE DE CONTA",((N877+O877)/(1-'Simulação Added Value'!$E$19)),((N877+O877)/(1-0.3)))</f>
        <v>271.76875342465752</v>
      </c>
      <c r="Q877" s="63" t="e">
        <f>IF('Simulação Added Value'!$M$5="GERENTE DE CONTA",(((N877+O877)+VLOOKUP(A877,'Simulação Added Value'!$N$42:$O$42,2,0))/(1-'Simulação Added Value'!$E$19)),(((((N877+O877)+VLOOKUP(A877,'Simulação Added Value'!$N$42:$O$42,2,0)))/(1-'Simulação Added Value'!$E$19))))</f>
        <v>#N/A</v>
      </c>
      <c r="R877" s="63"/>
      <c r="S877" s="188">
        <v>195.74736999999999</v>
      </c>
      <c r="T877" s="188">
        <f>VLOOKUP(A877,'[1]Copia Custo Periodico P_Simulad'!$A:$I,9,0)</f>
        <v>195.75119000000001</v>
      </c>
      <c r="U877" s="188">
        <f t="shared" si="68"/>
        <v>3.8200000000188084E-3</v>
      </c>
      <c r="V877" s="148">
        <f t="shared" si="69"/>
        <v>1.9514949294086037E-5</v>
      </c>
    </row>
    <row r="878" spans="1:25" s="190" customFormat="1" ht="15" customHeight="1">
      <c r="A878" s="46" t="str">
        <f t="shared" si="67"/>
        <v>BR0123252060</v>
      </c>
      <c r="B878" s="190" t="s">
        <v>2626</v>
      </c>
      <c r="C878" s="198">
        <v>2060</v>
      </c>
      <c r="D878" s="190" t="s">
        <v>1124</v>
      </c>
      <c r="F878" s="39" t="s">
        <v>2967</v>
      </c>
      <c r="G878" s="190" t="s">
        <v>2968</v>
      </c>
      <c r="H878" s="190" t="s">
        <v>293</v>
      </c>
      <c r="M878" s="227">
        <v>15.7</v>
      </c>
      <c r="N878" s="162">
        <f t="shared" si="70"/>
        <v>137.06994</v>
      </c>
      <c r="O878" s="161">
        <f>IF(H878="Accessories",0,(VLOOKUP(C878&amp;H878,EE!$I:$L,4,FALSE)))</f>
        <v>2.12</v>
      </c>
      <c r="P878" s="161">
        <f>IF('Simulação Added Value'!$M$5="GERENTE DE CONTA",((N878+O878)/(1-'Simulação Added Value'!$E$19)),((N878+O878)/(1-0.3)))</f>
        <v>190.67115068493152</v>
      </c>
      <c r="S878" s="188">
        <v>136.76345000000001</v>
      </c>
      <c r="T878" s="188">
        <f>VLOOKUP(A878,'[1]Copia Custo Periodico P_Simulad'!$A:$I,9,0)</f>
        <v>137.06994</v>
      </c>
      <c r="U878" s="188">
        <f t="shared" si="68"/>
        <v>0.3064899999999966</v>
      </c>
      <c r="V878" s="148">
        <f t="shared" si="69"/>
        <v>2.2410227293914176E-3</v>
      </c>
    </row>
    <row r="879" spans="1:25" s="190" customFormat="1" ht="15" customHeight="1">
      <c r="A879" s="46" t="str">
        <f t="shared" si="67"/>
        <v>BR0124062060</v>
      </c>
      <c r="B879" s="190" t="s">
        <v>2626</v>
      </c>
      <c r="C879" s="190">
        <v>2060</v>
      </c>
      <c r="D879" s="190" t="s">
        <v>1124</v>
      </c>
      <c r="F879" s="190" t="s">
        <v>3142</v>
      </c>
      <c r="G879" s="190" t="s">
        <v>3143</v>
      </c>
      <c r="H879" s="190" t="s">
        <v>293</v>
      </c>
      <c r="M879" s="223">
        <v>18</v>
      </c>
      <c r="N879" s="162">
        <f t="shared" si="70"/>
        <v>154.84468000000001</v>
      </c>
      <c r="O879" s="161">
        <f>IF(H879="Accessories",0,(VLOOKUP(C879&amp;H879,EE!$I:$L,4,FALSE)))</f>
        <v>2.12</v>
      </c>
      <c r="P879" s="161">
        <f>IF('Simulação Added Value'!$M$5="GERENTE DE CONTA",((N879+O879)/(1-'Simulação Added Value'!$E$19)),((N879+O879)/(1-0.3)))</f>
        <v>215.02010958904111</v>
      </c>
      <c r="S879" s="193">
        <v>154.31119000000001</v>
      </c>
      <c r="T879" s="188">
        <f>VLOOKUP(A879,'[1]Copia Custo Periodico P_Simulad'!$A:$I,9,0)</f>
        <v>154.84468000000001</v>
      </c>
      <c r="U879" s="188">
        <f t="shared" si="68"/>
        <v>0.53349000000000046</v>
      </c>
      <c r="V879" s="148">
        <f t="shared" si="69"/>
        <v>3.4572346956820432E-3</v>
      </c>
    </row>
    <row r="880" spans="1:25" s="190" customFormat="1" ht="15" customHeight="1">
      <c r="A880" s="46" t="str">
        <f t="shared" si="67"/>
        <v>BR0001072060</v>
      </c>
      <c r="B880" s="190" t="s">
        <v>2626</v>
      </c>
      <c r="C880" s="190">
        <v>2060</v>
      </c>
      <c r="D880" s="190" t="s">
        <v>1124</v>
      </c>
      <c r="E880" s="157">
        <v>320000107</v>
      </c>
      <c r="F880" s="39" t="s">
        <v>1406</v>
      </c>
      <c r="G880" s="190" t="s">
        <v>1905</v>
      </c>
      <c r="H880" s="190" t="s">
        <v>293</v>
      </c>
      <c r="M880" s="226">
        <v>15.89025</v>
      </c>
      <c r="N880" s="162">
        <f t="shared" si="70"/>
        <v>121.83502</v>
      </c>
      <c r="O880" s="161">
        <f>IF(H880="Accessories",0,(VLOOKUP(C880&amp;H880,EE!$I:$L,4,FALSE)))</f>
        <v>2.12</v>
      </c>
      <c r="P880" s="161">
        <f>IF('Simulação Added Value'!$M$5="GERENTE DE CONTA",((N880+O880)/(1-'Simulação Added Value'!$E$19)),((N880+O880)/(1-0.3)))</f>
        <v>169.80139726027397</v>
      </c>
      <c r="Q880" s="63" t="e">
        <f>IF('Simulação Added Value'!$M$5="GERENTE DE CONTA",(((N880+O880)+VLOOKUP(A880,'Simulação Added Value'!$N$42:$O$42,2,0))/(1-'Simulação Added Value'!$E$19)),(((((N880+O880)+VLOOKUP(A880,'Simulação Added Value'!$N$42:$O$42,2,0)))/(1-'Simulação Added Value'!$E$19))))</f>
        <v>#N/A</v>
      </c>
      <c r="R880" s="63"/>
      <c r="S880" s="188">
        <v>121.08936</v>
      </c>
      <c r="T880" s="188">
        <f>VLOOKUP(A880,'[1]Copia Custo Periodico P_Simulad'!$A:$I,9,0)</f>
        <v>121.83502</v>
      </c>
      <c r="U880" s="188">
        <f t="shared" si="68"/>
        <v>0.74566000000000088</v>
      </c>
      <c r="V880" s="148">
        <f t="shared" si="69"/>
        <v>6.1579316299962272E-3</v>
      </c>
      <c r="X880" s="191"/>
      <c r="Y880" s="191"/>
    </row>
    <row r="881" spans="1:25" s="190" customFormat="1" ht="15" customHeight="1">
      <c r="A881" s="46" t="str">
        <f t="shared" si="67"/>
        <v>BR0104612060</v>
      </c>
      <c r="B881" s="190" t="s">
        <v>2626</v>
      </c>
      <c r="C881" s="190">
        <v>2060</v>
      </c>
      <c r="D881" s="190" t="s">
        <v>1124</v>
      </c>
      <c r="E881" s="190">
        <v>320010461</v>
      </c>
      <c r="F881" s="39" t="s">
        <v>1398</v>
      </c>
      <c r="G881" s="190" t="s">
        <v>1895</v>
      </c>
      <c r="H881" s="190" t="s">
        <v>293</v>
      </c>
      <c r="M881" s="223">
        <v>15.5</v>
      </c>
      <c r="N881" s="162">
        <f t="shared" ref="N881:N891" si="71">T881</f>
        <v>131.50556</v>
      </c>
      <c r="O881" s="161">
        <f>IF(H881="Accessories",0,(VLOOKUP(C881&amp;H881,EE!$I:$L,4,FALSE)))</f>
        <v>2.12</v>
      </c>
      <c r="P881" s="161">
        <f>IF('Simulação Added Value'!$M$5="GERENTE DE CONTA",((N881+O881)/(1-'Simulação Added Value'!$E$19)),((N881+O881)/(1-0.3)))</f>
        <v>183.04871232876712</v>
      </c>
      <c r="S881" s="188">
        <v>130.6585</v>
      </c>
      <c r="T881" s="188">
        <f>VLOOKUP(A881,'[1]Copia Custo Periodico P_Simulad'!$A:$I,9,0)</f>
        <v>131.50556</v>
      </c>
      <c r="U881" s="188">
        <f t="shared" si="68"/>
        <v>0.84705999999999904</v>
      </c>
      <c r="V881" s="148">
        <f t="shared" si="69"/>
        <v>6.4830072287680451E-3</v>
      </c>
    </row>
    <row r="882" spans="1:25" s="190" customFormat="1" ht="15" customHeight="1">
      <c r="A882" s="46" t="str">
        <f t="shared" si="67"/>
        <v>BR0107672060</v>
      </c>
      <c r="B882" s="190" t="s">
        <v>2626</v>
      </c>
      <c r="C882" s="190">
        <v>2060</v>
      </c>
      <c r="D882" s="190" t="s">
        <v>1124</v>
      </c>
      <c r="E882" s="190">
        <v>320010767</v>
      </c>
      <c r="F882" s="39" t="s">
        <v>1408</v>
      </c>
      <c r="G882" s="190" t="s">
        <v>1907</v>
      </c>
      <c r="H882" s="190" t="s">
        <v>293</v>
      </c>
      <c r="M882" s="223">
        <v>15.5</v>
      </c>
      <c r="N882" s="162">
        <f t="shared" si="71"/>
        <v>156.39424</v>
      </c>
      <c r="O882" s="161">
        <f>IF(H882="Accessories",0,(VLOOKUP(C882&amp;H882,EE!$I:$L,4,FALSE)))</f>
        <v>2.12</v>
      </c>
      <c r="P882" s="161">
        <f>IF('Simulação Added Value'!$M$5="GERENTE DE CONTA",((N882+O882)/(1-'Simulação Added Value'!$E$19)),((N882+O882)/(1-0.3)))</f>
        <v>217.14279452054797</v>
      </c>
      <c r="S882" s="188">
        <v>155.22702000000001</v>
      </c>
      <c r="T882" s="188">
        <f>VLOOKUP(A882,'[1]Copia Custo Periodico P_Simulad'!$A:$I,9,0)</f>
        <v>156.39424</v>
      </c>
      <c r="U882" s="188">
        <f t="shared" si="68"/>
        <v>1.1672199999999862</v>
      </c>
      <c r="V882" s="148">
        <f t="shared" si="69"/>
        <v>7.5194383039756119E-3</v>
      </c>
    </row>
    <row r="883" spans="1:25" s="190" customFormat="1" ht="15" customHeight="1">
      <c r="A883" s="46" t="str">
        <f t="shared" si="67"/>
        <v>BR0000762060</v>
      </c>
      <c r="B883" s="190" t="s">
        <v>2626</v>
      </c>
      <c r="C883" s="190">
        <v>2060</v>
      </c>
      <c r="D883" s="190" t="s">
        <v>1124</v>
      </c>
      <c r="E883" s="157">
        <v>320000076</v>
      </c>
      <c r="F883" s="39" t="s">
        <v>1402</v>
      </c>
      <c r="G883" s="190" t="s">
        <v>1901</v>
      </c>
      <c r="H883" s="190" t="s">
        <v>293</v>
      </c>
      <c r="M883" s="226">
        <v>15.884499999999999</v>
      </c>
      <c r="N883" s="162">
        <f t="shared" si="71"/>
        <v>122.94072</v>
      </c>
      <c r="O883" s="161">
        <f>IF(H883="Accessories",0,(VLOOKUP(C883&amp;H883,EE!$I:$L,4,FALSE)))</f>
        <v>2.12</v>
      </c>
      <c r="P883" s="161">
        <f>IF('Simulação Added Value'!$M$5="GERENTE DE CONTA",((N883+O883)/(1-'Simulação Added Value'!$E$19)),((N883+O883)/(1-0.3)))</f>
        <v>171.31605479452057</v>
      </c>
      <c r="Q883" s="63" t="e">
        <f>IF('Simulação Added Value'!$M$5="GERENTE DE CONTA",(((N883+O883)+VLOOKUP(A883,'Simulação Added Value'!$N$42:$O$42,2,0))/(1-'Simulação Added Value'!$E$19)),(((((N883+O883)+VLOOKUP(A883,'Simulação Added Value'!$N$42:$O$42,2,0)))/(1-'Simulação Added Value'!$E$19))))</f>
        <v>#N/A</v>
      </c>
      <c r="R883" s="63"/>
      <c r="S883" s="188">
        <v>121.90719</v>
      </c>
      <c r="T883" s="188">
        <f>VLOOKUP(A883,'[1]Copia Custo Periodico P_Simulad'!$A:$I,9,0)</f>
        <v>122.94072</v>
      </c>
      <c r="U883" s="188">
        <f t="shared" si="68"/>
        <v>1.0335299999999989</v>
      </c>
      <c r="V883" s="148">
        <f t="shared" si="69"/>
        <v>8.4780069165730776E-3</v>
      </c>
      <c r="X883" s="191"/>
      <c r="Y883" s="191"/>
    </row>
    <row r="884" spans="1:25" s="190" customFormat="1" ht="15" customHeight="1">
      <c r="A884" s="46" t="str">
        <f t="shared" si="67"/>
        <v>BR0000902060</v>
      </c>
      <c r="B884" s="190" t="s">
        <v>2626</v>
      </c>
      <c r="C884" s="190">
        <v>2060</v>
      </c>
      <c r="D884" s="190" t="s">
        <v>1124</v>
      </c>
      <c r="E884" s="157">
        <v>320000090</v>
      </c>
      <c r="F884" s="39" t="s">
        <v>1417</v>
      </c>
      <c r="G884" s="190" t="s">
        <v>1887</v>
      </c>
      <c r="H884" s="190" t="s">
        <v>293</v>
      </c>
      <c r="M884" s="226">
        <v>15.87875</v>
      </c>
      <c r="N884" s="162">
        <f t="shared" si="71"/>
        <v>122.42657</v>
      </c>
      <c r="O884" s="161">
        <f>IF(H884="Accessories",0,(VLOOKUP(C884&amp;H884,EE!$I:$L,4,FALSE)))</f>
        <v>2.12</v>
      </c>
      <c r="P884" s="161">
        <f>IF('Simulação Added Value'!$M$5="GERENTE DE CONTA",((N884+O884)/(1-'Simulação Added Value'!$E$19)),((N884+O884)/(1-0.3)))</f>
        <v>170.61173972602739</v>
      </c>
      <c r="Q884" s="63" t="e">
        <f>IF('Simulação Added Value'!$M$5="GERENTE DE CONTA",(((N884+O884)+VLOOKUP(A884,'Simulação Added Value'!$N$42:$O$42,2,0))/(1-'Simulação Added Value'!$E$19)),(((((N884+O884)+VLOOKUP(A884,'Simulação Added Value'!$N$42:$O$42,2,0)))/(1-'Simulação Added Value'!$E$19))))</f>
        <v>#N/A</v>
      </c>
      <c r="R884" s="63"/>
      <c r="S884" s="188">
        <v>120.82897999999999</v>
      </c>
      <c r="T884" s="188">
        <f>VLOOKUP(A884,'[1]Copia Custo Periodico P_Simulad'!$A:$I,9,0)</f>
        <v>122.42657</v>
      </c>
      <c r="U884" s="188">
        <f t="shared" si="68"/>
        <v>1.5975900000000109</v>
      </c>
      <c r="V884" s="148">
        <f t="shared" si="69"/>
        <v>1.3221910836291206E-2</v>
      </c>
      <c r="W884" s="188"/>
      <c r="X884" s="191"/>
      <c r="Y884" s="191"/>
    </row>
    <row r="885" spans="1:25" ht="15" customHeight="1">
      <c r="A885" s="46" t="str">
        <f t="shared" si="67"/>
        <v>BR0116522060</v>
      </c>
      <c r="B885" t="s">
        <v>2626</v>
      </c>
      <c r="C885" s="190">
        <v>2060</v>
      </c>
      <c r="D885" t="s">
        <v>1124</v>
      </c>
      <c r="E885" s="190">
        <v>320011652</v>
      </c>
      <c r="F885" s="39" t="s">
        <v>1379</v>
      </c>
      <c r="G885" t="s">
        <v>1880</v>
      </c>
      <c r="H885" s="190" t="s">
        <v>293</v>
      </c>
      <c r="I885" s="190"/>
      <c r="J885" s="190"/>
      <c r="K885" s="190"/>
      <c r="L885" s="190"/>
      <c r="M885" s="226">
        <v>17</v>
      </c>
      <c r="N885" s="162">
        <f t="shared" si="71"/>
        <v>152.09368000000001</v>
      </c>
      <c r="O885" s="161">
        <f>IF(H885="Accessories",0,(VLOOKUP(C885&amp;H885,EE!$I:$L,4,FALSE)))</f>
        <v>2.12</v>
      </c>
      <c r="P885" s="161">
        <f>IF('Simulação Added Value'!$M$5="GERENTE DE CONTA",((N885+O885)/(1-'Simulação Added Value'!$E$19)),((N885+O885)/(1-0.3)))</f>
        <v>211.25161643835619</v>
      </c>
      <c r="Q885" s="190"/>
      <c r="R885" s="190"/>
      <c r="S885" s="188">
        <v>149.98391999999998</v>
      </c>
      <c r="T885" s="188">
        <f>VLOOKUP(A885,'[1]Copia Custo Periodico P_Simulad'!$A:$I,9,0)</f>
        <v>152.09368000000001</v>
      </c>
      <c r="U885" s="188">
        <f t="shared" si="68"/>
        <v>2.1097600000000227</v>
      </c>
      <c r="V885" s="148">
        <f t="shared" si="69"/>
        <v>1.4066574603464277E-2</v>
      </c>
      <c r="W885" s="190"/>
      <c r="X885" s="190"/>
      <c r="Y885" s="190"/>
    </row>
    <row r="886" spans="1:25" ht="15" customHeight="1">
      <c r="A886" s="46" t="str">
        <f t="shared" si="67"/>
        <v>BR0119362060</v>
      </c>
      <c r="B886" t="s">
        <v>2626</v>
      </c>
      <c r="C886" s="190">
        <v>2060</v>
      </c>
      <c r="D886" t="s">
        <v>1124</v>
      </c>
      <c r="E886" s="190">
        <v>320011936</v>
      </c>
      <c r="F886" s="39" t="s">
        <v>1422</v>
      </c>
      <c r="G886" t="s">
        <v>1918</v>
      </c>
      <c r="H886" s="190" t="s">
        <v>293</v>
      </c>
      <c r="I886" s="190"/>
      <c r="J886" s="190"/>
      <c r="K886" s="190"/>
      <c r="L886" s="190"/>
      <c r="M886" s="227">
        <v>13.58545</v>
      </c>
      <c r="N886" s="162">
        <f t="shared" si="71"/>
        <v>126.87115</v>
      </c>
      <c r="O886" s="161">
        <f>IF(H886="Accessories",0,(VLOOKUP(C886&amp;H886,EE!$I:$L,4,FALSE)))</f>
        <v>2.12</v>
      </c>
      <c r="P886" s="161">
        <f>IF('Simulação Added Value'!$M$5="GERENTE DE CONTA",((N886+O886)/(1-'Simulação Added Value'!$E$19)),((N886+O886)/(1-0.3)))</f>
        <v>176.70020547945205</v>
      </c>
      <c r="Q886" s="190"/>
      <c r="R886" s="190"/>
      <c r="S886" s="188">
        <v>118.5</v>
      </c>
      <c r="T886" s="188">
        <f>VLOOKUP(A886,'[1]Copia Custo Periodico P_Simulad'!$A:$I,9,0)</f>
        <v>126.87115</v>
      </c>
      <c r="U886" s="188">
        <f t="shared" si="68"/>
        <v>8.3711500000000001</v>
      </c>
      <c r="V886" s="148">
        <f t="shared" si="69"/>
        <v>7.0642616033755212E-2</v>
      </c>
      <c r="W886" s="190"/>
      <c r="X886" s="190"/>
      <c r="Y886" s="190"/>
    </row>
    <row r="887" spans="1:25" ht="15" customHeight="1">
      <c r="A887" s="46" t="str">
        <f t="shared" si="67"/>
        <v>BR0108392060</v>
      </c>
      <c r="B887" t="s">
        <v>2626</v>
      </c>
      <c r="C887" s="190">
        <v>2060</v>
      </c>
      <c r="D887" t="s">
        <v>1124</v>
      </c>
      <c r="E887" s="157">
        <v>320010839</v>
      </c>
      <c r="F887" s="39" t="s">
        <v>1386</v>
      </c>
      <c r="G887" t="s">
        <v>599</v>
      </c>
      <c r="H887" s="190" t="s">
        <v>293</v>
      </c>
      <c r="I887" s="190"/>
      <c r="J887" s="190"/>
      <c r="K887" s="190"/>
      <c r="L887" s="190"/>
      <c r="M887" s="226">
        <v>16</v>
      </c>
      <c r="N887" s="162">
        <f t="shared" si="71"/>
        <v>157.31962999999999</v>
      </c>
      <c r="O887" s="161">
        <f>IF(H887="Accessories",0,(VLOOKUP(C887&amp;H887,EE!$I:$L,4,FALSE)))</f>
        <v>2.12</v>
      </c>
      <c r="P887" s="161">
        <f>IF('Simulação Added Value'!$M$5="GERENTE DE CONTA",((N887+O887)/(1-'Simulação Added Value'!$E$19)),((N887+O887)/(1-0.3)))</f>
        <v>218.41045205479452</v>
      </c>
      <c r="Q887" s="63" t="e">
        <f>IF('Simulação Added Value'!$M$5="GERENTE DE CONTA",(((N887+O887)+VLOOKUP(A887,'Simulação Added Value'!$N$42:$O$42,2,0))/(1-'Simulação Added Value'!$E$19)),(((((N887+O887)+VLOOKUP(A887,'Simulação Added Value'!$N$42:$O$42,2,0)))/(1-'Simulação Added Value'!$E$19))))</f>
        <v>#N/A</v>
      </c>
      <c r="R887" s="63"/>
      <c r="S887" s="188">
        <v>138.29</v>
      </c>
      <c r="T887" s="188">
        <f>VLOOKUP(A887,'[1]Copia Custo Periodico P_Simulad'!$A:$I,9,0)</f>
        <v>157.31962999999999</v>
      </c>
      <c r="U887" s="188">
        <f t="shared" si="68"/>
        <v>19.029629999999997</v>
      </c>
      <c r="V887" s="148">
        <f t="shared" si="69"/>
        <v>0.13760669607346876</v>
      </c>
      <c r="W887" s="188"/>
      <c r="X887" s="191"/>
      <c r="Y887" s="191"/>
    </row>
    <row r="888" spans="1:25" s="190" customFormat="1" ht="15" customHeight="1">
      <c r="A888" s="46" t="str">
        <f t="shared" si="67"/>
        <v>BR0124292060</v>
      </c>
      <c r="B888" s="190" t="s">
        <v>2626</v>
      </c>
      <c r="C888" s="190">
        <v>2060</v>
      </c>
      <c r="D888" s="190" t="s">
        <v>1124</v>
      </c>
      <c r="F888" s="190" t="s">
        <v>3114</v>
      </c>
      <c r="G888" s="190" t="s">
        <v>3129</v>
      </c>
      <c r="H888" s="190" t="s">
        <v>293</v>
      </c>
      <c r="M888" s="223">
        <v>18</v>
      </c>
      <c r="N888" s="162">
        <f t="shared" si="71"/>
        <v>153.17361</v>
      </c>
      <c r="O888" s="161">
        <f>IF(H888="Accessories",0,(VLOOKUP(C888&amp;H888,EE!$I:$L,4,FALSE)))</f>
        <v>2.12</v>
      </c>
      <c r="P888" s="161">
        <f>IF('Simulação Added Value'!$M$5="GERENTE DE CONTA",((N888+O888)/(1-'Simulação Added Value'!$E$19)),((N888+O888)/(1-0.3)))</f>
        <v>212.73097260273974</v>
      </c>
      <c r="S888" s="193"/>
      <c r="T888" s="193">
        <v>153.17361</v>
      </c>
      <c r="U888" s="188">
        <f t="shared" si="68"/>
        <v>153.17361</v>
      </c>
      <c r="V888" s="148">
        <f t="shared" si="69"/>
        <v>0</v>
      </c>
    </row>
    <row r="889" spans="1:25" s="190" customFormat="1" ht="15" customHeight="1">
      <c r="A889" s="46" t="str">
        <f t="shared" si="67"/>
        <v>BR0124302060</v>
      </c>
      <c r="B889" s="190" t="s">
        <v>2626</v>
      </c>
      <c r="C889" s="190">
        <v>2060</v>
      </c>
      <c r="D889" s="190" t="s">
        <v>1124</v>
      </c>
      <c r="F889" s="190" t="s">
        <v>3115</v>
      </c>
      <c r="G889" s="190" t="s">
        <v>3130</v>
      </c>
      <c r="H889" s="190" t="s">
        <v>293</v>
      </c>
      <c r="M889" s="223">
        <v>13.5</v>
      </c>
      <c r="N889" s="162">
        <f t="shared" si="71"/>
        <v>111.97447</v>
      </c>
      <c r="O889" s="161">
        <f>IF(H889="Accessories",0,(VLOOKUP(C889&amp;H889,EE!$I:$L,4,FALSE)))</f>
        <v>2.12</v>
      </c>
      <c r="P889" s="161">
        <f>IF('Simulação Added Value'!$M$5="GERENTE DE CONTA",((N889+O889)/(1-'Simulação Added Value'!$E$19)),((N889+O889)/(1-0.3)))</f>
        <v>156.29379452054795</v>
      </c>
      <c r="S889" s="193"/>
      <c r="T889" s="193">
        <v>111.97447</v>
      </c>
      <c r="U889" s="188">
        <f t="shared" si="68"/>
        <v>111.97447</v>
      </c>
      <c r="V889" s="148">
        <f t="shared" si="69"/>
        <v>0</v>
      </c>
    </row>
    <row r="890" spans="1:25" s="190" customFormat="1" ht="15" customHeight="1">
      <c r="A890" s="46" t="str">
        <f t="shared" si="67"/>
        <v>BR0124382061</v>
      </c>
      <c r="B890" s="190" t="s">
        <v>2626</v>
      </c>
      <c r="C890" s="190">
        <v>2061</v>
      </c>
      <c r="D890" s="190" t="s">
        <v>1124</v>
      </c>
      <c r="F890" s="190" t="s">
        <v>3118</v>
      </c>
      <c r="G890" s="190" t="s">
        <v>3133</v>
      </c>
      <c r="H890" s="190" t="s">
        <v>293</v>
      </c>
      <c r="M890" s="223">
        <v>15</v>
      </c>
      <c r="N890" s="162">
        <f t="shared" si="71"/>
        <v>130.60007000000002</v>
      </c>
      <c r="O890" s="161">
        <f>IF(H890="Accessories",0,(VLOOKUP(C890&amp;H890,EE!$I:$L,4,FALSE)))</f>
        <v>1.8</v>
      </c>
      <c r="P890" s="161">
        <f>IF('Simulação Added Value'!$M$5="GERENTE DE CONTA",((N890+O890)/(1-'Simulação Added Value'!$E$19)),((N890+O890)/(1-0.3)))</f>
        <v>181.36995890410964</v>
      </c>
      <c r="S890" s="193"/>
      <c r="T890" s="193">
        <v>130.60007000000002</v>
      </c>
      <c r="U890" s="188">
        <f t="shared" si="68"/>
        <v>130.60007000000002</v>
      </c>
      <c r="V890" s="148">
        <f t="shared" si="69"/>
        <v>0</v>
      </c>
    </row>
    <row r="891" spans="1:25" s="190" customFormat="1" ht="15" customHeight="1">
      <c r="A891" s="46" t="str">
        <f t="shared" si="67"/>
        <v>BR0124042064</v>
      </c>
      <c r="B891" s="190" t="s">
        <v>2626</v>
      </c>
      <c r="C891" s="190">
        <v>2064</v>
      </c>
      <c r="D891" s="190" t="s">
        <v>1124</v>
      </c>
      <c r="F891" s="190" t="s">
        <v>3390</v>
      </c>
      <c r="G891" s="190" t="s">
        <v>3391</v>
      </c>
      <c r="H891" s="190" t="s">
        <v>293</v>
      </c>
      <c r="M891" s="190">
        <v>15.5</v>
      </c>
      <c r="N891" s="162">
        <f t="shared" si="71"/>
        <v>139.74591000000001</v>
      </c>
      <c r="O891" s="161">
        <f>IF(H891="Accessories",0,(VLOOKUP(C891&amp;H891,EE!$I:$L,4,FALSE)))</f>
        <v>2.64</v>
      </c>
      <c r="P891" s="161">
        <f>IF('Simulação Added Value'!$M$5="GERENTE DE CONTA",((N891+O891)/(1-'Simulação Added Value'!$E$19)),((N891+O891)/(1-0.3)))</f>
        <v>195.04919178082193</v>
      </c>
      <c r="S891" s="193"/>
      <c r="T891" s="188">
        <f>VLOOKUP(A891,'[1]Copia Custo Periodico P_Simulad'!$A:$I,9,0)</f>
        <v>139.74591000000001</v>
      </c>
      <c r="U891" s="188">
        <f t="shared" si="68"/>
        <v>139.74591000000001</v>
      </c>
      <c r="V891" s="148">
        <f t="shared" si="69"/>
        <v>0</v>
      </c>
    </row>
    <row r="892" spans="1:25" s="190" customFormat="1" ht="15" customHeight="1">
      <c r="A892" s="46" t="str">
        <f t="shared" si="67"/>
        <v>BR0119872064</v>
      </c>
      <c r="B892" s="190" t="s">
        <v>2626</v>
      </c>
      <c r="C892" s="198">
        <v>2064</v>
      </c>
      <c r="D892" s="190" t="s">
        <v>1124</v>
      </c>
      <c r="F892" s="39" t="s">
        <v>1434</v>
      </c>
      <c r="G892" s="190" t="s">
        <v>2598</v>
      </c>
      <c r="H892" s="190" t="s">
        <v>392</v>
      </c>
      <c r="M892" s="225">
        <v>14.5</v>
      </c>
      <c r="N892" s="162">
        <f>S892</f>
        <v>121.89124</v>
      </c>
      <c r="O892" s="161">
        <f>IF(H892="Accessories",0,(VLOOKUP(C892&amp;H892,EE!$I:$L,4,FALSE)))</f>
        <v>2.64</v>
      </c>
      <c r="P892" s="161">
        <f>IF('Simulação Added Value'!$M$5="GERENTE DE CONTA",((N892+O892)/(1-'Simulação Added Value'!$E$19)),((N892+O892)/(1-0.3)))</f>
        <v>170.59073972602741</v>
      </c>
      <c r="S892" s="188">
        <v>121.89124</v>
      </c>
      <c r="T892" s="188">
        <f>VLOOKUP(A892,'[1]Copia Custo Periodico P_Simulad'!$A:$I,9,0)</f>
        <v>117.82845</v>
      </c>
      <c r="U892" s="188">
        <f t="shared" si="68"/>
        <v>-4.0627899999999926</v>
      </c>
      <c r="V892" s="148">
        <f t="shared" si="69"/>
        <v>-3.3331271385868222E-2</v>
      </c>
    </row>
    <row r="893" spans="1:25" s="190" customFormat="1" ht="15" customHeight="1">
      <c r="A893" s="46" t="str">
        <f t="shared" si="67"/>
        <v>BR0119152064</v>
      </c>
      <c r="B893" s="190" t="s">
        <v>2626</v>
      </c>
      <c r="C893" s="190">
        <v>2064</v>
      </c>
      <c r="D893" s="190" t="s">
        <v>1124</v>
      </c>
      <c r="E893" s="156"/>
      <c r="F893" s="245" t="s">
        <v>1425</v>
      </c>
      <c r="G893" s="190" t="s">
        <v>2779</v>
      </c>
      <c r="H893" s="190" t="s">
        <v>392</v>
      </c>
      <c r="M893" s="226">
        <v>18</v>
      </c>
      <c r="N893" s="162">
        <f>S893</f>
        <v>145.90084999999999</v>
      </c>
      <c r="O893" s="161">
        <f>IF(H893="Accessories",0,(VLOOKUP(C893&amp;H893,EE!$I:$L,4,FALSE)))</f>
        <v>2.64</v>
      </c>
      <c r="P893" s="161">
        <f>IF('Simulação Added Value'!$M$5="GERENTE DE CONTA",((N893+O893)/(1-'Simulação Added Value'!$E$19)),((N893+O893)/(1-0.3)))</f>
        <v>203.48061643835615</v>
      </c>
      <c r="S893" s="188">
        <v>145.90084999999999</v>
      </c>
      <c r="T893" s="188">
        <f>VLOOKUP(A893,'[1]Copia Custo Periodico P_Simulad'!$A:$I,9,0)</f>
        <v>143.54924</v>
      </c>
      <c r="U893" s="188">
        <f t="shared" si="68"/>
        <v>-2.3516099999999938</v>
      </c>
      <c r="V893" s="148">
        <f t="shared" si="69"/>
        <v>-1.6117863603947402E-2</v>
      </c>
    </row>
    <row r="894" spans="1:25" s="190" customFormat="1" ht="15" customHeight="1">
      <c r="A894" s="46" t="str">
        <f t="shared" si="67"/>
        <v>BR0119132064</v>
      </c>
      <c r="B894" s="190" t="s">
        <v>2626</v>
      </c>
      <c r="C894" s="190">
        <v>2064</v>
      </c>
      <c r="D894" s="190" t="s">
        <v>1124</v>
      </c>
      <c r="E894" s="156"/>
      <c r="F894" s="245" t="s">
        <v>1427</v>
      </c>
      <c r="G894" s="190" t="s">
        <v>2759</v>
      </c>
      <c r="H894" s="190" t="s">
        <v>392</v>
      </c>
      <c r="M894" s="223">
        <v>18</v>
      </c>
      <c r="N894" s="162">
        <f>S894</f>
        <v>150.19513000000001</v>
      </c>
      <c r="O894" s="161">
        <f>IF(H894="Accessories",0,(VLOOKUP(C894&amp;H894,EE!$I:$L,4,FALSE)))</f>
        <v>2.64</v>
      </c>
      <c r="P894" s="161">
        <f>IF('Simulação Added Value'!$M$5="GERENTE DE CONTA",((N894+O894)/(1-'Simulação Added Value'!$E$19)),((N894+O894)/(1-0.3)))</f>
        <v>209.36319178082192</v>
      </c>
      <c r="S894" s="188">
        <v>150.19513000000001</v>
      </c>
      <c r="T894" s="188">
        <f>VLOOKUP(A894,'[1]Copia Custo Periodico P_Simulad'!$A:$I,9,0)</f>
        <v>148.60334</v>
      </c>
      <c r="U894" s="188">
        <f t="shared" si="68"/>
        <v>-1.5917900000000031</v>
      </c>
      <c r="V894" s="148">
        <f t="shared" si="69"/>
        <v>-1.0598146557747934E-2</v>
      </c>
    </row>
    <row r="895" spans="1:25" s="190" customFormat="1" ht="15" customHeight="1">
      <c r="A895" s="46" t="str">
        <f t="shared" si="67"/>
        <v>BR0109732064</v>
      </c>
      <c r="B895" s="190" t="s">
        <v>2626</v>
      </c>
      <c r="C895" s="190">
        <v>2064</v>
      </c>
      <c r="D895" s="190" t="s">
        <v>1124</v>
      </c>
      <c r="F895" s="190" t="s">
        <v>1405</v>
      </c>
      <c r="G895" s="190" t="s">
        <v>2577</v>
      </c>
      <c r="H895" s="190" t="s">
        <v>392</v>
      </c>
      <c r="M895" s="227">
        <v>16.521809999999999</v>
      </c>
      <c r="N895" s="162">
        <f>S895</f>
        <v>146.77545000000001</v>
      </c>
      <c r="O895" s="161">
        <f>IF(H895="Accessories",0,(VLOOKUP(C895&amp;H895,EE!$I:$L,4,FALSE)))</f>
        <v>2.64</v>
      </c>
      <c r="P895" s="161">
        <f>IF('Simulação Added Value'!$M$5="GERENTE DE CONTA",((N895+O895)/(1-'Simulação Added Value'!$E$19)),((N895+O895)/(1-0.3)))</f>
        <v>204.67869863013698</v>
      </c>
      <c r="S895" s="188">
        <v>146.77545000000001</v>
      </c>
      <c r="T895" s="188">
        <f>VLOOKUP(A895,'[1]Copia Custo Periodico P_Simulad'!$A:$I,9,0)</f>
        <v>145.59514999999999</v>
      </c>
      <c r="U895" s="188">
        <f t="shared" si="68"/>
        <v>-1.1803000000000168</v>
      </c>
      <c r="V895" s="148">
        <f t="shared" si="69"/>
        <v>-8.0415355565254254E-3</v>
      </c>
    </row>
    <row r="896" spans="1:25" s="190" customFormat="1" ht="15" customHeight="1">
      <c r="A896" s="46" t="str">
        <f t="shared" si="67"/>
        <v>BR0104292064</v>
      </c>
      <c r="B896" s="190" t="s">
        <v>2626</v>
      </c>
      <c r="C896" s="190">
        <v>2064</v>
      </c>
      <c r="D896" s="190" t="s">
        <v>1124</v>
      </c>
      <c r="F896" s="39" t="s">
        <v>1415</v>
      </c>
      <c r="G896" s="190" t="s">
        <v>2799</v>
      </c>
      <c r="H896" s="190" t="s">
        <v>392</v>
      </c>
      <c r="M896" s="223">
        <v>16.521809999999999</v>
      </c>
      <c r="N896" s="162">
        <f>S896</f>
        <v>149.11144999999999</v>
      </c>
      <c r="O896" s="161">
        <f>IF(H896="Accessories",0,(VLOOKUP(C896&amp;H896,EE!$I:$L,4,FALSE)))</f>
        <v>2.64</v>
      </c>
      <c r="P896" s="161">
        <f>IF('Simulação Added Value'!$M$5="GERENTE DE CONTA",((N896+O896)/(1-'Simulação Added Value'!$E$19)),((N896+O896)/(1-0.3)))</f>
        <v>207.87869863013697</v>
      </c>
      <c r="S896" s="188">
        <v>149.11144999999999</v>
      </c>
      <c r="T896" s="188">
        <f>VLOOKUP(A896,'[1]Copia Custo Periodico P_Simulad'!$A:$I,9,0)</f>
        <v>147.92191</v>
      </c>
      <c r="U896" s="188">
        <f t="shared" si="68"/>
        <v>-1.1895399999999938</v>
      </c>
      <c r="V896" s="148">
        <f t="shared" si="69"/>
        <v>-7.9775228528727871E-3</v>
      </c>
    </row>
    <row r="897" spans="1:25" s="190" customFormat="1" ht="15" customHeight="1">
      <c r="A897" s="46" t="str">
        <f t="shared" si="67"/>
        <v>BR0115742064</v>
      </c>
      <c r="B897" s="190" t="s">
        <v>2626</v>
      </c>
      <c r="C897" s="190">
        <v>2064</v>
      </c>
      <c r="D897" s="190" t="s">
        <v>1124</v>
      </c>
      <c r="F897" s="39" t="s">
        <v>1376</v>
      </c>
      <c r="G897" s="190" t="s">
        <v>2845</v>
      </c>
      <c r="H897" s="190" t="s">
        <v>392</v>
      </c>
      <c r="M897" s="223">
        <v>16</v>
      </c>
      <c r="N897" s="162">
        <f t="shared" ref="N897:N928" si="72">T897</f>
        <v>131.67307</v>
      </c>
      <c r="O897" s="161">
        <f>IF(H897="Accessories",0,(VLOOKUP(C897&amp;H897,EE!$I:$L,4,FALSE)))</f>
        <v>2.64</v>
      </c>
      <c r="P897" s="161">
        <f>IF('Simulação Added Value'!$M$5="GERENTE DE CONTA",((N897+O897)/(1-'Simulação Added Value'!$E$19)),((N897+O897)/(1-0.3)))</f>
        <v>183.99050684931504</v>
      </c>
      <c r="S897" s="193">
        <v>131.67307</v>
      </c>
      <c r="T897" s="188">
        <f>VLOOKUP(A897,'[1]Copia Custo Periodico P_Simulad'!$A:$I,9,0)</f>
        <v>131.67307</v>
      </c>
      <c r="U897" s="188">
        <f t="shared" si="68"/>
        <v>0</v>
      </c>
      <c r="V897" s="148">
        <f t="shared" si="69"/>
        <v>0</v>
      </c>
    </row>
    <row r="898" spans="1:25" s="190" customFormat="1" ht="15" customHeight="1">
      <c r="A898" s="46" t="str">
        <f t="shared" si="67"/>
        <v>BR0119142064</v>
      </c>
      <c r="B898" s="190" t="s">
        <v>2626</v>
      </c>
      <c r="C898" s="190">
        <v>2064</v>
      </c>
      <c r="D898" s="190" t="s">
        <v>1124</v>
      </c>
      <c r="F898" s="39" t="s">
        <v>1424</v>
      </c>
      <c r="G898" s="190" t="s">
        <v>2779</v>
      </c>
      <c r="H898" s="190" t="s">
        <v>392</v>
      </c>
      <c r="M898" s="225">
        <v>18</v>
      </c>
      <c r="N898" s="162">
        <f t="shared" si="72"/>
        <v>144.44449</v>
      </c>
      <c r="O898" s="161">
        <f>IF(H898="Accessories",0,(VLOOKUP(C898&amp;H898,EE!$I:$L,4,FALSE)))</f>
        <v>2.64</v>
      </c>
      <c r="P898" s="161">
        <f>IF('Simulação Added Value'!$M$5="GERENTE DE CONTA",((N898+O898)/(1-'Simulação Added Value'!$E$19)),((N898+O898)/(1-0.3)))</f>
        <v>201.485602739726</v>
      </c>
      <c r="S898" s="193">
        <v>144.44449</v>
      </c>
      <c r="T898" s="188">
        <f>VLOOKUP(A898,'[1]Copia Custo Periodico P_Simulad'!$A:$I,9,0)</f>
        <v>144.44449</v>
      </c>
      <c r="U898" s="188">
        <f t="shared" si="68"/>
        <v>0</v>
      </c>
      <c r="V898" s="148">
        <f t="shared" si="69"/>
        <v>0</v>
      </c>
    </row>
    <row r="899" spans="1:25" s="190" customFormat="1" ht="15" customHeight="1">
      <c r="A899" s="46" t="str">
        <f t="shared" ref="A899:A962" si="73">F899&amp;C899</f>
        <v>BR0109892064</v>
      </c>
      <c r="B899" s="190" t="s">
        <v>2626</v>
      </c>
      <c r="C899" s="190">
        <v>2064</v>
      </c>
      <c r="D899" s="190" t="s">
        <v>1124</v>
      </c>
      <c r="E899" s="156"/>
      <c r="F899" s="245" t="s">
        <v>1414</v>
      </c>
      <c r="G899" s="190" t="s">
        <v>2757</v>
      </c>
      <c r="H899" s="190" t="s">
        <v>392</v>
      </c>
      <c r="M899" s="226">
        <v>16.521809999999999</v>
      </c>
      <c r="N899" s="162">
        <f t="shared" si="72"/>
        <v>141.11267000000001</v>
      </c>
      <c r="O899" s="161">
        <f>IF(H899="Accessories",0,(VLOOKUP(C899&amp;H899,EE!$I:$L,4,FALSE)))</f>
        <v>2.64</v>
      </c>
      <c r="P899" s="161">
        <f>IF('Simulação Added Value'!$M$5="GERENTE DE CONTA",((N899+O899)/(1-'Simulação Added Value'!$E$19)),((N899+O899)/(1-0.3)))</f>
        <v>196.92146575342466</v>
      </c>
      <c r="S899" s="188">
        <v>141.11267000000001</v>
      </c>
      <c r="T899" s="188">
        <f>VLOOKUP(A899,'[1]Copia Custo Periodico P_Simulad'!$A:$I,9,0)</f>
        <v>141.11267000000001</v>
      </c>
      <c r="U899" s="188">
        <f t="shared" ref="U899:U962" si="74">T899-S899</f>
        <v>0</v>
      </c>
      <c r="V899" s="148">
        <f t="shared" ref="V899:V962" si="75">IF(S899=0,0,T899/S899-1)</f>
        <v>0</v>
      </c>
    </row>
    <row r="900" spans="1:25" s="190" customFormat="1" ht="15" customHeight="1">
      <c r="A900" s="46" t="str">
        <f t="shared" si="73"/>
        <v>BR0104292060</v>
      </c>
      <c r="B900" s="190" t="s">
        <v>2626</v>
      </c>
      <c r="C900" s="190">
        <v>2060</v>
      </c>
      <c r="D900" s="190" t="s">
        <v>1124</v>
      </c>
      <c r="E900" s="157">
        <v>320010429</v>
      </c>
      <c r="F900" s="39" t="s">
        <v>1415</v>
      </c>
      <c r="G900" s="190" t="s">
        <v>1914</v>
      </c>
      <c r="H900" s="190" t="s">
        <v>392</v>
      </c>
      <c r="M900" s="226">
        <v>16.521809999999999</v>
      </c>
      <c r="N900" s="162">
        <f t="shared" si="72"/>
        <v>148.49214999999998</v>
      </c>
      <c r="O900" s="161">
        <f>IF(H900="Accessories",0,(VLOOKUP(C900&amp;H900,EE!$I:$L,4,FALSE)))</f>
        <v>2.12</v>
      </c>
      <c r="P900" s="161">
        <f>IF('Simulação Added Value'!$M$5="GERENTE DE CONTA",((N900+O900)/(1-'Simulação Added Value'!$E$19)),((N900+O900)/(1-0.3)))</f>
        <v>206.31801369863012</v>
      </c>
      <c r="Q900" s="63" t="e">
        <f>IF('Simulação Added Value'!$M$5="GERENTE DE CONTA",(((N900+O900)+VLOOKUP(A900,'Simulação Added Value'!$N$42:$O$42,2,0))/(1-'Simulação Added Value'!$E$19)),(((((N900+O900)+VLOOKUP(A900,'Simulação Added Value'!$N$42:$O$42,2,0)))/(1-'Simulação Added Value'!$E$19))))</f>
        <v>#N/A</v>
      </c>
      <c r="R900" s="63"/>
      <c r="S900" s="188">
        <v>148.49214999999998</v>
      </c>
      <c r="T900" s="188">
        <f>VLOOKUP(A900,'[1]Copia Custo Periodico P_Simulad'!$A:$I,9,0)</f>
        <v>148.49214999999998</v>
      </c>
      <c r="U900" s="188">
        <f t="shared" si="74"/>
        <v>0</v>
      </c>
      <c r="V900" s="148">
        <f t="shared" si="75"/>
        <v>0</v>
      </c>
      <c r="X900" s="191"/>
      <c r="Y900" s="191"/>
    </row>
    <row r="901" spans="1:25" s="190" customFormat="1" ht="15" customHeight="1">
      <c r="A901" s="46" t="str">
        <f t="shared" si="73"/>
        <v>BR0109892060</v>
      </c>
      <c r="B901" s="190" t="s">
        <v>2626</v>
      </c>
      <c r="C901" s="190">
        <v>2060</v>
      </c>
      <c r="D901" s="190" t="s">
        <v>1124</v>
      </c>
      <c r="E901" s="157">
        <v>320010989</v>
      </c>
      <c r="F901" s="39" t="s">
        <v>1414</v>
      </c>
      <c r="G901" s="190" t="s">
        <v>1913</v>
      </c>
      <c r="H901" s="190" t="s">
        <v>392</v>
      </c>
      <c r="M901" s="226">
        <v>16.521809999999999</v>
      </c>
      <c r="N901" s="162">
        <f t="shared" si="72"/>
        <v>137.82747000000001</v>
      </c>
      <c r="O901" s="161">
        <f>IF(H901="Accessories",0,(VLOOKUP(C901&amp;H901,EE!$I:$L,4,FALSE)))</f>
        <v>2.12</v>
      </c>
      <c r="P901" s="161">
        <f>IF('Simulação Added Value'!$M$5="GERENTE DE CONTA",((N901+O901)/(1-'Simulação Added Value'!$E$19)),((N901+O901)/(1-0.3)))</f>
        <v>191.70886301369865</v>
      </c>
      <c r="Q901" s="63" t="e">
        <f>IF('Simulação Added Value'!$M$5="GERENTE DE CONTA",(((N901+O901)+VLOOKUP(A901,'Simulação Added Value'!$N$42:$O$42,2,0))/(1-'Simulação Added Value'!$E$19)),(((((N901+O901)+VLOOKUP(A901,'Simulação Added Value'!$N$42:$O$42,2,0)))/(1-'Simulação Added Value'!$E$19))))</f>
        <v>#N/A</v>
      </c>
      <c r="R901" s="63"/>
      <c r="S901" s="188">
        <v>137.82747000000001</v>
      </c>
      <c r="T901" s="188">
        <f>VLOOKUP(A901,'[1]Copia Custo Periodico P_Simulad'!$A:$I,9,0)</f>
        <v>137.82747000000001</v>
      </c>
      <c r="U901" s="188">
        <f t="shared" si="74"/>
        <v>0</v>
      </c>
      <c r="V901" s="148">
        <f t="shared" si="75"/>
        <v>0</v>
      </c>
      <c r="X901" s="191"/>
      <c r="Y901" s="191"/>
    </row>
    <row r="902" spans="1:25" s="190" customFormat="1" ht="15" customHeight="1">
      <c r="A902" s="46" t="str">
        <f t="shared" si="73"/>
        <v>BR0101532060</v>
      </c>
      <c r="B902" s="190" t="s">
        <v>2626</v>
      </c>
      <c r="C902" s="190">
        <v>2060</v>
      </c>
      <c r="D902" s="190" t="s">
        <v>1124</v>
      </c>
      <c r="E902" s="157">
        <v>320010153</v>
      </c>
      <c r="F902" s="39" t="s">
        <v>1390</v>
      </c>
      <c r="G902" s="190" t="s">
        <v>1892</v>
      </c>
      <c r="H902" s="190" t="s">
        <v>392</v>
      </c>
      <c r="M902" s="226">
        <v>16</v>
      </c>
      <c r="N902" s="162">
        <f t="shared" si="72"/>
        <v>57.414999999999999</v>
      </c>
      <c r="O902" s="161">
        <f>IF(H902="Accessories",0,(VLOOKUP(C902&amp;H902,EE!$I:$L,4,FALSE)))</f>
        <v>2.12</v>
      </c>
      <c r="P902" s="161">
        <f>IF('Simulação Added Value'!$M$5="GERENTE DE CONTA",((N902+O902)/(1-'Simulação Added Value'!$E$19)),((N902+O902)/(1-0.3)))</f>
        <v>81.554794520547944</v>
      </c>
      <c r="Q902" s="63" t="e">
        <f>IF('Simulação Added Value'!$M$5="GERENTE DE CONTA",(((N902+O902)+VLOOKUP(A902,'Simulação Added Value'!$N$42:$O$42,2,0))/(1-'Simulação Added Value'!$E$19)),(((((N902+O902)+VLOOKUP(A902,'Simulação Added Value'!$N$42:$O$42,2,0)))/(1-'Simulação Added Value'!$E$19))))</f>
        <v>#N/A</v>
      </c>
      <c r="R902" s="63"/>
      <c r="S902" s="188">
        <v>57.414999999999999</v>
      </c>
      <c r="T902" s="188">
        <f>VLOOKUP(A902,'[1]Copia Custo Periodico P_Simulad'!$A:$I,9,0)</f>
        <v>57.414999999999999</v>
      </c>
      <c r="U902" s="188">
        <f t="shared" si="74"/>
        <v>0</v>
      </c>
      <c r="V902" s="148">
        <f t="shared" si="75"/>
        <v>0</v>
      </c>
      <c r="X902" s="191"/>
      <c r="Y902" s="191"/>
    </row>
    <row r="903" spans="1:25" s="190" customFormat="1" ht="15" customHeight="1">
      <c r="A903" s="46" t="str">
        <f t="shared" si="73"/>
        <v>BR0104302060</v>
      </c>
      <c r="B903" s="190" t="s">
        <v>2626</v>
      </c>
      <c r="C903" s="190">
        <v>2060</v>
      </c>
      <c r="D903" s="190" t="s">
        <v>1124</v>
      </c>
      <c r="E903" s="190">
        <v>320010430</v>
      </c>
      <c r="F903" s="39" t="s">
        <v>1393</v>
      </c>
      <c r="G903" s="190" t="s">
        <v>1877</v>
      </c>
      <c r="H903" s="190" t="s">
        <v>392</v>
      </c>
      <c r="M903" s="223">
        <v>16</v>
      </c>
      <c r="N903" s="162">
        <f t="shared" si="72"/>
        <v>57.063929999999999</v>
      </c>
      <c r="O903" s="161">
        <f>IF(H903="Accessories",0,(VLOOKUP(C903&amp;H903,EE!$I:$L,4,FALSE)))</f>
        <v>2.12</v>
      </c>
      <c r="P903" s="161">
        <f>IF('Simulação Added Value'!$M$5="GERENTE DE CONTA",((N903+O903)/(1-'Simulação Added Value'!$E$19)),((N903+O903)/(1-0.3)))</f>
        <v>81.073876712328769</v>
      </c>
      <c r="S903" s="188">
        <v>57.063929999999999</v>
      </c>
      <c r="T903" s="188">
        <f>VLOOKUP(A903,'[1]Copia Custo Periodico P_Simulad'!$A:$I,9,0)</f>
        <v>57.063929999999999</v>
      </c>
      <c r="U903" s="188">
        <f t="shared" si="74"/>
        <v>0</v>
      </c>
      <c r="V903" s="148">
        <f t="shared" si="75"/>
        <v>0</v>
      </c>
    </row>
    <row r="904" spans="1:25" s="190" customFormat="1" ht="15" customHeight="1">
      <c r="A904" s="46" t="str">
        <f t="shared" si="73"/>
        <v>BR0113542060</v>
      </c>
      <c r="B904" s="190" t="s">
        <v>2626</v>
      </c>
      <c r="C904" s="190">
        <v>2060</v>
      </c>
      <c r="D904" s="190" t="s">
        <v>1124</v>
      </c>
      <c r="F904" s="39" t="s">
        <v>2206</v>
      </c>
      <c r="G904" s="190" t="s">
        <v>2207</v>
      </c>
      <c r="H904" s="190" t="s">
        <v>392</v>
      </c>
      <c r="M904" s="223">
        <v>16.2</v>
      </c>
      <c r="N904" s="162">
        <f t="shared" si="72"/>
        <v>56.884999999999998</v>
      </c>
      <c r="O904" s="161">
        <f>IF(H904="Accessories",0,(VLOOKUP(C904&amp;H904,EE!$I:$L,4,FALSE)))</f>
        <v>2.12</v>
      </c>
      <c r="P904" s="161">
        <f>IF('Simulação Added Value'!$M$5="GERENTE DE CONTA",((N904+O904)/(1-'Simulação Added Value'!$E$19)),((N904+O904)/(1-0.3)))</f>
        <v>80.828767123287662</v>
      </c>
      <c r="S904" s="188">
        <v>56.884999999999998</v>
      </c>
      <c r="T904" s="188">
        <f>VLOOKUP(A904,'[1]Copia Custo Periodico P_Simulad'!$A:$I,9,0)</f>
        <v>56.884999999999998</v>
      </c>
      <c r="U904" s="188">
        <f t="shared" si="74"/>
        <v>0</v>
      </c>
      <c r="V904" s="148">
        <f t="shared" si="75"/>
        <v>0</v>
      </c>
    </row>
    <row r="905" spans="1:25" s="190" customFormat="1" ht="15" customHeight="1">
      <c r="A905" s="46" t="str">
        <f t="shared" si="73"/>
        <v>BR0115742060</v>
      </c>
      <c r="B905" s="190" t="s">
        <v>2626</v>
      </c>
      <c r="C905" s="190">
        <v>2060</v>
      </c>
      <c r="D905" s="190" t="s">
        <v>1124</v>
      </c>
      <c r="E905" s="190">
        <v>320011574</v>
      </c>
      <c r="F905" s="39" t="s">
        <v>1376</v>
      </c>
      <c r="G905" s="190" t="s">
        <v>1877</v>
      </c>
      <c r="H905" s="190" t="s">
        <v>392</v>
      </c>
      <c r="M905" s="226">
        <v>16</v>
      </c>
      <c r="N905" s="162">
        <f t="shared" si="72"/>
        <v>58.526159999999997</v>
      </c>
      <c r="O905" s="161">
        <f>IF(H905="Accessories",0,(VLOOKUP(C905&amp;H905,EE!$I:$L,4,FALSE)))</f>
        <v>2.12</v>
      </c>
      <c r="P905" s="161">
        <f>IF('Simulação Added Value'!$M$5="GERENTE DE CONTA",((N905+O905)/(1-'Simulação Added Value'!$E$19)),((N905+O905)/(1-0.3)))</f>
        <v>83.076931506849306</v>
      </c>
      <c r="S905" s="188">
        <v>58.526159999999997</v>
      </c>
      <c r="T905" s="188">
        <f>VLOOKUP(A905,'[1]Copia Custo Periodico P_Simulad'!$A:$I,9,0)</f>
        <v>58.526159999999997</v>
      </c>
      <c r="U905" s="188">
        <f t="shared" si="74"/>
        <v>0</v>
      </c>
      <c r="V905" s="148">
        <f t="shared" si="75"/>
        <v>0</v>
      </c>
      <c r="X905" s="191"/>
      <c r="Y905" s="191"/>
    </row>
    <row r="906" spans="1:25" s="190" customFormat="1" ht="15" customHeight="1">
      <c r="A906" s="46" t="str">
        <f t="shared" si="73"/>
        <v>BR0119132060</v>
      </c>
      <c r="B906" s="190" t="s">
        <v>2626</v>
      </c>
      <c r="C906" s="190">
        <v>2060</v>
      </c>
      <c r="D906" s="190" t="s">
        <v>1124</v>
      </c>
      <c r="E906" s="190">
        <v>320011913</v>
      </c>
      <c r="F906" s="39" t="s">
        <v>1427</v>
      </c>
      <c r="G906" s="190" t="s">
        <v>1922</v>
      </c>
      <c r="H906" s="190" t="s">
        <v>392</v>
      </c>
      <c r="M906" s="223">
        <v>18</v>
      </c>
      <c r="N906" s="162">
        <f t="shared" si="72"/>
        <v>66.669049999999999</v>
      </c>
      <c r="O906" s="161">
        <f>IF(H906="Accessories",0,(VLOOKUP(C906&amp;H906,EE!$I:$L,4,FALSE)))</f>
        <v>2.12</v>
      </c>
      <c r="P906" s="161">
        <f>IF('Simulação Added Value'!$M$5="GERENTE DE CONTA",((N906+O906)/(1-'Simulação Added Value'!$E$19)),((N906+O906)/(1-0.3)))</f>
        <v>94.23157534246576</v>
      </c>
      <c r="Q906" s="63" t="e">
        <f>IF('Simulação Added Value'!$M$5="GERENTE DE CONTA",(((N906+O906)+VLOOKUP(A906,'Simulação Added Value'!$N$42:$O$42,2,0))/(1-'Simulação Added Value'!$E$19)),(((((N906+O906)+VLOOKUP(A906,'Simulação Added Value'!$N$42:$O$42,2,0)))/(1-'Simulação Added Value'!$E$19))))</f>
        <v>#N/A</v>
      </c>
      <c r="R906" s="63"/>
      <c r="S906" s="188">
        <v>66.669049999999999</v>
      </c>
      <c r="T906" s="188">
        <f>VLOOKUP(A906,'[1]Copia Custo Periodico P_Simulad'!$A:$I,9,0)</f>
        <v>66.669049999999999</v>
      </c>
      <c r="U906" s="188">
        <f t="shared" si="74"/>
        <v>0</v>
      </c>
      <c r="V906" s="148">
        <f t="shared" si="75"/>
        <v>0</v>
      </c>
    </row>
    <row r="907" spans="1:25" s="190" customFormat="1" ht="15" customHeight="1">
      <c r="A907" s="46" t="str">
        <f t="shared" si="73"/>
        <v>BR0119142060</v>
      </c>
      <c r="B907" s="190" t="s">
        <v>2626</v>
      </c>
      <c r="C907" s="190">
        <v>2060</v>
      </c>
      <c r="D907" s="190" t="s">
        <v>1124</v>
      </c>
      <c r="E907" s="190">
        <v>320011914</v>
      </c>
      <c r="F907" s="39" t="s">
        <v>1424</v>
      </c>
      <c r="G907" s="190" t="s">
        <v>1920</v>
      </c>
      <c r="H907" s="190" t="s">
        <v>392</v>
      </c>
      <c r="M907" s="223">
        <v>18</v>
      </c>
      <c r="N907" s="162">
        <f t="shared" si="72"/>
        <v>63.537350000000004</v>
      </c>
      <c r="O907" s="161">
        <f>IF(H907="Accessories",0,(VLOOKUP(C907&amp;H907,EE!$I:$L,4,FALSE)))</f>
        <v>2.12</v>
      </c>
      <c r="P907" s="161">
        <f>IF('Simulação Added Value'!$M$5="GERENTE DE CONTA",((N907+O907)/(1-'Simulação Added Value'!$E$19)),((N907+O907)/(1-0.3)))</f>
        <v>89.941575342465768</v>
      </c>
      <c r="Q907" s="63" t="e">
        <f>IF('Simulação Added Value'!$M$5="GERENTE DE CONTA",(((N907+O907)+VLOOKUP(A907,'Simulação Added Value'!$N$42:$O$42,2,0))/(1-'Simulação Added Value'!$E$19)),(((((N907+O907)+VLOOKUP(A907,'Simulação Added Value'!$N$42:$O$42,2,0)))/(1-'Simulação Added Value'!$E$19))))</f>
        <v>#N/A</v>
      </c>
      <c r="R907" s="63"/>
      <c r="S907" s="188">
        <v>63.537350000000004</v>
      </c>
      <c r="T907" s="188">
        <f>VLOOKUP(A907,'[1]Copia Custo Periodico P_Simulad'!$A:$I,9,0)</f>
        <v>63.537350000000004</v>
      </c>
      <c r="U907" s="188">
        <f t="shared" si="74"/>
        <v>0</v>
      </c>
      <c r="V907" s="148">
        <f t="shared" si="75"/>
        <v>0</v>
      </c>
    </row>
    <row r="908" spans="1:25" s="190" customFormat="1" ht="15" customHeight="1">
      <c r="A908" s="46" t="str">
        <f t="shared" si="73"/>
        <v>BR0119152060</v>
      </c>
      <c r="B908" s="190" t="s">
        <v>2626</v>
      </c>
      <c r="C908" s="190">
        <v>2060</v>
      </c>
      <c r="D908" s="190" t="s">
        <v>1124</v>
      </c>
      <c r="E908" s="190">
        <v>320011915</v>
      </c>
      <c r="F908" s="39" t="s">
        <v>1425</v>
      </c>
      <c r="G908" s="190" t="s">
        <v>1920</v>
      </c>
      <c r="H908" s="190" t="s">
        <v>392</v>
      </c>
      <c r="M908" s="223">
        <v>18</v>
      </c>
      <c r="N908" s="162">
        <f t="shared" si="72"/>
        <v>63.533529999999999</v>
      </c>
      <c r="O908" s="161">
        <f>IF(H908="Accessories",0,(VLOOKUP(C908&amp;H908,EE!$I:$L,4,FALSE)))</f>
        <v>2.12</v>
      </c>
      <c r="P908" s="161">
        <f>IF('Simulação Added Value'!$M$5="GERENTE DE CONTA",((N908+O908)/(1-'Simulação Added Value'!$E$19)),((N908+O908)/(1-0.3)))</f>
        <v>89.936342465753427</v>
      </c>
      <c r="Q908" s="63" t="e">
        <f>IF('Simulação Added Value'!$M$5="GERENTE DE CONTA",(((N908+O908)+VLOOKUP(A908,'Simulação Added Value'!$N$42:$O$42,2,0))/(1-'Simulação Added Value'!$E$19)),(((((N908+O908)+VLOOKUP(A908,'Simulação Added Value'!$N$42:$O$42,2,0)))/(1-'Simulação Added Value'!$E$19))))</f>
        <v>#N/A</v>
      </c>
      <c r="R908" s="63"/>
      <c r="S908" s="188">
        <v>63.533529999999999</v>
      </c>
      <c r="T908" s="188">
        <f>VLOOKUP(A908,'[1]Copia Custo Periodico P_Simulad'!$A:$I,9,0)</f>
        <v>63.533529999999999</v>
      </c>
      <c r="U908" s="188">
        <f t="shared" si="74"/>
        <v>0</v>
      </c>
      <c r="V908" s="148">
        <f t="shared" si="75"/>
        <v>0</v>
      </c>
    </row>
    <row r="909" spans="1:25" s="190" customFormat="1" ht="15" customHeight="1">
      <c r="A909" s="46" t="str">
        <f t="shared" si="73"/>
        <v>BR0120192060</v>
      </c>
      <c r="B909" s="190" t="s">
        <v>2626</v>
      </c>
      <c r="C909" s="198">
        <v>2060</v>
      </c>
      <c r="D909" s="190" t="s">
        <v>1124</v>
      </c>
      <c r="F909" s="39" t="s">
        <v>1441</v>
      </c>
      <c r="G909" s="190" t="s">
        <v>2581</v>
      </c>
      <c r="H909" s="190" t="s">
        <v>392</v>
      </c>
      <c r="M909" s="227">
        <v>15.5</v>
      </c>
      <c r="N909" s="162">
        <f t="shared" si="72"/>
        <v>67.330789999999993</v>
      </c>
      <c r="O909" s="161">
        <f>IF(H909="Accessories",0,(VLOOKUP(C909&amp;H909,EE!$I:$L,4,FALSE)))</f>
        <v>2.12</v>
      </c>
      <c r="P909" s="161">
        <f>IF('Simulação Added Value'!$M$5="GERENTE DE CONTA",((N909+O909)/(1-'Simulação Added Value'!$E$19)),((N909+O909)/(1-0.3)))</f>
        <v>95.138068493150683</v>
      </c>
      <c r="S909" s="188">
        <v>67.330789999999993</v>
      </c>
      <c r="T909" s="188">
        <f>VLOOKUP(A909,'[1]Copia Custo Periodico P_Simulad'!$A:$I,9,0)</f>
        <v>67.330789999999993</v>
      </c>
      <c r="U909" s="188">
        <f t="shared" si="74"/>
        <v>0</v>
      </c>
      <c r="V909" s="148">
        <f t="shared" si="75"/>
        <v>0</v>
      </c>
    </row>
    <row r="910" spans="1:25" s="190" customFormat="1" ht="15" customHeight="1">
      <c r="A910" s="46" t="str">
        <f t="shared" si="73"/>
        <v>BR0120192064</v>
      </c>
      <c r="B910" s="190" t="s">
        <v>2626</v>
      </c>
      <c r="C910" s="190">
        <v>2064</v>
      </c>
      <c r="D910" s="190" t="s">
        <v>1124</v>
      </c>
      <c r="E910" s="190">
        <v>320012019</v>
      </c>
      <c r="F910" s="39" t="s">
        <v>1441</v>
      </c>
      <c r="G910" s="190" t="s">
        <v>1933</v>
      </c>
      <c r="H910" s="190" t="s">
        <v>392</v>
      </c>
      <c r="M910" s="223">
        <v>15.5</v>
      </c>
      <c r="N910" s="162">
        <f t="shared" si="72"/>
        <v>73.233900000000006</v>
      </c>
      <c r="O910" s="161">
        <f>IF(H910="Accessories",0,(VLOOKUP(C910&amp;H910,EE!$I:$L,4,FALSE)))</f>
        <v>2.64</v>
      </c>
      <c r="P910" s="161">
        <f>IF('Simulação Added Value'!$M$5="GERENTE DE CONTA",((N910+O910)/(1-'Simulação Added Value'!$E$19)),((N910+O910)/(1-0.3)))</f>
        <v>103.9368493150685</v>
      </c>
      <c r="S910" s="188">
        <v>73.233900000000006</v>
      </c>
      <c r="T910" s="188">
        <f>VLOOKUP(A910,'[1]Copia Custo Periodico P_Simulad'!$A:$I,9,0)</f>
        <v>73.233900000000006</v>
      </c>
      <c r="U910" s="188">
        <f t="shared" si="74"/>
        <v>0</v>
      </c>
      <c r="V910" s="148">
        <f t="shared" si="75"/>
        <v>0</v>
      </c>
    </row>
    <row r="911" spans="1:25" s="190" customFormat="1" ht="15" customHeight="1">
      <c r="A911" s="46" t="str">
        <f t="shared" si="73"/>
        <v>BR0121502061</v>
      </c>
      <c r="B911" s="190" t="s">
        <v>2626</v>
      </c>
      <c r="C911" s="198">
        <v>2061</v>
      </c>
      <c r="D911" s="190" t="s">
        <v>1124</v>
      </c>
      <c r="F911" s="39" t="s">
        <v>2526</v>
      </c>
      <c r="G911" s="190" t="s">
        <v>2592</v>
      </c>
      <c r="H911" s="190" t="s">
        <v>392</v>
      </c>
      <c r="M911" s="227">
        <v>16</v>
      </c>
      <c r="N911" s="162">
        <f t="shared" si="72"/>
        <v>56.912689999999998</v>
      </c>
      <c r="O911" s="161">
        <f>IF(H911="Accessories",0,(VLOOKUP(C911&amp;H911,EE!$I:$L,4,FALSE)))</f>
        <v>1.8</v>
      </c>
      <c r="P911" s="161">
        <f>IF('Simulação Added Value'!$M$5="GERENTE DE CONTA",((N911+O911)/(1-'Simulação Added Value'!$E$19)),((N911+O911)/(1-0.3)))</f>
        <v>80.428342465753417</v>
      </c>
      <c r="S911" s="188">
        <v>56.912689999999998</v>
      </c>
      <c r="T911" s="188">
        <f>VLOOKUP(A911,'[1]Copia Custo Periodico P_Simulad'!$A:$I,9,0)</f>
        <v>56.912689999999998</v>
      </c>
      <c r="U911" s="188">
        <f t="shared" si="74"/>
        <v>0</v>
      </c>
      <c r="V911" s="148">
        <f t="shared" si="75"/>
        <v>0</v>
      </c>
    </row>
    <row r="912" spans="1:25" s="190" customFormat="1" ht="15" customHeight="1">
      <c r="A912" s="46" t="str">
        <f t="shared" si="73"/>
        <v>BR0121882061</v>
      </c>
      <c r="B912" s="190" t="s">
        <v>2626</v>
      </c>
      <c r="C912" s="198">
        <v>2061</v>
      </c>
      <c r="D912" s="190" t="s">
        <v>1124</v>
      </c>
      <c r="F912" s="39" t="s">
        <v>2527</v>
      </c>
      <c r="G912" s="190" t="s">
        <v>2593</v>
      </c>
      <c r="H912" s="190" t="s">
        <v>392</v>
      </c>
      <c r="M912" s="227">
        <v>17</v>
      </c>
      <c r="N912" s="162">
        <f t="shared" si="72"/>
        <v>60.821599999999997</v>
      </c>
      <c r="O912" s="161">
        <f>IF(H912="Accessories",0,(VLOOKUP(C912&amp;H912,EE!$I:$L,4,FALSE)))</f>
        <v>1.8</v>
      </c>
      <c r="P912" s="161">
        <f>IF('Simulação Added Value'!$M$5="GERENTE DE CONTA",((N912+O912)/(1-'Simulação Added Value'!$E$19)),((N912+O912)/(1-0.3)))</f>
        <v>85.783013698630128</v>
      </c>
      <c r="S912" s="188">
        <v>60.821599999999997</v>
      </c>
      <c r="T912" s="188">
        <f>VLOOKUP(A912,'[1]Copia Custo Periodico P_Simulad'!$A:$I,9,0)</f>
        <v>60.821599999999997</v>
      </c>
      <c r="U912" s="188">
        <f t="shared" si="74"/>
        <v>0</v>
      </c>
      <c r="V912" s="148">
        <f t="shared" si="75"/>
        <v>0</v>
      </c>
    </row>
    <row r="913" spans="1:25" s="190" customFormat="1" ht="15" customHeight="1">
      <c r="A913" s="46" t="str">
        <f t="shared" si="73"/>
        <v>BR0123692064</v>
      </c>
      <c r="B913" s="190" t="s">
        <v>2626</v>
      </c>
      <c r="C913" s="198">
        <v>2064</v>
      </c>
      <c r="D913" s="190" t="s">
        <v>1124</v>
      </c>
      <c r="F913" s="39" t="s">
        <v>3016</v>
      </c>
      <c r="G913" s="190" t="s">
        <v>3017</v>
      </c>
      <c r="H913" s="190" t="s">
        <v>392</v>
      </c>
      <c r="M913" s="227">
        <v>16.5</v>
      </c>
      <c r="N913" s="162">
        <f t="shared" si="72"/>
        <v>130.36181999999999</v>
      </c>
      <c r="O913" s="161">
        <f>IF(H913="Accessories",0,(VLOOKUP(C913&amp;H913,EE!$I:$L,4,FALSE)))</f>
        <v>2.64</v>
      </c>
      <c r="P913" s="161">
        <f>IF('Simulação Added Value'!$M$5="GERENTE DE CONTA",((N913+O913)/(1-'Simulação Added Value'!$E$19)),((N913+O913)/(1-0.3)))</f>
        <v>182.19427397260273</v>
      </c>
      <c r="Q913" s="63" t="e">
        <f>IF('Simulação Added Value'!$M$5="GERENTE DE CONTA",(((N913+O913)+VLOOKUP(A913,'Simulação Added Value'!$N$42:$O$42,2,0))/(1-'Simulação Added Value'!$E$19)),(((((N913+O913)+VLOOKUP(A913,'Simulação Added Value'!$N$42:$O$42,2,0)))/(1-'Simulação Added Value'!$E$19))))</f>
        <v>#N/A</v>
      </c>
      <c r="R913" s="63"/>
      <c r="S913" s="188">
        <v>130.36181999999999</v>
      </c>
      <c r="T913" s="188">
        <f>VLOOKUP(A913,'[1]Copia Custo Periodico P_Simulad'!$A:$I,9,0)</f>
        <v>130.36181999999999</v>
      </c>
      <c r="U913" s="188">
        <f t="shared" si="74"/>
        <v>0</v>
      </c>
      <c r="V913" s="148">
        <f t="shared" si="75"/>
        <v>0</v>
      </c>
    </row>
    <row r="914" spans="1:25" s="190" customFormat="1" ht="15" customHeight="1">
      <c r="A914" s="46" t="str">
        <f t="shared" si="73"/>
        <v>BR0123702064</v>
      </c>
      <c r="B914" s="190" t="s">
        <v>2626</v>
      </c>
      <c r="C914" s="198">
        <v>2064</v>
      </c>
      <c r="D914" s="190" t="s">
        <v>1124</v>
      </c>
      <c r="F914" s="39" t="s">
        <v>2997</v>
      </c>
      <c r="G914" s="190" t="s">
        <v>2998</v>
      </c>
      <c r="H914" s="190" t="s">
        <v>392</v>
      </c>
      <c r="M914" s="227">
        <v>16.5</v>
      </c>
      <c r="N914" s="162">
        <f t="shared" si="72"/>
        <v>102.63759999999999</v>
      </c>
      <c r="O914" s="161">
        <f>IF(H914="Accessories",0,(VLOOKUP(C914&amp;H914,EE!$I:$L,4,FALSE)))</f>
        <v>2.64</v>
      </c>
      <c r="P914" s="161">
        <f>IF('Simulação Added Value'!$M$5="GERENTE DE CONTA",((N914+O914)/(1-'Simulação Added Value'!$E$19)),((N914+O914)/(1-0.3)))</f>
        <v>144.21589041095891</v>
      </c>
      <c r="Q914" s="63" t="e">
        <f>IF('Simulação Added Value'!$M$5="GERENTE DE CONTA",(((N914+O914)+VLOOKUP(A914,'Simulação Added Value'!$N$42:$O$42,2,0))/(1-'Simulação Added Value'!$E$19)),(((((N914+O914)+VLOOKUP(A914,'Simulação Added Value'!$N$42:$O$42,2,0)))/(1-'Simulação Added Value'!$E$19))))</f>
        <v>#N/A</v>
      </c>
      <c r="R914" s="63"/>
      <c r="S914" s="188">
        <v>102.63759999999999</v>
      </c>
      <c r="T914" s="188">
        <f>VLOOKUP(A914,'[1]Copia Custo Periodico P_Simulad'!$A:$I,9,0)</f>
        <v>102.63759999999999</v>
      </c>
      <c r="U914" s="188">
        <f t="shared" si="74"/>
        <v>0</v>
      </c>
      <c r="V914" s="148">
        <f t="shared" si="75"/>
        <v>0</v>
      </c>
    </row>
    <row r="915" spans="1:25" s="190" customFormat="1" ht="15" customHeight="1">
      <c r="A915" s="46" t="str">
        <f t="shared" si="73"/>
        <v>BR0104302064</v>
      </c>
      <c r="B915" s="190" t="s">
        <v>2626</v>
      </c>
      <c r="C915" s="190">
        <v>2064</v>
      </c>
      <c r="D915" s="190" t="s">
        <v>1124</v>
      </c>
      <c r="F915" s="39" t="s">
        <v>1393</v>
      </c>
      <c r="G915" s="190" t="s">
        <v>2845</v>
      </c>
      <c r="H915" s="190" t="s">
        <v>392</v>
      </c>
      <c r="M915" s="223">
        <v>16</v>
      </c>
      <c r="N915" s="162">
        <f t="shared" si="72"/>
        <v>133.29990999999998</v>
      </c>
      <c r="O915" s="161">
        <f>IF(H915="Accessories",0,(VLOOKUP(C915&amp;H915,EE!$I:$L,4,FALSE)))</f>
        <v>2.64</v>
      </c>
      <c r="P915" s="161">
        <f>IF('Simulação Added Value'!$M$5="GERENTE DE CONTA",((N915+O915)/(1-'Simulação Added Value'!$E$19)),((N915+O915)/(1-0.3)))</f>
        <v>186.2190547945205</v>
      </c>
      <c r="S915" s="193">
        <v>133.29990999999998</v>
      </c>
      <c r="T915" s="188">
        <f>VLOOKUP(A915,'[1]Copia Custo Periodico P_Simulad'!$A:$I,9,0)</f>
        <v>133.29990999999998</v>
      </c>
      <c r="U915" s="188">
        <f t="shared" si="74"/>
        <v>0</v>
      </c>
      <c r="V915" s="148">
        <f t="shared" si="75"/>
        <v>0</v>
      </c>
    </row>
    <row r="916" spans="1:25" s="190" customFormat="1" ht="15" customHeight="1">
      <c r="A916" s="46" t="str">
        <f t="shared" si="73"/>
        <v>BR0109732060</v>
      </c>
      <c r="B916" s="190" t="s">
        <v>2626</v>
      </c>
      <c r="C916" s="190">
        <v>2060</v>
      </c>
      <c r="D916" s="190" t="s">
        <v>1124</v>
      </c>
      <c r="E916" s="157">
        <v>320010973</v>
      </c>
      <c r="F916" s="39" t="s">
        <v>1405</v>
      </c>
      <c r="G916" s="190" t="s">
        <v>1904</v>
      </c>
      <c r="H916" s="190" t="s">
        <v>392</v>
      </c>
      <c r="M916" s="226">
        <v>16.521809999999999</v>
      </c>
      <c r="N916" s="162">
        <f t="shared" si="72"/>
        <v>173.05839</v>
      </c>
      <c r="O916" s="161">
        <f>IF(H916="Accessories",0,(VLOOKUP(C916&amp;H916,EE!$I:$L,4,FALSE)))</f>
        <v>2.12</v>
      </c>
      <c r="P916" s="161">
        <f>IF('Simulação Added Value'!$M$5="GERENTE DE CONTA",((N916+O916)/(1-'Simulação Added Value'!$E$19)),((N916+O916)/(1-0.3)))</f>
        <v>239.97039726027398</v>
      </c>
      <c r="Q916" s="63" t="e">
        <f>IF('Simulação Added Value'!$M$5="GERENTE DE CONTA",(((N916+O916)+VLOOKUP(A916,'Simulação Added Value'!$N$42:$O$42,2,0))/(1-'Simulação Added Value'!$E$19)),(((((N916+O916)+VLOOKUP(A916,'Simulação Added Value'!$N$42:$O$42,2,0)))/(1-'Simulação Added Value'!$E$19))))</f>
        <v>#N/A</v>
      </c>
      <c r="R916" s="63"/>
      <c r="S916" s="188">
        <v>173.05839</v>
      </c>
      <c r="T916" s="188">
        <f>VLOOKUP(A916,'[1]Copia Custo Periodico P_Simulad'!$A:$I,9,0)</f>
        <v>173.05839</v>
      </c>
      <c r="U916" s="188">
        <f t="shared" si="74"/>
        <v>0</v>
      </c>
      <c r="V916" s="148">
        <f t="shared" si="75"/>
        <v>0</v>
      </c>
      <c r="X916" s="191"/>
      <c r="Y916" s="191"/>
    </row>
    <row r="917" spans="1:25" s="190" customFormat="1" ht="15" customHeight="1">
      <c r="A917" s="46" t="str">
        <f t="shared" si="73"/>
        <v>BR0119872060</v>
      </c>
      <c r="B917" s="190" t="s">
        <v>2626</v>
      </c>
      <c r="C917" s="190">
        <v>2060</v>
      </c>
      <c r="D917" s="190" t="s">
        <v>1124</v>
      </c>
      <c r="E917" s="190">
        <v>320011987</v>
      </c>
      <c r="F917" s="39" t="s">
        <v>1434</v>
      </c>
      <c r="G917" s="190" t="s">
        <v>1927</v>
      </c>
      <c r="H917" s="190" t="s">
        <v>392</v>
      </c>
      <c r="M917" s="223">
        <v>14.5</v>
      </c>
      <c r="N917" s="162">
        <f t="shared" si="72"/>
        <v>121.73055000000001</v>
      </c>
      <c r="O917" s="161">
        <f>IF(H917="Accessories",0,(VLOOKUP(C917&amp;H917,EE!$I:$L,4,FALSE)))</f>
        <v>2.12</v>
      </c>
      <c r="P917" s="161">
        <f>IF('Simulação Added Value'!$M$5="GERENTE DE CONTA",((N917+O917)/(1-'Simulação Added Value'!$E$19)),((N917+O917)/(1-0.3)))</f>
        <v>169.6582876712329</v>
      </c>
      <c r="S917" s="188">
        <v>121.73055000000001</v>
      </c>
      <c r="T917" s="188">
        <f>VLOOKUP(A917,'[1]Copia Custo Periodico P_Simulad'!$A:$I,9,0)</f>
        <v>121.73055000000001</v>
      </c>
      <c r="U917" s="188">
        <f t="shared" si="74"/>
        <v>0</v>
      </c>
      <c r="V917" s="148">
        <f t="shared" si="75"/>
        <v>0</v>
      </c>
    </row>
    <row r="918" spans="1:25" s="190" customFormat="1" ht="15" customHeight="1">
      <c r="A918" s="46" t="str">
        <f t="shared" si="73"/>
        <v>BR0121282064</v>
      </c>
      <c r="B918" s="190" t="s">
        <v>2626</v>
      </c>
      <c r="C918" s="190">
        <v>2064</v>
      </c>
      <c r="D918" s="190" t="s">
        <v>1124</v>
      </c>
      <c r="E918" s="156"/>
      <c r="F918" s="245" t="s">
        <v>2648</v>
      </c>
      <c r="G918" s="190" t="s">
        <v>2676</v>
      </c>
      <c r="H918" s="182" t="s">
        <v>392</v>
      </c>
      <c r="M918" s="226">
        <v>20</v>
      </c>
      <c r="N918" s="162">
        <f t="shared" si="72"/>
        <v>182.09802999999999</v>
      </c>
      <c r="O918" s="161">
        <f>IF(H918="Accessories",0,(VLOOKUP(C918&amp;H918,EE!$I:$L,4,FALSE)))</f>
        <v>2.64</v>
      </c>
      <c r="P918" s="161">
        <f>IF('Simulação Added Value'!$M$5="GERENTE DE CONTA",((N918+O918)/(1-'Simulação Added Value'!$E$19)),((N918+O918)/(1-0.3)))</f>
        <v>253.06579452054791</v>
      </c>
      <c r="S918" s="188">
        <v>181.63115999999999</v>
      </c>
      <c r="T918" s="188">
        <f>VLOOKUP(A918,'[1]Copia Custo Periodico P_Simulad'!$A:$I,9,0)</f>
        <v>182.09802999999999</v>
      </c>
      <c r="U918" s="188">
        <f t="shared" si="74"/>
        <v>0.46687000000000012</v>
      </c>
      <c r="V918" s="148">
        <f t="shared" si="75"/>
        <v>2.5704289946724135E-3</v>
      </c>
    </row>
    <row r="919" spans="1:25" s="190" customFormat="1" ht="15" customHeight="1">
      <c r="A919" s="46" t="str">
        <f t="shared" si="73"/>
        <v>BR0123682064</v>
      </c>
      <c r="B919" s="190" t="s">
        <v>2626</v>
      </c>
      <c r="C919" s="190">
        <v>2064</v>
      </c>
      <c r="D919" s="190" t="s">
        <v>1124</v>
      </c>
      <c r="F919" s="190" t="s">
        <v>3037</v>
      </c>
      <c r="G919" s="190" t="s">
        <v>3059</v>
      </c>
      <c r="H919" s="190" t="s">
        <v>392</v>
      </c>
      <c r="M919" s="227">
        <v>14.5</v>
      </c>
      <c r="N919" s="162">
        <f t="shared" si="72"/>
        <v>150.34961999999999</v>
      </c>
      <c r="O919" s="161">
        <f>IF(H919="Accessories",0,(VLOOKUP(C919&amp;H919,EE!$I:$L,4,FALSE)))</f>
        <v>2.64</v>
      </c>
      <c r="P919" s="161">
        <f>IF('Simulação Added Value'!$M$5="GERENTE DE CONTA",((N919+O919)/(1-'Simulação Added Value'!$E$19)),((N919+O919)/(1-0.3)))</f>
        <v>209.57482191780818</v>
      </c>
      <c r="S919" s="188">
        <v>149.54997</v>
      </c>
      <c r="T919" s="188">
        <f>VLOOKUP(A919,'[1]Copia Custo Periodico P_Simulad'!$A:$I,9,0)</f>
        <v>150.34961999999999</v>
      </c>
      <c r="U919" s="188">
        <f t="shared" si="74"/>
        <v>0.79964999999998554</v>
      </c>
      <c r="V919" s="148">
        <f t="shared" si="75"/>
        <v>5.3470421959962433E-3</v>
      </c>
    </row>
    <row r="920" spans="1:25" s="190" customFormat="1" ht="15" customHeight="1">
      <c r="A920" s="46" t="str">
        <f t="shared" si="73"/>
        <v>BR0052951040</v>
      </c>
      <c r="B920" s="190" t="s">
        <v>703</v>
      </c>
      <c r="C920" s="190">
        <v>1040</v>
      </c>
      <c r="D920" s="190" t="s">
        <v>1125</v>
      </c>
      <c r="E920" s="164">
        <v>320005295</v>
      </c>
      <c r="F920" s="39" t="s">
        <v>1444</v>
      </c>
      <c r="G920" s="190" t="s">
        <v>1936</v>
      </c>
      <c r="H920" s="190" t="s">
        <v>420</v>
      </c>
      <c r="I920" s="159"/>
      <c r="J920" s="159"/>
      <c r="K920" s="160"/>
      <c r="L920" s="159"/>
      <c r="M920" s="227">
        <v>4.8979999999999997</v>
      </c>
      <c r="N920" s="162">
        <f t="shared" si="72"/>
        <v>30.39997</v>
      </c>
      <c r="O920" s="161">
        <f>IF(H920="Accessories",0,(VLOOKUP(C920&amp;H920,EE!$I:$L,4,FALSE)))</f>
        <v>3.06</v>
      </c>
      <c r="P920" s="161">
        <f>IF('Simulação Added Value'!$M$5="GERENTE DE CONTA",((N920+O920)/(1-'Simulação Added Value'!$E$19)),((N920+O920)/(1-0.3)))</f>
        <v>45.835575342465752</v>
      </c>
      <c r="Q920" s="63" t="e">
        <f>IF('Simulação Added Value'!$M$5="GERENTE DE CONTA",(((N920+O920)+VLOOKUP(A920,'Simulação Added Value'!$N$42:$O$42,2,0))/(1-'Simulação Added Value'!$E$19)),(((((N920+O920)+VLOOKUP(A920,'Simulação Added Value'!$N$42:$O$42,2,0)))/(1-'Simulação Added Value'!$E$19))))</f>
        <v>#N/A</v>
      </c>
      <c r="R920" s="63"/>
      <c r="S920" s="188">
        <v>30.39997</v>
      </c>
      <c r="T920" s="188">
        <f>VLOOKUP(A920,'[1]Copia Custo Periodico P_Simulad'!$A:$I,9,0)</f>
        <v>30.39997</v>
      </c>
      <c r="U920" s="188">
        <f t="shared" si="74"/>
        <v>0</v>
      </c>
      <c r="V920" s="148">
        <f t="shared" si="75"/>
        <v>0</v>
      </c>
      <c r="W920" s="188"/>
      <c r="X920" s="187"/>
      <c r="Y920" s="187"/>
    </row>
    <row r="921" spans="1:25" s="190" customFormat="1" ht="15" customHeight="1">
      <c r="A921" s="46" t="str">
        <f t="shared" si="73"/>
        <v>BR0115171040</v>
      </c>
      <c r="B921" s="190" t="s">
        <v>703</v>
      </c>
      <c r="C921" s="190">
        <v>1040</v>
      </c>
      <c r="D921" s="190" t="s">
        <v>1125</v>
      </c>
      <c r="E921" s="190">
        <v>320011517</v>
      </c>
      <c r="F921" s="39" t="s">
        <v>1442</v>
      </c>
      <c r="G921" s="190" t="s">
        <v>1934</v>
      </c>
      <c r="H921" s="190" t="s">
        <v>420</v>
      </c>
      <c r="M921" s="223">
        <v>4.8839899999999998</v>
      </c>
      <c r="N921" s="162">
        <f t="shared" si="72"/>
        <v>29.892330000000001</v>
      </c>
      <c r="O921" s="161">
        <f>IF(H921="Accessories",0,(VLOOKUP(C921&amp;H921,EE!$I:$L,4,FALSE)))</f>
        <v>3.06</v>
      </c>
      <c r="P921" s="161">
        <f>IF('Simulação Added Value'!$M$5="GERENTE DE CONTA",((N921+O921)/(1-'Simulação Added Value'!$E$19)),((N921+O921)/(1-0.3)))</f>
        <v>45.140178082191788</v>
      </c>
      <c r="S921" s="188">
        <v>29.892330000000001</v>
      </c>
      <c r="T921" s="188">
        <f>VLOOKUP(A921,'[1]Copia Custo Periodico P_Simulad'!$A:$I,9,0)</f>
        <v>29.892330000000001</v>
      </c>
      <c r="U921" s="188">
        <f t="shared" si="74"/>
        <v>0</v>
      </c>
      <c r="V921" s="148">
        <f t="shared" si="75"/>
        <v>0</v>
      </c>
    </row>
    <row r="922" spans="1:25" s="190" customFormat="1" ht="15" customHeight="1">
      <c r="A922" s="46" t="str">
        <f t="shared" si="73"/>
        <v>BR0119571040</v>
      </c>
      <c r="B922" s="190" t="s">
        <v>703</v>
      </c>
      <c r="C922" s="190">
        <v>1040</v>
      </c>
      <c r="D922" s="190" t="s">
        <v>1125</v>
      </c>
      <c r="E922" s="190">
        <v>320011957</v>
      </c>
      <c r="F922" s="39" t="s">
        <v>1443</v>
      </c>
      <c r="G922" s="190" t="s">
        <v>1935</v>
      </c>
      <c r="H922" s="190" t="s">
        <v>420</v>
      </c>
      <c r="M922" s="227">
        <v>4.8979999999999997</v>
      </c>
      <c r="N922" s="162">
        <f t="shared" si="72"/>
        <v>29.893169999999998</v>
      </c>
      <c r="O922" s="161">
        <f>IF(H922="Accessories",0,(VLOOKUP(C922&amp;H922,EE!$I:$L,4,FALSE)))</f>
        <v>3.06</v>
      </c>
      <c r="P922" s="161">
        <f>IF('Simulação Added Value'!$M$5="GERENTE DE CONTA",((N922+O922)/(1-'Simulação Added Value'!$E$19)),((N922+O922)/(1-0.3)))</f>
        <v>45.141328767123291</v>
      </c>
      <c r="S922" s="188">
        <v>29.893169999999998</v>
      </c>
      <c r="T922" s="188">
        <f>VLOOKUP(A922,'[1]Copia Custo Periodico P_Simulad'!$A:$I,9,0)</f>
        <v>29.893169999999998</v>
      </c>
      <c r="U922" s="188">
        <f t="shared" si="74"/>
        <v>0</v>
      </c>
      <c r="V922" s="148">
        <f t="shared" si="75"/>
        <v>0</v>
      </c>
    </row>
    <row r="923" spans="1:25" s="190" customFormat="1" ht="15" customHeight="1">
      <c r="A923" s="46" t="str">
        <f t="shared" si="73"/>
        <v>BR0121151040</v>
      </c>
      <c r="B923" s="190" t="s">
        <v>703</v>
      </c>
      <c r="C923" s="190">
        <v>1040</v>
      </c>
      <c r="D923" s="190" t="s">
        <v>1125</v>
      </c>
      <c r="F923" s="39" t="s">
        <v>2051</v>
      </c>
      <c r="G923" s="190" t="s">
        <v>2052</v>
      </c>
      <c r="H923" s="190" t="s">
        <v>420</v>
      </c>
      <c r="M923" s="223">
        <v>4.8979999999999997</v>
      </c>
      <c r="N923" s="162">
        <f t="shared" si="72"/>
        <v>29.710339999999999</v>
      </c>
      <c r="O923" s="161">
        <f>IF(H923="Accessories",0,(VLOOKUP(C923&amp;H923,EE!$I:$L,4,FALSE)))</f>
        <v>3.06</v>
      </c>
      <c r="P923" s="161">
        <f>IF('Simulação Added Value'!$M$5="GERENTE DE CONTA",((N923+O923)/(1-'Simulação Added Value'!$E$19)),((N923+O923)/(1-0.3)))</f>
        <v>44.890876712328762</v>
      </c>
      <c r="S923" s="188">
        <v>29.710339999999999</v>
      </c>
      <c r="T923" s="188">
        <f>VLOOKUP(A923,'[1]Copia Custo Periodico P_Simulad'!$A:$I,9,0)</f>
        <v>29.710339999999999</v>
      </c>
      <c r="U923" s="188">
        <f t="shared" si="74"/>
        <v>0</v>
      </c>
      <c r="V923" s="148">
        <f t="shared" si="75"/>
        <v>0</v>
      </c>
    </row>
    <row r="924" spans="1:25" s="190" customFormat="1" ht="15" customHeight="1">
      <c r="A924" s="46" t="str">
        <f t="shared" si="73"/>
        <v>BR0010811040</v>
      </c>
      <c r="B924" s="190" t="s">
        <v>703</v>
      </c>
      <c r="C924" s="190">
        <v>1040</v>
      </c>
      <c r="D924" s="190" t="s">
        <v>1125</v>
      </c>
      <c r="E924" s="165">
        <v>320001081</v>
      </c>
      <c r="F924" s="39" t="s">
        <v>1455</v>
      </c>
      <c r="G924" s="190" t="s">
        <v>1946</v>
      </c>
      <c r="H924" s="190" t="s">
        <v>409</v>
      </c>
      <c r="K924" s="168"/>
      <c r="M924" s="227">
        <v>10.050000000000001</v>
      </c>
      <c r="N924" s="162">
        <f t="shared" si="72"/>
        <v>50.724020000000003</v>
      </c>
      <c r="O924" s="161">
        <f>IF(H924="Accessories",0,(VLOOKUP(C924&amp;H924,EE!$I:$L,4,FALSE)))</f>
        <v>3.06</v>
      </c>
      <c r="P924" s="161">
        <f>IF('Simulação Added Value'!$M$5="GERENTE DE CONTA",((N924+O924)/(1-'Simulação Added Value'!$E$19)),((N924+O924)/(1-0.3)))</f>
        <v>73.676739726027407</v>
      </c>
      <c r="Q924" s="63" t="e">
        <f>IF('Simulação Added Value'!$M$5="GERENTE DE CONTA",(((N924+O924)+VLOOKUP(A924,'Simulação Added Value'!$N$42:$O$42,2,0))/(1-'Simulação Added Value'!$E$19)),(((((N924+O924)+VLOOKUP(A924,'Simulação Added Value'!$N$42:$O$42,2,0)))/(1-'Simulação Added Value'!$E$19))))</f>
        <v>#N/A</v>
      </c>
      <c r="R924" s="63"/>
      <c r="S924" s="188">
        <v>50.724020000000003</v>
      </c>
      <c r="T924" s="188">
        <f>VLOOKUP(A924,'[1]Copia Custo Periodico P_Simulad'!$A:$I,9,0)</f>
        <v>50.724020000000003</v>
      </c>
      <c r="U924" s="188">
        <f t="shared" si="74"/>
        <v>0</v>
      </c>
      <c r="V924" s="148">
        <f t="shared" si="75"/>
        <v>0</v>
      </c>
      <c r="W924" s="188"/>
      <c r="X924" s="187"/>
      <c r="Y924" s="187"/>
    </row>
    <row r="925" spans="1:25" s="190" customFormat="1" ht="15" customHeight="1">
      <c r="A925" s="46" t="str">
        <f t="shared" si="73"/>
        <v>BR0099101040</v>
      </c>
      <c r="B925" s="190" t="s">
        <v>703</v>
      </c>
      <c r="C925" s="190">
        <v>1040</v>
      </c>
      <c r="D925" s="190" t="s">
        <v>1125</v>
      </c>
      <c r="E925" s="164">
        <v>320009910</v>
      </c>
      <c r="F925" s="39" t="s">
        <v>1452</v>
      </c>
      <c r="G925" s="190" t="s">
        <v>1941</v>
      </c>
      <c r="H925" s="190" t="s">
        <v>409</v>
      </c>
      <c r="I925" s="159"/>
      <c r="J925" s="159"/>
      <c r="K925" s="160"/>
      <c r="L925" s="159"/>
      <c r="M925" s="227">
        <v>9.5169999999999995</v>
      </c>
      <c r="N925" s="162">
        <f t="shared" si="72"/>
        <v>80.729849999999999</v>
      </c>
      <c r="O925" s="161">
        <f>IF(H925="Accessories",0,(VLOOKUP(C925&amp;H925,EE!$I:$L,4,FALSE)))</f>
        <v>3.06</v>
      </c>
      <c r="P925" s="161">
        <f>IF('Simulação Added Value'!$M$5="GERENTE DE CONTA",((N925+O925)/(1-'Simulação Added Value'!$E$19)),((N925+O925)/(1-0.3)))</f>
        <v>114.78061643835616</v>
      </c>
      <c r="Q925" s="63" t="e">
        <f>IF('Simulação Added Value'!$M$5="GERENTE DE CONTA",(((N925+O925)+VLOOKUP(A925,'Simulação Added Value'!$N$42:$O$42,2,0))/(1-'Simulação Added Value'!$E$19)),(((((N925+O925)+VLOOKUP(A925,'Simulação Added Value'!$N$42:$O$42,2,0)))/(1-'Simulação Added Value'!$E$19))))</f>
        <v>#N/A</v>
      </c>
      <c r="R925" s="63"/>
      <c r="S925" s="188">
        <v>80.729849999999999</v>
      </c>
      <c r="T925" s="188">
        <f>VLOOKUP(A925,'[1]Copia Custo Periodico P_Simulad'!$A:$I,9,0)</f>
        <v>80.729849999999999</v>
      </c>
      <c r="U925" s="188">
        <f t="shared" si="74"/>
        <v>0</v>
      </c>
      <c r="V925" s="148">
        <f t="shared" si="75"/>
        <v>0</v>
      </c>
      <c r="W925" s="188"/>
      <c r="X925" s="187"/>
      <c r="Y925" s="187"/>
    </row>
    <row r="926" spans="1:25" s="190" customFormat="1" ht="15" customHeight="1">
      <c r="A926" s="46" t="str">
        <f t="shared" si="73"/>
        <v>BR0103491040</v>
      </c>
      <c r="B926" s="190" t="s">
        <v>703</v>
      </c>
      <c r="C926" s="190">
        <v>1040</v>
      </c>
      <c r="D926" s="190" t="s">
        <v>1125</v>
      </c>
      <c r="E926" s="156"/>
      <c r="F926" s="245" t="s">
        <v>2629</v>
      </c>
      <c r="G926" s="190" t="s">
        <v>2653</v>
      </c>
      <c r="H926" s="190" t="s">
        <v>409</v>
      </c>
      <c r="M926" s="227">
        <v>9.5169999999999995</v>
      </c>
      <c r="N926" s="162">
        <f t="shared" si="72"/>
        <v>50.747419999999998</v>
      </c>
      <c r="O926" s="161">
        <f>IF(H926="Accessories",0,(VLOOKUP(C926&amp;H926,EE!$I:$L,4,FALSE)))</f>
        <v>3.06</v>
      </c>
      <c r="P926" s="161">
        <f>IF('Simulação Added Value'!$M$5="GERENTE DE CONTA",((N926+O926)/(1-'Simulação Added Value'!$E$19)),((N926+O926)/(1-0.3)))</f>
        <v>73.708794520547954</v>
      </c>
      <c r="S926" s="188">
        <v>50.747419999999998</v>
      </c>
      <c r="T926" s="188">
        <f>VLOOKUP(A926,'[1]Copia Custo Periodico P_Simulad'!$A:$I,9,0)</f>
        <v>50.747419999999998</v>
      </c>
      <c r="U926" s="188">
        <f t="shared" si="74"/>
        <v>0</v>
      </c>
      <c r="V926" s="148">
        <f t="shared" si="75"/>
        <v>0</v>
      </c>
    </row>
    <row r="927" spans="1:25" s="190" customFormat="1" ht="15" customHeight="1">
      <c r="A927" s="46" t="str">
        <f t="shared" si="73"/>
        <v>BR0106301040</v>
      </c>
      <c r="B927" s="190" t="s">
        <v>703</v>
      </c>
      <c r="C927" s="190">
        <v>1040</v>
      </c>
      <c r="D927" s="190" t="s">
        <v>1125</v>
      </c>
      <c r="E927" s="190">
        <v>320010630</v>
      </c>
      <c r="F927" s="39" t="s">
        <v>1454</v>
      </c>
      <c r="G927" s="190" t="s">
        <v>1945</v>
      </c>
      <c r="H927" s="190" t="s">
        <v>409</v>
      </c>
      <c r="M927" s="223">
        <v>10.186999999999999</v>
      </c>
      <c r="N927" s="162">
        <f t="shared" si="72"/>
        <v>41.082250000000002</v>
      </c>
      <c r="O927" s="161">
        <f>IF(H927="Accessories",0,(VLOOKUP(C927&amp;H927,EE!$I:$L,4,FALSE)))</f>
        <v>3.06</v>
      </c>
      <c r="P927" s="161">
        <f>IF('Simulação Added Value'!$M$5="GERENTE DE CONTA",((N927+O927)/(1-'Simulação Added Value'!$E$19)),((N927+O927)/(1-0.3)))</f>
        <v>60.468835616438362</v>
      </c>
      <c r="S927" s="188">
        <v>41.082250000000002</v>
      </c>
      <c r="T927" s="188">
        <f>VLOOKUP(A927,'[1]Copia Custo Periodico P_Simulad'!$A:$I,9,0)</f>
        <v>41.082250000000002</v>
      </c>
      <c r="U927" s="188">
        <f t="shared" si="74"/>
        <v>0</v>
      </c>
      <c r="V927" s="148">
        <f t="shared" si="75"/>
        <v>0</v>
      </c>
    </row>
    <row r="928" spans="1:25" s="190" customFormat="1" ht="15" customHeight="1">
      <c r="A928" s="46" t="str">
        <f t="shared" si="73"/>
        <v>BR0107531040</v>
      </c>
      <c r="B928" s="190" t="s">
        <v>703</v>
      </c>
      <c r="C928" s="190">
        <v>1040</v>
      </c>
      <c r="D928" s="190" t="s">
        <v>1125</v>
      </c>
      <c r="E928" s="165">
        <v>320010753</v>
      </c>
      <c r="F928" s="39" t="s">
        <v>1446</v>
      </c>
      <c r="G928" s="190" t="s">
        <v>1938</v>
      </c>
      <c r="H928" s="190" t="s">
        <v>409</v>
      </c>
      <c r="K928" s="168"/>
      <c r="M928" s="227">
        <v>9.5063999999999993</v>
      </c>
      <c r="N928" s="162">
        <f t="shared" si="72"/>
        <v>55.399970000000003</v>
      </c>
      <c r="O928" s="161">
        <f>IF(H928="Accessories",0,(VLOOKUP(C928&amp;H928,EE!$I:$L,4,FALSE)))</f>
        <v>3.06</v>
      </c>
      <c r="P928" s="161">
        <f>IF('Simulação Added Value'!$M$5="GERENTE DE CONTA",((N928+O928)/(1-'Simulação Added Value'!$E$19)),((N928+O928)/(1-0.3)))</f>
        <v>80.08215068493152</v>
      </c>
      <c r="Q928" s="63" t="e">
        <f>IF('Simulação Added Value'!$M$5="GERENTE DE CONTA",(((N928+O928)+VLOOKUP(A928,'Simulação Added Value'!$N$42:$O$42,2,0))/(1-'Simulação Added Value'!$E$19)),(((((N928+O928)+VLOOKUP(A928,'Simulação Added Value'!$N$42:$O$42,2,0)))/(1-'Simulação Added Value'!$E$19))))</f>
        <v>#N/A</v>
      </c>
      <c r="R928" s="63"/>
      <c r="S928" s="188">
        <v>55.399970000000003</v>
      </c>
      <c r="T928" s="188">
        <f>VLOOKUP(A928,'[1]Copia Custo Periodico P_Simulad'!$A:$I,9,0)</f>
        <v>55.399970000000003</v>
      </c>
      <c r="U928" s="188">
        <f t="shared" si="74"/>
        <v>0</v>
      </c>
      <c r="V928" s="148">
        <f t="shared" si="75"/>
        <v>0</v>
      </c>
      <c r="W928" s="188"/>
      <c r="X928" s="187"/>
      <c r="Y928" s="187"/>
    </row>
    <row r="929" spans="1:25" s="190" customFormat="1" ht="15" customHeight="1">
      <c r="A929" s="46" t="str">
        <f t="shared" si="73"/>
        <v>BR0114061040</v>
      </c>
      <c r="B929" s="190" t="s">
        <v>703</v>
      </c>
      <c r="C929" s="190">
        <v>1040</v>
      </c>
      <c r="D929" s="190" t="s">
        <v>1125</v>
      </c>
      <c r="E929" s="158">
        <v>320011406</v>
      </c>
      <c r="F929" s="39" t="s">
        <v>1450</v>
      </c>
      <c r="G929" s="190" t="s">
        <v>1942</v>
      </c>
      <c r="H929" s="190" t="s">
        <v>409</v>
      </c>
      <c r="I929" s="159"/>
      <c r="J929" s="159"/>
      <c r="K929" s="160"/>
      <c r="L929" s="159"/>
      <c r="M929" s="227">
        <v>9.2170000000000005</v>
      </c>
      <c r="N929" s="162">
        <f t="shared" ref="N929:N950" si="76">T929</f>
        <v>80.904130000000009</v>
      </c>
      <c r="O929" s="161">
        <f>IF(H929="Accessories",0,(VLOOKUP(C929&amp;H929,EE!$I:$L,4,FALSE)))</f>
        <v>3.06</v>
      </c>
      <c r="P929" s="161">
        <f>IF('Simulação Added Value'!$M$5="GERENTE DE CONTA",((N929+O929)/(1-'Simulação Added Value'!$E$19)),((N929+O929)/(1-0.3)))</f>
        <v>115.01935616438358</v>
      </c>
      <c r="Q929" s="63" t="e">
        <f>IF('Simulação Added Value'!$M$5="GERENTE DE CONTA",(((N929+O929)+VLOOKUP(A929,'Simulação Added Value'!$N$42:$O$42,2,0))/(1-'Simulação Added Value'!$E$19)),(((((N929+O929)+VLOOKUP(A929,'Simulação Added Value'!$N$42:$O$42,2,0)))/(1-'Simulação Added Value'!$E$19))))</f>
        <v>#N/A</v>
      </c>
      <c r="R929" s="63"/>
      <c r="S929" s="188">
        <v>80.904130000000009</v>
      </c>
      <c r="T929" s="188">
        <f>VLOOKUP(A929,'[1]Copia Custo Periodico P_Simulad'!$A:$I,9,0)</f>
        <v>80.904130000000009</v>
      </c>
      <c r="U929" s="188">
        <f t="shared" si="74"/>
        <v>0</v>
      </c>
      <c r="V929" s="148">
        <f t="shared" si="75"/>
        <v>0</v>
      </c>
      <c r="W929" s="188"/>
      <c r="X929" s="187"/>
      <c r="Y929" s="187"/>
    </row>
    <row r="930" spans="1:25" s="190" customFormat="1" ht="15" customHeight="1">
      <c r="A930" s="46" t="str">
        <f t="shared" si="73"/>
        <v>BR0114331040</v>
      </c>
      <c r="B930" s="190" t="s">
        <v>703</v>
      </c>
      <c r="C930" s="190">
        <v>1040</v>
      </c>
      <c r="D930" s="190" t="s">
        <v>1125</v>
      </c>
      <c r="E930" s="158">
        <v>320011433</v>
      </c>
      <c r="F930" s="39" t="s">
        <v>1445</v>
      </c>
      <c r="G930" s="190" t="s">
        <v>1937</v>
      </c>
      <c r="H930" s="190" t="s">
        <v>409</v>
      </c>
      <c r="I930" s="159"/>
      <c r="J930" s="159"/>
      <c r="K930" s="160"/>
      <c r="L930" s="159"/>
      <c r="M930" s="227">
        <v>9.5169999999999995</v>
      </c>
      <c r="N930" s="162">
        <f t="shared" si="76"/>
        <v>54.183999999999997</v>
      </c>
      <c r="O930" s="161">
        <f>IF(H930="Accessories",0,(VLOOKUP(C930&amp;H930,EE!$I:$L,4,FALSE)))</f>
        <v>3.06</v>
      </c>
      <c r="P930" s="161">
        <f>IF('Simulação Added Value'!$M$5="GERENTE DE CONTA",((N930+O930)/(1-'Simulação Added Value'!$E$19)),((N930+O930)/(1-0.3)))</f>
        <v>78.416438356164392</v>
      </c>
      <c r="Q930" s="63" t="e">
        <f>IF('Simulação Added Value'!$M$5="GERENTE DE CONTA",(((N930+O930)+VLOOKUP(A930,'Simulação Added Value'!$N$42:$O$42,2,0))/(1-'Simulação Added Value'!$E$19)),(((((N930+O930)+VLOOKUP(A930,'Simulação Added Value'!$N$42:$O$42,2,0)))/(1-'Simulação Added Value'!$E$19))))</f>
        <v>#N/A</v>
      </c>
      <c r="R930" s="63"/>
      <c r="S930" s="188">
        <v>54.183999999999997</v>
      </c>
      <c r="T930" s="188">
        <f>VLOOKUP(A930,'[1]Copia Custo Periodico P_Simulad'!$A:$I,9,0)</f>
        <v>54.183999999999997</v>
      </c>
      <c r="U930" s="188">
        <f t="shared" si="74"/>
        <v>0</v>
      </c>
      <c r="V930" s="148">
        <f t="shared" si="75"/>
        <v>0</v>
      </c>
      <c r="W930" s="188"/>
      <c r="X930" s="187"/>
      <c r="Y930" s="187"/>
    </row>
    <row r="931" spans="1:25" s="190" customFormat="1" ht="15" customHeight="1">
      <c r="A931" s="46" t="str">
        <f t="shared" si="73"/>
        <v>BR0116081040</v>
      </c>
      <c r="B931" s="190" t="s">
        <v>703</v>
      </c>
      <c r="C931" s="190">
        <v>1040</v>
      </c>
      <c r="D931" s="190" t="s">
        <v>1125</v>
      </c>
      <c r="E931" s="190">
        <v>320011608</v>
      </c>
      <c r="F931" s="39" t="s">
        <v>1456</v>
      </c>
      <c r="G931" s="190" t="s">
        <v>1947</v>
      </c>
      <c r="H931" s="190" t="s">
        <v>409</v>
      </c>
      <c r="M931" s="226">
        <v>9.5500000000000007</v>
      </c>
      <c r="N931" s="162">
        <f t="shared" si="76"/>
        <v>66.088889999999992</v>
      </c>
      <c r="O931" s="161">
        <f>IF(H931="Accessories",0,(VLOOKUP(C931&amp;H931,EE!$I:$L,4,FALSE)))</f>
        <v>3.06</v>
      </c>
      <c r="P931" s="161">
        <f>IF('Simulação Added Value'!$M$5="GERENTE DE CONTA",((N931+O931)/(1-'Simulação Added Value'!$E$19)),((N931+O931)/(1-0.3)))</f>
        <v>94.724506849315063</v>
      </c>
      <c r="S931" s="188">
        <v>66.088889999999992</v>
      </c>
      <c r="T931" s="188">
        <f>VLOOKUP(A931,'[1]Copia Custo Periodico P_Simulad'!$A:$I,9,0)</f>
        <v>66.088889999999992</v>
      </c>
      <c r="U931" s="188">
        <f t="shared" si="74"/>
        <v>0</v>
      </c>
      <c r="V931" s="148">
        <f t="shared" si="75"/>
        <v>0</v>
      </c>
      <c r="W931" s="188"/>
      <c r="X931" s="187"/>
      <c r="Y931" s="187"/>
    </row>
    <row r="932" spans="1:25" s="190" customFormat="1" ht="15" customHeight="1">
      <c r="A932" s="46" t="str">
        <f t="shared" si="73"/>
        <v>BR0116621040</v>
      </c>
      <c r="B932" s="190" t="s">
        <v>703</v>
      </c>
      <c r="C932" s="190">
        <v>1040</v>
      </c>
      <c r="D932" s="190" t="s">
        <v>1125</v>
      </c>
      <c r="E932" s="190">
        <v>320011662</v>
      </c>
      <c r="F932" s="39" t="s">
        <v>1459</v>
      </c>
      <c r="G932" s="190" t="s">
        <v>1950</v>
      </c>
      <c r="H932" s="190" t="s">
        <v>409</v>
      </c>
      <c r="M932" s="226">
        <v>9.5500000000000007</v>
      </c>
      <c r="N932" s="162">
        <f t="shared" si="76"/>
        <v>68.483370000000008</v>
      </c>
      <c r="O932" s="161">
        <f>IF(H932="Accessories",0,(VLOOKUP(C932&amp;H932,EE!$I:$L,4,FALSE)))</f>
        <v>3.06</v>
      </c>
      <c r="P932" s="161">
        <f>IF('Simulação Added Value'!$M$5="GERENTE DE CONTA",((N932+O932)/(1-'Simulação Added Value'!$E$19)),((N932+O932)/(1-0.3)))</f>
        <v>98.00461643835618</v>
      </c>
      <c r="S932" s="188">
        <v>68.483370000000008</v>
      </c>
      <c r="T932" s="188">
        <f>VLOOKUP(A932,'[1]Copia Custo Periodico P_Simulad'!$A:$I,9,0)</f>
        <v>68.483370000000008</v>
      </c>
      <c r="U932" s="188">
        <f t="shared" si="74"/>
        <v>0</v>
      </c>
      <c r="V932" s="148">
        <f t="shared" si="75"/>
        <v>0</v>
      </c>
      <c r="W932" s="188"/>
      <c r="X932" s="187"/>
      <c r="Y932" s="187"/>
    </row>
    <row r="933" spans="1:25" s="190" customFormat="1" ht="15" customHeight="1">
      <c r="A933" s="46" t="str">
        <f t="shared" si="73"/>
        <v>BR0116871040</v>
      </c>
      <c r="B933" s="190" t="s">
        <v>703</v>
      </c>
      <c r="C933" s="190">
        <v>1040</v>
      </c>
      <c r="D933" s="190" t="s">
        <v>1125</v>
      </c>
      <c r="E933" s="190">
        <v>320011687</v>
      </c>
      <c r="F933" s="39" t="s">
        <v>1451</v>
      </c>
      <c r="G933" s="190" t="s">
        <v>1943</v>
      </c>
      <c r="H933" s="190" t="s">
        <v>409</v>
      </c>
      <c r="M933" s="226">
        <v>9.5169999999999995</v>
      </c>
      <c r="N933" s="162">
        <f t="shared" si="76"/>
        <v>59.656840000000003</v>
      </c>
      <c r="O933" s="161">
        <f>IF(H933="Accessories",0,(VLOOKUP(C933&amp;H933,EE!$I:$L,4,FALSE)))</f>
        <v>3.06</v>
      </c>
      <c r="P933" s="161">
        <f>IF('Simulação Added Value'!$M$5="GERENTE DE CONTA",((N933+O933)/(1-'Simulação Added Value'!$E$19)),((N933+O933)/(1-0.3)))</f>
        <v>85.913479452054801</v>
      </c>
      <c r="S933" s="188">
        <v>59.656840000000003</v>
      </c>
      <c r="T933" s="188">
        <f>VLOOKUP(A933,'[1]Copia Custo Periodico P_Simulad'!$A:$I,9,0)</f>
        <v>59.656840000000003</v>
      </c>
      <c r="U933" s="188">
        <f t="shared" si="74"/>
        <v>0</v>
      </c>
      <c r="V933" s="148">
        <f t="shared" si="75"/>
        <v>0</v>
      </c>
      <c r="W933" s="188"/>
    </row>
    <row r="934" spans="1:25" s="190" customFormat="1" ht="15" customHeight="1">
      <c r="A934" s="46" t="str">
        <f t="shared" si="73"/>
        <v>BR0117061040</v>
      </c>
      <c r="B934" s="190" t="s">
        <v>703</v>
      </c>
      <c r="C934" s="190">
        <v>1040</v>
      </c>
      <c r="D934" s="190" t="s">
        <v>1125</v>
      </c>
      <c r="E934" s="190">
        <v>320011706</v>
      </c>
      <c r="F934" s="39" t="s">
        <v>1457</v>
      </c>
      <c r="G934" s="190" t="s">
        <v>1948</v>
      </c>
      <c r="H934" s="190" t="s">
        <v>409</v>
      </c>
      <c r="M934" s="226">
        <v>9.5169999999999995</v>
      </c>
      <c r="N934" s="162">
        <f t="shared" si="76"/>
        <v>64.465040000000002</v>
      </c>
      <c r="O934" s="161">
        <f>IF(H934="Accessories",0,(VLOOKUP(C934&amp;H934,EE!$I:$L,4,FALSE)))</f>
        <v>3.06</v>
      </c>
      <c r="P934" s="161">
        <f>IF('Simulação Added Value'!$M$5="GERENTE DE CONTA",((N934+O934)/(1-'Simulação Added Value'!$E$19)),((N934+O934)/(1-0.3)))</f>
        <v>92.500054794520551</v>
      </c>
      <c r="S934" s="188">
        <v>64.465040000000002</v>
      </c>
      <c r="T934" s="188">
        <f>VLOOKUP(A934,'[1]Copia Custo Periodico P_Simulad'!$A:$I,9,0)</f>
        <v>64.465040000000002</v>
      </c>
      <c r="U934" s="188">
        <f t="shared" si="74"/>
        <v>0</v>
      </c>
      <c r="V934" s="148">
        <f t="shared" si="75"/>
        <v>0</v>
      </c>
      <c r="W934" s="188"/>
    </row>
    <row r="935" spans="1:25" s="190" customFormat="1" ht="15" customHeight="1">
      <c r="A935" s="46" t="str">
        <f t="shared" si="73"/>
        <v>BR0117801040</v>
      </c>
      <c r="B935" s="190" t="s">
        <v>703</v>
      </c>
      <c r="C935" s="190">
        <v>1040</v>
      </c>
      <c r="D935" s="190" t="s">
        <v>1125</v>
      </c>
      <c r="E935" s="190">
        <v>320011780</v>
      </c>
      <c r="F935" s="39" t="s">
        <v>1453</v>
      </c>
      <c r="G935" s="190" t="s">
        <v>1944</v>
      </c>
      <c r="H935" s="190" t="s">
        <v>409</v>
      </c>
      <c r="M935" s="223">
        <v>9.5169999999999995</v>
      </c>
      <c r="N935" s="162">
        <f t="shared" si="76"/>
        <v>79.448949999999996</v>
      </c>
      <c r="O935" s="161">
        <f>IF(H935="Accessories",0,(VLOOKUP(C935&amp;H935,EE!$I:$L,4,FALSE)))</f>
        <v>3.06</v>
      </c>
      <c r="P935" s="161">
        <f>IF('Simulação Added Value'!$M$5="GERENTE DE CONTA",((N935+O935)/(1-'Simulação Added Value'!$E$19)),((N935+O935)/(1-0.3)))</f>
        <v>113.02595890410959</v>
      </c>
      <c r="S935" s="188">
        <v>79.448949999999996</v>
      </c>
      <c r="T935" s="188">
        <f>VLOOKUP(A935,'[1]Copia Custo Periodico P_Simulad'!$A:$I,9,0)</f>
        <v>79.448949999999996</v>
      </c>
      <c r="U935" s="188">
        <f t="shared" si="74"/>
        <v>0</v>
      </c>
      <c r="V935" s="148">
        <f t="shared" si="75"/>
        <v>0</v>
      </c>
    </row>
    <row r="936" spans="1:25" s="190" customFormat="1" ht="15" customHeight="1">
      <c r="A936" s="46" t="str">
        <f t="shared" si="73"/>
        <v>BR0119411040</v>
      </c>
      <c r="B936" s="190" t="s">
        <v>703</v>
      </c>
      <c r="C936" s="190">
        <v>1040</v>
      </c>
      <c r="D936" s="190" t="s">
        <v>1125</v>
      </c>
      <c r="E936" s="190">
        <v>320011941</v>
      </c>
      <c r="F936" s="39" t="s">
        <v>1449</v>
      </c>
      <c r="G936" s="190" t="s">
        <v>1941</v>
      </c>
      <c r="H936" s="190" t="s">
        <v>409</v>
      </c>
      <c r="M936" s="227">
        <v>9.5169999999999995</v>
      </c>
      <c r="N936" s="162">
        <f t="shared" si="76"/>
        <v>63.879329999999996</v>
      </c>
      <c r="O936" s="161">
        <f>IF(H936="Accessories",0,(VLOOKUP(C936&amp;H936,EE!$I:$L,4,FALSE)))</f>
        <v>3.06</v>
      </c>
      <c r="P936" s="161">
        <f>IF('Simulação Added Value'!$M$5="GERENTE DE CONTA",((N936+O936)/(1-'Simulação Added Value'!$E$19)),((N936+O936)/(1-0.3)))</f>
        <v>91.697712328767125</v>
      </c>
      <c r="S936" s="188">
        <v>63.879329999999996</v>
      </c>
      <c r="T936" s="188">
        <f>VLOOKUP(A936,'[1]Copia Custo Periodico P_Simulad'!$A:$I,9,0)</f>
        <v>63.879329999999996</v>
      </c>
      <c r="U936" s="188">
        <f t="shared" si="74"/>
        <v>0</v>
      </c>
      <c r="V936" s="148">
        <f t="shared" si="75"/>
        <v>0</v>
      </c>
    </row>
    <row r="937" spans="1:25" s="190" customFormat="1" ht="15" customHeight="1">
      <c r="A937" s="46" t="str">
        <f t="shared" si="73"/>
        <v>BR0119511040</v>
      </c>
      <c r="B937" s="190" t="s">
        <v>703</v>
      </c>
      <c r="C937" s="190">
        <v>1040</v>
      </c>
      <c r="D937" s="190" t="s">
        <v>1125</v>
      </c>
      <c r="E937" s="190">
        <v>320011951</v>
      </c>
      <c r="F937" s="39" t="s">
        <v>1458</v>
      </c>
      <c r="G937" s="190" t="s">
        <v>1949</v>
      </c>
      <c r="H937" s="190" t="s">
        <v>409</v>
      </c>
      <c r="M937" s="227">
        <v>9.5063999999999993</v>
      </c>
      <c r="N937" s="162">
        <f t="shared" si="76"/>
        <v>82.114829999999998</v>
      </c>
      <c r="O937" s="161">
        <f>IF(H937="Accessories",0,(VLOOKUP(C937&amp;H937,EE!$I:$L,4,FALSE)))</f>
        <v>3.06</v>
      </c>
      <c r="P937" s="161">
        <f>IF('Simulação Added Value'!$M$5="GERENTE DE CONTA",((N937+O937)/(1-'Simulação Added Value'!$E$19)),((N937+O937)/(1-0.3)))</f>
        <v>116.6778493150685</v>
      </c>
      <c r="S937" s="188">
        <v>82.114829999999998</v>
      </c>
      <c r="T937" s="188">
        <f>VLOOKUP(A937,'[1]Copia Custo Periodico P_Simulad'!$A:$I,9,0)</f>
        <v>82.114829999999998</v>
      </c>
      <c r="U937" s="188">
        <f t="shared" si="74"/>
        <v>0</v>
      </c>
      <c r="V937" s="148">
        <f t="shared" si="75"/>
        <v>0</v>
      </c>
    </row>
    <row r="938" spans="1:25" s="190" customFormat="1" ht="15" customHeight="1">
      <c r="A938" s="46" t="str">
        <f t="shared" si="73"/>
        <v>BR0120861040</v>
      </c>
      <c r="B938" s="190" t="s">
        <v>703</v>
      </c>
      <c r="C938" s="190">
        <v>1040</v>
      </c>
      <c r="D938" s="190" t="s">
        <v>1125</v>
      </c>
      <c r="F938" s="39" t="s">
        <v>2046</v>
      </c>
      <c r="G938" s="190" t="s">
        <v>2047</v>
      </c>
      <c r="H938" s="190" t="s">
        <v>409</v>
      </c>
      <c r="M938" s="223">
        <v>9.1869999999999994</v>
      </c>
      <c r="N938" s="162">
        <f t="shared" si="76"/>
        <v>42.000959999999999</v>
      </c>
      <c r="O938" s="161">
        <f>IF(H938="Accessories",0,(VLOOKUP(C938&amp;H938,EE!$I:$L,4,FALSE)))</f>
        <v>3.06</v>
      </c>
      <c r="P938" s="161">
        <f>IF('Simulação Added Value'!$M$5="GERENTE DE CONTA",((N938+O938)/(1-'Simulação Added Value'!$E$19)),((N938+O938)/(1-0.3)))</f>
        <v>61.727342465753431</v>
      </c>
      <c r="S938" s="188">
        <v>42.000959999999999</v>
      </c>
      <c r="T938" s="188">
        <f>VLOOKUP(A938,'[1]Copia Custo Periodico P_Simulad'!$A:$I,9,0)</f>
        <v>42.000959999999999</v>
      </c>
      <c r="U938" s="188">
        <f t="shared" si="74"/>
        <v>0</v>
      </c>
      <c r="V938" s="148">
        <f t="shared" si="75"/>
        <v>0</v>
      </c>
    </row>
    <row r="939" spans="1:25" s="190" customFormat="1" ht="15" customHeight="1">
      <c r="A939" s="46" t="str">
        <f t="shared" si="73"/>
        <v>BR0120881040</v>
      </c>
      <c r="B939" s="190" t="s">
        <v>703</v>
      </c>
      <c r="C939" s="190">
        <v>1040</v>
      </c>
      <c r="D939" s="190" t="s">
        <v>1125</v>
      </c>
      <c r="F939" s="39" t="s">
        <v>2044</v>
      </c>
      <c r="G939" s="190" t="s">
        <v>2045</v>
      </c>
      <c r="H939" s="190" t="s">
        <v>409</v>
      </c>
      <c r="M939" s="223">
        <v>9.1</v>
      </c>
      <c r="N939" s="162">
        <f t="shared" si="76"/>
        <v>14.689959999999999</v>
      </c>
      <c r="O939" s="161">
        <f>IF(H939="Accessories",0,(VLOOKUP(C939&amp;H939,EE!$I:$L,4,FALSE)))</f>
        <v>3.06</v>
      </c>
      <c r="P939" s="161">
        <f>IF('Simulação Added Value'!$M$5="GERENTE DE CONTA",((N939+O939)/(1-'Simulação Added Value'!$E$19)),((N939+O939)/(1-0.3)))</f>
        <v>24.315013698630136</v>
      </c>
      <c r="S939" s="188">
        <v>14.689959999999999</v>
      </c>
      <c r="T939" s="188">
        <f>VLOOKUP(A939,'[1]Copia Custo Periodico P_Simulad'!$A:$I,9,0)</f>
        <v>14.689959999999999</v>
      </c>
      <c r="U939" s="188">
        <f t="shared" si="74"/>
        <v>0</v>
      </c>
      <c r="V939" s="148">
        <f t="shared" si="75"/>
        <v>0</v>
      </c>
    </row>
    <row r="940" spans="1:25" s="190" customFormat="1" ht="15" customHeight="1">
      <c r="A940" s="46" t="str">
        <f t="shared" si="73"/>
        <v>BR0121021040</v>
      </c>
      <c r="B940" s="190" t="s">
        <v>703</v>
      </c>
      <c r="C940" s="190">
        <v>1040</v>
      </c>
      <c r="D940" s="190" t="s">
        <v>1125</v>
      </c>
      <c r="F940" s="39" t="s">
        <v>2143</v>
      </c>
      <c r="G940" s="190" t="s">
        <v>2047</v>
      </c>
      <c r="H940" s="190" t="s">
        <v>409</v>
      </c>
      <c r="M940" s="223">
        <v>9.1869999999999994</v>
      </c>
      <c r="N940" s="162">
        <f t="shared" si="76"/>
        <v>21.935210000000001</v>
      </c>
      <c r="O940" s="161">
        <f>IF(H940="Accessories",0,(VLOOKUP(C940&amp;H940,EE!$I:$L,4,FALSE)))</f>
        <v>3.06</v>
      </c>
      <c r="P940" s="161">
        <f>IF('Simulação Added Value'!$M$5="GERENTE DE CONTA",((N940+O940)/(1-'Simulação Added Value'!$E$19)),((N940+O940)/(1-0.3)))</f>
        <v>34.240013698630136</v>
      </c>
      <c r="S940" s="188">
        <v>21.935210000000001</v>
      </c>
      <c r="T940" s="188">
        <f>VLOOKUP(A940,'[1]Copia Custo Periodico P_Simulad'!$A:$I,9,0)</f>
        <v>21.935210000000001</v>
      </c>
      <c r="U940" s="188">
        <f t="shared" si="74"/>
        <v>0</v>
      </c>
      <c r="V940" s="148">
        <f t="shared" si="75"/>
        <v>0</v>
      </c>
    </row>
    <row r="941" spans="1:25" s="190" customFormat="1" ht="15" customHeight="1">
      <c r="A941" s="46" t="str">
        <f t="shared" si="73"/>
        <v>BR0121161040</v>
      </c>
      <c r="B941" s="190" t="s">
        <v>703</v>
      </c>
      <c r="C941" s="190">
        <v>1040</v>
      </c>
      <c r="D941" s="190" t="s">
        <v>1125</v>
      </c>
      <c r="F941" s="39" t="s">
        <v>2190</v>
      </c>
      <c r="G941" s="190" t="s">
        <v>2191</v>
      </c>
      <c r="H941" s="190" t="s">
        <v>409</v>
      </c>
      <c r="M941" s="223">
        <v>9.5500000000000007</v>
      </c>
      <c r="N941" s="162">
        <f t="shared" si="76"/>
        <v>63.496299999999998</v>
      </c>
      <c r="O941" s="161">
        <f>IF(H941="Accessories",0,(VLOOKUP(C941&amp;H941,EE!$I:$L,4,FALSE)))</f>
        <v>3.06</v>
      </c>
      <c r="P941" s="161">
        <f>IF('Simulação Added Value'!$M$5="GERENTE DE CONTA",((N941+O941)/(1-'Simulação Added Value'!$E$19)),((N941+O941)/(1-0.3)))</f>
        <v>91.173013698630129</v>
      </c>
      <c r="S941" s="188">
        <v>63.496299999999998</v>
      </c>
      <c r="T941" s="188">
        <f>VLOOKUP(A941,'[1]Copia Custo Periodico P_Simulad'!$A:$I,9,0)</f>
        <v>63.496299999999998</v>
      </c>
      <c r="U941" s="188">
        <f t="shared" si="74"/>
        <v>0</v>
      </c>
      <c r="V941" s="148">
        <f t="shared" si="75"/>
        <v>0</v>
      </c>
    </row>
    <row r="942" spans="1:25" s="190" customFormat="1" ht="15" customHeight="1">
      <c r="A942" s="46" t="str">
        <f t="shared" si="73"/>
        <v>BR0121181040</v>
      </c>
      <c r="B942" s="190" t="s">
        <v>703</v>
      </c>
      <c r="C942" s="190">
        <v>1040</v>
      </c>
      <c r="D942" s="190" t="s">
        <v>1125</v>
      </c>
      <c r="F942" s="39" t="s">
        <v>2144</v>
      </c>
      <c r="G942" s="190" t="s">
        <v>2145</v>
      </c>
      <c r="H942" s="190" t="s">
        <v>409</v>
      </c>
      <c r="M942" s="225">
        <v>9</v>
      </c>
      <c r="N942" s="162">
        <f t="shared" si="76"/>
        <v>15.39221</v>
      </c>
      <c r="O942" s="161">
        <f>IF(H942="Accessories",0,(VLOOKUP(C942&amp;H942,EE!$I:$L,4,FALSE)))</f>
        <v>3.06</v>
      </c>
      <c r="P942" s="161">
        <f>IF('Simulação Added Value'!$M$5="GERENTE DE CONTA",((N942+O942)/(1-'Simulação Added Value'!$E$19)),((N942+O942)/(1-0.3)))</f>
        <v>25.277000000000001</v>
      </c>
      <c r="S942" s="188">
        <v>15.39221</v>
      </c>
      <c r="T942" s="188">
        <f>VLOOKUP(A942,'[1]Copia Custo Periodico P_Simulad'!$A:$I,9,0)</f>
        <v>15.39221</v>
      </c>
      <c r="U942" s="188">
        <f t="shared" si="74"/>
        <v>0</v>
      </c>
      <c r="V942" s="148">
        <f t="shared" si="75"/>
        <v>0</v>
      </c>
    </row>
    <row r="943" spans="1:25" s="190" customFormat="1" ht="15" customHeight="1">
      <c r="A943" s="46" t="str">
        <f t="shared" si="73"/>
        <v>BR0122041040</v>
      </c>
      <c r="B943" s="190" t="s">
        <v>703</v>
      </c>
      <c r="C943" s="190">
        <v>1040</v>
      </c>
      <c r="D943" s="190" t="s">
        <v>1125</v>
      </c>
      <c r="E943" s="156"/>
      <c r="F943" s="245" t="s">
        <v>2636</v>
      </c>
      <c r="G943" s="190" t="s">
        <v>2660</v>
      </c>
      <c r="H943" s="190" t="s">
        <v>409</v>
      </c>
      <c r="M943" s="227">
        <v>9.1999999999999993</v>
      </c>
      <c r="N943" s="162">
        <f t="shared" si="76"/>
        <v>28.202500000000001</v>
      </c>
      <c r="O943" s="161">
        <f>IF(H943="Accessories",0,(VLOOKUP(C943&amp;H943,EE!$I:$L,4,FALSE)))</f>
        <v>3.06</v>
      </c>
      <c r="P943" s="161">
        <f>IF('Simulação Added Value'!$M$5="GERENTE DE CONTA",((N943+O943)/(1-'Simulação Added Value'!$E$19)),((N943+O943)/(1-0.3)))</f>
        <v>42.825342465753423</v>
      </c>
      <c r="S943" s="188">
        <v>28.202500000000001</v>
      </c>
      <c r="T943" s="188">
        <f>VLOOKUP(A943,'[1]Copia Custo Periodico P_Simulad'!$A:$I,9,0)</f>
        <v>28.202500000000001</v>
      </c>
      <c r="U943" s="188">
        <f t="shared" si="74"/>
        <v>0</v>
      </c>
      <c r="V943" s="148">
        <f t="shared" si="75"/>
        <v>0</v>
      </c>
    </row>
    <row r="944" spans="1:25" s="190" customFormat="1" ht="15" customHeight="1">
      <c r="A944" s="46" t="str">
        <f t="shared" si="73"/>
        <v>BR0122071040</v>
      </c>
      <c r="B944" s="190" t="s">
        <v>703</v>
      </c>
      <c r="C944" s="190">
        <v>1040</v>
      </c>
      <c r="D944" s="190" t="s">
        <v>1125</v>
      </c>
      <c r="E944" s="156"/>
      <c r="F944" s="245" t="s">
        <v>2634</v>
      </c>
      <c r="G944" s="190" t="s">
        <v>2658</v>
      </c>
      <c r="H944" s="190" t="s">
        <v>409</v>
      </c>
      <c r="M944" s="226">
        <v>7.8010000000000002</v>
      </c>
      <c r="N944" s="162">
        <f t="shared" si="76"/>
        <v>59.729299999999995</v>
      </c>
      <c r="O944" s="161">
        <f>IF(H944="Accessories",0,(VLOOKUP(C944&amp;H944,EE!$I:$L,4,FALSE)))</f>
        <v>3.06</v>
      </c>
      <c r="P944" s="161">
        <f>IF('Simulação Added Value'!$M$5="GERENTE DE CONTA",((N944+O944)/(1-'Simulação Added Value'!$E$19)),((N944+O944)/(1-0.3)))</f>
        <v>86.012739726027391</v>
      </c>
      <c r="S944" s="188">
        <v>59.729299999999995</v>
      </c>
      <c r="T944" s="188">
        <f>VLOOKUP(A944,'[1]Copia Custo Periodico P_Simulad'!$A:$I,9,0)</f>
        <v>59.729299999999995</v>
      </c>
      <c r="U944" s="188">
        <f t="shared" si="74"/>
        <v>0</v>
      </c>
      <c r="V944" s="148">
        <f t="shared" si="75"/>
        <v>0</v>
      </c>
    </row>
    <row r="945" spans="1:25" s="190" customFormat="1" ht="15" customHeight="1">
      <c r="A945" s="46" t="str">
        <f t="shared" si="73"/>
        <v>BR0122091040</v>
      </c>
      <c r="B945" s="190" t="s">
        <v>703</v>
      </c>
      <c r="C945" s="190">
        <v>1040</v>
      </c>
      <c r="D945" s="190" t="s">
        <v>1125</v>
      </c>
      <c r="E945" s="156"/>
      <c r="F945" s="245" t="s">
        <v>2631</v>
      </c>
      <c r="G945" s="190" t="s">
        <v>2655</v>
      </c>
      <c r="H945" s="190" t="s">
        <v>409</v>
      </c>
      <c r="M945" s="223">
        <v>9.5500000000000007</v>
      </c>
      <c r="N945" s="162">
        <f t="shared" si="76"/>
        <v>52.103029999999997</v>
      </c>
      <c r="O945" s="161">
        <f>IF(H945="Accessories",0,(VLOOKUP(C945&amp;H945,EE!$I:$L,4,FALSE)))</f>
        <v>3.06</v>
      </c>
      <c r="P945" s="161">
        <f>IF('Simulação Added Value'!$M$5="GERENTE DE CONTA",((N945+O945)/(1-'Simulação Added Value'!$E$19)),((N945+O945)/(1-0.3)))</f>
        <v>75.565794520547939</v>
      </c>
      <c r="S945" s="188">
        <v>52.103029999999997</v>
      </c>
      <c r="T945" s="188">
        <f>VLOOKUP(A945,'[1]Copia Custo Periodico P_Simulad'!$A:$I,9,0)</f>
        <v>52.103029999999997</v>
      </c>
      <c r="U945" s="188">
        <f t="shared" si="74"/>
        <v>0</v>
      </c>
      <c r="V945" s="148">
        <f t="shared" si="75"/>
        <v>0</v>
      </c>
    </row>
    <row r="946" spans="1:25" s="190" customFormat="1" ht="15" customHeight="1">
      <c r="A946" s="46" t="str">
        <f t="shared" si="73"/>
        <v>BR0123331040</v>
      </c>
      <c r="B946" s="190" t="s">
        <v>703</v>
      </c>
      <c r="C946" s="198">
        <v>1040</v>
      </c>
      <c r="D946" s="190" t="s">
        <v>1125</v>
      </c>
      <c r="F946" s="39" t="s">
        <v>2959</v>
      </c>
      <c r="G946" s="190" t="s">
        <v>2960</v>
      </c>
      <c r="H946" s="190" t="s">
        <v>409</v>
      </c>
      <c r="M946" s="227">
        <v>9.1869999999999994</v>
      </c>
      <c r="N946" s="162">
        <f t="shared" si="76"/>
        <v>58.940100000000001</v>
      </c>
      <c r="O946" s="161">
        <f>IF(H946="Accessories",0,(VLOOKUP(C946&amp;H946,EE!$I:$L,4,FALSE)))</f>
        <v>3.06</v>
      </c>
      <c r="P946" s="161">
        <f>IF('Simulação Added Value'!$M$5="GERENTE DE CONTA",((N946+O946)/(1-'Simulação Added Value'!$E$19)),((N946+O946)/(1-0.3)))</f>
        <v>84.931643835616441</v>
      </c>
      <c r="S946" s="188">
        <v>58.940100000000001</v>
      </c>
      <c r="T946" s="188">
        <f>VLOOKUP(A946,'[1]Copia Custo Periodico P_Simulad'!$A:$I,9,0)</f>
        <v>58.940100000000001</v>
      </c>
      <c r="U946" s="188">
        <f t="shared" si="74"/>
        <v>0</v>
      </c>
      <c r="V946" s="148">
        <f t="shared" si="75"/>
        <v>0</v>
      </c>
    </row>
    <row r="947" spans="1:25" s="190" customFormat="1" ht="15" customHeight="1">
      <c r="A947" s="46" t="str">
        <f t="shared" si="73"/>
        <v>BR0123341040</v>
      </c>
      <c r="B947" s="190" t="s">
        <v>703</v>
      </c>
      <c r="C947" s="198">
        <v>1040</v>
      </c>
      <c r="D947" s="190" t="s">
        <v>1125</v>
      </c>
      <c r="F947" s="39" t="s">
        <v>2961</v>
      </c>
      <c r="G947" s="190" t="s">
        <v>2962</v>
      </c>
      <c r="H947" s="190" t="s">
        <v>409</v>
      </c>
      <c r="M947" s="227">
        <v>9.1869999999999994</v>
      </c>
      <c r="N947" s="162">
        <f t="shared" si="76"/>
        <v>61.879260000000002</v>
      </c>
      <c r="O947" s="161">
        <f>IF(H947="Accessories",0,(VLOOKUP(C947&amp;H947,EE!$I:$L,4,FALSE)))</f>
        <v>3.06</v>
      </c>
      <c r="P947" s="161">
        <f>IF('Simulação Added Value'!$M$5="GERENTE DE CONTA",((N947+O947)/(1-'Simulação Added Value'!$E$19)),((N947+O947)/(1-0.3)))</f>
        <v>88.95789041095891</v>
      </c>
      <c r="Q947" s="63" t="e">
        <f>IF('Simulação Added Value'!$M$5="GERENTE DE CONTA",(((N947+O947)+VLOOKUP(A947,'Simulação Added Value'!$N$42:$O$42,2,0))/(1-'Simulação Added Value'!$E$19)),(((((N947+O947)+VLOOKUP(A947,'Simulação Added Value'!$N$42:$O$42,2,0)))/(1-'Simulação Added Value'!$E$19))))</f>
        <v>#N/A</v>
      </c>
      <c r="R947" s="63"/>
      <c r="S947" s="188">
        <v>61.879260000000002</v>
      </c>
      <c r="T947" s="188">
        <f>VLOOKUP(A947,'[1]Copia Custo Periodico P_Simulad'!$A:$I,9,0)</f>
        <v>61.879260000000002</v>
      </c>
      <c r="U947" s="188">
        <f t="shared" si="74"/>
        <v>0</v>
      </c>
      <c r="V947" s="148">
        <f t="shared" si="75"/>
        <v>0</v>
      </c>
    </row>
    <row r="948" spans="1:25" s="190" customFormat="1" ht="15" customHeight="1">
      <c r="A948" s="46" t="str">
        <f t="shared" si="73"/>
        <v>BR0115111040</v>
      </c>
      <c r="B948" s="190" t="s">
        <v>703</v>
      </c>
      <c r="C948" s="190">
        <v>1040</v>
      </c>
      <c r="D948" s="190" t="s">
        <v>1125</v>
      </c>
      <c r="E948" s="165">
        <v>320011511</v>
      </c>
      <c r="F948" s="39" t="s">
        <v>1448</v>
      </c>
      <c r="G948" s="190" t="s">
        <v>1940</v>
      </c>
      <c r="H948" s="190" t="s">
        <v>409</v>
      </c>
      <c r="K948" s="168"/>
      <c r="M948" s="226">
        <v>9.5169999999999995</v>
      </c>
      <c r="N948" s="162">
        <f t="shared" si="76"/>
        <v>121.36309</v>
      </c>
      <c r="O948" s="161">
        <f>IF(H948="Accessories",0,(VLOOKUP(C948&amp;H948,EE!$I:$L,4,FALSE)))</f>
        <v>3.06</v>
      </c>
      <c r="P948" s="161">
        <f>IF('Simulação Added Value'!$M$5="GERENTE DE CONTA",((N948+O948)/(1-'Simulação Added Value'!$E$19)),((N948+O948)/(1-0.3)))</f>
        <v>170.44258904109589</v>
      </c>
      <c r="Q948" s="63" t="e">
        <f>IF('Simulação Added Value'!$M$5="GERENTE DE CONTA",(((N948+O948)+VLOOKUP(A948,'Simulação Added Value'!$N$42:$O$42,2,0))/(1-'Simulação Added Value'!$E$19)),(((((N948+O948)+VLOOKUP(A948,'Simulação Added Value'!$N$42:$O$42,2,0)))/(1-'Simulação Added Value'!$E$19))))</f>
        <v>#N/A</v>
      </c>
      <c r="R948" s="63"/>
      <c r="S948" s="188">
        <v>121.36309</v>
      </c>
      <c r="T948" s="188">
        <f>VLOOKUP(A948,'[1]Copia Custo Periodico P_Simulad'!$A:$I,9,0)</f>
        <v>121.36309</v>
      </c>
      <c r="U948" s="188">
        <f t="shared" si="74"/>
        <v>0</v>
      </c>
      <c r="V948" s="148">
        <f t="shared" si="75"/>
        <v>0</v>
      </c>
      <c r="W948" s="188"/>
      <c r="X948" s="187"/>
      <c r="Y948" s="187"/>
    </row>
    <row r="949" spans="1:25" s="190" customFormat="1" ht="15" customHeight="1">
      <c r="A949" s="46" t="str">
        <f t="shared" si="73"/>
        <v>BR0105741040</v>
      </c>
      <c r="B949" s="190" t="s">
        <v>703</v>
      </c>
      <c r="C949" s="190">
        <v>1040</v>
      </c>
      <c r="D949" s="190" t="s">
        <v>1125</v>
      </c>
      <c r="E949" s="163">
        <v>320010574</v>
      </c>
      <c r="F949" s="39" t="s">
        <v>1447</v>
      </c>
      <c r="G949" s="190" t="s">
        <v>1939</v>
      </c>
      <c r="H949" s="190" t="s">
        <v>409</v>
      </c>
      <c r="I949" s="159"/>
      <c r="J949" s="167"/>
      <c r="K949" s="160"/>
      <c r="L949" s="159"/>
      <c r="M949" s="227">
        <v>9.0980000000000008</v>
      </c>
      <c r="N949" s="162">
        <f t="shared" si="76"/>
        <v>116.12666</v>
      </c>
      <c r="O949" s="161">
        <f>IF(H949="Accessories",0,(VLOOKUP(C949&amp;H949,EE!$I:$L,4,FALSE)))</f>
        <v>3.06</v>
      </c>
      <c r="P949" s="161">
        <f>IF('Simulação Added Value'!$M$5="GERENTE DE CONTA",((N949+O949)/(1-'Simulação Added Value'!$E$19)),((N949+O949)/(1-0.3)))</f>
        <v>163.26939726027399</v>
      </c>
      <c r="Q949" s="63" t="e">
        <f>IF('Simulação Added Value'!$M$5="GERENTE DE CONTA",(((N949+O949)+VLOOKUP(A949,'Simulação Added Value'!$N$42:$O$42,2,0))/(1-'Simulação Added Value'!$E$19)),(((((N949+O949)+VLOOKUP(A949,'Simulação Added Value'!$N$42:$O$42,2,0)))/(1-'Simulação Added Value'!$E$19))))</f>
        <v>#N/A</v>
      </c>
      <c r="R949" s="63"/>
      <c r="S949" s="188">
        <v>116.12666</v>
      </c>
      <c r="T949" s="188">
        <f>VLOOKUP(A949,'[1]Copia Custo Periodico P_Simulad'!$A:$I,9,0)</f>
        <v>116.12666</v>
      </c>
      <c r="U949" s="188">
        <f t="shared" si="74"/>
        <v>0</v>
      </c>
      <c r="V949" s="148">
        <f t="shared" si="75"/>
        <v>0</v>
      </c>
      <c r="W949" s="188"/>
      <c r="X949" s="187"/>
      <c r="Y949" s="187"/>
    </row>
    <row r="950" spans="1:25" s="190" customFormat="1" ht="15" customHeight="1">
      <c r="A950" s="46" t="str">
        <f t="shared" si="73"/>
        <v>BR0120411040</v>
      </c>
      <c r="B950" s="190" t="s">
        <v>703</v>
      </c>
      <c r="C950" s="190">
        <v>1040</v>
      </c>
      <c r="D950" s="190" t="s">
        <v>1125</v>
      </c>
      <c r="E950" s="156"/>
      <c r="F950" s="245" t="s">
        <v>2633</v>
      </c>
      <c r="G950" s="190" t="s">
        <v>2657</v>
      </c>
      <c r="H950" s="190" t="s">
        <v>409</v>
      </c>
      <c r="M950" s="227">
        <v>9.0980000000000008</v>
      </c>
      <c r="N950" s="162">
        <f t="shared" si="76"/>
        <v>113.12066999999999</v>
      </c>
      <c r="O950" s="161">
        <f>IF(H950="Accessories",0,(VLOOKUP(C950&amp;H950,EE!$I:$L,4,FALSE)))</f>
        <v>3.06</v>
      </c>
      <c r="P950" s="161">
        <f>IF('Simulação Added Value'!$M$5="GERENTE DE CONTA",((N950+O950)/(1-'Simulação Added Value'!$E$19)),((N950+O950)/(1-0.3)))</f>
        <v>159.15160273972603</v>
      </c>
      <c r="S950" s="188">
        <v>113.12066999999999</v>
      </c>
      <c r="T950" s="188">
        <f>VLOOKUP(A950,'[1]Copia Custo Periodico P_Simulad'!$A:$I,9,0)</f>
        <v>113.12066999999999</v>
      </c>
      <c r="U950" s="188">
        <f t="shared" si="74"/>
        <v>0</v>
      </c>
      <c r="V950" s="148">
        <f t="shared" si="75"/>
        <v>0</v>
      </c>
    </row>
    <row r="951" spans="1:25" s="190" customFormat="1" ht="15" customHeight="1">
      <c r="A951" s="46" t="str">
        <f t="shared" si="73"/>
        <v>BR0119301040</v>
      </c>
      <c r="B951" s="190" t="s">
        <v>703</v>
      </c>
      <c r="C951" s="190">
        <v>1040</v>
      </c>
      <c r="D951" s="190" t="s">
        <v>1125</v>
      </c>
      <c r="E951" s="190">
        <v>320011930</v>
      </c>
      <c r="F951" s="39" t="s">
        <v>1486</v>
      </c>
      <c r="G951" s="190" t="s">
        <v>1978</v>
      </c>
      <c r="H951" s="190" t="s">
        <v>340</v>
      </c>
      <c r="M951" s="223">
        <v>8.5169999999999995</v>
      </c>
      <c r="N951" s="162">
        <f t="shared" ref="N951:N971" si="77">S951</f>
        <v>107.751</v>
      </c>
      <c r="O951" s="161">
        <f>IF(H951="Accessories",0,(VLOOKUP(C951&amp;H951,EE!$I:$L,4,FALSE)))</f>
        <v>3.06</v>
      </c>
      <c r="P951" s="161">
        <f>IF('Simulação Added Value'!$M$5="GERENTE DE CONTA",((N951+O951)/(1-'Simulação Added Value'!$E$19)),((N951+O951)/(1-0.3)))</f>
        <v>151.79589041095892</v>
      </c>
      <c r="S951" s="188">
        <v>107.751</v>
      </c>
      <c r="T951" s="188">
        <f>VLOOKUP(A951,'[1]Copia Custo Periodico P_Simulad'!$A:$I,9,0)</f>
        <v>100.52800000000001</v>
      </c>
      <c r="U951" s="188">
        <f t="shared" si="74"/>
        <v>-7.222999999999999</v>
      </c>
      <c r="V951" s="148">
        <f t="shared" si="75"/>
        <v>-6.7034180657256082E-2</v>
      </c>
    </row>
    <row r="952" spans="1:25" s="190" customFormat="1" ht="15" customHeight="1">
      <c r="A952" s="46" t="str">
        <f t="shared" si="73"/>
        <v>BR0115851040</v>
      </c>
      <c r="B952" s="190" t="s">
        <v>703</v>
      </c>
      <c r="C952" s="190">
        <v>1040</v>
      </c>
      <c r="D952" s="190" t="s">
        <v>1125</v>
      </c>
      <c r="E952" s="156">
        <v>320011585</v>
      </c>
      <c r="F952" s="39" t="s">
        <v>1479</v>
      </c>
      <c r="G952" s="190" t="s">
        <v>1970</v>
      </c>
      <c r="H952" s="190" t="s">
        <v>340</v>
      </c>
      <c r="M952" s="226">
        <v>8.5169999999999995</v>
      </c>
      <c r="N952" s="162">
        <f t="shared" si="77"/>
        <v>103.60072000000001</v>
      </c>
      <c r="O952" s="161">
        <f>IF(H952="Accessories",0,(VLOOKUP(C952&amp;H952,EE!$I:$L,4,FALSE)))</f>
        <v>3.06</v>
      </c>
      <c r="P952" s="161">
        <f>IF('Simulação Added Value'!$M$5="GERENTE DE CONTA",((N952+O952)/(1-'Simulação Added Value'!$E$19)),((N952+O952)/(1-0.3)))</f>
        <v>146.11057534246578</v>
      </c>
      <c r="Q952" s="63" t="e">
        <f>IF('Simulação Added Value'!$M$5="GERENTE DE CONTA",(((N952+O952)+VLOOKUP(A952,'Simulação Added Value'!$N$42:$O$42,2,0))/(1-'Simulação Added Value'!$E$19)),(((((N952+O952)+VLOOKUP(A952,'Simulação Added Value'!$N$42:$O$42,2,0)))/(1-'Simulação Added Value'!$E$19))))</f>
        <v>#N/A</v>
      </c>
      <c r="R952" s="63"/>
      <c r="S952" s="188">
        <v>103.60072000000001</v>
      </c>
      <c r="T952" s="188">
        <f>VLOOKUP(A952,'[1]Copia Custo Periodico P_Simulad'!$A:$I,9,0)</f>
        <v>97.36336</v>
      </c>
      <c r="U952" s="188">
        <f t="shared" si="74"/>
        <v>-6.2373600000000096</v>
      </c>
      <c r="V952" s="148">
        <f t="shared" si="75"/>
        <v>-6.0205759187774044E-2</v>
      </c>
      <c r="W952" s="188"/>
      <c r="X952" s="187"/>
      <c r="Y952" s="187"/>
    </row>
    <row r="953" spans="1:25" s="190" customFormat="1" ht="15" customHeight="1">
      <c r="A953" s="46" t="str">
        <f t="shared" si="73"/>
        <v>BR0120061040</v>
      </c>
      <c r="B953" s="190" t="s">
        <v>703</v>
      </c>
      <c r="C953" s="190">
        <v>1040</v>
      </c>
      <c r="D953" s="190" t="s">
        <v>1125</v>
      </c>
      <c r="E953" s="190">
        <v>320012006</v>
      </c>
      <c r="F953" s="39" t="s">
        <v>1491</v>
      </c>
      <c r="G953" s="190" t="s">
        <v>1982</v>
      </c>
      <c r="H953" s="190" t="s">
        <v>340</v>
      </c>
      <c r="M953" s="226">
        <v>8.5169999999999995</v>
      </c>
      <c r="N953" s="162">
        <f t="shared" si="77"/>
        <v>103.56972</v>
      </c>
      <c r="O953" s="161">
        <f>IF(H953="Accessories",0,(VLOOKUP(C953&amp;H953,EE!$I:$L,4,FALSE)))</f>
        <v>3.06</v>
      </c>
      <c r="P953" s="161">
        <f>IF('Simulação Added Value'!$M$5="GERENTE DE CONTA",((N953+O953)/(1-'Simulação Added Value'!$E$19)),((N953+O953)/(1-0.3)))</f>
        <v>146.06810958904111</v>
      </c>
      <c r="Q953" s="63" t="e">
        <f>IF('Simulação Added Value'!$M$5="GERENTE DE CONTA",(((N953+O953)+VLOOKUP(A953,'Simulação Added Value'!$N$42:$O$42,2,0))/(1-'Simulação Added Value'!$E$19)),(((((N953+O953)+VLOOKUP(A953,'Simulação Added Value'!$N$42:$O$42,2,0)))/(1-'Simulação Added Value'!$E$19))))</f>
        <v>#N/A</v>
      </c>
      <c r="R953" s="63"/>
      <c r="S953" s="188">
        <v>103.56972</v>
      </c>
      <c r="T953" s="188">
        <f>VLOOKUP(A953,'[1]Copia Custo Periodico P_Simulad'!$A:$I,9,0)</f>
        <v>99.265119999999996</v>
      </c>
      <c r="U953" s="188">
        <f t="shared" si="74"/>
        <v>-4.3046000000000078</v>
      </c>
      <c r="V953" s="148">
        <f t="shared" si="75"/>
        <v>-4.1562340807718812E-2</v>
      </c>
    </row>
    <row r="954" spans="1:25" s="190" customFormat="1" ht="15" customHeight="1">
      <c r="A954" s="46" t="str">
        <f t="shared" si="73"/>
        <v>BR0120531040</v>
      </c>
      <c r="B954" s="190" t="s">
        <v>703</v>
      </c>
      <c r="C954" s="190">
        <v>1040</v>
      </c>
      <c r="D954" s="190" t="s">
        <v>1125</v>
      </c>
      <c r="E954" s="190">
        <v>320012053</v>
      </c>
      <c r="F954" s="39" t="s">
        <v>1514</v>
      </c>
      <c r="G954" s="190" t="s">
        <v>2004</v>
      </c>
      <c r="H954" s="190" t="s">
        <v>340</v>
      </c>
      <c r="M954" s="227">
        <v>8.5169999999999995</v>
      </c>
      <c r="N954" s="162">
        <f t="shared" si="77"/>
        <v>102.79832999999999</v>
      </c>
      <c r="O954" s="161">
        <f>IF(H954="Accessories",0,(VLOOKUP(C954&amp;H954,EE!$I:$L,4,FALSE)))</f>
        <v>3.06</v>
      </c>
      <c r="P954" s="161">
        <f>IF('Simulação Added Value'!$M$5="GERENTE DE CONTA",((N954+O954)/(1-'Simulação Added Value'!$E$19)),((N954+O954)/(1-0.3)))</f>
        <v>145.01141095890409</v>
      </c>
      <c r="Q954" s="63" t="e">
        <f>IF('Simulação Added Value'!$M$5="GERENTE DE CONTA",(((N954+O954)+VLOOKUP(A954,'Simulação Added Value'!$N$42:$O$42,2,0))/(1-'Simulação Added Value'!$E$19)),(((((N954+O954)+VLOOKUP(A954,'Simulação Added Value'!$N$42:$O$42,2,0)))/(1-'Simulação Added Value'!$E$19))))</f>
        <v>#N/A</v>
      </c>
      <c r="R954" s="63"/>
      <c r="S954" s="188">
        <v>102.79832999999999</v>
      </c>
      <c r="T954" s="188">
        <f>VLOOKUP(A954,'[1]Copia Custo Periodico P_Simulad'!$A:$I,9,0)</f>
        <v>98.607250000000008</v>
      </c>
      <c r="U954" s="188">
        <f t="shared" si="74"/>
        <v>-4.1910799999999853</v>
      </c>
      <c r="V954" s="148">
        <f t="shared" si="75"/>
        <v>-4.0769923013340592E-2</v>
      </c>
    </row>
    <row r="955" spans="1:25" s="190" customFormat="1" ht="15" customHeight="1">
      <c r="A955" s="46" t="str">
        <f t="shared" si="73"/>
        <v>BR0115831040</v>
      </c>
      <c r="B955" s="190" t="s">
        <v>703</v>
      </c>
      <c r="C955" s="190">
        <v>1040</v>
      </c>
      <c r="D955" s="190" t="s">
        <v>1125</v>
      </c>
      <c r="E955" s="156">
        <v>320011583</v>
      </c>
      <c r="F955" s="39" t="s">
        <v>1483</v>
      </c>
      <c r="G955" s="190" t="s">
        <v>1975</v>
      </c>
      <c r="H955" s="190" t="s">
        <v>340</v>
      </c>
      <c r="M955" s="226">
        <v>8.5169999999999995</v>
      </c>
      <c r="N955" s="162">
        <f t="shared" si="77"/>
        <v>108.00171</v>
      </c>
      <c r="O955" s="161">
        <f>IF(H955="Accessories",0,(VLOOKUP(C955&amp;H955,EE!$I:$L,4,FALSE)))</f>
        <v>3.06</v>
      </c>
      <c r="P955" s="161">
        <f>IF('Simulação Added Value'!$M$5="GERENTE DE CONTA",((N955+O955)/(1-'Simulação Added Value'!$E$19)),((N955+O955)/(1-0.3)))</f>
        <v>152.13932876712329</v>
      </c>
      <c r="Q955" s="63" t="e">
        <f>IF('Simulação Added Value'!$M$5="GERENTE DE CONTA",(((N955+O955)+VLOOKUP(A955,'Simulação Added Value'!$N$42:$O$42,2,0))/(1-'Simulação Added Value'!$E$19)),(((((N955+O955)+VLOOKUP(A955,'Simulação Added Value'!$N$42:$O$42,2,0)))/(1-'Simulação Added Value'!$E$19))))</f>
        <v>#N/A</v>
      </c>
      <c r="R955" s="63"/>
      <c r="S955" s="188">
        <v>108.00171</v>
      </c>
      <c r="T955" s="188">
        <f>VLOOKUP(A955,'[1]Copia Custo Periodico P_Simulad'!$A:$I,9,0)</f>
        <v>104.19305</v>
      </c>
      <c r="U955" s="188">
        <f t="shared" si="74"/>
        <v>-3.8086600000000033</v>
      </c>
      <c r="V955" s="148">
        <f t="shared" si="75"/>
        <v>-3.5264812010846858E-2</v>
      </c>
      <c r="W955" s="188"/>
      <c r="X955" s="187"/>
      <c r="Y955" s="187"/>
    </row>
    <row r="956" spans="1:25" s="190" customFormat="1" ht="15" customHeight="1">
      <c r="A956" s="46" t="str">
        <f t="shared" si="73"/>
        <v>BR0115881040</v>
      </c>
      <c r="B956" s="190" t="s">
        <v>703</v>
      </c>
      <c r="C956" s="190">
        <v>1040</v>
      </c>
      <c r="D956" s="190" t="s">
        <v>1125</v>
      </c>
      <c r="E956" s="156">
        <v>320011588</v>
      </c>
      <c r="F956" s="39" t="s">
        <v>1463</v>
      </c>
      <c r="G956" s="190" t="s">
        <v>1954</v>
      </c>
      <c r="H956" s="190" t="s">
        <v>340</v>
      </c>
      <c r="M956" s="226">
        <v>8.5169999999999995</v>
      </c>
      <c r="N956" s="162">
        <f t="shared" si="77"/>
        <v>100.05352000000001</v>
      </c>
      <c r="O956" s="161">
        <f>IF(H956="Accessories",0,(VLOOKUP(C956&amp;H956,EE!$I:$L,4,FALSE)))</f>
        <v>3.06</v>
      </c>
      <c r="P956" s="161">
        <f>IF('Simulação Added Value'!$M$5="GERENTE DE CONTA",((N956+O956)/(1-'Simulação Added Value'!$E$19)),((N956+O956)/(1-0.3)))</f>
        <v>141.25139726027399</v>
      </c>
      <c r="Q956" s="63" t="e">
        <f>IF('Simulação Added Value'!$M$5="GERENTE DE CONTA",(((N956+O956)+VLOOKUP(A956,'Simulação Added Value'!$N$42:$O$42,2,0))/(1-'Simulação Added Value'!$E$19)),(((((N956+O956)+VLOOKUP(A956,'Simulação Added Value'!$N$42:$O$42,2,0)))/(1-'Simulação Added Value'!$E$19))))</f>
        <v>#N/A</v>
      </c>
      <c r="R956" s="63"/>
      <c r="S956" s="188">
        <v>100.05352000000001</v>
      </c>
      <c r="T956" s="188">
        <f>VLOOKUP(A956,'[1]Copia Custo Periodico P_Simulad'!$A:$I,9,0)</f>
        <v>96.757959999999997</v>
      </c>
      <c r="U956" s="188">
        <f t="shared" si="74"/>
        <v>-3.2955600000000089</v>
      </c>
      <c r="V956" s="148">
        <f t="shared" si="75"/>
        <v>-3.2937971597601035E-2</v>
      </c>
      <c r="W956" s="188"/>
      <c r="X956" s="187"/>
      <c r="Y956" s="187"/>
    </row>
    <row r="957" spans="1:25" s="190" customFormat="1" ht="15" customHeight="1">
      <c r="A957" s="46" t="str">
        <f t="shared" si="73"/>
        <v>BR0116021040</v>
      </c>
      <c r="B957" s="190" t="s">
        <v>703</v>
      </c>
      <c r="C957" s="190">
        <v>1040</v>
      </c>
      <c r="D957" s="190" t="s">
        <v>1125</v>
      </c>
      <c r="E957" s="156">
        <v>320011602</v>
      </c>
      <c r="F957" s="39" t="s">
        <v>1471</v>
      </c>
      <c r="G957" s="190" t="s">
        <v>1962</v>
      </c>
      <c r="H957" s="190" t="s">
        <v>340</v>
      </c>
      <c r="M957" s="226">
        <v>8.5169999999999995</v>
      </c>
      <c r="N957" s="162">
        <f t="shared" si="77"/>
        <v>100.44537</v>
      </c>
      <c r="O957" s="161">
        <f>IF(H957="Accessories",0,(VLOOKUP(C957&amp;H957,EE!$I:$L,4,FALSE)))</f>
        <v>3.06</v>
      </c>
      <c r="P957" s="161">
        <f>IF('Simulação Added Value'!$M$5="GERENTE DE CONTA",((N957+O957)/(1-'Simulação Added Value'!$E$19)),((N957+O957)/(1-0.3)))</f>
        <v>141.78817808219179</v>
      </c>
      <c r="Q957" s="63" t="e">
        <f>IF('Simulação Added Value'!$M$5="GERENTE DE CONTA",(((N957+O957)+VLOOKUP(A957,'Simulação Added Value'!$N$42:$O$42,2,0))/(1-'Simulação Added Value'!$E$19)),(((((N957+O957)+VLOOKUP(A957,'Simulação Added Value'!$N$42:$O$42,2,0)))/(1-'Simulação Added Value'!$E$19))))</f>
        <v>#N/A</v>
      </c>
      <c r="R957" s="63"/>
      <c r="S957" s="188">
        <v>100.44537</v>
      </c>
      <c r="T957" s="188">
        <f>VLOOKUP(A957,'[1]Copia Custo Periodico P_Simulad'!$A:$I,9,0)</f>
        <v>97.16283</v>
      </c>
      <c r="U957" s="188">
        <f t="shared" si="74"/>
        <v>-3.2825399999999973</v>
      </c>
      <c r="V957" s="148">
        <f t="shared" si="75"/>
        <v>-3.2679853735418596E-2</v>
      </c>
      <c r="W957" s="188"/>
      <c r="X957" s="187"/>
      <c r="Y957" s="187"/>
    </row>
    <row r="958" spans="1:25" s="190" customFormat="1" ht="15" customHeight="1">
      <c r="A958" s="46" t="str">
        <f t="shared" si="73"/>
        <v>BR0115911040</v>
      </c>
      <c r="B958" s="190" t="s">
        <v>703</v>
      </c>
      <c r="C958" s="190">
        <v>1040</v>
      </c>
      <c r="D958" s="190" t="s">
        <v>1125</v>
      </c>
      <c r="E958" s="156">
        <v>320011591</v>
      </c>
      <c r="F958" s="39" t="s">
        <v>1470</v>
      </c>
      <c r="G958" s="190" t="s">
        <v>1961</v>
      </c>
      <c r="H958" s="190" t="s">
        <v>340</v>
      </c>
      <c r="M958" s="226">
        <v>8.5169999999999995</v>
      </c>
      <c r="N958" s="162">
        <f t="shared" si="77"/>
        <v>100.87948</v>
      </c>
      <c r="O958" s="161">
        <f>IF(H958="Accessories",0,(VLOOKUP(C958&amp;H958,EE!$I:$L,4,FALSE)))</f>
        <v>3.06</v>
      </c>
      <c r="P958" s="161">
        <f>IF('Simulação Added Value'!$M$5="GERENTE DE CONTA",((N958+O958)/(1-'Simulação Added Value'!$E$19)),((N958+O958)/(1-0.3)))</f>
        <v>142.38284931506851</v>
      </c>
      <c r="Q958" s="63" t="e">
        <f>IF('Simulação Added Value'!$M$5="GERENTE DE CONTA",(((N958+O958)+VLOOKUP(A958,'Simulação Added Value'!$N$42:$O$42,2,0))/(1-'Simulação Added Value'!$E$19)),(((((N958+O958)+VLOOKUP(A958,'Simulação Added Value'!$N$42:$O$42,2,0)))/(1-'Simulação Added Value'!$E$19))))</f>
        <v>#N/A</v>
      </c>
      <c r="R958" s="63"/>
      <c r="S958" s="188">
        <v>100.87948</v>
      </c>
      <c r="T958" s="188">
        <f>VLOOKUP(A958,'[1]Copia Custo Periodico P_Simulad'!$A:$I,9,0)</f>
        <v>98.308070000000001</v>
      </c>
      <c r="U958" s="188">
        <f t="shared" si="74"/>
        <v>-2.5714100000000002</v>
      </c>
      <c r="V958" s="148">
        <f t="shared" si="75"/>
        <v>-2.5489921240672508E-2</v>
      </c>
      <c r="W958" s="188"/>
      <c r="X958" s="187"/>
      <c r="Y958" s="187"/>
    </row>
    <row r="959" spans="1:25" s="190" customFormat="1" ht="15" customHeight="1">
      <c r="A959" s="46" t="str">
        <f t="shared" si="73"/>
        <v>BR0115411040</v>
      </c>
      <c r="B959" s="190" t="s">
        <v>703</v>
      </c>
      <c r="C959" s="190">
        <v>1040</v>
      </c>
      <c r="D959" s="190" t="s">
        <v>1125</v>
      </c>
      <c r="E959" s="165">
        <v>320011541</v>
      </c>
      <c r="F959" s="39" t="s">
        <v>1474</v>
      </c>
      <c r="G959" s="190" t="s">
        <v>1965</v>
      </c>
      <c r="H959" s="190" t="s">
        <v>340</v>
      </c>
      <c r="K959" s="168"/>
      <c r="M959" s="226">
        <v>8.5169999999999995</v>
      </c>
      <c r="N959" s="162">
        <f t="shared" si="77"/>
        <v>105.7805</v>
      </c>
      <c r="O959" s="161">
        <f>IF(H959="Accessories",0,(VLOOKUP(C959&amp;H959,EE!$I:$L,4,FALSE)))</f>
        <v>3.06</v>
      </c>
      <c r="P959" s="161">
        <f>IF('Simulação Added Value'!$M$5="GERENTE DE CONTA",((N959+O959)/(1-'Simulação Added Value'!$E$19)),((N959+O959)/(1-0.3)))</f>
        <v>149.09657534246577</v>
      </c>
      <c r="Q959" s="63" t="e">
        <f>IF('Simulação Added Value'!$M$5="GERENTE DE CONTA",(((N959+O959)+VLOOKUP(A959,'Simulação Added Value'!$N$42:$O$42,2,0))/(1-'Simulação Added Value'!$E$19)),(((((N959+O959)+VLOOKUP(A959,'Simulação Added Value'!$N$42:$O$42,2,0)))/(1-'Simulação Added Value'!$E$19))))</f>
        <v>#N/A</v>
      </c>
      <c r="R959" s="63"/>
      <c r="S959" s="188">
        <v>105.7805</v>
      </c>
      <c r="T959" s="188">
        <f>VLOOKUP(A959,'[1]Copia Custo Periodico P_Simulad'!$A:$I,9,0)</f>
        <v>103.21337</v>
      </c>
      <c r="U959" s="188">
        <f t="shared" si="74"/>
        <v>-2.5671300000000059</v>
      </c>
      <c r="V959" s="148">
        <f t="shared" si="75"/>
        <v>-2.4268461578457301E-2</v>
      </c>
      <c r="W959" s="188"/>
      <c r="X959" s="187"/>
      <c r="Y959" s="187"/>
    </row>
    <row r="960" spans="1:25" s="190" customFormat="1" ht="15" customHeight="1">
      <c r="A960" s="46" t="str">
        <f t="shared" si="73"/>
        <v>BR0117591040</v>
      </c>
      <c r="B960" s="190" t="s">
        <v>703</v>
      </c>
      <c r="C960" s="190">
        <v>1040</v>
      </c>
      <c r="D960" s="190" t="s">
        <v>1125</v>
      </c>
      <c r="E960" s="190">
        <v>320011759</v>
      </c>
      <c r="F960" s="39" t="s">
        <v>1467</v>
      </c>
      <c r="G960" s="190" t="s">
        <v>1958</v>
      </c>
      <c r="H960" s="190" t="s">
        <v>340</v>
      </c>
      <c r="M960" s="223">
        <v>8.5169999999999995</v>
      </c>
      <c r="N960" s="162">
        <f t="shared" si="77"/>
        <v>106.75123000000001</v>
      </c>
      <c r="O960" s="161">
        <f>IF(H960="Accessories",0,(VLOOKUP(C960&amp;H960,EE!$I:$L,4,FALSE)))</f>
        <v>3.06</v>
      </c>
      <c r="P960" s="161">
        <f>IF('Simulação Added Value'!$M$5="GERENTE DE CONTA",((N960+O960)/(1-'Simulação Added Value'!$E$19)),((N960+O960)/(1-0.3)))</f>
        <v>150.42634246575344</v>
      </c>
      <c r="S960" s="188">
        <v>106.75123000000001</v>
      </c>
      <c r="T960" s="188">
        <f>VLOOKUP(A960,'[1]Copia Custo Periodico P_Simulad'!$A:$I,9,0)</f>
        <v>104.17719000000001</v>
      </c>
      <c r="U960" s="188">
        <f t="shared" si="74"/>
        <v>-2.5740399999999966</v>
      </c>
      <c r="V960" s="148">
        <f t="shared" si="75"/>
        <v>-2.4112509054930786E-2</v>
      </c>
    </row>
    <row r="961" spans="1:25" s="190" customFormat="1" ht="15" customHeight="1">
      <c r="A961" s="46" t="str">
        <f t="shared" si="73"/>
        <v>120107441040</v>
      </c>
      <c r="B961" s="190" t="s">
        <v>703</v>
      </c>
      <c r="C961" s="190">
        <v>1040</v>
      </c>
      <c r="D961" s="190" t="s">
        <v>1125</v>
      </c>
      <c r="E961" s="165">
        <v>120010744</v>
      </c>
      <c r="F961" s="39">
        <v>12010744</v>
      </c>
      <c r="G961" s="190" t="s">
        <v>1974</v>
      </c>
      <c r="H961" s="190" t="s">
        <v>340</v>
      </c>
      <c r="K961" s="168"/>
      <c r="M961" s="227">
        <v>8.56</v>
      </c>
      <c r="N961" s="162">
        <f t="shared" si="77"/>
        <v>100.4905</v>
      </c>
      <c r="O961" s="161">
        <f>IF(H961="Accessories",0,(VLOOKUP(C961&amp;H961,EE!$I:$L,4,FALSE)))</f>
        <v>3.06</v>
      </c>
      <c r="P961" s="161">
        <f>IF('Simulação Added Value'!$M$5="GERENTE DE CONTA",((N961+O961)/(1-'Simulação Added Value'!$E$19)),((N961+O961)/(1-0.3)))</f>
        <v>141.85</v>
      </c>
      <c r="Q961" s="63" t="e">
        <f>IF('Simulação Added Value'!$M$5="GERENTE DE CONTA",(((N961+O961)+VLOOKUP(A961,'Simulação Added Value'!$N$42:$O$42,2,0))/(1-'Simulação Added Value'!$E$19)),(((((N961+O961)+VLOOKUP(A961,'Simulação Added Value'!$N$42:$O$42,2,0)))/(1-'Simulação Added Value'!$E$19))))</f>
        <v>#N/A</v>
      </c>
      <c r="R961" s="63"/>
      <c r="S961" s="188">
        <v>100.4905</v>
      </c>
      <c r="T961" s="188">
        <f>VLOOKUP(A961,'[1]Copia Custo Periodico P_Simulad'!$A:$I,9,0)</f>
        <v>98.185479999999998</v>
      </c>
      <c r="U961" s="188">
        <f t="shared" si="74"/>
        <v>-2.305019999999999</v>
      </c>
      <c r="V961" s="148">
        <f t="shared" si="75"/>
        <v>-2.2937690627472196E-2</v>
      </c>
      <c r="W961" s="188"/>
      <c r="X961" s="187"/>
      <c r="Y961" s="187"/>
    </row>
    <row r="962" spans="1:25" s="190" customFormat="1" ht="15" customHeight="1">
      <c r="A962" s="46" t="str">
        <f t="shared" si="73"/>
        <v>BR0116251040</v>
      </c>
      <c r="B962" s="190" t="s">
        <v>703</v>
      </c>
      <c r="C962" s="190">
        <v>1040</v>
      </c>
      <c r="D962" s="190" t="s">
        <v>1125</v>
      </c>
      <c r="E962" s="190">
        <v>320011625</v>
      </c>
      <c r="F962" s="39" t="s">
        <v>1488</v>
      </c>
      <c r="G962" s="190" t="s">
        <v>1980</v>
      </c>
      <c r="H962" s="190" t="s">
        <v>340</v>
      </c>
      <c r="M962" s="226">
        <v>10</v>
      </c>
      <c r="N962" s="162">
        <f t="shared" si="77"/>
        <v>119.80658</v>
      </c>
      <c r="O962" s="161">
        <f>IF(H962="Accessories",0,(VLOOKUP(C962&amp;H962,EE!$I:$L,4,FALSE)))</f>
        <v>3.06</v>
      </c>
      <c r="P962" s="161">
        <f>IF('Simulação Added Value'!$M$5="GERENTE DE CONTA",((N962+O962)/(1-'Simulação Added Value'!$E$19)),((N962+O962)/(1-0.3)))</f>
        <v>168.31038356164385</v>
      </c>
      <c r="S962" s="188">
        <v>119.80658</v>
      </c>
      <c r="T962" s="188">
        <f>VLOOKUP(A962,'[1]Copia Custo Periodico P_Simulad'!$A:$I,9,0)</f>
        <v>117.29190999999999</v>
      </c>
      <c r="U962" s="188">
        <f t="shared" si="74"/>
        <v>-2.5146700000000095</v>
      </c>
      <c r="V962" s="148">
        <f t="shared" si="75"/>
        <v>-2.0989414771709569E-2</v>
      </c>
      <c r="W962" s="188"/>
      <c r="X962" s="187"/>
      <c r="Y962" s="187"/>
    </row>
    <row r="963" spans="1:25" s="190" customFormat="1" ht="15" customHeight="1">
      <c r="A963" s="46" t="str">
        <f t="shared" ref="A963:A1026" si="78">F963&amp;C963</f>
        <v>BR0118211040</v>
      </c>
      <c r="B963" s="190" t="s">
        <v>703</v>
      </c>
      <c r="C963" s="190">
        <v>1040</v>
      </c>
      <c r="D963" s="190" t="s">
        <v>1125</v>
      </c>
      <c r="E963" s="190">
        <v>320011821</v>
      </c>
      <c r="F963" s="39" t="s">
        <v>1461</v>
      </c>
      <c r="G963" s="190" t="s">
        <v>1952</v>
      </c>
      <c r="H963" s="190" t="s">
        <v>340</v>
      </c>
      <c r="M963" s="223">
        <v>8.5169999999999995</v>
      </c>
      <c r="N963" s="162">
        <f t="shared" si="77"/>
        <v>107.65208</v>
      </c>
      <c r="O963" s="161">
        <f>IF(H963="Accessories",0,(VLOOKUP(C963&amp;H963,EE!$I:$L,4,FALSE)))</f>
        <v>3.06</v>
      </c>
      <c r="P963" s="161">
        <f>IF('Simulação Added Value'!$M$5="GERENTE DE CONTA",((N963+O963)/(1-'Simulação Added Value'!$E$19)),((N963+O963)/(1-0.3)))</f>
        <v>151.66038356164384</v>
      </c>
      <c r="S963" s="188">
        <v>107.65208</v>
      </c>
      <c r="T963" s="188">
        <f>VLOOKUP(A963,'[1]Copia Custo Periodico P_Simulad'!$A:$I,9,0)</f>
        <v>105.56309</v>
      </c>
      <c r="U963" s="188">
        <f t="shared" ref="U963:U1026" si="79">T963-S963</f>
        <v>-2.0889899999999955</v>
      </c>
      <c r="V963" s="148">
        <f t="shared" ref="V963:V1026" si="80">IF(S963=0,0,T963/S963-1)</f>
        <v>-1.9405012889671891E-2</v>
      </c>
    </row>
    <row r="964" spans="1:25" s="190" customFormat="1" ht="15" customHeight="1">
      <c r="A964" s="46" t="str">
        <f t="shared" si="78"/>
        <v>BR0115351040</v>
      </c>
      <c r="B964" s="190" t="s">
        <v>703</v>
      </c>
      <c r="C964" s="190">
        <v>1040</v>
      </c>
      <c r="D964" s="190" t="s">
        <v>1125</v>
      </c>
      <c r="E964" s="156">
        <v>320011535</v>
      </c>
      <c r="F964" s="39" t="s">
        <v>1462</v>
      </c>
      <c r="G964" s="190" t="s">
        <v>1953</v>
      </c>
      <c r="H964" s="190" t="s">
        <v>340</v>
      </c>
      <c r="M964" s="226">
        <v>8.5169999999999995</v>
      </c>
      <c r="N964" s="162">
        <f t="shared" si="77"/>
        <v>107.37729</v>
      </c>
      <c r="O964" s="161">
        <f>IF(H964="Accessories",0,(VLOOKUP(C964&amp;H964,EE!$I:$L,4,FALSE)))</f>
        <v>3.06</v>
      </c>
      <c r="P964" s="161">
        <f>IF('Simulação Added Value'!$M$5="GERENTE DE CONTA",((N964+O964)/(1-'Simulação Added Value'!$E$19)),((N964+O964)/(1-0.3)))</f>
        <v>151.2839589041096</v>
      </c>
      <c r="Q964" s="63" t="e">
        <f>IF('Simulação Added Value'!$M$5="GERENTE DE CONTA",(((N964+O964)+VLOOKUP(A964,'Simulação Added Value'!$N$42:$O$42,2,0))/(1-'Simulação Added Value'!$E$19)),(((((N964+O964)+VLOOKUP(A964,'Simulação Added Value'!$N$42:$O$42,2,0)))/(1-'Simulação Added Value'!$E$19))))</f>
        <v>#N/A</v>
      </c>
      <c r="R964" s="63"/>
      <c r="S964" s="188">
        <v>107.37729</v>
      </c>
      <c r="T964" s="188">
        <f>VLOOKUP(A964,'[1]Copia Custo Periodico P_Simulad'!$A:$I,9,0)</f>
        <v>105.30665999999999</v>
      </c>
      <c r="U964" s="188">
        <f t="shared" si="79"/>
        <v>-2.0706300000000084</v>
      </c>
      <c r="V964" s="148">
        <f t="shared" si="80"/>
        <v>-1.928368652254131E-2</v>
      </c>
      <c r="W964" s="188"/>
      <c r="X964" s="187"/>
      <c r="Y964" s="187"/>
    </row>
    <row r="965" spans="1:25" s="190" customFormat="1" ht="15" customHeight="1">
      <c r="A965" s="46" t="str">
        <f t="shared" si="78"/>
        <v>BR0122881040</v>
      </c>
      <c r="B965" s="190" t="s">
        <v>703</v>
      </c>
      <c r="C965" s="190">
        <v>1040</v>
      </c>
      <c r="D965" s="190" t="s">
        <v>1125</v>
      </c>
      <c r="F965" s="39" t="s">
        <v>2855</v>
      </c>
      <c r="G965" s="190" t="s">
        <v>2856</v>
      </c>
      <c r="H965" s="190" t="s">
        <v>340</v>
      </c>
      <c r="M965" s="225">
        <v>8.5169999999999995</v>
      </c>
      <c r="N965" s="162">
        <f t="shared" si="77"/>
        <v>114.12260000000001</v>
      </c>
      <c r="O965" s="161">
        <f>IF(H965="Accessories",0,(VLOOKUP(C965&amp;H965,EE!$I:$L,4,FALSE)))</f>
        <v>3.06</v>
      </c>
      <c r="P965" s="161">
        <f>IF('Simulação Added Value'!$M$5="GERENTE DE CONTA",((N965+O965)/(1-'Simulação Added Value'!$E$19)),((N965+O965)/(1-0.3)))</f>
        <v>160.5241095890411</v>
      </c>
      <c r="S965" s="193">
        <v>114.12260000000001</v>
      </c>
      <c r="T965" s="188">
        <f>VLOOKUP(A965,'[1]Copia Custo Periodico P_Simulad'!$A:$I,9,0)</f>
        <v>112.20023999999999</v>
      </c>
      <c r="U965" s="188">
        <f t="shared" si="79"/>
        <v>-1.9223600000000118</v>
      </c>
      <c r="V965" s="148">
        <f t="shared" si="80"/>
        <v>-1.6844691586066274E-2</v>
      </c>
    </row>
    <row r="966" spans="1:25" s="190" customFormat="1" ht="15" customHeight="1">
      <c r="A966" s="46" t="str">
        <f t="shared" si="78"/>
        <v>BR0122211040</v>
      </c>
      <c r="B966" s="190" t="s">
        <v>703</v>
      </c>
      <c r="C966" s="190">
        <v>1040</v>
      </c>
      <c r="D966" s="190" t="s">
        <v>1125</v>
      </c>
      <c r="E966" s="156"/>
      <c r="F966" s="245" t="s">
        <v>2689</v>
      </c>
      <c r="G966" s="190" t="s">
        <v>2696</v>
      </c>
      <c r="H966" s="190" t="s">
        <v>340</v>
      </c>
      <c r="M966" s="226">
        <v>8.5169999999999995</v>
      </c>
      <c r="N966" s="162">
        <f t="shared" si="77"/>
        <v>156.97054</v>
      </c>
      <c r="O966" s="161">
        <f>IF(H966="Accessories",0,(VLOOKUP(C966&amp;H966,EE!$I:$L,4,FALSE)))</f>
        <v>3.06</v>
      </c>
      <c r="P966" s="161">
        <f>IF('Simulação Added Value'!$M$5="GERENTE DE CONTA",((N966+O966)/(1-'Simulação Added Value'!$E$19)),((N966+O966)/(1-0.3)))</f>
        <v>219.21991780821918</v>
      </c>
      <c r="S966" s="188">
        <v>156.97054</v>
      </c>
      <c r="T966" s="188">
        <f>VLOOKUP(A966,'[1]Copia Custo Periodico P_Simulad'!$A:$I,9,0)</f>
        <v>154.39711</v>
      </c>
      <c r="U966" s="188">
        <f t="shared" si="79"/>
        <v>-2.5734300000000019</v>
      </c>
      <c r="V966" s="148">
        <f t="shared" si="80"/>
        <v>-1.6394350175517047E-2</v>
      </c>
    </row>
    <row r="967" spans="1:25" s="190" customFormat="1" ht="15" customHeight="1">
      <c r="A967" s="46" t="str">
        <f t="shared" si="78"/>
        <v>120119711040</v>
      </c>
      <c r="B967" s="190" t="s">
        <v>703</v>
      </c>
      <c r="C967" s="190">
        <v>1040</v>
      </c>
      <c r="D967" s="190" t="s">
        <v>1125</v>
      </c>
      <c r="F967" s="39">
        <v>12011971</v>
      </c>
      <c r="G967" s="190" t="s">
        <v>2195</v>
      </c>
      <c r="H967" s="190" t="s">
        <v>340</v>
      </c>
      <c r="M967" s="223">
        <v>8.4499999999999993</v>
      </c>
      <c r="N967" s="162">
        <f t="shared" si="77"/>
        <v>104.47370000000001</v>
      </c>
      <c r="O967" s="161">
        <f>IF(H967="Accessories",0,(VLOOKUP(C967&amp;H967,EE!$I:$L,4,FALSE)))</f>
        <v>3.06</v>
      </c>
      <c r="P967" s="161">
        <f>IF('Simulação Added Value'!$M$5="GERENTE DE CONTA",((N967+O967)/(1-'Simulação Added Value'!$E$19)),((N967+O967)/(1-0.3)))</f>
        <v>147.30643835616439</v>
      </c>
      <c r="S967" s="188">
        <v>104.47370000000001</v>
      </c>
      <c r="T967" s="188">
        <f>VLOOKUP(A967,'[1]Copia Custo Periodico P_Simulad'!$A:$I,9,0)</f>
        <v>103.38905</v>
      </c>
      <c r="U967" s="188">
        <f t="shared" si="79"/>
        <v>-1.0846500000000106</v>
      </c>
      <c r="V967" s="148">
        <f t="shared" si="80"/>
        <v>-1.0382038733193211E-2</v>
      </c>
    </row>
    <row r="968" spans="1:25" s="190" customFormat="1" ht="15" customHeight="1">
      <c r="A968" s="46" t="str">
        <f t="shared" si="78"/>
        <v>BR0115041040</v>
      </c>
      <c r="B968" s="190" t="s">
        <v>703</v>
      </c>
      <c r="C968" s="190">
        <v>1040</v>
      </c>
      <c r="D968" s="190" t="s">
        <v>1125</v>
      </c>
      <c r="E968" s="165">
        <v>320011504</v>
      </c>
      <c r="F968" s="39" t="s">
        <v>1472</v>
      </c>
      <c r="G968" s="190" t="s">
        <v>1963</v>
      </c>
      <c r="H968" s="190" t="s">
        <v>340</v>
      </c>
      <c r="K968" s="168"/>
      <c r="M968" s="226">
        <v>8.5169999999999995</v>
      </c>
      <c r="N968" s="162">
        <f t="shared" si="77"/>
        <v>100.52001</v>
      </c>
      <c r="O968" s="161">
        <f>IF(H968="Accessories",0,(VLOOKUP(C968&amp;H968,EE!$I:$L,4,FALSE)))</f>
        <v>3.06</v>
      </c>
      <c r="P968" s="161">
        <f>IF('Simulação Added Value'!$M$5="GERENTE DE CONTA",((N968+O968)/(1-'Simulação Added Value'!$E$19)),((N968+O968)/(1-0.3)))</f>
        <v>141.89042465753425</v>
      </c>
      <c r="Q968" s="63" t="e">
        <f>IF('Simulação Added Value'!$M$5="GERENTE DE CONTA",(((N968+O968)+VLOOKUP(A968,'Simulação Added Value'!$N$42:$O$42,2,0))/(1-'Simulação Added Value'!$E$19)),(((((N968+O968)+VLOOKUP(A968,'Simulação Added Value'!$N$42:$O$42,2,0)))/(1-'Simulação Added Value'!$E$19))))</f>
        <v>#N/A</v>
      </c>
      <c r="R968" s="63"/>
      <c r="S968" s="188">
        <v>100.52001</v>
      </c>
      <c r="T968" s="188">
        <f>VLOOKUP(A968,'[1]Copia Custo Periodico P_Simulad'!$A:$I,9,0)</f>
        <v>99.670050000000003</v>
      </c>
      <c r="U968" s="188">
        <f t="shared" si="79"/>
        <v>-0.84995999999999583</v>
      </c>
      <c r="V968" s="148">
        <f t="shared" si="80"/>
        <v>-8.4556298790657847E-3</v>
      </c>
      <c r="W968" s="188"/>
      <c r="X968" s="187"/>
      <c r="Y968" s="187"/>
    </row>
    <row r="969" spans="1:25" s="190" customFormat="1" ht="15" customHeight="1">
      <c r="A969" s="46" t="str">
        <f t="shared" si="78"/>
        <v>BR0123851040</v>
      </c>
      <c r="B969" s="190" t="s">
        <v>703</v>
      </c>
      <c r="C969" s="190">
        <v>1040</v>
      </c>
      <c r="D969" s="190" t="s">
        <v>1125</v>
      </c>
      <c r="F969" s="190" t="s">
        <v>3027</v>
      </c>
      <c r="G969" s="190" t="s">
        <v>2852</v>
      </c>
      <c r="H969" s="190" t="s">
        <v>340</v>
      </c>
      <c r="M969" s="227">
        <v>8.5169999999999995</v>
      </c>
      <c r="N969" s="162">
        <f t="shared" si="77"/>
        <v>100.36058</v>
      </c>
      <c r="O969" s="161">
        <f>IF(H969="Accessories",0,(VLOOKUP(C969&amp;H969,EE!$I:$L,4,FALSE)))</f>
        <v>3.06</v>
      </c>
      <c r="P969" s="161">
        <f>IF('Simulação Added Value'!$M$5="GERENTE DE CONTA",((N969+O969)/(1-'Simulação Added Value'!$E$19)),((N969+O969)/(1-0.3)))</f>
        <v>141.67202739726028</v>
      </c>
      <c r="S969" s="188">
        <v>100.36058</v>
      </c>
      <c r="T969" s="188">
        <f>VLOOKUP(A969,'[1]Copia Custo Periodico P_Simulad'!$A:$I,9,0)</f>
        <v>99.849379999999996</v>
      </c>
      <c r="U969" s="188">
        <f t="shared" si="79"/>
        <v>-0.51120000000000232</v>
      </c>
      <c r="V969" s="148">
        <f t="shared" si="80"/>
        <v>-5.0936333767700459E-3</v>
      </c>
    </row>
    <row r="970" spans="1:25" s="190" customFormat="1" ht="15" customHeight="1">
      <c r="A970" s="46" t="str">
        <f t="shared" si="78"/>
        <v>BR0115261040</v>
      </c>
      <c r="B970" s="190" t="s">
        <v>703</v>
      </c>
      <c r="C970" s="190">
        <v>1040</v>
      </c>
      <c r="D970" s="190" t="s">
        <v>1125</v>
      </c>
      <c r="E970" s="165">
        <v>320011526</v>
      </c>
      <c r="F970" s="39" t="s">
        <v>1478</v>
      </c>
      <c r="G970" s="190" t="s">
        <v>1969</v>
      </c>
      <c r="H970" s="190" t="s">
        <v>340</v>
      </c>
      <c r="K970" s="168"/>
      <c r="M970" s="226">
        <v>8.5169999999999995</v>
      </c>
      <c r="N970" s="162">
        <f t="shared" si="77"/>
        <v>100.01635</v>
      </c>
      <c r="O970" s="161">
        <f>IF(H970="Accessories",0,(VLOOKUP(C970&amp;H970,EE!$I:$L,4,FALSE)))</f>
        <v>3.06</v>
      </c>
      <c r="P970" s="161">
        <f>IF('Simulação Added Value'!$M$5="GERENTE DE CONTA",((N970+O970)/(1-'Simulação Added Value'!$E$19)),((N970+O970)/(1-0.3)))</f>
        <v>141.20047945205479</v>
      </c>
      <c r="Q970" s="63" t="e">
        <f>IF('Simulação Added Value'!$M$5="GERENTE DE CONTA",(((N970+O970)+VLOOKUP(A970,'Simulação Added Value'!$N$42:$O$42,2,0))/(1-'Simulação Added Value'!$E$19)),(((((N970+O970)+VLOOKUP(A970,'Simulação Added Value'!$N$42:$O$42,2,0)))/(1-'Simulação Added Value'!$E$19))))</f>
        <v>#N/A</v>
      </c>
      <c r="R970" s="63"/>
      <c r="S970" s="188">
        <v>100.01635</v>
      </c>
      <c r="T970" s="188">
        <f>VLOOKUP(A970,'[1]Copia Custo Periodico P_Simulad'!$A:$I,9,0)</f>
        <v>99.522189999999995</v>
      </c>
      <c r="U970" s="188">
        <f t="shared" si="79"/>
        <v>-0.49416000000000793</v>
      </c>
      <c r="V970" s="148">
        <f t="shared" si="80"/>
        <v>-4.9407921804786037E-3</v>
      </c>
      <c r="W970" s="188"/>
      <c r="X970" s="187"/>
      <c r="Y970" s="187"/>
    </row>
    <row r="971" spans="1:25" s="190" customFormat="1" ht="15" customHeight="1">
      <c r="A971" s="46" t="str">
        <f t="shared" si="78"/>
        <v>BR0116381040</v>
      </c>
      <c r="B971" s="190" t="s">
        <v>703</v>
      </c>
      <c r="C971" s="190">
        <v>1040</v>
      </c>
      <c r="D971" s="190" t="s">
        <v>1125</v>
      </c>
      <c r="E971" s="190">
        <v>320011638</v>
      </c>
      <c r="F971" s="39" t="s">
        <v>1476</v>
      </c>
      <c r="G971" s="190" t="s">
        <v>1967</v>
      </c>
      <c r="H971" s="190" t="s">
        <v>340</v>
      </c>
      <c r="M971" s="226">
        <v>8.5169999999999995</v>
      </c>
      <c r="N971" s="162">
        <f t="shared" si="77"/>
        <v>100.83478000000001</v>
      </c>
      <c r="O971" s="161">
        <f>IF(H971="Accessories",0,(VLOOKUP(C971&amp;H971,EE!$I:$L,4,FALSE)))</f>
        <v>3.06</v>
      </c>
      <c r="P971" s="161">
        <f>IF('Simulação Added Value'!$M$5="GERENTE DE CONTA",((N971+O971)/(1-'Simulação Added Value'!$E$19)),((N971+O971)/(1-0.3)))</f>
        <v>142.32161643835619</v>
      </c>
      <c r="S971" s="188">
        <v>100.83478000000001</v>
      </c>
      <c r="T971" s="188">
        <f>VLOOKUP(A971,'[1]Copia Custo Periodico P_Simulad'!$A:$I,9,0)</f>
        <v>100.34044</v>
      </c>
      <c r="U971" s="188">
        <f t="shared" si="79"/>
        <v>-0.49434000000000822</v>
      </c>
      <c r="V971" s="148">
        <f t="shared" si="80"/>
        <v>-4.9024751182082937E-3</v>
      </c>
      <c r="W971" s="188"/>
      <c r="X971" s="187"/>
      <c r="Y971" s="187"/>
    </row>
    <row r="972" spans="1:25" s="190" customFormat="1" ht="15" customHeight="1">
      <c r="A972" s="46" t="str">
        <f t="shared" si="78"/>
        <v>BR0116571040</v>
      </c>
      <c r="B972" s="190" t="s">
        <v>703</v>
      </c>
      <c r="C972" s="190">
        <v>1040</v>
      </c>
      <c r="D972" s="190" t="s">
        <v>1125</v>
      </c>
      <c r="E972" s="190">
        <v>320011657</v>
      </c>
      <c r="F972" s="39" t="s">
        <v>1489</v>
      </c>
      <c r="G972" s="190" t="s">
        <v>1981</v>
      </c>
      <c r="H972" s="190" t="s">
        <v>340</v>
      </c>
      <c r="M972" s="226">
        <v>8.5169999999999995</v>
      </c>
      <c r="N972" s="162">
        <f t="shared" ref="N972:N1014" si="81">T972</f>
        <v>100.1066</v>
      </c>
      <c r="O972" s="161">
        <f>IF(H972="Accessories",0,(VLOOKUP(C972&amp;H972,EE!$I:$L,4,FALSE)))</f>
        <v>3.06</v>
      </c>
      <c r="P972" s="161">
        <f>IF('Simulação Added Value'!$M$5="GERENTE DE CONTA",((N972+O972)/(1-'Simulação Added Value'!$E$19)),((N972+O972)/(1-0.3)))</f>
        <v>141.32410958904111</v>
      </c>
      <c r="S972" s="188">
        <v>100.1066</v>
      </c>
      <c r="T972" s="188">
        <f>VLOOKUP(A972,'[1]Copia Custo Periodico P_Simulad'!$A:$I,9,0)</f>
        <v>100.1066</v>
      </c>
      <c r="U972" s="188">
        <f t="shared" si="79"/>
        <v>0</v>
      </c>
      <c r="V972" s="148">
        <f t="shared" si="80"/>
        <v>0</v>
      </c>
      <c r="W972" s="188"/>
      <c r="X972" s="187"/>
      <c r="Y972" s="187"/>
    </row>
    <row r="973" spans="1:25" s="190" customFormat="1" ht="15" customHeight="1">
      <c r="A973" s="46" t="str">
        <f t="shared" si="78"/>
        <v>BR0115801040</v>
      </c>
      <c r="B973" s="190" t="s">
        <v>703</v>
      </c>
      <c r="C973" s="190">
        <v>1040</v>
      </c>
      <c r="D973" s="190" t="s">
        <v>1125</v>
      </c>
      <c r="E973" s="156">
        <v>320011580</v>
      </c>
      <c r="F973" s="39" t="s">
        <v>1469</v>
      </c>
      <c r="G973" s="190" t="s">
        <v>1960</v>
      </c>
      <c r="H973" s="190" t="s">
        <v>340</v>
      </c>
      <c r="M973" s="226">
        <v>8.5169999999999995</v>
      </c>
      <c r="N973" s="162">
        <f t="shared" si="81"/>
        <v>102.19946</v>
      </c>
      <c r="O973" s="161">
        <f>IF(H973="Accessories",0,(VLOOKUP(C973&amp;H973,EE!$I:$L,4,FALSE)))</f>
        <v>3.06</v>
      </c>
      <c r="P973" s="161">
        <f>IF('Simulação Added Value'!$M$5="GERENTE DE CONTA",((N973+O973)/(1-'Simulação Added Value'!$E$19)),((N973+O973)/(1-0.3)))</f>
        <v>144.19104109589043</v>
      </c>
      <c r="Q973" s="63" t="e">
        <f>IF('Simulação Added Value'!$M$5="GERENTE DE CONTA",(((N973+O973)+VLOOKUP(A973,'Simulação Added Value'!$N$42:$O$42,2,0))/(1-'Simulação Added Value'!$E$19)),(((((N973+O973)+VLOOKUP(A973,'Simulação Added Value'!$N$42:$O$42,2,0)))/(1-'Simulação Added Value'!$E$19))))</f>
        <v>#N/A</v>
      </c>
      <c r="R973" s="63"/>
      <c r="S973" s="188">
        <v>102.19946</v>
      </c>
      <c r="T973" s="188">
        <f>VLOOKUP(A973,'[1]Copia Custo Periodico P_Simulad'!$A:$I,9,0)</f>
        <v>102.19946</v>
      </c>
      <c r="U973" s="188">
        <f t="shared" si="79"/>
        <v>0</v>
      </c>
      <c r="V973" s="148">
        <f t="shared" si="80"/>
        <v>0</v>
      </c>
      <c r="W973" s="188"/>
      <c r="X973" s="187"/>
      <c r="Y973" s="187"/>
    </row>
    <row r="974" spans="1:25" s="190" customFormat="1" ht="15" customHeight="1">
      <c r="A974" s="46" t="str">
        <f t="shared" si="78"/>
        <v>BR0115841040</v>
      </c>
      <c r="B974" s="190" t="s">
        <v>703</v>
      </c>
      <c r="C974" s="190">
        <v>1040</v>
      </c>
      <c r="D974" s="190" t="s">
        <v>1125</v>
      </c>
      <c r="E974" s="156">
        <v>320011584</v>
      </c>
      <c r="F974" s="39" t="s">
        <v>1465</v>
      </c>
      <c r="G974" s="190" t="s">
        <v>1956</v>
      </c>
      <c r="H974" s="190" t="s">
        <v>340</v>
      </c>
      <c r="M974" s="226">
        <v>8.5169999999999995</v>
      </c>
      <c r="N974" s="162">
        <f t="shared" si="81"/>
        <v>105.14146</v>
      </c>
      <c r="O974" s="161">
        <f>IF(H974="Accessories",0,(VLOOKUP(C974&amp;H974,EE!$I:$L,4,FALSE)))</f>
        <v>3.06</v>
      </c>
      <c r="P974" s="161">
        <f>IF('Simulação Added Value'!$M$5="GERENTE DE CONTA",((N974+O974)/(1-'Simulação Added Value'!$E$19)),((N974+O974)/(1-0.3)))</f>
        <v>148.22117808219178</v>
      </c>
      <c r="Q974" s="63" t="e">
        <f>IF('Simulação Added Value'!$M$5="GERENTE DE CONTA",(((N974+O974)+VLOOKUP(A974,'Simulação Added Value'!$N$42:$O$42,2,0))/(1-'Simulação Added Value'!$E$19)),(((((N974+O974)+VLOOKUP(A974,'Simulação Added Value'!$N$42:$O$42,2,0)))/(1-'Simulação Added Value'!$E$19))))</f>
        <v>#N/A</v>
      </c>
      <c r="R974" s="63"/>
      <c r="S974" s="188">
        <v>105.14146</v>
      </c>
      <c r="T974" s="188">
        <f>VLOOKUP(A974,'[1]Copia Custo Periodico P_Simulad'!$A:$I,9,0)</f>
        <v>105.14146</v>
      </c>
      <c r="U974" s="188">
        <f t="shared" si="79"/>
        <v>0</v>
      </c>
      <c r="V974" s="148">
        <f t="shared" si="80"/>
        <v>0</v>
      </c>
      <c r="W974" s="188"/>
      <c r="X974" s="187"/>
      <c r="Y974" s="187"/>
    </row>
    <row r="975" spans="1:25" s="190" customFormat="1" ht="15" customHeight="1">
      <c r="A975" s="46" t="str">
        <f t="shared" si="78"/>
        <v>BR0116831040</v>
      </c>
      <c r="B975" s="190" t="s">
        <v>703</v>
      </c>
      <c r="C975" s="190">
        <v>1040</v>
      </c>
      <c r="D975" s="190" t="s">
        <v>1125</v>
      </c>
      <c r="E975" s="190">
        <v>320011683</v>
      </c>
      <c r="F975" s="39" t="s">
        <v>1468</v>
      </c>
      <c r="G975" s="190" t="s">
        <v>1959</v>
      </c>
      <c r="H975" s="190" t="s">
        <v>340</v>
      </c>
      <c r="M975" s="226">
        <v>8.5169999999999995</v>
      </c>
      <c r="N975" s="162">
        <f t="shared" si="81"/>
        <v>99.941249999999997</v>
      </c>
      <c r="O975" s="161">
        <f>IF(H975="Accessories",0,(VLOOKUP(C975&amp;H975,EE!$I:$L,4,FALSE)))</f>
        <v>3.06</v>
      </c>
      <c r="P975" s="161">
        <f>IF('Simulação Added Value'!$M$5="GERENTE DE CONTA",((N975+O975)/(1-'Simulação Added Value'!$E$19)),((N975+O975)/(1-0.3)))</f>
        <v>141.09760273972603</v>
      </c>
      <c r="S975" s="188">
        <v>99.941249999999997</v>
      </c>
      <c r="T975" s="188">
        <f>VLOOKUP(A975,'[1]Copia Custo Periodico P_Simulad'!$A:$I,9,0)</f>
        <v>99.941249999999997</v>
      </c>
      <c r="U975" s="188">
        <f t="shared" si="79"/>
        <v>0</v>
      </c>
      <c r="V975" s="148">
        <f t="shared" si="80"/>
        <v>0</v>
      </c>
      <c r="W975" s="188"/>
    </row>
    <row r="976" spans="1:25" s="190" customFormat="1" ht="15" customHeight="1">
      <c r="A976" s="46" t="str">
        <f t="shared" si="78"/>
        <v>br0122901040</v>
      </c>
      <c r="B976" s="190" t="s">
        <v>703</v>
      </c>
      <c r="C976" s="190">
        <v>1040</v>
      </c>
      <c r="D976" s="190" t="s">
        <v>1125</v>
      </c>
      <c r="F976" s="39" t="s">
        <v>2851</v>
      </c>
      <c r="G976" s="190" t="s">
        <v>2852</v>
      </c>
      <c r="H976" s="190" t="s">
        <v>340</v>
      </c>
      <c r="M976" s="225">
        <v>8.5169999999999995</v>
      </c>
      <c r="N976" s="162">
        <f t="shared" si="81"/>
        <v>100.02354</v>
      </c>
      <c r="O976" s="161">
        <f>IF(H976="Accessories",0,(VLOOKUP(C976&amp;H976,EE!$I:$L,4,FALSE)))</f>
        <v>3.06</v>
      </c>
      <c r="P976" s="161">
        <f>IF('Simulação Added Value'!$M$5="GERENTE DE CONTA",((N976+O976)/(1-'Simulação Added Value'!$E$19)),((N976+O976)/(1-0.3)))</f>
        <v>141.21032876712329</v>
      </c>
      <c r="S976" s="193">
        <v>100.02354</v>
      </c>
      <c r="T976" s="188">
        <f>VLOOKUP(A976,'[1]Copia Custo Periodico P_Simulad'!$A:$I,9,0)</f>
        <v>100.02354</v>
      </c>
      <c r="U976" s="188">
        <f t="shared" si="79"/>
        <v>0</v>
      </c>
      <c r="V976" s="148">
        <f t="shared" si="80"/>
        <v>0</v>
      </c>
    </row>
    <row r="977" spans="1:25" s="190" customFormat="1" ht="15" customHeight="1">
      <c r="A977" s="46" t="str">
        <f t="shared" si="78"/>
        <v>BR0120501040</v>
      </c>
      <c r="B977" s="190" t="s">
        <v>703</v>
      </c>
      <c r="C977" s="190">
        <v>1040</v>
      </c>
      <c r="D977" s="190" t="s">
        <v>1125</v>
      </c>
      <c r="E977" s="190">
        <v>320012050</v>
      </c>
      <c r="F977" s="39" t="s">
        <v>1515</v>
      </c>
      <c r="G977" s="190" t="s">
        <v>2006</v>
      </c>
      <c r="H977" s="190" t="s">
        <v>340</v>
      </c>
      <c r="M977" s="227">
        <v>8.5169999999999995</v>
      </c>
      <c r="N977" s="162">
        <f t="shared" si="81"/>
        <v>104.41154</v>
      </c>
      <c r="O977" s="161">
        <f>IF(H977="Accessories",0,(VLOOKUP(C977&amp;H977,EE!$I:$L,4,FALSE)))</f>
        <v>3.06</v>
      </c>
      <c r="P977" s="161">
        <f>IF('Simulação Added Value'!$M$5="GERENTE DE CONTA",((N977+O977)/(1-'Simulação Added Value'!$E$19)),((N977+O977)/(1-0.3)))</f>
        <v>147.22128767123289</v>
      </c>
      <c r="Q977" s="63" t="e">
        <f>IF('Simulação Added Value'!$M$5="GERENTE DE CONTA",(((N977+O977)+VLOOKUP(A977,'Simulação Added Value'!$N$42:$O$42,2,0))/(1-'Simulação Added Value'!$E$19)),(((((N977+O977)+VLOOKUP(A977,'Simulação Added Value'!$N$42:$O$42,2,0)))/(1-'Simulação Added Value'!$E$19))))</f>
        <v>#N/A</v>
      </c>
      <c r="R977" s="63"/>
      <c r="S977" s="188">
        <v>104.41154</v>
      </c>
      <c r="T977" s="188">
        <f>VLOOKUP(A977,'[1]Copia Custo Periodico P_Simulad'!$A:$I,9,0)</f>
        <v>104.41154</v>
      </c>
      <c r="U977" s="188">
        <f t="shared" si="79"/>
        <v>0</v>
      </c>
      <c r="V977" s="148">
        <f t="shared" si="80"/>
        <v>0</v>
      </c>
    </row>
    <row r="978" spans="1:25" ht="15" customHeight="1">
      <c r="A978" s="46" t="str">
        <f t="shared" si="78"/>
        <v>BR0119291040</v>
      </c>
      <c r="B978" t="s">
        <v>703</v>
      </c>
      <c r="C978" s="190">
        <v>1040</v>
      </c>
      <c r="D978" t="s">
        <v>1125</v>
      </c>
      <c r="E978" s="190">
        <v>320011929</v>
      </c>
      <c r="F978" s="39" t="s">
        <v>1484</v>
      </c>
      <c r="G978" t="s">
        <v>1976</v>
      </c>
      <c r="H978" s="190" t="s">
        <v>340</v>
      </c>
      <c r="I978" s="190"/>
      <c r="J978" s="190"/>
      <c r="K978" s="190"/>
      <c r="L978" s="190"/>
      <c r="M978" s="223">
        <v>8.5169999999999995</v>
      </c>
      <c r="N978" s="162">
        <f t="shared" si="81"/>
        <v>107.57387</v>
      </c>
      <c r="O978" s="161">
        <f>IF(H978="Accessories",0,(VLOOKUP(C978&amp;H978,EE!$I:$L,4,FALSE)))</f>
        <v>3.06</v>
      </c>
      <c r="P978" s="161">
        <f>IF('Simulação Added Value'!$M$5="GERENTE DE CONTA",((N978+O978)/(1-'Simulação Added Value'!$E$19)),((N978+O978)/(1-0.3)))</f>
        <v>151.55324657534248</v>
      </c>
      <c r="Q978" s="190"/>
      <c r="R978" s="190"/>
      <c r="S978" s="188">
        <v>107.57387</v>
      </c>
      <c r="T978" s="188">
        <f>VLOOKUP(A978,'[1]Copia Custo Periodico P_Simulad'!$A:$I,9,0)</f>
        <v>107.57387</v>
      </c>
      <c r="U978" s="188">
        <f t="shared" si="79"/>
        <v>0</v>
      </c>
      <c r="V978" s="148">
        <f t="shared" si="80"/>
        <v>0</v>
      </c>
      <c r="W978" s="190"/>
      <c r="X978" s="190"/>
      <c r="Y978" s="190"/>
    </row>
    <row r="979" spans="1:25" ht="15" customHeight="1">
      <c r="A979" s="46" t="str">
        <f t="shared" si="78"/>
        <v>BR0117421040</v>
      </c>
      <c r="B979" t="s">
        <v>703</v>
      </c>
      <c r="C979" s="190">
        <v>1040</v>
      </c>
      <c r="D979" t="s">
        <v>1125</v>
      </c>
      <c r="E979" s="190">
        <v>320011742</v>
      </c>
      <c r="F979" s="39" t="s">
        <v>1475</v>
      </c>
      <c r="G979" t="s">
        <v>1966</v>
      </c>
      <c r="H979" s="190" t="s">
        <v>340</v>
      </c>
      <c r="I979" s="190"/>
      <c r="J979" s="190"/>
      <c r="K979" s="190"/>
      <c r="L979" s="190"/>
      <c r="M979" s="223">
        <v>8.5169999999999995</v>
      </c>
      <c r="N979" s="162">
        <f t="shared" si="81"/>
        <v>108.12966</v>
      </c>
      <c r="O979" s="161">
        <f>IF(H979="Accessories",0,(VLOOKUP(C979&amp;H979,EE!$I:$L,4,FALSE)))</f>
        <v>3.06</v>
      </c>
      <c r="P979" s="161">
        <f>IF('Simulação Added Value'!$M$5="GERENTE DE CONTA",((N979+O979)/(1-'Simulação Added Value'!$E$19)),((N979+O979)/(1-0.3)))</f>
        <v>152.31460273972604</v>
      </c>
      <c r="Q979" s="190"/>
      <c r="R979" s="190"/>
      <c r="S979" s="188">
        <v>108.12966</v>
      </c>
      <c r="T979" s="188">
        <f>VLOOKUP(A979,'[1]Copia Custo Periodico P_Simulad'!$A:$I,9,0)</f>
        <v>108.12966</v>
      </c>
      <c r="U979" s="188">
        <f t="shared" si="79"/>
        <v>0</v>
      </c>
      <c r="V979" s="148">
        <f t="shared" si="80"/>
        <v>0</v>
      </c>
      <c r="W979" s="190"/>
      <c r="X979" s="190"/>
      <c r="Y979" s="190"/>
    </row>
    <row r="980" spans="1:25" ht="15" customHeight="1">
      <c r="A980" s="46" t="str">
        <f t="shared" si="78"/>
        <v>BR0116231040</v>
      </c>
      <c r="B980" s="190" t="s">
        <v>703</v>
      </c>
      <c r="C980">
        <v>1040</v>
      </c>
      <c r="D980" t="s">
        <v>1125</v>
      </c>
      <c r="E980" s="190">
        <v>320011623</v>
      </c>
      <c r="F980" s="39" t="s">
        <v>1481</v>
      </c>
      <c r="G980" t="s">
        <v>1972</v>
      </c>
      <c r="H980" s="190" t="s">
        <v>340</v>
      </c>
      <c r="K980" s="190"/>
      <c r="M980" s="226">
        <v>8.5169999999999995</v>
      </c>
      <c r="N980" s="162">
        <f t="shared" si="81"/>
        <v>51.642969999999998</v>
      </c>
      <c r="O980" s="161">
        <f>IF(H980="Accessories",0,(VLOOKUP(C980&amp;H980,EE!$I:$L,4,FALSE)))</f>
        <v>3.06</v>
      </c>
      <c r="P980" s="161">
        <f>IF('Simulação Added Value'!$M$5="GERENTE DE CONTA",((N980+O980)/(1-'Simulação Added Value'!$E$19)),((N980+O980)/(1-0.3)))</f>
        <v>74.935575342465754</v>
      </c>
      <c r="Q980" s="190"/>
      <c r="R980" s="190"/>
      <c r="S980" s="188">
        <v>51.642969999999998</v>
      </c>
      <c r="T980" s="188">
        <f>VLOOKUP(A980,'[1]Copia Custo Periodico P_Simulad'!$A:$I,9,0)</f>
        <v>51.642969999999998</v>
      </c>
      <c r="U980" s="188">
        <f t="shared" si="79"/>
        <v>0</v>
      </c>
      <c r="V980" s="148">
        <f t="shared" si="80"/>
        <v>0</v>
      </c>
      <c r="W980" s="188"/>
      <c r="X980" s="187"/>
      <c r="Y980" s="187"/>
    </row>
    <row r="981" spans="1:25" ht="15" customHeight="1">
      <c r="A981" s="46" t="str">
        <f t="shared" si="78"/>
        <v>BR0116451040</v>
      </c>
      <c r="B981" s="190" t="s">
        <v>703</v>
      </c>
      <c r="C981" s="190">
        <v>1040</v>
      </c>
      <c r="D981" t="s">
        <v>1125</v>
      </c>
      <c r="E981" s="190">
        <v>320011645</v>
      </c>
      <c r="F981" s="39" t="s">
        <v>1473</v>
      </c>
      <c r="G981" t="s">
        <v>1964</v>
      </c>
      <c r="H981" s="190" t="s">
        <v>340</v>
      </c>
      <c r="I981" s="190"/>
      <c r="J981" s="190"/>
      <c r="K981" s="190"/>
      <c r="L981" s="190"/>
      <c r="M981" s="226">
        <v>8.5169999999999995</v>
      </c>
      <c r="N981" s="162">
        <f t="shared" si="81"/>
        <v>66.13</v>
      </c>
      <c r="O981" s="161">
        <f>IF(H981="Accessories",0,(VLOOKUP(C981&amp;H981,EE!$I:$L,4,FALSE)))</f>
        <v>3.06</v>
      </c>
      <c r="P981" s="161">
        <f>IF('Simulação Added Value'!$M$5="GERENTE DE CONTA",((N981+O981)/(1-'Simulação Added Value'!$E$19)),((N981+O981)/(1-0.3)))</f>
        <v>94.780821917808225</v>
      </c>
      <c r="Q981" s="190"/>
      <c r="R981" s="190"/>
      <c r="S981" s="188">
        <v>66.13</v>
      </c>
      <c r="T981" s="188">
        <f>VLOOKUP(A981,'[1]Copia Custo Periodico P_Simulad'!$A:$I,9,0)</f>
        <v>66.13</v>
      </c>
      <c r="U981" s="188">
        <f t="shared" si="79"/>
        <v>0</v>
      </c>
      <c r="V981" s="148">
        <f t="shared" si="80"/>
        <v>0</v>
      </c>
      <c r="W981" s="188"/>
      <c r="X981" s="187"/>
      <c r="Y981" s="187"/>
    </row>
    <row r="982" spans="1:25" ht="15" customHeight="1">
      <c r="A982" s="46" t="str">
        <f t="shared" si="78"/>
        <v>BR0119211040</v>
      </c>
      <c r="B982" s="190" t="s">
        <v>703</v>
      </c>
      <c r="C982" s="190">
        <v>1040</v>
      </c>
      <c r="D982" t="s">
        <v>1125</v>
      </c>
      <c r="E982" s="190">
        <v>320011921</v>
      </c>
      <c r="F982" s="39" t="s">
        <v>1485</v>
      </c>
      <c r="G982" t="s">
        <v>1977</v>
      </c>
      <c r="H982" s="190" t="s">
        <v>340</v>
      </c>
      <c r="I982" s="190"/>
      <c r="J982" s="190"/>
      <c r="K982" s="190"/>
      <c r="L982" s="190"/>
      <c r="M982" s="223">
        <v>8.5169999999999995</v>
      </c>
      <c r="N982" s="162">
        <f t="shared" si="81"/>
        <v>75.908690000000007</v>
      </c>
      <c r="O982" s="161">
        <f>IF(H982="Accessories",0,(VLOOKUP(C982&amp;H982,EE!$I:$L,4,FALSE)))</f>
        <v>3.06</v>
      </c>
      <c r="P982" s="161">
        <f>IF('Simulação Added Value'!$M$5="GERENTE DE CONTA",((N982+O982)/(1-'Simulação Added Value'!$E$19)),((N982+O982)/(1-0.3)))</f>
        <v>108.1762876712329</v>
      </c>
      <c r="Q982" s="190"/>
      <c r="R982" s="190"/>
      <c r="S982" s="188">
        <v>75.908690000000007</v>
      </c>
      <c r="T982" s="188">
        <f>VLOOKUP(A982,'[1]Copia Custo Periodico P_Simulad'!$A:$I,9,0)</f>
        <v>75.908690000000007</v>
      </c>
      <c r="U982" s="188">
        <f t="shared" si="79"/>
        <v>0</v>
      </c>
      <c r="V982" s="148">
        <f t="shared" si="80"/>
        <v>0</v>
      </c>
      <c r="W982" s="190"/>
      <c r="X982" s="190"/>
      <c r="Y982" s="190"/>
    </row>
    <row r="983" spans="1:25" ht="15" customHeight="1">
      <c r="A983" s="46" t="str">
        <f t="shared" si="78"/>
        <v>BR0119661040</v>
      </c>
      <c r="B983" s="190" t="s">
        <v>703</v>
      </c>
      <c r="C983" s="190">
        <v>1040</v>
      </c>
      <c r="D983" t="s">
        <v>1125</v>
      </c>
      <c r="E983" s="190">
        <v>320011966</v>
      </c>
      <c r="F983" s="39" t="s">
        <v>1487</v>
      </c>
      <c r="G983" t="s">
        <v>1979</v>
      </c>
      <c r="H983" s="190" t="s">
        <v>340</v>
      </c>
      <c r="I983" s="190"/>
      <c r="J983" s="190"/>
      <c r="K983" s="190"/>
      <c r="L983" s="190"/>
      <c r="M983" s="226">
        <v>8.5169999999999995</v>
      </c>
      <c r="N983" s="162">
        <f t="shared" si="81"/>
        <v>104.15984</v>
      </c>
      <c r="O983" s="161">
        <f>IF(H983="Accessories",0,(VLOOKUP(C983&amp;H983,EE!$I:$L,4,FALSE)))</f>
        <v>3.06</v>
      </c>
      <c r="P983" s="161">
        <f>IF('Simulação Added Value'!$M$5="GERENTE DE CONTA",((N983+O983)/(1-'Simulação Added Value'!$E$19)),((N983+O983)/(1-0.3)))</f>
        <v>146.87649315068495</v>
      </c>
      <c r="Q983" s="63" t="e">
        <f>IF('Simulação Added Value'!$M$5="GERENTE DE CONTA",(((N983+O983)+VLOOKUP(A983,'Simulação Added Value'!$N$42:$O$42,2,0))/(1-'Simulação Added Value'!$E$19)),(((((N983+O983)+VLOOKUP(A983,'Simulação Added Value'!$N$42:$O$42,2,0)))/(1-'Simulação Added Value'!$E$19))))</f>
        <v>#N/A</v>
      </c>
      <c r="R983" s="63"/>
      <c r="S983" s="188">
        <v>104.15984</v>
      </c>
      <c r="T983" s="188">
        <f>VLOOKUP(A983,'[1]Copia Custo Periodico P_Simulad'!$A:$I,9,0)</f>
        <v>104.15984</v>
      </c>
      <c r="U983" s="188">
        <f t="shared" si="79"/>
        <v>0</v>
      </c>
      <c r="V983" s="148">
        <f t="shared" si="80"/>
        <v>0</v>
      </c>
      <c r="W983" s="190"/>
      <c r="X983" s="190"/>
      <c r="Y983" s="190"/>
    </row>
    <row r="984" spans="1:25" ht="15" customHeight="1">
      <c r="A984" s="46" t="str">
        <f t="shared" si="78"/>
        <v>BR0120291040</v>
      </c>
      <c r="B984" s="190" t="s">
        <v>703</v>
      </c>
      <c r="C984" s="190">
        <v>1040</v>
      </c>
      <c r="D984" t="s">
        <v>1125</v>
      </c>
      <c r="E984" s="190">
        <v>320012029</v>
      </c>
      <c r="F984" s="39" t="s">
        <v>1492</v>
      </c>
      <c r="G984" t="s">
        <v>1983</v>
      </c>
      <c r="H984" s="190" t="s">
        <v>340</v>
      </c>
      <c r="I984" s="190"/>
      <c r="J984" s="190"/>
      <c r="K984" s="190"/>
      <c r="L984" s="190"/>
      <c r="M984" s="226">
        <v>8.5169999999999995</v>
      </c>
      <c r="N984" s="162">
        <f t="shared" si="81"/>
        <v>76.203950000000006</v>
      </c>
      <c r="O984" s="161">
        <f>IF(H984="Accessories",0,(VLOOKUP(C984&amp;H984,EE!$I:$L,4,FALSE)))</f>
        <v>3.06</v>
      </c>
      <c r="P984" s="161">
        <f>IF('Simulação Added Value'!$M$5="GERENTE DE CONTA",((N984+O984)/(1-'Simulação Added Value'!$E$19)),((N984+O984)/(1-0.3)))</f>
        <v>108.58075342465754</v>
      </c>
      <c r="Q984" s="190"/>
      <c r="R984" s="190"/>
      <c r="S984" s="188">
        <v>76.203950000000006</v>
      </c>
      <c r="T984" s="188">
        <f>VLOOKUP(A984,'[1]Copia Custo Periodico P_Simulad'!$A:$I,9,0)</f>
        <v>76.203950000000006</v>
      </c>
      <c r="U984" s="188">
        <f t="shared" si="79"/>
        <v>0</v>
      </c>
      <c r="V984" s="148">
        <f t="shared" si="80"/>
        <v>0</v>
      </c>
      <c r="W984" s="190"/>
      <c r="X984" s="190"/>
      <c r="Y984" s="190"/>
    </row>
    <row r="985" spans="1:25" ht="15" customHeight="1">
      <c r="A985" s="46" t="str">
        <f t="shared" si="78"/>
        <v>BR0121361040</v>
      </c>
      <c r="B985" s="190" t="s">
        <v>703</v>
      </c>
      <c r="C985" s="190">
        <v>1040</v>
      </c>
      <c r="D985" t="s">
        <v>1125</v>
      </c>
      <c r="E985" s="190"/>
      <c r="F985" s="39" t="s">
        <v>2201</v>
      </c>
      <c r="G985" t="s">
        <v>2202</v>
      </c>
      <c r="H985" s="190" t="s">
        <v>340</v>
      </c>
      <c r="I985" s="190"/>
      <c r="J985" s="190"/>
      <c r="K985" s="190"/>
      <c r="L985" s="190"/>
      <c r="M985" s="223">
        <v>8.5169999999999995</v>
      </c>
      <c r="N985" s="162">
        <f t="shared" si="81"/>
        <v>48.560629999999996</v>
      </c>
      <c r="O985" s="161">
        <f>IF(H985="Accessories",0,(VLOOKUP(C985&amp;H985,EE!$I:$L,4,FALSE)))</f>
        <v>3.06</v>
      </c>
      <c r="P985" s="161">
        <f>IF('Simulação Added Value'!$M$5="GERENTE DE CONTA",((N985+O985)/(1-'Simulação Added Value'!$E$19)),((N985+O985)/(1-0.3)))</f>
        <v>70.713191780821916</v>
      </c>
      <c r="Q985" s="190"/>
      <c r="R985" s="190"/>
      <c r="S985" s="188">
        <v>48.560629999999996</v>
      </c>
      <c r="T985" s="188">
        <f>VLOOKUP(A985,'[1]Copia Custo Periodico P_Simulad'!$A:$I,9,0)</f>
        <v>48.560629999999996</v>
      </c>
      <c r="U985" s="188">
        <f t="shared" si="79"/>
        <v>0</v>
      </c>
      <c r="V985" s="148">
        <f t="shared" si="80"/>
        <v>0</v>
      </c>
      <c r="W985" s="190"/>
      <c r="X985" s="190"/>
      <c r="Y985" s="190"/>
    </row>
    <row r="986" spans="1:25" ht="15" customHeight="1">
      <c r="A986" s="46" t="str">
        <f t="shared" si="78"/>
        <v>BR0121921040</v>
      </c>
      <c r="B986" s="190" t="s">
        <v>703</v>
      </c>
      <c r="C986" s="198">
        <v>1040</v>
      </c>
      <c r="D986" t="s">
        <v>1125</v>
      </c>
      <c r="E986" s="190"/>
      <c r="F986" s="39" t="s">
        <v>2505</v>
      </c>
      <c r="G986" t="s">
        <v>2558</v>
      </c>
      <c r="H986" s="190" t="s">
        <v>340</v>
      </c>
      <c r="I986" s="190"/>
      <c r="J986" s="190"/>
      <c r="K986" s="190"/>
      <c r="L986" s="190"/>
      <c r="M986" s="227">
        <v>8.5169999999999995</v>
      </c>
      <c r="N986" s="162">
        <f t="shared" si="81"/>
        <v>99.164580000000001</v>
      </c>
      <c r="O986" s="161">
        <f>IF(H986="Accessories",0,(VLOOKUP(C986&amp;H986,EE!$I:$L,4,FALSE)))</f>
        <v>3.06</v>
      </c>
      <c r="P986" s="161">
        <f>IF('Simulação Added Value'!$M$5="GERENTE DE CONTA",((N986+O986)/(1-'Simulação Added Value'!$E$19)),((N986+O986)/(1-0.3)))</f>
        <v>140.03367123287671</v>
      </c>
      <c r="Q986" s="190"/>
      <c r="R986" s="190"/>
      <c r="S986" s="188">
        <v>99.164580000000001</v>
      </c>
      <c r="T986" s="188">
        <f>VLOOKUP(A986,'[1]Copia Custo Periodico P_Simulad'!$A:$I,9,0)</f>
        <v>99.164580000000001</v>
      </c>
      <c r="U986" s="188">
        <f t="shared" si="79"/>
        <v>0</v>
      </c>
      <c r="V986" s="148">
        <f t="shared" si="80"/>
        <v>0</v>
      </c>
      <c r="W986" s="190"/>
      <c r="X986" s="190"/>
      <c r="Y986" s="190"/>
    </row>
    <row r="987" spans="1:25" ht="15" customHeight="1">
      <c r="A987" s="46" t="str">
        <f t="shared" si="78"/>
        <v>BR0122081040</v>
      </c>
      <c r="B987" s="190" t="s">
        <v>703</v>
      </c>
      <c r="C987" s="190">
        <v>1040</v>
      </c>
      <c r="D987" t="s">
        <v>1125</v>
      </c>
      <c r="E987" s="156"/>
      <c r="F987" s="245" t="s">
        <v>2637</v>
      </c>
      <c r="G987" t="s">
        <v>2661</v>
      </c>
      <c r="H987" s="190" t="s">
        <v>340</v>
      </c>
      <c r="I987" s="190"/>
      <c r="J987" s="190"/>
      <c r="K987" s="190"/>
      <c r="L987" s="190"/>
      <c r="M987" s="226">
        <v>8.5169999999999995</v>
      </c>
      <c r="N987" s="162">
        <f t="shared" si="81"/>
        <v>111.42309</v>
      </c>
      <c r="O987" s="161">
        <f>IF(H987="Accessories",0,(VLOOKUP(C987&amp;H987,EE!$I:$L,4,FALSE)))</f>
        <v>3.06</v>
      </c>
      <c r="P987" s="161">
        <f>IF('Simulação Added Value'!$M$5="GERENTE DE CONTA",((N987+O987)/(1-'Simulação Added Value'!$E$19)),((N987+O987)/(1-0.3)))</f>
        <v>156.82615068493152</v>
      </c>
      <c r="Q987" s="190"/>
      <c r="R987" s="190"/>
      <c r="S987" s="188">
        <v>111.42309</v>
      </c>
      <c r="T987" s="188">
        <f>VLOOKUP(A987,'[1]Copia Custo Periodico P_Simulad'!$A:$I,9,0)</f>
        <v>111.42309</v>
      </c>
      <c r="U987" s="188">
        <f t="shared" si="79"/>
        <v>0</v>
      </c>
      <c r="V987" s="148">
        <f t="shared" si="80"/>
        <v>0</v>
      </c>
      <c r="W987" s="190"/>
      <c r="X987" s="190"/>
      <c r="Y987" s="190"/>
    </row>
    <row r="988" spans="1:25" ht="15" customHeight="1">
      <c r="A988" s="46" t="str">
        <f t="shared" si="78"/>
        <v>BR0123471040</v>
      </c>
      <c r="B988" t="s">
        <v>703</v>
      </c>
      <c r="C988" s="198">
        <v>1040</v>
      </c>
      <c r="D988" t="s">
        <v>1125</v>
      </c>
      <c r="E988" s="190"/>
      <c r="F988" s="39" t="s">
        <v>2957</v>
      </c>
      <c r="G988" t="s">
        <v>2958</v>
      </c>
      <c r="H988" s="190" t="s">
        <v>340</v>
      </c>
      <c r="I988" s="190"/>
      <c r="J988" s="190"/>
      <c r="K988" s="190"/>
      <c r="L988" s="190"/>
      <c r="M988" s="227">
        <v>8.5169999999999995</v>
      </c>
      <c r="N988" s="162">
        <f t="shared" si="81"/>
        <v>57.989400000000003</v>
      </c>
      <c r="O988" s="161">
        <f>IF(H988="Accessories",0,(VLOOKUP(C988&amp;H988,EE!$I:$L,4,FALSE)))</f>
        <v>3.06</v>
      </c>
      <c r="P988" s="161">
        <f>IF('Simulação Added Value'!$M$5="GERENTE DE CONTA",((N988+O988)/(1-'Simulação Added Value'!$E$19)),((N988+O988)/(1-0.3)))</f>
        <v>83.629315068493156</v>
      </c>
      <c r="Q988" s="63" t="e">
        <f>IF('Simulação Added Value'!$M$5="GERENTE DE CONTA",(((N988+O988)+VLOOKUP(A988,'Simulação Added Value'!$N$42:$O$42,2,0))/(1-'Simulação Added Value'!$E$19)),(((((N988+O988)+VLOOKUP(A988,'Simulação Added Value'!$N$42:$O$42,2,0)))/(1-'Simulação Added Value'!$E$19))))</f>
        <v>#N/A</v>
      </c>
      <c r="R988" s="63"/>
      <c r="S988" s="188">
        <v>57.989400000000003</v>
      </c>
      <c r="T988" s="188">
        <f>VLOOKUP(A988,'[1]Copia Custo Periodico P_Simulad'!$A:$I,9,0)</f>
        <v>57.989400000000003</v>
      </c>
      <c r="U988" s="188">
        <f t="shared" si="79"/>
        <v>0</v>
      </c>
      <c r="V988" s="148">
        <f t="shared" si="80"/>
        <v>0</v>
      </c>
      <c r="W988" s="190"/>
      <c r="X988" s="190"/>
      <c r="Y988" s="190"/>
    </row>
    <row r="989" spans="1:25" ht="15" customHeight="1">
      <c r="A989" s="46" t="str">
        <f t="shared" si="78"/>
        <v>BR0123871040</v>
      </c>
      <c r="B989" t="s">
        <v>703</v>
      </c>
      <c r="C989" s="190">
        <v>1040</v>
      </c>
      <c r="D989" t="s">
        <v>1125</v>
      </c>
      <c r="E989" s="190"/>
      <c r="F989" s="190" t="s">
        <v>3029</v>
      </c>
      <c r="G989" t="s">
        <v>3052</v>
      </c>
      <c r="H989" s="190" t="s">
        <v>340</v>
      </c>
      <c r="I989" s="190"/>
      <c r="J989" s="190"/>
      <c r="K989" s="190"/>
      <c r="L989" s="190"/>
      <c r="M989" s="227">
        <v>8.5169999999999995</v>
      </c>
      <c r="N989" s="162">
        <f t="shared" si="81"/>
        <v>98.631999999999991</v>
      </c>
      <c r="O989" s="161">
        <f>IF(H989="Accessories",0,(VLOOKUP(C989&amp;H989,EE!$I:$L,4,FALSE)))</f>
        <v>3.06</v>
      </c>
      <c r="P989" s="161">
        <f>IF('Simulação Added Value'!$M$5="GERENTE DE CONTA",((N989+O989)/(1-'Simulação Added Value'!$E$19)),((N989+O989)/(1-0.3)))</f>
        <v>139.30410958904108</v>
      </c>
      <c r="Q989" s="190"/>
      <c r="R989" s="190"/>
      <c r="S989" s="188">
        <v>98.631999999999991</v>
      </c>
      <c r="T989" s="188">
        <f>VLOOKUP(A989,'[1]Copia Custo Periodico P_Simulad'!$A:$I,9,0)</f>
        <v>98.631999999999991</v>
      </c>
      <c r="U989" s="188">
        <f t="shared" si="79"/>
        <v>0</v>
      </c>
      <c r="V989" s="148">
        <f t="shared" si="80"/>
        <v>0</v>
      </c>
      <c r="W989" s="190"/>
      <c r="X989" s="190"/>
      <c r="Y989" s="190"/>
    </row>
    <row r="990" spans="1:25" ht="15" customHeight="1">
      <c r="A990" s="46" t="str">
        <f t="shared" si="78"/>
        <v>BR0123171040</v>
      </c>
      <c r="B990" t="s">
        <v>703</v>
      </c>
      <c r="C990" s="190">
        <v>1040</v>
      </c>
      <c r="D990" t="s">
        <v>1125</v>
      </c>
      <c r="E990" s="190"/>
      <c r="F990" s="190" t="s">
        <v>3070</v>
      </c>
      <c r="G990" t="s">
        <v>2869</v>
      </c>
      <c r="H990" s="190" t="s">
        <v>340</v>
      </c>
      <c r="M990" s="225">
        <v>8.5169999999999995</v>
      </c>
      <c r="N990" s="162">
        <f t="shared" si="81"/>
        <v>72.88409</v>
      </c>
      <c r="O990" s="161">
        <f>IF(H990="Accessories",0,(VLOOKUP(C990&amp;H990,EE!$I:$L,4,FALSE)))</f>
        <v>3.06</v>
      </c>
      <c r="P990" s="161">
        <f>IF('Simulação Added Value'!$M$5="GERENTE DE CONTA",((N990+O990)/(1-'Simulação Added Value'!$E$19)),((N990+O990)/(1-0.3)))</f>
        <v>104.033</v>
      </c>
      <c r="Q990" s="190"/>
      <c r="R990" s="190"/>
      <c r="S990" s="193">
        <v>72.88409</v>
      </c>
      <c r="T990" s="188">
        <f>VLOOKUP(A990,'[1]Copia Custo Periodico P_Simulad'!$A:$I,9,0)</f>
        <v>72.88409</v>
      </c>
      <c r="U990" s="188">
        <f t="shared" si="79"/>
        <v>0</v>
      </c>
      <c r="V990" s="148">
        <f t="shared" si="80"/>
        <v>0</v>
      </c>
      <c r="W990" s="190"/>
      <c r="X990" s="190"/>
      <c r="Y990" s="190"/>
    </row>
    <row r="991" spans="1:25" ht="15" customHeight="1">
      <c r="A991" s="46" t="str">
        <f t="shared" si="78"/>
        <v>BR0115661040</v>
      </c>
      <c r="B991" t="s">
        <v>703</v>
      </c>
      <c r="C991" s="190">
        <v>1040</v>
      </c>
      <c r="D991" t="s">
        <v>1125</v>
      </c>
      <c r="E991" s="156">
        <v>320011566</v>
      </c>
      <c r="F991" s="39" t="s">
        <v>1482</v>
      </c>
      <c r="G991" t="s">
        <v>1973</v>
      </c>
      <c r="H991" s="190" t="s">
        <v>340</v>
      </c>
      <c r="I991" s="190"/>
      <c r="J991" s="190"/>
      <c r="K991" s="190"/>
      <c r="L991" s="190"/>
      <c r="M991" s="226">
        <v>8.5169999999999995</v>
      </c>
      <c r="N991" s="162">
        <f t="shared" si="81"/>
        <v>109.04009000000001</v>
      </c>
      <c r="O991" s="161">
        <f>IF(H991="Accessories",0,(VLOOKUP(C991&amp;H991,EE!$I:$L,4,FALSE)))</f>
        <v>3.06</v>
      </c>
      <c r="P991" s="161">
        <f>IF('Simulação Added Value'!$M$5="GERENTE DE CONTA",((N991+O991)/(1-'Simulação Added Value'!$E$19)),((N991+O991)/(1-0.3)))</f>
        <v>153.56176712328769</v>
      </c>
      <c r="Q991" s="63" t="e">
        <f>IF('Simulação Added Value'!$M$5="GERENTE DE CONTA",(((N991+O991)+VLOOKUP(A991,'Simulação Added Value'!$N$42:$O$42,2,0))/(1-'Simulação Added Value'!$E$19)),(((((N991+O991)+VLOOKUP(A991,'Simulação Added Value'!$N$42:$O$42,2,0)))/(1-'Simulação Added Value'!$E$19))))</f>
        <v>#N/A</v>
      </c>
      <c r="R991" s="63"/>
      <c r="S991" s="188">
        <v>109.04009000000001</v>
      </c>
      <c r="T991" s="188">
        <f>VLOOKUP(A991,'[1]Copia Custo Periodico P_Simulad'!$A:$I,9,0)</f>
        <v>109.04009000000001</v>
      </c>
      <c r="U991" s="188">
        <f t="shared" si="79"/>
        <v>0</v>
      </c>
      <c r="V991" s="148">
        <f t="shared" si="80"/>
        <v>0</v>
      </c>
      <c r="W991" s="188"/>
      <c r="X991" s="187"/>
      <c r="Y991" s="187"/>
    </row>
    <row r="992" spans="1:25" ht="15" customHeight="1">
      <c r="A992" s="46" t="str">
        <f t="shared" si="78"/>
        <v>BR0115871040</v>
      </c>
      <c r="B992" t="s">
        <v>703</v>
      </c>
      <c r="C992" s="190">
        <v>1040</v>
      </c>
      <c r="D992" t="s">
        <v>1125</v>
      </c>
      <c r="E992" s="156">
        <v>320011587</v>
      </c>
      <c r="F992" s="39" t="s">
        <v>1480</v>
      </c>
      <c r="G992" t="s">
        <v>1971</v>
      </c>
      <c r="H992" s="190" t="s">
        <v>340</v>
      </c>
      <c r="I992" s="190"/>
      <c r="J992" s="190"/>
      <c r="K992" s="190"/>
      <c r="L992" s="190"/>
      <c r="M992" s="226">
        <v>8.5169999999999995</v>
      </c>
      <c r="N992" s="162">
        <f t="shared" si="81"/>
        <v>107.3306</v>
      </c>
      <c r="O992" s="161">
        <f>IF(H992="Accessories",0,(VLOOKUP(C992&amp;H992,EE!$I:$L,4,FALSE)))</f>
        <v>3.06</v>
      </c>
      <c r="P992" s="161">
        <f>IF('Simulação Added Value'!$M$5="GERENTE DE CONTA",((N992+O992)/(1-'Simulação Added Value'!$E$19)),((N992+O992)/(1-0.3)))</f>
        <v>151.22</v>
      </c>
      <c r="Q992" s="63" t="e">
        <f>IF('Simulação Added Value'!$M$5="GERENTE DE CONTA",(((N992+O992)+VLOOKUP(A992,'Simulação Added Value'!$N$42:$O$42,2,0))/(1-'Simulação Added Value'!$E$19)),(((((N992+O992)+VLOOKUP(A992,'Simulação Added Value'!$N$42:$O$42,2,0)))/(1-'Simulação Added Value'!$E$19))))</f>
        <v>#N/A</v>
      </c>
      <c r="R992" s="63"/>
      <c r="S992" s="188">
        <v>107.3306</v>
      </c>
      <c r="T992" s="188">
        <f>VLOOKUP(A992,'[1]Copia Custo Periodico P_Simulad'!$A:$I,9,0)</f>
        <v>107.3306</v>
      </c>
      <c r="U992" s="188">
        <f t="shared" si="79"/>
        <v>0</v>
      </c>
      <c r="V992" s="148">
        <f t="shared" si="80"/>
        <v>0</v>
      </c>
      <c r="W992" s="188"/>
      <c r="X992" s="187"/>
      <c r="Y992" s="187"/>
    </row>
    <row r="993" spans="1:25" ht="15" customHeight="1">
      <c r="A993" s="46" t="str">
        <f t="shared" si="78"/>
        <v>BR0123001040</v>
      </c>
      <c r="B993" t="s">
        <v>703</v>
      </c>
      <c r="C993" s="198">
        <v>1040</v>
      </c>
      <c r="D993" t="s">
        <v>1125</v>
      </c>
      <c r="E993" s="190"/>
      <c r="F993" s="39" t="s">
        <v>2868</v>
      </c>
      <c r="G993" t="s">
        <v>2869</v>
      </c>
      <c r="H993" s="190" t="s">
        <v>340</v>
      </c>
      <c r="I993" s="190"/>
      <c r="J993" s="190"/>
      <c r="K993" s="190"/>
      <c r="L993" s="190"/>
      <c r="M993" s="227">
        <v>8.5169999999999995</v>
      </c>
      <c r="N993" s="162">
        <f t="shared" si="81"/>
        <v>73.368000000000009</v>
      </c>
      <c r="O993" s="161">
        <f>IF(H993="Accessories",0,(VLOOKUP(C993&amp;H993,EE!$I:$L,4,FALSE)))</f>
        <v>3.06</v>
      </c>
      <c r="P993" s="161">
        <f>IF('Simulação Added Value'!$M$5="GERENTE DE CONTA",((N993+O993)/(1-'Simulação Added Value'!$E$19)),((N993+O993)/(1-0.3)))</f>
        <v>104.69589041095892</v>
      </c>
      <c r="Q993" s="190"/>
      <c r="R993" s="190"/>
      <c r="S993" s="188">
        <v>73.368000000000009</v>
      </c>
      <c r="T993" s="188">
        <f>VLOOKUP(A993,'[1]Copia Custo Periodico P_Simulad'!$A:$I,9,0)</f>
        <v>73.368000000000009</v>
      </c>
      <c r="U993" s="188">
        <f t="shared" si="79"/>
        <v>0</v>
      </c>
      <c r="V993" s="148">
        <f t="shared" si="80"/>
        <v>0</v>
      </c>
      <c r="W993" s="190"/>
      <c r="X993" s="190"/>
      <c r="Y993" s="190"/>
    </row>
    <row r="994" spans="1:25" ht="15" customHeight="1">
      <c r="A994" s="46" t="str">
        <f t="shared" si="78"/>
        <v>BR0115381040</v>
      </c>
      <c r="B994" t="s">
        <v>703</v>
      </c>
      <c r="C994" s="190">
        <v>1040</v>
      </c>
      <c r="D994" t="s">
        <v>1125</v>
      </c>
      <c r="E994" s="165">
        <v>320011538</v>
      </c>
      <c r="F994" s="39" t="s">
        <v>1460</v>
      </c>
      <c r="G994" t="s">
        <v>1951</v>
      </c>
      <c r="H994" s="190" t="s">
        <v>340</v>
      </c>
      <c r="I994" s="190"/>
      <c r="J994" s="190"/>
      <c r="K994" s="168"/>
      <c r="L994" s="190"/>
      <c r="M994" s="226">
        <v>8.5169999999999995</v>
      </c>
      <c r="N994" s="162">
        <f t="shared" si="81"/>
        <v>110.50922</v>
      </c>
      <c r="O994" s="161">
        <f>IF(H994="Accessories",0,(VLOOKUP(C994&amp;H994,EE!$I:$L,4,FALSE)))</f>
        <v>3.06</v>
      </c>
      <c r="P994" s="161">
        <f>IF('Simulação Added Value'!$M$5="GERENTE DE CONTA",((N994+O994)/(1-'Simulação Added Value'!$E$19)),((N994+O994)/(1-0.3)))</f>
        <v>155.57427397260275</v>
      </c>
      <c r="Q994" s="63" t="e">
        <f>IF('Simulação Added Value'!$M$5="GERENTE DE CONTA",(((N994+O994)+VLOOKUP(A994,'Simulação Added Value'!$N$42:$O$42,2,0))/(1-'Simulação Added Value'!$E$19)),(((((N994+O994)+VLOOKUP(A994,'Simulação Added Value'!$N$42:$O$42,2,0)))/(1-'Simulação Added Value'!$E$19))))</f>
        <v>#N/A</v>
      </c>
      <c r="R994" s="63"/>
      <c r="S994" s="188">
        <v>110.50922</v>
      </c>
      <c r="T994" s="188">
        <f>VLOOKUP(A994,'[1]Copia Custo Periodico P_Simulad'!$A:$I,9,0)</f>
        <v>110.50922</v>
      </c>
      <c r="U994" s="188">
        <f t="shared" si="79"/>
        <v>0</v>
      </c>
      <c r="V994" s="148">
        <f t="shared" si="80"/>
        <v>0</v>
      </c>
      <c r="W994" s="188"/>
      <c r="X994" s="187"/>
      <c r="Y994" s="187"/>
    </row>
    <row r="995" spans="1:25" ht="15" customHeight="1">
      <c r="A995" s="46" t="str">
        <f t="shared" si="78"/>
        <v>BR0115621040</v>
      </c>
      <c r="B995" t="s">
        <v>703</v>
      </c>
      <c r="C995" s="190">
        <v>1040</v>
      </c>
      <c r="D995" t="s">
        <v>1125</v>
      </c>
      <c r="E995" s="156">
        <v>320011562</v>
      </c>
      <c r="F995" s="39" t="s">
        <v>1490</v>
      </c>
      <c r="G995" t="s">
        <v>1953</v>
      </c>
      <c r="H995" s="190" t="s">
        <v>340</v>
      </c>
      <c r="K995" s="190"/>
      <c r="M995" s="226">
        <v>8.5169999999999995</v>
      </c>
      <c r="N995" s="162">
        <f t="shared" si="81"/>
        <v>110.21101</v>
      </c>
      <c r="O995" s="161">
        <f>IF(H995="Accessories",0,(VLOOKUP(C995&amp;H995,EE!$I:$L,4,FALSE)))</f>
        <v>3.06</v>
      </c>
      <c r="P995" s="161">
        <f>IF('Simulação Added Value'!$M$5="GERENTE DE CONTA",((N995+O995)/(1-'Simulação Added Value'!$E$19)),((N995+O995)/(1-0.3)))</f>
        <v>155.16576712328768</v>
      </c>
      <c r="Q995" s="63" t="e">
        <f>IF('Simulação Added Value'!$M$5="GERENTE DE CONTA",(((N995+O995)+VLOOKUP(A995,'Simulação Added Value'!$N$42:$O$42,2,0))/(1-'Simulação Added Value'!$E$19)),(((((N995+O995)+VLOOKUP(A995,'Simulação Added Value'!$N$42:$O$42,2,0)))/(1-'Simulação Added Value'!$E$19))))</f>
        <v>#N/A</v>
      </c>
      <c r="R995" s="63"/>
      <c r="S995" s="188">
        <v>110.21101</v>
      </c>
      <c r="T995" s="188">
        <f>VLOOKUP(A995,'[1]Copia Custo Periodico P_Simulad'!$A:$I,9,0)</f>
        <v>110.21101</v>
      </c>
      <c r="U995" s="188">
        <f t="shared" si="79"/>
        <v>0</v>
      </c>
      <c r="V995" s="148">
        <f t="shared" si="80"/>
        <v>0</v>
      </c>
      <c r="W995" s="188"/>
      <c r="X995" s="187"/>
      <c r="Y995" s="187"/>
    </row>
    <row r="996" spans="1:25" ht="15" customHeight="1">
      <c r="A996" s="46" t="str">
        <f t="shared" si="78"/>
        <v>BR0117451040</v>
      </c>
      <c r="B996" s="190" t="s">
        <v>703</v>
      </c>
      <c r="C996">
        <v>1040</v>
      </c>
      <c r="D996" s="190" t="s">
        <v>1125</v>
      </c>
      <c r="E996">
        <v>320011745</v>
      </c>
      <c r="F996" s="39" t="s">
        <v>1466</v>
      </c>
      <c r="G996" s="190" t="s">
        <v>1957</v>
      </c>
      <c r="H996" s="190" t="s">
        <v>340</v>
      </c>
      <c r="M996" s="223">
        <v>8.5169999999999995</v>
      </c>
      <c r="N996" s="162">
        <f t="shared" si="81"/>
        <v>101.127</v>
      </c>
      <c r="O996" s="161">
        <f>IF(H996="Accessories",0,(VLOOKUP(C996&amp;H996,EE!$I:$L,4,FALSE)))</f>
        <v>3.06</v>
      </c>
      <c r="P996" s="161">
        <f>IF('Simulação Added Value'!$M$5="GERENTE DE CONTA",((N996+O996)/(1-'Simulação Added Value'!$E$19)),((N996+O996)/(1-0.3)))</f>
        <v>142.72191780821919</v>
      </c>
      <c r="Q996" s="190"/>
      <c r="R996" s="190"/>
      <c r="S996" s="188">
        <v>101.1135</v>
      </c>
      <c r="T996" s="188">
        <f>VLOOKUP(A996,'[1]Copia Custo Periodico P_Simulad'!$A:$I,9,0)</f>
        <v>101.127</v>
      </c>
      <c r="U996" s="188">
        <f t="shared" si="79"/>
        <v>1.3499999999993406E-2</v>
      </c>
      <c r="V996" s="148">
        <f t="shared" si="80"/>
        <v>1.3351332908051461E-4</v>
      </c>
      <c r="X996" s="190"/>
    </row>
    <row r="997" spans="1:25" ht="15" customHeight="1">
      <c r="A997" s="46" t="str">
        <f t="shared" si="78"/>
        <v>BR0116851040</v>
      </c>
      <c r="B997" s="190" t="s">
        <v>703</v>
      </c>
      <c r="C997">
        <v>1040</v>
      </c>
      <c r="D997" s="190" t="s">
        <v>1125</v>
      </c>
      <c r="E997" s="190">
        <v>320011685</v>
      </c>
      <c r="F997" s="39" t="s">
        <v>1477</v>
      </c>
      <c r="G997" s="190" t="s">
        <v>1968</v>
      </c>
      <c r="H997" s="190" t="s">
        <v>340</v>
      </c>
      <c r="I997" s="190"/>
      <c r="J997" s="190"/>
      <c r="K997" s="190"/>
      <c r="L997" s="190"/>
      <c r="M997" s="226">
        <v>8.5169999999999995</v>
      </c>
      <c r="N997" s="162">
        <f t="shared" si="81"/>
        <v>102.1665</v>
      </c>
      <c r="O997" s="161">
        <f>IF(H997="Accessories",0,(VLOOKUP(C997&amp;H997,EE!$I:$L,4,FALSE)))</f>
        <v>3.06</v>
      </c>
      <c r="P997" s="161">
        <f>IF('Simulação Added Value'!$M$5="GERENTE DE CONTA",((N997+O997)/(1-'Simulação Added Value'!$E$19)),((N997+O997)/(1-0.3)))</f>
        <v>144.14589041095891</v>
      </c>
      <c r="Q997" s="190"/>
      <c r="R997" s="190"/>
      <c r="S997" s="188">
        <v>100.30716</v>
      </c>
      <c r="T997" s="188">
        <f>VLOOKUP(A997,'[1]Copia Custo Periodico P_Simulad'!$A:$I,9,0)</f>
        <v>102.1665</v>
      </c>
      <c r="U997" s="188">
        <f t="shared" si="79"/>
        <v>1.8593400000000031</v>
      </c>
      <c r="V997" s="148">
        <f t="shared" si="80"/>
        <v>1.8536463399023484E-2</v>
      </c>
      <c r="W997" s="188"/>
      <c r="X997" s="190"/>
      <c r="Y997" s="190"/>
    </row>
    <row r="998" spans="1:25" ht="15" customHeight="1">
      <c r="A998" s="46" t="str">
        <f t="shared" si="78"/>
        <v>BR0119171040</v>
      </c>
      <c r="B998" s="190" t="s">
        <v>703</v>
      </c>
      <c r="C998" s="198">
        <v>1040</v>
      </c>
      <c r="D998" s="190" t="s">
        <v>1125</v>
      </c>
      <c r="E998" s="190"/>
      <c r="F998" s="39" t="s">
        <v>2864</v>
      </c>
      <c r="G998" s="190" t="s">
        <v>2865</v>
      </c>
      <c r="H998" s="190" t="s">
        <v>340</v>
      </c>
      <c r="I998" s="190"/>
      <c r="J998" s="190"/>
      <c r="K998" s="190"/>
      <c r="L998" s="190"/>
      <c r="M998" s="227">
        <v>8.5169999999999995</v>
      </c>
      <c r="N998" s="162">
        <f t="shared" si="81"/>
        <v>72.014099999999999</v>
      </c>
      <c r="O998" s="161">
        <f>IF(H998="Accessories",0,(VLOOKUP(C998&amp;H998,EE!$I:$L,4,FALSE)))</f>
        <v>3.06</v>
      </c>
      <c r="P998" s="161">
        <f>IF('Simulação Added Value'!$M$5="GERENTE DE CONTA",((N998+O998)/(1-'Simulação Added Value'!$E$19)),((N998+O998)/(1-0.3)))</f>
        <v>102.84123287671234</v>
      </c>
      <c r="Q998" s="190"/>
      <c r="R998" s="190"/>
      <c r="S998" s="188">
        <v>70.3078</v>
      </c>
      <c r="T998" s="188">
        <f>VLOOKUP(A998,'[1]Copia Custo Periodico P_Simulad'!$A:$I,9,0)</f>
        <v>72.014099999999999</v>
      </c>
      <c r="U998" s="188">
        <f t="shared" si="79"/>
        <v>1.7062999999999988</v>
      </c>
      <c r="V998" s="148">
        <f t="shared" si="80"/>
        <v>2.4269000025601617E-2</v>
      </c>
      <c r="W998" s="190"/>
      <c r="X998" s="190"/>
      <c r="Y998" s="190"/>
    </row>
    <row r="999" spans="1:25" ht="15" customHeight="1">
      <c r="A999" s="46" t="str">
        <f t="shared" si="78"/>
        <v>BR0117691040</v>
      </c>
      <c r="B999" s="190" t="s">
        <v>703</v>
      </c>
      <c r="C999" s="190">
        <v>1040</v>
      </c>
      <c r="D999" s="190" t="s">
        <v>1125</v>
      </c>
      <c r="E999" s="190">
        <v>320011769</v>
      </c>
      <c r="F999" s="39" t="s">
        <v>1464</v>
      </c>
      <c r="G999" s="190" t="s">
        <v>1955</v>
      </c>
      <c r="H999" s="190" t="s">
        <v>340</v>
      </c>
      <c r="I999" s="190"/>
      <c r="J999" s="190"/>
      <c r="K999" s="190"/>
      <c r="L999" s="190"/>
      <c r="M999" s="223">
        <v>8.5169999999999995</v>
      </c>
      <c r="N999" s="162">
        <f t="shared" si="81"/>
        <v>107.34</v>
      </c>
      <c r="O999" s="161">
        <f>IF(H999="Accessories",0,(VLOOKUP(C999&amp;H999,EE!$I:$L,4,FALSE)))</f>
        <v>3.06</v>
      </c>
      <c r="P999" s="161">
        <f>IF('Simulação Added Value'!$M$5="GERENTE DE CONTA",((N999+O999)/(1-'Simulação Added Value'!$E$19)),((N999+O999)/(1-0.3)))</f>
        <v>151.23287671232879</v>
      </c>
      <c r="Q999" s="190"/>
      <c r="R999" s="190"/>
      <c r="S999" s="188">
        <v>104.26134</v>
      </c>
      <c r="T999" s="188">
        <f>VLOOKUP(A999,'[1]Copia Custo Periodico P_Simulad'!$A:$I,9,0)</f>
        <v>107.34</v>
      </c>
      <c r="U999" s="188">
        <f t="shared" si="79"/>
        <v>3.0786599999999993</v>
      </c>
      <c r="V999" s="148">
        <f t="shared" si="80"/>
        <v>2.9528298792246499E-2</v>
      </c>
      <c r="W999" s="190"/>
      <c r="X999" s="190"/>
      <c r="Y999" s="190"/>
    </row>
    <row r="1000" spans="1:25" ht="15" customHeight="1">
      <c r="A1000" s="46" t="str">
        <f t="shared" si="78"/>
        <v>BR0119481040</v>
      </c>
      <c r="B1000" s="190" t="s">
        <v>703</v>
      </c>
      <c r="C1000">
        <v>1040</v>
      </c>
      <c r="D1000" s="190" t="s">
        <v>1125</v>
      </c>
      <c r="E1000" s="190"/>
      <c r="F1000" s="190" t="s">
        <v>3025</v>
      </c>
      <c r="G1000" s="190" t="s">
        <v>3050</v>
      </c>
      <c r="H1000" s="190" t="s">
        <v>340</v>
      </c>
      <c r="I1000" s="190"/>
      <c r="J1000" s="190"/>
      <c r="K1000" s="190"/>
      <c r="L1000" s="190"/>
      <c r="M1000" s="227">
        <v>8.5169999999999995</v>
      </c>
      <c r="N1000" s="162">
        <f t="shared" si="81"/>
        <v>80.401429999999991</v>
      </c>
      <c r="O1000" s="161">
        <f>IF(H1000="Accessories",0,(VLOOKUP(C1000&amp;H1000,EE!$I:$L,4,FALSE)))</f>
        <v>3.06</v>
      </c>
      <c r="P1000" s="161">
        <f>IF('Simulação Added Value'!$M$5="GERENTE DE CONTA",((N1000+O1000)/(1-'Simulação Added Value'!$E$19)),((N1000+O1000)/(1-0.3)))</f>
        <v>114.33072602739725</v>
      </c>
      <c r="Q1000" s="190"/>
      <c r="R1000" s="190"/>
      <c r="S1000" s="188">
        <v>71.797529999999995</v>
      </c>
      <c r="T1000" s="188">
        <f>VLOOKUP(A1000,'[1]Copia Custo Periodico P_Simulad'!$A:$I,9,0)</f>
        <v>80.401429999999991</v>
      </c>
      <c r="U1000" s="188">
        <f t="shared" si="79"/>
        <v>8.6038999999999959</v>
      </c>
      <c r="V1000" s="148">
        <f t="shared" si="80"/>
        <v>0.11983559880124006</v>
      </c>
      <c r="W1000" s="190"/>
      <c r="X1000" s="190"/>
      <c r="Y1000" s="190"/>
    </row>
    <row r="1001" spans="1:25" ht="15" customHeight="1">
      <c r="A1001" s="46" t="str">
        <f t="shared" si="78"/>
        <v>BR0119311040</v>
      </c>
      <c r="B1001" s="190" t="s">
        <v>703</v>
      </c>
      <c r="C1001" s="198">
        <v>1040</v>
      </c>
      <c r="D1001" s="190" t="s">
        <v>1125</v>
      </c>
      <c r="E1001" s="190"/>
      <c r="F1001" s="39" t="s">
        <v>2867</v>
      </c>
      <c r="G1001" s="190" t="s">
        <v>2865</v>
      </c>
      <c r="H1001" s="190" t="s">
        <v>340</v>
      </c>
      <c r="I1001" s="190"/>
      <c r="J1001" s="190"/>
      <c r="K1001" s="190"/>
      <c r="L1001" s="190"/>
      <c r="M1001" s="227">
        <v>8.5169999999999995</v>
      </c>
      <c r="N1001" s="162">
        <f t="shared" si="81"/>
        <v>80.602500000000006</v>
      </c>
      <c r="O1001" s="161">
        <f>IF(H1001="Accessories",0,(VLOOKUP(C1001&amp;H1001,EE!$I:$L,4,FALSE)))</f>
        <v>3.06</v>
      </c>
      <c r="P1001" s="161">
        <f>IF('Simulação Added Value'!$M$5="GERENTE DE CONTA",((N1001+O1001)/(1-'Simulação Added Value'!$E$19)),((N1001+O1001)/(1-0.3)))</f>
        <v>114.60616438356166</v>
      </c>
      <c r="Q1001" s="190"/>
      <c r="R1001" s="190"/>
      <c r="S1001" s="188">
        <v>70.031220000000005</v>
      </c>
      <c r="T1001" s="188">
        <f>VLOOKUP(A1001,'[1]Copia Custo Periodico P_Simulad'!$A:$I,9,0)</f>
        <v>80.602500000000006</v>
      </c>
      <c r="U1001" s="188">
        <f t="shared" si="79"/>
        <v>10.571280000000002</v>
      </c>
      <c r="V1001" s="148">
        <f t="shared" si="80"/>
        <v>0.15095096158541854</v>
      </c>
      <c r="W1001" s="190"/>
      <c r="X1001" s="190"/>
      <c r="Y1001" s="190"/>
    </row>
    <row r="1002" spans="1:25" ht="15" customHeight="1">
      <c r="A1002" s="46" t="str">
        <f t="shared" si="78"/>
        <v>BR0123881040</v>
      </c>
      <c r="B1002" s="190" t="s">
        <v>703</v>
      </c>
      <c r="C1002" s="190">
        <v>1040</v>
      </c>
      <c r="D1002" s="190" t="s">
        <v>1125</v>
      </c>
      <c r="E1002" s="190"/>
      <c r="F1002" s="190" t="s">
        <v>3026</v>
      </c>
      <c r="G1002" s="190" t="s">
        <v>3051</v>
      </c>
      <c r="H1002" s="190" t="s">
        <v>340</v>
      </c>
      <c r="K1002" s="190"/>
      <c r="M1002" s="227">
        <v>8.5169999999999995</v>
      </c>
      <c r="N1002" s="162">
        <f t="shared" si="81"/>
        <v>79.400449999999992</v>
      </c>
      <c r="O1002" s="161">
        <f>IF(H1002="Accessories",0,(VLOOKUP(C1002&amp;H1002,EE!$I:$L,4,FALSE)))</f>
        <v>3.06</v>
      </c>
      <c r="P1002" s="161">
        <f>IF('Simulação Added Value'!$M$5="GERENTE DE CONTA",((N1002+O1002)/(1-'Simulação Added Value'!$E$19)),((N1002+O1002)/(1-0.3)))</f>
        <v>112.9595205479452</v>
      </c>
      <c r="Q1002" s="190"/>
      <c r="R1002" s="190"/>
      <c r="S1002" s="188">
        <v>68.828330000000008</v>
      </c>
      <c r="T1002" s="188">
        <f>VLOOKUP(A1002,'[1]Copia Custo Periodico P_Simulad'!$A:$I,9,0)</f>
        <v>79.400449999999992</v>
      </c>
      <c r="U1002" s="188">
        <f t="shared" si="79"/>
        <v>10.572119999999984</v>
      </c>
      <c r="V1002" s="148">
        <f t="shared" si="80"/>
        <v>0.15360128598209455</v>
      </c>
      <c r="W1002" s="190"/>
      <c r="X1002" s="190"/>
      <c r="Y1002" s="190"/>
    </row>
    <row r="1003" spans="1:25" ht="15" customHeight="1">
      <c r="A1003" s="46" t="str">
        <f t="shared" si="78"/>
        <v>BR0124411040</v>
      </c>
      <c r="B1003" s="190" t="s">
        <v>703</v>
      </c>
      <c r="C1003">
        <v>1040</v>
      </c>
      <c r="D1003" s="190" t="s">
        <v>1125</v>
      </c>
      <c r="E1003" s="190"/>
      <c r="F1003" s="190" t="s">
        <v>3137</v>
      </c>
      <c r="G1003" s="190" t="s">
        <v>2852</v>
      </c>
      <c r="H1003" s="190" t="s">
        <v>340</v>
      </c>
      <c r="I1003" s="190"/>
      <c r="J1003" s="190"/>
      <c r="K1003" s="190"/>
      <c r="L1003" s="190"/>
      <c r="M1003" s="223">
        <v>8.5169999999999995</v>
      </c>
      <c r="N1003" s="162">
        <f t="shared" si="81"/>
        <v>100.87381999999999</v>
      </c>
      <c r="O1003" s="161">
        <f>IF(H1003="Accessories",0,(VLOOKUP(C1003&amp;H1003,EE!$I:$L,4,FALSE)))</f>
        <v>3.06</v>
      </c>
      <c r="P1003" s="161">
        <f>IF('Simulação Added Value'!$M$5="GERENTE DE CONTA",((N1003+O1003)/(1-'Simulação Added Value'!$E$19)),((N1003+O1003)/(1-0.3)))</f>
        <v>142.37509589041096</v>
      </c>
      <c r="Q1003" s="190"/>
      <c r="R1003" s="190"/>
      <c r="T1003" s="193">
        <v>100.87381999999999</v>
      </c>
      <c r="U1003" s="188">
        <f t="shared" si="79"/>
        <v>100.87381999999999</v>
      </c>
      <c r="V1003" s="148">
        <f t="shared" si="80"/>
        <v>0</v>
      </c>
      <c r="W1003" s="190"/>
      <c r="X1003" s="190"/>
      <c r="Y1003" s="190"/>
    </row>
    <row r="1004" spans="1:25" ht="15" customHeight="1">
      <c r="A1004" s="46" t="str">
        <f t="shared" si="78"/>
        <v>BR0124331040</v>
      </c>
      <c r="B1004" s="190" t="s">
        <v>703</v>
      </c>
      <c r="C1004" s="190">
        <v>1040</v>
      </c>
      <c r="D1004" s="190" t="s">
        <v>1125</v>
      </c>
      <c r="E1004" s="190"/>
      <c r="F1004" s="190" t="s">
        <v>3113</v>
      </c>
      <c r="G1004" s="190" t="s">
        <v>3128</v>
      </c>
      <c r="H1004" s="190" t="s">
        <v>340</v>
      </c>
      <c r="M1004" s="223">
        <v>8.5169999999999995</v>
      </c>
      <c r="N1004" s="162">
        <f t="shared" si="81"/>
        <v>102.19457</v>
      </c>
      <c r="O1004" s="161">
        <f>IF(H1004="Accessories",0,(VLOOKUP(C1004&amp;H1004,EE!$I:$L,4,FALSE)))</f>
        <v>3.06</v>
      </c>
      <c r="P1004" s="161">
        <f>IF('Simulação Added Value'!$M$5="GERENTE DE CONTA",((N1004+O1004)/(1-'Simulação Added Value'!$E$19)),((N1004+O1004)/(1-0.3)))</f>
        <v>144.18434246575342</v>
      </c>
      <c r="Q1004" s="190"/>
      <c r="R1004" s="190"/>
      <c r="T1004" s="193">
        <v>102.19457</v>
      </c>
      <c r="U1004" s="188">
        <f t="shared" si="79"/>
        <v>102.19457</v>
      </c>
      <c r="V1004" s="148">
        <f t="shared" si="80"/>
        <v>0</v>
      </c>
      <c r="W1004" s="190"/>
      <c r="X1004" s="190"/>
      <c r="Y1004" s="190"/>
    </row>
    <row r="1005" spans="1:25" ht="15" customHeight="1">
      <c r="A1005" s="46" t="str">
        <f t="shared" si="78"/>
        <v>BR0124311040</v>
      </c>
      <c r="B1005" s="190" t="s">
        <v>703</v>
      </c>
      <c r="C1005">
        <v>1040</v>
      </c>
      <c r="D1005" s="190" t="s">
        <v>1125</v>
      </c>
      <c r="E1005" s="190"/>
      <c r="F1005" s="190" t="s">
        <v>3111</v>
      </c>
      <c r="G1005" s="190" t="s">
        <v>2852</v>
      </c>
      <c r="H1005" s="190" t="s">
        <v>340</v>
      </c>
      <c r="I1005" s="190"/>
      <c r="J1005" s="190"/>
      <c r="K1005" s="190"/>
      <c r="L1005" s="190"/>
      <c r="M1005" s="223">
        <v>8.5169999999999995</v>
      </c>
      <c r="N1005" s="162">
        <f t="shared" si="81"/>
        <v>106.61032999999999</v>
      </c>
      <c r="O1005" s="161">
        <f>IF(H1005="Accessories",0,(VLOOKUP(C1005&amp;H1005,EE!$I:$L,4,FALSE)))</f>
        <v>3.06</v>
      </c>
      <c r="P1005" s="161">
        <f>IF('Simulação Added Value'!$M$5="GERENTE DE CONTA",((N1005+O1005)/(1-'Simulação Added Value'!$E$19)),((N1005+O1005)/(1-0.3)))</f>
        <v>150.23332876712328</v>
      </c>
      <c r="Q1005" s="190"/>
      <c r="R1005" s="190"/>
      <c r="T1005" s="193">
        <v>106.61032999999999</v>
      </c>
      <c r="U1005" s="188">
        <f t="shared" si="79"/>
        <v>106.61032999999999</v>
      </c>
      <c r="V1005" s="148">
        <f t="shared" si="80"/>
        <v>0</v>
      </c>
      <c r="W1005" s="190"/>
      <c r="X1005" s="190"/>
      <c r="Y1005" s="190"/>
    </row>
    <row r="1006" spans="1:25" ht="15" customHeight="1">
      <c r="A1006" s="46" t="str">
        <f t="shared" si="78"/>
        <v>BR0124421040</v>
      </c>
      <c r="B1006" s="190" t="s">
        <v>703</v>
      </c>
      <c r="C1006">
        <v>1040</v>
      </c>
      <c r="D1006" s="190" t="s">
        <v>1125</v>
      </c>
      <c r="E1006" s="190"/>
      <c r="F1006" s="190" t="s">
        <v>3138</v>
      </c>
      <c r="G1006" s="190" t="s">
        <v>3139</v>
      </c>
      <c r="H1006" s="190" t="s">
        <v>340</v>
      </c>
      <c r="I1006" s="190"/>
      <c r="J1006" s="190"/>
      <c r="K1006" s="190"/>
      <c r="L1006" s="190"/>
      <c r="M1006" s="223">
        <v>8.5169999999999995</v>
      </c>
      <c r="N1006" s="162">
        <f t="shared" si="81"/>
        <v>108.68055</v>
      </c>
      <c r="O1006" s="161">
        <f>IF(H1006="Accessories",0,(VLOOKUP(C1006&amp;H1006,EE!$I:$L,4,FALSE)))</f>
        <v>3.06</v>
      </c>
      <c r="P1006" s="161">
        <f>IF('Simulação Added Value'!$M$5="GERENTE DE CONTA",((N1006+O1006)/(1-'Simulação Added Value'!$E$19)),((N1006+O1006)/(1-0.3)))</f>
        <v>153.06924657534248</v>
      </c>
      <c r="Q1006" s="190"/>
      <c r="R1006" s="190"/>
      <c r="T1006" s="193">
        <v>108.68055</v>
      </c>
      <c r="U1006" s="188">
        <f t="shared" si="79"/>
        <v>108.68055</v>
      </c>
      <c r="V1006" s="148">
        <f t="shared" si="80"/>
        <v>0</v>
      </c>
      <c r="W1006" s="190"/>
      <c r="X1006" s="190"/>
      <c r="Y1006" s="190"/>
    </row>
    <row r="1007" spans="1:25" ht="15" customHeight="1">
      <c r="A1007" s="46" t="str">
        <f t="shared" si="78"/>
        <v>BR0119611040</v>
      </c>
      <c r="B1007" s="190" t="s">
        <v>703</v>
      </c>
      <c r="C1007" s="190">
        <v>1040</v>
      </c>
      <c r="D1007" s="190" t="s">
        <v>1125</v>
      </c>
      <c r="F1007" s="190" t="s">
        <v>3377</v>
      </c>
      <c r="G1007" s="190" t="s">
        <v>3378</v>
      </c>
      <c r="H1007" s="190" t="s">
        <v>340</v>
      </c>
      <c r="M1007" s="190">
        <v>8.5169999999999995</v>
      </c>
      <c r="N1007" s="162">
        <f t="shared" si="81"/>
        <v>73.395200000000003</v>
      </c>
      <c r="O1007" s="161">
        <f>IF(H1007="Accessories",0,(VLOOKUP(C1007&amp;H1007,EE!$I:$L,4,FALSE)))</f>
        <v>3.06</v>
      </c>
      <c r="P1007" s="161">
        <f>IF('Simulação Added Value'!$M$5="GERENTE DE CONTA",((N1007+O1007)/(1-'Simulação Added Value'!$E$19)),((N1007+O1007)/(1-0.3)))</f>
        <v>104.73315068493152</v>
      </c>
      <c r="T1007" s="188">
        <f>VLOOKUP(A1007,'[1]Copia Custo Periodico P_Simulad'!$A:$I,9,0)</f>
        <v>73.395200000000003</v>
      </c>
      <c r="U1007" s="188">
        <f t="shared" si="79"/>
        <v>73.395200000000003</v>
      </c>
      <c r="V1007" s="148">
        <f t="shared" si="80"/>
        <v>0</v>
      </c>
      <c r="W1007" s="190"/>
    </row>
    <row r="1008" spans="1:25" ht="15" customHeight="1">
      <c r="A1008" s="46" t="str">
        <f t="shared" si="78"/>
        <v>BR0117951040</v>
      </c>
      <c r="B1008" s="190" t="s">
        <v>703</v>
      </c>
      <c r="C1008">
        <v>1040</v>
      </c>
      <c r="D1008" s="190" t="s">
        <v>1125</v>
      </c>
      <c r="E1008" s="190"/>
      <c r="F1008" s="190" t="s">
        <v>3379</v>
      </c>
      <c r="G1008" s="190" t="s">
        <v>2069</v>
      </c>
      <c r="H1008" s="190" t="s">
        <v>340</v>
      </c>
      <c r="I1008" s="190"/>
      <c r="J1008" s="190"/>
      <c r="K1008" s="190"/>
      <c r="L1008" s="190"/>
      <c r="M1008" s="190">
        <v>8.5169999999999995</v>
      </c>
      <c r="N1008" s="162">
        <f t="shared" si="81"/>
        <v>106.04025</v>
      </c>
      <c r="O1008" s="161">
        <f>IF(H1008="Accessories",0,(VLOOKUP(C1008&amp;H1008,EE!$I:$L,4,FALSE)))</f>
        <v>3.06</v>
      </c>
      <c r="P1008" s="161">
        <f>IF('Simulação Added Value'!$M$5="GERENTE DE CONTA",((N1008+O1008)/(1-'Simulação Added Value'!$E$19)),((N1008+O1008)/(1-0.3)))</f>
        <v>149.45239726027398</v>
      </c>
      <c r="Q1008" s="190"/>
      <c r="R1008" s="190"/>
      <c r="T1008" s="188">
        <f>VLOOKUP(A1008,'[1]Copia Custo Periodico P_Simulad'!$A:$I,9,0)</f>
        <v>106.04025</v>
      </c>
      <c r="U1008" s="188">
        <f t="shared" si="79"/>
        <v>106.04025</v>
      </c>
      <c r="V1008" s="148">
        <f t="shared" si="80"/>
        <v>0</v>
      </c>
      <c r="W1008" s="190"/>
      <c r="X1008" s="190"/>
      <c r="Y1008" s="190"/>
    </row>
    <row r="1009" spans="1:25" ht="15" customHeight="1">
      <c r="A1009" s="46" t="str">
        <f t="shared" si="78"/>
        <v>BR0122201040</v>
      </c>
      <c r="B1009" s="190" t="s">
        <v>703</v>
      </c>
      <c r="C1009" s="190">
        <v>1040</v>
      </c>
      <c r="D1009" s="190" t="s">
        <v>1125</v>
      </c>
      <c r="E1009" s="156"/>
      <c r="F1009" s="245" t="s">
        <v>2740</v>
      </c>
      <c r="G1009" s="190" t="s">
        <v>2751</v>
      </c>
      <c r="H1009" s="182" t="s">
        <v>2795</v>
      </c>
      <c r="I1009" s="190"/>
      <c r="J1009" s="190"/>
      <c r="K1009" s="190"/>
      <c r="L1009" s="190"/>
      <c r="M1009" s="226">
        <v>10.516999999999999</v>
      </c>
      <c r="N1009" s="162">
        <f t="shared" si="81"/>
        <v>124.19408</v>
      </c>
      <c r="O1009" s="161">
        <f>IF(H1009="Accessories",0,(VLOOKUP(C1009&amp;H1009,EE!$I:$L,4,FALSE)))</f>
        <v>3.06</v>
      </c>
      <c r="P1009" s="161">
        <f>IF('Simulação Added Value'!$M$5="GERENTE DE CONTA",((N1009+O1009)/(1-'Simulação Added Value'!$E$19)),((N1009+O1009)/(1-0.3)))</f>
        <v>174.32065753424658</v>
      </c>
      <c r="Q1009" s="190"/>
      <c r="R1009" s="190"/>
      <c r="S1009" s="188">
        <v>124.19408</v>
      </c>
      <c r="T1009" s="188">
        <f>VLOOKUP(A1009,'[1]Copia Custo Periodico P_Simulad'!$A:$I,9,0)</f>
        <v>124.19408</v>
      </c>
      <c r="U1009" s="188">
        <f t="shared" si="79"/>
        <v>0</v>
      </c>
      <c r="V1009" s="148">
        <f t="shared" si="80"/>
        <v>0</v>
      </c>
      <c r="W1009" s="190"/>
      <c r="X1009" s="190"/>
      <c r="Y1009" s="190"/>
    </row>
    <row r="1010" spans="1:25" ht="15" customHeight="1">
      <c r="A1010" s="46" t="str">
        <f t="shared" si="78"/>
        <v>BR0122471040</v>
      </c>
      <c r="B1010" s="190" t="s">
        <v>703</v>
      </c>
      <c r="C1010" s="190">
        <v>1040</v>
      </c>
      <c r="D1010" s="190" t="s">
        <v>1125</v>
      </c>
      <c r="E1010" s="156"/>
      <c r="F1010" s="245" t="s">
        <v>2762</v>
      </c>
      <c r="G1010" s="190" t="s">
        <v>2751</v>
      </c>
      <c r="H1010" s="182" t="s">
        <v>2795</v>
      </c>
      <c r="I1010" s="190"/>
      <c r="J1010" s="190"/>
      <c r="K1010" s="190"/>
      <c r="L1010" s="190"/>
      <c r="M1010" s="226">
        <v>10</v>
      </c>
      <c r="N1010" s="162">
        <f t="shared" si="81"/>
        <v>116.91651</v>
      </c>
      <c r="O1010" s="161">
        <f>IF(H1010="Accessories",0,(VLOOKUP(C1010&amp;H1010,EE!$I:$L,4,FALSE)))</f>
        <v>3.06</v>
      </c>
      <c r="P1010" s="161">
        <f>IF('Simulação Added Value'!$M$5="GERENTE DE CONTA",((N1010+O1010)/(1-'Simulação Added Value'!$E$19)),((N1010+O1010)/(1-0.3)))</f>
        <v>164.35138356164384</v>
      </c>
      <c r="Q1010" s="190"/>
      <c r="R1010" s="190"/>
      <c r="S1010" s="188">
        <v>116.91651</v>
      </c>
      <c r="T1010" s="188">
        <f>VLOOKUP(A1010,'[1]Copia Custo Periodico P_Simulad'!$A:$I,9,0)</f>
        <v>116.91651</v>
      </c>
      <c r="U1010" s="188">
        <f t="shared" si="79"/>
        <v>0</v>
      </c>
      <c r="V1010" s="148">
        <f t="shared" si="80"/>
        <v>0</v>
      </c>
      <c r="W1010" s="190"/>
      <c r="X1010" s="190"/>
      <c r="Y1010" s="190"/>
    </row>
    <row r="1011" spans="1:25" ht="15" customHeight="1">
      <c r="A1011" s="46" t="str">
        <f t="shared" si="78"/>
        <v>BR0122451040</v>
      </c>
      <c r="B1011" s="190" t="s">
        <v>703</v>
      </c>
      <c r="C1011" s="190">
        <v>1040</v>
      </c>
      <c r="D1011" s="190" t="s">
        <v>1125</v>
      </c>
      <c r="E1011" s="156"/>
      <c r="F1011" s="245" t="s">
        <v>2741</v>
      </c>
      <c r="G1011" s="190" t="s">
        <v>2752</v>
      </c>
      <c r="H1011" s="182" t="s">
        <v>2795</v>
      </c>
      <c r="M1011" s="226">
        <v>10</v>
      </c>
      <c r="N1011" s="162">
        <f t="shared" si="81"/>
        <v>123.35312</v>
      </c>
      <c r="O1011" s="161">
        <f>IF(H1011="Accessories",0,(VLOOKUP(C1011&amp;H1011,EE!$I:$L,4,FALSE)))</f>
        <v>3.06</v>
      </c>
      <c r="P1011" s="161">
        <f>IF('Simulação Added Value'!$M$5="GERENTE DE CONTA",((N1011+O1011)/(1-'Simulação Added Value'!$E$19)),((N1011+O1011)/(1-0.3)))</f>
        <v>173.16865753424659</v>
      </c>
      <c r="Q1011" s="190"/>
      <c r="R1011" s="190"/>
      <c r="S1011" s="188">
        <v>123.35312</v>
      </c>
      <c r="T1011" s="188">
        <f>VLOOKUP(A1011,'[1]Copia Custo Periodico P_Simulad'!$A:$I,9,0)</f>
        <v>123.35312</v>
      </c>
      <c r="U1011" s="188">
        <f t="shared" si="79"/>
        <v>0</v>
      </c>
      <c r="V1011" s="148">
        <f t="shared" si="80"/>
        <v>0</v>
      </c>
      <c r="W1011" s="190"/>
      <c r="X1011" s="190"/>
      <c r="Y1011" s="190"/>
    </row>
    <row r="1012" spans="1:25" ht="15" customHeight="1">
      <c r="A1012" s="46" t="str">
        <f t="shared" si="78"/>
        <v>BR0124341040</v>
      </c>
      <c r="B1012" s="190" t="s">
        <v>703</v>
      </c>
      <c r="C1012" s="190">
        <v>1040</v>
      </c>
      <c r="D1012" s="190" t="s">
        <v>1125</v>
      </c>
      <c r="E1012" s="190"/>
      <c r="F1012" s="190" t="s">
        <v>3109</v>
      </c>
      <c r="G1012" s="190" t="s">
        <v>3125</v>
      </c>
      <c r="H1012" s="182" t="s">
        <v>2795</v>
      </c>
      <c r="I1012" s="190"/>
      <c r="J1012" s="190"/>
      <c r="K1012" s="190"/>
      <c r="L1012" s="190"/>
      <c r="M1012" s="223">
        <v>9.5</v>
      </c>
      <c r="N1012" s="162">
        <f t="shared" si="81"/>
        <v>109.66686</v>
      </c>
      <c r="O1012" s="161">
        <f>IF(H1012="Accessories",0,(VLOOKUP(C1012&amp;H1012,EE!$I:$L,4,FALSE)))</f>
        <v>3.06</v>
      </c>
      <c r="P1012" s="161">
        <f>IF('Simulação Added Value'!$M$5="GERENTE DE CONTA",((N1012+O1012)/(1-'Simulação Added Value'!$E$19)),((N1012+O1012)/(1-0.3)))</f>
        <v>154.42035616438358</v>
      </c>
      <c r="Q1012" s="190"/>
      <c r="R1012" s="190"/>
      <c r="T1012" s="193">
        <v>109.66686</v>
      </c>
      <c r="U1012" s="188">
        <f t="shared" si="79"/>
        <v>109.66686</v>
      </c>
      <c r="V1012" s="148">
        <f t="shared" si="80"/>
        <v>0</v>
      </c>
      <c r="W1012" s="190"/>
      <c r="X1012" s="190"/>
      <c r="Y1012" s="190"/>
    </row>
    <row r="1013" spans="1:25" ht="15" customHeight="1">
      <c r="A1013" s="46" t="str">
        <f t="shared" si="78"/>
        <v>BR0124361040</v>
      </c>
      <c r="B1013" s="190" t="s">
        <v>703</v>
      </c>
      <c r="C1013" s="190">
        <v>1040</v>
      </c>
      <c r="D1013" s="190" t="s">
        <v>1125</v>
      </c>
      <c r="E1013" s="190"/>
      <c r="F1013" s="190" t="s">
        <v>3107</v>
      </c>
      <c r="G1013" s="190" t="s">
        <v>3125</v>
      </c>
      <c r="H1013" s="182" t="s">
        <v>2795</v>
      </c>
      <c r="I1013" s="190"/>
      <c r="J1013" s="190"/>
      <c r="K1013" s="190"/>
      <c r="L1013" s="190"/>
      <c r="M1013" s="223">
        <v>9.5</v>
      </c>
      <c r="N1013" s="162">
        <f t="shared" si="81"/>
        <v>109.94341</v>
      </c>
      <c r="O1013" s="161">
        <f>IF(H1013="Accessories",0,(VLOOKUP(C1013&amp;H1013,EE!$I:$L,4,FALSE)))</f>
        <v>3.06</v>
      </c>
      <c r="P1013" s="161">
        <f>IF('Simulação Added Value'!$M$5="GERENTE DE CONTA",((N1013+O1013)/(1-'Simulação Added Value'!$E$19)),((N1013+O1013)/(1-0.3)))</f>
        <v>154.79919178082193</v>
      </c>
      <c r="Q1013" s="190"/>
      <c r="R1013" s="190"/>
      <c r="T1013" s="193">
        <v>109.94341</v>
      </c>
      <c r="U1013" s="188">
        <f t="shared" si="79"/>
        <v>109.94341</v>
      </c>
      <c r="V1013" s="148">
        <f t="shared" si="80"/>
        <v>0</v>
      </c>
      <c r="W1013" s="190"/>
      <c r="X1013" s="190"/>
      <c r="Y1013" s="190"/>
    </row>
    <row r="1014" spans="1:25" ht="15" customHeight="1">
      <c r="A1014" s="46" t="str">
        <f t="shared" si="78"/>
        <v>BR0013461040</v>
      </c>
      <c r="B1014" s="190" t="s">
        <v>703</v>
      </c>
      <c r="C1014" s="190">
        <v>1040</v>
      </c>
      <c r="D1014" s="190" t="s">
        <v>1125</v>
      </c>
      <c r="E1014" s="164">
        <v>320001346</v>
      </c>
      <c r="F1014" s="39" t="s">
        <v>1493</v>
      </c>
      <c r="G1014" s="190" t="s">
        <v>1984</v>
      </c>
      <c r="H1014" s="190" t="s">
        <v>413</v>
      </c>
      <c r="I1014" s="159"/>
      <c r="J1014" s="159"/>
      <c r="K1014" s="160"/>
      <c r="L1014" s="159"/>
      <c r="M1014" s="227">
        <v>1.357</v>
      </c>
      <c r="N1014" s="162">
        <f t="shared" si="81"/>
        <v>7.6174800000000005</v>
      </c>
      <c r="O1014" s="161">
        <f>IF(H1014="Accessories",0,(VLOOKUP(C1014&amp;H1014,EE!$I:$L,4,FALSE)))</f>
        <v>2.4</v>
      </c>
      <c r="P1014" s="161">
        <f>IF('Simulação Added Value'!$M$5="GERENTE DE CONTA",((N1014+O1014)/(1-'Simulação Added Value'!$E$19)),((N1014+O1014)/(1-0.3)))</f>
        <v>13.722575342465754</v>
      </c>
      <c r="Q1014" s="63" t="e">
        <f>IF('Simulação Added Value'!$M$5="GERENTE DE CONTA",(((N1014+O1014)+VLOOKUP(A1014,'Simulação Added Value'!$N$42:$O$42,2,0))/(1-'Simulação Added Value'!$E$19)),(((((N1014+O1014)+VLOOKUP(A1014,'Simulação Added Value'!$N$42:$O$42,2,0)))/(1-'Simulação Added Value'!$E$19))))</f>
        <v>#N/A</v>
      </c>
      <c r="R1014" s="63"/>
      <c r="S1014" s="188">
        <v>7.6174800000000005</v>
      </c>
      <c r="T1014" s="188">
        <f>VLOOKUP(A1014,'[1]Copia Custo Periodico P_Simulad'!$A:$I,9,0)</f>
        <v>7.6174800000000005</v>
      </c>
      <c r="U1014" s="188">
        <f t="shared" si="79"/>
        <v>0</v>
      </c>
      <c r="V1014" s="148">
        <f t="shared" si="80"/>
        <v>0</v>
      </c>
      <c r="W1014" s="188"/>
      <c r="X1014" s="187"/>
      <c r="Y1014" s="187"/>
    </row>
    <row r="1015" spans="1:25" ht="15" customHeight="1">
      <c r="A1015" s="46" t="str">
        <f t="shared" si="78"/>
        <v>BR0013501040</v>
      </c>
      <c r="B1015" s="190" t="s">
        <v>703</v>
      </c>
      <c r="C1015" s="190">
        <v>1040</v>
      </c>
      <c r="D1015" s="190" t="s">
        <v>1125</v>
      </c>
      <c r="E1015" s="190">
        <v>320001350</v>
      </c>
      <c r="F1015" s="39" t="s">
        <v>1494</v>
      </c>
      <c r="G1015" s="190" t="s">
        <v>1985</v>
      </c>
      <c r="H1015" s="190" t="s">
        <v>414</v>
      </c>
      <c r="I1015" s="190"/>
      <c r="J1015" s="190"/>
      <c r="K1015" s="190"/>
      <c r="L1015" s="190"/>
      <c r="M1015" s="223">
        <v>1.8819999999999999</v>
      </c>
      <c r="N1015" s="162">
        <f>S1015</f>
        <v>33.729819999999997</v>
      </c>
      <c r="O1015" s="161">
        <f>IF(H1015="Accessories",0,(VLOOKUP(C1015&amp;H1015,EE!$I:$L,4,FALSE)))</f>
        <v>2.4</v>
      </c>
      <c r="P1015" s="161">
        <f>IF('Simulação Added Value'!$M$5="GERENTE DE CONTA",((N1015+O1015)/(1-'Simulação Added Value'!$E$19)),((N1015+O1015)/(1-0.3)))</f>
        <v>49.492904109589034</v>
      </c>
      <c r="Q1015" s="190"/>
      <c r="R1015" s="190"/>
      <c r="S1015" s="188">
        <v>33.729819999999997</v>
      </c>
      <c r="T1015" s="188">
        <f>VLOOKUP(A1015,'[1]Copia Custo Periodico P_Simulad'!$A:$I,9,0)</f>
        <v>32.708510000000004</v>
      </c>
      <c r="U1015" s="188">
        <f t="shared" si="79"/>
        <v>-1.0213099999999926</v>
      </c>
      <c r="V1015" s="148">
        <f t="shared" si="80"/>
        <v>-3.0279141720886527E-2</v>
      </c>
      <c r="W1015" s="190"/>
      <c r="X1015" s="190"/>
      <c r="Y1015" s="190"/>
    </row>
    <row r="1016" spans="1:25" ht="15" customHeight="1">
      <c r="A1016" s="46" t="str">
        <f t="shared" si="78"/>
        <v>BR0106231040</v>
      </c>
      <c r="B1016" s="190" t="s">
        <v>703</v>
      </c>
      <c r="C1016" s="190">
        <v>1040</v>
      </c>
      <c r="D1016" s="190" t="s">
        <v>1125</v>
      </c>
      <c r="E1016" s="190">
        <v>320010623</v>
      </c>
      <c r="F1016" s="39" t="s">
        <v>1495</v>
      </c>
      <c r="G1016" s="190" t="s">
        <v>1985</v>
      </c>
      <c r="H1016" s="190" t="s">
        <v>414</v>
      </c>
      <c r="I1016" s="190"/>
      <c r="J1016" s="190"/>
      <c r="K1016" s="190"/>
      <c r="L1016" s="190"/>
      <c r="M1016" s="223">
        <v>1.8819999999999999</v>
      </c>
      <c r="N1016" s="162">
        <f t="shared" ref="N1016:N1023" si="82">T1016</f>
        <v>33.615340000000003</v>
      </c>
      <c r="O1016" s="161">
        <f>IF(H1016="Accessories",0,(VLOOKUP(C1016&amp;H1016,EE!$I:$L,4,FALSE)))</f>
        <v>2.4</v>
      </c>
      <c r="P1016" s="161">
        <f>IF('Simulação Added Value'!$M$5="GERENTE DE CONTA",((N1016+O1016)/(1-'Simulação Added Value'!$E$19)),((N1016+O1016)/(1-0.3)))</f>
        <v>49.336082191780825</v>
      </c>
      <c r="Q1016" s="190"/>
      <c r="R1016" s="190"/>
      <c r="S1016" s="188">
        <v>33.615340000000003</v>
      </c>
      <c r="T1016" s="188">
        <f>VLOOKUP(A1016,'[1]Copia Custo Periodico P_Simulad'!$A:$I,9,0)</f>
        <v>33.615340000000003</v>
      </c>
      <c r="U1016" s="188">
        <f t="shared" si="79"/>
        <v>0</v>
      </c>
      <c r="V1016" s="148">
        <f t="shared" si="80"/>
        <v>0</v>
      </c>
      <c r="W1016" s="190"/>
      <c r="X1016" s="190"/>
      <c r="Y1016" s="190"/>
    </row>
    <row r="1017" spans="1:25" ht="15" customHeight="1">
      <c r="A1017" s="46" t="str">
        <f t="shared" si="78"/>
        <v>BR0013521040</v>
      </c>
      <c r="B1017" t="s">
        <v>703</v>
      </c>
      <c r="C1017" s="190">
        <v>1040</v>
      </c>
      <c r="D1017" t="s">
        <v>1125</v>
      </c>
      <c r="E1017" s="190">
        <v>320001352</v>
      </c>
      <c r="F1017" s="39" t="s">
        <v>1496</v>
      </c>
      <c r="G1017" t="s">
        <v>1986</v>
      </c>
      <c r="H1017" s="190" t="s">
        <v>401</v>
      </c>
      <c r="I1017" s="190"/>
      <c r="J1017" s="190"/>
      <c r="K1017" s="190"/>
      <c r="L1017" s="190"/>
      <c r="M1017" s="223">
        <v>3.125</v>
      </c>
      <c r="N1017" s="162">
        <f t="shared" si="82"/>
        <v>52.109029999999997</v>
      </c>
      <c r="O1017" s="161">
        <f>IF(H1017="Accessories",0,(VLOOKUP(C1017&amp;H1017,EE!$I:$L,4,FALSE)))</f>
        <v>2.4</v>
      </c>
      <c r="P1017" s="161">
        <f>IF('Simulação Added Value'!$M$5="GERENTE DE CONTA",((N1017+O1017)/(1-'Simulação Added Value'!$E$19)),((N1017+O1017)/(1-0.3)))</f>
        <v>74.669904109589041</v>
      </c>
      <c r="Q1017" s="190"/>
      <c r="R1017" s="190"/>
      <c r="S1017" s="188">
        <v>51.058449999999993</v>
      </c>
      <c r="T1017" s="188">
        <f>VLOOKUP(A1017,'[1]Copia Custo Periodico P_Simulad'!$A:$I,9,0)</f>
        <v>52.109029999999997</v>
      </c>
      <c r="U1017" s="188">
        <f t="shared" si="79"/>
        <v>1.0505800000000036</v>
      </c>
      <c r="V1017" s="148">
        <f t="shared" si="80"/>
        <v>2.0576026103416911E-2</v>
      </c>
      <c r="W1017" s="190"/>
      <c r="X1017" s="190"/>
      <c r="Y1017" s="190"/>
    </row>
    <row r="1018" spans="1:25" ht="15" customHeight="1">
      <c r="A1018" s="46" t="str">
        <f t="shared" si="78"/>
        <v>BR0123241040</v>
      </c>
      <c r="B1018" t="s">
        <v>703</v>
      </c>
      <c r="C1018">
        <v>1040</v>
      </c>
      <c r="D1018" t="s">
        <v>1125</v>
      </c>
      <c r="E1018" s="190"/>
      <c r="F1018" s="39" t="s">
        <v>3024</v>
      </c>
      <c r="G1018" t="s">
        <v>3049</v>
      </c>
      <c r="H1018" s="190" t="s">
        <v>411</v>
      </c>
      <c r="I1018" s="190"/>
      <c r="J1018" s="190"/>
      <c r="K1018" s="190"/>
      <c r="L1018" s="190"/>
      <c r="M1018" s="227">
        <v>8.49</v>
      </c>
      <c r="N1018" s="162">
        <f t="shared" si="82"/>
        <v>109.52604000000001</v>
      </c>
      <c r="O1018" s="161">
        <f>IF(H1018="Accessories",0,(VLOOKUP(C1018&amp;H1018,EE!$I:$L,4,FALSE)))</f>
        <v>3.06</v>
      </c>
      <c r="P1018" s="161">
        <f>IF('Simulação Added Value'!$M$5="GERENTE DE CONTA",((N1018+O1018)/(1-'Simulação Added Value'!$E$19)),((N1018+O1018)/(1-0.3)))</f>
        <v>154.22745205479453</v>
      </c>
      <c r="Q1018" s="190"/>
      <c r="R1018" s="190"/>
      <c r="S1018" s="188">
        <v>109.52604000000001</v>
      </c>
      <c r="T1018" s="188">
        <f>VLOOKUP(A1018,'[1]Copia Custo Periodico P_Simulad'!$A:$I,9,0)</f>
        <v>109.52604000000001</v>
      </c>
      <c r="U1018" s="188">
        <f t="shared" si="79"/>
        <v>0</v>
      </c>
      <c r="V1018" s="148">
        <f t="shared" si="80"/>
        <v>0</v>
      </c>
      <c r="W1018" s="190"/>
      <c r="X1018" s="190"/>
      <c r="Y1018" s="190"/>
    </row>
    <row r="1019" spans="1:25" ht="15" customHeight="1">
      <c r="A1019" s="46" t="str">
        <f t="shared" si="78"/>
        <v>BR0026661040</v>
      </c>
      <c r="B1019" t="s">
        <v>703</v>
      </c>
      <c r="C1019" s="190">
        <v>1040</v>
      </c>
      <c r="D1019" t="s">
        <v>1125</v>
      </c>
      <c r="E1019" s="164">
        <v>320002666</v>
      </c>
      <c r="F1019" s="39" t="s">
        <v>1499</v>
      </c>
      <c r="G1019" t="s">
        <v>1989</v>
      </c>
      <c r="H1019" s="190" t="s">
        <v>411</v>
      </c>
      <c r="I1019" s="159"/>
      <c r="J1019" s="159"/>
      <c r="K1019" s="160"/>
      <c r="L1019" s="159"/>
      <c r="M1019" s="223">
        <v>8.5030000000000001</v>
      </c>
      <c r="N1019" s="162">
        <f t="shared" si="82"/>
        <v>85.819000000000003</v>
      </c>
      <c r="O1019" s="161">
        <f>IF(H1019="Accessories",0,(VLOOKUP(C1019&amp;H1019,EE!$I:$L,4,FALSE)))</f>
        <v>3.06</v>
      </c>
      <c r="P1019" s="161">
        <f>IF('Simulação Added Value'!$M$5="GERENTE DE CONTA",((N1019+O1019)/(1-'Simulação Added Value'!$E$19)),((N1019+O1019)/(1-0.3)))</f>
        <v>121.75205479452056</v>
      </c>
      <c r="Q1019" s="63" t="e">
        <f>IF('Simulação Added Value'!$M$5="GERENTE DE CONTA",(((N1019+O1019)+VLOOKUP(A1019,'Simulação Added Value'!$N$42:$O$42,2,0))/(1-'Simulação Added Value'!$E$19)),(((((N1019+O1019)+VLOOKUP(A1019,'Simulação Added Value'!$N$42:$O$42,2,0)))/(1-'Simulação Added Value'!$E$19))))</f>
        <v>#N/A</v>
      </c>
      <c r="R1019" s="63"/>
      <c r="S1019" s="188">
        <v>85.819000000000003</v>
      </c>
      <c r="T1019" s="188">
        <f>VLOOKUP(A1019,'[1]Copia Custo Periodico P_Simulad'!$A:$I,9,0)</f>
        <v>85.819000000000003</v>
      </c>
      <c r="U1019" s="188">
        <f t="shared" si="79"/>
        <v>0</v>
      </c>
      <c r="V1019" s="148">
        <f t="shared" si="80"/>
        <v>0</v>
      </c>
      <c r="W1019" s="188"/>
      <c r="X1019" s="187"/>
      <c r="Y1019" s="187"/>
    </row>
    <row r="1020" spans="1:25" ht="15" customHeight="1">
      <c r="A1020" s="46" t="str">
        <f t="shared" si="78"/>
        <v>BR0107561040</v>
      </c>
      <c r="B1020" t="s">
        <v>703</v>
      </c>
      <c r="C1020" s="190">
        <v>1040</v>
      </c>
      <c r="D1020" t="s">
        <v>1125</v>
      </c>
      <c r="E1020" s="164">
        <v>320010756</v>
      </c>
      <c r="F1020" s="39" t="s">
        <v>1500</v>
      </c>
      <c r="G1020" t="s">
        <v>1990</v>
      </c>
      <c r="H1020" s="190" t="s">
        <v>411</v>
      </c>
      <c r="I1020" s="159"/>
      <c r="J1020" s="159"/>
      <c r="K1020" s="160"/>
      <c r="L1020" s="159"/>
      <c r="M1020" s="223">
        <v>8.5030000000000001</v>
      </c>
      <c r="N1020" s="162">
        <f t="shared" si="82"/>
        <v>84.648630000000011</v>
      </c>
      <c r="O1020" s="161">
        <f>IF(H1020="Accessories",0,(VLOOKUP(C1020&amp;H1020,EE!$I:$L,4,FALSE)))</f>
        <v>3.06</v>
      </c>
      <c r="P1020" s="161">
        <f>IF('Simulação Added Value'!$M$5="GERENTE DE CONTA",((N1020+O1020)/(1-'Simulação Added Value'!$E$19)),((N1020+O1020)/(1-0.3)))</f>
        <v>120.14880821917811</v>
      </c>
      <c r="Q1020" s="63" t="e">
        <f>IF('Simulação Added Value'!$M$5="GERENTE DE CONTA",(((N1020+O1020)+VLOOKUP(A1020,'Simulação Added Value'!$N$42:$O$42,2,0))/(1-'Simulação Added Value'!$E$19)),(((((N1020+O1020)+VLOOKUP(A1020,'Simulação Added Value'!$N$42:$O$42,2,0)))/(1-'Simulação Added Value'!$E$19))))</f>
        <v>#N/A</v>
      </c>
      <c r="R1020" s="63"/>
      <c r="S1020" s="188">
        <v>84.648630000000011</v>
      </c>
      <c r="T1020" s="188">
        <f>VLOOKUP(A1020,'[1]Copia Custo Periodico P_Simulad'!$A:$I,9,0)</f>
        <v>84.648630000000011</v>
      </c>
      <c r="U1020" s="188">
        <f t="shared" si="79"/>
        <v>0</v>
      </c>
      <c r="V1020" s="148">
        <f t="shared" si="80"/>
        <v>0</v>
      </c>
      <c r="W1020" s="188"/>
      <c r="X1020" s="187"/>
      <c r="Y1020" s="187"/>
    </row>
    <row r="1021" spans="1:25" ht="15" customHeight="1">
      <c r="A1021" s="46" t="str">
        <f t="shared" si="78"/>
        <v>BR0122961040</v>
      </c>
      <c r="B1021" t="s">
        <v>703</v>
      </c>
      <c r="C1021" s="198">
        <v>1040</v>
      </c>
      <c r="D1021" t="s">
        <v>1125</v>
      </c>
      <c r="E1021" s="190"/>
      <c r="F1021" s="39" t="s">
        <v>2871</v>
      </c>
      <c r="G1021" t="s">
        <v>2872</v>
      </c>
      <c r="H1021" s="190" t="s">
        <v>411</v>
      </c>
      <c r="M1021" s="227">
        <v>8.48</v>
      </c>
      <c r="N1021" s="162">
        <f t="shared" si="82"/>
        <v>68.190370000000001</v>
      </c>
      <c r="O1021" s="161">
        <f>IF(H1021="Accessories",0,(VLOOKUP(C1021&amp;H1021,EE!$I:$L,4,FALSE)))</f>
        <v>3.06</v>
      </c>
      <c r="P1021" s="161">
        <f>IF('Simulação Added Value'!$M$5="GERENTE DE CONTA",((N1021+O1021)/(1-'Simulação Added Value'!$E$19)),((N1021+O1021)/(1-0.3)))</f>
        <v>97.603246575342467</v>
      </c>
      <c r="Q1021" s="190"/>
      <c r="R1021" s="190"/>
      <c r="S1021" s="188">
        <v>68.190370000000001</v>
      </c>
      <c r="T1021" s="188">
        <f>VLOOKUP(A1021,'[1]Copia Custo Periodico P_Simulad'!$A:$I,9,0)</f>
        <v>68.190370000000001</v>
      </c>
      <c r="U1021" s="188">
        <f t="shared" si="79"/>
        <v>0</v>
      </c>
      <c r="V1021" s="148">
        <f t="shared" si="80"/>
        <v>0</v>
      </c>
      <c r="W1021" s="190"/>
      <c r="X1021" s="190"/>
      <c r="Y1021" s="190"/>
    </row>
    <row r="1022" spans="1:25" ht="15" customHeight="1">
      <c r="A1022" s="46" t="str">
        <f t="shared" si="78"/>
        <v>BR0115201040</v>
      </c>
      <c r="B1022" t="s">
        <v>703</v>
      </c>
      <c r="C1022">
        <v>1040</v>
      </c>
      <c r="D1022" t="s">
        <v>1125</v>
      </c>
      <c r="E1022" s="190">
        <v>320011520</v>
      </c>
      <c r="F1022" s="39" t="s">
        <v>1498</v>
      </c>
      <c r="G1022" t="s">
        <v>1988</v>
      </c>
      <c r="H1022" s="190" t="s">
        <v>411</v>
      </c>
      <c r="I1022" s="190"/>
      <c r="J1022" s="190"/>
      <c r="K1022" s="190"/>
      <c r="L1022" s="190"/>
      <c r="M1022" s="223">
        <v>8.5030000000000001</v>
      </c>
      <c r="N1022" s="162">
        <f t="shared" si="82"/>
        <v>115.9494</v>
      </c>
      <c r="O1022" s="161">
        <f>IF(H1022="Accessories",0,(VLOOKUP(C1022&amp;H1022,EE!$I:$L,4,FALSE)))</f>
        <v>3.06</v>
      </c>
      <c r="P1022" s="161">
        <f>IF('Simulação Added Value'!$M$5="GERENTE DE CONTA",((N1022+O1022)/(1-'Simulação Added Value'!$E$19)),((N1022+O1022)/(1-0.3)))</f>
        <v>163.02657534246575</v>
      </c>
      <c r="Q1022" s="190"/>
      <c r="R1022" s="190"/>
      <c r="S1022" s="188">
        <v>115.9494</v>
      </c>
      <c r="T1022" s="188">
        <f>VLOOKUP(A1022,'[1]Copia Custo Periodico P_Simulad'!$A:$I,9,0)</f>
        <v>115.9494</v>
      </c>
      <c r="U1022" s="188">
        <f t="shared" si="79"/>
        <v>0</v>
      </c>
      <c r="V1022" s="148">
        <f t="shared" si="80"/>
        <v>0</v>
      </c>
      <c r="W1022" s="190"/>
      <c r="X1022" s="190"/>
      <c r="Y1022" s="190"/>
    </row>
    <row r="1023" spans="1:25" ht="15" customHeight="1">
      <c r="A1023" s="46" t="str">
        <f t="shared" si="78"/>
        <v>BR0013351040</v>
      </c>
      <c r="B1023" s="190" t="s">
        <v>703</v>
      </c>
      <c r="C1023" s="190">
        <v>1040</v>
      </c>
      <c r="D1023" s="190" t="s">
        <v>1125</v>
      </c>
      <c r="E1023" s="164">
        <v>320001335</v>
      </c>
      <c r="F1023" s="39" t="s">
        <v>1497</v>
      </c>
      <c r="G1023" t="s">
        <v>1987</v>
      </c>
      <c r="H1023" s="190" t="s">
        <v>411</v>
      </c>
      <c r="I1023" s="159"/>
      <c r="J1023" s="159"/>
      <c r="K1023" s="160"/>
      <c r="L1023" s="159"/>
      <c r="M1023" s="227">
        <v>8.49</v>
      </c>
      <c r="N1023" s="162">
        <f t="shared" si="82"/>
        <v>109.68727</v>
      </c>
      <c r="O1023" s="161">
        <f>IF(H1023="Accessories",0,(VLOOKUP(C1023&amp;H1023,EE!$I:$L,4,FALSE)))</f>
        <v>3.06</v>
      </c>
      <c r="P1023" s="161">
        <f>IF('Simulação Added Value'!$M$5="GERENTE DE CONTA",((N1023+O1023)/(1-'Simulação Added Value'!$E$19)),((N1023+O1023)/(1-0.3)))</f>
        <v>154.44831506849314</v>
      </c>
      <c r="Q1023" s="63" t="e">
        <f>IF('Simulação Added Value'!$M$5="GERENTE DE CONTA",(((N1023+O1023)+VLOOKUP(A1023,'Simulação Added Value'!$N$42:$O$42,2,0))/(1-'Simulação Added Value'!$E$19)),(((((N1023+O1023)+VLOOKUP(A1023,'Simulação Added Value'!$N$42:$O$42,2,0)))/(1-'Simulação Added Value'!$E$19))))</f>
        <v>#N/A</v>
      </c>
      <c r="R1023" s="63"/>
      <c r="S1023" s="188">
        <v>109.68456</v>
      </c>
      <c r="T1023" s="188">
        <f>VLOOKUP(A1023,'[1]Copia Custo Periodico P_Simulad'!$A:$I,9,0)</f>
        <v>109.68727</v>
      </c>
      <c r="U1023" s="188">
        <f t="shared" si="79"/>
        <v>2.7099999999933289E-3</v>
      </c>
      <c r="V1023" s="148">
        <f t="shared" si="80"/>
        <v>2.4707214944408307E-5</v>
      </c>
      <c r="W1023" s="188"/>
      <c r="X1023" s="187"/>
      <c r="Y1023" s="187"/>
    </row>
    <row r="1024" spans="1:25" ht="15" customHeight="1">
      <c r="A1024" s="46" t="str">
        <f t="shared" si="78"/>
        <v>BR0113061040</v>
      </c>
      <c r="B1024" s="190" t="s">
        <v>703</v>
      </c>
      <c r="C1024" s="190">
        <v>1040</v>
      </c>
      <c r="D1024" s="190" t="s">
        <v>1125</v>
      </c>
      <c r="E1024">
        <v>320011306</v>
      </c>
      <c r="F1024" s="39" t="s">
        <v>1502</v>
      </c>
      <c r="G1024" t="s">
        <v>1992</v>
      </c>
      <c r="H1024" s="190" t="s">
        <v>394</v>
      </c>
      <c r="M1024" s="223">
        <v>7.8010000000000002</v>
      </c>
      <c r="N1024" s="162">
        <f>S1024</f>
        <v>59.785780000000003</v>
      </c>
      <c r="O1024" s="161">
        <f>IF(H1024="Accessories",0,(VLOOKUP(C1024&amp;H1024,EE!$I:$L,4,FALSE)))</f>
        <v>3.06</v>
      </c>
      <c r="P1024" s="161">
        <f>IF('Simulação Added Value'!$M$5="GERENTE DE CONTA",((N1024+O1024)/(1-'Simulação Added Value'!$E$19)),((N1024+O1024)/(1-0.3)))</f>
        <v>86.090109589041106</v>
      </c>
      <c r="S1024" s="188">
        <v>59.785780000000003</v>
      </c>
      <c r="T1024" s="188">
        <f>VLOOKUP(A1024,'[1]Copia Custo Periodico P_Simulad'!$A:$I,9,0)</f>
        <v>55.26455</v>
      </c>
      <c r="U1024" s="188">
        <f t="shared" si="79"/>
        <v>-4.5212300000000027</v>
      </c>
      <c r="V1024" s="148">
        <f t="shared" si="80"/>
        <v>-7.5623835634493708E-2</v>
      </c>
    </row>
    <row r="1025" spans="1:25" ht="15" customHeight="1">
      <c r="A1025" s="46" t="str">
        <f t="shared" si="78"/>
        <v>BR0122701040</v>
      </c>
      <c r="B1025" s="190" t="s">
        <v>703</v>
      </c>
      <c r="C1025" s="190">
        <v>1040</v>
      </c>
      <c r="D1025" s="190" t="s">
        <v>1125</v>
      </c>
      <c r="F1025" s="39" t="s">
        <v>2822</v>
      </c>
      <c r="G1025" t="s">
        <v>2823</v>
      </c>
      <c r="H1025" s="190" t="s">
        <v>394</v>
      </c>
      <c r="M1025" s="223">
        <v>7.8</v>
      </c>
      <c r="N1025" s="162">
        <f t="shared" ref="N1025:N1032" si="83">T1025</f>
        <v>54.967759999999998</v>
      </c>
      <c r="O1025" s="161">
        <f>IF(H1025="Accessories",0,(VLOOKUP(C1025&amp;H1025,EE!$I:$L,4,FALSE)))</f>
        <v>3.06</v>
      </c>
      <c r="P1025" s="161">
        <f>IF('Simulação Added Value'!$M$5="GERENTE DE CONTA",((N1025+O1025)/(1-'Simulação Added Value'!$E$19)),((N1025+O1025)/(1-0.3)))</f>
        <v>79.490082191780829</v>
      </c>
      <c r="S1025" s="188">
        <v>54.967759999999998</v>
      </c>
      <c r="T1025" s="188">
        <f>VLOOKUP(A1025,'[1]Copia Custo Periodico P_Simulad'!$A:$I,9,0)</f>
        <v>54.967759999999998</v>
      </c>
      <c r="U1025" s="188">
        <f t="shared" si="79"/>
        <v>0</v>
      </c>
      <c r="V1025" s="148">
        <f t="shared" si="80"/>
        <v>0</v>
      </c>
    </row>
    <row r="1026" spans="1:25" ht="15" customHeight="1">
      <c r="A1026" s="46" t="str">
        <f t="shared" si="78"/>
        <v>BR0124181040</v>
      </c>
      <c r="B1026" s="190" t="s">
        <v>703</v>
      </c>
      <c r="C1026" s="190">
        <v>1040</v>
      </c>
      <c r="D1026" s="190" t="s">
        <v>1125</v>
      </c>
      <c r="F1026" t="s">
        <v>3092</v>
      </c>
      <c r="G1026" t="s">
        <v>3093</v>
      </c>
      <c r="H1026" s="190" t="s">
        <v>394</v>
      </c>
      <c r="M1026" s="226">
        <v>7.92</v>
      </c>
      <c r="N1026" s="162">
        <f t="shared" si="83"/>
        <v>45.156600000000005</v>
      </c>
      <c r="O1026" s="161">
        <f>IF(H1026="Accessories",0,(VLOOKUP(C1026&amp;H1026,EE!$I:$L,4,FALSE)))</f>
        <v>3.06</v>
      </c>
      <c r="P1026" s="161">
        <f>IF('Simulação Added Value'!$M$5="GERENTE DE CONTA",((N1026+O1026)/(1-'Simulação Added Value'!$E$19)),((N1026+O1026)/(1-0.3)))</f>
        <v>66.050136986301382</v>
      </c>
      <c r="S1026" s="193">
        <v>45.156600000000005</v>
      </c>
      <c r="T1026" s="188">
        <f>VLOOKUP(A1026,'[1]Copia Custo Periodico P_Simulad'!$A:$I,9,0)</f>
        <v>45.156600000000005</v>
      </c>
      <c r="U1026" s="188">
        <f t="shared" si="79"/>
        <v>0</v>
      </c>
      <c r="V1026" s="148">
        <f t="shared" si="80"/>
        <v>0</v>
      </c>
    </row>
    <row r="1027" spans="1:25" ht="15" customHeight="1">
      <c r="A1027" s="46" t="str">
        <f t="shared" ref="A1027:A1042" si="84">F1027&amp;C1027</f>
        <v>BR0124111040</v>
      </c>
      <c r="B1027" s="190" t="s">
        <v>703</v>
      </c>
      <c r="C1027" s="190">
        <v>1040</v>
      </c>
      <c r="D1027" s="190" t="s">
        <v>1125</v>
      </c>
      <c r="F1027" t="s">
        <v>3086</v>
      </c>
      <c r="G1027" t="s">
        <v>3087</v>
      </c>
      <c r="H1027" s="190" t="s">
        <v>394</v>
      </c>
      <c r="M1027" s="226">
        <v>7.92</v>
      </c>
      <c r="N1027" s="162">
        <f t="shared" si="83"/>
        <v>81.380679999999998</v>
      </c>
      <c r="O1027" s="161">
        <f>IF(H1027="Accessories",0,(VLOOKUP(C1027&amp;H1027,EE!$I:$L,4,FALSE)))</f>
        <v>3.06</v>
      </c>
      <c r="P1027" s="161">
        <f>IF('Simulação Added Value'!$M$5="GERENTE DE CONTA",((N1027+O1027)/(1-'Simulação Added Value'!$E$19)),((N1027+O1027)/(1-0.3)))</f>
        <v>115.67216438356165</v>
      </c>
      <c r="S1027" s="193">
        <v>81.380679999999998</v>
      </c>
      <c r="T1027" s="188">
        <f>VLOOKUP(A1027,'[1]Copia Custo Periodico P_Simulad'!$A:$I,9,0)</f>
        <v>81.380679999999998</v>
      </c>
      <c r="U1027" s="188">
        <f t="shared" ref="U1027:U1042" si="85">T1027-S1027</f>
        <v>0</v>
      </c>
      <c r="V1027" s="148">
        <f t="shared" ref="V1027:V1042" si="86">IF(S1027=0,0,T1027/S1027-1)</f>
        <v>0</v>
      </c>
    </row>
    <row r="1028" spans="1:25" ht="15" customHeight="1">
      <c r="A1028" s="46" t="str">
        <f t="shared" si="84"/>
        <v>BR0124101040</v>
      </c>
      <c r="B1028" s="190" t="s">
        <v>703</v>
      </c>
      <c r="C1028" s="190">
        <v>1040</v>
      </c>
      <c r="D1028" s="190" t="s">
        <v>1125</v>
      </c>
      <c r="F1028" t="s">
        <v>3090</v>
      </c>
      <c r="G1028" t="s">
        <v>3091</v>
      </c>
      <c r="H1028" t="s">
        <v>394</v>
      </c>
      <c r="M1028" s="226">
        <v>7.92</v>
      </c>
      <c r="N1028" s="162">
        <f t="shared" si="83"/>
        <v>57.893900000000002</v>
      </c>
      <c r="O1028" s="161">
        <f>IF(H1028="Accessories",0,(VLOOKUP(C1028&amp;H1028,EE!$I:$L,4,FALSE)))</f>
        <v>3.06</v>
      </c>
      <c r="P1028" s="161">
        <f>IF('Simulação Added Value'!$M$5="GERENTE DE CONTA",((N1028+O1028)/(1-'Simulação Added Value'!$E$19)),((N1028+O1028)/(1-0.3)))</f>
        <v>83.498493150684936</v>
      </c>
      <c r="S1028" s="193">
        <v>57.893900000000002</v>
      </c>
      <c r="T1028" s="188">
        <f>VLOOKUP(A1028,'[1]Copia Custo Periodico P_Simulad'!$A:$I,9,0)</f>
        <v>57.893900000000002</v>
      </c>
      <c r="U1028" s="188">
        <f t="shared" si="85"/>
        <v>0</v>
      </c>
      <c r="V1028" s="148">
        <f t="shared" si="86"/>
        <v>0</v>
      </c>
    </row>
    <row r="1029" spans="1:25" ht="15" customHeight="1">
      <c r="A1029" s="46" t="str">
        <f t="shared" si="84"/>
        <v>BR0124091040</v>
      </c>
      <c r="B1029" s="190" t="s">
        <v>703</v>
      </c>
      <c r="C1029" s="190">
        <v>1040</v>
      </c>
      <c r="D1029" s="190" t="s">
        <v>1125</v>
      </c>
      <c r="F1029" t="s">
        <v>3084</v>
      </c>
      <c r="G1029" t="s">
        <v>3085</v>
      </c>
      <c r="H1029" s="190" t="s">
        <v>394</v>
      </c>
      <c r="M1029" s="226">
        <v>7.92</v>
      </c>
      <c r="N1029" s="162">
        <f t="shared" si="83"/>
        <v>80.361149999999995</v>
      </c>
      <c r="O1029" s="161">
        <f>IF(H1029="Accessories",0,(VLOOKUP(C1029&amp;H1029,EE!$I:$L,4,FALSE)))</f>
        <v>3.06</v>
      </c>
      <c r="P1029" s="161">
        <f>IF('Simulação Added Value'!$M$5="GERENTE DE CONTA",((N1029+O1029)/(1-'Simulação Added Value'!$E$19)),((N1029+O1029)/(1-0.3)))</f>
        <v>114.27554794520547</v>
      </c>
      <c r="S1029" s="193">
        <v>80.361149999999995</v>
      </c>
      <c r="T1029" s="188">
        <f>VLOOKUP(A1029,'[1]Copia Custo Periodico P_Simulad'!$A:$I,9,0)</f>
        <v>80.361149999999995</v>
      </c>
      <c r="U1029" s="188">
        <f t="shared" si="85"/>
        <v>0</v>
      </c>
      <c r="V1029" s="148">
        <f t="shared" si="86"/>
        <v>0</v>
      </c>
    </row>
    <row r="1030" spans="1:25" ht="15" customHeight="1">
      <c r="A1030" s="46" t="str">
        <f t="shared" si="84"/>
        <v>BR0113341040</v>
      </c>
      <c r="B1030" s="190" t="s">
        <v>703</v>
      </c>
      <c r="C1030" s="190">
        <v>1040</v>
      </c>
      <c r="D1030" s="190" t="s">
        <v>1125</v>
      </c>
      <c r="E1030">
        <v>320011334</v>
      </c>
      <c r="F1030" s="39" t="s">
        <v>1501</v>
      </c>
      <c r="G1030" t="s">
        <v>1991</v>
      </c>
      <c r="H1030" s="190" t="s">
        <v>394</v>
      </c>
      <c r="M1030" s="223">
        <v>7.8010000000000002</v>
      </c>
      <c r="N1030" s="162">
        <f t="shared" si="83"/>
        <v>84.673339999999996</v>
      </c>
      <c r="O1030" s="161">
        <f>IF(H1030="Accessories",0,(VLOOKUP(C1030&amp;H1030,EE!$I:$L,4,FALSE)))</f>
        <v>3.06</v>
      </c>
      <c r="P1030" s="161">
        <f>IF('Simulação Added Value'!$M$5="GERENTE DE CONTA",((N1030+O1030)/(1-'Simulação Added Value'!$E$19)),((N1030+O1030)/(1-0.3)))</f>
        <v>120.18265753424657</v>
      </c>
      <c r="S1030" s="188">
        <v>84.673339999999996</v>
      </c>
      <c r="T1030" s="188">
        <f>VLOOKUP(A1030,'[1]Copia Custo Periodico P_Simulad'!$A:$I,9,0)</f>
        <v>84.673339999999996</v>
      </c>
      <c r="U1030" s="188">
        <f t="shared" si="85"/>
        <v>0</v>
      </c>
      <c r="V1030" s="148">
        <f t="shared" si="86"/>
        <v>0</v>
      </c>
    </row>
    <row r="1031" spans="1:25" ht="15" customHeight="1">
      <c r="A1031" s="46" t="str">
        <f t="shared" si="84"/>
        <v>BR0113051040</v>
      </c>
      <c r="B1031" s="190" t="s">
        <v>703</v>
      </c>
      <c r="C1031" s="190">
        <v>1040</v>
      </c>
      <c r="D1031" s="190" t="s">
        <v>1125</v>
      </c>
      <c r="E1031" s="163">
        <v>320011305</v>
      </c>
      <c r="F1031" s="39" t="s">
        <v>1503</v>
      </c>
      <c r="G1031" t="s">
        <v>1993</v>
      </c>
      <c r="H1031" s="190" t="s">
        <v>394</v>
      </c>
      <c r="I1031" s="159"/>
      <c r="J1031" s="167"/>
      <c r="K1031" s="160"/>
      <c r="L1031" s="159"/>
      <c r="M1031" s="227">
        <v>7.8010000000000002</v>
      </c>
      <c r="N1031" s="162">
        <f t="shared" si="83"/>
        <v>56.141019999999997</v>
      </c>
      <c r="O1031" s="161">
        <f>IF(H1031="Accessories",0,(VLOOKUP(C1031&amp;H1031,EE!$I:$L,4,FALSE)))</f>
        <v>3.06</v>
      </c>
      <c r="P1031" s="161">
        <f>IF('Simulação Added Value'!$M$5="GERENTE DE CONTA",((N1031+O1031)/(1-'Simulação Added Value'!$E$19)),((N1031+O1031)/(1-0.3)))</f>
        <v>81.097287671232877</v>
      </c>
      <c r="Q1031" s="63" t="e">
        <f>IF('Simulação Added Value'!$M$5="GERENTE DE CONTA",(((N1031+O1031)+VLOOKUP(A1031,'Simulação Added Value'!$N$42:$O$42,2,0))/(1-'Simulação Added Value'!$E$19)),(((((N1031+O1031)+VLOOKUP(A1031,'Simulação Added Value'!$N$42:$O$42,2,0)))/(1-'Simulação Added Value'!$E$19))))</f>
        <v>#N/A</v>
      </c>
      <c r="R1031" s="63"/>
      <c r="S1031" s="188">
        <v>47.355539999999998</v>
      </c>
      <c r="T1031" s="188">
        <f>VLOOKUP(A1031,'[1]Copia Custo Periodico P_Simulad'!$A:$I,9,0)</f>
        <v>56.141019999999997</v>
      </c>
      <c r="U1031" s="188">
        <f t="shared" si="85"/>
        <v>8.7854799999999997</v>
      </c>
      <c r="V1031" s="148">
        <f t="shared" si="86"/>
        <v>0.18552169397709339</v>
      </c>
      <c r="W1031" s="188"/>
      <c r="X1031" s="187"/>
      <c r="Y1031" s="187"/>
    </row>
    <row r="1032" spans="1:25" ht="15" customHeight="1">
      <c r="A1032" s="46" t="str">
        <f t="shared" si="84"/>
        <v>BR0124121040</v>
      </c>
      <c r="B1032" s="190" t="s">
        <v>703</v>
      </c>
      <c r="C1032" s="190">
        <v>1040</v>
      </c>
      <c r="D1032" s="190" t="s">
        <v>1125</v>
      </c>
      <c r="F1032" t="s">
        <v>3088</v>
      </c>
      <c r="G1032" t="s">
        <v>3089</v>
      </c>
      <c r="H1032" s="190" t="s">
        <v>394</v>
      </c>
      <c r="M1032" s="226">
        <v>7.92</v>
      </c>
      <c r="N1032" s="162">
        <f t="shared" si="83"/>
        <v>56.141040000000004</v>
      </c>
      <c r="O1032" s="161">
        <f>IF(H1032="Accessories",0,(VLOOKUP(C1032&amp;H1032,EE!$I:$L,4,FALSE)))</f>
        <v>3.06</v>
      </c>
      <c r="P1032" s="161">
        <f>IF('Simulação Added Value'!$M$5="GERENTE DE CONTA",((N1032+O1032)/(1-'Simulação Added Value'!$E$19)),((N1032+O1032)/(1-0.3)))</f>
        <v>81.09731506849316</v>
      </c>
      <c r="S1032" s="193">
        <v>47.355550000000001</v>
      </c>
      <c r="T1032" s="188">
        <f>VLOOKUP(A1032,'[1]Copia Custo Periodico P_Simulad'!$A:$I,9,0)</f>
        <v>56.141040000000004</v>
      </c>
      <c r="U1032" s="188">
        <f t="shared" si="85"/>
        <v>8.7854900000000029</v>
      </c>
      <c r="V1032" s="148">
        <f t="shared" si="86"/>
        <v>0.18552186596924769</v>
      </c>
    </row>
    <row r="1033" spans="1:25" ht="15" customHeight="1">
      <c r="A1033" s="46" t="str">
        <f t="shared" si="84"/>
        <v>BR0013431040</v>
      </c>
      <c r="B1033" s="190" t="s">
        <v>703</v>
      </c>
      <c r="C1033" s="190">
        <v>1040</v>
      </c>
      <c r="D1033" s="190" t="s">
        <v>1125</v>
      </c>
      <c r="E1033" s="164">
        <v>320001343</v>
      </c>
      <c r="F1033" s="39" t="s">
        <v>1504</v>
      </c>
      <c r="G1033" t="s">
        <v>1994</v>
      </c>
      <c r="H1033" s="190" t="s">
        <v>412</v>
      </c>
      <c r="I1033" s="159"/>
      <c r="J1033" s="159"/>
      <c r="K1033" s="160"/>
      <c r="L1033" s="159"/>
      <c r="M1033" s="227">
        <v>10.712999999999999</v>
      </c>
      <c r="N1033" s="162">
        <f>S1033</f>
        <v>147.5275</v>
      </c>
      <c r="O1033" s="161">
        <f>IF(H1033="Accessories",0,(VLOOKUP(C1033&amp;H1033,EE!$I:$L,4,FALSE)))</f>
        <v>3.06</v>
      </c>
      <c r="P1033" s="161">
        <f>IF('Simulação Added Value'!$M$5="GERENTE DE CONTA",((N1033+O1033)/(1-'Simulação Added Value'!$E$19)),((N1033+O1033)/(1-0.3)))</f>
        <v>206.28424657534248</v>
      </c>
      <c r="Q1033" s="63" t="e">
        <f>IF('Simulação Added Value'!$M$5="GERENTE DE CONTA",(((N1033+O1033)+VLOOKUP(A1033,'Simulação Added Value'!$N$42:$O$42,2,0))/(1-'Simulação Added Value'!$E$19)),(((((N1033+O1033)+VLOOKUP(A1033,'Simulação Added Value'!$N$42:$O$42,2,0)))/(1-'Simulação Added Value'!$E$19))))</f>
        <v>#N/A</v>
      </c>
      <c r="R1033" s="63"/>
      <c r="S1033" s="188">
        <v>147.5275</v>
      </c>
      <c r="T1033" s="188">
        <f>VLOOKUP(A1033,'[1]Copia Custo Periodico P_Simulad'!$A:$I,9,0)</f>
        <v>137.06845999999999</v>
      </c>
      <c r="U1033" s="188">
        <f t="shared" si="85"/>
        <v>-10.459040000000016</v>
      </c>
      <c r="V1033" s="148">
        <f t="shared" si="86"/>
        <v>-7.0895527952415716E-2</v>
      </c>
      <c r="W1033" s="188"/>
      <c r="X1033" s="187"/>
      <c r="Y1033" s="187"/>
    </row>
    <row r="1034" spans="1:25" ht="15" customHeight="1">
      <c r="A1034" s="46" t="str">
        <f t="shared" si="84"/>
        <v>BR0119761040</v>
      </c>
      <c r="B1034" s="190" t="s">
        <v>703</v>
      </c>
      <c r="C1034" s="190">
        <v>1040</v>
      </c>
      <c r="D1034" s="190" t="s">
        <v>1125</v>
      </c>
      <c r="E1034">
        <v>320011976</v>
      </c>
      <c r="F1034" s="39" t="s">
        <v>1508</v>
      </c>
      <c r="G1034" t="s">
        <v>1998</v>
      </c>
      <c r="H1034" s="190" t="s">
        <v>412</v>
      </c>
      <c r="M1034" s="227">
        <v>11.013</v>
      </c>
      <c r="N1034" s="162">
        <f>S1034</f>
        <v>150.69971999999999</v>
      </c>
      <c r="O1034" s="161">
        <f>IF(H1034="Accessories",0,(VLOOKUP(C1034&amp;H1034,EE!$I:$L,4,FALSE)))</f>
        <v>3.06</v>
      </c>
      <c r="P1034" s="161">
        <f>IF('Simulação Added Value'!$M$5="GERENTE DE CONTA",((N1034+O1034)/(1-'Simulação Added Value'!$E$19)),((N1034+O1034)/(1-0.3)))</f>
        <v>210.62975342465751</v>
      </c>
      <c r="S1034" s="188">
        <v>150.69971999999999</v>
      </c>
      <c r="T1034" s="188">
        <f>VLOOKUP(A1034,'[1]Copia Custo Periodico P_Simulad'!$A:$I,9,0)</f>
        <v>145.13192999999998</v>
      </c>
      <c r="U1034" s="188">
        <f t="shared" si="85"/>
        <v>-5.5677900000000022</v>
      </c>
      <c r="V1034" s="148">
        <f t="shared" si="86"/>
        <v>-3.694625311845301E-2</v>
      </c>
    </row>
    <row r="1035" spans="1:25" ht="15" customHeight="1">
      <c r="A1035" s="46" t="str">
        <f t="shared" si="84"/>
        <v>BR0013421040</v>
      </c>
      <c r="B1035" s="190" t="s">
        <v>703</v>
      </c>
      <c r="C1035" s="190">
        <v>1040</v>
      </c>
      <c r="D1035" s="190" t="s">
        <v>1125</v>
      </c>
      <c r="E1035" s="164">
        <v>320001342</v>
      </c>
      <c r="F1035" s="39" t="s">
        <v>1505</v>
      </c>
      <c r="G1035" t="s">
        <v>1995</v>
      </c>
      <c r="H1035" s="190" t="s">
        <v>412</v>
      </c>
      <c r="I1035" s="159"/>
      <c r="J1035" s="159"/>
      <c r="K1035" s="160"/>
      <c r="L1035" s="159"/>
      <c r="M1035" s="227">
        <v>11.013</v>
      </c>
      <c r="N1035" s="162">
        <f>S1035</f>
        <v>134.22161</v>
      </c>
      <c r="O1035" s="161">
        <f>IF(H1035="Accessories",0,(VLOOKUP(C1035&amp;H1035,EE!$I:$L,4,FALSE)))</f>
        <v>3.06</v>
      </c>
      <c r="P1035" s="161">
        <f>IF('Simulação Added Value'!$M$5="GERENTE DE CONTA",((N1035+O1035)/(1-'Simulação Added Value'!$E$19)),((N1035+O1035)/(1-0.3)))</f>
        <v>188.05700000000002</v>
      </c>
      <c r="Q1035" s="63" t="e">
        <f>IF('Simulação Added Value'!$M$5="GERENTE DE CONTA",(((N1035+O1035)+VLOOKUP(A1035,'Simulação Added Value'!$N$42:$O$42,2,0))/(1-'Simulação Added Value'!$E$19)),(((((N1035+O1035)+VLOOKUP(A1035,'Simulação Added Value'!$N$42:$O$42,2,0)))/(1-'Simulação Added Value'!$E$19))))</f>
        <v>#N/A</v>
      </c>
      <c r="R1035" s="63"/>
      <c r="S1035" s="188">
        <v>134.22161</v>
      </c>
      <c r="T1035" s="188">
        <f>VLOOKUP(A1035,'[1]Copia Custo Periodico P_Simulad'!$A:$I,9,0)</f>
        <v>130.84404000000001</v>
      </c>
      <c r="U1035" s="188">
        <f t="shared" si="85"/>
        <v>-3.3775699999999915</v>
      </c>
      <c r="V1035" s="148">
        <f t="shared" si="86"/>
        <v>-2.5164129680756986E-2</v>
      </c>
      <c r="W1035" s="188"/>
      <c r="X1035" s="187"/>
      <c r="Y1035" s="187"/>
    </row>
    <row r="1036" spans="1:25" ht="15" customHeight="1">
      <c r="A1036" s="46" t="str">
        <f t="shared" si="84"/>
        <v>BR0122981040</v>
      </c>
      <c r="B1036" s="190" t="s">
        <v>703</v>
      </c>
      <c r="C1036" s="198">
        <v>1040</v>
      </c>
      <c r="D1036" s="190" t="s">
        <v>1125</v>
      </c>
      <c r="F1036" s="39" t="s">
        <v>2862</v>
      </c>
      <c r="G1036" t="s">
        <v>2863</v>
      </c>
      <c r="H1036" s="190" t="s">
        <v>412</v>
      </c>
      <c r="M1036" s="227">
        <v>10.699</v>
      </c>
      <c r="N1036" s="162">
        <f>S1036</f>
        <v>142.4068</v>
      </c>
      <c r="O1036" s="161">
        <f>IF(H1036="Accessories",0,(VLOOKUP(C1036&amp;H1036,EE!$I:$L,4,FALSE)))</f>
        <v>3.06</v>
      </c>
      <c r="P1036" s="161">
        <f>IF('Simulação Added Value'!$M$5="GERENTE DE CONTA",((N1036+O1036)/(1-'Simulação Added Value'!$E$19)),((N1036+O1036)/(1-0.3)))</f>
        <v>199.26958904109591</v>
      </c>
      <c r="S1036" s="188">
        <v>142.4068</v>
      </c>
      <c r="T1036" s="188">
        <f>VLOOKUP(A1036,'[1]Copia Custo Periodico P_Simulad'!$A:$I,9,0)</f>
        <v>140.25970000000001</v>
      </c>
      <c r="U1036" s="188">
        <f t="shared" si="85"/>
        <v>-2.1470999999999947</v>
      </c>
      <c r="V1036" s="148">
        <f t="shared" si="86"/>
        <v>-1.5077229458143826E-2</v>
      </c>
    </row>
    <row r="1037" spans="1:25" ht="15" customHeight="1">
      <c r="A1037" s="46" t="str">
        <f t="shared" si="84"/>
        <v>BR0120401040</v>
      </c>
      <c r="B1037" s="190" t="s">
        <v>703</v>
      </c>
      <c r="C1037" s="198">
        <v>1040</v>
      </c>
      <c r="D1037" s="190" t="s">
        <v>1125</v>
      </c>
      <c r="F1037" s="39" t="s">
        <v>2501</v>
      </c>
      <c r="G1037" t="s">
        <v>2553</v>
      </c>
      <c r="H1037" s="190" t="s">
        <v>412</v>
      </c>
      <c r="M1037" s="227">
        <v>11.013</v>
      </c>
      <c r="N1037" s="162">
        <f t="shared" ref="N1037:N1042" si="87">T1037</f>
        <v>130.36167</v>
      </c>
      <c r="O1037" s="161">
        <f>IF(H1037="Accessories",0,(VLOOKUP(C1037&amp;H1037,EE!$I:$L,4,FALSE)))</f>
        <v>3.06</v>
      </c>
      <c r="P1037" s="161">
        <f>IF('Simulação Added Value'!$M$5="GERENTE DE CONTA",((N1037+O1037)/(1-'Simulação Added Value'!$E$19)),((N1037+O1037)/(1-0.3)))</f>
        <v>182.76941095890413</v>
      </c>
      <c r="S1037" s="188">
        <v>130.36167</v>
      </c>
      <c r="T1037" s="188">
        <f>VLOOKUP(A1037,'[1]Copia Custo Periodico P_Simulad'!$A:$I,9,0)</f>
        <v>130.36167</v>
      </c>
      <c r="U1037" s="188">
        <f t="shared" si="85"/>
        <v>0</v>
      </c>
      <c r="V1037" s="148">
        <f t="shared" si="86"/>
        <v>0</v>
      </c>
    </row>
    <row r="1038" spans="1:25" ht="15" customHeight="1">
      <c r="A1038" s="46" t="str">
        <f t="shared" si="84"/>
        <v>BR0119461040</v>
      </c>
      <c r="B1038" s="190" t="s">
        <v>703</v>
      </c>
      <c r="C1038">
        <v>1040</v>
      </c>
      <c r="D1038" s="190" t="s">
        <v>1125</v>
      </c>
      <c r="E1038">
        <v>320011946</v>
      </c>
      <c r="F1038" s="39" t="s">
        <v>1507</v>
      </c>
      <c r="G1038" t="s">
        <v>1997</v>
      </c>
      <c r="H1038" s="190" t="s">
        <v>412</v>
      </c>
      <c r="M1038" s="227">
        <v>11.013</v>
      </c>
      <c r="N1038" s="162">
        <f t="shared" si="87"/>
        <v>75.69614</v>
      </c>
      <c r="O1038" s="161">
        <f>IF(H1038="Accessories",0,(VLOOKUP(C1038&amp;H1038,EE!$I:$L,4,FALSE)))</f>
        <v>3.06</v>
      </c>
      <c r="P1038" s="161">
        <f>IF('Simulação Added Value'!$M$5="GERENTE DE CONTA",((N1038+O1038)/(1-'Simulação Added Value'!$E$19)),((N1038+O1038)/(1-0.3)))</f>
        <v>107.88512328767123</v>
      </c>
      <c r="S1038" s="188">
        <v>75.69614</v>
      </c>
      <c r="T1038" s="188">
        <f>VLOOKUP(A1038,'[1]Copia Custo Periodico P_Simulad'!$A:$I,9,0)</f>
        <v>75.69614</v>
      </c>
      <c r="U1038" s="188">
        <f t="shared" si="85"/>
        <v>0</v>
      </c>
      <c r="V1038" s="148">
        <f t="shared" si="86"/>
        <v>0</v>
      </c>
    </row>
    <row r="1039" spans="1:25" ht="15" customHeight="1">
      <c r="A1039" s="46" t="str">
        <f t="shared" si="84"/>
        <v>BR0122601040</v>
      </c>
      <c r="B1039" s="190" t="s">
        <v>703</v>
      </c>
      <c r="C1039">
        <v>1040</v>
      </c>
      <c r="D1039" s="190" t="s">
        <v>1125</v>
      </c>
      <c r="F1039" s="39" t="s">
        <v>2831</v>
      </c>
      <c r="G1039" t="s">
        <v>2832</v>
      </c>
      <c r="H1039" s="190" t="s">
        <v>412</v>
      </c>
      <c r="M1039" s="225">
        <v>7.8</v>
      </c>
      <c r="N1039" s="162">
        <f t="shared" si="87"/>
        <v>30.71311</v>
      </c>
      <c r="O1039" s="161">
        <f>IF(H1039="Accessories",0,(VLOOKUP(C1039&amp;H1039,EE!$I:$L,4,FALSE)))</f>
        <v>3.06</v>
      </c>
      <c r="P1039" s="161">
        <f>IF('Simulação Added Value'!$M$5="GERENTE DE CONTA",((N1039+O1039)/(1-'Simulação Added Value'!$E$19)),((N1039+O1039)/(1-0.3)))</f>
        <v>46.264534246575344</v>
      </c>
      <c r="S1039" s="193">
        <v>30.71311</v>
      </c>
      <c r="T1039" s="188">
        <f>VLOOKUP(A1039,'[1]Copia Custo Periodico P_Simulad'!$A:$I,9,0)</f>
        <v>30.71311</v>
      </c>
      <c r="U1039" s="188">
        <f t="shared" si="85"/>
        <v>0</v>
      </c>
      <c r="V1039" s="148">
        <f t="shared" si="86"/>
        <v>0</v>
      </c>
    </row>
    <row r="1040" spans="1:25" ht="15" customHeight="1">
      <c r="A1040" s="46" t="str">
        <f t="shared" si="84"/>
        <v>BR0124001040</v>
      </c>
      <c r="B1040" s="190" t="s">
        <v>703</v>
      </c>
      <c r="C1040">
        <v>1040</v>
      </c>
      <c r="D1040" s="190" t="s">
        <v>1125</v>
      </c>
      <c r="F1040" t="s">
        <v>3094</v>
      </c>
      <c r="G1040" t="s">
        <v>3095</v>
      </c>
      <c r="H1040" s="190" t="s">
        <v>411</v>
      </c>
      <c r="M1040" s="223">
        <v>8.48</v>
      </c>
      <c r="N1040" s="162">
        <f t="shared" si="87"/>
        <v>116.41951999999999</v>
      </c>
      <c r="O1040" s="161">
        <f>IF(H1040="Accessories",0,(VLOOKUP(C1040&amp;H1040,EE!$I:$L,4,FALSE)))</f>
        <v>3.06</v>
      </c>
      <c r="P1040" s="161">
        <f>IF('Simulação Added Value'!$M$5="GERENTE DE CONTA",((N1040+O1040)/(1-'Simulação Added Value'!$E$19)),((N1040+O1040)/(1-0.3)))</f>
        <v>163.67057534246575</v>
      </c>
      <c r="S1040" s="193">
        <v>116.41951999999999</v>
      </c>
      <c r="T1040" s="188">
        <f>VLOOKUP(A1040,'[1]Copia Custo Periodico P_Simulad'!$A:$I,9,0)</f>
        <v>116.41951999999999</v>
      </c>
      <c r="U1040" s="188">
        <f t="shared" si="85"/>
        <v>0</v>
      </c>
      <c r="V1040" s="148">
        <f t="shared" si="86"/>
        <v>0</v>
      </c>
    </row>
    <row r="1041" spans="1:25" ht="15" customHeight="1">
      <c r="A1041" s="46" t="str">
        <f t="shared" si="84"/>
        <v>BR0026671040</v>
      </c>
      <c r="B1041" s="190" t="s">
        <v>703</v>
      </c>
      <c r="C1041">
        <v>1040</v>
      </c>
      <c r="D1041" s="190" t="s">
        <v>1125</v>
      </c>
      <c r="E1041" s="164">
        <v>320002667</v>
      </c>
      <c r="F1041" s="39" t="s">
        <v>1509</v>
      </c>
      <c r="G1041" t="s">
        <v>1999</v>
      </c>
      <c r="H1041" s="190" t="s">
        <v>412</v>
      </c>
      <c r="I1041" s="159"/>
      <c r="J1041" s="159"/>
      <c r="K1041" s="160"/>
      <c r="L1041" s="159"/>
      <c r="M1041" s="227">
        <v>10.699</v>
      </c>
      <c r="N1041" s="162">
        <f t="shared" si="87"/>
        <v>138.34708000000001</v>
      </c>
      <c r="O1041" s="161">
        <f>IF(H1041="Accessories",0,(VLOOKUP(C1041&amp;H1041,EE!$I:$L,4,FALSE)))</f>
        <v>3.06</v>
      </c>
      <c r="P1041" s="161">
        <f>IF('Simulação Added Value'!$M$5="GERENTE DE CONTA",((N1041+O1041)/(1-'Simulação Added Value'!$E$19)),((N1041+O1041)/(1-0.3)))</f>
        <v>193.70832876712331</v>
      </c>
      <c r="Q1041" s="63" t="e">
        <f>IF('Simulação Added Value'!$M$5="GERENTE DE CONTA",(((N1041+O1041)+VLOOKUP(A1041,'Simulação Added Value'!$N$42:$O$42,2,0))/(1-'Simulação Added Value'!$E$19)),(((((N1041+O1041)+VLOOKUP(A1041,'Simulação Added Value'!$N$42:$O$42,2,0)))/(1-'Simulação Added Value'!$E$19))))</f>
        <v>#N/A</v>
      </c>
      <c r="R1041" s="63"/>
      <c r="S1041" s="188">
        <v>137.91618</v>
      </c>
      <c r="T1041" s="188">
        <f>VLOOKUP(A1041,'[1]Copia Custo Periodico P_Simulad'!$A:$I,9,0)</f>
        <v>138.34708000000001</v>
      </c>
      <c r="U1041" s="188">
        <f t="shared" si="85"/>
        <v>0.43090000000000828</v>
      </c>
      <c r="V1041" s="148">
        <f t="shared" si="86"/>
        <v>3.1243614781093498E-3</v>
      </c>
      <c r="W1041" s="188"/>
      <c r="X1041" s="187"/>
      <c r="Y1041" s="187"/>
    </row>
    <row r="1042" spans="1:25" ht="15" customHeight="1">
      <c r="A1042" s="46" t="str">
        <f t="shared" si="84"/>
        <v>BR0116821040</v>
      </c>
      <c r="B1042" s="190" t="s">
        <v>703</v>
      </c>
      <c r="C1042" s="190">
        <v>1040</v>
      </c>
      <c r="D1042" s="190" t="s">
        <v>1125</v>
      </c>
      <c r="E1042">
        <v>320011682</v>
      </c>
      <c r="F1042" s="39" t="s">
        <v>1506</v>
      </c>
      <c r="G1042" t="s">
        <v>1996</v>
      </c>
      <c r="H1042" s="190" t="s">
        <v>412</v>
      </c>
      <c r="M1042" s="226">
        <v>10.699</v>
      </c>
      <c r="N1042" s="162">
        <f t="shared" si="87"/>
        <v>138.11660999999998</v>
      </c>
      <c r="O1042" s="161">
        <f>IF(H1042="Accessories",0,(VLOOKUP(C1042&amp;H1042,EE!$I:$L,4,FALSE)))</f>
        <v>3.06</v>
      </c>
      <c r="P1042" s="161">
        <f>IF('Simulação Added Value'!$M$5="GERENTE DE CONTA",((N1042+O1042)/(1-'Simulação Added Value'!$E$19)),((N1042+O1042)/(1-0.3)))</f>
        <v>193.39261643835616</v>
      </c>
      <c r="S1042" s="188">
        <v>137.67865</v>
      </c>
      <c r="T1042" s="188">
        <f>VLOOKUP(A1042,'[1]Copia Custo Periodico P_Simulad'!$A:$I,9,0)</f>
        <v>138.11660999999998</v>
      </c>
      <c r="U1042" s="188">
        <f t="shared" si="85"/>
        <v>0.43795999999997548</v>
      </c>
      <c r="V1042" s="148">
        <f t="shared" si="86"/>
        <v>3.1810306100472641E-3</v>
      </c>
      <c r="W1042" s="188"/>
    </row>
    <row r="1043" spans="1:25" ht="15" customHeight="1">
      <c r="M1043"/>
      <c r="S1043"/>
      <c r="T1043"/>
      <c r="U1043"/>
    </row>
    <row r="1044" spans="1:25" ht="15" customHeight="1">
      <c r="M1044"/>
      <c r="S1044"/>
      <c r="T1044"/>
      <c r="U1044"/>
    </row>
    <row r="1045" spans="1:25" ht="15" customHeight="1">
      <c r="M1045"/>
      <c r="S1045"/>
      <c r="T1045"/>
      <c r="U1045"/>
    </row>
    <row r="1046" spans="1:25" ht="15" customHeight="1">
      <c r="M1046"/>
      <c r="S1046"/>
      <c r="T1046"/>
      <c r="U1046"/>
    </row>
    <row r="1047" spans="1:25" ht="15" customHeight="1">
      <c r="M1047"/>
      <c r="S1047"/>
      <c r="T1047"/>
      <c r="U1047"/>
    </row>
    <row r="1048" spans="1:25" ht="15" customHeight="1">
      <c r="M1048"/>
      <c r="S1048"/>
      <c r="T1048"/>
      <c r="U1048"/>
    </row>
    <row r="1049" spans="1:25" ht="15" customHeight="1">
      <c r="M1049"/>
      <c r="S1049"/>
      <c r="T1049"/>
      <c r="U1049"/>
    </row>
    <row r="1050" spans="1:25" ht="15" customHeight="1">
      <c r="M1050"/>
      <c r="S1050"/>
      <c r="T1050"/>
      <c r="U1050"/>
    </row>
    <row r="1051" spans="1:25" ht="15" customHeight="1">
      <c r="M1051"/>
      <c r="S1051"/>
      <c r="T1051"/>
      <c r="U1051"/>
    </row>
    <row r="1052" spans="1:25" ht="15" customHeight="1">
      <c r="M1052"/>
      <c r="S1052"/>
      <c r="T1052"/>
      <c r="U1052"/>
    </row>
    <row r="1053" spans="1:25" ht="15" customHeight="1">
      <c r="M1053"/>
      <c r="S1053"/>
      <c r="T1053"/>
      <c r="U1053"/>
    </row>
    <row r="1054" spans="1:25" ht="15" customHeight="1">
      <c r="M1054"/>
      <c r="S1054"/>
      <c r="T1054"/>
      <c r="U1054"/>
    </row>
    <row r="1055" spans="1:25" ht="15" customHeight="1">
      <c r="M1055"/>
      <c r="S1055"/>
      <c r="T1055"/>
      <c r="U1055"/>
    </row>
    <row r="1056" spans="1:25" ht="15" customHeight="1">
      <c r="M1056"/>
      <c r="S1056"/>
      <c r="T1056"/>
      <c r="U1056"/>
    </row>
    <row r="1057" customFormat="1" ht="15" customHeight="1"/>
    <row r="1058" customFormat="1" ht="15" customHeight="1"/>
    <row r="1059" customFormat="1" ht="15" customHeight="1"/>
    <row r="1060" customFormat="1" ht="15" customHeight="1"/>
    <row r="1061" customFormat="1" ht="15" customHeight="1"/>
    <row r="1062" customFormat="1" ht="15" customHeight="1"/>
    <row r="1063" customFormat="1" ht="15" customHeight="1"/>
    <row r="1064" customFormat="1" ht="15" customHeight="1"/>
    <row r="1065" customFormat="1" ht="15" customHeight="1"/>
    <row r="1066" customFormat="1" ht="15" customHeight="1"/>
    <row r="1067" customFormat="1" ht="15" customHeight="1"/>
    <row r="1068" customFormat="1" ht="15" customHeight="1"/>
    <row r="1069" customFormat="1" ht="15" customHeight="1"/>
    <row r="1070" customFormat="1" ht="15" customHeight="1"/>
    <row r="1071" customFormat="1" ht="15" customHeight="1"/>
    <row r="1072" customFormat="1" ht="15" customHeight="1"/>
    <row r="1073" spans="1:22" ht="15" customHeight="1">
      <c r="M1073"/>
      <c r="S1073"/>
      <c r="T1073"/>
      <c r="U1073"/>
    </row>
    <row r="1074" spans="1:22" ht="15" customHeight="1">
      <c r="M1074"/>
      <c r="S1074"/>
      <c r="T1074"/>
      <c r="U1074"/>
    </row>
    <row r="1075" spans="1:22" ht="15" customHeight="1">
      <c r="M1075"/>
      <c r="S1075"/>
      <c r="T1075"/>
      <c r="U1075"/>
    </row>
    <row r="1076" spans="1:22" ht="0" hidden="1" customHeight="1">
      <c r="A1076" s="46" t="str">
        <f t="shared" ref="A1076:A1125" si="88">F1076&amp;C1076</f>
        <v/>
      </c>
      <c r="N1076" s="162" t="e">
        <f t="shared" ref="N1076:N1125" si="89">T1076</f>
        <v>#N/A</v>
      </c>
      <c r="O1076" s="161" t="e">
        <f>IF(H1076="Accessories",0,(VLOOKUP(C1076&amp;H1076,EE!$I:$L,4,FALSE)))</f>
        <v>#N/A</v>
      </c>
      <c r="P1076" s="161" t="e">
        <f>IF('Simulação Added Value'!$M$5="GERENTE DE CONTA",((N1076+O1076)/(1-'Simulação Added Value'!$E$19)),((N1076+O1076)/(1-0.3)))</f>
        <v>#N/A</v>
      </c>
      <c r="T1076" s="188" t="e">
        <f>VLOOKUP(A1076,'[1]Copia Custo Periodico P_Simulad'!$A:$I,9,0)</f>
        <v>#N/A</v>
      </c>
      <c r="U1076" s="188" t="e">
        <f t="shared" ref="U1076:U1125" si="90">T1076-S1076</f>
        <v>#N/A</v>
      </c>
      <c r="V1076" s="148">
        <f t="shared" ref="V1076:V1125" si="91">IF(S1076=0,0,T1076/S1076-1)</f>
        <v>0</v>
      </c>
    </row>
    <row r="1077" spans="1:22" ht="0" hidden="1" customHeight="1">
      <c r="A1077" s="46" t="str">
        <f t="shared" si="88"/>
        <v/>
      </c>
      <c r="N1077" s="162" t="e">
        <f t="shared" si="89"/>
        <v>#N/A</v>
      </c>
      <c r="O1077" s="161" t="e">
        <f>IF(H1077="Accessories",0,(VLOOKUP(C1077&amp;H1077,EE!$I:$L,4,FALSE)))</f>
        <v>#N/A</v>
      </c>
      <c r="P1077" s="161" t="e">
        <f>IF('Simulação Added Value'!$M$5="GERENTE DE CONTA",((N1077+O1077)/(1-'Simulação Added Value'!$E$19)),((N1077+O1077)/(1-0.3)))</f>
        <v>#N/A</v>
      </c>
      <c r="T1077" s="188" t="e">
        <f>VLOOKUP(A1077,'[1]Copia Custo Periodico P_Simulad'!$A:$I,9,0)</f>
        <v>#N/A</v>
      </c>
      <c r="U1077" s="188" t="e">
        <f t="shared" si="90"/>
        <v>#N/A</v>
      </c>
      <c r="V1077" s="148">
        <f t="shared" si="91"/>
        <v>0</v>
      </c>
    </row>
    <row r="1078" spans="1:22" ht="0" hidden="1" customHeight="1">
      <c r="A1078" s="46" t="str">
        <f t="shared" si="88"/>
        <v/>
      </c>
      <c r="N1078" s="162" t="e">
        <f t="shared" si="89"/>
        <v>#N/A</v>
      </c>
      <c r="O1078" s="161" t="e">
        <f>IF(H1078="Accessories",0,(VLOOKUP(C1078&amp;H1078,EE!$I:$L,4,FALSE)))</f>
        <v>#N/A</v>
      </c>
      <c r="P1078" s="161" t="e">
        <f>IF('Simulação Added Value'!$M$5="GERENTE DE CONTA",((N1078+O1078)/(1-'Simulação Added Value'!$E$19)),((N1078+O1078)/(1-0.3)))</f>
        <v>#N/A</v>
      </c>
      <c r="T1078" s="188" t="e">
        <f>VLOOKUP(A1078,'[1]Copia Custo Periodico P_Simulad'!$A:$I,9,0)</f>
        <v>#N/A</v>
      </c>
      <c r="U1078" s="188" t="e">
        <f t="shared" si="90"/>
        <v>#N/A</v>
      </c>
      <c r="V1078" s="148">
        <f t="shared" si="91"/>
        <v>0</v>
      </c>
    </row>
    <row r="1079" spans="1:22" ht="0" hidden="1" customHeight="1">
      <c r="A1079" s="46" t="str">
        <f t="shared" si="88"/>
        <v/>
      </c>
      <c r="N1079" s="162" t="e">
        <f t="shared" si="89"/>
        <v>#N/A</v>
      </c>
      <c r="O1079" s="161" t="e">
        <f>IF(H1079="Accessories",0,(VLOOKUP(C1079&amp;H1079,EE!$I:$L,4,FALSE)))</f>
        <v>#N/A</v>
      </c>
      <c r="P1079" s="161" t="e">
        <f>IF('Simulação Added Value'!$M$5="GERENTE DE CONTA",((N1079+O1079)/(1-'Simulação Added Value'!$E$19)),((N1079+O1079)/(1-0.3)))</f>
        <v>#N/A</v>
      </c>
      <c r="T1079" s="188" t="e">
        <f>VLOOKUP(A1079,'[1]Copia Custo Periodico P_Simulad'!$A:$I,9,0)</f>
        <v>#N/A</v>
      </c>
      <c r="U1079" s="188" t="e">
        <f t="shared" si="90"/>
        <v>#N/A</v>
      </c>
      <c r="V1079" s="148">
        <f t="shared" si="91"/>
        <v>0</v>
      </c>
    </row>
    <row r="1080" spans="1:22" ht="0" hidden="1" customHeight="1">
      <c r="A1080" s="46" t="str">
        <f t="shared" si="88"/>
        <v/>
      </c>
      <c r="N1080" s="162" t="e">
        <f t="shared" si="89"/>
        <v>#N/A</v>
      </c>
      <c r="O1080" s="161" t="e">
        <f>IF(H1080="Accessories",0,(VLOOKUP(C1080&amp;H1080,EE!$I:$L,4,FALSE)))</f>
        <v>#N/A</v>
      </c>
      <c r="P1080" s="161" t="e">
        <f>IF('Simulação Added Value'!$M$5="GERENTE DE CONTA",((N1080+O1080)/(1-'Simulação Added Value'!$E$19)),((N1080+O1080)/(1-0.3)))</f>
        <v>#N/A</v>
      </c>
      <c r="T1080" s="188" t="e">
        <f>VLOOKUP(A1080,'[1]Copia Custo Periodico P_Simulad'!$A:$I,9,0)</f>
        <v>#N/A</v>
      </c>
      <c r="U1080" s="188" t="e">
        <f t="shared" si="90"/>
        <v>#N/A</v>
      </c>
      <c r="V1080" s="148">
        <f t="shared" si="91"/>
        <v>0</v>
      </c>
    </row>
    <row r="1081" spans="1:22" ht="0" hidden="1" customHeight="1">
      <c r="A1081" s="46" t="str">
        <f t="shared" si="88"/>
        <v/>
      </c>
      <c r="N1081" s="162" t="e">
        <f t="shared" si="89"/>
        <v>#N/A</v>
      </c>
      <c r="O1081" s="161" t="e">
        <f>IF(H1081="Accessories",0,(VLOOKUP(C1081&amp;H1081,EE!$I:$L,4,FALSE)))</f>
        <v>#N/A</v>
      </c>
      <c r="P1081" s="161" t="e">
        <f>IF('Simulação Added Value'!$M$5="GERENTE DE CONTA",((N1081+O1081)/(1-'Simulação Added Value'!$E$19)),((N1081+O1081)/(1-0.3)))</f>
        <v>#N/A</v>
      </c>
      <c r="T1081" s="188" t="e">
        <f>VLOOKUP(A1081,'[1]Copia Custo Periodico P_Simulad'!$A:$I,9,0)</f>
        <v>#N/A</v>
      </c>
      <c r="U1081" s="188" t="e">
        <f t="shared" si="90"/>
        <v>#N/A</v>
      </c>
      <c r="V1081" s="148">
        <f t="shared" si="91"/>
        <v>0</v>
      </c>
    </row>
    <row r="1082" spans="1:22" ht="0" hidden="1" customHeight="1">
      <c r="A1082" s="46" t="str">
        <f t="shared" si="88"/>
        <v/>
      </c>
      <c r="N1082" s="162" t="e">
        <f t="shared" si="89"/>
        <v>#N/A</v>
      </c>
      <c r="O1082" s="161" t="e">
        <f>IF(H1082="Accessories",0,(VLOOKUP(C1082&amp;H1082,EE!$I:$L,4,FALSE)))</f>
        <v>#N/A</v>
      </c>
      <c r="P1082" s="161" t="e">
        <f>IF('Simulação Added Value'!$M$5="GERENTE DE CONTA",((N1082+O1082)/(1-'Simulação Added Value'!$E$19)),((N1082+O1082)/(1-0.3)))</f>
        <v>#N/A</v>
      </c>
      <c r="T1082" s="188" t="e">
        <f>VLOOKUP(A1082,'[1]Copia Custo Periodico P_Simulad'!$A:$I,9,0)</f>
        <v>#N/A</v>
      </c>
      <c r="U1082" s="188" t="e">
        <f t="shared" si="90"/>
        <v>#N/A</v>
      </c>
      <c r="V1082" s="148">
        <f t="shared" si="91"/>
        <v>0</v>
      </c>
    </row>
    <row r="1083" spans="1:22" ht="0" hidden="1" customHeight="1">
      <c r="A1083" s="46" t="str">
        <f t="shared" si="88"/>
        <v/>
      </c>
      <c r="N1083" s="162" t="e">
        <f t="shared" si="89"/>
        <v>#N/A</v>
      </c>
      <c r="O1083" s="161" t="e">
        <f>IF(H1083="Accessories",0,(VLOOKUP(C1083&amp;H1083,EE!$I:$L,4,FALSE)))</f>
        <v>#N/A</v>
      </c>
      <c r="P1083" s="161" t="e">
        <f>IF('Simulação Added Value'!$M$5="GERENTE DE CONTA",((N1083+O1083)/(1-'Simulação Added Value'!$E$19)),((N1083+O1083)/(1-0.3)))</f>
        <v>#N/A</v>
      </c>
      <c r="T1083" s="188" t="e">
        <f>VLOOKUP(A1083,'[1]Copia Custo Periodico P_Simulad'!$A:$I,9,0)</f>
        <v>#N/A</v>
      </c>
      <c r="U1083" s="188" t="e">
        <f t="shared" si="90"/>
        <v>#N/A</v>
      </c>
      <c r="V1083" s="148">
        <f t="shared" si="91"/>
        <v>0</v>
      </c>
    </row>
    <row r="1084" spans="1:22" ht="0" hidden="1" customHeight="1">
      <c r="A1084" s="46" t="str">
        <f t="shared" si="88"/>
        <v/>
      </c>
      <c r="N1084" s="162" t="e">
        <f t="shared" si="89"/>
        <v>#N/A</v>
      </c>
      <c r="O1084" s="161" t="e">
        <f>IF(H1084="Accessories",0,(VLOOKUP(C1084&amp;H1084,EE!$I:$L,4,FALSE)))</f>
        <v>#N/A</v>
      </c>
      <c r="P1084" s="161" t="e">
        <f>IF('Simulação Added Value'!$M$5="GERENTE DE CONTA",((N1084+O1084)/(1-'Simulação Added Value'!$E$19)),((N1084+O1084)/(1-0.3)))</f>
        <v>#N/A</v>
      </c>
      <c r="T1084" s="188" t="e">
        <f>VLOOKUP(A1084,'[1]Copia Custo Periodico P_Simulad'!$A:$I,9,0)</f>
        <v>#N/A</v>
      </c>
      <c r="U1084" s="188" t="e">
        <f t="shared" si="90"/>
        <v>#N/A</v>
      </c>
      <c r="V1084" s="148">
        <f t="shared" si="91"/>
        <v>0</v>
      </c>
    </row>
    <row r="1085" spans="1:22" ht="0" hidden="1" customHeight="1">
      <c r="A1085" s="46" t="str">
        <f t="shared" si="88"/>
        <v/>
      </c>
      <c r="N1085" s="162" t="e">
        <f t="shared" si="89"/>
        <v>#N/A</v>
      </c>
      <c r="O1085" s="161" t="e">
        <f>IF(H1085="Accessories",0,(VLOOKUP(C1085&amp;H1085,EE!$I:$L,4,FALSE)))</f>
        <v>#N/A</v>
      </c>
      <c r="P1085" s="161" t="e">
        <f>IF('Simulação Added Value'!$M$5="GERENTE DE CONTA",((N1085+O1085)/(1-'Simulação Added Value'!$E$19)),((N1085+O1085)/(1-0.3)))</f>
        <v>#N/A</v>
      </c>
      <c r="T1085" s="188" t="e">
        <f>VLOOKUP(A1085,'[1]Copia Custo Periodico P_Simulad'!$A:$I,9,0)</f>
        <v>#N/A</v>
      </c>
      <c r="U1085" s="188" t="e">
        <f t="shared" si="90"/>
        <v>#N/A</v>
      </c>
      <c r="V1085" s="148">
        <f t="shared" si="91"/>
        <v>0</v>
      </c>
    </row>
    <row r="1086" spans="1:22" ht="0" hidden="1" customHeight="1">
      <c r="A1086" s="46" t="str">
        <f t="shared" si="88"/>
        <v/>
      </c>
      <c r="N1086" s="162" t="e">
        <f t="shared" si="89"/>
        <v>#N/A</v>
      </c>
      <c r="O1086" s="161" t="e">
        <f>IF(H1086="Accessories",0,(VLOOKUP(C1086&amp;H1086,EE!$I:$L,4,FALSE)))</f>
        <v>#N/A</v>
      </c>
      <c r="P1086" s="161" t="e">
        <f>IF('Simulação Added Value'!$M$5="GERENTE DE CONTA",((N1086+O1086)/(1-'Simulação Added Value'!$E$19)),((N1086+O1086)/(1-0.3)))</f>
        <v>#N/A</v>
      </c>
      <c r="T1086" s="188" t="e">
        <f>VLOOKUP(A1086,'[1]Copia Custo Periodico P_Simulad'!$A:$I,9,0)</f>
        <v>#N/A</v>
      </c>
      <c r="U1086" s="188" t="e">
        <f t="shared" si="90"/>
        <v>#N/A</v>
      </c>
      <c r="V1086" s="148">
        <f t="shared" si="91"/>
        <v>0</v>
      </c>
    </row>
    <row r="1087" spans="1:22" ht="0" hidden="1" customHeight="1">
      <c r="A1087" s="46" t="str">
        <f t="shared" si="88"/>
        <v/>
      </c>
      <c r="N1087" s="162" t="e">
        <f t="shared" si="89"/>
        <v>#N/A</v>
      </c>
      <c r="O1087" s="161" t="e">
        <f>IF(H1087="Accessories",0,(VLOOKUP(C1087&amp;H1087,EE!$I:$L,4,FALSE)))</f>
        <v>#N/A</v>
      </c>
      <c r="P1087" s="161" t="e">
        <f>IF('Simulação Added Value'!$M$5="GERENTE DE CONTA",((N1087+O1087)/(1-'Simulação Added Value'!$E$19)),((N1087+O1087)/(1-0.3)))</f>
        <v>#N/A</v>
      </c>
      <c r="T1087" s="188" t="e">
        <f>VLOOKUP(A1087,'[1]Copia Custo Periodico P_Simulad'!$A:$I,9,0)</f>
        <v>#N/A</v>
      </c>
      <c r="U1087" s="188" t="e">
        <f t="shared" si="90"/>
        <v>#N/A</v>
      </c>
      <c r="V1087" s="148">
        <f t="shared" si="91"/>
        <v>0</v>
      </c>
    </row>
    <row r="1088" spans="1:22" ht="0" hidden="1" customHeight="1">
      <c r="A1088" s="46" t="str">
        <f t="shared" si="88"/>
        <v/>
      </c>
      <c r="N1088" s="162" t="e">
        <f t="shared" si="89"/>
        <v>#N/A</v>
      </c>
      <c r="O1088" s="161" t="e">
        <f>IF(H1088="Accessories",0,(VLOOKUP(C1088&amp;H1088,EE!$I:$L,4,FALSE)))</f>
        <v>#N/A</v>
      </c>
      <c r="P1088" s="161" t="e">
        <f>IF('Simulação Added Value'!$M$5="GERENTE DE CONTA",((N1088+O1088)/(1-'Simulação Added Value'!$E$19)),((N1088+O1088)/(1-0.3)))</f>
        <v>#N/A</v>
      </c>
      <c r="T1088" s="188" t="e">
        <f>VLOOKUP(A1088,'[1]Copia Custo Periodico P_Simulad'!$A:$I,9,0)</f>
        <v>#N/A</v>
      </c>
      <c r="U1088" s="188" t="e">
        <f t="shared" si="90"/>
        <v>#N/A</v>
      </c>
      <c r="V1088" s="148">
        <f t="shared" si="91"/>
        <v>0</v>
      </c>
    </row>
    <row r="1089" spans="1:22" ht="0" hidden="1" customHeight="1">
      <c r="A1089" s="46" t="str">
        <f t="shared" si="88"/>
        <v/>
      </c>
      <c r="N1089" s="162" t="e">
        <f t="shared" si="89"/>
        <v>#N/A</v>
      </c>
      <c r="O1089" s="161" t="e">
        <f>IF(H1089="Accessories",0,(VLOOKUP(C1089&amp;H1089,EE!$I:$L,4,FALSE)))</f>
        <v>#N/A</v>
      </c>
      <c r="P1089" s="161" t="e">
        <f>IF('Simulação Added Value'!$M$5="GERENTE DE CONTA",((N1089+O1089)/(1-'Simulação Added Value'!$E$19)),((N1089+O1089)/(1-0.3)))</f>
        <v>#N/A</v>
      </c>
      <c r="T1089" s="188" t="e">
        <f>VLOOKUP(A1089,'[1]Copia Custo Periodico P_Simulad'!$A:$I,9,0)</f>
        <v>#N/A</v>
      </c>
      <c r="U1089" s="188" t="e">
        <f t="shared" si="90"/>
        <v>#N/A</v>
      </c>
      <c r="V1089" s="148">
        <f t="shared" si="91"/>
        <v>0</v>
      </c>
    </row>
    <row r="1090" spans="1:22" ht="0" hidden="1" customHeight="1">
      <c r="A1090" s="46" t="str">
        <f t="shared" si="88"/>
        <v/>
      </c>
      <c r="N1090" s="162" t="e">
        <f t="shared" si="89"/>
        <v>#N/A</v>
      </c>
      <c r="O1090" s="161" t="e">
        <f>IF(H1090="Accessories",0,(VLOOKUP(C1090&amp;H1090,EE!$I:$L,4,FALSE)))</f>
        <v>#N/A</v>
      </c>
      <c r="P1090" s="161" t="e">
        <f>IF('Simulação Added Value'!$M$5="GERENTE DE CONTA",((N1090+O1090)/(1-'Simulação Added Value'!$E$19)),((N1090+O1090)/(1-0.3)))</f>
        <v>#N/A</v>
      </c>
      <c r="T1090" s="188" t="e">
        <f>VLOOKUP(A1090,'[1]Copia Custo Periodico P_Simulad'!$A:$I,9,0)</f>
        <v>#N/A</v>
      </c>
      <c r="U1090" s="188" t="e">
        <f t="shared" si="90"/>
        <v>#N/A</v>
      </c>
      <c r="V1090" s="148">
        <f t="shared" si="91"/>
        <v>0</v>
      </c>
    </row>
    <row r="1091" spans="1:22" ht="0" hidden="1" customHeight="1">
      <c r="A1091" s="46" t="str">
        <f t="shared" si="88"/>
        <v/>
      </c>
      <c r="N1091" s="162" t="e">
        <f t="shared" si="89"/>
        <v>#N/A</v>
      </c>
      <c r="O1091" s="161" t="e">
        <f>IF(H1091="Accessories",0,(VLOOKUP(C1091&amp;H1091,EE!$I:$L,4,FALSE)))</f>
        <v>#N/A</v>
      </c>
      <c r="P1091" s="161" t="e">
        <f>IF('Simulação Added Value'!$M$5="GERENTE DE CONTA",((N1091+O1091)/(1-'Simulação Added Value'!$E$19)),((N1091+O1091)/(1-0.3)))</f>
        <v>#N/A</v>
      </c>
      <c r="T1091" s="188" t="e">
        <f>VLOOKUP(A1091,'[1]Copia Custo Periodico P_Simulad'!$A:$I,9,0)</f>
        <v>#N/A</v>
      </c>
      <c r="U1091" s="188" t="e">
        <f t="shared" si="90"/>
        <v>#N/A</v>
      </c>
      <c r="V1091" s="148">
        <f t="shared" si="91"/>
        <v>0</v>
      </c>
    </row>
    <row r="1092" spans="1:22" ht="0" hidden="1" customHeight="1">
      <c r="A1092" s="46" t="str">
        <f t="shared" si="88"/>
        <v/>
      </c>
      <c r="N1092" s="162" t="e">
        <f t="shared" si="89"/>
        <v>#N/A</v>
      </c>
      <c r="O1092" s="161" t="e">
        <f>IF(H1092="Accessories",0,(VLOOKUP(C1092&amp;H1092,EE!$I:$L,4,FALSE)))</f>
        <v>#N/A</v>
      </c>
      <c r="P1092" s="161" t="e">
        <f>IF('Simulação Added Value'!$M$5="GERENTE DE CONTA",((N1092+O1092)/(1-'Simulação Added Value'!$E$19)),((N1092+O1092)/(1-0.3)))</f>
        <v>#N/A</v>
      </c>
      <c r="T1092" s="188" t="e">
        <f>VLOOKUP(A1092,'[1]Copia Custo Periodico P_Simulad'!$A:$I,9,0)</f>
        <v>#N/A</v>
      </c>
      <c r="U1092" s="188" t="e">
        <f t="shared" si="90"/>
        <v>#N/A</v>
      </c>
      <c r="V1092" s="148">
        <f t="shared" si="91"/>
        <v>0</v>
      </c>
    </row>
    <row r="1093" spans="1:22" ht="0" hidden="1" customHeight="1">
      <c r="A1093" s="46" t="str">
        <f t="shared" si="88"/>
        <v/>
      </c>
      <c r="N1093" s="162" t="e">
        <f t="shared" si="89"/>
        <v>#N/A</v>
      </c>
      <c r="O1093" s="161" t="e">
        <f>IF(H1093="Accessories",0,(VLOOKUP(C1093&amp;H1093,EE!$I:$L,4,FALSE)))</f>
        <v>#N/A</v>
      </c>
      <c r="P1093" s="161" t="e">
        <f>IF('Simulação Added Value'!$M$5="GERENTE DE CONTA",((N1093+O1093)/(1-'Simulação Added Value'!$E$19)),((N1093+O1093)/(1-0.3)))</f>
        <v>#N/A</v>
      </c>
      <c r="T1093" s="188" t="e">
        <f>VLOOKUP(A1093,'[1]Copia Custo Periodico P_Simulad'!$A:$I,9,0)</f>
        <v>#N/A</v>
      </c>
      <c r="U1093" s="188" t="e">
        <f t="shared" si="90"/>
        <v>#N/A</v>
      </c>
      <c r="V1093" s="148">
        <f t="shared" si="91"/>
        <v>0</v>
      </c>
    </row>
    <row r="1094" spans="1:22" ht="0" hidden="1" customHeight="1">
      <c r="A1094" s="46" t="str">
        <f t="shared" si="88"/>
        <v/>
      </c>
      <c r="N1094" s="162" t="e">
        <f t="shared" si="89"/>
        <v>#N/A</v>
      </c>
      <c r="O1094" s="161" t="e">
        <f>IF(H1094="Accessories",0,(VLOOKUP(C1094&amp;H1094,EE!$I:$L,4,FALSE)))</f>
        <v>#N/A</v>
      </c>
      <c r="P1094" s="161" t="e">
        <f>IF('Simulação Added Value'!$M$5="GERENTE DE CONTA",((N1094+O1094)/(1-'Simulação Added Value'!$E$19)),((N1094+O1094)/(1-0.3)))</f>
        <v>#N/A</v>
      </c>
      <c r="T1094" s="188" t="e">
        <f>VLOOKUP(A1094,'[1]Copia Custo Periodico P_Simulad'!$A:$I,9,0)</f>
        <v>#N/A</v>
      </c>
      <c r="U1094" s="188" t="e">
        <f t="shared" si="90"/>
        <v>#N/A</v>
      </c>
      <c r="V1094" s="148">
        <f t="shared" si="91"/>
        <v>0</v>
      </c>
    </row>
    <row r="1095" spans="1:22" ht="0" hidden="1" customHeight="1">
      <c r="A1095" s="46" t="str">
        <f t="shared" si="88"/>
        <v/>
      </c>
      <c r="N1095" s="162" t="e">
        <f t="shared" si="89"/>
        <v>#N/A</v>
      </c>
      <c r="O1095" s="161" t="e">
        <f>IF(H1095="Accessories",0,(VLOOKUP(C1095&amp;H1095,EE!$I:$L,4,FALSE)))</f>
        <v>#N/A</v>
      </c>
      <c r="P1095" s="161" t="e">
        <f>IF('Simulação Added Value'!$M$5="GERENTE DE CONTA",((N1095+O1095)/(1-'Simulação Added Value'!$E$19)),((N1095+O1095)/(1-0.3)))</f>
        <v>#N/A</v>
      </c>
      <c r="T1095" s="188" t="e">
        <f>VLOOKUP(A1095,'[1]Copia Custo Periodico P_Simulad'!$A:$I,9,0)</f>
        <v>#N/A</v>
      </c>
      <c r="U1095" s="188" t="e">
        <f t="shared" si="90"/>
        <v>#N/A</v>
      </c>
      <c r="V1095" s="148">
        <f t="shared" si="91"/>
        <v>0</v>
      </c>
    </row>
    <row r="1096" spans="1:22" ht="0" hidden="1" customHeight="1">
      <c r="A1096" s="46" t="str">
        <f t="shared" si="88"/>
        <v/>
      </c>
      <c r="N1096" s="162" t="e">
        <f t="shared" si="89"/>
        <v>#N/A</v>
      </c>
      <c r="O1096" s="161" t="e">
        <f>IF(H1096="Accessories",0,(VLOOKUP(C1096&amp;H1096,EE!$I:$L,4,FALSE)))</f>
        <v>#N/A</v>
      </c>
      <c r="P1096" s="161" t="e">
        <f>IF('Simulação Added Value'!$M$5="GERENTE DE CONTA",((N1096+O1096)/(1-'Simulação Added Value'!$E$19)),((N1096+O1096)/(1-0.3)))</f>
        <v>#N/A</v>
      </c>
      <c r="T1096" s="188" t="e">
        <f>VLOOKUP(A1096,'[1]Copia Custo Periodico P_Simulad'!$A:$I,9,0)</f>
        <v>#N/A</v>
      </c>
      <c r="U1096" s="188" t="e">
        <f t="shared" si="90"/>
        <v>#N/A</v>
      </c>
      <c r="V1096" s="148">
        <f t="shared" si="91"/>
        <v>0</v>
      </c>
    </row>
    <row r="1097" spans="1:22" ht="0" hidden="1" customHeight="1">
      <c r="A1097" s="46" t="str">
        <f t="shared" si="88"/>
        <v/>
      </c>
      <c r="N1097" s="162" t="e">
        <f t="shared" si="89"/>
        <v>#N/A</v>
      </c>
      <c r="O1097" s="161" t="e">
        <f>IF(H1097="Accessories",0,(VLOOKUP(C1097&amp;H1097,EE!$I:$L,4,FALSE)))</f>
        <v>#N/A</v>
      </c>
      <c r="P1097" s="161" t="e">
        <f>IF('Simulação Added Value'!$M$5="GERENTE DE CONTA",((N1097+O1097)/(1-'Simulação Added Value'!$E$19)),((N1097+O1097)/(1-0.3)))</f>
        <v>#N/A</v>
      </c>
      <c r="T1097" s="188" t="e">
        <f>VLOOKUP(A1097,'[1]Copia Custo Periodico P_Simulad'!$A:$I,9,0)</f>
        <v>#N/A</v>
      </c>
      <c r="U1097" s="188" t="e">
        <f t="shared" si="90"/>
        <v>#N/A</v>
      </c>
      <c r="V1097" s="148">
        <f t="shared" si="91"/>
        <v>0</v>
      </c>
    </row>
    <row r="1098" spans="1:22" ht="0" hidden="1" customHeight="1">
      <c r="A1098" s="46" t="str">
        <f t="shared" si="88"/>
        <v/>
      </c>
      <c r="N1098" s="162" t="e">
        <f t="shared" si="89"/>
        <v>#N/A</v>
      </c>
      <c r="O1098" s="161" t="e">
        <f>IF(H1098="Accessories",0,(VLOOKUP(C1098&amp;H1098,EE!$I:$L,4,FALSE)))</f>
        <v>#N/A</v>
      </c>
      <c r="P1098" s="161" t="e">
        <f>IF('Simulação Added Value'!$M$5="GERENTE DE CONTA",((N1098+O1098)/(1-'Simulação Added Value'!$E$19)),((N1098+O1098)/(1-0.3)))</f>
        <v>#N/A</v>
      </c>
      <c r="T1098" s="188" t="e">
        <f>VLOOKUP(A1098,'[1]Copia Custo Periodico P_Simulad'!$A:$I,9,0)</f>
        <v>#N/A</v>
      </c>
      <c r="U1098" s="188" t="e">
        <f t="shared" si="90"/>
        <v>#N/A</v>
      </c>
      <c r="V1098" s="148">
        <f t="shared" si="91"/>
        <v>0</v>
      </c>
    </row>
    <row r="1099" spans="1:22" ht="0" hidden="1" customHeight="1">
      <c r="A1099" s="46" t="str">
        <f t="shared" si="88"/>
        <v/>
      </c>
      <c r="N1099" s="162" t="e">
        <f t="shared" si="89"/>
        <v>#N/A</v>
      </c>
      <c r="O1099" s="161" t="e">
        <f>IF(H1099="Accessories",0,(VLOOKUP(C1099&amp;H1099,EE!$I:$L,4,FALSE)))</f>
        <v>#N/A</v>
      </c>
      <c r="P1099" s="161" t="e">
        <f>IF('Simulação Added Value'!$M$5="GERENTE DE CONTA",((N1099+O1099)/(1-'Simulação Added Value'!$E$19)),((N1099+O1099)/(1-0.3)))</f>
        <v>#N/A</v>
      </c>
      <c r="T1099" s="188" t="e">
        <f>VLOOKUP(A1099,'[1]Copia Custo Periodico P_Simulad'!$A:$I,9,0)</f>
        <v>#N/A</v>
      </c>
      <c r="U1099" s="188" t="e">
        <f t="shared" si="90"/>
        <v>#N/A</v>
      </c>
      <c r="V1099" s="148">
        <f t="shared" si="91"/>
        <v>0</v>
      </c>
    </row>
    <row r="1100" spans="1:22" ht="0" hidden="1" customHeight="1">
      <c r="A1100" s="46" t="str">
        <f t="shared" si="88"/>
        <v/>
      </c>
      <c r="N1100" s="162" t="e">
        <f t="shared" si="89"/>
        <v>#N/A</v>
      </c>
      <c r="O1100" s="161" t="e">
        <f>IF(H1100="Accessories",0,(VLOOKUP(C1100&amp;H1100,EE!$I:$L,4,FALSE)))</f>
        <v>#N/A</v>
      </c>
      <c r="P1100" s="161" t="e">
        <f>IF('Simulação Added Value'!$M$5="GERENTE DE CONTA",((N1100+O1100)/(1-'Simulação Added Value'!$E$19)),((N1100+O1100)/(1-0.3)))</f>
        <v>#N/A</v>
      </c>
      <c r="T1100" s="188" t="e">
        <f>VLOOKUP(A1100,'[1]Copia Custo Periodico P_Simulad'!$A:$I,9,0)</f>
        <v>#N/A</v>
      </c>
      <c r="U1100" s="188" t="e">
        <f t="shared" si="90"/>
        <v>#N/A</v>
      </c>
      <c r="V1100" s="148">
        <f t="shared" si="91"/>
        <v>0</v>
      </c>
    </row>
    <row r="1101" spans="1:22" ht="0" hidden="1" customHeight="1">
      <c r="A1101" s="46" t="str">
        <f t="shared" si="88"/>
        <v/>
      </c>
      <c r="N1101" s="162" t="e">
        <f t="shared" si="89"/>
        <v>#N/A</v>
      </c>
      <c r="O1101" s="161" t="e">
        <f>IF(H1101="Accessories",0,(VLOOKUP(C1101&amp;H1101,EE!$I:$L,4,FALSE)))</f>
        <v>#N/A</v>
      </c>
      <c r="P1101" s="161" t="e">
        <f>IF('Simulação Added Value'!$M$5="GERENTE DE CONTA",((N1101+O1101)/(1-'Simulação Added Value'!$E$19)),((N1101+O1101)/(1-0.3)))</f>
        <v>#N/A</v>
      </c>
      <c r="T1101" s="188" t="e">
        <f>VLOOKUP(A1101,'[1]Copia Custo Periodico P_Simulad'!$A:$I,9,0)</f>
        <v>#N/A</v>
      </c>
      <c r="U1101" s="188" t="e">
        <f t="shared" si="90"/>
        <v>#N/A</v>
      </c>
      <c r="V1101" s="148">
        <f t="shared" si="91"/>
        <v>0</v>
      </c>
    </row>
    <row r="1102" spans="1:22" ht="0" hidden="1" customHeight="1">
      <c r="A1102" s="46" t="str">
        <f t="shared" si="88"/>
        <v/>
      </c>
      <c r="N1102" s="162" t="e">
        <f t="shared" si="89"/>
        <v>#N/A</v>
      </c>
      <c r="O1102" s="161" t="e">
        <f>IF(H1102="Accessories",0,(VLOOKUP(C1102&amp;H1102,EE!$I:$L,4,FALSE)))</f>
        <v>#N/A</v>
      </c>
      <c r="P1102" s="161" t="e">
        <f>IF('Simulação Added Value'!$M$5="GERENTE DE CONTA",((N1102+O1102)/(1-'Simulação Added Value'!$E$19)),((N1102+O1102)/(1-0.3)))</f>
        <v>#N/A</v>
      </c>
      <c r="T1102" s="188" t="e">
        <f>VLOOKUP(A1102,'[1]Copia Custo Periodico P_Simulad'!$A:$I,9,0)</f>
        <v>#N/A</v>
      </c>
      <c r="U1102" s="188" t="e">
        <f t="shared" si="90"/>
        <v>#N/A</v>
      </c>
      <c r="V1102" s="148">
        <f t="shared" si="91"/>
        <v>0</v>
      </c>
    </row>
    <row r="1103" spans="1:22" ht="0" hidden="1" customHeight="1">
      <c r="A1103" s="46" t="str">
        <f t="shared" si="88"/>
        <v/>
      </c>
      <c r="N1103" s="162" t="e">
        <f t="shared" si="89"/>
        <v>#N/A</v>
      </c>
      <c r="O1103" s="161" t="e">
        <f>IF(H1103="Accessories",0,(VLOOKUP(C1103&amp;H1103,EE!$I:$L,4,FALSE)))</f>
        <v>#N/A</v>
      </c>
      <c r="P1103" s="161" t="e">
        <f>IF('Simulação Added Value'!$M$5="GERENTE DE CONTA",((N1103+O1103)/(1-'Simulação Added Value'!$E$19)),((N1103+O1103)/(1-0.3)))</f>
        <v>#N/A</v>
      </c>
      <c r="T1103" s="188" t="e">
        <f>VLOOKUP(A1103,'[1]Copia Custo Periodico P_Simulad'!$A:$I,9,0)</f>
        <v>#N/A</v>
      </c>
      <c r="U1103" s="188" t="e">
        <f t="shared" si="90"/>
        <v>#N/A</v>
      </c>
      <c r="V1103" s="148">
        <f t="shared" si="91"/>
        <v>0</v>
      </c>
    </row>
    <row r="1104" spans="1:22" ht="0" hidden="1" customHeight="1">
      <c r="A1104" s="46" t="str">
        <f t="shared" si="88"/>
        <v/>
      </c>
      <c r="N1104" s="162" t="e">
        <f t="shared" si="89"/>
        <v>#N/A</v>
      </c>
      <c r="O1104" s="161" t="e">
        <f>IF(H1104="Accessories",0,(VLOOKUP(C1104&amp;H1104,EE!$I:$L,4,FALSE)))</f>
        <v>#N/A</v>
      </c>
      <c r="P1104" s="161" t="e">
        <f>IF('Simulação Added Value'!$M$5="GERENTE DE CONTA",((N1104+O1104)/(1-'Simulação Added Value'!$E$19)),((N1104+O1104)/(1-0.3)))</f>
        <v>#N/A</v>
      </c>
      <c r="T1104" s="188" t="e">
        <f>VLOOKUP(A1104,'[1]Copia Custo Periodico P_Simulad'!$A:$I,9,0)</f>
        <v>#N/A</v>
      </c>
      <c r="U1104" s="188" t="e">
        <f t="shared" si="90"/>
        <v>#N/A</v>
      </c>
      <c r="V1104" s="148">
        <f t="shared" si="91"/>
        <v>0</v>
      </c>
    </row>
    <row r="1105" spans="1:22" ht="0" hidden="1" customHeight="1">
      <c r="A1105" s="46" t="str">
        <f t="shared" si="88"/>
        <v/>
      </c>
      <c r="N1105" s="162" t="e">
        <f t="shared" si="89"/>
        <v>#N/A</v>
      </c>
      <c r="O1105" s="161" t="e">
        <f>IF(H1105="Accessories",0,(VLOOKUP(C1105&amp;H1105,EE!$I:$L,4,FALSE)))</f>
        <v>#N/A</v>
      </c>
      <c r="P1105" s="161" t="e">
        <f>IF('Simulação Added Value'!$M$5="GERENTE DE CONTA",((N1105+O1105)/(1-'Simulação Added Value'!$E$19)),((N1105+O1105)/(1-0.3)))</f>
        <v>#N/A</v>
      </c>
      <c r="T1105" s="188" t="e">
        <f>VLOOKUP(A1105,'[1]Copia Custo Periodico P_Simulad'!$A:$I,9,0)</f>
        <v>#N/A</v>
      </c>
      <c r="U1105" s="188" t="e">
        <f t="shared" si="90"/>
        <v>#N/A</v>
      </c>
      <c r="V1105" s="148">
        <f t="shared" si="91"/>
        <v>0</v>
      </c>
    </row>
    <row r="1106" spans="1:22" ht="0" hidden="1" customHeight="1">
      <c r="A1106" s="46" t="str">
        <f t="shared" si="88"/>
        <v/>
      </c>
      <c r="N1106" s="162" t="e">
        <f t="shared" si="89"/>
        <v>#N/A</v>
      </c>
      <c r="O1106" s="161" t="e">
        <f>IF(H1106="Accessories",0,(VLOOKUP(C1106&amp;H1106,EE!$I:$L,4,FALSE)))</f>
        <v>#N/A</v>
      </c>
      <c r="P1106" s="161" t="e">
        <f>IF('Simulação Added Value'!$M$5="GERENTE DE CONTA",((N1106+O1106)/(1-'Simulação Added Value'!$E$19)),((N1106+O1106)/(1-0.3)))</f>
        <v>#N/A</v>
      </c>
      <c r="T1106" s="188" t="e">
        <f>VLOOKUP(A1106,'[1]Copia Custo Periodico P_Simulad'!$A:$I,9,0)</f>
        <v>#N/A</v>
      </c>
      <c r="U1106" s="188" t="e">
        <f t="shared" si="90"/>
        <v>#N/A</v>
      </c>
      <c r="V1106" s="148">
        <f t="shared" si="91"/>
        <v>0</v>
      </c>
    </row>
    <row r="1107" spans="1:22" ht="0" hidden="1" customHeight="1">
      <c r="A1107" s="46" t="str">
        <f t="shared" si="88"/>
        <v/>
      </c>
      <c r="N1107" s="162" t="e">
        <f t="shared" si="89"/>
        <v>#N/A</v>
      </c>
      <c r="O1107" s="161" t="e">
        <f>IF(H1107="Accessories",0,(VLOOKUP(C1107&amp;H1107,EE!$I:$L,4,FALSE)))</f>
        <v>#N/A</v>
      </c>
      <c r="P1107" s="161" t="e">
        <f>IF('Simulação Added Value'!$M$5="GERENTE DE CONTA",((N1107+O1107)/(1-'Simulação Added Value'!$E$19)),((N1107+O1107)/(1-0.3)))</f>
        <v>#N/A</v>
      </c>
      <c r="T1107" s="188" t="e">
        <f>VLOOKUP(A1107,'[1]Copia Custo Periodico P_Simulad'!$A:$I,9,0)</f>
        <v>#N/A</v>
      </c>
      <c r="U1107" s="188" t="e">
        <f t="shared" si="90"/>
        <v>#N/A</v>
      </c>
      <c r="V1107" s="148">
        <f t="shared" si="91"/>
        <v>0</v>
      </c>
    </row>
    <row r="1108" spans="1:22" ht="0" hidden="1" customHeight="1">
      <c r="A1108" s="46" t="str">
        <f t="shared" si="88"/>
        <v/>
      </c>
      <c r="N1108" s="162" t="e">
        <f t="shared" si="89"/>
        <v>#N/A</v>
      </c>
      <c r="O1108" s="161" t="e">
        <f>IF(H1108="Accessories",0,(VLOOKUP(C1108&amp;H1108,EE!$I:$L,4,FALSE)))</f>
        <v>#N/A</v>
      </c>
      <c r="P1108" s="161" t="e">
        <f>IF('Simulação Added Value'!$M$5="GERENTE DE CONTA",((N1108+O1108)/(1-'Simulação Added Value'!$E$19)),((N1108+O1108)/(1-0.3)))</f>
        <v>#N/A</v>
      </c>
      <c r="T1108" s="188" t="e">
        <f>VLOOKUP(A1108,'[1]Copia Custo Periodico P_Simulad'!$A:$I,9,0)</f>
        <v>#N/A</v>
      </c>
      <c r="U1108" s="188" t="e">
        <f t="shared" si="90"/>
        <v>#N/A</v>
      </c>
      <c r="V1108" s="148">
        <f t="shared" si="91"/>
        <v>0</v>
      </c>
    </row>
    <row r="1109" spans="1:22" ht="0" hidden="1" customHeight="1">
      <c r="A1109" s="46" t="str">
        <f t="shared" si="88"/>
        <v/>
      </c>
      <c r="N1109" s="162" t="e">
        <f t="shared" si="89"/>
        <v>#N/A</v>
      </c>
      <c r="O1109" s="161" t="e">
        <f>IF(H1109="Accessories",0,(VLOOKUP(C1109&amp;H1109,EE!$I:$L,4,FALSE)))</f>
        <v>#N/A</v>
      </c>
      <c r="P1109" s="161" t="e">
        <f>IF('Simulação Added Value'!$M$5="GERENTE DE CONTA",((N1109+O1109)/(1-'Simulação Added Value'!$E$19)),((N1109+O1109)/(1-0.3)))</f>
        <v>#N/A</v>
      </c>
      <c r="T1109" s="188" t="e">
        <f>VLOOKUP(A1109,'[1]Copia Custo Periodico P_Simulad'!$A:$I,9,0)</f>
        <v>#N/A</v>
      </c>
      <c r="U1109" s="188" t="e">
        <f t="shared" si="90"/>
        <v>#N/A</v>
      </c>
      <c r="V1109" s="148">
        <f t="shared" si="91"/>
        <v>0</v>
      </c>
    </row>
    <row r="1110" spans="1:22" ht="0" hidden="1" customHeight="1">
      <c r="A1110" s="46" t="str">
        <f t="shared" si="88"/>
        <v/>
      </c>
      <c r="N1110" s="162" t="e">
        <f t="shared" si="89"/>
        <v>#N/A</v>
      </c>
      <c r="O1110" s="161" t="e">
        <f>IF(H1110="Accessories",0,(VLOOKUP(C1110&amp;H1110,EE!$I:$L,4,FALSE)))</f>
        <v>#N/A</v>
      </c>
      <c r="P1110" s="161" t="e">
        <f>IF('Simulação Added Value'!$M$5="GERENTE DE CONTA",((N1110+O1110)/(1-'Simulação Added Value'!$E$19)),((N1110+O1110)/(1-0.3)))</f>
        <v>#N/A</v>
      </c>
      <c r="T1110" s="188" t="e">
        <f>VLOOKUP(A1110,'[1]Copia Custo Periodico P_Simulad'!$A:$I,9,0)</f>
        <v>#N/A</v>
      </c>
      <c r="U1110" s="188" t="e">
        <f t="shared" si="90"/>
        <v>#N/A</v>
      </c>
      <c r="V1110" s="148">
        <f t="shared" si="91"/>
        <v>0</v>
      </c>
    </row>
    <row r="1111" spans="1:22" ht="0" hidden="1" customHeight="1">
      <c r="A1111" s="46" t="str">
        <f t="shared" si="88"/>
        <v/>
      </c>
      <c r="N1111" s="162" t="e">
        <f t="shared" si="89"/>
        <v>#N/A</v>
      </c>
      <c r="O1111" s="161" t="e">
        <f>IF(H1111="Accessories",0,(VLOOKUP(C1111&amp;H1111,EE!$I:$L,4,FALSE)))</f>
        <v>#N/A</v>
      </c>
      <c r="P1111" s="161" t="e">
        <f>IF('Simulação Added Value'!$M$5="GERENTE DE CONTA",((N1111+O1111)/(1-'Simulação Added Value'!$E$19)),((N1111+O1111)/(1-0.3)))</f>
        <v>#N/A</v>
      </c>
      <c r="T1111" s="188" t="e">
        <f>VLOOKUP(A1111,'[1]Copia Custo Periodico P_Simulad'!$A:$I,9,0)</f>
        <v>#N/A</v>
      </c>
      <c r="U1111" s="188" t="e">
        <f t="shared" si="90"/>
        <v>#N/A</v>
      </c>
      <c r="V1111" s="148">
        <f t="shared" si="91"/>
        <v>0</v>
      </c>
    </row>
    <row r="1112" spans="1:22" ht="0" hidden="1" customHeight="1">
      <c r="A1112" s="46" t="str">
        <f t="shared" si="88"/>
        <v/>
      </c>
      <c r="N1112" s="162" t="e">
        <f t="shared" si="89"/>
        <v>#N/A</v>
      </c>
      <c r="O1112" s="161" t="e">
        <f>IF(H1112="Accessories",0,(VLOOKUP(C1112&amp;H1112,EE!$I:$L,4,FALSE)))</f>
        <v>#N/A</v>
      </c>
      <c r="P1112" s="161" t="e">
        <f>IF('Simulação Added Value'!$M$5="GERENTE DE CONTA",((N1112+O1112)/(1-'Simulação Added Value'!$E$19)),((N1112+O1112)/(1-0.3)))</f>
        <v>#N/A</v>
      </c>
      <c r="T1112" s="188" t="e">
        <f>VLOOKUP(A1112,'[1]Copia Custo Periodico P_Simulad'!$A:$I,9,0)</f>
        <v>#N/A</v>
      </c>
      <c r="U1112" s="188" t="e">
        <f t="shared" si="90"/>
        <v>#N/A</v>
      </c>
      <c r="V1112" s="148">
        <f t="shared" si="91"/>
        <v>0</v>
      </c>
    </row>
    <row r="1113" spans="1:22" ht="0" hidden="1" customHeight="1">
      <c r="A1113" s="46" t="str">
        <f t="shared" si="88"/>
        <v/>
      </c>
      <c r="N1113" s="162" t="e">
        <f t="shared" si="89"/>
        <v>#N/A</v>
      </c>
      <c r="O1113" s="161" t="e">
        <f>IF(H1113="Accessories",0,(VLOOKUP(C1113&amp;H1113,EE!$I:$L,4,FALSE)))</f>
        <v>#N/A</v>
      </c>
      <c r="P1113" s="161" t="e">
        <f>IF('Simulação Added Value'!$M$5="GERENTE DE CONTA",((N1113+O1113)/(1-'Simulação Added Value'!$E$19)),((N1113+O1113)/(1-0.3)))</f>
        <v>#N/A</v>
      </c>
      <c r="T1113" s="188" t="e">
        <f>VLOOKUP(A1113,'[1]Copia Custo Periodico P_Simulad'!$A:$I,9,0)</f>
        <v>#N/A</v>
      </c>
      <c r="U1113" s="188" t="e">
        <f t="shared" si="90"/>
        <v>#N/A</v>
      </c>
      <c r="V1113" s="148">
        <f t="shared" si="91"/>
        <v>0</v>
      </c>
    </row>
    <row r="1114" spans="1:22" ht="0" hidden="1" customHeight="1">
      <c r="A1114" s="46" t="str">
        <f t="shared" si="88"/>
        <v/>
      </c>
      <c r="N1114" s="162" t="e">
        <f t="shared" si="89"/>
        <v>#N/A</v>
      </c>
      <c r="O1114" s="161" t="e">
        <f>IF(H1114="Accessories",0,(VLOOKUP(C1114&amp;H1114,EE!$I:$L,4,FALSE)))</f>
        <v>#N/A</v>
      </c>
      <c r="P1114" s="161" t="e">
        <f>IF('Simulação Added Value'!$M$5="GERENTE DE CONTA",((N1114+O1114)/(1-'Simulação Added Value'!$E$19)),((N1114+O1114)/(1-0.3)))</f>
        <v>#N/A</v>
      </c>
      <c r="T1114" s="188" t="e">
        <f>VLOOKUP(A1114,'[1]Copia Custo Periodico P_Simulad'!$A:$I,9,0)</f>
        <v>#N/A</v>
      </c>
      <c r="U1114" s="188" t="e">
        <f t="shared" si="90"/>
        <v>#N/A</v>
      </c>
      <c r="V1114" s="148">
        <f t="shared" si="91"/>
        <v>0</v>
      </c>
    </row>
    <row r="1115" spans="1:22" ht="0" hidden="1" customHeight="1">
      <c r="A1115" s="46" t="str">
        <f t="shared" si="88"/>
        <v/>
      </c>
      <c r="N1115" s="162" t="e">
        <f t="shared" si="89"/>
        <v>#N/A</v>
      </c>
      <c r="O1115" s="161" t="e">
        <f>IF(H1115="Accessories",0,(VLOOKUP(C1115&amp;H1115,EE!$I:$L,4,FALSE)))</f>
        <v>#N/A</v>
      </c>
      <c r="P1115" s="161" t="e">
        <f>IF('Simulação Added Value'!$M$5="GERENTE DE CONTA",((N1115+O1115)/(1-'Simulação Added Value'!$E$19)),((N1115+O1115)/(1-0.3)))</f>
        <v>#N/A</v>
      </c>
      <c r="T1115" s="188" t="e">
        <f>VLOOKUP(A1115,'[1]Copia Custo Periodico P_Simulad'!$A:$I,9,0)</f>
        <v>#N/A</v>
      </c>
      <c r="U1115" s="188" t="e">
        <f t="shared" si="90"/>
        <v>#N/A</v>
      </c>
      <c r="V1115" s="148">
        <f t="shared" si="91"/>
        <v>0</v>
      </c>
    </row>
    <row r="1116" spans="1:22" ht="0" hidden="1" customHeight="1">
      <c r="A1116" s="46" t="str">
        <f t="shared" si="88"/>
        <v/>
      </c>
      <c r="N1116" s="162" t="e">
        <f t="shared" si="89"/>
        <v>#N/A</v>
      </c>
      <c r="O1116" s="161" t="e">
        <f>IF(H1116="Accessories",0,(VLOOKUP(C1116&amp;H1116,EE!$I:$L,4,FALSE)))</f>
        <v>#N/A</v>
      </c>
      <c r="P1116" s="161" t="e">
        <f>IF('Simulação Added Value'!$M$5="GERENTE DE CONTA",((N1116+O1116)/(1-'Simulação Added Value'!$E$19)),((N1116+O1116)/(1-0.3)))</f>
        <v>#N/A</v>
      </c>
      <c r="T1116" s="188" t="e">
        <f>VLOOKUP(A1116,'[1]Copia Custo Periodico P_Simulad'!$A:$I,9,0)</f>
        <v>#N/A</v>
      </c>
      <c r="U1116" s="188" t="e">
        <f t="shared" si="90"/>
        <v>#N/A</v>
      </c>
      <c r="V1116" s="148">
        <f t="shared" si="91"/>
        <v>0</v>
      </c>
    </row>
    <row r="1117" spans="1:22" ht="0" hidden="1" customHeight="1">
      <c r="A1117" s="46" t="str">
        <f t="shared" si="88"/>
        <v/>
      </c>
      <c r="N1117" s="162" t="e">
        <f t="shared" si="89"/>
        <v>#N/A</v>
      </c>
      <c r="O1117" s="161" t="e">
        <f>IF(H1117="Accessories",0,(VLOOKUP(C1117&amp;H1117,EE!$I:$L,4,FALSE)))</f>
        <v>#N/A</v>
      </c>
      <c r="P1117" s="161" t="e">
        <f>IF('Simulação Added Value'!$M$5="GERENTE DE CONTA",((N1117+O1117)/(1-'Simulação Added Value'!$E$19)),((N1117+O1117)/(1-0.3)))</f>
        <v>#N/A</v>
      </c>
      <c r="T1117" s="188" t="e">
        <f>VLOOKUP(A1117,'[1]Copia Custo Periodico P_Simulad'!$A:$I,9,0)</f>
        <v>#N/A</v>
      </c>
      <c r="U1117" s="188" t="e">
        <f t="shared" si="90"/>
        <v>#N/A</v>
      </c>
      <c r="V1117" s="148">
        <f t="shared" si="91"/>
        <v>0</v>
      </c>
    </row>
    <row r="1118" spans="1:22" ht="0" hidden="1" customHeight="1">
      <c r="A1118" s="46" t="str">
        <f t="shared" si="88"/>
        <v/>
      </c>
      <c r="N1118" s="162" t="e">
        <f t="shared" si="89"/>
        <v>#N/A</v>
      </c>
      <c r="O1118" s="161" t="e">
        <f>IF(H1118="Accessories",0,(VLOOKUP(C1118&amp;H1118,EE!$I:$L,4,FALSE)))</f>
        <v>#N/A</v>
      </c>
      <c r="P1118" s="161" t="e">
        <f>IF('Simulação Added Value'!$M$5="GERENTE DE CONTA",((N1118+O1118)/(1-'Simulação Added Value'!$E$19)),((N1118+O1118)/(1-0.3)))</f>
        <v>#N/A</v>
      </c>
      <c r="T1118" s="188" t="e">
        <f>VLOOKUP(A1118,'[1]Copia Custo Periodico P_Simulad'!$A:$I,9,0)</f>
        <v>#N/A</v>
      </c>
      <c r="U1118" s="188" t="e">
        <f t="shared" si="90"/>
        <v>#N/A</v>
      </c>
      <c r="V1118" s="148">
        <f t="shared" si="91"/>
        <v>0</v>
      </c>
    </row>
    <row r="1119" spans="1:22" ht="0" hidden="1" customHeight="1">
      <c r="A1119" s="46" t="str">
        <f t="shared" si="88"/>
        <v/>
      </c>
      <c r="N1119" s="162" t="e">
        <f t="shared" si="89"/>
        <v>#N/A</v>
      </c>
      <c r="O1119" s="161" t="e">
        <f>IF(H1119="Accessories",0,(VLOOKUP(C1119&amp;H1119,EE!$I:$L,4,FALSE)))</f>
        <v>#N/A</v>
      </c>
      <c r="P1119" s="161" t="e">
        <f>IF('Simulação Added Value'!$M$5="GERENTE DE CONTA",((N1119+O1119)/(1-'Simulação Added Value'!$E$19)),((N1119+O1119)/(1-0.3)))</f>
        <v>#N/A</v>
      </c>
      <c r="T1119" s="188" t="e">
        <f>VLOOKUP(A1119,'[1]Copia Custo Periodico P_Simulad'!$A:$I,9,0)</f>
        <v>#N/A</v>
      </c>
      <c r="U1119" s="188" t="e">
        <f t="shared" si="90"/>
        <v>#N/A</v>
      </c>
      <c r="V1119" s="148">
        <f t="shared" si="91"/>
        <v>0</v>
      </c>
    </row>
    <row r="1120" spans="1:22" ht="0" hidden="1" customHeight="1">
      <c r="A1120" s="46" t="str">
        <f t="shared" si="88"/>
        <v/>
      </c>
      <c r="N1120" s="162" t="e">
        <f t="shared" si="89"/>
        <v>#N/A</v>
      </c>
      <c r="O1120" s="161" t="e">
        <f>IF(H1120="Accessories",0,(VLOOKUP(C1120&amp;H1120,EE!$I:$L,4,FALSE)))</f>
        <v>#N/A</v>
      </c>
      <c r="P1120" s="161" t="e">
        <f>IF('Simulação Added Value'!$M$5="GERENTE DE CONTA",((N1120+O1120)/(1-'Simulação Added Value'!$E$19)),((N1120+O1120)/(1-0.3)))</f>
        <v>#N/A</v>
      </c>
      <c r="T1120" s="188" t="e">
        <f>VLOOKUP(A1120,'[1]Copia Custo Periodico P_Simulad'!$A:$I,9,0)</f>
        <v>#N/A</v>
      </c>
      <c r="U1120" s="188" t="e">
        <f t="shared" si="90"/>
        <v>#N/A</v>
      </c>
      <c r="V1120" s="148">
        <f t="shared" si="91"/>
        <v>0</v>
      </c>
    </row>
    <row r="1121" spans="1:22" ht="0" hidden="1" customHeight="1">
      <c r="A1121" s="46" t="str">
        <f t="shared" si="88"/>
        <v/>
      </c>
      <c r="N1121" s="162" t="e">
        <f t="shared" si="89"/>
        <v>#N/A</v>
      </c>
      <c r="O1121" s="161" t="e">
        <f>IF(H1121="Accessories",0,(VLOOKUP(C1121&amp;H1121,EE!$I:$L,4,FALSE)))</f>
        <v>#N/A</v>
      </c>
      <c r="P1121" s="161" t="e">
        <f>IF('Simulação Added Value'!$M$5="GERENTE DE CONTA",((N1121+O1121)/(1-'Simulação Added Value'!$E$19)),((N1121+O1121)/(1-0.3)))</f>
        <v>#N/A</v>
      </c>
      <c r="T1121" s="188" t="e">
        <f>VLOOKUP(A1121,'[1]Copia Custo Periodico P_Simulad'!$A:$I,9,0)</f>
        <v>#N/A</v>
      </c>
      <c r="U1121" s="188" t="e">
        <f t="shared" si="90"/>
        <v>#N/A</v>
      </c>
      <c r="V1121" s="148">
        <f t="shared" si="91"/>
        <v>0</v>
      </c>
    </row>
    <row r="1122" spans="1:22" ht="0" hidden="1" customHeight="1">
      <c r="A1122" s="46" t="str">
        <f t="shared" si="88"/>
        <v/>
      </c>
      <c r="N1122" s="162" t="e">
        <f t="shared" si="89"/>
        <v>#N/A</v>
      </c>
      <c r="O1122" s="161" t="e">
        <f>IF(H1122="Accessories",0,(VLOOKUP(C1122&amp;H1122,EE!$I:$L,4,FALSE)))</f>
        <v>#N/A</v>
      </c>
      <c r="P1122" s="161" t="e">
        <f>IF('Simulação Added Value'!$M$5="GERENTE DE CONTA",((N1122+O1122)/(1-'Simulação Added Value'!$E$19)),((N1122+O1122)/(1-0.3)))</f>
        <v>#N/A</v>
      </c>
      <c r="T1122" s="188" t="e">
        <f>VLOOKUP(A1122,'[1]Copia Custo Periodico P_Simulad'!$A:$I,9,0)</f>
        <v>#N/A</v>
      </c>
      <c r="U1122" s="188" t="e">
        <f t="shared" si="90"/>
        <v>#N/A</v>
      </c>
      <c r="V1122" s="148">
        <f t="shared" si="91"/>
        <v>0</v>
      </c>
    </row>
    <row r="1123" spans="1:22" ht="0" hidden="1" customHeight="1">
      <c r="A1123" s="46" t="str">
        <f t="shared" si="88"/>
        <v/>
      </c>
      <c r="N1123" s="162" t="e">
        <f t="shared" si="89"/>
        <v>#N/A</v>
      </c>
      <c r="O1123" s="161" t="e">
        <f>IF(H1123="Accessories",0,(VLOOKUP(C1123&amp;H1123,EE!$I:$L,4,FALSE)))</f>
        <v>#N/A</v>
      </c>
      <c r="P1123" s="161" t="e">
        <f>IF('Simulação Added Value'!$M$5="GERENTE DE CONTA",((N1123+O1123)/(1-'Simulação Added Value'!$E$19)),((N1123+O1123)/(1-0.3)))</f>
        <v>#N/A</v>
      </c>
      <c r="T1123" s="188" t="e">
        <f>VLOOKUP(A1123,'[1]Copia Custo Periodico P_Simulad'!$A:$I,9,0)</f>
        <v>#N/A</v>
      </c>
      <c r="U1123" s="188" t="e">
        <f t="shared" si="90"/>
        <v>#N/A</v>
      </c>
      <c r="V1123" s="148">
        <f t="shared" si="91"/>
        <v>0</v>
      </c>
    </row>
    <row r="1124" spans="1:22" ht="0" hidden="1" customHeight="1">
      <c r="A1124" s="46" t="str">
        <f t="shared" si="88"/>
        <v/>
      </c>
      <c r="N1124" s="162" t="e">
        <f t="shared" si="89"/>
        <v>#N/A</v>
      </c>
      <c r="O1124" s="161" t="e">
        <f>IF(H1124="Accessories",0,(VLOOKUP(C1124&amp;H1124,EE!$I:$L,4,FALSE)))</f>
        <v>#N/A</v>
      </c>
      <c r="P1124" s="161" t="e">
        <f>IF('Simulação Added Value'!$M$5="GERENTE DE CONTA",((N1124+O1124)/(1-'Simulação Added Value'!$E$19)),((N1124+O1124)/(1-0.3)))</f>
        <v>#N/A</v>
      </c>
      <c r="T1124" s="188" t="e">
        <f>VLOOKUP(A1124,'[1]Copia Custo Periodico P_Simulad'!$A:$I,9,0)</f>
        <v>#N/A</v>
      </c>
      <c r="U1124" s="188" t="e">
        <f t="shared" si="90"/>
        <v>#N/A</v>
      </c>
      <c r="V1124" s="148">
        <f t="shared" si="91"/>
        <v>0</v>
      </c>
    </row>
    <row r="1125" spans="1:22" ht="0" hidden="1" customHeight="1">
      <c r="A1125" s="46" t="str">
        <f t="shared" si="88"/>
        <v/>
      </c>
      <c r="N1125" s="162" t="e">
        <f t="shared" si="89"/>
        <v>#N/A</v>
      </c>
      <c r="O1125" s="161" t="e">
        <f>IF(H1125="Accessories",0,(VLOOKUP(C1125&amp;H1125,EE!$I:$L,4,FALSE)))</f>
        <v>#N/A</v>
      </c>
      <c r="P1125" s="161" t="e">
        <f>IF('Simulação Added Value'!$M$5="GERENTE DE CONTA",((N1125+O1125)/(1-'Simulação Added Value'!$E$19)),((N1125+O1125)/(1-0.3)))</f>
        <v>#N/A</v>
      </c>
      <c r="T1125" s="188" t="e">
        <f>VLOOKUP(A1125,'[1]Copia Custo Periodico P_Simulad'!$A:$I,9,0)</f>
        <v>#N/A</v>
      </c>
      <c r="U1125" s="188" t="e">
        <f t="shared" si="90"/>
        <v>#N/A</v>
      </c>
      <c r="V1125" s="148">
        <f t="shared" si="91"/>
        <v>0</v>
      </c>
    </row>
  </sheetData>
  <autoFilter ref="A2:Y1125" xr:uid="{00000000-0009-0000-0000-000005000000}"/>
  <conditionalFormatting sqref="A2:A813">
    <cfRule type="duplicateValues" dxfId="2" priority="6727"/>
  </conditionalFormatting>
  <conditionalFormatting sqref="A1076:A1125 A1:A1042">
    <cfRule type="duplicateValues" dxfId="1" priority="7345"/>
  </conditionalFormatting>
  <conditionalFormatting sqref="A1076:A1125 A814:A1042">
    <cfRule type="duplicateValues" dxfId="0" priority="7347"/>
  </conditionalFormatting>
  <pageMargins left="0.51181102362204722" right="0.51181102362204722" top="0.78740157480314965" bottom="0.78740157480314965" header="0.31496062992125984" footer="0.31496062992125984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414CA-F938-42B5-BF95-F7EA51753A27}">
  <sheetPr codeName="Planilha7"/>
  <dimension ref="A1:G1125"/>
  <sheetViews>
    <sheetView workbookViewId="0">
      <selection activeCell="D2" sqref="D2:E2"/>
    </sheetView>
  </sheetViews>
  <sheetFormatPr defaultRowHeight="15"/>
  <cols>
    <col min="4" max="4" width="5.7109375" style="190" customWidth="1"/>
    <col min="7" max="7" width="15.42578125" bestFit="1" customWidth="1"/>
  </cols>
  <sheetData>
    <row r="1" spans="1:7">
      <c r="A1" t="s">
        <v>133</v>
      </c>
      <c r="D1" s="73" t="s">
        <v>0</v>
      </c>
      <c r="E1" s="73" t="s">
        <v>3399</v>
      </c>
      <c r="G1" s="73" t="s">
        <v>3653</v>
      </c>
    </row>
    <row r="2" spans="1:7">
      <c r="A2" t="s">
        <v>849</v>
      </c>
      <c r="D2" s="198">
        <v>4010</v>
      </c>
      <c r="E2" s="301" t="s">
        <v>117</v>
      </c>
      <c r="G2" s="301" t="s">
        <v>122</v>
      </c>
    </row>
    <row r="3" spans="1:7">
      <c r="A3" t="s">
        <v>2790</v>
      </c>
      <c r="D3" s="198">
        <v>2060</v>
      </c>
      <c r="E3" s="301" t="s">
        <v>115</v>
      </c>
      <c r="G3" s="301" t="s">
        <v>121</v>
      </c>
    </row>
    <row r="4" spans="1:7">
      <c r="A4" t="s">
        <v>464</v>
      </c>
      <c r="D4" s="198">
        <v>1040</v>
      </c>
      <c r="E4" s="301" t="s">
        <v>117</v>
      </c>
      <c r="G4" s="301" t="s">
        <v>2132</v>
      </c>
    </row>
    <row r="5" spans="1:7">
      <c r="A5" t="s">
        <v>3223</v>
      </c>
      <c r="D5" s="198">
        <v>2061</v>
      </c>
      <c r="E5" s="301" t="s">
        <v>305</v>
      </c>
    </row>
    <row r="6" spans="1:7">
      <c r="A6" t="s">
        <v>3290</v>
      </c>
      <c r="D6" s="198">
        <v>2064</v>
      </c>
      <c r="E6" s="301" t="s">
        <v>1034</v>
      </c>
    </row>
    <row r="7" spans="1:7">
      <c r="A7" t="s">
        <v>3291</v>
      </c>
    </row>
    <row r="8" spans="1:7">
      <c r="A8" t="s">
        <v>45</v>
      </c>
    </row>
    <row r="9" spans="1:7">
      <c r="A9" t="s">
        <v>3148</v>
      </c>
    </row>
    <row r="10" spans="1:7">
      <c r="A10" t="s">
        <v>3240</v>
      </c>
      <c r="D10"/>
    </row>
    <row r="11" spans="1:7">
      <c r="A11" t="s">
        <v>139</v>
      </c>
      <c r="D11"/>
    </row>
    <row r="12" spans="1:7">
      <c r="A12" t="s">
        <v>2938</v>
      </c>
      <c r="D12"/>
    </row>
    <row r="13" spans="1:7">
      <c r="A13" t="s">
        <v>3283</v>
      </c>
      <c r="D13"/>
    </row>
    <row r="14" spans="1:7">
      <c r="A14" t="s">
        <v>3210</v>
      </c>
      <c r="D14"/>
    </row>
    <row r="15" spans="1:7">
      <c r="A15" t="s">
        <v>3292</v>
      </c>
      <c r="D15"/>
    </row>
    <row r="16" spans="1:7">
      <c r="A16" t="s">
        <v>3232</v>
      </c>
      <c r="D16"/>
    </row>
    <row r="17" spans="1:4">
      <c r="A17" t="s">
        <v>3150</v>
      </c>
      <c r="D17"/>
    </row>
    <row r="18" spans="1:4">
      <c r="A18" t="s">
        <v>3149</v>
      </c>
      <c r="D18"/>
    </row>
    <row r="19" spans="1:4">
      <c r="A19" t="s">
        <v>8</v>
      </c>
      <c r="D19"/>
    </row>
    <row r="20" spans="1:4">
      <c r="A20" t="s">
        <v>3293</v>
      </c>
      <c r="D20"/>
    </row>
    <row r="21" spans="1:4">
      <c r="A21" t="s">
        <v>3151</v>
      </c>
      <c r="D21"/>
    </row>
    <row r="22" spans="1:4">
      <c r="A22" t="s">
        <v>3241</v>
      </c>
      <c r="D22"/>
    </row>
    <row r="23" spans="1:4">
      <c r="A23" t="s">
        <v>832</v>
      </c>
      <c r="D23"/>
    </row>
    <row r="24" spans="1:4">
      <c r="A24" t="s">
        <v>68</v>
      </c>
      <c r="D24"/>
    </row>
    <row r="25" spans="1:4">
      <c r="A25" t="s">
        <v>3214</v>
      </c>
      <c r="D25"/>
    </row>
    <row r="26" spans="1:4">
      <c r="A26" t="s">
        <v>3294</v>
      </c>
      <c r="D26"/>
    </row>
    <row r="27" spans="1:4">
      <c r="A27" t="s">
        <v>3295</v>
      </c>
      <c r="D27"/>
    </row>
    <row r="28" spans="1:4">
      <c r="A28" t="s">
        <v>3261</v>
      </c>
      <c r="D28"/>
    </row>
    <row r="29" spans="1:4">
      <c r="A29" t="s">
        <v>3352</v>
      </c>
      <c r="D29"/>
    </row>
    <row r="30" spans="1:4">
      <c r="A30" t="s">
        <v>3288</v>
      </c>
      <c r="D30"/>
    </row>
    <row r="31" spans="1:4">
      <c r="A31" t="s">
        <v>3296</v>
      </c>
      <c r="D31"/>
    </row>
    <row r="32" spans="1:4">
      <c r="A32" t="s">
        <v>3287</v>
      </c>
      <c r="D32"/>
    </row>
    <row r="33" spans="1:4">
      <c r="A33" t="s">
        <v>3152</v>
      </c>
      <c r="D33"/>
    </row>
    <row r="34" spans="1:4">
      <c r="A34" t="s">
        <v>3297</v>
      </c>
      <c r="D34"/>
    </row>
    <row r="35" spans="1:4">
      <c r="A35" t="s">
        <v>3298</v>
      </c>
      <c r="D35"/>
    </row>
    <row r="36" spans="1:4">
      <c r="A36" t="s">
        <v>3299</v>
      </c>
      <c r="D36"/>
    </row>
    <row r="37" spans="1:4">
      <c r="A37" t="s">
        <v>3300</v>
      </c>
      <c r="D37"/>
    </row>
    <row r="38" spans="1:4">
      <c r="A38" t="s">
        <v>3211</v>
      </c>
      <c r="D38"/>
    </row>
    <row r="39" spans="1:4">
      <c r="A39" t="s">
        <v>3255</v>
      </c>
      <c r="D39"/>
    </row>
    <row r="40" spans="1:4">
      <c r="A40" t="s">
        <v>3243</v>
      </c>
      <c r="D40"/>
    </row>
    <row r="41" spans="1:4">
      <c r="A41" t="s">
        <v>3244</v>
      </c>
      <c r="D41"/>
    </row>
    <row r="42" spans="1:4">
      <c r="A42" t="s">
        <v>2782</v>
      </c>
      <c r="D42"/>
    </row>
    <row r="43" spans="1:4">
      <c r="A43" t="s">
        <v>3224</v>
      </c>
      <c r="D43"/>
    </row>
    <row r="44" spans="1:4">
      <c r="A44" t="s">
        <v>3301</v>
      </c>
      <c r="D44"/>
    </row>
    <row r="45" spans="1:4">
      <c r="A45" t="s">
        <v>2939</v>
      </c>
      <c r="D45"/>
    </row>
    <row r="46" spans="1:4">
      <c r="A46" t="s">
        <v>3225</v>
      </c>
      <c r="D46"/>
    </row>
    <row r="47" spans="1:4">
      <c r="A47" t="s">
        <v>3153</v>
      </c>
      <c r="D47"/>
    </row>
    <row r="48" spans="1:4">
      <c r="A48" t="s">
        <v>3360</v>
      </c>
      <c r="D48"/>
    </row>
    <row r="49" spans="1:4">
      <c r="A49" t="s">
        <v>3279</v>
      </c>
      <c r="D49"/>
    </row>
    <row r="50" spans="1:4">
      <c r="A50" t="s">
        <v>3154</v>
      </c>
      <c r="D50"/>
    </row>
    <row r="51" spans="1:4">
      <c r="A51" t="s">
        <v>3226</v>
      </c>
      <c r="D51"/>
    </row>
    <row r="52" spans="1:4">
      <c r="A52" t="s">
        <v>760</v>
      </c>
      <c r="D52"/>
    </row>
    <row r="53" spans="1:4">
      <c r="A53" t="s">
        <v>3155</v>
      </c>
      <c r="D53"/>
    </row>
    <row r="54" spans="1:4">
      <c r="A54" t="s">
        <v>3233</v>
      </c>
      <c r="D54"/>
    </row>
    <row r="55" spans="1:4">
      <c r="A55" t="s">
        <v>3156</v>
      </c>
      <c r="D55"/>
    </row>
    <row r="56" spans="1:4">
      <c r="A56" t="s">
        <v>3263</v>
      </c>
      <c r="D56"/>
    </row>
    <row r="57" spans="1:4">
      <c r="A57" t="s">
        <v>3245</v>
      </c>
      <c r="D57"/>
    </row>
    <row r="58" spans="1:4">
      <c r="A58" t="s">
        <v>3157</v>
      </c>
      <c r="D58"/>
    </row>
    <row r="59" spans="1:4">
      <c r="A59" t="s">
        <v>3158</v>
      </c>
      <c r="D59"/>
    </row>
    <row r="60" spans="1:4">
      <c r="A60" t="s">
        <v>3159</v>
      </c>
      <c r="D60"/>
    </row>
    <row r="61" spans="1:4">
      <c r="A61" t="s">
        <v>3256</v>
      </c>
      <c r="D61"/>
    </row>
    <row r="62" spans="1:4">
      <c r="A62" t="s">
        <v>3302</v>
      </c>
      <c r="D62"/>
    </row>
    <row r="63" spans="1:4">
      <c r="A63" t="s">
        <v>3303</v>
      </c>
      <c r="D63"/>
    </row>
    <row r="64" spans="1:4">
      <c r="A64" t="s">
        <v>31</v>
      </c>
      <c r="D64"/>
    </row>
    <row r="65" spans="1:4">
      <c r="A65" t="s">
        <v>3160</v>
      </c>
      <c r="D65"/>
    </row>
    <row r="66" spans="1:4">
      <c r="A66" t="s">
        <v>3164</v>
      </c>
      <c r="D66"/>
    </row>
    <row r="67" spans="1:4">
      <c r="A67" t="s">
        <v>3162</v>
      </c>
      <c r="D67"/>
    </row>
    <row r="68" spans="1:4">
      <c r="A68" t="s">
        <v>3257</v>
      </c>
      <c r="D68"/>
    </row>
    <row r="69" spans="1:4">
      <c r="A69" t="s">
        <v>44</v>
      </c>
      <c r="D69"/>
    </row>
    <row r="70" spans="1:4">
      <c r="A70" t="s">
        <v>3165</v>
      </c>
      <c r="D70"/>
    </row>
    <row r="71" spans="1:4">
      <c r="A71" t="s">
        <v>779</v>
      </c>
      <c r="D71"/>
    </row>
    <row r="72" spans="1:4">
      <c r="A72" t="s">
        <v>1033</v>
      </c>
      <c r="D72"/>
    </row>
    <row r="73" spans="1:4">
      <c r="A73" t="s">
        <v>22</v>
      </c>
      <c r="D73"/>
    </row>
    <row r="74" spans="1:4">
      <c r="A74" t="s">
        <v>3166</v>
      </c>
      <c r="D74"/>
    </row>
    <row r="75" spans="1:4">
      <c r="A75" t="s">
        <v>3304</v>
      </c>
      <c r="D75"/>
    </row>
    <row r="76" spans="1:4">
      <c r="A76" t="s">
        <v>3305</v>
      </c>
      <c r="D76"/>
    </row>
    <row r="77" spans="1:4">
      <c r="A77" t="s">
        <v>3361</v>
      </c>
      <c r="D77"/>
    </row>
    <row r="78" spans="1:4">
      <c r="A78" t="s">
        <v>3306</v>
      </c>
      <c r="D78"/>
    </row>
    <row r="79" spans="1:4">
      <c r="A79" t="s">
        <v>3353</v>
      </c>
      <c r="D79"/>
    </row>
    <row r="80" spans="1:4">
      <c r="A80" t="s">
        <v>92</v>
      </c>
      <c r="D80"/>
    </row>
    <row r="81" spans="1:4">
      <c r="A81" t="s">
        <v>3286</v>
      </c>
      <c r="D81"/>
    </row>
    <row r="82" spans="1:4">
      <c r="A82" t="s">
        <v>3247</v>
      </c>
      <c r="D82"/>
    </row>
    <row r="83" spans="1:4">
      <c r="A83" t="s">
        <v>978</v>
      </c>
      <c r="D83"/>
    </row>
    <row r="84" spans="1:4">
      <c r="A84" t="s">
        <v>3249</v>
      </c>
      <c r="D84"/>
    </row>
    <row r="85" spans="1:4">
      <c r="A85" t="s">
        <v>106</v>
      </c>
      <c r="D85"/>
    </row>
    <row r="86" spans="1:4">
      <c r="A86" t="s">
        <v>39</v>
      </c>
      <c r="D86"/>
    </row>
    <row r="87" spans="1:4">
      <c r="A87" t="s">
        <v>3167</v>
      </c>
      <c r="D87"/>
    </row>
    <row r="88" spans="1:4">
      <c r="A88" t="s">
        <v>3168</v>
      </c>
      <c r="D88"/>
    </row>
    <row r="89" spans="1:4">
      <c r="A89" t="s">
        <v>3251</v>
      </c>
      <c r="D89"/>
    </row>
    <row r="90" spans="1:4">
      <c r="A90" t="s">
        <v>61</v>
      </c>
      <c r="D90"/>
    </row>
    <row r="91" spans="1:4">
      <c r="A91" t="s">
        <v>3215</v>
      </c>
      <c r="D91"/>
    </row>
    <row r="92" spans="1:4">
      <c r="A92" t="s">
        <v>3169</v>
      </c>
      <c r="D92"/>
    </row>
    <row r="93" spans="1:4">
      <c r="A93" t="s">
        <v>15</v>
      </c>
      <c r="D93"/>
    </row>
    <row r="94" spans="1:4">
      <c r="A94" t="s">
        <v>3170</v>
      </c>
      <c r="D94"/>
    </row>
    <row r="95" spans="1:4">
      <c r="A95" t="s">
        <v>3307</v>
      </c>
      <c r="D95"/>
    </row>
    <row r="96" spans="1:4">
      <c r="A96" t="s">
        <v>752</v>
      </c>
      <c r="D96"/>
    </row>
    <row r="97" spans="1:4">
      <c r="A97" t="s">
        <v>3308</v>
      </c>
      <c r="D97"/>
    </row>
    <row r="98" spans="1:4">
      <c r="A98" t="s">
        <v>174</v>
      </c>
      <c r="D98"/>
    </row>
    <row r="99" spans="1:4">
      <c r="A99" t="s">
        <v>3277</v>
      </c>
      <c r="D99"/>
    </row>
    <row r="100" spans="1:4">
      <c r="A100" t="s">
        <v>3276</v>
      </c>
      <c r="D100"/>
    </row>
    <row r="101" spans="1:4">
      <c r="A101" t="s">
        <v>999</v>
      </c>
      <c r="D101"/>
    </row>
    <row r="102" spans="1:4">
      <c r="A102" t="s">
        <v>3171</v>
      </c>
      <c r="D102"/>
    </row>
    <row r="103" spans="1:4">
      <c r="A103" t="s">
        <v>3309</v>
      </c>
      <c r="D103"/>
    </row>
    <row r="104" spans="1:4">
      <c r="A104" t="s">
        <v>3356</v>
      </c>
      <c r="D104"/>
    </row>
    <row r="105" spans="1:4">
      <c r="A105" t="s">
        <v>3367</v>
      </c>
      <c r="D105"/>
    </row>
    <row r="106" spans="1:4">
      <c r="A106" t="s">
        <v>3372</v>
      </c>
      <c r="D106"/>
    </row>
    <row r="107" spans="1:4">
      <c r="A107" t="s">
        <v>3362</v>
      </c>
      <c r="D107"/>
    </row>
    <row r="108" spans="1:4">
      <c r="A108" t="s">
        <v>3368</v>
      </c>
      <c r="D108"/>
    </row>
    <row r="109" spans="1:4">
      <c r="A109" t="s">
        <v>3363</v>
      </c>
      <c r="D109"/>
    </row>
    <row r="110" spans="1:4">
      <c r="A110" t="s">
        <v>780</v>
      </c>
      <c r="D110"/>
    </row>
    <row r="111" spans="1:4">
      <c r="A111" t="s">
        <v>3172</v>
      </c>
      <c r="D111"/>
    </row>
    <row r="112" spans="1:4">
      <c r="A112" t="s">
        <v>3230</v>
      </c>
      <c r="D112"/>
    </row>
    <row r="113" spans="1:4">
      <c r="A113" t="s">
        <v>3373</v>
      </c>
      <c r="D113"/>
    </row>
    <row r="114" spans="1:4">
      <c r="A114" t="s">
        <v>781</v>
      </c>
      <c r="D114"/>
    </row>
    <row r="115" spans="1:4">
      <c r="A115" t="s">
        <v>3173</v>
      </c>
      <c r="D115"/>
    </row>
    <row r="116" spans="1:4">
      <c r="A116" t="s">
        <v>3310</v>
      </c>
      <c r="D116"/>
    </row>
    <row r="117" spans="1:4">
      <c r="A117" t="s">
        <v>782</v>
      </c>
      <c r="D117"/>
    </row>
    <row r="118" spans="1:4">
      <c r="A118" t="s">
        <v>3311</v>
      </c>
      <c r="D118"/>
    </row>
    <row r="119" spans="1:4">
      <c r="A119" t="s">
        <v>3312</v>
      </c>
      <c r="D119"/>
    </row>
    <row r="120" spans="1:4">
      <c r="A120" t="s">
        <v>3313</v>
      </c>
      <c r="D120"/>
    </row>
    <row r="121" spans="1:4">
      <c r="A121" t="s">
        <v>3227</v>
      </c>
      <c r="D121"/>
    </row>
    <row r="122" spans="1:4">
      <c r="A122" t="s">
        <v>3314</v>
      </c>
      <c r="D122"/>
    </row>
    <row r="123" spans="1:4">
      <c r="A123" t="s">
        <v>913</v>
      </c>
      <c r="D123"/>
    </row>
    <row r="124" spans="1:4">
      <c r="A124" t="s">
        <v>3174</v>
      </c>
      <c r="D124"/>
    </row>
    <row r="125" spans="1:4">
      <c r="A125" t="s">
        <v>3315</v>
      </c>
      <c r="D125"/>
    </row>
    <row r="126" spans="1:4">
      <c r="A126" t="s">
        <v>182</v>
      </c>
      <c r="D126"/>
    </row>
    <row r="127" spans="1:4">
      <c r="A127" t="s">
        <v>3354</v>
      </c>
      <c r="D127"/>
    </row>
    <row r="128" spans="1:4">
      <c r="A128" t="s">
        <v>3316</v>
      </c>
      <c r="D128"/>
    </row>
    <row r="129" spans="1:4">
      <c r="A129" t="s">
        <v>3175</v>
      </c>
      <c r="D129"/>
    </row>
    <row r="130" spans="1:4">
      <c r="A130" t="s">
        <v>16</v>
      </c>
      <c r="D130"/>
    </row>
    <row r="131" spans="1:4">
      <c r="A131" t="s">
        <v>2791</v>
      </c>
      <c r="D131"/>
    </row>
    <row r="132" spans="1:4">
      <c r="A132" t="s">
        <v>186</v>
      </c>
      <c r="D132"/>
    </row>
    <row r="133" spans="1:4">
      <c r="A133" t="s">
        <v>2704</v>
      </c>
      <c r="D133"/>
    </row>
    <row r="134" spans="1:4">
      <c r="A134" t="s">
        <v>3176</v>
      </c>
      <c r="D134"/>
    </row>
    <row r="135" spans="1:4">
      <c r="A135" t="s">
        <v>74</v>
      </c>
      <c r="D135"/>
    </row>
    <row r="136" spans="1:4">
      <c r="A136" t="s">
        <v>3284</v>
      </c>
      <c r="D136"/>
    </row>
    <row r="137" spans="1:4">
      <c r="A137" t="s">
        <v>3177</v>
      </c>
      <c r="D137"/>
    </row>
    <row r="138" spans="1:4">
      <c r="A138" t="s">
        <v>3234</v>
      </c>
      <c r="D138"/>
    </row>
    <row r="139" spans="1:4">
      <c r="A139" t="s">
        <v>191</v>
      </c>
      <c r="D139"/>
    </row>
    <row r="140" spans="1:4">
      <c r="A140" t="s">
        <v>3317</v>
      </c>
      <c r="D140"/>
    </row>
    <row r="141" spans="1:4">
      <c r="A141" t="s">
        <v>3178</v>
      </c>
      <c r="D141"/>
    </row>
    <row r="142" spans="1:4">
      <c r="A142" t="s">
        <v>3319</v>
      </c>
      <c r="D142"/>
    </row>
    <row r="143" spans="1:4">
      <c r="A143" t="s">
        <v>3318</v>
      </c>
      <c r="D143"/>
    </row>
    <row r="144" spans="1:4">
      <c r="A144" t="s">
        <v>193</v>
      </c>
      <c r="D144"/>
    </row>
    <row r="145" spans="1:4">
      <c r="A145" t="s">
        <v>3320</v>
      </c>
      <c r="D145"/>
    </row>
    <row r="146" spans="1:4">
      <c r="A146" t="s">
        <v>3179</v>
      </c>
      <c r="D146"/>
    </row>
    <row r="147" spans="1:4">
      <c r="A147" t="s">
        <v>3321</v>
      </c>
      <c r="D147"/>
    </row>
    <row r="148" spans="1:4">
      <c r="A148" t="s">
        <v>3272</v>
      </c>
      <c r="D148"/>
    </row>
    <row r="149" spans="1:4">
      <c r="A149" t="s">
        <v>3322</v>
      </c>
      <c r="D149"/>
    </row>
    <row r="150" spans="1:4">
      <c r="A150" t="s">
        <v>3180</v>
      </c>
      <c r="D150"/>
    </row>
    <row r="151" spans="1:4">
      <c r="A151" t="s">
        <v>3212</v>
      </c>
      <c r="D151"/>
    </row>
    <row r="152" spans="1:4">
      <c r="A152" t="s">
        <v>3323</v>
      </c>
      <c r="D152"/>
    </row>
    <row r="153" spans="1:4">
      <c r="A153" t="s">
        <v>3181</v>
      </c>
      <c r="D153"/>
    </row>
    <row r="154" spans="1:4">
      <c r="A154" t="s">
        <v>3364</v>
      </c>
      <c r="D154"/>
    </row>
    <row r="155" spans="1:4">
      <c r="A155" t="s">
        <v>72</v>
      </c>
      <c r="D155"/>
    </row>
    <row r="156" spans="1:4">
      <c r="A156" t="s">
        <v>3265</v>
      </c>
      <c r="D156"/>
    </row>
    <row r="157" spans="1:4">
      <c r="A157" t="s">
        <v>2796</v>
      </c>
      <c r="D157"/>
    </row>
    <row r="158" spans="1:4">
      <c r="A158" t="s">
        <v>3182</v>
      </c>
      <c r="D158"/>
    </row>
    <row r="159" spans="1:4">
      <c r="A159" t="s">
        <v>196</v>
      </c>
      <c r="D159"/>
    </row>
    <row r="160" spans="1:4">
      <c r="A160" t="s">
        <v>3324</v>
      </c>
      <c r="D160"/>
    </row>
    <row r="161" spans="1:4">
      <c r="A161" t="s">
        <v>3325</v>
      </c>
      <c r="D161"/>
    </row>
    <row r="162" spans="1:4">
      <c r="A162" t="s">
        <v>3183</v>
      </c>
      <c r="D162"/>
    </row>
    <row r="163" spans="1:4">
      <c r="A163" t="s">
        <v>3184</v>
      </c>
      <c r="D163"/>
    </row>
    <row r="164" spans="1:4">
      <c r="A164" t="s">
        <v>3266</v>
      </c>
      <c r="D164"/>
    </row>
    <row r="165" spans="1:4">
      <c r="A165" t="s">
        <v>3268</v>
      </c>
      <c r="D165"/>
    </row>
    <row r="166" spans="1:4">
      <c r="A166" t="s">
        <v>3326</v>
      </c>
      <c r="D166"/>
    </row>
    <row r="167" spans="1:4">
      <c r="A167" t="s">
        <v>3185</v>
      </c>
      <c r="D167"/>
    </row>
    <row r="168" spans="1:4">
      <c r="A168" t="s">
        <v>3235</v>
      </c>
      <c r="D168"/>
    </row>
    <row r="169" spans="1:4">
      <c r="A169" t="s">
        <v>956</v>
      </c>
      <c r="D169"/>
    </row>
    <row r="170" spans="1:4">
      <c r="A170" t="s">
        <v>3220</v>
      </c>
      <c r="D170"/>
    </row>
    <row r="171" spans="1:4">
      <c r="A171" t="s">
        <v>3289</v>
      </c>
      <c r="D171"/>
    </row>
    <row r="172" spans="1:4">
      <c r="A172" t="s">
        <v>32</v>
      </c>
      <c r="D172"/>
    </row>
    <row r="173" spans="1:4">
      <c r="A173" t="s">
        <v>3327</v>
      </c>
      <c r="D173"/>
    </row>
    <row r="174" spans="1:4">
      <c r="A174" t="s">
        <v>3259</v>
      </c>
      <c r="D174"/>
    </row>
    <row r="175" spans="1:4">
      <c r="A175" t="s">
        <v>3328</v>
      </c>
      <c r="D175"/>
    </row>
    <row r="176" spans="1:4">
      <c r="A176" t="s">
        <v>203</v>
      </c>
      <c r="D176"/>
    </row>
    <row r="177" spans="1:4">
      <c r="A177" t="s">
        <v>3262</v>
      </c>
      <c r="D177"/>
    </row>
    <row r="178" spans="1:4">
      <c r="A178" t="s">
        <v>70</v>
      </c>
      <c r="D178"/>
    </row>
    <row r="179" spans="1:4">
      <c r="A179" t="s">
        <v>3186</v>
      </c>
      <c r="D179"/>
    </row>
    <row r="180" spans="1:4">
      <c r="A180" t="s">
        <v>2954</v>
      </c>
      <c r="D180"/>
    </row>
    <row r="181" spans="1:4">
      <c r="A181" t="s">
        <v>3187</v>
      </c>
      <c r="D181"/>
    </row>
    <row r="182" spans="1:4">
      <c r="A182" t="s">
        <v>3329</v>
      </c>
      <c r="D182"/>
    </row>
    <row r="183" spans="1:4">
      <c r="A183" t="s">
        <v>37</v>
      </c>
      <c r="D183"/>
    </row>
    <row r="184" spans="1:4">
      <c r="A184" t="s">
        <v>3270</v>
      </c>
      <c r="D184"/>
    </row>
    <row r="185" spans="1:4">
      <c r="A185" t="s">
        <v>3252</v>
      </c>
      <c r="D185"/>
    </row>
    <row r="186" spans="1:4">
      <c r="A186" t="s">
        <v>3357</v>
      </c>
      <c r="D186"/>
    </row>
    <row r="187" spans="1:4">
      <c r="A187" t="s">
        <v>3188</v>
      </c>
      <c r="D187"/>
    </row>
    <row r="188" spans="1:4">
      <c r="A188" t="s">
        <v>3189</v>
      </c>
      <c r="D188"/>
    </row>
    <row r="189" spans="1:4">
      <c r="A189" t="s">
        <v>3358</v>
      </c>
      <c r="D189"/>
    </row>
    <row r="190" spans="1:4">
      <c r="A190" t="s">
        <v>3331</v>
      </c>
      <c r="D190"/>
    </row>
    <row r="191" spans="1:4">
      <c r="A191" t="s">
        <v>3359</v>
      </c>
      <c r="D191"/>
    </row>
    <row r="192" spans="1:4">
      <c r="A192" t="s">
        <v>3330</v>
      </c>
      <c r="D192"/>
    </row>
    <row r="193" spans="1:4">
      <c r="A193" t="s">
        <v>3332</v>
      </c>
      <c r="D193"/>
    </row>
    <row r="194" spans="1:4">
      <c r="A194" t="s">
        <v>3281</v>
      </c>
      <c r="D194"/>
    </row>
    <row r="195" spans="1:4">
      <c r="A195" t="s">
        <v>3191</v>
      </c>
      <c r="D195"/>
    </row>
    <row r="196" spans="1:4">
      <c r="A196" t="s">
        <v>3192</v>
      </c>
      <c r="D196"/>
    </row>
    <row r="197" spans="1:4">
      <c r="A197" t="s">
        <v>3253</v>
      </c>
      <c r="D197"/>
    </row>
    <row r="198" spans="1:4">
      <c r="A198" t="s">
        <v>3333</v>
      </c>
      <c r="D198"/>
    </row>
    <row r="199" spans="1:4">
      <c r="A199" t="s">
        <v>3334</v>
      </c>
      <c r="D199"/>
    </row>
    <row r="200" spans="1:4">
      <c r="A200" t="s">
        <v>54</v>
      </c>
      <c r="D200"/>
    </row>
    <row r="201" spans="1:4">
      <c r="A201" t="s">
        <v>3355</v>
      </c>
      <c r="D201"/>
    </row>
    <row r="202" spans="1:4">
      <c r="A202" t="s">
        <v>3335</v>
      </c>
      <c r="D202"/>
    </row>
    <row r="203" spans="1:4">
      <c r="A203" t="s">
        <v>2792</v>
      </c>
      <c r="D203"/>
    </row>
    <row r="204" spans="1:4">
      <c r="A204" t="s">
        <v>3336</v>
      </c>
      <c r="D204"/>
    </row>
    <row r="205" spans="1:4">
      <c r="A205" t="s">
        <v>827</v>
      </c>
      <c r="D205"/>
    </row>
    <row r="206" spans="1:4">
      <c r="A206" t="s">
        <v>1063</v>
      </c>
      <c r="D206"/>
    </row>
    <row r="207" spans="1:4">
      <c r="A207" t="s">
        <v>3193</v>
      </c>
      <c r="D207"/>
    </row>
    <row r="208" spans="1:4">
      <c r="A208" t="s">
        <v>3194</v>
      </c>
      <c r="D208"/>
    </row>
    <row r="209" spans="1:4">
      <c r="A209" t="s">
        <v>3254</v>
      </c>
      <c r="D209"/>
    </row>
    <row r="210" spans="1:4">
      <c r="A210" t="s">
        <v>3274</v>
      </c>
      <c r="D210"/>
    </row>
    <row r="211" spans="1:4">
      <c r="A211" t="s">
        <v>2952</v>
      </c>
      <c r="D211"/>
    </row>
    <row r="212" spans="1:4">
      <c r="A212" t="s">
        <v>3337</v>
      </c>
      <c r="D212"/>
    </row>
    <row r="213" spans="1:4">
      <c r="A213" t="s">
        <v>3338</v>
      </c>
      <c r="D213"/>
    </row>
    <row r="214" spans="1:4">
      <c r="A214" t="s">
        <v>3216</v>
      </c>
      <c r="D214"/>
    </row>
    <row r="215" spans="1:4">
      <c r="A215" t="s">
        <v>1045</v>
      </c>
      <c r="D215"/>
    </row>
    <row r="216" spans="1:4">
      <c r="A216" t="s">
        <v>3228</v>
      </c>
      <c r="D216"/>
    </row>
    <row r="217" spans="1:4">
      <c r="A217" t="s">
        <v>3196</v>
      </c>
      <c r="D217"/>
    </row>
    <row r="218" spans="1:4">
      <c r="A218" t="s">
        <v>220</v>
      </c>
      <c r="D218"/>
    </row>
    <row r="219" spans="1:4">
      <c r="A219" t="s">
        <v>3339</v>
      </c>
      <c r="D219"/>
    </row>
    <row r="220" spans="1:4">
      <c r="A220" t="s">
        <v>829</v>
      </c>
      <c r="D220"/>
    </row>
    <row r="221" spans="1:4">
      <c r="A221" t="s">
        <v>3269</v>
      </c>
      <c r="D221"/>
    </row>
    <row r="222" spans="1:4">
      <c r="A222" t="s">
        <v>3197</v>
      </c>
      <c r="D222"/>
    </row>
    <row r="223" spans="1:4">
      <c r="A223" t="s">
        <v>2702</v>
      </c>
      <c r="D223"/>
    </row>
    <row r="224" spans="1:4">
      <c r="A224" t="s">
        <v>225</v>
      </c>
      <c r="D224"/>
    </row>
    <row r="225" spans="1:4">
      <c r="A225" t="s">
        <v>3340</v>
      </c>
      <c r="D225"/>
    </row>
    <row r="226" spans="1:4">
      <c r="A226" t="s">
        <v>230</v>
      </c>
      <c r="D226"/>
    </row>
    <row r="227" spans="1:4">
      <c r="A227" t="s">
        <v>363</v>
      </c>
      <c r="D227"/>
    </row>
    <row r="228" spans="1:4">
      <c r="A228" t="s">
        <v>3341</v>
      </c>
      <c r="D228"/>
    </row>
    <row r="229" spans="1:4">
      <c r="A229" t="s">
        <v>234</v>
      </c>
      <c r="D229"/>
    </row>
    <row r="230" spans="1:4">
      <c r="A230" t="s">
        <v>3285</v>
      </c>
      <c r="D230"/>
    </row>
    <row r="231" spans="1:4">
      <c r="A231" t="s">
        <v>3231</v>
      </c>
      <c r="D231"/>
    </row>
    <row r="232" spans="1:4">
      <c r="A232" t="s">
        <v>3195</v>
      </c>
      <c r="D232"/>
    </row>
    <row r="233" spans="1:4">
      <c r="A233" t="s">
        <v>2783</v>
      </c>
      <c r="D233"/>
    </row>
    <row r="234" spans="1:4">
      <c r="A234" t="s">
        <v>3236</v>
      </c>
      <c r="D234"/>
    </row>
    <row r="235" spans="1:4">
      <c r="A235" t="s">
        <v>3242</v>
      </c>
      <c r="D235"/>
    </row>
    <row r="236" spans="1:4">
      <c r="A236" t="s">
        <v>2784</v>
      </c>
      <c r="D236"/>
    </row>
    <row r="237" spans="1:4">
      <c r="A237" t="s">
        <v>238</v>
      </c>
      <c r="D237"/>
    </row>
    <row r="238" spans="1:4">
      <c r="A238" t="s">
        <v>3198</v>
      </c>
      <c r="D238"/>
    </row>
    <row r="239" spans="1:4">
      <c r="A239" t="s">
        <v>42</v>
      </c>
      <c r="D239"/>
    </row>
    <row r="240" spans="1:4">
      <c r="A240" t="s">
        <v>3342</v>
      </c>
      <c r="D240"/>
    </row>
    <row r="241" spans="1:4">
      <c r="A241" t="s">
        <v>791</v>
      </c>
      <c r="D241"/>
    </row>
    <row r="242" spans="1:4">
      <c r="A242" t="s">
        <v>2793</v>
      </c>
      <c r="D242"/>
    </row>
    <row r="243" spans="1:4">
      <c r="A243" t="s">
        <v>3343</v>
      </c>
      <c r="D243"/>
    </row>
    <row r="244" spans="1:4">
      <c r="A244" t="s">
        <v>3199</v>
      </c>
      <c r="D244"/>
    </row>
    <row r="245" spans="1:4">
      <c r="A245" t="s">
        <v>3237</v>
      </c>
      <c r="D245"/>
    </row>
    <row r="246" spans="1:4">
      <c r="A246" t="s">
        <v>3278</v>
      </c>
      <c r="D246"/>
    </row>
    <row r="247" spans="1:4">
      <c r="A247" t="s">
        <v>2785</v>
      </c>
      <c r="D247"/>
    </row>
    <row r="248" spans="1:4">
      <c r="A248" t="s">
        <v>249</v>
      </c>
      <c r="D248"/>
    </row>
    <row r="249" spans="1:4">
      <c r="A249" t="s">
        <v>3344</v>
      </c>
      <c r="D249"/>
    </row>
    <row r="250" spans="1:4">
      <c r="A250" t="s">
        <v>250</v>
      </c>
      <c r="D250"/>
    </row>
    <row r="251" spans="1:4">
      <c r="A251" t="s">
        <v>3345</v>
      </c>
      <c r="D251"/>
    </row>
    <row r="252" spans="1:4">
      <c r="A252" t="s">
        <v>252</v>
      </c>
      <c r="D252"/>
    </row>
    <row r="253" spans="1:4">
      <c r="A253" t="s">
        <v>253</v>
      </c>
      <c r="D253"/>
    </row>
    <row r="254" spans="1:4">
      <c r="A254" t="s">
        <v>254</v>
      </c>
      <c r="D254"/>
    </row>
    <row r="255" spans="1:4">
      <c r="A255" t="s">
        <v>3369</v>
      </c>
      <c r="D255"/>
    </row>
    <row r="256" spans="1:4">
      <c r="A256" t="s">
        <v>3271</v>
      </c>
      <c r="D256"/>
    </row>
    <row r="257" spans="1:4">
      <c r="A257" t="s">
        <v>3201</v>
      </c>
      <c r="D257"/>
    </row>
    <row r="258" spans="1:4">
      <c r="A258" t="s">
        <v>796</v>
      </c>
      <c r="D258"/>
    </row>
    <row r="259" spans="1:4">
      <c r="A259" t="s">
        <v>3346</v>
      </c>
      <c r="D259"/>
    </row>
    <row r="260" spans="1:4">
      <c r="A260" t="s">
        <v>3217</v>
      </c>
      <c r="D260"/>
    </row>
    <row r="261" spans="1:4">
      <c r="A261" t="s">
        <v>3282</v>
      </c>
      <c r="D261"/>
    </row>
    <row r="262" spans="1:4">
      <c r="A262" t="s">
        <v>3347</v>
      </c>
      <c r="D262"/>
    </row>
    <row r="263" spans="1:4">
      <c r="A263" t="s">
        <v>259</v>
      </c>
      <c r="D263"/>
    </row>
    <row r="264" spans="1:4">
      <c r="A264" t="s">
        <v>3238</v>
      </c>
      <c r="D264"/>
    </row>
    <row r="265" spans="1:4">
      <c r="A265" t="s">
        <v>3229</v>
      </c>
      <c r="D265"/>
    </row>
    <row r="266" spans="1:4">
      <c r="A266" t="s">
        <v>3202</v>
      </c>
      <c r="D266"/>
    </row>
    <row r="267" spans="1:4">
      <c r="A267" t="s">
        <v>3365</v>
      </c>
      <c r="D267"/>
    </row>
    <row r="268" spans="1:4">
      <c r="A268" t="s">
        <v>836</v>
      </c>
      <c r="D268"/>
    </row>
    <row r="269" spans="1:4">
      <c r="A269" t="s">
        <v>798</v>
      </c>
      <c r="D269"/>
    </row>
    <row r="270" spans="1:4">
      <c r="A270" t="s">
        <v>3366</v>
      </c>
      <c r="D270"/>
    </row>
    <row r="271" spans="1:4">
      <c r="A271" t="s">
        <v>260</v>
      </c>
      <c r="D271"/>
    </row>
    <row r="272" spans="1:4">
      <c r="A272" t="s">
        <v>3200</v>
      </c>
      <c r="D272"/>
    </row>
    <row r="273" spans="1:4">
      <c r="A273" t="s">
        <v>3203</v>
      </c>
      <c r="D273"/>
    </row>
    <row r="274" spans="1:4">
      <c r="A274" t="s">
        <v>3218</v>
      </c>
      <c r="D274"/>
    </row>
    <row r="275" spans="1:4">
      <c r="A275" t="s">
        <v>3204</v>
      </c>
      <c r="D275"/>
    </row>
    <row r="276" spans="1:4">
      <c r="A276" t="s">
        <v>3280</v>
      </c>
      <c r="D276"/>
    </row>
    <row r="277" spans="1:4">
      <c r="A277" t="s">
        <v>3213</v>
      </c>
      <c r="D277"/>
    </row>
    <row r="278" spans="1:4">
      <c r="A278" t="s">
        <v>263</v>
      </c>
      <c r="D278"/>
    </row>
    <row r="279" spans="1:4">
      <c r="A279" t="s">
        <v>3348</v>
      </c>
      <c r="D279"/>
    </row>
    <row r="280" spans="1:4">
      <c r="A280" t="s">
        <v>2943</v>
      </c>
      <c r="D280"/>
    </row>
    <row r="281" spans="1:4">
      <c r="A281" t="s">
        <v>3205</v>
      </c>
      <c r="D281"/>
    </row>
    <row r="282" spans="1:4">
      <c r="A282" t="s">
        <v>17</v>
      </c>
      <c r="D282"/>
    </row>
    <row r="283" spans="1:4">
      <c r="A283" t="s">
        <v>3206</v>
      </c>
      <c r="D283"/>
    </row>
    <row r="284" spans="1:4">
      <c r="A284" t="s">
        <v>266</v>
      </c>
      <c r="D284"/>
    </row>
    <row r="285" spans="1:4">
      <c r="A285" t="s">
        <v>3349</v>
      </c>
      <c r="D285"/>
    </row>
    <row r="286" spans="1:4">
      <c r="A286" t="s">
        <v>56</v>
      </c>
      <c r="D286"/>
    </row>
    <row r="287" spans="1:4">
      <c r="A287" t="s">
        <v>3207</v>
      </c>
      <c r="D287"/>
    </row>
    <row r="288" spans="1:4">
      <c r="A288" t="s">
        <v>3239</v>
      </c>
      <c r="D288"/>
    </row>
    <row r="289" spans="1:4">
      <c r="A289" t="s">
        <v>270</v>
      </c>
      <c r="D289"/>
    </row>
    <row r="290" spans="1:4">
      <c r="A290" t="s">
        <v>3350</v>
      </c>
      <c r="D290"/>
    </row>
    <row r="291" spans="1:4">
      <c r="A291" t="s">
        <v>33</v>
      </c>
      <c r="D291"/>
    </row>
    <row r="292" spans="1:4">
      <c r="A292" t="s">
        <v>46</v>
      </c>
      <c r="D292"/>
    </row>
    <row r="293" spans="1:4">
      <c r="A293" t="s">
        <v>3351</v>
      </c>
      <c r="D293"/>
    </row>
    <row r="294" spans="1:4">
      <c r="A294" t="s">
        <v>804</v>
      </c>
      <c r="D294"/>
    </row>
    <row r="295" spans="1:4">
      <c r="A295" t="s">
        <v>805</v>
      </c>
      <c r="D295"/>
    </row>
    <row r="296" spans="1:4">
      <c r="A296" t="s">
        <v>3371</v>
      </c>
      <c r="D296"/>
    </row>
    <row r="297" spans="1:4">
      <c r="A297" t="s">
        <v>2794</v>
      </c>
      <c r="D297"/>
    </row>
    <row r="298" spans="1:4">
      <c r="A298" t="s">
        <v>3208</v>
      </c>
      <c r="D298"/>
    </row>
    <row r="299" spans="1:4">
      <c r="A299" t="s">
        <v>273</v>
      </c>
      <c r="D299"/>
    </row>
    <row r="300" spans="1:4">
      <c r="A300" t="s">
        <v>2944</v>
      </c>
      <c r="D300"/>
    </row>
    <row r="301" spans="1:4">
      <c r="A301" t="s">
        <v>3209</v>
      </c>
      <c r="D301"/>
    </row>
    <row r="302" spans="1:4">
      <c r="D302"/>
    </row>
    <row r="303" spans="1:4">
      <c r="D303"/>
    </row>
    <row r="304" spans="1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XFD115"/>
  <sheetViews>
    <sheetView showGridLines="0" topLeftCell="H1" zoomScaleNormal="100" workbookViewId="0">
      <pane ySplit="4" topLeftCell="A5" activePane="bottomLeft" state="frozen"/>
      <selection activeCell="F6" sqref="F6:F2393"/>
      <selection pane="bottomLeft" activeCell="K7" sqref="K7"/>
    </sheetView>
  </sheetViews>
  <sheetFormatPr defaultColWidth="9.140625" defaultRowHeight="15" outlineLevelRow="1" outlineLevelCol="1"/>
  <cols>
    <col min="1" max="1" width="4.42578125" hidden="1" customWidth="1" outlineLevel="1"/>
    <col min="2" max="2" width="6.7109375" hidden="1" customWidth="1" outlineLevel="1"/>
    <col min="3" max="3" width="10.28515625" hidden="1" customWidth="1" outlineLevel="1"/>
    <col min="4" max="4" width="13.42578125" hidden="1" customWidth="1" outlineLevel="1"/>
    <col min="5" max="5" width="20" hidden="1" customWidth="1" outlineLevel="1"/>
    <col min="6" max="6" width="11.42578125" hidden="1" customWidth="1" outlineLevel="1"/>
    <col min="7" max="7" width="3.140625" hidden="1" customWidth="1" outlineLevel="1"/>
    <col min="8" max="8" width="3.140625" customWidth="1" collapsed="1"/>
    <col min="9" max="9" width="17.42578125" bestFit="1" customWidth="1"/>
    <col min="10" max="10" width="9.7109375" style="198" bestFit="1" customWidth="1"/>
    <col min="11" max="11" width="15.42578125" bestFit="1" customWidth="1"/>
    <col min="12" max="12" width="16.42578125" bestFit="1" customWidth="1"/>
  </cols>
  <sheetData>
    <row r="1" spans="2:17" s="142" customFormat="1" hidden="1" outlineLevel="1">
      <c r="C1" s="41"/>
      <c r="G1" s="39"/>
      <c r="J1" s="198"/>
      <c r="L1" s="143"/>
    </row>
    <row r="2" spans="2:17" s="142" customFormat="1" hidden="1" outlineLevel="1">
      <c r="C2" s="41"/>
      <c r="G2" s="39"/>
      <c r="J2" s="198"/>
      <c r="L2" s="143"/>
    </row>
    <row r="3" spans="2:17" s="142" customFormat="1" hidden="1" outlineLevel="1">
      <c r="C3" s="41"/>
      <c r="G3" s="39"/>
      <c r="J3" s="198"/>
      <c r="L3" s="143"/>
    </row>
    <row r="4" spans="2:17" s="76" customFormat="1" collapsed="1">
      <c r="C4" s="43" t="s">
        <v>372</v>
      </c>
      <c r="D4" s="43" t="s">
        <v>807</v>
      </c>
      <c r="E4" s="43" t="s">
        <v>383</v>
      </c>
      <c r="F4" s="43" t="s">
        <v>373</v>
      </c>
      <c r="I4" s="77" t="s">
        <v>577</v>
      </c>
      <c r="J4" s="141" t="s">
        <v>0</v>
      </c>
      <c r="K4" s="141" t="s">
        <v>299</v>
      </c>
      <c r="L4" s="78" t="s">
        <v>479</v>
      </c>
      <c r="M4" s="142"/>
      <c r="N4" s="142"/>
      <c r="O4" s="142"/>
      <c r="P4" s="142"/>
      <c r="Q4" s="142"/>
    </row>
    <row r="5" spans="2:17" s="142" customFormat="1">
      <c r="C5" s="42">
        <v>21</v>
      </c>
      <c r="D5" s="38"/>
      <c r="E5" s="38"/>
      <c r="F5" s="40">
        <v>0.05</v>
      </c>
      <c r="G5" s="39"/>
      <c r="I5" s="140" t="str">
        <f t="shared" ref="I5:I36" si="0">J5&amp;K5</f>
        <v>1040FRA0450 RETAN</v>
      </c>
      <c r="J5" s="81">
        <v>1040</v>
      </c>
      <c r="K5" s="79" t="s">
        <v>440</v>
      </c>
      <c r="L5" s="80">
        <v>4.6399999999999997E-2</v>
      </c>
    </row>
    <row r="6" spans="2:17" s="142" customFormat="1">
      <c r="C6" s="42">
        <v>24</v>
      </c>
      <c r="D6" s="38"/>
      <c r="E6" s="38"/>
      <c r="F6" s="40">
        <v>0.14000000000000001</v>
      </c>
      <c r="G6" s="39"/>
      <c r="I6" s="191" t="str">
        <f t="shared" si="0"/>
        <v>1040FRA0750 RETBQ</v>
      </c>
      <c r="J6" s="81">
        <v>1040</v>
      </c>
      <c r="K6" s="79" t="s">
        <v>441</v>
      </c>
      <c r="L6" s="80">
        <v>4.6399999999999997E-2</v>
      </c>
    </row>
    <row r="7" spans="2:17" s="142" customFormat="1">
      <c r="C7" s="42">
        <v>51</v>
      </c>
      <c r="D7" s="38"/>
      <c r="E7" s="38"/>
      <c r="F7" s="40">
        <v>0.05</v>
      </c>
      <c r="G7" s="39">
        <v>21</v>
      </c>
      <c r="I7" s="191" t="str">
        <f t="shared" si="0"/>
        <v>1040FRA1000 CILIN</v>
      </c>
      <c r="J7" s="81">
        <v>1040</v>
      </c>
      <c r="K7" s="79" t="s">
        <v>406</v>
      </c>
      <c r="L7" s="80">
        <v>4.6399999999999997E-2</v>
      </c>
    </row>
    <row r="8" spans="2:17" s="142" customFormat="1">
      <c r="B8" s="145"/>
      <c r="C8" s="42">
        <v>52</v>
      </c>
      <c r="D8" s="38"/>
      <c r="E8" s="38"/>
      <c r="F8" s="40">
        <v>0.37</v>
      </c>
      <c r="G8" s="39"/>
      <c r="I8" s="191" t="str">
        <f t="shared" si="0"/>
        <v>1040BTF0002 RETAN</v>
      </c>
      <c r="J8" s="81">
        <v>1040</v>
      </c>
      <c r="K8" s="79" t="s">
        <v>449</v>
      </c>
      <c r="L8" s="80">
        <v>0.14000000000000001</v>
      </c>
    </row>
    <row r="9" spans="2:17" s="142" customFormat="1">
      <c r="I9" s="191" t="str">
        <f t="shared" si="0"/>
        <v>1040BTF0003 REELF</v>
      </c>
      <c r="J9" s="81">
        <v>1040</v>
      </c>
      <c r="K9" s="79" t="s">
        <v>424</v>
      </c>
      <c r="L9" s="80">
        <v>0.14000000000000001</v>
      </c>
    </row>
    <row r="10" spans="2:17" s="142" customFormat="1">
      <c r="I10" s="191" t="str">
        <f t="shared" si="0"/>
        <v>1040BTF0004 REECO</v>
      </c>
      <c r="J10" s="81">
        <v>1040</v>
      </c>
      <c r="K10" s="79" t="s">
        <v>427</v>
      </c>
      <c r="L10" s="80">
        <v>0.14000000000000001</v>
      </c>
    </row>
    <row r="11" spans="2:17" s="142" customFormat="1">
      <c r="I11" s="191" t="str">
        <f t="shared" si="0"/>
        <v>1040BTF0004 RHENK</v>
      </c>
      <c r="J11" s="81">
        <v>1040</v>
      </c>
      <c r="K11" s="79" t="s">
        <v>428</v>
      </c>
      <c r="L11" s="80">
        <v>0.14000000000000001</v>
      </c>
    </row>
    <row r="12" spans="2:17" s="142" customFormat="1">
      <c r="I12" s="191" t="str">
        <f t="shared" si="0"/>
        <v>1040BTF0004 RHKSC</v>
      </c>
      <c r="J12" s="81">
        <v>1040</v>
      </c>
      <c r="K12" s="79" t="s">
        <v>429</v>
      </c>
      <c r="L12" s="80">
        <v>0.14000000000000001</v>
      </c>
    </row>
    <row r="13" spans="2:17" s="142" customFormat="1">
      <c r="I13" s="191" t="str">
        <f t="shared" si="0"/>
        <v>1040BTF0005 AGRON</v>
      </c>
      <c r="J13" s="81">
        <v>1040</v>
      </c>
      <c r="K13" s="79" t="s">
        <v>408</v>
      </c>
      <c r="L13" s="80">
        <v>0.14000000000000001</v>
      </c>
    </row>
    <row r="14" spans="2:17" s="142" customFormat="1">
      <c r="I14" s="191" t="str">
        <f t="shared" si="0"/>
        <v>1040BTF0005 BAYER</v>
      </c>
      <c r="J14" s="81">
        <v>1040</v>
      </c>
      <c r="K14" s="79" t="s">
        <v>450</v>
      </c>
      <c r="L14" s="80">
        <v>0.14000000000000001</v>
      </c>
    </row>
    <row r="15" spans="2:17" s="142" customFormat="1">
      <c r="I15" s="191" t="str">
        <f t="shared" si="0"/>
        <v>1040BTF0005 FRESE</v>
      </c>
      <c r="J15" s="81">
        <v>1040</v>
      </c>
      <c r="K15" s="79" t="s">
        <v>430</v>
      </c>
      <c r="L15" s="80">
        <v>0.14000000000000001</v>
      </c>
    </row>
    <row r="16" spans="2:17" s="142" customFormat="1">
      <c r="I16" s="191" t="str">
        <f t="shared" si="0"/>
        <v>1040BTF0005 R2CIT</v>
      </c>
      <c r="J16" s="81">
        <v>1040</v>
      </c>
      <c r="K16" s="79" t="s">
        <v>431</v>
      </c>
      <c r="L16" s="80">
        <v>0.14000000000000001</v>
      </c>
    </row>
    <row r="17" spans="3:12" s="142" customFormat="1">
      <c r="I17" s="191" t="str">
        <f t="shared" si="0"/>
        <v>1040BTF0005 R4GRA</v>
      </c>
      <c r="J17" s="81">
        <v>1040</v>
      </c>
      <c r="K17" s="79" t="s">
        <v>418</v>
      </c>
      <c r="L17" s="80">
        <v>0.14000000000000001</v>
      </c>
    </row>
    <row r="18" spans="3:12" s="142" customFormat="1">
      <c r="I18" s="191" t="str">
        <f t="shared" si="0"/>
        <v>1040BTF0005 RAGRO</v>
      </c>
      <c r="J18" s="81">
        <v>1040</v>
      </c>
      <c r="K18" s="79" t="s">
        <v>399</v>
      </c>
      <c r="L18" s="80">
        <v>0.14000000000000001</v>
      </c>
    </row>
    <row r="19" spans="3:12" s="142" customFormat="1">
      <c r="I19" s="191" t="str">
        <f t="shared" si="0"/>
        <v>1040BTF0005 REELF</v>
      </c>
      <c r="J19" s="81">
        <v>1040</v>
      </c>
      <c r="K19" s="79" t="s">
        <v>397</v>
      </c>
      <c r="L19" s="80">
        <v>0.14000000000000001</v>
      </c>
    </row>
    <row r="20" spans="3:12" s="142" customFormat="1">
      <c r="I20" s="191" t="str">
        <f t="shared" si="0"/>
        <v>1040BTF0005 REGRA</v>
      </c>
      <c r="J20" s="81">
        <v>1040</v>
      </c>
      <c r="K20" s="79" t="s">
        <v>432</v>
      </c>
      <c r="L20" s="80">
        <v>0.14000000000000001</v>
      </c>
    </row>
    <row r="21" spans="3:12" s="142" customFormat="1">
      <c r="I21" s="191" t="str">
        <f t="shared" si="0"/>
        <v>1040BTF0005 RERZK</v>
      </c>
      <c r="J21" s="81">
        <v>1040</v>
      </c>
      <c r="K21" s="79" t="s">
        <v>433</v>
      </c>
      <c r="L21" s="80">
        <v>0.14000000000000001</v>
      </c>
    </row>
    <row r="22" spans="3:12" s="142" customFormat="1">
      <c r="I22" s="191" t="str">
        <f t="shared" si="0"/>
        <v>1040BTF0005 RETAN</v>
      </c>
      <c r="J22" s="81">
        <v>1040</v>
      </c>
      <c r="K22" s="79" t="s">
        <v>389</v>
      </c>
      <c r="L22" s="80">
        <v>0.14000000000000001</v>
      </c>
    </row>
    <row r="23" spans="3:12" s="142" customFormat="1">
      <c r="I23" s="191" t="str">
        <f t="shared" si="0"/>
        <v>1040BTF12,5 RAGRO</v>
      </c>
      <c r="J23" s="81">
        <v>1040</v>
      </c>
      <c r="K23" s="79" t="s">
        <v>1108</v>
      </c>
      <c r="L23" s="80">
        <v>0.38</v>
      </c>
    </row>
    <row r="24" spans="3:12" s="142" customFormat="1">
      <c r="I24" s="191" t="str">
        <f t="shared" si="0"/>
        <v>1040BTF0020 CILTA</v>
      </c>
      <c r="J24" s="81">
        <v>1040</v>
      </c>
      <c r="K24" s="79" t="s">
        <v>435</v>
      </c>
      <c r="L24" s="80">
        <v>0.7</v>
      </c>
    </row>
    <row r="25" spans="3:12" s="142" customFormat="1">
      <c r="I25" s="191" t="str">
        <f t="shared" si="0"/>
        <v>1040BTF0020 QTAPC</v>
      </c>
      <c r="J25" s="81">
        <v>1040</v>
      </c>
      <c r="K25" s="79" t="s">
        <v>407</v>
      </c>
      <c r="L25" s="80">
        <v>0.7</v>
      </c>
    </row>
    <row r="26" spans="3:12" s="142" customFormat="1">
      <c r="I26" s="191" t="str">
        <f t="shared" si="0"/>
        <v>1040BTF0020 QTFPC</v>
      </c>
      <c r="J26" s="81">
        <v>1040</v>
      </c>
      <c r="K26" s="79" t="s">
        <v>469</v>
      </c>
      <c r="L26" s="80">
        <v>0.7</v>
      </c>
    </row>
    <row r="27" spans="3:12" s="142" customFormat="1">
      <c r="C27" s="190"/>
      <c r="G27" s="190"/>
      <c r="I27" s="191" t="str">
        <f t="shared" si="0"/>
        <v>1040BTF0020 QUELF</v>
      </c>
      <c r="J27" s="81">
        <v>1040</v>
      </c>
      <c r="K27" s="79" t="s">
        <v>470</v>
      </c>
      <c r="L27" s="80">
        <v>0.7</v>
      </c>
    </row>
    <row r="28" spans="3:12" s="142" customFormat="1">
      <c r="C28" s="190"/>
      <c r="G28" s="190"/>
      <c r="I28" s="191" t="str">
        <f t="shared" si="0"/>
        <v>1040BTF0020 RAGRO</v>
      </c>
      <c r="J28" s="81">
        <v>1040</v>
      </c>
      <c r="K28" s="79" t="s">
        <v>451</v>
      </c>
      <c r="L28" s="80">
        <v>0.7</v>
      </c>
    </row>
    <row r="29" spans="3:12" s="142" customFormat="1">
      <c r="C29" s="190"/>
      <c r="G29" s="190"/>
      <c r="I29" s="191" t="str">
        <f t="shared" si="0"/>
        <v>1040BTF0020 RCAST</v>
      </c>
      <c r="J29" s="81">
        <v>1040</v>
      </c>
      <c r="K29" s="79" t="s">
        <v>426</v>
      </c>
      <c r="L29" s="80">
        <v>0.7</v>
      </c>
    </row>
    <row r="30" spans="3:12" s="142" customFormat="1">
      <c r="C30" s="190"/>
      <c r="G30" s="190"/>
      <c r="I30" s="191" t="str">
        <f t="shared" si="0"/>
        <v>1040BTF0020 RIPIR</v>
      </c>
      <c r="J30" s="81">
        <v>1040</v>
      </c>
      <c r="K30" s="79" t="s">
        <v>453</v>
      </c>
      <c r="L30" s="80">
        <v>0.7</v>
      </c>
    </row>
    <row r="31" spans="3:12" s="142" customFormat="1">
      <c r="C31" s="198"/>
      <c r="G31" s="39"/>
      <c r="I31" s="191" t="str">
        <f t="shared" si="0"/>
        <v>1040BTF0020 RTAN2</v>
      </c>
      <c r="J31" s="81">
        <v>1040</v>
      </c>
      <c r="K31" s="79" t="s">
        <v>403</v>
      </c>
      <c r="L31" s="80">
        <v>0.7</v>
      </c>
    </row>
    <row r="32" spans="3:12" s="142" customFormat="1">
      <c r="C32" s="198"/>
      <c r="G32" s="39"/>
      <c r="I32" s="191" t="str">
        <f t="shared" si="0"/>
        <v>1040BTF0020 RTAN3</v>
      </c>
      <c r="J32" s="81">
        <v>1040</v>
      </c>
      <c r="K32" s="79" t="s">
        <v>402</v>
      </c>
      <c r="L32" s="80">
        <v>0.7</v>
      </c>
    </row>
    <row r="33" spans="3:12" s="142" customFormat="1">
      <c r="C33" s="198"/>
      <c r="G33" s="39"/>
      <c r="I33" s="191" t="str">
        <f t="shared" si="0"/>
        <v>1040BTF0020 RTAN4</v>
      </c>
      <c r="J33" s="81">
        <v>1040</v>
      </c>
      <c r="K33" s="79" t="s">
        <v>436</v>
      </c>
      <c r="L33" s="80">
        <v>0.7</v>
      </c>
    </row>
    <row r="34" spans="3:12" s="142" customFormat="1">
      <c r="C34" s="198"/>
      <c r="G34" s="39"/>
      <c r="I34" s="191" t="str">
        <f t="shared" si="0"/>
        <v>1040BTF0020 SHELL</v>
      </c>
      <c r="J34" s="81">
        <v>1040</v>
      </c>
      <c r="K34" s="79" t="s">
        <v>452</v>
      </c>
      <c r="L34" s="80">
        <v>0.7</v>
      </c>
    </row>
    <row r="35" spans="3:12" s="142" customFormat="1">
      <c r="C35" s="198"/>
      <c r="G35" s="39"/>
      <c r="I35" s="191" t="str">
        <f t="shared" si="0"/>
        <v>1040BTF0020 RARLA</v>
      </c>
      <c r="J35" s="81">
        <v>1040</v>
      </c>
      <c r="K35" s="79" t="s">
        <v>756</v>
      </c>
      <c r="L35" s="80">
        <v>0.7</v>
      </c>
    </row>
    <row r="36" spans="3:12" s="142" customFormat="1">
      <c r="C36" s="198"/>
      <c r="G36" s="39"/>
      <c r="I36" s="191" t="str">
        <f t="shared" si="0"/>
        <v>1040TTF0020 CILTA</v>
      </c>
      <c r="J36" s="81">
        <v>1040</v>
      </c>
      <c r="K36" s="79" t="s">
        <v>417</v>
      </c>
      <c r="L36" s="80">
        <v>0.7</v>
      </c>
    </row>
    <row r="37" spans="3:12" s="142" customFormat="1">
      <c r="C37" s="198"/>
      <c r="G37" s="39"/>
      <c r="I37" s="191" t="str">
        <f t="shared" ref="I37:I68" si="1">J37&amp;K37</f>
        <v>1040BTF0022 REATA</v>
      </c>
      <c r="J37" s="81">
        <v>1040</v>
      </c>
      <c r="K37" s="79" t="s">
        <v>298</v>
      </c>
      <c r="L37" s="80">
        <v>0.7</v>
      </c>
    </row>
    <row r="38" spans="3:12" s="142" customFormat="1">
      <c r="C38" s="198"/>
      <c r="G38" s="39"/>
      <c r="I38" s="191" t="str">
        <f t="shared" si="1"/>
        <v>1040BTF0025 FOS1.3</v>
      </c>
      <c r="J38" s="81">
        <v>1040</v>
      </c>
      <c r="K38" s="79" t="s">
        <v>302</v>
      </c>
      <c r="L38" s="80">
        <v>0.7</v>
      </c>
    </row>
    <row r="39" spans="3:12" s="142" customFormat="1">
      <c r="C39" s="198"/>
      <c r="G39" s="39"/>
      <c r="I39" s="191" t="str">
        <f t="shared" si="1"/>
        <v>1040BTF0025 NITRO</v>
      </c>
      <c r="J39" s="81">
        <v>1040</v>
      </c>
      <c r="K39" s="79" t="s">
        <v>437</v>
      </c>
      <c r="L39" s="80">
        <v>0.7</v>
      </c>
    </row>
    <row r="40" spans="3:12" s="142" customFormat="1">
      <c r="C40" s="198"/>
      <c r="G40" s="39"/>
      <c r="I40" s="191" t="str">
        <f t="shared" si="1"/>
        <v>1040BTF0025 QTAPC</v>
      </c>
      <c r="J40" s="81">
        <v>1040</v>
      </c>
      <c r="K40" s="147" t="s">
        <v>438</v>
      </c>
      <c r="L40" s="80">
        <v>0.7</v>
      </c>
    </row>
    <row r="41" spans="3:12" s="142" customFormat="1">
      <c r="C41" s="198"/>
      <c r="G41" s="39"/>
      <c r="I41" s="191" t="str">
        <f t="shared" si="1"/>
        <v>1040BTF0025 RTAN2</v>
      </c>
      <c r="J41" s="81">
        <v>1040</v>
      </c>
      <c r="K41" s="79" t="s">
        <v>390</v>
      </c>
      <c r="L41" s="80">
        <v>0.7</v>
      </c>
    </row>
    <row r="42" spans="3:12" s="142" customFormat="1">
      <c r="C42" s="198"/>
      <c r="G42" s="39"/>
      <c r="I42" s="191" t="str">
        <f t="shared" si="1"/>
        <v>1040BTF0030 FASTA</v>
      </c>
      <c r="J42" s="81">
        <v>1040</v>
      </c>
      <c r="K42" s="79" t="s">
        <v>410</v>
      </c>
      <c r="L42" s="80">
        <v>2.4</v>
      </c>
    </row>
    <row r="43" spans="3:12" s="142" customFormat="1">
      <c r="C43" s="198"/>
      <c r="G43" s="39"/>
      <c r="I43" s="191" t="str">
        <f t="shared" si="1"/>
        <v>1040BTF0030 RBQTA</v>
      </c>
      <c r="J43" s="81">
        <v>1040</v>
      </c>
      <c r="K43" s="79" t="s">
        <v>398</v>
      </c>
      <c r="L43" s="80">
        <v>2.4</v>
      </c>
    </row>
    <row r="44" spans="3:12" s="142" customFormat="1">
      <c r="C44" s="198"/>
      <c r="G44" s="39"/>
      <c r="I44" s="191" t="str">
        <f t="shared" si="1"/>
        <v>1040BTF0030 RTAN2</v>
      </c>
      <c r="J44" s="81">
        <v>1040</v>
      </c>
      <c r="K44" s="79" t="s">
        <v>404</v>
      </c>
      <c r="L44" s="80">
        <v>2.4</v>
      </c>
    </row>
    <row r="45" spans="3:12" s="142" customFormat="1">
      <c r="C45" s="198"/>
      <c r="G45" s="39"/>
      <c r="I45" s="191" t="str">
        <f t="shared" si="1"/>
        <v>1040TTR0030 CILIN</v>
      </c>
      <c r="J45" s="81">
        <v>1040</v>
      </c>
      <c r="K45" s="79" t="s">
        <v>413</v>
      </c>
      <c r="L45" s="80">
        <v>2.4</v>
      </c>
    </row>
    <row r="46" spans="3:12" s="142" customFormat="1">
      <c r="C46" s="198"/>
      <c r="G46" s="39"/>
      <c r="I46" s="191" t="str">
        <f t="shared" si="1"/>
        <v>1040TTR0030 CILLQ</v>
      </c>
      <c r="J46" s="81">
        <v>1040</v>
      </c>
      <c r="K46" s="79" t="s">
        <v>414</v>
      </c>
      <c r="L46" s="80">
        <v>2.4</v>
      </c>
    </row>
    <row r="47" spans="3:12" s="142" customFormat="1">
      <c r="I47" s="191" t="str">
        <f t="shared" si="1"/>
        <v>1040BTF0050 FAS 2.</v>
      </c>
      <c r="J47" s="81">
        <v>1040</v>
      </c>
      <c r="K47" s="79" t="s">
        <v>303</v>
      </c>
      <c r="L47" s="80">
        <v>2.4</v>
      </c>
    </row>
    <row r="48" spans="3:12" s="142" customFormat="1">
      <c r="I48" s="191" t="str">
        <f t="shared" si="1"/>
        <v>1040BTF0050 FASTA</v>
      </c>
      <c r="J48" s="81">
        <v>1040</v>
      </c>
      <c r="K48" s="79" t="s">
        <v>391</v>
      </c>
      <c r="L48" s="80">
        <v>2.4</v>
      </c>
    </row>
    <row r="49" spans="3:12" s="142" customFormat="1">
      <c r="I49" s="191" t="str">
        <f t="shared" si="1"/>
        <v>1040BTF0050 FASTC</v>
      </c>
      <c r="J49" s="81">
        <v>1040</v>
      </c>
      <c r="K49" s="79" t="s">
        <v>439</v>
      </c>
      <c r="L49" s="80">
        <v>2.4</v>
      </c>
    </row>
    <row r="50" spans="3:12" s="142" customFormat="1">
      <c r="I50" s="191" t="str">
        <f t="shared" si="1"/>
        <v>1040TTR0050 CILIN</v>
      </c>
      <c r="J50" s="81">
        <v>1040</v>
      </c>
      <c r="K50" s="79" t="s">
        <v>401</v>
      </c>
      <c r="L50" s="80">
        <v>2.4</v>
      </c>
    </row>
    <row r="51" spans="3:12" s="142" customFormat="1">
      <c r="I51" s="191" t="str">
        <f t="shared" si="1"/>
        <v>1040BTF0060 FASPB</v>
      </c>
      <c r="J51" s="81">
        <v>1040</v>
      </c>
      <c r="K51" s="79" t="s">
        <v>425</v>
      </c>
      <c r="L51" s="80">
        <v>2.4</v>
      </c>
    </row>
    <row r="52" spans="3:12" s="142" customFormat="1">
      <c r="I52" s="191" t="str">
        <f t="shared" si="1"/>
        <v>1040BTF0060 FASTA</v>
      </c>
      <c r="J52" s="81">
        <v>1040</v>
      </c>
      <c r="K52" s="79" t="s">
        <v>422</v>
      </c>
      <c r="L52" s="80">
        <v>2.4</v>
      </c>
    </row>
    <row r="53" spans="3:12" s="142" customFormat="1">
      <c r="I53" s="191" t="str">
        <f t="shared" si="1"/>
        <v>1040TTF0100 CECLA</v>
      </c>
      <c r="J53" s="81">
        <v>1040</v>
      </c>
      <c r="K53" s="79" t="s">
        <v>421</v>
      </c>
      <c r="L53" s="80">
        <v>3.06</v>
      </c>
    </row>
    <row r="54" spans="3:12" s="142" customFormat="1">
      <c r="C54" s="190"/>
      <c r="G54" s="190"/>
      <c r="I54" s="191" t="str">
        <f t="shared" si="1"/>
        <v>1040TTF0100 CILBE</v>
      </c>
      <c r="J54" s="81">
        <v>1040</v>
      </c>
      <c r="K54" s="79" t="s">
        <v>420</v>
      </c>
      <c r="L54" s="80">
        <v>3.06</v>
      </c>
    </row>
    <row r="55" spans="3:12" s="142" customFormat="1">
      <c r="I55" s="191" t="str">
        <f t="shared" si="1"/>
        <v>1040TTF0200 ELACO</v>
      </c>
      <c r="J55" s="81">
        <v>1040</v>
      </c>
      <c r="K55" s="79" t="s">
        <v>393</v>
      </c>
      <c r="L55" s="80">
        <v>3.06</v>
      </c>
    </row>
    <row r="56" spans="3:12" s="142" customFormat="1">
      <c r="I56" s="191" t="str">
        <f t="shared" si="1"/>
        <v>1040TTF0200 ELACO1</v>
      </c>
      <c r="J56" s="81">
        <v>1040</v>
      </c>
      <c r="K56" s="79" t="s">
        <v>304</v>
      </c>
      <c r="L56" s="80">
        <v>3.06</v>
      </c>
    </row>
    <row r="57" spans="3:12" s="142" customFormat="1">
      <c r="I57" s="191" t="str">
        <f t="shared" si="1"/>
        <v>1040TTF0200 ELANE</v>
      </c>
      <c r="J57" s="81">
        <v>1040</v>
      </c>
      <c r="K57" s="79" t="s">
        <v>409</v>
      </c>
      <c r="L57" s="80">
        <v>3.06</v>
      </c>
    </row>
    <row r="58" spans="3:12" s="142" customFormat="1">
      <c r="I58" s="191" t="str">
        <f t="shared" si="1"/>
        <v>1040TTF0210 CILBE</v>
      </c>
      <c r="J58" s="81">
        <v>1040</v>
      </c>
      <c r="K58" s="79" t="s">
        <v>419</v>
      </c>
      <c r="L58" s="80">
        <v>3.06</v>
      </c>
    </row>
    <row r="59" spans="3:12" s="142" customFormat="1">
      <c r="I59" s="191" t="str">
        <f t="shared" si="1"/>
        <v>1040TTF0220 LRING</v>
      </c>
      <c r="J59" s="81">
        <v>1040</v>
      </c>
      <c r="K59" s="147" t="s">
        <v>340</v>
      </c>
      <c r="L59" s="80">
        <v>3.06</v>
      </c>
    </row>
    <row r="60" spans="3:12" s="142" customFormat="1">
      <c r="I60" s="191" t="str">
        <f t="shared" si="1"/>
        <v>1040TTF0250 CILBE</v>
      </c>
      <c r="J60" s="81">
        <v>1040</v>
      </c>
      <c r="K60" s="79" t="s">
        <v>442</v>
      </c>
      <c r="L60" s="80">
        <v>3.06</v>
      </c>
    </row>
    <row r="61" spans="3:12" s="142" customFormat="1">
      <c r="I61" s="191" t="str">
        <f t="shared" si="1"/>
        <v>1040TTF0250</v>
      </c>
      <c r="J61" s="81">
        <v>1040</v>
      </c>
      <c r="K61" s="79" t="s">
        <v>2795</v>
      </c>
      <c r="L61" s="80">
        <v>3.06</v>
      </c>
    </row>
    <row r="62" spans="3:12" s="142" customFormat="1">
      <c r="I62" s="191" t="str">
        <f t="shared" si="1"/>
        <v>1040TTR0100 CILIN</v>
      </c>
      <c r="J62" s="81">
        <v>1040</v>
      </c>
      <c r="K62" s="79" t="s">
        <v>443</v>
      </c>
      <c r="L62" s="80">
        <v>3.06</v>
      </c>
    </row>
    <row r="63" spans="3:12" s="142" customFormat="1">
      <c r="I63" s="191" t="str">
        <f t="shared" si="1"/>
        <v>1040TTR0100 VANLQ</v>
      </c>
      <c r="J63" s="81">
        <v>1040</v>
      </c>
      <c r="K63" s="79" t="s">
        <v>411</v>
      </c>
      <c r="L63" s="80">
        <v>3.06</v>
      </c>
    </row>
    <row r="64" spans="3:12" s="142" customFormat="1">
      <c r="I64" s="191" t="str">
        <f t="shared" si="1"/>
        <v>1040TTR0100 VLCLA</v>
      </c>
      <c r="J64" s="81">
        <v>1040</v>
      </c>
      <c r="K64" s="79" t="s">
        <v>415</v>
      </c>
      <c r="L64" s="80">
        <v>3.06</v>
      </c>
    </row>
    <row r="65" spans="3:12" s="142" customFormat="1">
      <c r="I65" s="191" t="str">
        <f t="shared" si="1"/>
        <v>1040TTR0200 CILIN</v>
      </c>
      <c r="J65" s="81">
        <v>1040</v>
      </c>
      <c r="K65" s="79" t="s">
        <v>444</v>
      </c>
      <c r="L65" s="80">
        <v>3.06</v>
      </c>
    </row>
    <row r="66" spans="3:12" s="142" customFormat="1">
      <c r="I66" s="191" t="str">
        <f t="shared" si="1"/>
        <v>1040TTR0200 CROSC</v>
      </c>
      <c r="J66" s="81">
        <v>1040</v>
      </c>
      <c r="K66" s="79" t="s">
        <v>394</v>
      </c>
      <c r="L66" s="80">
        <v>3.06</v>
      </c>
    </row>
    <row r="67" spans="3:12" s="142" customFormat="1">
      <c r="I67" s="191" t="str">
        <f t="shared" si="1"/>
        <v>1040TTR0200 VANLQ</v>
      </c>
      <c r="J67" s="81">
        <v>1040</v>
      </c>
      <c r="K67" s="79" t="s">
        <v>412</v>
      </c>
      <c r="L67" s="80">
        <v>3.06</v>
      </c>
    </row>
    <row r="68" spans="3:12" s="142" customFormat="1">
      <c r="I68" s="191" t="str">
        <f t="shared" si="1"/>
        <v>1040TTR0200 VLCLA</v>
      </c>
      <c r="J68" s="81">
        <v>1040</v>
      </c>
      <c r="K68" s="79" t="s">
        <v>416</v>
      </c>
      <c r="L68" s="80">
        <v>3.06</v>
      </c>
    </row>
    <row r="69" spans="3:12" s="142" customFormat="1">
      <c r="I69" s="191" t="str">
        <f t="shared" ref="I69:I100" si="2">J69&amp;K69</f>
        <v>1040TTR0230 CROSC</v>
      </c>
      <c r="J69" s="81">
        <v>1040</v>
      </c>
      <c r="K69" s="79" t="s">
        <v>445</v>
      </c>
      <c r="L69" s="80">
        <v>3.06</v>
      </c>
    </row>
    <row r="70" spans="3:12" s="142" customFormat="1">
      <c r="I70" s="191" t="str">
        <f t="shared" si="2"/>
        <v>1040BTF0020 PETRO</v>
      </c>
      <c r="J70" s="81">
        <v>1040</v>
      </c>
      <c r="K70" s="79" t="s">
        <v>759</v>
      </c>
      <c r="L70" s="80">
        <v>0.7</v>
      </c>
    </row>
    <row r="71" spans="3:12" s="142" customFormat="1">
      <c r="I71" s="191" t="str">
        <f t="shared" si="2"/>
        <v>1858TTR0200 VANLQ</v>
      </c>
      <c r="J71" s="81">
        <v>1858</v>
      </c>
      <c r="K71" s="79" t="s">
        <v>412</v>
      </c>
      <c r="L71" s="80">
        <v>3.06</v>
      </c>
    </row>
    <row r="72" spans="3:12" s="142" customFormat="1">
      <c r="I72" s="191" t="str">
        <f t="shared" si="2"/>
        <v>2060TF 200</v>
      </c>
      <c r="J72" s="81">
        <v>2060</v>
      </c>
      <c r="K72" s="79" t="s">
        <v>294</v>
      </c>
      <c r="L72" s="80">
        <v>2.12</v>
      </c>
    </row>
    <row r="73" spans="3:12" s="142" customFormat="1">
      <c r="I73" s="191" t="str">
        <f t="shared" si="2"/>
        <v>2060TF 210</v>
      </c>
      <c r="J73" s="81">
        <v>2060</v>
      </c>
      <c r="K73" s="79" t="s">
        <v>295</v>
      </c>
      <c r="L73" s="80">
        <v>2.12</v>
      </c>
    </row>
    <row r="74" spans="3:12" s="142" customFormat="1">
      <c r="I74" s="191" t="str">
        <f t="shared" si="2"/>
        <v>2060TR 200</v>
      </c>
      <c r="J74" s="81">
        <v>2060</v>
      </c>
      <c r="K74" s="79" t="s">
        <v>293</v>
      </c>
      <c r="L74" s="80">
        <v>2.12</v>
      </c>
    </row>
    <row r="75" spans="3:12" s="142" customFormat="1">
      <c r="I75" s="191" t="str">
        <f t="shared" si="2"/>
        <v>2060TR 210</v>
      </c>
      <c r="J75" s="81">
        <v>2060</v>
      </c>
      <c r="K75" s="79" t="s">
        <v>392</v>
      </c>
      <c r="L75" s="80">
        <v>2.12</v>
      </c>
    </row>
    <row r="76" spans="3:12" s="142" customFormat="1">
      <c r="I76" s="191" t="str">
        <f t="shared" si="2"/>
        <v>2061TF 200</v>
      </c>
      <c r="J76" s="81">
        <v>2061</v>
      </c>
      <c r="K76" s="79" t="s">
        <v>294</v>
      </c>
      <c r="L76" s="80">
        <v>1.8</v>
      </c>
    </row>
    <row r="77" spans="3:12" s="142" customFormat="1">
      <c r="I77" s="191" t="str">
        <f t="shared" si="2"/>
        <v>2061TF 210</v>
      </c>
      <c r="J77" s="81">
        <v>2061</v>
      </c>
      <c r="K77" s="79" t="s">
        <v>295</v>
      </c>
      <c r="L77" s="80">
        <v>1.8</v>
      </c>
    </row>
    <row r="78" spans="3:12" s="142" customFormat="1">
      <c r="I78" s="191" t="str">
        <f t="shared" si="2"/>
        <v>2061TR 200</v>
      </c>
      <c r="J78" s="81">
        <v>2061</v>
      </c>
      <c r="K78" s="79" t="s">
        <v>293</v>
      </c>
      <c r="L78" s="80">
        <v>1.8</v>
      </c>
    </row>
    <row r="79" spans="3:12" s="142" customFormat="1">
      <c r="C79" s="190"/>
      <c r="G79" s="190"/>
      <c r="I79" s="191" t="str">
        <f t="shared" si="2"/>
        <v>2061TR 210</v>
      </c>
      <c r="J79" s="81">
        <v>2061</v>
      </c>
      <c r="K79" s="79" t="s">
        <v>392</v>
      </c>
      <c r="L79" s="80">
        <v>1.8</v>
      </c>
    </row>
    <row r="80" spans="3:12" s="142" customFormat="1">
      <c r="C80" s="190"/>
      <c r="G80" s="190"/>
      <c r="I80" s="191" t="str">
        <f t="shared" si="2"/>
        <v>2064TF 200</v>
      </c>
      <c r="J80" s="81">
        <v>2064</v>
      </c>
      <c r="K80" s="79" t="s">
        <v>294</v>
      </c>
      <c r="L80" s="80">
        <v>2.64</v>
      </c>
    </row>
    <row r="81" spans="3:16384" s="142" customFormat="1">
      <c r="C81" s="190"/>
      <c r="G81" s="190"/>
      <c r="I81" s="191" t="str">
        <f t="shared" si="2"/>
        <v>2064TF 210</v>
      </c>
      <c r="J81" s="81">
        <v>2064</v>
      </c>
      <c r="K81" s="79" t="s">
        <v>295</v>
      </c>
      <c r="L81" s="80">
        <v>2.64</v>
      </c>
    </row>
    <row r="82" spans="3:16384" s="142" customFormat="1">
      <c r="C82" s="198"/>
      <c r="G82" s="39"/>
      <c r="I82" s="191" t="str">
        <f t="shared" si="2"/>
        <v>2064TR 200</v>
      </c>
      <c r="J82" s="81">
        <v>2064</v>
      </c>
      <c r="K82" s="79" t="s">
        <v>293</v>
      </c>
      <c r="L82" s="80">
        <v>2.64</v>
      </c>
    </row>
    <row r="83" spans="3:16384" s="142" customFormat="1">
      <c r="C83" s="190"/>
      <c r="G83" s="190"/>
      <c r="I83" s="191" t="str">
        <f t="shared" si="2"/>
        <v>2064TR 210</v>
      </c>
      <c r="J83" s="81">
        <v>2064</v>
      </c>
      <c r="K83" s="79" t="s">
        <v>392</v>
      </c>
      <c r="L83" s="80">
        <v>2.64</v>
      </c>
    </row>
    <row r="84" spans="3:16384" s="142" customFormat="1">
      <c r="C84" s="190"/>
      <c r="G84" s="190"/>
      <c r="I84" s="191" t="str">
        <f t="shared" si="2"/>
        <v>2878TF 200</v>
      </c>
      <c r="J84" s="81">
        <v>2878</v>
      </c>
      <c r="K84" s="79" t="s">
        <v>294</v>
      </c>
      <c r="L84" s="80">
        <v>2.64</v>
      </c>
    </row>
    <row r="85" spans="3:16384" s="142" customFormat="1">
      <c r="C85" s="190"/>
      <c r="G85" s="190"/>
      <c r="I85" s="191" t="str">
        <f t="shared" si="2"/>
        <v>2878TR 200</v>
      </c>
      <c r="J85" s="81">
        <v>2878</v>
      </c>
      <c r="K85" s="79" t="s">
        <v>293</v>
      </c>
      <c r="L85" s="80">
        <v>2.64</v>
      </c>
    </row>
    <row r="86" spans="3:16384" s="142" customFormat="1">
      <c r="C86" s="41"/>
      <c r="G86" s="39"/>
      <c r="H86" s="190"/>
      <c r="I86" s="191" t="str">
        <f t="shared" si="2"/>
        <v>4010BTF1000 QDIBC</v>
      </c>
      <c r="J86" s="81">
        <v>4010</v>
      </c>
      <c r="K86" s="79" t="s">
        <v>405</v>
      </c>
      <c r="L86" s="80">
        <v>7.52</v>
      </c>
      <c r="M86" s="190"/>
      <c r="N86" s="19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  <c r="Z86" s="190"/>
      <c r="AA86" s="190"/>
      <c r="AB86" s="190"/>
      <c r="AC86" s="190"/>
      <c r="AD86" s="190"/>
      <c r="AE86" s="190"/>
      <c r="AF86" s="190"/>
      <c r="AG86" s="190"/>
      <c r="AH86" s="190"/>
      <c r="AI86" s="190"/>
      <c r="AJ86" s="190"/>
      <c r="AK86" s="190"/>
      <c r="AL86" s="190"/>
      <c r="AM86" s="190"/>
      <c r="AN86" s="190"/>
      <c r="AO86" s="190"/>
      <c r="AP86" s="190"/>
      <c r="AQ86" s="190"/>
      <c r="AR86" s="190"/>
      <c r="AS86" s="190"/>
      <c r="AT86" s="190"/>
      <c r="AU86" s="190"/>
      <c r="AV86" s="190"/>
      <c r="AW86" s="190"/>
      <c r="AX86" s="190"/>
      <c r="AY86" s="190"/>
      <c r="AZ86" s="190"/>
      <c r="BA86" s="190"/>
      <c r="BB86" s="190"/>
      <c r="BC86" s="190"/>
      <c r="BD86" s="190"/>
      <c r="BE86" s="190"/>
      <c r="BF86" s="190"/>
      <c r="BG86" s="190"/>
      <c r="BH86" s="190"/>
      <c r="BI86" s="190"/>
      <c r="BJ86" s="190"/>
      <c r="BK86" s="190"/>
      <c r="BL86" s="190"/>
      <c r="BM86" s="190"/>
      <c r="BN86" s="190"/>
      <c r="BO86" s="190"/>
      <c r="BP86" s="190"/>
      <c r="BQ86" s="190"/>
      <c r="BR86" s="190"/>
      <c r="BS86" s="190"/>
      <c r="BT86" s="190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190"/>
      <c r="CO86" s="190"/>
      <c r="CP86" s="190"/>
      <c r="CQ86" s="190"/>
      <c r="CR86" s="190"/>
      <c r="CS86" s="190"/>
      <c r="CT86" s="190"/>
      <c r="CU86" s="190"/>
      <c r="CV86" s="190"/>
      <c r="CW86" s="190"/>
      <c r="CX86" s="190"/>
      <c r="CY86" s="190"/>
      <c r="CZ86" s="190"/>
      <c r="DA86" s="190"/>
      <c r="DB86" s="190"/>
      <c r="DC86" s="190"/>
      <c r="DD86" s="190"/>
      <c r="DE86" s="190"/>
      <c r="DF86" s="190"/>
      <c r="DG86" s="190"/>
      <c r="DH86" s="190"/>
      <c r="DI86" s="190"/>
      <c r="DJ86" s="190"/>
      <c r="DK86" s="190"/>
      <c r="DL86" s="190"/>
      <c r="DM86" s="190"/>
      <c r="DN86" s="190"/>
      <c r="DO86" s="190"/>
      <c r="DP86" s="190"/>
      <c r="DQ86" s="190"/>
      <c r="DR86" s="190"/>
      <c r="DS86" s="190"/>
      <c r="DT86" s="190"/>
      <c r="DU86" s="190"/>
      <c r="DV86" s="190"/>
      <c r="DW86" s="190"/>
      <c r="DX86" s="190"/>
      <c r="DY86" s="190"/>
      <c r="DZ86" s="190"/>
      <c r="EA86" s="190"/>
      <c r="EB86" s="190"/>
      <c r="EC86" s="190"/>
      <c r="ED86" s="190"/>
      <c r="EE86" s="190"/>
      <c r="EF86" s="190"/>
      <c r="EG86" s="190"/>
      <c r="EH86" s="190"/>
      <c r="EI86" s="190"/>
      <c r="EJ86" s="190"/>
      <c r="EK86" s="190"/>
      <c r="EL86" s="190"/>
      <c r="EM86" s="190"/>
      <c r="EN86" s="190"/>
      <c r="EO86" s="190"/>
      <c r="EP86" s="190"/>
      <c r="EQ86" s="190"/>
      <c r="ER86" s="190"/>
      <c r="ES86" s="190"/>
      <c r="ET86" s="190"/>
      <c r="EU86" s="190"/>
      <c r="EV86" s="190"/>
      <c r="EW86" s="190"/>
      <c r="EX86" s="190"/>
      <c r="EY86" s="190"/>
      <c r="EZ86" s="190"/>
      <c r="FA86" s="190"/>
      <c r="FB86" s="190"/>
      <c r="FC86" s="190"/>
      <c r="FD86" s="190"/>
      <c r="FE86" s="190"/>
      <c r="FF86" s="190"/>
      <c r="FG86" s="190"/>
      <c r="FH86" s="190"/>
      <c r="FI86" s="190"/>
      <c r="FJ86" s="190"/>
      <c r="FK86" s="190"/>
      <c r="FL86" s="190"/>
      <c r="FM86" s="190"/>
      <c r="FN86" s="190"/>
      <c r="FO86" s="190"/>
      <c r="FP86" s="190"/>
      <c r="FQ86" s="190"/>
      <c r="FR86" s="190"/>
      <c r="FS86" s="190"/>
      <c r="FT86" s="190"/>
      <c r="FU86" s="190"/>
      <c r="FV86" s="190"/>
      <c r="FW86" s="190"/>
      <c r="FX86" s="190"/>
      <c r="FY86" s="190"/>
      <c r="FZ86" s="190"/>
      <c r="GA86" s="190"/>
      <c r="GB86" s="190"/>
      <c r="GC86" s="190"/>
      <c r="GD86" s="190"/>
      <c r="GE86" s="190"/>
      <c r="GF86" s="190"/>
      <c r="GG86" s="190"/>
      <c r="GH86" s="190"/>
      <c r="GI86" s="190"/>
      <c r="GJ86" s="190"/>
      <c r="GK86" s="190"/>
      <c r="GL86" s="190"/>
      <c r="GM86" s="190"/>
      <c r="GN86" s="190"/>
      <c r="GO86" s="190"/>
      <c r="GP86" s="190"/>
      <c r="GQ86" s="190"/>
      <c r="GR86" s="190"/>
      <c r="GS86" s="190"/>
      <c r="GT86" s="190"/>
      <c r="GU86" s="190"/>
      <c r="GV86" s="190"/>
      <c r="GW86" s="190"/>
      <c r="GX86" s="190"/>
      <c r="GY86" s="190"/>
      <c r="GZ86" s="190"/>
      <c r="HA86" s="190"/>
      <c r="HB86" s="190"/>
      <c r="HC86" s="190"/>
      <c r="HD86" s="190"/>
      <c r="HE86" s="190"/>
      <c r="HF86" s="190"/>
      <c r="HG86" s="190"/>
      <c r="HH86" s="190"/>
      <c r="HI86" s="190"/>
      <c r="HJ86" s="190"/>
      <c r="HK86" s="190"/>
      <c r="HL86" s="190"/>
      <c r="HM86" s="190"/>
      <c r="HN86" s="190"/>
      <c r="HO86" s="190"/>
      <c r="HP86" s="190"/>
      <c r="HQ86" s="190"/>
      <c r="HR86" s="190"/>
      <c r="HS86" s="190"/>
      <c r="HT86" s="190"/>
      <c r="HU86" s="190"/>
      <c r="HV86" s="190"/>
      <c r="HW86" s="190"/>
      <c r="HX86" s="190"/>
      <c r="HY86" s="190"/>
      <c r="HZ86" s="190"/>
      <c r="IA86" s="190"/>
      <c r="IB86" s="190"/>
      <c r="IC86" s="190"/>
      <c r="ID86" s="190"/>
      <c r="IE86" s="190"/>
      <c r="IF86" s="190"/>
      <c r="IG86" s="190"/>
      <c r="IH86" s="190"/>
      <c r="II86" s="190"/>
      <c r="IJ86" s="190"/>
      <c r="IK86" s="190"/>
      <c r="IL86" s="190"/>
      <c r="IM86" s="190"/>
      <c r="IN86" s="190"/>
      <c r="IO86" s="190"/>
      <c r="IP86" s="190"/>
      <c r="IQ86" s="190"/>
      <c r="IR86" s="190"/>
      <c r="IS86" s="190"/>
      <c r="IT86" s="190"/>
      <c r="IU86" s="190"/>
      <c r="IV86" s="190"/>
      <c r="IW86" s="190"/>
      <c r="IX86" s="190"/>
      <c r="IY86" s="190"/>
      <c r="IZ86" s="190"/>
      <c r="JA86" s="190"/>
      <c r="JB86" s="190"/>
      <c r="JC86" s="190"/>
      <c r="JD86" s="190"/>
      <c r="JE86" s="190"/>
      <c r="JF86" s="190"/>
      <c r="JG86" s="190"/>
      <c r="JH86" s="190"/>
      <c r="JI86" s="190"/>
      <c r="JJ86" s="190"/>
      <c r="JK86" s="190"/>
      <c r="JL86" s="190"/>
      <c r="JM86" s="190"/>
      <c r="JN86" s="190"/>
      <c r="JO86" s="190"/>
      <c r="JP86" s="190"/>
      <c r="JQ86" s="190"/>
      <c r="JR86" s="190"/>
      <c r="JS86" s="190"/>
      <c r="JT86" s="190"/>
      <c r="JU86" s="190"/>
      <c r="JV86" s="190"/>
      <c r="JW86" s="190"/>
      <c r="JX86" s="190"/>
      <c r="JY86" s="190"/>
      <c r="JZ86" s="190"/>
      <c r="KA86" s="190"/>
      <c r="KB86" s="190"/>
      <c r="KC86" s="190"/>
      <c r="KD86" s="190"/>
      <c r="KE86" s="190"/>
      <c r="KF86" s="190"/>
      <c r="KG86" s="190"/>
      <c r="KH86" s="190"/>
      <c r="KI86" s="190"/>
      <c r="KJ86" s="190"/>
      <c r="KK86" s="190"/>
      <c r="KL86" s="190"/>
      <c r="KM86" s="190"/>
      <c r="KN86" s="190"/>
      <c r="KO86" s="190"/>
      <c r="KP86" s="190"/>
      <c r="KQ86" s="190"/>
      <c r="KR86" s="190"/>
      <c r="KS86" s="190"/>
      <c r="KT86" s="190"/>
      <c r="KU86" s="190"/>
      <c r="KV86" s="190"/>
      <c r="KW86" s="190"/>
      <c r="KX86" s="190"/>
      <c r="KY86" s="190"/>
      <c r="KZ86" s="190"/>
      <c r="LA86" s="190"/>
      <c r="LB86" s="190"/>
      <c r="LC86" s="190"/>
      <c r="LD86" s="190"/>
      <c r="LE86" s="190"/>
      <c r="LF86" s="190"/>
      <c r="LG86" s="190"/>
      <c r="LH86" s="190"/>
      <c r="LI86" s="190"/>
      <c r="LJ86" s="190"/>
      <c r="LK86" s="190"/>
      <c r="LL86" s="190"/>
      <c r="LM86" s="190"/>
      <c r="LN86" s="190"/>
      <c r="LO86" s="190"/>
      <c r="LP86" s="190"/>
      <c r="LQ86" s="190"/>
      <c r="LR86" s="190"/>
      <c r="LS86" s="190"/>
      <c r="LT86" s="190"/>
      <c r="LU86" s="190"/>
      <c r="LV86" s="190"/>
      <c r="LW86" s="190"/>
      <c r="LX86" s="190"/>
      <c r="LY86" s="190"/>
      <c r="LZ86" s="190"/>
      <c r="MA86" s="190"/>
      <c r="MB86" s="190"/>
      <c r="MC86" s="190"/>
      <c r="MD86" s="190"/>
      <c r="ME86" s="190"/>
      <c r="MF86" s="190"/>
      <c r="MG86" s="190"/>
      <c r="MH86" s="190"/>
      <c r="MI86" s="190"/>
      <c r="MJ86" s="190"/>
      <c r="MK86" s="190"/>
      <c r="ML86" s="190"/>
      <c r="MM86" s="190"/>
      <c r="MN86" s="190"/>
      <c r="MO86" s="190"/>
      <c r="MP86" s="190"/>
      <c r="MQ86" s="190"/>
      <c r="MR86" s="190"/>
      <c r="MS86" s="190"/>
      <c r="MT86" s="190"/>
      <c r="MU86" s="190"/>
      <c r="MV86" s="190"/>
      <c r="MW86" s="190"/>
      <c r="MX86" s="190"/>
      <c r="MY86" s="190"/>
      <c r="MZ86" s="190"/>
      <c r="NA86" s="190"/>
      <c r="NB86" s="190"/>
      <c r="NC86" s="190"/>
      <c r="ND86" s="190"/>
      <c r="NE86" s="190"/>
      <c r="NF86" s="190"/>
      <c r="NG86" s="190"/>
      <c r="NH86" s="190"/>
      <c r="NI86" s="190"/>
      <c r="NJ86" s="190"/>
      <c r="NK86" s="190"/>
      <c r="NL86" s="190"/>
      <c r="NM86" s="190"/>
      <c r="NN86" s="190"/>
      <c r="NO86" s="190"/>
      <c r="NP86" s="190"/>
      <c r="NQ86" s="190"/>
      <c r="NR86" s="190"/>
      <c r="NS86" s="190"/>
      <c r="NT86" s="190"/>
      <c r="NU86" s="190"/>
      <c r="NV86" s="190"/>
      <c r="NW86" s="190"/>
      <c r="NX86" s="190"/>
      <c r="NY86" s="190"/>
      <c r="NZ86" s="190"/>
      <c r="OA86" s="190"/>
      <c r="OB86" s="190"/>
      <c r="OC86" s="190"/>
      <c r="OD86" s="190"/>
      <c r="OE86" s="190"/>
      <c r="OF86" s="190"/>
      <c r="OG86" s="190"/>
      <c r="OH86" s="190"/>
      <c r="OI86" s="190"/>
      <c r="OJ86" s="190"/>
      <c r="OK86" s="190"/>
      <c r="OL86" s="190"/>
      <c r="OM86" s="190"/>
      <c r="ON86" s="190"/>
      <c r="OO86" s="190"/>
      <c r="OP86" s="190"/>
      <c r="OQ86" s="190"/>
      <c r="OR86" s="190"/>
      <c r="OS86" s="190"/>
      <c r="OT86" s="190"/>
      <c r="OU86" s="190"/>
      <c r="OV86" s="190"/>
      <c r="OW86" s="190"/>
      <c r="OX86" s="190"/>
      <c r="OY86" s="190"/>
      <c r="OZ86" s="190"/>
      <c r="PA86" s="190"/>
      <c r="PB86" s="190"/>
      <c r="PC86" s="190"/>
      <c r="PD86" s="190"/>
      <c r="PE86" s="190"/>
      <c r="PF86" s="190"/>
      <c r="PG86" s="190"/>
      <c r="PH86" s="190"/>
      <c r="PI86" s="190"/>
      <c r="PJ86" s="190"/>
      <c r="PK86" s="190"/>
      <c r="PL86" s="190"/>
      <c r="PM86" s="190"/>
      <c r="PN86" s="190"/>
      <c r="PO86" s="190"/>
      <c r="PP86" s="190"/>
      <c r="PQ86" s="190"/>
      <c r="PR86" s="190"/>
      <c r="PS86" s="190"/>
      <c r="PT86" s="190"/>
      <c r="PU86" s="190"/>
      <c r="PV86" s="190"/>
      <c r="PW86" s="190"/>
      <c r="PX86" s="190"/>
      <c r="PY86" s="190"/>
      <c r="PZ86" s="190"/>
      <c r="QA86" s="190"/>
      <c r="QB86" s="190"/>
      <c r="QC86" s="190"/>
      <c r="QD86" s="190"/>
      <c r="QE86" s="190"/>
      <c r="QF86" s="190"/>
      <c r="QG86" s="190"/>
      <c r="QH86" s="190"/>
      <c r="QI86" s="190"/>
      <c r="QJ86" s="190"/>
      <c r="QK86" s="190"/>
      <c r="QL86" s="190"/>
      <c r="QM86" s="190"/>
      <c r="QN86" s="190"/>
      <c r="QO86" s="190"/>
      <c r="QP86" s="190"/>
      <c r="QQ86" s="190"/>
      <c r="QR86" s="190"/>
      <c r="QS86" s="190"/>
      <c r="QT86" s="190"/>
      <c r="QU86" s="190"/>
      <c r="QV86" s="190"/>
      <c r="QW86" s="190"/>
      <c r="QX86" s="190"/>
      <c r="QY86" s="190"/>
      <c r="QZ86" s="190"/>
      <c r="RA86" s="190"/>
      <c r="RB86" s="190"/>
      <c r="RC86" s="190"/>
      <c r="RD86" s="190"/>
      <c r="RE86" s="190"/>
      <c r="RF86" s="190"/>
      <c r="RG86" s="190"/>
      <c r="RH86" s="190"/>
      <c r="RI86" s="190"/>
      <c r="RJ86" s="190"/>
      <c r="RK86" s="190"/>
      <c r="RL86" s="190"/>
      <c r="RM86" s="190"/>
      <c r="RN86" s="190"/>
      <c r="RO86" s="190"/>
      <c r="RP86" s="190"/>
      <c r="RQ86" s="190"/>
      <c r="RR86" s="190"/>
      <c r="RS86" s="190"/>
      <c r="RT86" s="190"/>
      <c r="RU86" s="190"/>
      <c r="RV86" s="190"/>
      <c r="RW86" s="190"/>
      <c r="RX86" s="190"/>
      <c r="RY86" s="190"/>
      <c r="RZ86" s="190"/>
      <c r="SA86" s="190"/>
      <c r="SB86" s="190"/>
      <c r="SC86" s="190"/>
      <c r="SD86" s="190"/>
      <c r="SE86" s="190"/>
      <c r="SF86" s="190"/>
      <c r="SG86" s="190"/>
      <c r="SH86" s="190"/>
      <c r="SI86" s="190"/>
      <c r="SJ86" s="190"/>
      <c r="SK86" s="190"/>
      <c r="SL86" s="190"/>
      <c r="SM86" s="190"/>
      <c r="SN86" s="190"/>
      <c r="SO86" s="190"/>
      <c r="SP86" s="190"/>
      <c r="SQ86" s="190"/>
      <c r="SR86" s="190"/>
      <c r="SS86" s="190"/>
      <c r="ST86" s="190"/>
      <c r="SU86" s="190"/>
      <c r="SV86" s="190"/>
      <c r="SW86" s="190"/>
      <c r="SX86" s="190"/>
      <c r="SY86" s="190"/>
      <c r="SZ86" s="190"/>
      <c r="TA86" s="190"/>
      <c r="TB86" s="190"/>
      <c r="TC86" s="190"/>
      <c r="TD86" s="190"/>
      <c r="TE86" s="190"/>
      <c r="TF86" s="190"/>
      <c r="TG86" s="190"/>
      <c r="TH86" s="190"/>
      <c r="TI86" s="190"/>
      <c r="TJ86" s="190"/>
      <c r="TK86" s="190"/>
      <c r="TL86" s="190"/>
      <c r="TM86" s="190"/>
      <c r="TN86" s="190"/>
      <c r="TO86" s="190"/>
      <c r="TP86" s="190"/>
      <c r="TQ86" s="190"/>
      <c r="TR86" s="190"/>
      <c r="TS86" s="190"/>
      <c r="TT86" s="190"/>
      <c r="TU86" s="190"/>
      <c r="TV86" s="190"/>
      <c r="TW86" s="190"/>
      <c r="TX86" s="190"/>
      <c r="TY86" s="190"/>
      <c r="TZ86" s="190"/>
      <c r="UA86" s="190"/>
      <c r="UB86" s="190"/>
      <c r="UC86" s="190"/>
      <c r="UD86" s="190"/>
      <c r="UE86" s="190"/>
      <c r="UF86" s="190"/>
      <c r="UG86" s="190"/>
      <c r="UH86" s="190"/>
      <c r="UI86" s="190"/>
      <c r="UJ86" s="190"/>
      <c r="UK86" s="190"/>
      <c r="UL86" s="190"/>
      <c r="UM86" s="190"/>
      <c r="UN86" s="190"/>
      <c r="UO86" s="190"/>
      <c r="UP86" s="190"/>
      <c r="UQ86" s="190"/>
      <c r="UR86" s="190"/>
      <c r="US86" s="190"/>
      <c r="UT86" s="190"/>
      <c r="UU86" s="190"/>
      <c r="UV86" s="190"/>
      <c r="UW86" s="190"/>
      <c r="UX86" s="190"/>
      <c r="UY86" s="190"/>
      <c r="UZ86" s="190"/>
      <c r="VA86" s="190"/>
      <c r="VB86" s="190"/>
      <c r="VC86" s="190"/>
      <c r="VD86" s="190"/>
      <c r="VE86" s="190"/>
      <c r="VF86" s="190"/>
      <c r="VG86" s="190"/>
      <c r="VH86" s="190"/>
      <c r="VI86" s="190"/>
      <c r="VJ86" s="190"/>
      <c r="VK86" s="190"/>
      <c r="VL86" s="190"/>
      <c r="VM86" s="190"/>
      <c r="VN86" s="190"/>
      <c r="VO86" s="190"/>
      <c r="VP86" s="190"/>
      <c r="VQ86" s="190"/>
      <c r="VR86" s="190"/>
      <c r="VS86" s="190"/>
      <c r="VT86" s="190"/>
      <c r="VU86" s="190"/>
      <c r="VV86" s="190"/>
      <c r="VW86" s="190"/>
      <c r="VX86" s="190"/>
      <c r="VY86" s="190"/>
      <c r="VZ86" s="190"/>
      <c r="WA86" s="190"/>
      <c r="WB86" s="190"/>
      <c r="WC86" s="190"/>
      <c r="WD86" s="190"/>
      <c r="WE86" s="190"/>
      <c r="WF86" s="190"/>
      <c r="WG86" s="190"/>
      <c r="WH86" s="190"/>
      <c r="WI86" s="190"/>
      <c r="WJ86" s="190"/>
      <c r="WK86" s="190"/>
      <c r="WL86" s="190"/>
      <c r="WM86" s="190"/>
      <c r="WN86" s="190"/>
      <c r="WO86" s="190"/>
      <c r="WP86" s="190"/>
      <c r="WQ86" s="190"/>
      <c r="WR86" s="190"/>
      <c r="WS86" s="190"/>
      <c r="WT86" s="190"/>
      <c r="WU86" s="190"/>
      <c r="WV86" s="190"/>
      <c r="WW86" s="190"/>
      <c r="WX86" s="190"/>
      <c r="WY86" s="190"/>
      <c r="WZ86" s="190"/>
      <c r="XA86" s="190"/>
      <c r="XB86" s="190"/>
      <c r="XC86" s="190"/>
      <c r="XD86" s="190"/>
      <c r="XE86" s="190"/>
      <c r="XF86" s="190"/>
      <c r="XG86" s="190"/>
      <c r="XH86" s="190"/>
      <c r="XI86" s="190"/>
      <c r="XJ86" s="190"/>
      <c r="XK86" s="190"/>
      <c r="XL86" s="190"/>
      <c r="XM86" s="190"/>
      <c r="XN86" s="190"/>
      <c r="XO86" s="190"/>
      <c r="XP86" s="190"/>
      <c r="XQ86" s="190"/>
      <c r="XR86" s="190"/>
      <c r="XS86" s="190"/>
      <c r="XT86" s="190"/>
      <c r="XU86" s="190"/>
      <c r="XV86" s="190"/>
      <c r="XW86" s="190"/>
      <c r="XX86" s="190"/>
      <c r="XY86" s="190"/>
      <c r="XZ86" s="190"/>
      <c r="YA86" s="190"/>
      <c r="YB86" s="190"/>
      <c r="YC86" s="190"/>
      <c r="YD86" s="190"/>
      <c r="YE86" s="190"/>
      <c r="YF86" s="190"/>
      <c r="YG86" s="190"/>
      <c r="YH86" s="190"/>
      <c r="YI86" s="190"/>
      <c r="YJ86" s="190"/>
      <c r="YK86" s="190"/>
      <c r="YL86" s="190"/>
      <c r="YM86" s="190"/>
      <c r="YN86" s="190"/>
      <c r="YO86" s="190"/>
      <c r="YP86" s="190"/>
      <c r="YQ86" s="190"/>
      <c r="YR86" s="190"/>
      <c r="YS86" s="190"/>
      <c r="YT86" s="190"/>
      <c r="YU86" s="190"/>
      <c r="YV86" s="190"/>
      <c r="YW86" s="190"/>
      <c r="YX86" s="190"/>
      <c r="YY86" s="190"/>
      <c r="YZ86" s="190"/>
      <c r="ZA86" s="190"/>
      <c r="ZB86" s="190"/>
      <c r="ZC86" s="190"/>
      <c r="ZD86" s="190"/>
      <c r="ZE86" s="190"/>
      <c r="ZF86" s="190"/>
      <c r="ZG86" s="190"/>
      <c r="ZH86" s="190"/>
      <c r="ZI86" s="190"/>
      <c r="ZJ86" s="190"/>
      <c r="ZK86" s="190"/>
      <c r="ZL86" s="190"/>
      <c r="ZM86" s="190"/>
      <c r="ZN86" s="190"/>
      <c r="ZO86" s="190"/>
      <c r="ZP86" s="190"/>
      <c r="ZQ86" s="190"/>
      <c r="ZR86" s="190"/>
      <c r="ZS86" s="190"/>
      <c r="ZT86" s="190"/>
      <c r="ZU86" s="190"/>
      <c r="ZV86" s="190"/>
      <c r="ZW86" s="190"/>
      <c r="ZX86" s="190"/>
      <c r="ZY86" s="190"/>
      <c r="ZZ86" s="190"/>
      <c r="AAA86" s="190"/>
      <c r="AAB86" s="190"/>
      <c r="AAC86" s="190"/>
      <c r="AAD86" s="190"/>
      <c r="AAE86" s="190"/>
      <c r="AAF86" s="190"/>
      <c r="AAG86" s="190"/>
      <c r="AAH86" s="190"/>
      <c r="AAI86" s="190"/>
      <c r="AAJ86" s="190"/>
      <c r="AAK86" s="190"/>
      <c r="AAL86" s="190"/>
      <c r="AAM86" s="190"/>
      <c r="AAN86" s="190"/>
      <c r="AAO86" s="190"/>
      <c r="AAP86" s="190"/>
      <c r="AAQ86" s="190"/>
      <c r="AAR86" s="190"/>
      <c r="AAS86" s="190"/>
      <c r="AAT86" s="190"/>
      <c r="AAU86" s="190"/>
      <c r="AAV86" s="190"/>
      <c r="AAW86" s="190"/>
      <c r="AAX86" s="190"/>
      <c r="AAY86" s="190"/>
      <c r="AAZ86" s="190"/>
      <c r="ABA86" s="190"/>
      <c r="ABB86" s="190"/>
      <c r="ABC86" s="190"/>
      <c r="ABD86" s="190"/>
      <c r="ABE86" s="190"/>
      <c r="ABF86" s="190"/>
      <c r="ABG86" s="190"/>
      <c r="ABH86" s="190"/>
      <c r="ABI86" s="190"/>
      <c r="ABJ86" s="190"/>
      <c r="ABK86" s="190"/>
      <c r="ABL86" s="190"/>
      <c r="ABM86" s="190"/>
      <c r="ABN86" s="190"/>
      <c r="ABO86" s="190"/>
      <c r="ABP86" s="190"/>
      <c r="ABQ86" s="190"/>
      <c r="ABR86" s="190"/>
      <c r="ABS86" s="190"/>
      <c r="ABT86" s="190"/>
      <c r="ABU86" s="190"/>
      <c r="ABV86" s="190"/>
      <c r="ABW86" s="190"/>
      <c r="ABX86" s="190"/>
      <c r="ABY86" s="190"/>
      <c r="ABZ86" s="190"/>
      <c r="ACA86" s="190"/>
      <c r="ACB86" s="190"/>
      <c r="ACC86" s="190"/>
      <c r="ACD86" s="190"/>
      <c r="ACE86" s="190"/>
      <c r="ACF86" s="190"/>
      <c r="ACG86" s="190"/>
      <c r="ACH86" s="190"/>
      <c r="ACI86" s="190"/>
      <c r="ACJ86" s="190"/>
      <c r="ACK86" s="190"/>
      <c r="ACL86" s="190"/>
      <c r="ACM86" s="190"/>
      <c r="ACN86" s="190"/>
      <c r="ACO86" s="190"/>
      <c r="ACP86" s="190"/>
      <c r="ACQ86" s="190"/>
      <c r="ACR86" s="190"/>
      <c r="ACS86" s="190"/>
      <c r="ACT86" s="190"/>
      <c r="ACU86" s="190"/>
      <c r="ACV86" s="190"/>
      <c r="ACW86" s="190"/>
      <c r="ACX86" s="190"/>
      <c r="ACY86" s="190"/>
      <c r="ACZ86" s="190"/>
      <c r="ADA86" s="190"/>
      <c r="ADB86" s="190"/>
      <c r="ADC86" s="190"/>
      <c r="ADD86" s="190"/>
      <c r="ADE86" s="190"/>
      <c r="ADF86" s="190"/>
      <c r="ADG86" s="190"/>
      <c r="ADH86" s="190"/>
      <c r="ADI86" s="190"/>
      <c r="ADJ86" s="190"/>
      <c r="ADK86" s="190"/>
      <c r="ADL86" s="190"/>
      <c r="ADM86" s="190"/>
      <c r="ADN86" s="190"/>
      <c r="ADO86" s="190"/>
      <c r="ADP86" s="190"/>
      <c r="ADQ86" s="190"/>
      <c r="ADR86" s="190"/>
      <c r="ADS86" s="190"/>
      <c r="ADT86" s="190"/>
      <c r="ADU86" s="190"/>
      <c r="ADV86" s="190"/>
      <c r="ADW86" s="190"/>
      <c r="ADX86" s="190"/>
      <c r="ADY86" s="190"/>
      <c r="ADZ86" s="190"/>
      <c r="AEA86" s="190"/>
      <c r="AEB86" s="190"/>
      <c r="AEC86" s="190"/>
      <c r="AED86" s="190"/>
      <c r="AEE86" s="190"/>
      <c r="AEF86" s="190"/>
      <c r="AEG86" s="190"/>
      <c r="AEH86" s="190"/>
      <c r="AEI86" s="190"/>
      <c r="AEJ86" s="190"/>
      <c r="AEK86" s="190"/>
      <c r="AEL86" s="190"/>
      <c r="AEM86" s="190"/>
      <c r="AEN86" s="190"/>
      <c r="AEO86" s="190"/>
      <c r="AEP86" s="190"/>
      <c r="AEQ86" s="190"/>
      <c r="AER86" s="190"/>
      <c r="AES86" s="190"/>
      <c r="AET86" s="190"/>
      <c r="AEU86" s="190"/>
      <c r="AEV86" s="190"/>
      <c r="AEW86" s="190"/>
      <c r="AEX86" s="190"/>
      <c r="AEY86" s="190"/>
      <c r="AEZ86" s="190"/>
      <c r="AFA86" s="190"/>
      <c r="AFB86" s="190"/>
      <c r="AFC86" s="190"/>
      <c r="AFD86" s="190"/>
      <c r="AFE86" s="190"/>
      <c r="AFF86" s="190"/>
      <c r="AFG86" s="190"/>
      <c r="AFH86" s="190"/>
      <c r="AFI86" s="190"/>
      <c r="AFJ86" s="190"/>
      <c r="AFK86" s="190"/>
      <c r="AFL86" s="190"/>
      <c r="AFM86" s="190"/>
      <c r="AFN86" s="190"/>
      <c r="AFO86" s="190"/>
      <c r="AFP86" s="190"/>
      <c r="AFQ86" s="190"/>
      <c r="AFR86" s="190"/>
      <c r="AFS86" s="190"/>
      <c r="AFT86" s="190"/>
      <c r="AFU86" s="190"/>
      <c r="AFV86" s="190"/>
      <c r="AFW86" s="190"/>
      <c r="AFX86" s="190"/>
      <c r="AFY86" s="190"/>
      <c r="AFZ86" s="190"/>
      <c r="AGA86" s="190"/>
      <c r="AGB86" s="190"/>
      <c r="AGC86" s="190"/>
      <c r="AGD86" s="190"/>
      <c r="AGE86" s="190"/>
      <c r="AGF86" s="190"/>
      <c r="AGG86" s="190"/>
      <c r="AGH86" s="190"/>
      <c r="AGI86" s="190"/>
      <c r="AGJ86" s="190"/>
      <c r="AGK86" s="190"/>
      <c r="AGL86" s="190"/>
      <c r="AGM86" s="190"/>
      <c r="AGN86" s="190"/>
      <c r="AGO86" s="190"/>
      <c r="AGP86" s="190"/>
      <c r="AGQ86" s="190"/>
      <c r="AGR86" s="190"/>
      <c r="AGS86" s="190"/>
      <c r="AGT86" s="190"/>
      <c r="AGU86" s="190"/>
      <c r="AGV86" s="190"/>
      <c r="AGW86" s="190"/>
      <c r="AGX86" s="190"/>
      <c r="AGY86" s="190"/>
      <c r="AGZ86" s="190"/>
      <c r="AHA86" s="190"/>
      <c r="AHB86" s="190"/>
      <c r="AHC86" s="190"/>
      <c r="AHD86" s="190"/>
      <c r="AHE86" s="190"/>
      <c r="AHF86" s="190"/>
      <c r="AHG86" s="190"/>
      <c r="AHH86" s="190"/>
      <c r="AHI86" s="190"/>
      <c r="AHJ86" s="190"/>
      <c r="AHK86" s="190"/>
      <c r="AHL86" s="190"/>
      <c r="AHM86" s="190"/>
      <c r="AHN86" s="190"/>
      <c r="AHO86" s="190"/>
      <c r="AHP86" s="190"/>
      <c r="AHQ86" s="190"/>
      <c r="AHR86" s="190"/>
      <c r="AHS86" s="190"/>
      <c r="AHT86" s="190"/>
      <c r="AHU86" s="190"/>
      <c r="AHV86" s="190"/>
      <c r="AHW86" s="190"/>
      <c r="AHX86" s="190"/>
      <c r="AHY86" s="190"/>
      <c r="AHZ86" s="190"/>
      <c r="AIA86" s="190"/>
      <c r="AIB86" s="190"/>
      <c r="AIC86" s="190"/>
      <c r="AID86" s="190"/>
      <c r="AIE86" s="190"/>
      <c r="AIF86" s="190"/>
      <c r="AIG86" s="190"/>
      <c r="AIH86" s="190"/>
      <c r="AII86" s="190"/>
      <c r="AIJ86" s="190"/>
      <c r="AIK86" s="190"/>
      <c r="AIL86" s="190"/>
      <c r="AIM86" s="190"/>
      <c r="AIN86" s="190"/>
      <c r="AIO86" s="190"/>
      <c r="AIP86" s="190"/>
      <c r="AIQ86" s="190"/>
      <c r="AIR86" s="190"/>
      <c r="AIS86" s="190"/>
      <c r="AIT86" s="190"/>
      <c r="AIU86" s="190"/>
      <c r="AIV86" s="190"/>
      <c r="AIW86" s="190"/>
      <c r="AIX86" s="190"/>
      <c r="AIY86" s="190"/>
      <c r="AIZ86" s="190"/>
      <c r="AJA86" s="190"/>
      <c r="AJB86" s="190"/>
      <c r="AJC86" s="190"/>
      <c r="AJD86" s="190"/>
      <c r="AJE86" s="190"/>
      <c r="AJF86" s="190"/>
      <c r="AJG86" s="190"/>
      <c r="AJH86" s="190"/>
      <c r="AJI86" s="190"/>
      <c r="AJJ86" s="190"/>
      <c r="AJK86" s="190"/>
      <c r="AJL86" s="190"/>
      <c r="AJM86" s="190"/>
      <c r="AJN86" s="190"/>
      <c r="AJO86" s="190"/>
      <c r="AJP86" s="190"/>
      <c r="AJQ86" s="190"/>
      <c r="AJR86" s="190"/>
      <c r="AJS86" s="190"/>
      <c r="AJT86" s="190"/>
      <c r="AJU86" s="190"/>
      <c r="AJV86" s="190"/>
      <c r="AJW86" s="190"/>
      <c r="AJX86" s="190"/>
      <c r="AJY86" s="190"/>
      <c r="AJZ86" s="190"/>
      <c r="AKA86" s="190"/>
      <c r="AKB86" s="190"/>
      <c r="AKC86" s="190"/>
      <c r="AKD86" s="190"/>
      <c r="AKE86" s="190"/>
      <c r="AKF86" s="190"/>
      <c r="AKG86" s="190"/>
      <c r="AKH86" s="190"/>
      <c r="AKI86" s="190"/>
      <c r="AKJ86" s="190"/>
      <c r="AKK86" s="190"/>
      <c r="AKL86" s="190"/>
      <c r="AKM86" s="190"/>
      <c r="AKN86" s="190"/>
      <c r="AKO86" s="190"/>
      <c r="AKP86" s="190"/>
      <c r="AKQ86" s="190"/>
      <c r="AKR86" s="190"/>
      <c r="AKS86" s="190"/>
      <c r="AKT86" s="190"/>
      <c r="AKU86" s="190"/>
      <c r="AKV86" s="190"/>
      <c r="AKW86" s="190"/>
      <c r="AKX86" s="190"/>
      <c r="AKY86" s="190"/>
      <c r="AKZ86" s="190"/>
      <c r="ALA86" s="190"/>
      <c r="ALB86" s="190"/>
      <c r="ALC86" s="190"/>
      <c r="ALD86" s="190"/>
      <c r="ALE86" s="190"/>
      <c r="ALF86" s="190"/>
      <c r="ALG86" s="190"/>
      <c r="ALH86" s="190"/>
      <c r="ALI86" s="190"/>
      <c r="ALJ86" s="190"/>
      <c r="ALK86" s="190"/>
      <c r="ALL86" s="190"/>
      <c r="ALM86" s="190"/>
      <c r="ALN86" s="190"/>
      <c r="ALO86" s="190"/>
      <c r="ALP86" s="190"/>
      <c r="ALQ86" s="190"/>
      <c r="ALR86" s="190"/>
      <c r="ALS86" s="190"/>
      <c r="ALT86" s="190"/>
      <c r="ALU86" s="190"/>
      <c r="ALV86" s="190"/>
      <c r="ALW86" s="190"/>
      <c r="ALX86" s="190"/>
      <c r="ALY86" s="190"/>
      <c r="ALZ86" s="190"/>
      <c r="AMA86" s="190"/>
      <c r="AMB86" s="190"/>
      <c r="AMC86" s="190"/>
      <c r="AMD86" s="190"/>
      <c r="AME86" s="190"/>
      <c r="AMF86" s="190"/>
      <c r="AMG86" s="190"/>
      <c r="AMH86" s="190"/>
      <c r="AMI86" s="190"/>
      <c r="AMJ86" s="190"/>
      <c r="AMK86" s="190"/>
      <c r="AML86" s="190"/>
      <c r="AMM86" s="190"/>
      <c r="AMN86" s="190"/>
      <c r="AMO86" s="190"/>
      <c r="AMP86" s="190"/>
      <c r="AMQ86" s="190"/>
      <c r="AMR86" s="190"/>
      <c r="AMS86" s="190"/>
      <c r="AMT86" s="190"/>
      <c r="AMU86" s="190"/>
      <c r="AMV86" s="190"/>
      <c r="AMW86" s="190"/>
      <c r="AMX86" s="190"/>
      <c r="AMY86" s="190"/>
      <c r="AMZ86" s="190"/>
      <c r="ANA86" s="190"/>
      <c r="ANB86" s="190"/>
      <c r="ANC86" s="190"/>
      <c r="AND86" s="190"/>
      <c r="ANE86" s="190"/>
      <c r="ANF86" s="190"/>
      <c r="ANG86" s="190"/>
      <c r="ANH86" s="190"/>
      <c r="ANI86" s="190"/>
      <c r="ANJ86" s="190"/>
      <c r="ANK86" s="190"/>
      <c r="ANL86" s="190"/>
      <c r="ANM86" s="190"/>
      <c r="ANN86" s="190"/>
      <c r="ANO86" s="190"/>
      <c r="ANP86" s="190"/>
      <c r="ANQ86" s="190"/>
      <c r="ANR86" s="190"/>
      <c r="ANS86" s="190"/>
      <c r="ANT86" s="190"/>
      <c r="ANU86" s="190"/>
      <c r="ANV86" s="190"/>
      <c r="ANW86" s="190"/>
      <c r="ANX86" s="190"/>
      <c r="ANY86" s="190"/>
      <c r="ANZ86" s="190"/>
      <c r="AOA86" s="190"/>
      <c r="AOB86" s="190"/>
      <c r="AOC86" s="190"/>
      <c r="AOD86" s="190"/>
      <c r="AOE86" s="190"/>
      <c r="AOF86" s="190"/>
      <c r="AOG86" s="190"/>
      <c r="AOH86" s="190"/>
      <c r="AOI86" s="190"/>
      <c r="AOJ86" s="190"/>
      <c r="AOK86" s="190"/>
      <c r="AOL86" s="190"/>
      <c r="AOM86" s="190"/>
      <c r="AON86" s="190"/>
      <c r="AOO86" s="190"/>
      <c r="AOP86" s="190"/>
      <c r="AOQ86" s="190"/>
      <c r="AOR86" s="190"/>
      <c r="AOS86" s="190"/>
      <c r="AOT86" s="190"/>
      <c r="AOU86" s="190"/>
      <c r="AOV86" s="190"/>
      <c r="AOW86" s="190"/>
      <c r="AOX86" s="190"/>
      <c r="AOY86" s="190"/>
      <c r="AOZ86" s="190"/>
      <c r="APA86" s="190"/>
      <c r="APB86" s="190"/>
      <c r="APC86" s="190"/>
      <c r="APD86" s="190"/>
      <c r="APE86" s="190"/>
      <c r="APF86" s="190"/>
      <c r="APG86" s="190"/>
      <c r="APH86" s="190"/>
      <c r="API86" s="190"/>
      <c r="APJ86" s="190"/>
      <c r="APK86" s="190"/>
      <c r="APL86" s="190"/>
      <c r="APM86" s="190"/>
      <c r="APN86" s="190"/>
      <c r="APO86" s="190"/>
      <c r="APP86" s="190"/>
      <c r="APQ86" s="190"/>
      <c r="APR86" s="190"/>
      <c r="APS86" s="190"/>
      <c r="APT86" s="190"/>
      <c r="APU86" s="190"/>
      <c r="APV86" s="190"/>
      <c r="APW86" s="190"/>
      <c r="APX86" s="190"/>
      <c r="APY86" s="190"/>
      <c r="APZ86" s="190"/>
      <c r="AQA86" s="190"/>
      <c r="AQB86" s="190"/>
      <c r="AQC86" s="190"/>
      <c r="AQD86" s="190"/>
      <c r="AQE86" s="190"/>
      <c r="AQF86" s="190"/>
      <c r="AQG86" s="190"/>
      <c r="AQH86" s="190"/>
      <c r="AQI86" s="190"/>
      <c r="AQJ86" s="190"/>
      <c r="AQK86" s="190"/>
      <c r="AQL86" s="190"/>
      <c r="AQM86" s="190"/>
      <c r="AQN86" s="190"/>
      <c r="AQO86" s="190"/>
      <c r="AQP86" s="190"/>
      <c r="AQQ86" s="190"/>
      <c r="AQR86" s="190"/>
      <c r="AQS86" s="190"/>
      <c r="AQT86" s="190"/>
      <c r="AQU86" s="190"/>
      <c r="AQV86" s="190"/>
      <c r="AQW86" s="190"/>
      <c r="AQX86" s="190"/>
      <c r="AQY86" s="190"/>
      <c r="AQZ86" s="190"/>
      <c r="ARA86" s="190"/>
      <c r="ARB86" s="190"/>
      <c r="ARC86" s="190"/>
      <c r="ARD86" s="190"/>
      <c r="ARE86" s="190"/>
      <c r="ARF86" s="190"/>
      <c r="ARG86" s="190"/>
      <c r="ARH86" s="190"/>
      <c r="ARI86" s="190"/>
      <c r="ARJ86" s="190"/>
      <c r="ARK86" s="190"/>
      <c r="ARL86" s="190"/>
      <c r="ARM86" s="190"/>
      <c r="ARN86" s="190"/>
      <c r="ARO86" s="190"/>
      <c r="ARP86" s="190"/>
      <c r="ARQ86" s="190"/>
      <c r="ARR86" s="190"/>
      <c r="ARS86" s="190"/>
      <c r="ART86" s="190"/>
      <c r="ARU86" s="190"/>
      <c r="ARV86" s="190"/>
      <c r="ARW86" s="190"/>
      <c r="ARX86" s="190"/>
      <c r="ARY86" s="190"/>
      <c r="ARZ86" s="190"/>
      <c r="ASA86" s="190"/>
      <c r="ASB86" s="190"/>
      <c r="ASC86" s="190"/>
      <c r="ASD86" s="190"/>
      <c r="ASE86" s="190"/>
      <c r="ASF86" s="190"/>
      <c r="ASG86" s="190"/>
      <c r="ASH86" s="190"/>
      <c r="ASI86" s="190"/>
      <c r="ASJ86" s="190"/>
      <c r="ASK86" s="190"/>
      <c r="ASL86" s="190"/>
      <c r="ASM86" s="190"/>
      <c r="ASN86" s="190"/>
      <c r="ASO86" s="190"/>
      <c r="ASP86" s="190"/>
      <c r="ASQ86" s="190"/>
      <c r="ASR86" s="190"/>
      <c r="ASS86" s="190"/>
      <c r="AST86" s="190"/>
      <c r="ASU86" s="190"/>
      <c r="ASV86" s="190"/>
      <c r="ASW86" s="190"/>
      <c r="ASX86" s="190"/>
      <c r="ASY86" s="190"/>
      <c r="ASZ86" s="190"/>
      <c r="ATA86" s="190"/>
      <c r="ATB86" s="190"/>
      <c r="ATC86" s="190"/>
      <c r="ATD86" s="190"/>
      <c r="ATE86" s="190"/>
      <c r="ATF86" s="190"/>
      <c r="ATG86" s="190"/>
      <c r="ATH86" s="190"/>
      <c r="ATI86" s="190"/>
      <c r="ATJ86" s="190"/>
      <c r="ATK86" s="190"/>
      <c r="ATL86" s="190"/>
      <c r="ATM86" s="190"/>
      <c r="ATN86" s="190"/>
      <c r="ATO86" s="190"/>
      <c r="ATP86" s="190"/>
      <c r="ATQ86" s="190"/>
      <c r="ATR86" s="190"/>
      <c r="ATS86" s="190"/>
      <c r="ATT86" s="190"/>
      <c r="ATU86" s="190"/>
      <c r="ATV86" s="190"/>
      <c r="ATW86" s="190"/>
      <c r="ATX86" s="190"/>
      <c r="ATY86" s="190"/>
      <c r="ATZ86" s="190"/>
      <c r="AUA86" s="190"/>
      <c r="AUB86" s="190"/>
      <c r="AUC86" s="190"/>
      <c r="AUD86" s="190"/>
      <c r="AUE86" s="190"/>
      <c r="AUF86" s="190"/>
      <c r="AUG86" s="190"/>
      <c r="AUH86" s="190"/>
      <c r="AUI86" s="190"/>
      <c r="AUJ86" s="190"/>
      <c r="AUK86" s="190"/>
      <c r="AUL86" s="190"/>
      <c r="AUM86" s="190"/>
      <c r="AUN86" s="190"/>
      <c r="AUO86" s="190"/>
      <c r="AUP86" s="190"/>
      <c r="AUQ86" s="190"/>
      <c r="AUR86" s="190"/>
      <c r="AUS86" s="190"/>
      <c r="AUT86" s="190"/>
      <c r="AUU86" s="190"/>
      <c r="AUV86" s="190"/>
      <c r="AUW86" s="190"/>
      <c r="AUX86" s="190"/>
      <c r="AUY86" s="190"/>
      <c r="AUZ86" s="190"/>
      <c r="AVA86" s="190"/>
      <c r="AVB86" s="190"/>
      <c r="AVC86" s="190"/>
      <c r="AVD86" s="190"/>
      <c r="AVE86" s="190"/>
      <c r="AVF86" s="190"/>
      <c r="AVG86" s="190"/>
      <c r="AVH86" s="190"/>
      <c r="AVI86" s="190"/>
      <c r="AVJ86" s="190"/>
      <c r="AVK86" s="190"/>
      <c r="AVL86" s="190"/>
      <c r="AVM86" s="190"/>
      <c r="AVN86" s="190"/>
      <c r="AVO86" s="190"/>
      <c r="AVP86" s="190"/>
      <c r="AVQ86" s="190"/>
      <c r="AVR86" s="190"/>
      <c r="AVS86" s="190"/>
      <c r="AVT86" s="190"/>
      <c r="AVU86" s="190"/>
      <c r="AVV86" s="190"/>
      <c r="AVW86" s="190"/>
      <c r="AVX86" s="190"/>
      <c r="AVY86" s="190"/>
      <c r="AVZ86" s="190"/>
      <c r="AWA86" s="190"/>
      <c r="AWB86" s="190"/>
      <c r="AWC86" s="190"/>
      <c r="AWD86" s="190"/>
      <c r="AWE86" s="190"/>
      <c r="AWF86" s="190"/>
      <c r="AWG86" s="190"/>
      <c r="AWH86" s="190"/>
      <c r="AWI86" s="190"/>
      <c r="AWJ86" s="190"/>
      <c r="AWK86" s="190"/>
      <c r="AWL86" s="190"/>
      <c r="AWM86" s="190"/>
      <c r="AWN86" s="190"/>
      <c r="AWO86" s="190"/>
      <c r="AWP86" s="190"/>
      <c r="AWQ86" s="190"/>
      <c r="AWR86" s="190"/>
      <c r="AWS86" s="190"/>
      <c r="AWT86" s="190"/>
      <c r="AWU86" s="190"/>
      <c r="AWV86" s="190"/>
      <c r="AWW86" s="190"/>
      <c r="AWX86" s="190"/>
      <c r="AWY86" s="190"/>
      <c r="AWZ86" s="190"/>
      <c r="AXA86" s="190"/>
      <c r="AXB86" s="190"/>
      <c r="AXC86" s="190"/>
      <c r="AXD86" s="190"/>
      <c r="AXE86" s="190"/>
      <c r="AXF86" s="190"/>
      <c r="AXG86" s="190"/>
      <c r="AXH86" s="190"/>
      <c r="AXI86" s="190"/>
      <c r="AXJ86" s="190"/>
      <c r="AXK86" s="190"/>
      <c r="AXL86" s="190"/>
      <c r="AXM86" s="190"/>
      <c r="AXN86" s="190"/>
      <c r="AXO86" s="190"/>
      <c r="AXP86" s="190"/>
      <c r="AXQ86" s="190"/>
      <c r="AXR86" s="190"/>
      <c r="AXS86" s="190"/>
      <c r="AXT86" s="190"/>
      <c r="AXU86" s="190"/>
      <c r="AXV86" s="190"/>
      <c r="AXW86" s="190"/>
      <c r="AXX86" s="190"/>
      <c r="AXY86" s="190"/>
      <c r="AXZ86" s="190"/>
      <c r="AYA86" s="190"/>
      <c r="AYB86" s="190"/>
      <c r="AYC86" s="190"/>
      <c r="AYD86" s="190"/>
      <c r="AYE86" s="190"/>
      <c r="AYF86" s="190"/>
      <c r="AYG86" s="190"/>
      <c r="AYH86" s="190"/>
      <c r="AYI86" s="190"/>
      <c r="AYJ86" s="190"/>
      <c r="AYK86" s="190"/>
      <c r="AYL86" s="190"/>
      <c r="AYM86" s="190"/>
      <c r="AYN86" s="190"/>
      <c r="AYO86" s="190"/>
      <c r="AYP86" s="190"/>
      <c r="AYQ86" s="190"/>
      <c r="AYR86" s="190"/>
      <c r="AYS86" s="190"/>
      <c r="AYT86" s="190"/>
      <c r="AYU86" s="190"/>
      <c r="AYV86" s="190"/>
      <c r="AYW86" s="190"/>
      <c r="AYX86" s="190"/>
      <c r="AYY86" s="190"/>
      <c r="AYZ86" s="190"/>
      <c r="AZA86" s="190"/>
      <c r="AZB86" s="190"/>
      <c r="AZC86" s="190"/>
      <c r="AZD86" s="190"/>
      <c r="AZE86" s="190"/>
      <c r="AZF86" s="190"/>
      <c r="AZG86" s="190"/>
      <c r="AZH86" s="190"/>
      <c r="AZI86" s="190"/>
      <c r="AZJ86" s="190"/>
      <c r="AZK86" s="190"/>
      <c r="AZL86" s="190"/>
      <c r="AZM86" s="190"/>
      <c r="AZN86" s="190"/>
      <c r="AZO86" s="190"/>
      <c r="AZP86" s="190"/>
      <c r="AZQ86" s="190"/>
      <c r="AZR86" s="190"/>
      <c r="AZS86" s="190"/>
      <c r="AZT86" s="190"/>
      <c r="AZU86" s="190"/>
      <c r="AZV86" s="190"/>
      <c r="AZW86" s="190"/>
      <c r="AZX86" s="190"/>
      <c r="AZY86" s="190"/>
      <c r="AZZ86" s="190"/>
      <c r="BAA86" s="190"/>
      <c r="BAB86" s="190"/>
      <c r="BAC86" s="190"/>
      <c r="BAD86" s="190"/>
      <c r="BAE86" s="190"/>
      <c r="BAF86" s="190"/>
      <c r="BAG86" s="190"/>
      <c r="BAH86" s="190"/>
      <c r="BAI86" s="190"/>
      <c r="BAJ86" s="190"/>
      <c r="BAK86" s="190"/>
      <c r="BAL86" s="190"/>
      <c r="BAM86" s="190"/>
      <c r="BAN86" s="190"/>
      <c r="BAO86" s="190"/>
      <c r="BAP86" s="190"/>
      <c r="BAQ86" s="190"/>
      <c r="BAR86" s="190"/>
      <c r="BAS86" s="190"/>
      <c r="BAT86" s="190"/>
      <c r="BAU86" s="190"/>
      <c r="BAV86" s="190"/>
      <c r="BAW86" s="190"/>
      <c r="BAX86" s="190"/>
      <c r="BAY86" s="190"/>
      <c r="BAZ86" s="190"/>
      <c r="BBA86" s="190"/>
      <c r="BBB86" s="190"/>
      <c r="BBC86" s="190"/>
      <c r="BBD86" s="190"/>
      <c r="BBE86" s="190"/>
      <c r="BBF86" s="190"/>
      <c r="BBG86" s="190"/>
      <c r="BBH86" s="190"/>
      <c r="BBI86" s="190"/>
      <c r="BBJ86" s="190"/>
      <c r="BBK86" s="190"/>
      <c r="BBL86" s="190"/>
      <c r="BBM86" s="190"/>
      <c r="BBN86" s="190"/>
      <c r="BBO86" s="190"/>
      <c r="BBP86" s="190"/>
      <c r="BBQ86" s="190"/>
      <c r="BBR86" s="190"/>
      <c r="BBS86" s="190"/>
      <c r="BBT86" s="190"/>
      <c r="BBU86" s="190"/>
      <c r="BBV86" s="190"/>
      <c r="BBW86" s="190"/>
      <c r="BBX86" s="190"/>
      <c r="BBY86" s="190"/>
      <c r="BBZ86" s="190"/>
      <c r="BCA86" s="190"/>
      <c r="BCB86" s="190"/>
      <c r="BCC86" s="190"/>
      <c r="BCD86" s="190"/>
      <c r="BCE86" s="190"/>
      <c r="BCF86" s="190"/>
      <c r="BCG86" s="190"/>
      <c r="BCH86" s="190"/>
      <c r="BCI86" s="190"/>
      <c r="BCJ86" s="190"/>
      <c r="BCK86" s="190"/>
      <c r="BCL86" s="190"/>
      <c r="BCM86" s="190"/>
      <c r="BCN86" s="190"/>
      <c r="BCO86" s="190"/>
      <c r="BCP86" s="190"/>
      <c r="BCQ86" s="190"/>
      <c r="BCR86" s="190"/>
      <c r="BCS86" s="190"/>
      <c r="BCT86" s="190"/>
      <c r="BCU86" s="190"/>
      <c r="BCV86" s="190"/>
      <c r="BCW86" s="190"/>
      <c r="BCX86" s="190"/>
      <c r="BCY86" s="190"/>
      <c r="BCZ86" s="190"/>
      <c r="BDA86" s="190"/>
      <c r="BDB86" s="190"/>
      <c r="BDC86" s="190"/>
      <c r="BDD86" s="190"/>
      <c r="BDE86" s="190"/>
      <c r="BDF86" s="190"/>
      <c r="BDG86" s="190"/>
      <c r="BDH86" s="190"/>
      <c r="BDI86" s="190"/>
      <c r="BDJ86" s="190"/>
      <c r="BDK86" s="190"/>
      <c r="BDL86" s="190"/>
      <c r="BDM86" s="190"/>
      <c r="BDN86" s="190"/>
      <c r="BDO86" s="190"/>
      <c r="BDP86" s="190"/>
      <c r="BDQ86" s="190"/>
      <c r="BDR86" s="190"/>
      <c r="BDS86" s="190"/>
      <c r="BDT86" s="190"/>
      <c r="BDU86" s="190"/>
      <c r="BDV86" s="190"/>
      <c r="BDW86" s="190"/>
      <c r="BDX86" s="190"/>
      <c r="BDY86" s="190"/>
      <c r="BDZ86" s="190"/>
      <c r="BEA86" s="190"/>
      <c r="BEB86" s="190"/>
      <c r="BEC86" s="190"/>
      <c r="BED86" s="190"/>
      <c r="BEE86" s="190"/>
      <c r="BEF86" s="190"/>
      <c r="BEG86" s="190"/>
      <c r="BEH86" s="190"/>
      <c r="BEI86" s="190"/>
      <c r="BEJ86" s="190"/>
      <c r="BEK86" s="190"/>
      <c r="BEL86" s="190"/>
      <c r="BEM86" s="190"/>
      <c r="BEN86" s="190"/>
      <c r="BEO86" s="190"/>
      <c r="BEP86" s="190"/>
      <c r="BEQ86" s="190"/>
      <c r="BER86" s="190"/>
      <c r="BES86" s="190"/>
      <c r="BET86" s="190"/>
      <c r="BEU86" s="190"/>
      <c r="BEV86" s="190"/>
      <c r="BEW86" s="190"/>
      <c r="BEX86" s="190"/>
      <c r="BEY86" s="190"/>
      <c r="BEZ86" s="190"/>
      <c r="BFA86" s="190"/>
      <c r="BFB86" s="190"/>
      <c r="BFC86" s="190"/>
      <c r="BFD86" s="190"/>
      <c r="BFE86" s="190"/>
      <c r="BFF86" s="190"/>
      <c r="BFG86" s="190"/>
      <c r="BFH86" s="190"/>
      <c r="BFI86" s="190"/>
      <c r="BFJ86" s="190"/>
      <c r="BFK86" s="190"/>
      <c r="BFL86" s="190"/>
      <c r="BFM86" s="190"/>
      <c r="BFN86" s="190"/>
      <c r="BFO86" s="190"/>
      <c r="BFP86" s="190"/>
      <c r="BFQ86" s="190"/>
      <c r="BFR86" s="190"/>
      <c r="BFS86" s="190"/>
      <c r="BFT86" s="190"/>
      <c r="BFU86" s="190"/>
      <c r="BFV86" s="190"/>
      <c r="BFW86" s="190"/>
      <c r="BFX86" s="190"/>
      <c r="BFY86" s="190"/>
      <c r="BFZ86" s="190"/>
      <c r="BGA86" s="190"/>
      <c r="BGB86" s="190"/>
      <c r="BGC86" s="190"/>
      <c r="BGD86" s="190"/>
      <c r="BGE86" s="190"/>
      <c r="BGF86" s="190"/>
      <c r="BGG86" s="190"/>
      <c r="BGH86" s="190"/>
      <c r="BGI86" s="190"/>
      <c r="BGJ86" s="190"/>
      <c r="BGK86" s="190"/>
      <c r="BGL86" s="190"/>
      <c r="BGM86" s="190"/>
      <c r="BGN86" s="190"/>
      <c r="BGO86" s="190"/>
      <c r="BGP86" s="190"/>
      <c r="BGQ86" s="190"/>
      <c r="BGR86" s="190"/>
      <c r="BGS86" s="190"/>
      <c r="BGT86" s="190"/>
      <c r="BGU86" s="190"/>
      <c r="BGV86" s="190"/>
      <c r="BGW86" s="190"/>
      <c r="BGX86" s="190"/>
      <c r="BGY86" s="190"/>
      <c r="BGZ86" s="190"/>
      <c r="BHA86" s="190"/>
      <c r="BHB86" s="190"/>
      <c r="BHC86" s="190"/>
      <c r="BHD86" s="190"/>
      <c r="BHE86" s="190"/>
      <c r="BHF86" s="190"/>
      <c r="BHG86" s="190"/>
      <c r="BHH86" s="190"/>
      <c r="BHI86" s="190"/>
      <c r="BHJ86" s="190"/>
      <c r="BHK86" s="190"/>
      <c r="BHL86" s="190"/>
      <c r="BHM86" s="190"/>
      <c r="BHN86" s="190"/>
      <c r="BHO86" s="190"/>
      <c r="BHP86" s="190"/>
      <c r="BHQ86" s="190"/>
      <c r="BHR86" s="190"/>
      <c r="BHS86" s="190"/>
      <c r="BHT86" s="190"/>
      <c r="BHU86" s="190"/>
      <c r="BHV86" s="190"/>
      <c r="BHW86" s="190"/>
      <c r="BHX86" s="190"/>
      <c r="BHY86" s="190"/>
      <c r="BHZ86" s="190"/>
      <c r="BIA86" s="190"/>
      <c r="BIB86" s="190"/>
      <c r="BIC86" s="190"/>
      <c r="BID86" s="190"/>
      <c r="BIE86" s="190"/>
      <c r="BIF86" s="190"/>
      <c r="BIG86" s="190"/>
      <c r="BIH86" s="190"/>
      <c r="BII86" s="190"/>
      <c r="BIJ86" s="190"/>
      <c r="BIK86" s="190"/>
      <c r="BIL86" s="190"/>
      <c r="BIM86" s="190"/>
      <c r="BIN86" s="190"/>
      <c r="BIO86" s="190"/>
      <c r="BIP86" s="190"/>
      <c r="BIQ86" s="190"/>
      <c r="BIR86" s="190"/>
      <c r="BIS86" s="190"/>
      <c r="BIT86" s="190"/>
      <c r="BIU86" s="190"/>
      <c r="BIV86" s="190"/>
      <c r="BIW86" s="190"/>
      <c r="BIX86" s="190"/>
      <c r="BIY86" s="190"/>
      <c r="BIZ86" s="190"/>
      <c r="BJA86" s="190"/>
      <c r="BJB86" s="190"/>
      <c r="BJC86" s="190"/>
      <c r="BJD86" s="190"/>
      <c r="BJE86" s="190"/>
      <c r="BJF86" s="190"/>
      <c r="BJG86" s="190"/>
      <c r="BJH86" s="190"/>
      <c r="BJI86" s="190"/>
      <c r="BJJ86" s="190"/>
      <c r="BJK86" s="190"/>
      <c r="BJL86" s="190"/>
      <c r="BJM86" s="190"/>
      <c r="BJN86" s="190"/>
      <c r="BJO86" s="190"/>
      <c r="BJP86" s="190"/>
      <c r="BJQ86" s="190"/>
      <c r="BJR86" s="190"/>
      <c r="BJS86" s="190"/>
      <c r="BJT86" s="190"/>
      <c r="BJU86" s="190"/>
      <c r="BJV86" s="190"/>
      <c r="BJW86" s="190"/>
      <c r="BJX86" s="190"/>
      <c r="BJY86" s="190"/>
      <c r="BJZ86" s="190"/>
      <c r="BKA86" s="190"/>
      <c r="BKB86" s="190"/>
      <c r="BKC86" s="190"/>
      <c r="BKD86" s="190"/>
      <c r="BKE86" s="190"/>
      <c r="BKF86" s="190"/>
      <c r="BKG86" s="190"/>
      <c r="BKH86" s="190"/>
      <c r="BKI86" s="190"/>
      <c r="BKJ86" s="190"/>
      <c r="BKK86" s="190"/>
      <c r="BKL86" s="190"/>
      <c r="BKM86" s="190"/>
      <c r="BKN86" s="190"/>
      <c r="BKO86" s="190"/>
      <c r="BKP86" s="190"/>
      <c r="BKQ86" s="190"/>
      <c r="BKR86" s="190"/>
      <c r="BKS86" s="190"/>
      <c r="BKT86" s="190"/>
      <c r="BKU86" s="190"/>
      <c r="BKV86" s="190"/>
      <c r="BKW86" s="190"/>
      <c r="BKX86" s="190"/>
      <c r="BKY86" s="190"/>
      <c r="BKZ86" s="190"/>
      <c r="BLA86" s="190"/>
      <c r="BLB86" s="190"/>
      <c r="BLC86" s="190"/>
      <c r="BLD86" s="190"/>
      <c r="BLE86" s="190"/>
      <c r="BLF86" s="190"/>
      <c r="BLG86" s="190"/>
      <c r="BLH86" s="190"/>
      <c r="BLI86" s="190"/>
      <c r="BLJ86" s="190"/>
      <c r="BLK86" s="190"/>
      <c r="BLL86" s="190"/>
      <c r="BLM86" s="190"/>
      <c r="BLN86" s="190"/>
      <c r="BLO86" s="190"/>
      <c r="BLP86" s="190"/>
      <c r="BLQ86" s="190"/>
      <c r="BLR86" s="190"/>
      <c r="BLS86" s="190"/>
      <c r="BLT86" s="190"/>
      <c r="BLU86" s="190"/>
      <c r="BLV86" s="190"/>
      <c r="BLW86" s="190"/>
      <c r="BLX86" s="190"/>
      <c r="BLY86" s="190"/>
      <c r="BLZ86" s="190"/>
      <c r="BMA86" s="190"/>
      <c r="BMB86" s="190"/>
      <c r="BMC86" s="190"/>
      <c r="BMD86" s="190"/>
      <c r="BME86" s="190"/>
      <c r="BMF86" s="190"/>
      <c r="BMG86" s="190"/>
      <c r="BMH86" s="190"/>
      <c r="BMI86" s="190"/>
      <c r="BMJ86" s="190"/>
      <c r="BMK86" s="190"/>
      <c r="BML86" s="190"/>
      <c r="BMM86" s="190"/>
      <c r="BMN86" s="190"/>
      <c r="BMO86" s="190"/>
      <c r="BMP86" s="190"/>
      <c r="BMQ86" s="190"/>
      <c r="BMR86" s="190"/>
      <c r="BMS86" s="190"/>
      <c r="BMT86" s="190"/>
      <c r="BMU86" s="190"/>
      <c r="BMV86" s="190"/>
      <c r="BMW86" s="190"/>
      <c r="BMX86" s="190"/>
      <c r="BMY86" s="190"/>
      <c r="BMZ86" s="190"/>
      <c r="BNA86" s="190"/>
      <c r="BNB86" s="190"/>
      <c r="BNC86" s="190"/>
      <c r="BND86" s="190"/>
      <c r="BNE86" s="190"/>
      <c r="BNF86" s="190"/>
      <c r="BNG86" s="190"/>
      <c r="BNH86" s="190"/>
      <c r="BNI86" s="190"/>
      <c r="BNJ86" s="190"/>
      <c r="BNK86" s="190"/>
      <c r="BNL86" s="190"/>
      <c r="BNM86" s="190"/>
      <c r="BNN86" s="190"/>
      <c r="BNO86" s="190"/>
      <c r="BNP86" s="190"/>
      <c r="BNQ86" s="190"/>
      <c r="BNR86" s="190"/>
      <c r="BNS86" s="190"/>
      <c r="BNT86" s="190"/>
      <c r="BNU86" s="190"/>
      <c r="BNV86" s="190"/>
      <c r="BNW86" s="190"/>
      <c r="BNX86" s="190"/>
      <c r="BNY86" s="190"/>
      <c r="BNZ86" s="190"/>
      <c r="BOA86" s="190"/>
      <c r="BOB86" s="190"/>
      <c r="BOC86" s="190"/>
      <c r="BOD86" s="190"/>
      <c r="BOE86" s="190"/>
      <c r="BOF86" s="190"/>
      <c r="BOG86" s="190"/>
      <c r="BOH86" s="190"/>
      <c r="BOI86" s="190"/>
      <c r="BOJ86" s="190"/>
      <c r="BOK86" s="190"/>
      <c r="BOL86" s="190"/>
      <c r="BOM86" s="190"/>
      <c r="BON86" s="190"/>
      <c r="BOO86" s="190"/>
      <c r="BOP86" s="190"/>
      <c r="BOQ86" s="190"/>
      <c r="BOR86" s="190"/>
      <c r="BOS86" s="190"/>
      <c r="BOT86" s="190"/>
      <c r="BOU86" s="190"/>
      <c r="BOV86" s="190"/>
      <c r="BOW86" s="190"/>
      <c r="BOX86" s="190"/>
      <c r="BOY86" s="190"/>
      <c r="BOZ86" s="190"/>
      <c r="BPA86" s="190"/>
      <c r="BPB86" s="190"/>
      <c r="BPC86" s="190"/>
      <c r="BPD86" s="190"/>
      <c r="BPE86" s="190"/>
      <c r="BPF86" s="190"/>
      <c r="BPG86" s="190"/>
      <c r="BPH86" s="190"/>
      <c r="BPI86" s="190"/>
      <c r="BPJ86" s="190"/>
      <c r="BPK86" s="190"/>
      <c r="BPL86" s="190"/>
      <c r="BPM86" s="190"/>
      <c r="BPN86" s="190"/>
      <c r="BPO86" s="190"/>
      <c r="BPP86" s="190"/>
      <c r="BPQ86" s="190"/>
      <c r="BPR86" s="190"/>
      <c r="BPS86" s="190"/>
      <c r="BPT86" s="190"/>
      <c r="BPU86" s="190"/>
      <c r="BPV86" s="190"/>
      <c r="BPW86" s="190"/>
      <c r="BPX86" s="190"/>
      <c r="BPY86" s="190"/>
      <c r="BPZ86" s="190"/>
      <c r="BQA86" s="190"/>
      <c r="BQB86" s="190"/>
      <c r="BQC86" s="190"/>
      <c r="BQD86" s="190"/>
      <c r="BQE86" s="190"/>
      <c r="BQF86" s="190"/>
      <c r="BQG86" s="190"/>
      <c r="BQH86" s="190"/>
      <c r="BQI86" s="190"/>
      <c r="BQJ86" s="190"/>
      <c r="BQK86" s="190"/>
      <c r="BQL86" s="190"/>
      <c r="BQM86" s="190"/>
      <c r="BQN86" s="190"/>
      <c r="BQO86" s="190"/>
      <c r="BQP86" s="190"/>
      <c r="BQQ86" s="190"/>
      <c r="BQR86" s="190"/>
      <c r="BQS86" s="190"/>
      <c r="BQT86" s="190"/>
      <c r="BQU86" s="190"/>
      <c r="BQV86" s="190"/>
      <c r="BQW86" s="190"/>
      <c r="BQX86" s="190"/>
      <c r="BQY86" s="190"/>
      <c r="BQZ86" s="190"/>
      <c r="BRA86" s="190"/>
      <c r="BRB86" s="190"/>
      <c r="BRC86" s="190"/>
      <c r="BRD86" s="190"/>
      <c r="BRE86" s="190"/>
      <c r="BRF86" s="190"/>
      <c r="BRG86" s="190"/>
      <c r="BRH86" s="190"/>
      <c r="BRI86" s="190"/>
      <c r="BRJ86" s="190"/>
      <c r="BRK86" s="190"/>
      <c r="BRL86" s="190"/>
      <c r="BRM86" s="190"/>
      <c r="BRN86" s="190"/>
      <c r="BRO86" s="190"/>
      <c r="BRP86" s="190"/>
      <c r="BRQ86" s="190"/>
      <c r="BRR86" s="190"/>
      <c r="BRS86" s="190"/>
      <c r="BRT86" s="190"/>
      <c r="BRU86" s="190"/>
      <c r="BRV86" s="190"/>
      <c r="BRW86" s="190"/>
      <c r="BRX86" s="190"/>
      <c r="BRY86" s="190"/>
      <c r="BRZ86" s="190"/>
      <c r="BSA86" s="190"/>
      <c r="BSB86" s="190"/>
      <c r="BSC86" s="190"/>
      <c r="BSD86" s="190"/>
      <c r="BSE86" s="190"/>
      <c r="BSF86" s="190"/>
      <c r="BSG86" s="190"/>
      <c r="BSH86" s="190"/>
      <c r="BSI86" s="190"/>
      <c r="BSJ86" s="190"/>
      <c r="BSK86" s="190"/>
      <c r="BSL86" s="190"/>
      <c r="BSM86" s="190"/>
      <c r="BSN86" s="190"/>
      <c r="BSO86" s="190"/>
      <c r="BSP86" s="190"/>
      <c r="BSQ86" s="190"/>
      <c r="BSR86" s="190"/>
      <c r="BSS86" s="190"/>
      <c r="BST86" s="190"/>
      <c r="BSU86" s="190"/>
      <c r="BSV86" s="190"/>
      <c r="BSW86" s="190"/>
      <c r="BSX86" s="190"/>
      <c r="BSY86" s="190"/>
      <c r="BSZ86" s="190"/>
      <c r="BTA86" s="190"/>
      <c r="BTB86" s="190"/>
      <c r="BTC86" s="190"/>
      <c r="BTD86" s="190"/>
      <c r="BTE86" s="190"/>
      <c r="BTF86" s="190"/>
      <c r="BTG86" s="190"/>
      <c r="BTH86" s="190"/>
      <c r="BTI86" s="190"/>
      <c r="BTJ86" s="190"/>
      <c r="BTK86" s="190"/>
      <c r="BTL86" s="190"/>
      <c r="BTM86" s="190"/>
      <c r="BTN86" s="190"/>
      <c r="BTO86" s="190"/>
      <c r="BTP86" s="190"/>
      <c r="BTQ86" s="190"/>
      <c r="BTR86" s="190"/>
      <c r="BTS86" s="190"/>
      <c r="BTT86" s="190"/>
      <c r="BTU86" s="190"/>
      <c r="BTV86" s="190"/>
      <c r="BTW86" s="190"/>
      <c r="BTX86" s="190"/>
      <c r="BTY86" s="190"/>
      <c r="BTZ86" s="190"/>
      <c r="BUA86" s="190"/>
      <c r="BUB86" s="190"/>
      <c r="BUC86" s="190"/>
      <c r="BUD86" s="190"/>
      <c r="BUE86" s="190"/>
      <c r="BUF86" s="190"/>
      <c r="BUG86" s="190"/>
      <c r="BUH86" s="190"/>
      <c r="BUI86" s="190"/>
      <c r="BUJ86" s="190"/>
      <c r="BUK86" s="190"/>
      <c r="BUL86" s="190"/>
      <c r="BUM86" s="190"/>
      <c r="BUN86" s="190"/>
      <c r="BUO86" s="190"/>
      <c r="BUP86" s="190"/>
      <c r="BUQ86" s="190"/>
      <c r="BUR86" s="190"/>
      <c r="BUS86" s="190"/>
      <c r="BUT86" s="190"/>
      <c r="BUU86" s="190"/>
      <c r="BUV86" s="190"/>
      <c r="BUW86" s="190"/>
      <c r="BUX86" s="190"/>
      <c r="BUY86" s="190"/>
      <c r="BUZ86" s="190"/>
      <c r="BVA86" s="190"/>
      <c r="BVB86" s="190"/>
      <c r="BVC86" s="190"/>
      <c r="BVD86" s="190"/>
      <c r="BVE86" s="190"/>
      <c r="BVF86" s="190"/>
      <c r="BVG86" s="190"/>
      <c r="BVH86" s="190"/>
      <c r="BVI86" s="190"/>
      <c r="BVJ86" s="190"/>
      <c r="BVK86" s="190"/>
      <c r="BVL86" s="190"/>
      <c r="BVM86" s="190"/>
      <c r="BVN86" s="190"/>
      <c r="BVO86" s="190"/>
      <c r="BVP86" s="190"/>
      <c r="BVQ86" s="190"/>
      <c r="BVR86" s="190"/>
      <c r="BVS86" s="190"/>
      <c r="BVT86" s="190"/>
      <c r="BVU86" s="190"/>
      <c r="BVV86" s="190"/>
      <c r="BVW86" s="190"/>
      <c r="BVX86" s="190"/>
      <c r="BVY86" s="190"/>
      <c r="BVZ86" s="190"/>
      <c r="BWA86" s="190"/>
      <c r="BWB86" s="190"/>
      <c r="BWC86" s="190"/>
      <c r="BWD86" s="190"/>
      <c r="BWE86" s="190"/>
      <c r="BWF86" s="190"/>
      <c r="BWG86" s="190"/>
      <c r="BWH86" s="190"/>
      <c r="BWI86" s="190"/>
      <c r="BWJ86" s="190"/>
      <c r="BWK86" s="190"/>
      <c r="BWL86" s="190"/>
      <c r="BWM86" s="190"/>
      <c r="BWN86" s="190"/>
      <c r="BWO86" s="190"/>
      <c r="BWP86" s="190"/>
      <c r="BWQ86" s="190"/>
      <c r="BWR86" s="190"/>
      <c r="BWS86" s="190"/>
      <c r="BWT86" s="190"/>
      <c r="BWU86" s="190"/>
      <c r="BWV86" s="190"/>
      <c r="BWW86" s="190"/>
      <c r="BWX86" s="190"/>
      <c r="BWY86" s="190"/>
      <c r="BWZ86" s="190"/>
      <c r="BXA86" s="190"/>
      <c r="BXB86" s="190"/>
      <c r="BXC86" s="190"/>
      <c r="BXD86" s="190"/>
      <c r="BXE86" s="190"/>
      <c r="BXF86" s="190"/>
      <c r="BXG86" s="190"/>
      <c r="BXH86" s="190"/>
      <c r="BXI86" s="190"/>
      <c r="BXJ86" s="190"/>
      <c r="BXK86" s="190"/>
      <c r="BXL86" s="190"/>
      <c r="BXM86" s="190"/>
      <c r="BXN86" s="190"/>
      <c r="BXO86" s="190"/>
      <c r="BXP86" s="190"/>
      <c r="BXQ86" s="190"/>
      <c r="BXR86" s="190"/>
      <c r="BXS86" s="190"/>
      <c r="BXT86" s="190"/>
      <c r="BXU86" s="190"/>
      <c r="BXV86" s="190"/>
      <c r="BXW86" s="190"/>
      <c r="BXX86" s="190"/>
      <c r="BXY86" s="190"/>
      <c r="BXZ86" s="190"/>
      <c r="BYA86" s="190"/>
      <c r="BYB86" s="190"/>
      <c r="BYC86" s="190"/>
      <c r="BYD86" s="190"/>
      <c r="BYE86" s="190"/>
      <c r="BYF86" s="190"/>
      <c r="BYG86" s="190"/>
      <c r="BYH86" s="190"/>
      <c r="BYI86" s="190"/>
      <c r="BYJ86" s="190"/>
      <c r="BYK86" s="190"/>
      <c r="BYL86" s="190"/>
      <c r="BYM86" s="190"/>
      <c r="BYN86" s="190"/>
      <c r="BYO86" s="190"/>
      <c r="BYP86" s="190"/>
      <c r="BYQ86" s="190"/>
      <c r="BYR86" s="190"/>
      <c r="BYS86" s="190"/>
      <c r="BYT86" s="190"/>
      <c r="BYU86" s="190"/>
      <c r="BYV86" s="190"/>
      <c r="BYW86" s="190"/>
      <c r="BYX86" s="190"/>
      <c r="BYY86" s="190"/>
      <c r="BYZ86" s="190"/>
      <c r="BZA86" s="190"/>
      <c r="BZB86" s="190"/>
      <c r="BZC86" s="190"/>
      <c r="BZD86" s="190"/>
      <c r="BZE86" s="190"/>
      <c r="BZF86" s="190"/>
      <c r="BZG86" s="190"/>
      <c r="BZH86" s="190"/>
      <c r="BZI86" s="190"/>
      <c r="BZJ86" s="190"/>
      <c r="BZK86" s="190"/>
      <c r="BZL86" s="190"/>
      <c r="BZM86" s="190"/>
      <c r="BZN86" s="190"/>
      <c r="BZO86" s="190"/>
      <c r="BZP86" s="190"/>
      <c r="BZQ86" s="190"/>
      <c r="BZR86" s="190"/>
      <c r="BZS86" s="190"/>
      <c r="BZT86" s="190"/>
      <c r="BZU86" s="190"/>
      <c r="BZV86" s="190"/>
      <c r="BZW86" s="190"/>
      <c r="BZX86" s="190"/>
      <c r="BZY86" s="190"/>
      <c r="BZZ86" s="190"/>
      <c r="CAA86" s="190"/>
      <c r="CAB86" s="190"/>
      <c r="CAC86" s="190"/>
      <c r="CAD86" s="190"/>
      <c r="CAE86" s="190"/>
      <c r="CAF86" s="190"/>
      <c r="CAG86" s="190"/>
      <c r="CAH86" s="190"/>
      <c r="CAI86" s="190"/>
      <c r="CAJ86" s="190"/>
      <c r="CAK86" s="190"/>
      <c r="CAL86" s="190"/>
      <c r="CAM86" s="190"/>
      <c r="CAN86" s="190"/>
      <c r="CAO86" s="190"/>
      <c r="CAP86" s="190"/>
      <c r="CAQ86" s="190"/>
      <c r="CAR86" s="190"/>
      <c r="CAS86" s="190"/>
      <c r="CAT86" s="190"/>
      <c r="CAU86" s="190"/>
      <c r="CAV86" s="190"/>
      <c r="CAW86" s="190"/>
      <c r="CAX86" s="190"/>
      <c r="CAY86" s="190"/>
      <c r="CAZ86" s="190"/>
      <c r="CBA86" s="190"/>
      <c r="CBB86" s="190"/>
      <c r="CBC86" s="190"/>
      <c r="CBD86" s="190"/>
      <c r="CBE86" s="190"/>
      <c r="CBF86" s="190"/>
      <c r="CBG86" s="190"/>
      <c r="CBH86" s="190"/>
      <c r="CBI86" s="190"/>
      <c r="CBJ86" s="190"/>
      <c r="CBK86" s="190"/>
      <c r="CBL86" s="190"/>
      <c r="CBM86" s="190"/>
      <c r="CBN86" s="190"/>
      <c r="CBO86" s="190"/>
      <c r="CBP86" s="190"/>
      <c r="CBQ86" s="190"/>
      <c r="CBR86" s="190"/>
      <c r="CBS86" s="190"/>
      <c r="CBT86" s="190"/>
      <c r="CBU86" s="190"/>
      <c r="CBV86" s="190"/>
      <c r="CBW86" s="190"/>
      <c r="CBX86" s="190"/>
      <c r="CBY86" s="190"/>
      <c r="CBZ86" s="190"/>
      <c r="CCA86" s="190"/>
      <c r="CCB86" s="190"/>
      <c r="CCC86" s="190"/>
      <c r="CCD86" s="190"/>
      <c r="CCE86" s="190"/>
      <c r="CCF86" s="190"/>
      <c r="CCG86" s="190"/>
      <c r="CCH86" s="190"/>
      <c r="CCI86" s="190"/>
      <c r="CCJ86" s="190"/>
      <c r="CCK86" s="190"/>
      <c r="CCL86" s="190"/>
      <c r="CCM86" s="190"/>
      <c r="CCN86" s="190"/>
      <c r="CCO86" s="190"/>
      <c r="CCP86" s="190"/>
      <c r="CCQ86" s="190"/>
      <c r="CCR86" s="190"/>
      <c r="CCS86" s="190"/>
      <c r="CCT86" s="190"/>
      <c r="CCU86" s="190"/>
      <c r="CCV86" s="190"/>
      <c r="CCW86" s="190"/>
      <c r="CCX86" s="190"/>
      <c r="CCY86" s="190"/>
      <c r="CCZ86" s="190"/>
      <c r="CDA86" s="190"/>
      <c r="CDB86" s="190"/>
      <c r="CDC86" s="190"/>
      <c r="CDD86" s="190"/>
      <c r="CDE86" s="190"/>
      <c r="CDF86" s="190"/>
      <c r="CDG86" s="190"/>
      <c r="CDH86" s="190"/>
      <c r="CDI86" s="190"/>
      <c r="CDJ86" s="190"/>
      <c r="CDK86" s="190"/>
      <c r="CDL86" s="190"/>
      <c r="CDM86" s="190"/>
      <c r="CDN86" s="190"/>
      <c r="CDO86" s="190"/>
      <c r="CDP86" s="190"/>
      <c r="CDQ86" s="190"/>
      <c r="CDR86" s="190"/>
      <c r="CDS86" s="190"/>
      <c r="CDT86" s="190"/>
      <c r="CDU86" s="190"/>
      <c r="CDV86" s="190"/>
      <c r="CDW86" s="190"/>
      <c r="CDX86" s="190"/>
      <c r="CDY86" s="190"/>
      <c r="CDZ86" s="190"/>
      <c r="CEA86" s="190"/>
      <c r="CEB86" s="190"/>
      <c r="CEC86" s="190"/>
      <c r="CED86" s="190"/>
      <c r="CEE86" s="190"/>
      <c r="CEF86" s="190"/>
      <c r="CEG86" s="190"/>
      <c r="CEH86" s="190"/>
      <c r="CEI86" s="190"/>
      <c r="CEJ86" s="190"/>
      <c r="CEK86" s="190"/>
      <c r="CEL86" s="190"/>
      <c r="CEM86" s="190"/>
      <c r="CEN86" s="190"/>
      <c r="CEO86" s="190"/>
      <c r="CEP86" s="190"/>
      <c r="CEQ86" s="190"/>
      <c r="CER86" s="190"/>
      <c r="CES86" s="190"/>
      <c r="CET86" s="190"/>
      <c r="CEU86" s="190"/>
      <c r="CEV86" s="190"/>
      <c r="CEW86" s="190"/>
      <c r="CEX86" s="190"/>
      <c r="CEY86" s="190"/>
      <c r="CEZ86" s="190"/>
      <c r="CFA86" s="190"/>
      <c r="CFB86" s="190"/>
      <c r="CFC86" s="190"/>
      <c r="CFD86" s="190"/>
      <c r="CFE86" s="190"/>
      <c r="CFF86" s="190"/>
      <c r="CFG86" s="190"/>
      <c r="CFH86" s="190"/>
      <c r="CFI86" s="190"/>
      <c r="CFJ86" s="190"/>
      <c r="CFK86" s="190"/>
      <c r="CFL86" s="190"/>
      <c r="CFM86" s="190"/>
      <c r="CFN86" s="190"/>
      <c r="CFO86" s="190"/>
      <c r="CFP86" s="190"/>
      <c r="CFQ86" s="190"/>
      <c r="CFR86" s="190"/>
      <c r="CFS86" s="190"/>
      <c r="CFT86" s="190"/>
      <c r="CFU86" s="190"/>
      <c r="CFV86" s="190"/>
      <c r="CFW86" s="190"/>
      <c r="CFX86" s="190"/>
      <c r="CFY86" s="190"/>
      <c r="CFZ86" s="190"/>
      <c r="CGA86" s="190"/>
      <c r="CGB86" s="190"/>
      <c r="CGC86" s="190"/>
      <c r="CGD86" s="190"/>
      <c r="CGE86" s="190"/>
      <c r="CGF86" s="190"/>
      <c r="CGG86" s="190"/>
      <c r="CGH86" s="190"/>
      <c r="CGI86" s="190"/>
      <c r="CGJ86" s="190"/>
      <c r="CGK86" s="190"/>
      <c r="CGL86" s="190"/>
      <c r="CGM86" s="190"/>
      <c r="CGN86" s="190"/>
      <c r="CGO86" s="190"/>
      <c r="CGP86" s="190"/>
      <c r="CGQ86" s="190"/>
      <c r="CGR86" s="190"/>
      <c r="CGS86" s="190"/>
      <c r="CGT86" s="190"/>
      <c r="CGU86" s="190"/>
      <c r="CGV86" s="190"/>
      <c r="CGW86" s="190"/>
      <c r="CGX86" s="190"/>
      <c r="CGY86" s="190"/>
      <c r="CGZ86" s="190"/>
      <c r="CHA86" s="190"/>
      <c r="CHB86" s="190"/>
      <c r="CHC86" s="190"/>
      <c r="CHD86" s="190"/>
      <c r="CHE86" s="190"/>
      <c r="CHF86" s="190"/>
      <c r="CHG86" s="190"/>
      <c r="CHH86" s="190"/>
      <c r="CHI86" s="190"/>
      <c r="CHJ86" s="190"/>
      <c r="CHK86" s="190"/>
      <c r="CHL86" s="190"/>
      <c r="CHM86" s="190"/>
      <c r="CHN86" s="190"/>
      <c r="CHO86" s="190"/>
      <c r="CHP86" s="190"/>
      <c r="CHQ86" s="190"/>
      <c r="CHR86" s="190"/>
      <c r="CHS86" s="190"/>
      <c r="CHT86" s="190"/>
      <c r="CHU86" s="190"/>
      <c r="CHV86" s="190"/>
      <c r="CHW86" s="190"/>
      <c r="CHX86" s="190"/>
      <c r="CHY86" s="190"/>
      <c r="CHZ86" s="190"/>
      <c r="CIA86" s="190"/>
      <c r="CIB86" s="190"/>
      <c r="CIC86" s="190"/>
      <c r="CID86" s="190"/>
      <c r="CIE86" s="190"/>
      <c r="CIF86" s="190"/>
      <c r="CIG86" s="190"/>
      <c r="CIH86" s="190"/>
      <c r="CII86" s="190"/>
      <c r="CIJ86" s="190"/>
      <c r="CIK86" s="190"/>
      <c r="CIL86" s="190"/>
      <c r="CIM86" s="190"/>
      <c r="CIN86" s="190"/>
      <c r="CIO86" s="190"/>
      <c r="CIP86" s="190"/>
      <c r="CIQ86" s="190"/>
      <c r="CIR86" s="190"/>
      <c r="CIS86" s="190"/>
      <c r="CIT86" s="190"/>
      <c r="CIU86" s="190"/>
      <c r="CIV86" s="190"/>
      <c r="CIW86" s="190"/>
      <c r="CIX86" s="190"/>
      <c r="CIY86" s="190"/>
      <c r="CIZ86" s="190"/>
      <c r="CJA86" s="190"/>
      <c r="CJB86" s="190"/>
      <c r="CJC86" s="190"/>
      <c r="CJD86" s="190"/>
      <c r="CJE86" s="190"/>
      <c r="CJF86" s="190"/>
      <c r="CJG86" s="190"/>
      <c r="CJH86" s="190"/>
      <c r="CJI86" s="190"/>
      <c r="CJJ86" s="190"/>
      <c r="CJK86" s="190"/>
      <c r="CJL86" s="190"/>
      <c r="CJM86" s="190"/>
      <c r="CJN86" s="190"/>
      <c r="CJO86" s="190"/>
      <c r="CJP86" s="190"/>
      <c r="CJQ86" s="190"/>
      <c r="CJR86" s="190"/>
      <c r="CJS86" s="190"/>
      <c r="CJT86" s="190"/>
      <c r="CJU86" s="190"/>
      <c r="CJV86" s="190"/>
      <c r="CJW86" s="190"/>
      <c r="CJX86" s="190"/>
      <c r="CJY86" s="190"/>
      <c r="CJZ86" s="190"/>
      <c r="CKA86" s="190"/>
      <c r="CKB86" s="190"/>
      <c r="CKC86" s="190"/>
      <c r="CKD86" s="190"/>
      <c r="CKE86" s="190"/>
      <c r="CKF86" s="190"/>
      <c r="CKG86" s="190"/>
      <c r="CKH86" s="190"/>
      <c r="CKI86" s="190"/>
      <c r="CKJ86" s="190"/>
      <c r="CKK86" s="190"/>
      <c r="CKL86" s="190"/>
      <c r="CKM86" s="190"/>
      <c r="CKN86" s="190"/>
      <c r="CKO86" s="190"/>
      <c r="CKP86" s="190"/>
      <c r="CKQ86" s="190"/>
      <c r="CKR86" s="190"/>
      <c r="CKS86" s="190"/>
      <c r="CKT86" s="190"/>
      <c r="CKU86" s="190"/>
      <c r="CKV86" s="190"/>
      <c r="CKW86" s="190"/>
      <c r="CKX86" s="190"/>
      <c r="CKY86" s="190"/>
      <c r="CKZ86" s="190"/>
      <c r="CLA86" s="190"/>
      <c r="CLB86" s="190"/>
      <c r="CLC86" s="190"/>
      <c r="CLD86" s="190"/>
      <c r="CLE86" s="190"/>
      <c r="CLF86" s="190"/>
      <c r="CLG86" s="190"/>
      <c r="CLH86" s="190"/>
      <c r="CLI86" s="190"/>
      <c r="CLJ86" s="190"/>
      <c r="CLK86" s="190"/>
      <c r="CLL86" s="190"/>
      <c r="CLM86" s="190"/>
      <c r="CLN86" s="190"/>
      <c r="CLO86" s="190"/>
      <c r="CLP86" s="190"/>
      <c r="CLQ86" s="190"/>
      <c r="CLR86" s="190"/>
      <c r="CLS86" s="190"/>
      <c r="CLT86" s="190"/>
      <c r="CLU86" s="190"/>
      <c r="CLV86" s="190"/>
      <c r="CLW86" s="190"/>
      <c r="CLX86" s="190"/>
      <c r="CLY86" s="190"/>
      <c r="CLZ86" s="190"/>
      <c r="CMA86" s="190"/>
      <c r="CMB86" s="190"/>
      <c r="CMC86" s="190"/>
      <c r="CMD86" s="190"/>
      <c r="CME86" s="190"/>
      <c r="CMF86" s="190"/>
      <c r="CMG86" s="190"/>
      <c r="CMH86" s="190"/>
      <c r="CMI86" s="190"/>
      <c r="CMJ86" s="190"/>
      <c r="CMK86" s="190"/>
      <c r="CML86" s="190"/>
      <c r="CMM86" s="190"/>
      <c r="CMN86" s="190"/>
      <c r="CMO86" s="190"/>
      <c r="CMP86" s="190"/>
      <c r="CMQ86" s="190"/>
      <c r="CMR86" s="190"/>
      <c r="CMS86" s="190"/>
      <c r="CMT86" s="190"/>
      <c r="CMU86" s="190"/>
      <c r="CMV86" s="190"/>
      <c r="CMW86" s="190"/>
      <c r="CMX86" s="190"/>
      <c r="CMY86" s="190"/>
      <c r="CMZ86" s="190"/>
      <c r="CNA86" s="190"/>
      <c r="CNB86" s="190"/>
      <c r="CNC86" s="190"/>
      <c r="CND86" s="190"/>
      <c r="CNE86" s="190"/>
      <c r="CNF86" s="190"/>
      <c r="CNG86" s="190"/>
      <c r="CNH86" s="190"/>
      <c r="CNI86" s="190"/>
      <c r="CNJ86" s="190"/>
      <c r="CNK86" s="190"/>
      <c r="CNL86" s="190"/>
      <c r="CNM86" s="190"/>
      <c r="CNN86" s="190"/>
      <c r="CNO86" s="190"/>
      <c r="CNP86" s="190"/>
      <c r="CNQ86" s="190"/>
      <c r="CNR86" s="190"/>
      <c r="CNS86" s="190"/>
      <c r="CNT86" s="190"/>
      <c r="CNU86" s="190"/>
      <c r="CNV86" s="190"/>
      <c r="CNW86" s="190"/>
      <c r="CNX86" s="190"/>
      <c r="CNY86" s="190"/>
      <c r="CNZ86" s="190"/>
      <c r="COA86" s="190"/>
      <c r="COB86" s="190"/>
      <c r="COC86" s="190"/>
      <c r="COD86" s="190"/>
      <c r="COE86" s="190"/>
      <c r="COF86" s="190"/>
      <c r="COG86" s="190"/>
      <c r="COH86" s="190"/>
      <c r="COI86" s="190"/>
      <c r="COJ86" s="190"/>
      <c r="COK86" s="190"/>
      <c r="COL86" s="190"/>
      <c r="COM86" s="190"/>
      <c r="CON86" s="190"/>
      <c r="COO86" s="190"/>
      <c r="COP86" s="190"/>
      <c r="COQ86" s="190"/>
      <c r="COR86" s="190"/>
      <c r="COS86" s="190"/>
      <c r="COT86" s="190"/>
      <c r="COU86" s="190"/>
      <c r="COV86" s="190"/>
      <c r="COW86" s="190"/>
      <c r="COX86" s="190"/>
      <c r="COY86" s="190"/>
      <c r="COZ86" s="190"/>
      <c r="CPA86" s="190"/>
      <c r="CPB86" s="190"/>
      <c r="CPC86" s="190"/>
      <c r="CPD86" s="190"/>
      <c r="CPE86" s="190"/>
      <c r="CPF86" s="190"/>
      <c r="CPG86" s="190"/>
      <c r="CPH86" s="190"/>
      <c r="CPI86" s="190"/>
      <c r="CPJ86" s="190"/>
      <c r="CPK86" s="190"/>
      <c r="CPL86" s="190"/>
      <c r="CPM86" s="190"/>
      <c r="CPN86" s="190"/>
      <c r="CPO86" s="190"/>
      <c r="CPP86" s="190"/>
      <c r="CPQ86" s="190"/>
      <c r="CPR86" s="190"/>
      <c r="CPS86" s="190"/>
      <c r="CPT86" s="190"/>
      <c r="CPU86" s="190"/>
      <c r="CPV86" s="190"/>
      <c r="CPW86" s="190"/>
      <c r="CPX86" s="190"/>
      <c r="CPY86" s="190"/>
      <c r="CPZ86" s="190"/>
      <c r="CQA86" s="190"/>
      <c r="CQB86" s="190"/>
      <c r="CQC86" s="190"/>
      <c r="CQD86" s="190"/>
      <c r="CQE86" s="190"/>
      <c r="CQF86" s="190"/>
      <c r="CQG86" s="190"/>
      <c r="CQH86" s="190"/>
      <c r="CQI86" s="190"/>
      <c r="CQJ86" s="190"/>
      <c r="CQK86" s="190"/>
      <c r="CQL86" s="190"/>
      <c r="CQM86" s="190"/>
      <c r="CQN86" s="190"/>
      <c r="CQO86" s="190"/>
      <c r="CQP86" s="190"/>
      <c r="CQQ86" s="190"/>
      <c r="CQR86" s="190"/>
      <c r="CQS86" s="190"/>
      <c r="CQT86" s="190"/>
      <c r="CQU86" s="190"/>
      <c r="CQV86" s="190"/>
      <c r="CQW86" s="190"/>
      <c r="CQX86" s="190"/>
      <c r="CQY86" s="190"/>
      <c r="CQZ86" s="190"/>
      <c r="CRA86" s="190"/>
      <c r="CRB86" s="190"/>
      <c r="CRC86" s="190"/>
      <c r="CRD86" s="190"/>
      <c r="CRE86" s="190"/>
      <c r="CRF86" s="190"/>
      <c r="CRG86" s="190"/>
      <c r="CRH86" s="190"/>
      <c r="CRI86" s="190"/>
      <c r="CRJ86" s="190"/>
      <c r="CRK86" s="190"/>
      <c r="CRL86" s="190"/>
      <c r="CRM86" s="190"/>
      <c r="CRN86" s="190"/>
      <c r="CRO86" s="190"/>
      <c r="CRP86" s="190"/>
      <c r="CRQ86" s="190"/>
      <c r="CRR86" s="190"/>
      <c r="CRS86" s="190"/>
      <c r="CRT86" s="190"/>
      <c r="CRU86" s="190"/>
      <c r="CRV86" s="190"/>
      <c r="CRW86" s="190"/>
      <c r="CRX86" s="190"/>
      <c r="CRY86" s="190"/>
      <c r="CRZ86" s="190"/>
      <c r="CSA86" s="190"/>
      <c r="CSB86" s="190"/>
      <c r="CSC86" s="190"/>
      <c r="CSD86" s="190"/>
      <c r="CSE86" s="190"/>
      <c r="CSF86" s="190"/>
      <c r="CSG86" s="190"/>
      <c r="CSH86" s="190"/>
      <c r="CSI86" s="190"/>
      <c r="CSJ86" s="190"/>
      <c r="CSK86" s="190"/>
      <c r="CSL86" s="190"/>
      <c r="CSM86" s="190"/>
      <c r="CSN86" s="190"/>
      <c r="CSO86" s="190"/>
      <c r="CSP86" s="190"/>
      <c r="CSQ86" s="190"/>
      <c r="CSR86" s="190"/>
      <c r="CSS86" s="190"/>
      <c r="CST86" s="190"/>
      <c r="CSU86" s="190"/>
      <c r="CSV86" s="190"/>
      <c r="CSW86" s="190"/>
      <c r="CSX86" s="190"/>
      <c r="CSY86" s="190"/>
      <c r="CSZ86" s="190"/>
      <c r="CTA86" s="190"/>
      <c r="CTB86" s="190"/>
      <c r="CTC86" s="190"/>
      <c r="CTD86" s="190"/>
      <c r="CTE86" s="190"/>
      <c r="CTF86" s="190"/>
      <c r="CTG86" s="190"/>
      <c r="CTH86" s="190"/>
      <c r="CTI86" s="190"/>
      <c r="CTJ86" s="190"/>
      <c r="CTK86" s="190"/>
      <c r="CTL86" s="190"/>
      <c r="CTM86" s="190"/>
      <c r="CTN86" s="190"/>
      <c r="CTO86" s="190"/>
      <c r="CTP86" s="190"/>
      <c r="CTQ86" s="190"/>
      <c r="CTR86" s="190"/>
      <c r="CTS86" s="190"/>
      <c r="CTT86" s="190"/>
      <c r="CTU86" s="190"/>
      <c r="CTV86" s="190"/>
      <c r="CTW86" s="190"/>
      <c r="CTX86" s="190"/>
      <c r="CTY86" s="190"/>
      <c r="CTZ86" s="190"/>
      <c r="CUA86" s="190"/>
      <c r="CUB86" s="190"/>
      <c r="CUC86" s="190"/>
      <c r="CUD86" s="190"/>
      <c r="CUE86" s="190"/>
      <c r="CUF86" s="190"/>
      <c r="CUG86" s="190"/>
      <c r="CUH86" s="190"/>
      <c r="CUI86" s="190"/>
      <c r="CUJ86" s="190"/>
      <c r="CUK86" s="190"/>
      <c r="CUL86" s="190"/>
      <c r="CUM86" s="190"/>
      <c r="CUN86" s="190"/>
      <c r="CUO86" s="190"/>
      <c r="CUP86" s="190"/>
      <c r="CUQ86" s="190"/>
      <c r="CUR86" s="190"/>
      <c r="CUS86" s="190"/>
      <c r="CUT86" s="190"/>
      <c r="CUU86" s="190"/>
      <c r="CUV86" s="190"/>
      <c r="CUW86" s="190"/>
      <c r="CUX86" s="190"/>
      <c r="CUY86" s="190"/>
      <c r="CUZ86" s="190"/>
      <c r="CVA86" s="190"/>
      <c r="CVB86" s="190"/>
      <c r="CVC86" s="190"/>
      <c r="CVD86" s="190"/>
      <c r="CVE86" s="190"/>
      <c r="CVF86" s="190"/>
      <c r="CVG86" s="190"/>
      <c r="CVH86" s="190"/>
      <c r="CVI86" s="190"/>
      <c r="CVJ86" s="190"/>
      <c r="CVK86" s="190"/>
      <c r="CVL86" s="190"/>
      <c r="CVM86" s="190"/>
      <c r="CVN86" s="190"/>
      <c r="CVO86" s="190"/>
      <c r="CVP86" s="190"/>
      <c r="CVQ86" s="190"/>
      <c r="CVR86" s="190"/>
      <c r="CVS86" s="190"/>
      <c r="CVT86" s="190"/>
      <c r="CVU86" s="190"/>
      <c r="CVV86" s="190"/>
      <c r="CVW86" s="190"/>
      <c r="CVX86" s="190"/>
      <c r="CVY86" s="190"/>
      <c r="CVZ86" s="190"/>
      <c r="CWA86" s="190"/>
      <c r="CWB86" s="190"/>
      <c r="CWC86" s="190"/>
      <c r="CWD86" s="190"/>
      <c r="CWE86" s="190"/>
      <c r="CWF86" s="190"/>
      <c r="CWG86" s="190"/>
      <c r="CWH86" s="190"/>
      <c r="CWI86" s="190"/>
      <c r="CWJ86" s="190"/>
      <c r="CWK86" s="190"/>
      <c r="CWL86" s="190"/>
      <c r="CWM86" s="190"/>
      <c r="CWN86" s="190"/>
      <c r="CWO86" s="190"/>
      <c r="CWP86" s="190"/>
      <c r="CWQ86" s="190"/>
      <c r="CWR86" s="190"/>
      <c r="CWS86" s="190"/>
      <c r="CWT86" s="190"/>
      <c r="CWU86" s="190"/>
      <c r="CWV86" s="190"/>
      <c r="CWW86" s="190"/>
      <c r="CWX86" s="190"/>
      <c r="CWY86" s="190"/>
      <c r="CWZ86" s="190"/>
      <c r="CXA86" s="190"/>
      <c r="CXB86" s="190"/>
      <c r="CXC86" s="190"/>
      <c r="CXD86" s="190"/>
      <c r="CXE86" s="190"/>
      <c r="CXF86" s="190"/>
      <c r="CXG86" s="190"/>
      <c r="CXH86" s="190"/>
      <c r="CXI86" s="190"/>
      <c r="CXJ86" s="190"/>
      <c r="CXK86" s="190"/>
      <c r="CXL86" s="190"/>
      <c r="CXM86" s="190"/>
      <c r="CXN86" s="190"/>
      <c r="CXO86" s="190"/>
      <c r="CXP86" s="190"/>
      <c r="CXQ86" s="190"/>
      <c r="CXR86" s="190"/>
      <c r="CXS86" s="190"/>
      <c r="CXT86" s="190"/>
      <c r="CXU86" s="190"/>
      <c r="CXV86" s="190"/>
      <c r="CXW86" s="190"/>
      <c r="CXX86" s="190"/>
      <c r="CXY86" s="190"/>
      <c r="CXZ86" s="190"/>
      <c r="CYA86" s="190"/>
      <c r="CYB86" s="190"/>
      <c r="CYC86" s="190"/>
      <c r="CYD86" s="190"/>
      <c r="CYE86" s="190"/>
      <c r="CYF86" s="190"/>
      <c r="CYG86" s="190"/>
      <c r="CYH86" s="190"/>
      <c r="CYI86" s="190"/>
      <c r="CYJ86" s="190"/>
      <c r="CYK86" s="190"/>
      <c r="CYL86" s="190"/>
      <c r="CYM86" s="190"/>
      <c r="CYN86" s="190"/>
      <c r="CYO86" s="190"/>
      <c r="CYP86" s="190"/>
      <c r="CYQ86" s="190"/>
      <c r="CYR86" s="190"/>
      <c r="CYS86" s="190"/>
      <c r="CYT86" s="190"/>
      <c r="CYU86" s="190"/>
      <c r="CYV86" s="190"/>
      <c r="CYW86" s="190"/>
      <c r="CYX86" s="190"/>
      <c r="CYY86" s="190"/>
      <c r="CYZ86" s="190"/>
      <c r="CZA86" s="190"/>
      <c r="CZB86" s="190"/>
      <c r="CZC86" s="190"/>
      <c r="CZD86" s="190"/>
      <c r="CZE86" s="190"/>
      <c r="CZF86" s="190"/>
      <c r="CZG86" s="190"/>
      <c r="CZH86" s="190"/>
      <c r="CZI86" s="190"/>
      <c r="CZJ86" s="190"/>
      <c r="CZK86" s="190"/>
      <c r="CZL86" s="190"/>
      <c r="CZM86" s="190"/>
      <c r="CZN86" s="190"/>
      <c r="CZO86" s="190"/>
      <c r="CZP86" s="190"/>
      <c r="CZQ86" s="190"/>
      <c r="CZR86" s="190"/>
      <c r="CZS86" s="190"/>
      <c r="CZT86" s="190"/>
      <c r="CZU86" s="190"/>
      <c r="CZV86" s="190"/>
      <c r="CZW86" s="190"/>
      <c r="CZX86" s="190"/>
      <c r="CZY86" s="190"/>
      <c r="CZZ86" s="190"/>
      <c r="DAA86" s="190"/>
      <c r="DAB86" s="190"/>
      <c r="DAC86" s="190"/>
      <c r="DAD86" s="190"/>
      <c r="DAE86" s="190"/>
      <c r="DAF86" s="190"/>
      <c r="DAG86" s="190"/>
      <c r="DAH86" s="190"/>
      <c r="DAI86" s="190"/>
      <c r="DAJ86" s="190"/>
      <c r="DAK86" s="190"/>
      <c r="DAL86" s="190"/>
      <c r="DAM86" s="190"/>
      <c r="DAN86" s="190"/>
      <c r="DAO86" s="190"/>
      <c r="DAP86" s="190"/>
      <c r="DAQ86" s="190"/>
      <c r="DAR86" s="190"/>
      <c r="DAS86" s="190"/>
      <c r="DAT86" s="190"/>
      <c r="DAU86" s="190"/>
      <c r="DAV86" s="190"/>
      <c r="DAW86" s="190"/>
      <c r="DAX86" s="190"/>
      <c r="DAY86" s="190"/>
      <c r="DAZ86" s="190"/>
      <c r="DBA86" s="190"/>
      <c r="DBB86" s="190"/>
      <c r="DBC86" s="190"/>
      <c r="DBD86" s="190"/>
      <c r="DBE86" s="190"/>
      <c r="DBF86" s="190"/>
      <c r="DBG86" s="190"/>
      <c r="DBH86" s="190"/>
      <c r="DBI86" s="190"/>
      <c r="DBJ86" s="190"/>
      <c r="DBK86" s="190"/>
      <c r="DBL86" s="190"/>
      <c r="DBM86" s="190"/>
      <c r="DBN86" s="190"/>
      <c r="DBO86" s="190"/>
      <c r="DBP86" s="190"/>
      <c r="DBQ86" s="190"/>
      <c r="DBR86" s="190"/>
      <c r="DBS86" s="190"/>
      <c r="DBT86" s="190"/>
      <c r="DBU86" s="190"/>
      <c r="DBV86" s="190"/>
      <c r="DBW86" s="190"/>
      <c r="DBX86" s="190"/>
      <c r="DBY86" s="190"/>
      <c r="DBZ86" s="190"/>
      <c r="DCA86" s="190"/>
      <c r="DCB86" s="190"/>
      <c r="DCC86" s="190"/>
      <c r="DCD86" s="190"/>
      <c r="DCE86" s="190"/>
      <c r="DCF86" s="190"/>
      <c r="DCG86" s="190"/>
      <c r="DCH86" s="190"/>
      <c r="DCI86" s="190"/>
      <c r="DCJ86" s="190"/>
      <c r="DCK86" s="190"/>
      <c r="DCL86" s="190"/>
      <c r="DCM86" s="190"/>
      <c r="DCN86" s="190"/>
      <c r="DCO86" s="190"/>
      <c r="DCP86" s="190"/>
      <c r="DCQ86" s="190"/>
      <c r="DCR86" s="190"/>
      <c r="DCS86" s="190"/>
      <c r="DCT86" s="190"/>
      <c r="DCU86" s="190"/>
      <c r="DCV86" s="190"/>
      <c r="DCW86" s="190"/>
      <c r="DCX86" s="190"/>
      <c r="DCY86" s="190"/>
      <c r="DCZ86" s="190"/>
      <c r="DDA86" s="190"/>
      <c r="DDB86" s="190"/>
      <c r="DDC86" s="190"/>
      <c r="DDD86" s="190"/>
      <c r="DDE86" s="190"/>
      <c r="DDF86" s="190"/>
      <c r="DDG86" s="190"/>
      <c r="DDH86" s="190"/>
      <c r="DDI86" s="190"/>
      <c r="DDJ86" s="190"/>
      <c r="DDK86" s="190"/>
      <c r="DDL86" s="190"/>
      <c r="DDM86" s="190"/>
      <c r="DDN86" s="190"/>
      <c r="DDO86" s="190"/>
      <c r="DDP86" s="190"/>
      <c r="DDQ86" s="190"/>
      <c r="DDR86" s="190"/>
      <c r="DDS86" s="190"/>
      <c r="DDT86" s="190"/>
      <c r="DDU86" s="190"/>
      <c r="DDV86" s="190"/>
      <c r="DDW86" s="190"/>
      <c r="DDX86" s="190"/>
      <c r="DDY86" s="190"/>
      <c r="DDZ86" s="190"/>
      <c r="DEA86" s="190"/>
      <c r="DEB86" s="190"/>
      <c r="DEC86" s="190"/>
      <c r="DED86" s="190"/>
      <c r="DEE86" s="190"/>
      <c r="DEF86" s="190"/>
      <c r="DEG86" s="190"/>
      <c r="DEH86" s="190"/>
      <c r="DEI86" s="190"/>
      <c r="DEJ86" s="190"/>
      <c r="DEK86" s="190"/>
      <c r="DEL86" s="190"/>
      <c r="DEM86" s="190"/>
      <c r="DEN86" s="190"/>
      <c r="DEO86" s="190"/>
      <c r="DEP86" s="190"/>
      <c r="DEQ86" s="190"/>
      <c r="DER86" s="190"/>
      <c r="DES86" s="190"/>
      <c r="DET86" s="190"/>
      <c r="DEU86" s="190"/>
      <c r="DEV86" s="190"/>
      <c r="DEW86" s="190"/>
      <c r="DEX86" s="190"/>
      <c r="DEY86" s="190"/>
      <c r="DEZ86" s="190"/>
      <c r="DFA86" s="190"/>
      <c r="DFB86" s="190"/>
      <c r="DFC86" s="190"/>
      <c r="DFD86" s="190"/>
      <c r="DFE86" s="190"/>
      <c r="DFF86" s="190"/>
      <c r="DFG86" s="190"/>
      <c r="DFH86" s="190"/>
      <c r="DFI86" s="190"/>
      <c r="DFJ86" s="190"/>
      <c r="DFK86" s="190"/>
      <c r="DFL86" s="190"/>
      <c r="DFM86" s="190"/>
      <c r="DFN86" s="190"/>
      <c r="DFO86" s="190"/>
      <c r="DFP86" s="190"/>
      <c r="DFQ86" s="190"/>
      <c r="DFR86" s="190"/>
      <c r="DFS86" s="190"/>
      <c r="DFT86" s="190"/>
      <c r="DFU86" s="190"/>
      <c r="DFV86" s="190"/>
      <c r="DFW86" s="190"/>
      <c r="DFX86" s="190"/>
      <c r="DFY86" s="190"/>
      <c r="DFZ86" s="190"/>
      <c r="DGA86" s="190"/>
      <c r="DGB86" s="190"/>
      <c r="DGC86" s="190"/>
      <c r="DGD86" s="190"/>
      <c r="DGE86" s="190"/>
      <c r="DGF86" s="190"/>
      <c r="DGG86" s="190"/>
      <c r="DGH86" s="190"/>
      <c r="DGI86" s="190"/>
      <c r="DGJ86" s="190"/>
      <c r="DGK86" s="190"/>
      <c r="DGL86" s="190"/>
      <c r="DGM86" s="190"/>
      <c r="DGN86" s="190"/>
      <c r="DGO86" s="190"/>
      <c r="DGP86" s="190"/>
      <c r="DGQ86" s="190"/>
      <c r="DGR86" s="190"/>
      <c r="DGS86" s="190"/>
      <c r="DGT86" s="190"/>
      <c r="DGU86" s="190"/>
      <c r="DGV86" s="190"/>
      <c r="DGW86" s="190"/>
      <c r="DGX86" s="190"/>
      <c r="DGY86" s="190"/>
      <c r="DGZ86" s="190"/>
      <c r="DHA86" s="190"/>
      <c r="DHB86" s="190"/>
      <c r="DHC86" s="190"/>
      <c r="DHD86" s="190"/>
      <c r="DHE86" s="190"/>
      <c r="DHF86" s="190"/>
      <c r="DHG86" s="190"/>
      <c r="DHH86" s="190"/>
      <c r="DHI86" s="190"/>
      <c r="DHJ86" s="190"/>
      <c r="DHK86" s="190"/>
      <c r="DHL86" s="190"/>
      <c r="DHM86" s="190"/>
      <c r="DHN86" s="190"/>
      <c r="DHO86" s="190"/>
      <c r="DHP86" s="190"/>
      <c r="DHQ86" s="190"/>
      <c r="DHR86" s="190"/>
      <c r="DHS86" s="190"/>
      <c r="DHT86" s="190"/>
      <c r="DHU86" s="190"/>
      <c r="DHV86" s="190"/>
      <c r="DHW86" s="190"/>
      <c r="DHX86" s="190"/>
      <c r="DHY86" s="190"/>
      <c r="DHZ86" s="190"/>
      <c r="DIA86" s="190"/>
      <c r="DIB86" s="190"/>
      <c r="DIC86" s="190"/>
      <c r="DID86" s="190"/>
      <c r="DIE86" s="190"/>
      <c r="DIF86" s="190"/>
      <c r="DIG86" s="190"/>
      <c r="DIH86" s="190"/>
      <c r="DII86" s="190"/>
      <c r="DIJ86" s="190"/>
      <c r="DIK86" s="190"/>
      <c r="DIL86" s="190"/>
      <c r="DIM86" s="190"/>
      <c r="DIN86" s="190"/>
      <c r="DIO86" s="190"/>
      <c r="DIP86" s="190"/>
      <c r="DIQ86" s="190"/>
      <c r="DIR86" s="190"/>
      <c r="DIS86" s="190"/>
      <c r="DIT86" s="190"/>
      <c r="DIU86" s="190"/>
      <c r="DIV86" s="190"/>
      <c r="DIW86" s="190"/>
      <c r="DIX86" s="190"/>
      <c r="DIY86" s="190"/>
      <c r="DIZ86" s="190"/>
      <c r="DJA86" s="190"/>
      <c r="DJB86" s="190"/>
      <c r="DJC86" s="190"/>
      <c r="DJD86" s="190"/>
      <c r="DJE86" s="190"/>
      <c r="DJF86" s="190"/>
      <c r="DJG86" s="190"/>
      <c r="DJH86" s="190"/>
      <c r="DJI86" s="190"/>
      <c r="DJJ86" s="190"/>
      <c r="DJK86" s="190"/>
      <c r="DJL86" s="190"/>
      <c r="DJM86" s="190"/>
      <c r="DJN86" s="190"/>
      <c r="DJO86" s="190"/>
      <c r="DJP86" s="190"/>
      <c r="DJQ86" s="190"/>
      <c r="DJR86" s="190"/>
      <c r="DJS86" s="190"/>
      <c r="DJT86" s="190"/>
      <c r="DJU86" s="190"/>
      <c r="DJV86" s="190"/>
      <c r="DJW86" s="190"/>
      <c r="DJX86" s="190"/>
      <c r="DJY86" s="190"/>
      <c r="DJZ86" s="190"/>
      <c r="DKA86" s="190"/>
      <c r="DKB86" s="190"/>
      <c r="DKC86" s="190"/>
      <c r="DKD86" s="190"/>
      <c r="DKE86" s="190"/>
      <c r="DKF86" s="190"/>
      <c r="DKG86" s="190"/>
      <c r="DKH86" s="190"/>
      <c r="DKI86" s="190"/>
      <c r="DKJ86" s="190"/>
      <c r="DKK86" s="190"/>
      <c r="DKL86" s="190"/>
      <c r="DKM86" s="190"/>
      <c r="DKN86" s="190"/>
      <c r="DKO86" s="190"/>
      <c r="DKP86" s="190"/>
      <c r="DKQ86" s="190"/>
      <c r="DKR86" s="190"/>
      <c r="DKS86" s="190"/>
      <c r="DKT86" s="190"/>
      <c r="DKU86" s="190"/>
      <c r="DKV86" s="190"/>
      <c r="DKW86" s="190"/>
      <c r="DKX86" s="190"/>
      <c r="DKY86" s="190"/>
      <c r="DKZ86" s="190"/>
      <c r="DLA86" s="190"/>
      <c r="DLB86" s="190"/>
      <c r="DLC86" s="190"/>
      <c r="DLD86" s="190"/>
      <c r="DLE86" s="190"/>
      <c r="DLF86" s="190"/>
      <c r="DLG86" s="190"/>
      <c r="DLH86" s="190"/>
      <c r="DLI86" s="190"/>
      <c r="DLJ86" s="190"/>
      <c r="DLK86" s="190"/>
      <c r="DLL86" s="190"/>
      <c r="DLM86" s="190"/>
      <c r="DLN86" s="190"/>
      <c r="DLO86" s="190"/>
      <c r="DLP86" s="190"/>
      <c r="DLQ86" s="190"/>
      <c r="DLR86" s="190"/>
      <c r="DLS86" s="190"/>
      <c r="DLT86" s="190"/>
      <c r="DLU86" s="190"/>
      <c r="DLV86" s="190"/>
      <c r="DLW86" s="190"/>
      <c r="DLX86" s="190"/>
      <c r="DLY86" s="190"/>
      <c r="DLZ86" s="190"/>
      <c r="DMA86" s="190"/>
      <c r="DMB86" s="190"/>
      <c r="DMC86" s="190"/>
      <c r="DMD86" s="190"/>
      <c r="DME86" s="190"/>
      <c r="DMF86" s="190"/>
      <c r="DMG86" s="190"/>
      <c r="DMH86" s="190"/>
      <c r="DMI86" s="190"/>
      <c r="DMJ86" s="190"/>
      <c r="DMK86" s="190"/>
      <c r="DML86" s="190"/>
      <c r="DMM86" s="190"/>
      <c r="DMN86" s="190"/>
      <c r="DMO86" s="190"/>
      <c r="DMP86" s="190"/>
      <c r="DMQ86" s="190"/>
      <c r="DMR86" s="190"/>
      <c r="DMS86" s="190"/>
      <c r="DMT86" s="190"/>
      <c r="DMU86" s="190"/>
      <c r="DMV86" s="190"/>
      <c r="DMW86" s="190"/>
      <c r="DMX86" s="190"/>
      <c r="DMY86" s="190"/>
      <c r="DMZ86" s="190"/>
      <c r="DNA86" s="190"/>
      <c r="DNB86" s="190"/>
      <c r="DNC86" s="190"/>
      <c r="DND86" s="190"/>
      <c r="DNE86" s="190"/>
      <c r="DNF86" s="190"/>
      <c r="DNG86" s="190"/>
      <c r="DNH86" s="190"/>
      <c r="DNI86" s="190"/>
      <c r="DNJ86" s="190"/>
      <c r="DNK86" s="190"/>
      <c r="DNL86" s="190"/>
      <c r="DNM86" s="190"/>
      <c r="DNN86" s="190"/>
      <c r="DNO86" s="190"/>
      <c r="DNP86" s="190"/>
      <c r="DNQ86" s="190"/>
      <c r="DNR86" s="190"/>
      <c r="DNS86" s="190"/>
      <c r="DNT86" s="190"/>
      <c r="DNU86" s="190"/>
      <c r="DNV86" s="190"/>
      <c r="DNW86" s="190"/>
      <c r="DNX86" s="190"/>
      <c r="DNY86" s="190"/>
      <c r="DNZ86" s="190"/>
      <c r="DOA86" s="190"/>
      <c r="DOB86" s="190"/>
      <c r="DOC86" s="190"/>
      <c r="DOD86" s="190"/>
      <c r="DOE86" s="190"/>
      <c r="DOF86" s="190"/>
      <c r="DOG86" s="190"/>
      <c r="DOH86" s="190"/>
      <c r="DOI86" s="190"/>
      <c r="DOJ86" s="190"/>
      <c r="DOK86" s="190"/>
      <c r="DOL86" s="190"/>
      <c r="DOM86" s="190"/>
      <c r="DON86" s="190"/>
      <c r="DOO86" s="190"/>
      <c r="DOP86" s="190"/>
      <c r="DOQ86" s="190"/>
      <c r="DOR86" s="190"/>
      <c r="DOS86" s="190"/>
      <c r="DOT86" s="190"/>
      <c r="DOU86" s="190"/>
      <c r="DOV86" s="190"/>
      <c r="DOW86" s="190"/>
      <c r="DOX86" s="190"/>
      <c r="DOY86" s="190"/>
      <c r="DOZ86" s="190"/>
      <c r="DPA86" s="190"/>
      <c r="DPB86" s="190"/>
      <c r="DPC86" s="190"/>
      <c r="DPD86" s="190"/>
      <c r="DPE86" s="190"/>
      <c r="DPF86" s="190"/>
      <c r="DPG86" s="190"/>
      <c r="DPH86" s="190"/>
      <c r="DPI86" s="190"/>
      <c r="DPJ86" s="190"/>
      <c r="DPK86" s="190"/>
      <c r="DPL86" s="190"/>
      <c r="DPM86" s="190"/>
      <c r="DPN86" s="190"/>
      <c r="DPO86" s="190"/>
      <c r="DPP86" s="190"/>
      <c r="DPQ86" s="190"/>
      <c r="DPR86" s="190"/>
      <c r="DPS86" s="190"/>
      <c r="DPT86" s="190"/>
      <c r="DPU86" s="190"/>
      <c r="DPV86" s="190"/>
      <c r="DPW86" s="190"/>
      <c r="DPX86" s="190"/>
      <c r="DPY86" s="190"/>
      <c r="DPZ86" s="190"/>
      <c r="DQA86" s="190"/>
      <c r="DQB86" s="190"/>
      <c r="DQC86" s="190"/>
      <c r="DQD86" s="190"/>
      <c r="DQE86" s="190"/>
      <c r="DQF86" s="190"/>
      <c r="DQG86" s="190"/>
      <c r="DQH86" s="190"/>
      <c r="DQI86" s="190"/>
      <c r="DQJ86" s="190"/>
      <c r="DQK86" s="190"/>
      <c r="DQL86" s="190"/>
      <c r="DQM86" s="190"/>
      <c r="DQN86" s="190"/>
      <c r="DQO86" s="190"/>
      <c r="DQP86" s="190"/>
      <c r="DQQ86" s="190"/>
      <c r="DQR86" s="190"/>
      <c r="DQS86" s="190"/>
      <c r="DQT86" s="190"/>
      <c r="DQU86" s="190"/>
      <c r="DQV86" s="190"/>
      <c r="DQW86" s="190"/>
      <c r="DQX86" s="190"/>
      <c r="DQY86" s="190"/>
      <c r="DQZ86" s="190"/>
      <c r="DRA86" s="190"/>
      <c r="DRB86" s="190"/>
      <c r="DRC86" s="190"/>
      <c r="DRD86" s="190"/>
      <c r="DRE86" s="190"/>
      <c r="DRF86" s="190"/>
      <c r="DRG86" s="190"/>
      <c r="DRH86" s="190"/>
      <c r="DRI86" s="190"/>
      <c r="DRJ86" s="190"/>
      <c r="DRK86" s="190"/>
      <c r="DRL86" s="190"/>
      <c r="DRM86" s="190"/>
      <c r="DRN86" s="190"/>
      <c r="DRO86" s="190"/>
      <c r="DRP86" s="190"/>
      <c r="DRQ86" s="190"/>
      <c r="DRR86" s="190"/>
      <c r="DRS86" s="190"/>
      <c r="DRT86" s="190"/>
      <c r="DRU86" s="190"/>
      <c r="DRV86" s="190"/>
      <c r="DRW86" s="190"/>
      <c r="DRX86" s="190"/>
      <c r="DRY86" s="190"/>
      <c r="DRZ86" s="190"/>
      <c r="DSA86" s="190"/>
      <c r="DSB86" s="190"/>
      <c r="DSC86" s="190"/>
      <c r="DSD86" s="190"/>
      <c r="DSE86" s="190"/>
      <c r="DSF86" s="190"/>
      <c r="DSG86" s="190"/>
      <c r="DSH86" s="190"/>
      <c r="DSI86" s="190"/>
      <c r="DSJ86" s="190"/>
      <c r="DSK86" s="190"/>
      <c r="DSL86" s="190"/>
      <c r="DSM86" s="190"/>
      <c r="DSN86" s="190"/>
      <c r="DSO86" s="190"/>
      <c r="DSP86" s="190"/>
      <c r="DSQ86" s="190"/>
      <c r="DSR86" s="190"/>
      <c r="DSS86" s="190"/>
      <c r="DST86" s="190"/>
      <c r="DSU86" s="190"/>
      <c r="DSV86" s="190"/>
      <c r="DSW86" s="190"/>
      <c r="DSX86" s="190"/>
      <c r="DSY86" s="190"/>
      <c r="DSZ86" s="190"/>
      <c r="DTA86" s="190"/>
      <c r="DTB86" s="190"/>
      <c r="DTC86" s="190"/>
      <c r="DTD86" s="190"/>
      <c r="DTE86" s="190"/>
      <c r="DTF86" s="190"/>
      <c r="DTG86" s="190"/>
      <c r="DTH86" s="190"/>
      <c r="DTI86" s="190"/>
      <c r="DTJ86" s="190"/>
      <c r="DTK86" s="190"/>
      <c r="DTL86" s="190"/>
      <c r="DTM86" s="190"/>
      <c r="DTN86" s="190"/>
      <c r="DTO86" s="190"/>
      <c r="DTP86" s="190"/>
      <c r="DTQ86" s="190"/>
      <c r="DTR86" s="190"/>
      <c r="DTS86" s="190"/>
      <c r="DTT86" s="190"/>
      <c r="DTU86" s="190"/>
      <c r="DTV86" s="190"/>
      <c r="DTW86" s="190"/>
      <c r="DTX86" s="190"/>
      <c r="DTY86" s="190"/>
      <c r="DTZ86" s="190"/>
      <c r="DUA86" s="190"/>
      <c r="DUB86" s="190"/>
      <c r="DUC86" s="190"/>
      <c r="DUD86" s="190"/>
      <c r="DUE86" s="190"/>
      <c r="DUF86" s="190"/>
      <c r="DUG86" s="190"/>
      <c r="DUH86" s="190"/>
      <c r="DUI86" s="190"/>
      <c r="DUJ86" s="190"/>
      <c r="DUK86" s="190"/>
      <c r="DUL86" s="190"/>
      <c r="DUM86" s="190"/>
      <c r="DUN86" s="190"/>
      <c r="DUO86" s="190"/>
      <c r="DUP86" s="190"/>
      <c r="DUQ86" s="190"/>
      <c r="DUR86" s="190"/>
      <c r="DUS86" s="190"/>
      <c r="DUT86" s="190"/>
      <c r="DUU86" s="190"/>
      <c r="DUV86" s="190"/>
      <c r="DUW86" s="190"/>
      <c r="DUX86" s="190"/>
      <c r="DUY86" s="190"/>
      <c r="DUZ86" s="190"/>
      <c r="DVA86" s="190"/>
      <c r="DVB86" s="190"/>
      <c r="DVC86" s="190"/>
      <c r="DVD86" s="190"/>
      <c r="DVE86" s="190"/>
      <c r="DVF86" s="190"/>
      <c r="DVG86" s="190"/>
      <c r="DVH86" s="190"/>
      <c r="DVI86" s="190"/>
      <c r="DVJ86" s="190"/>
      <c r="DVK86" s="190"/>
      <c r="DVL86" s="190"/>
      <c r="DVM86" s="190"/>
      <c r="DVN86" s="190"/>
      <c r="DVO86" s="190"/>
      <c r="DVP86" s="190"/>
      <c r="DVQ86" s="190"/>
      <c r="DVR86" s="190"/>
      <c r="DVS86" s="190"/>
      <c r="DVT86" s="190"/>
      <c r="DVU86" s="190"/>
      <c r="DVV86" s="190"/>
      <c r="DVW86" s="190"/>
      <c r="DVX86" s="190"/>
      <c r="DVY86" s="190"/>
      <c r="DVZ86" s="190"/>
      <c r="DWA86" s="190"/>
      <c r="DWB86" s="190"/>
      <c r="DWC86" s="190"/>
      <c r="DWD86" s="190"/>
      <c r="DWE86" s="190"/>
      <c r="DWF86" s="190"/>
      <c r="DWG86" s="190"/>
      <c r="DWH86" s="190"/>
      <c r="DWI86" s="190"/>
      <c r="DWJ86" s="190"/>
      <c r="DWK86" s="190"/>
      <c r="DWL86" s="190"/>
      <c r="DWM86" s="190"/>
      <c r="DWN86" s="190"/>
      <c r="DWO86" s="190"/>
      <c r="DWP86" s="190"/>
      <c r="DWQ86" s="190"/>
      <c r="DWR86" s="190"/>
      <c r="DWS86" s="190"/>
      <c r="DWT86" s="190"/>
      <c r="DWU86" s="190"/>
      <c r="DWV86" s="190"/>
      <c r="DWW86" s="190"/>
      <c r="DWX86" s="190"/>
      <c r="DWY86" s="190"/>
      <c r="DWZ86" s="190"/>
      <c r="DXA86" s="190"/>
      <c r="DXB86" s="190"/>
      <c r="DXC86" s="190"/>
      <c r="DXD86" s="190"/>
      <c r="DXE86" s="190"/>
      <c r="DXF86" s="190"/>
      <c r="DXG86" s="190"/>
      <c r="DXH86" s="190"/>
      <c r="DXI86" s="190"/>
      <c r="DXJ86" s="190"/>
      <c r="DXK86" s="190"/>
      <c r="DXL86" s="190"/>
      <c r="DXM86" s="190"/>
      <c r="DXN86" s="190"/>
      <c r="DXO86" s="190"/>
      <c r="DXP86" s="190"/>
      <c r="DXQ86" s="190"/>
      <c r="DXR86" s="190"/>
      <c r="DXS86" s="190"/>
      <c r="DXT86" s="190"/>
      <c r="DXU86" s="190"/>
      <c r="DXV86" s="190"/>
      <c r="DXW86" s="190"/>
      <c r="DXX86" s="190"/>
      <c r="DXY86" s="190"/>
      <c r="DXZ86" s="190"/>
      <c r="DYA86" s="190"/>
      <c r="DYB86" s="190"/>
      <c r="DYC86" s="190"/>
      <c r="DYD86" s="190"/>
      <c r="DYE86" s="190"/>
      <c r="DYF86" s="190"/>
      <c r="DYG86" s="190"/>
      <c r="DYH86" s="190"/>
      <c r="DYI86" s="190"/>
      <c r="DYJ86" s="190"/>
      <c r="DYK86" s="190"/>
      <c r="DYL86" s="190"/>
      <c r="DYM86" s="190"/>
      <c r="DYN86" s="190"/>
      <c r="DYO86" s="190"/>
      <c r="DYP86" s="190"/>
      <c r="DYQ86" s="190"/>
      <c r="DYR86" s="190"/>
      <c r="DYS86" s="190"/>
      <c r="DYT86" s="190"/>
      <c r="DYU86" s="190"/>
      <c r="DYV86" s="190"/>
      <c r="DYW86" s="190"/>
      <c r="DYX86" s="190"/>
      <c r="DYY86" s="190"/>
      <c r="DYZ86" s="190"/>
      <c r="DZA86" s="190"/>
      <c r="DZB86" s="190"/>
      <c r="DZC86" s="190"/>
      <c r="DZD86" s="190"/>
      <c r="DZE86" s="190"/>
      <c r="DZF86" s="190"/>
      <c r="DZG86" s="190"/>
      <c r="DZH86" s="190"/>
      <c r="DZI86" s="190"/>
      <c r="DZJ86" s="190"/>
      <c r="DZK86" s="190"/>
      <c r="DZL86" s="190"/>
      <c r="DZM86" s="190"/>
      <c r="DZN86" s="190"/>
      <c r="DZO86" s="190"/>
      <c r="DZP86" s="190"/>
      <c r="DZQ86" s="190"/>
      <c r="DZR86" s="190"/>
      <c r="DZS86" s="190"/>
      <c r="DZT86" s="190"/>
      <c r="DZU86" s="190"/>
      <c r="DZV86" s="190"/>
      <c r="DZW86" s="190"/>
      <c r="DZX86" s="190"/>
      <c r="DZY86" s="190"/>
      <c r="DZZ86" s="190"/>
      <c r="EAA86" s="190"/>
      <c r="EAB86" s="190"/>
      <c r="EAC86" s="190"/>
      <c r="EAD86" s="190"/>
      <c r="EAE86" s="190"/>
      <c r="EAF86" s="190"/>
      <c r="EAG86" s="190"/>
      <c r="EAH86" s="190"/>
      <c r="EAI86" s="190"/>
      <c r="EAJ86" s="190"/>
      <c r="EAK86" s="190"/>
      <c r="EAL86" s="190"/>
      <c r="EAM86" s="190"/>
      <c r="EAN86" s="190"/>
      <c r="EAO86" s="190"/>
      <c r="EAP86" s="190"/>
      <c r="EAQ86" s="190"/>
      <c r="EAR86" s="190"/>
      <c r="EAS86" s="190"/>
      <c r="EAT86" s="190"/>
      <c r="EAU86" s="190"/>
      <c r="EAV86" s="190"/>
      <c r="EAW86" s="190"/>
      <c r="EAX86" s="190"/>
      <c r="EAY86" s="190"/>
      <c r="EAZ86" s="190"/>
      <c r="EBA86" s="190"/>
      <c r="EBB86" s="190"/>
      <c r="EBC86" s="190"/>
      <c r="EBD86" s="190"/>
      <c r="EBE86" s="190"/>
      <c r="EBF86" s="190"/>
      <c r="EBG86" s="190"/>
      <c r="EBH86" s="190"/>
      <c r="EBI86" s="190"/>
      <c r="EBJ86" s="190"/>
      <c r="EBK86" s="190"/>
      <c r="EBL86" s="190"/>
      <c r="EBM86" s="190"/>
      <c r="EBN86" s="190"/>
      <c r="EBO86" s="190"/>
      <c r="EBP86" s="190"/>
      <c r="EBQ86" s="190"/>
      <c r="EBR86" s="190"/>
      <c r="EBS86" s="190"/>
      <c r="EBT86" s="190"/>
      <c r="EBU86" s="190"/>
      <c r="EBV86" s="190"/>
      <c r="EBW86" s="190"/>
      <c r="EBX86" s="190"/>
      <c r="EBY86" s="190"/>
      <c r="EBZ86" s="190"/>
      <c r="ECA86" s="190"/>
      <c r="ECB86" s="190"/>
      <c r="ECC86" s="190"/>
      <c r="ECD86" s="190"/>
      <c r="ECE86" s="190"/>
      <c r="ECF86" s="190"/>
      <c r="ECG86" s="190"/>
      <c r="ECH86" s="190"/>
      <c r="ECI86" s="190"/>
      <c r="ECJ86" s="190"/>
      <c r="ECK86" s="190"/>
      <c r="ECL86" s="190"/>
      <c r="ECM86" s="190"/>
      <c r="ECN86" s="190"/>
      <c r="ECO86" s="190"/>
      <c r="ECP86" s="190"/>
      <c r="ECQ86" s="190"/>
      <c r="ECR86" s="190"/>
      <c r="ECS86" s="190"/>
      <c r="ECT86" s="190"/>
      <c r="ECU86" s="190"/>
      <c r="ECV86" s="190"/>
      <c r="ECW86" s="190"/>
      <c r="ECX86" s="190"/>
      <c r="ECY86" s="190"/>
      <c r="ECZ86" s="190"/>
      <c r="EDA86" s="190"/>
      <c r="EDB86" s="190"/>
      <c r="EDC86" s="190"/>
      <c r="EDD86" s="190"/>
      <c r="EDE86" s="190"/>
      <c r="EDF86" s="190"/>
      <c r="EDG86" s="190"/>
      <c r="EDH86" s="190"/>
      <c r="EDI86" s="190"/>
      <c r="EDJ86" s="190"/>
      <c r="EDK86" s="190"/>
      <c r="EDL86" s="190"/>
      <c r="EDM86" s="190"/>
      <c r="EDN86" s="190"/>
      <c r="EDO86" s="190"/>
      <c r="EDP86" s="190"/>
      <c r="EDQ86" s="190"/>
      <c r="EDR86" s="190"/>
      <c r="EDS86" s="190"/>
      <c r="EDT86" s="190"/>
      <c r="EDU86" s="190"/>
      <c r="EDV86" s="190"/>
      <c r="EDW86" s="190"/>
      <c r="EDX86" s="190"/>
      <c r="EDY86" s="190"/>
      <c r="EDZ86" s="190"/>
      <c r="EEA86" s="190"/>
      <c r="EEB86" s="190"/>
      <c r="EEC86" s="190"/>
      <c r="EED86" s="190"/>
      <c r="EEE86" s="190"/>
      <c r="EEF86" s="190"/>
      <c r="EEG86" s="190"/>
      <c r="EEH86" s="190"/>
      <c r="EEI86" s="190"/>
      <c r="EEJ86" s="190"/>
      <c r="EEK86" s="190"/>
      <c r="EEL86" s="190"/>
      <c r="EEM86" s="190"/>
      <c r="EEN86" s="190"/>
      <c r="EEO86" s="190"/>
      <c r="EEP86" s="190"/>
      <c r="EEQ86" s="190"/>
      <c r="EER86" s="190"/>
      <c r="EES86" s="190"/>
      <c r="EET86" s="190"/>
      <c r="EEU86" s="190"/>
      <c r="EEV86" s="190"/>
      <c r="EEW86" s="190"/>
      <c r="EEX86" s="190"/>
      <c r="EEY86" s="190"/>
      <c r="EEZ86" s="190"/>
      <c r="EFA86" s="190"/>
      <c r="EFB86" s="190"/>
      <c r="EFC86" s="190"/>
      <c r="EFD86" s="190"/>
      <c r="EFE86" s="190"/>
      <c r="EFF86" s="190"/>
      <c r="EFG86" s="190"/>
      <c r="EFH86" s="190"/>
      <c r="EFI86" s="190"/>
      <c r="EFJ86" s="190"/>
      <c r="EFK86" s="190"/>
      <c r="EFL86" s="190"/>
      <c r="EFM86" s="190"/>
      <c r="EFN86" s="190"/>
      <c r="EFO86" s="190"/>
      <c r="EFP86" s="190"/>
      <c r="EFQ86" s="190"/>
      <c r="EFR86" s="190"/>
      <c r="EFS86" s="190"/>
      <c r="EFT86" s="190"/>
      <c r="EFU86" s="190"/>
      <c r="EFV86" s="190"/>
      <c r="EFW86" s="190"/>
      <c r="EFX86" s="190"/>
      <c r="EFY86" s="190"/>
      <c r="EFZ86" s="190"/>
      <c r="EGA86" s="190"/>
      <c r="EGB86" s="190"/>
      <c r="EGC86" s="190"/>
      <c r="EGD86" s="190"/>
      <c r="EGE86" s="190"/>
      <c r="EGF86" s="190"/>
      <c r="EGG86" s="190"/>
      <c r="EGH86" s="190"/>
      <c r="EGI86" s="190"/>
      <c r="EGJ86" s="190"/>
      <c r="EGK86" s="190"/>
      <c r="EGL86" s="190"/>
      <c r="EGM86" s="190"/>
      <c r="EGN86" s="190"/>
      <c r="EGO86" s="190"/>
      <c r="EGP86" s="190"/>
      <c r="EGQ86" s="190"/>
      <c r="EGR86" s="190"/>
      <c r="EGS86" s="190"/>
      <c r="EGT86" s="190"/>
      <c r="EGU86" s="190"/>
      <c r="EGV86" s="190"/>
      <c r="EGW86" s="190"/>
      <c r="EGX86" s="190"/>
      <c r="EGY86" s="190"/>
      <c r="EGZ86" s="190"/>
      <c r="EHA86" s="190"/>
      <c r="EHB86" s="190"/>
      <c r="EHC86" s="190"/>
      <c r="EHD86" s="190"/>
      <c r="EHE86" s="190"/>
      <c r="EHF86" s="190"/>
      <c r="EHG86" s="190"/>
      <c r="EHH86" s="190"/>
      <c r="EHI86" s="190"/>
      <c r="EHJ86" s="190"/>
      <c r="EHK86" s="190"/>
      <c r="EHL86" s="190"/>
      <c r="EHM86" s="190"/>
      <c r="EHN86" s="190"/>
      <c r="EHO86" s="190"/>
      <c r="EHP86" s="190"/>
      <c r="EHQ86" s="190"/>
      <c r="EHR86" s="190"/>
      <c r="EHS86" s="190"/>
      <c r="EHT86" s="190"/>
      <c r="EHU86" s="190"/>
      <c r="EHV86" s="190"/>
      <c r="EHW86" s="190"/>
      <c r="EHX86" s="190"/>
      <c r="EHY86" s="190"/>
      <c r="EHZ86" s="190"/>
      <c r="EIA86" s="190"/>
      <c r="EIB86" s="190"/>
      <c r="EIC86" s="190"/>
      <c r="EID86" s="190"/>
      <c r="EIE86" s="190"/>
      <c r="EIF86" s="190"/>
      <c r="EIG86" s="190"/>
      <c r="EIH86" s="190"/>
      <c r="EII86" s="190"/>
      <c r="EIJ86" s="190"/>
      <c r="EIK86" s="190"/>
      <c r="EIL86" s="190"/>
      <c r="EIM86" s="190"/>
      <c r="EIN86" s="190"/>
      <c r="EIO86" s="190"/>
      <c r="EIP86" s="190"/>
      <c r="EIQ86" s="190"/>
      <c r="EIR86" s="190"/>
      <c r="EIS86" s="190"/>
      <c r="EIT86" s="190"/>
      <c r="EIU86" s="190"/>
      <c r="EIV86" s="190"/>
      <c r="EIW86" s="190"/>
      <c r="EIX86" s="190"/>
      <c r="EIY86" s="190"/>
      <c r="EIZ86" s="190"/>
      <c r="EJA86" s="190"/>
      <c r="EJB86" s="190"/>
      <c r="EJC86" s="190"/>
      <c r="EJD86" s="190"/>
      <c r="EJE86" s="190"/>
      <c r="EJF86" s="190"/>
      <c r="EJG86" s="190"/>
      <c r="EJH86" s="190"/>
      <c r="EJI86" s="190"/>
      <c r="EJJ86" s="190"/>
      <c r="EJK86" s="190"/>
      <c r="EJL86" s="190"/>
      <c r="EJM86" s="190"/>
      <c r="EJN86" s="190"/>
      <c r="EJO86" s="190"/>
      <c r="EJP86" s="190"/>
      <c r="EJQ86" s="190"/>
      <c r="EJR86" s="190"/>
      <c r="EJS86" s="190"/>
      <c r="EJT86" s="190"/>
      <c r="EJU86" s="190"/>
      <c r="EJV86" s="190"/>
      <c r="EJW86" s="190"/>
      <c r="EJX86" s="190"/>
      <c r="EJY86" s="190"/>
      <c r="EJZ86" s="190"/>
      <c r="EKA86" s="190"/>
      <c r="EKB86" s="190"/>
      <c r="EKC86" s="190"/>
      <c r="EKD86" s="190"/>
      <c r="EKE86" s="190"/>
      <c r="EKF86" s="190"/>
      <c r="EKG86" s="190"/>
      <c r="EKH86" s="190"/>
      <c r="EKI86" s="190"/>
      <c r="EKJ86" s="190"/>
      <c r="EKK86" s="190"/>
      <c r="EKL86" s="190"/>
      <c r="EKM86" s="190"/>
      <c r="EKN86" s="190"/>
      <c r="EKO86" s="190"/>
      <c r="EKP86" s="190"/>
      <c r="EKQ86" s="190"/>
      <c r="EKR86" s="190"/>
      <c r="EKS86" s="190"/>
      <c r="EKT86" s="190"/>
      <c r="EKU86" s="190"/>
      <c r="EKV86" s="190"/>
      <c r="EKW86" s="190"/>
      <c r="EKX86" s="190"/>
      <c r="EKY86" s="190"/>
      <c r="EKZ86" s="190"/>
      <c r="ELA86" s="190"/>
      <c r="ELB86" s="190"/>
      <c r="ELC86" s="190"/>
      <c r="ELD86" s="190"/>
      <c r="ELE86" s="190"/>
      <c r="ELF86" s="190"/>
      <c r="ELG86" s="190"/>
      <c r="ELH86" s="190"/>
      <c r="ELI86" s="190"/>
      <c r="ELJ86" s="190"/>
      <c r="ELK86" s="190"/>
      <c r="ELL86" s="190"/>
      <c r="ELM86" s="190"/>
      <c r="ELN86" s="190"/>
      <c r="ELO86" s="190"/>
      <c r="ELP86" s="190"/>
      <c r="ELQ86" s="190"/>
      <c r="ELR86" s="190"/>
      <c r="ELS86" s="190"/>
      <c r="ELT86" s="190"/>
      <c r="ELU86" s="190"/>
      <c r="ELV86" s="190"/>
      <c r="ELW86" s="190"/>
      <c r="ELX86" s="190"/>
      <c r="ELY86" s="190"/>
      <c r="ELZ86" s="190"/>
      <c r="EMA86" s="190"/>
      <c r="EMB86" s="190"/>
      <c r="EMC86" s="190"/>
      <c r="EMD86" s="190"/>
      <c r="EME86" s="190"/>
      <c r="EMF86" s="190"/>
      <c r="EMG86" s="190"/>
      <c r="EMH86" s="190"/>
      <c r="EMI86" s="190"/>
      <c r="EMJ86" s="190"/>
      <c r="EMK86" s="190"/>
      <c r="EML86" s="190"/>
      <c r="EMM86" s="190"/>
      <c r="EMN86" s="190"/>
      <c r="EMO86" s="190"/>
      <c r="EMP86" s="190"/>
      <c r="EMQ86" s="190"/>
      <c r="EMR86" s="190"/>
      <c r="EMS86" s="190"/>
      <c r="EMT86" s="190"/>
      <c r="EMU86" s="190"/>
      <c r="EMV86" s="190"/>
      <c r="EMW86" s="190"/>
      <c r="EMX86" s="190"/>
      <c r="EMY86" s="190"/>
      <c r="EMZ86" s="190"/>
      <c r="ENA86" s="190"/>
      <c r="ENB86" s="190"/>
      <c r="ENC86" s="190"/>
      <c r="END86" s="190"/>
      <c r="ENE86" s="190"/>
      <c r="ENF86" s="190"/>
      <c r="ENG86" s="190"/>
      <c r="ENH86" s="190"/>
      <c r="ENI86" s="190"/>
      <c r="ENJ86" s="190"/>
      <c r="ENK86" s="190"/>
      <c r="ENL86" s="190"/>
      <c r="ENM86" s="190"/>
      <c r="ENN86" s="190"/>
      <c r="ENO86" s="190"/>
      <c r="ENP86" s="190"/>
      <c r="ENQ86" s="190"/>
      <c r="ENR86" s="190"/>
      <c r="ENS86" s="190"/>
      <c r="ENT86" s="190"/>
      <c r="ENU86" s="190"/>
      <c r="ENV86" s="190"/>
      <c r="ENW86" s="190"/>
      <c r="ENX86" s="190"/>
      <c r="ENY86" s="190"/>
      <c r="ENZ86" s="190"/>
      <c r="EOA86" s="190"/>
      <c r="EOB86" s="190"/>
      <c r="EOC86" s="190"/>
      <c r="EOD86" s="190"/>
      <c r="EOE86" s="190"/>
      <c r="EOF86" s="190"/>
      <c r="EOG86" s="190"/>
      <c r="EOH86" s="190"/>
      <c r="EOI86" s="190"/>
      <c r="EOJ86" s="190"/>
      <c r="EOK86" s="190"/>
      <c r="EOL86" s="190"/>
      <c r="EOM86" s="190"/>
      <c r="EON86" s="190"/>
      <c r="EOO86" s="190"/>
      <c r="EOP86" s="190"/>
      <c r="EOQ86" s="190"/>
      <c r="EOR86" s="190"/>
      <c r="EOS86" s="190"/>
      <c r="EOT86" s="190"/>
      <c r="EOU86" s="190"/>
      <c r="EOV86" s="190"/>
      <c r="EOW86" s="190"/>
      <c r="EOX86" s="190"/>
      <c r="EOY86" s="190"/>
      <c r="EOZ86" s="190"/>
      <c r="EPA86" s="190"/>
      <c r="EPB86" s="190"/>
      <c r="EPC86" s="190"/>
      <c r="EPD86" s="190"/>
      <c r="EPE86" s="190"/>
      <c r="EPF86" s="190"/>
      <c r="EPG86" s="190"/>
      <c r="EPH86" s="190"/>
      <c r="EPI86" s="190"/>
      <c r="EPJ86" s="190"/>
      <c r="EPK86" s="190"/>
      <c r="EPL86" s="190"/>
      <c r="EPM86" s="190"/>
      <c r="EPN86" s="190"/>
      <c r="EPO86" s="190"/>
      <c r="EPP86" s="190"/>
      <c r="EPQ86" s="190"/>
      <c r="EPR86" s="190"/>
      <c r="EPS86" s="190"/>
      <c r="EPT86" s="190"/>
      <c r="EPU86" s="190"/>
      <c r="EPV86" s="190"/>
      <c r="EPW86" s="190"/>
      <c r="EPX86" s="190"/>
      <c r="EPY86" s="190"/>
      <c r="EPZ86" s="190"/>
      <c r="EQA86" s="190"/>
      <c r="EQB86" s="190"/>
      <c r="EQC86" s="190"/>
      <c r="EQD86" s="190"/>
      <c r="EQE86" s="190"/>
      <c r="EQF86" s="190"/>
      <c r="EQG86" s="190"/>
      <c r="EQH86" s="190"/>
      <c r="EQI86" s="190"/>
      <c r="EQJ86" s="190"/>
      <c r="EQK86" s="190"/>
      <c r="EQL86" s="190"/>
      <c r="EQM86" s="190"/>
      <c r="EQN86" s="190"/>
      <c r="EQO86" s="190"/>
      <c r="EQP86" s="190"/>
      <c r="EQQ86" s="190"/>
      <c r="EQR86" s="190"/>
      <c r="EQS86" s="190"/>
      <c r="EQT86" s="190"/>
      <c r="EQU86" s="190"/>
      <c r="EQV86" s="190"/>
      <c r="EQW86" s="190"/>
      <c r="EQX86" s="190"/>
      <c r="EQY86" s="190"/>
      <c r="EQZ86" s="190"/>
      <c r="ERA86" s="190"/>
      <c r="ERB86" s="190"/>
      <c r="ERC86" s="190"/>
      <c r="ERD86" s="190"/>
      <c r="ERE86" s="190"/>
      <c r="ERF86" s="190"/>
      <c r="ERG86" s="190"/>
      <c r="ERH86" s="190"/>
      <c r="ERI86" s="190"/>
      <c r="ERJ86" s="190"/>
      <c r="ERK86" s="190"/>
      <c r="ERL86" s="190"/>
      <c r="ERM86" s="190"/>
      <c r="ERN86" s="190"/>
      <c r="ERO86" s="190"/>
      <c r="ERP86" s="190"/>
      <c r="ERQ86" s="190"/>
      <c r="ERR86" s="190"/>
      <c r="ERS86" s="190"/>
      <c r="ERT86" s="190"/>
      <c r="ERU86" s="190"/>
      <c r="ERV86" s="190"/>
      <c r="ERW86" s="190"/>
      <c r="ERX86" s="190"/>
      <c r="ERY86" s="190"/>
      <c r="ERZ86" s="190"/>
      <c r="ESA86" s="190"/>
      <c r="ESB86" s="190"/>
      <c r="ESC86" s="190"/>
      <c r="ESD86" s="190"/>
      <c r="ESE86" s="190"/>
      <c r="ESF86" s="190"/>
      <c r="ESG86" s="190"/>
      <c r="ESH86" s="190"/>
      <c r="ESI86" s="190"/>
      <c r="ESJ86" s="190"/>
      <c r="ESK86" s="190"/>
      <c r="ESL86" s="190"/>
      <c r="ESM86" s="190"/>
      <c r="ESN86" s="190"/>
      <c r="ESO86" s="190"/>
      <c r="ESP86" s="190"/>
      <c r="ESQ86" s="190"/>
      <c r="ESR86" s="190"/>
      <c r="ESS86" s="190"/>
      <c r="EST86" s="190"/>
      <c r="ESU86" s="190"/>
      <c r="ESV86" s="190"/>
      <c r="ESW86" s="190"/>
      <c r="ESX86" s="190"/>
      <c r="ESY86" s="190"/>
      <c r="ESZ86" s="190"/>
      <c r="ETA86" s="190"/>
      <c r="ETB86" s="190"/>
      <c r="ETC86" s="190"/>
      <c r="ETD86" s="190"/>
      <c r="ETE86" s="190"/>
      <c r="ETF86" s="190"/>
      <c r="ETG86" s="190"/>
      <c r="ETH86" s="190"/>
      <c r="ETI86" s="190"/>
      <c r="ETJ86" s="190"/>
      <c r="ETK86" s="190"/>
      <c r="ETL86" s="190"/>
      <c r="ETM86" s="190"/>
      <c r="ETN86" s="190"/>
      <c r="ETO86" s="190"/>
      <c r="ETP86" s="190"/>
      <c r="ETQ86" s="190"/>
      <c r="ETR86" s="190"/>
      <c r="ETS86" s="190"/>
      <c r="ETT86" s="190"/>
      <c r="ETU86" s="190"/>
      <c r="ETV86" s="190"/>
      <c r="ETW86" s="190"/>
      <c r="ETX86" s="190"/>
      <c r="ETY86" s="190"/>
      <c r="ETZ86" s="190"/>
      <c r="EUA86" s="190"/>
      <c r="EUB86" s="190"/>
      <c r="EUC86" s="190"/>
      <c r="EUD86" s="190"/>
      <c r="EUE86" s="190"/>
      <c r="EUF86" s="190"/>
      <c r="EUG86" s="190"/>
      <c r="EUH86" s="190"/>
      <c r="EUI86" s="190"/>
      <c r="EUJ86" s="190"/>
      <c r="EUK86" s="190"/>
      <c r="EUL86" s="190"/>
      <c r="EUM86" s="190"/>
      <c r="EUN86" s="190"/>
      <c r="EUO86" s="190"/>
      <c r="EUP86" s="190"/>
      <c r="EUQ86" s="190"/>
      <c r="EUR86" s="190"/>
      <c r="EUS86" s="190"/>
      <c r="EUT86" s="190"/>
      <c r="EUU86" s="190"/>
      <c r="EUV86" s="190"/>
      <c r="EUW86" s="190"/>
      <c r="EUX86" s="190"/>
      <c r="EUY86" s="190"/>
      <c r="EUZ86" s="190"/>
      <c r="EVA86" s="190"/>
      <c r="EVB86" s="190"/>
      <c r="EVC86" s="190"/>
      <c r="EVD86" s="190"/>
      <c r="EVE86" s="190"/>
      <c r="EVF86" s="190"/>
      <c r="EVG86" s="190"/>
      <c r="EVH86" s="190"/>
      <c r="EVI86" s="190"/>
      <c r="EVJ86" s="190"/>
      <c r="EVK86" s="190"/>
      <c r="EVL86" s="190"/>
      <c r="EVM86" s="190"/>
      <c r="EVN86" s="190"/>
      <c r="EVO86" s="190"/>
      <c r="EVP86" s="190"/>
      <c r="EVQ86" s="190"/>
      <c r="EVR86" s="190"/>
      <c r="EVS86" s="190"/>
      <c r="EVT86" s="190"/>
      <c r="EVU86" s="190"/>
      <c r="EVV86" s="190"/>
      <c r="EVW86" s="190"/>
      <c r="EVX86" s="190"/>
      <c r="EVY86" s="190"/>
      <c r="EVZ86" s="190"/>
      <c r="EWA86" s="190"/>
      <c r="EWB86" s="190"/>
      <c r="EWC86" s="190"/>
      <c r="EWD86" s="190"/>
      <c r="EWE86" s="190"/>
      <c r="EWF86" s="190"/>
      <c r="EWG86" s="190"/>
      <c r="EWH86" s="190"/>
      <c r="EWI86" s="190"/>
      <c r="EWJ86" s="190"/>
      <c r="EWK86" s="190"/>
      <c r="EWL86" s="190"/>
      <c r="EWM86" s="190"/>
      <c r="EWN86" s="190"/>
      <c r="EWO86" s="190"/>
      <c r="EWP86" s="190"/>
      <c r="EWQ86" s="190"/>
      <c r="EWR86" s="190"/>
      <c r="EWS86" s="190"/>
      <c r="EWT86" s="190"/>
      <c r="EWU86" s="190"/>
      <c r="EWV86" s="190"/>
      <c r="EWW86" s="190"/>
      <c r="EWX86" s="190"/>
      <c r="EWY86" s="190"/>
      <c r="EWZ86" s="190"/>
      <c r="EXA86" s="190"/>
      <c r="EXB86" s="190"/>
      <c r="EXC86" s="190"/>
      <c r="EXD86" s="190"/>
      <c r="EXE86" s="190"/>
      <c r="EXF86" s="190"/>
      <c r="EXG86" s="190"/>
      <c r="EXH86" s="190"/>
      <c r="EXI86" s="190"/>
      <c r="EXJ86" s="190"/>
      <c r="EXK86" s="190"/>
      <c r="EXL86" s="190"/>
      <c r="EXM86" s="190"/>
      <c r="EXN86" s="190"/>
      <c r="EXO86" s="190"/>
      <c r="EXP86" s="190"/>
      <c r="EXQ86" s="190"/>
      <c r="EXR86" s="190"/>
      <c r="EXS86" s="190"/>
      <c r="EXT86" s="190"/>
      <c r="EXU86" s="190"/>
      <c r="EXV86" s="190"/>
      <c r="EXW86" s="190"/>
      <c r="EXX86" s="190"/>
      <c r="EXY86" s="190"/>
      <c r="EXZ86" s="190"/>
      <c r="EYA86" s="190"/>
      <c r="EYB86" s="190"/>
      <c r="EYC86" s="190"/>
      <c r="EYD86" s="190"/>
      <c r="EYE86" s="190"/>
      <c r="EYF86" s="190"/>
      <c r="EYG86" s="190"/>
      <c r="EYH86" s="190"/>
      <c r="EYI86" s="190"/>
      <c r="EYJ86" s="190"/>
      <c r="EYK86" s="190"/>
      <c r="EYL86" s="190"/>
      <c r="EYM86" s="190"/>
      <c r="EYN86" s="190"/>
      <c r="EYO86" s="190"/>
      <c r="EYP86" s="190"/>
      <c r="EYQ86" s="190"/>
      <c r="EYR86" s="190"/>
      <c r="EYS86" s="190"/>
      <c r="EYT86" s="190"/>
      <c r="EYU86" s="190"/>
      <c r="EYV86" s="190"/>
      <c r="EYW86" s="190"/>
      <c r="EYX86" s="190"/>
      <c r="EYY86" s="190"/>
      <c r="EYZ86" s="190"/>
      <c r="EZA86" s="190"/>
      <c r="EZB86" s="190"/>
      <c r="EZC86" s="190"/>
      <c r="EZD86" s="190"/>
      <c r="EZE86" s="190"/>
      <c r="EZF86" s="190"/>
      <c r="EZG86" s="190"/>
      <c r="EZH86" s="190"/>
      <c r="EZI86" s="190"/>
      <c r="EZJ86" s="190"/>
      <c r="EZK86" s="190"/>
      <c r="EZL86" s="190"/>
      <c r="EZM86" s="190"/>
      <c r="EZN86" s="190"/>
      <c r="EZO86" s="190"/>
      <c r="EZP86" s="190"/>
      <c r="EZQ86" s="190"/>
      <c r="EZR86" s="190"/>
      <c r="EZS86" s="190"/>
      <c r="EZT86" s="190"/>
      <c r="EZU86" s="190"/>
      <c r="EZV86" s="190"/>
      <c r="EZW86" s="190"/>
      <c r="EZX86" s="190"/>
      <c r="EZY86" s="190"/>
      <c r="EZZ86" s="190"/>
      <c r="FAA86" s="190"/>
      <c r="FAB86" s="190"/>
      <c r="FAC86" s="190"/>
      <c r="FAD86" s="190"/>
      <c r="FAE86" s="190"/>
      <c r="FAF86" s="190"/>
      <c r="FAG86" s="190"/>
      <c r="FAH86" s="190"/>
      <c r="FAI86" s="190"/>
      <c r="FAJ86" s="190"/>
      <c r="FAK86" s="190"/>
      <c r="FAL86" s="190"/>
      <c r="FAM86" s="190"/>
      <c r="FAN86" s="190"/>
      <c r="FAO86" s="190"/>
      <c r="FAP86" s="190"/>
      <c r="FAQ86" s="190"/>
      <c r="FAR86" s="190"/>
      <c r="FAS86" s="190"/>
      <c r="FAT86" s="190"/>
      <c r="FAU86" s="190"/>
      <c r="FAV86" s="190"/>
      <c r="FAW86" s="190"/>
      <c r="FAX86" s="190"/>
      <c r="FAY86" s="190"/>
      <c r="FAZ86" s="190"/>
      <c r="FBA86" s="190"/>
      <c r="FBB86" s="190"/>
      <c r="FBC86" s="190"/>
      <c r="FBD86" s="190"/>
      <c r="FBE86" s="190"/>
      <c r="FBF86" s="190"/>
      <c r="FBG86" s="190"/>
      <c r="FBH86" s="190"/>
      <c r="FBI86" s="190"/>
      <c r="FBJ86" s="190"/>
      <c r="FBK86" s="190"/>
      <c r="FBL86" s="190"/>
      <c r="FBM86" s="190"/>
      <c r="FBN86" s="190"/>
      <c r="FBO86" s="190"/>
      <c r="FBP86" s="190"/>
      <c r="FBQ86" s="190"/>
      <c r="FBR86" s="190"/>
      <c r="FBS86" s="190"/>
      <c r="FBT86" s="190"/>
      <c r="FBU86" s="190"/>
      <c r="FBV86" s="190"/>
      <c r="FBW86" s="190"/>
      <c r="FBX86" s="190"/>
      <c r="FBY86" s="190"/>
      <c r="FBZ86" s="190"/>
      <c r="FCA86" s="190"/>
      <c r="FCB86" s="190"/>
      <c r="FCC86" s="190"/>
      <c r="FCD86" s="190"/>
      <c r="FCE86" s="190"/>
      <c r="FCF86" s="190"/>
      <c r="FCG86" s="190"/>
      <c r="FCH86" s="190"/>
      <c r="FCI86" s="190"/>
      <c r="FCJ86" s="190"/>
      <c r="FCK86" s="190"/>
      <c r="FCL86" s="190"/>
      <c r="FCM86" s="190"/>
      <c r="FCN86" s="190"/>
      <c r="FCO86" s="190"/>
      <c r="FCP86" s="190"/>
      <c r="FCQ86" s="190"/>
      <c r="FCR86" s="190"/>
      <c r="FCS86" s="190"/>
      <c r="FCT86" s="190"/>
      <c r="FCU86" s="190"/>
      <c r="FCV86" s="190"/>
      <c r="FCW86" s="190"/>
      <c r="FCX86" s="190"/>
      <c r="FCY86" s="190"/>
      <c r="FCZ86" s="190"/>
      <c r="FDA86" s="190"/>
      <c r="FDB86" s="190"/>
      <c r="FDC86" s="190"/>
      <c r="FDD86" s="190"/>
      <c r="FDE86" s="190"/>
      <c r="FDF86" s="190"/>
      <c r="FDG86" s="190"/>
      <c r="FDH86" s="190"/>
      <c r="FDI86" s="190"/>
      <c r="FDJ86" s="190"/>
      <c r="FDK86" s="190"/>
      <c r="FDL86" s="190"/>
      <c r="FDM86" s="190"/>
      <c r="FDN86" s="190"/>
      <c r="FDO86" s="190"/>
      <c r="FDP86" s="190"/>
      <c r="FDQ86" s="190"/>
      <c r="FDR86" s="190"/>
      <c r="FDS86" s="190"/>
      <c r="FDT86" s="190"/>
      <c r="FDU86" s="190"/>
      <c r="FDV86" s="190"/>
      <c r="FDW86" s="190"/>
      <c r="FDX86" s="190"/>
      <c r="FDY86" s="190"/>
      <c r="FDZ86" s="190"/>
      <c r="FEA86" s="190"/>
      <c r="FEB86" s="190"/>
      <c r="FEC86" s="190"/>
      <c r="FED86" s="190"/>
      <c r="FEE86" s="190"/>
      <c r="FEF86" s="190"/>
      <c r="FEG86" s="190"/>
      <c r="FEH86" s="190"/>
      <c r="FEI86" s="190"/>
      <c r="FEJ86" s="190"/>
      <c r="FEK86" s="190"/>
      <c r="FEL86" s="190"/>
      <c r="FEM86" s="190"/>
      <c r="FEN86" s="190"/>
      <c r="FEO86" s="190"/>
      <c r="FEP86" s="190"/>
      <c r="FEQ86" s="190"/>
      <c r="FER86" s="190"/>
      <c r="FES86" s="190"/>
      <c r="FET86" s="190"/>
      <c r="FEU86" s="190"/>
      <c r="FEV86" s="190"/>
      <c r="FEW86" s="190"/>
      <c r="FEX86" s="190"/>
      <c r="FEY86" s="190"/>
      <c r="FEZ86" s="190"/>
      <c r="FFA86" s="190"/>
      <c r="FFB86" s="190"/>
      <c r="FFC86" s="190"/>
      <c r="FFD86" s="190"/>
      <c r="FFE86" s="190"/>
      <c r="FFF86" s="190"/>
      <c r="FFG86" s="190"/>
      <c r="FFH86" s="190"/>
      <c r="FFI86" s="190"/>
      <c r="FFJ86" s="190"/>
      <c r="FFK86" s="190"/>
      <c r="FFL86" s="190"/>
      <c r="FFM86" s="190"/>
      <c r="FFN86" s="190"/>
      <c r="FFO86" s="190"/>
      <c r="FFP86" s="190"/>
      <c r="FFQ86" s="190"/>
      <c r="FFR86" s="190"/>
      <c r="FFS86" s="190"/>
      <c r="FFT86" s="190"/>
      <c r="FFU86" s="190"/>
      <c r="FFV86" s="190"/>
      <c r="FFW86" s="190"/>
      <c r="FFX86" s="190"/>
      <c r="FFY86" s="190"/>
      <c r="FFZ86" s="190"/>
      <c r="FGA86" s="190"/>
      <c r="FGB86" s="190"/>
      <c r="FGC86" s="190"/>
      <c r="FGD86" s="190"/>
      <c r="FGE86" s="190"/>
      <c r="FGF86" s="190"/>
      <c r="FGG86" s="190"/>
      <c r="FGH86" s="190"/>
      <c r="FGI86" s="190"/>
      <c r="FGJ86" s="190"/>
      <c r="FGK86" s="190"/>
      <c r="FGL86" s="190"/>
      <c r="FGM86" s="190"/>
      <c r="FGN86" s="190"/>
      <c r="FGO86" s="190"/>
      <c r="FGP86" s="190"/>
      <c r="FGQ86" s="190"/>
      <c r="FGR86" s="190"/>
      <c r="FGS86" s="190"/>
      <c r="FGT86" s="190"/>
      <c r="FGU86" s="190"/>
      <c r="FGV86" s="190"/>
      <c r="FGW86" s="190"/>
      <c r="FGX86" s="190"/>
      <c r="FGY86" s="190"/>
      <c r="FGZ86" s="190"/>
      <c r="FHA86" s="190"/>
      <c r="FHB86" s="190"/>
      <c r="FHC86" s="190"/>
      <c r="FHD86" s="190"/>
      <c r="FHE86" s="190"/>
      <c r="FHF86" s="190"/>
      <c r="FHG86" s="190"/>
      <c r="FHH86" s="190"/>
      <c r="FHI86" s="190"/>
      <c r="FHJ86" s="190"/>
      <c r="FHK86" s="190"/>
      <c r="FHL86" s="190"/>
      <c r="FHM86" s="190"/>
      <c r="FHN86" s="190"/>
      <c r="FHO86" s="190"/>
      <c r="FHP86" s="190"/>
      <c r="FHQ86" s="190"/>
      <c r="FHR86" s="190"/>
      <c r="FHS86" s="190"/>
      <c r="FHT86" s="190"/>
      <c r="FHU86" s="190"/>
      <c r="FHV86" s="190"/>
      <c r="FHW86" s="190"/>
      <c r="FHX86" s="190"/>
      <c r="FHY86" s="190"/>
      <c r="FHZ86" s="190"/>
      <c r="FIA86" s="190"/>
      <c r="FIB86" s="190"/>
      <c r="FIC86" s="190"/>
      <c r="FID86" s="190"/>
      <c r="FIE86" s="190"/>
      <c r="FIF86" s="190"/>
      <c r="FIG86" s="190"/>
      <c r="FIH86" s="190"/>
      <c r="FII86" s="190"/>
      <c r="FIJ86" s="190"/>
      <c r="FIK86" s="190"/>
      <c r="FIL86" s="190"/>
      <c r="FIM86" s="190"/>
      <c r="FIN86" s="190"/>
      <c r="FIO86" s="190"/>
      <c r="FIP86" s="190"/>
      <c r="FIQ86" s="190"/>
      <c r="FIR86" s="190"/>
      <c r="FIS86" s="190"/>
      <c r="FIT86" s="190"/>
      <c r="FIU86" s="190"/>
      <c r="FIV86" s="190"/>
      <c r="FIW86" s="190"/>
      <c r="FIX86" s="190"/>
      <c r="FIY86" s="190"/>
      <c r="FIZ86" s="190"/>
      <c r="FJA86" s="190"/>
      <c r="FJB86" s="190"/>
      <c r="FJC86" s="190"/>
      <c r="FJD86" s="190"/>
      <c r="FJE86" s="190"/>
      <c r="FJF86" s="190"/>
      <c r="FJG86" s="190"/>
      <c r="FJH86" s="190"/>
      <c r="FJI86" s="190"/>
      <c r="FJJ86" s="190"/>
      <c r="FJK86" s="190"/>
      <c r="FJL86" s="190"/>
      <c r="FJM86" s="190"/>
      <c r="FJN86" s="190"/>
      <c r="FJO86" s="190"/>
      <c r="FJP86" s="190"/>
      <c r="FJQ86" s="190"/>
      <c r="FJR86" s="190"/>
      <c r="FJS86" s="190"/>
      <c r="FJT86" s="190"/>
      <c r="FJU86" s="190"/>
      <c r="FJV86" s="190"/>
      <c r="FJW86" s="190"/>
      <c r="FJX86" s="190"/>
      <c r="FJY86" s="190"/>
      <c r="FJZ86" s="190"/>
      <c r="FKA86" s="190"/>
      <c r="FKB86" s="190"/>
      <c r="FKC86" s="190"/>
      <c r="FKD86" s="190"/>
      <c r="FKE86" s="190"/>
      <c r="FKF86" s="190"/>
      <c r="FKG86" s="190"/>
      <c r="FKH86" s="190"/>
      <c r="FKI86" s="190"/>
      <c r="FKJ86" s="190"/>
      <c r="FKK86" s="190"/>
      <c r="FKL86" s="190"/>
      <c r="FKM86" s="190"/>
      <c r="FKN86" s="190"/>
      <c r="FKO86" s="190"/>
      <c r="FKP86" s="190"/>
      <c r="FKQ86" s="190"/>
      <c r="FKR86" s="190"/>
      <c r="FKS86" s="190"/>
      <c r="FKT86" s="190"/>
      <c r="FKU86" s="190"/>
      <c r="FKV86" s="190"/>
      <c r="FKW86" s="190"/>
      <c r="FKX86" s="190"/>
      <c r="FKY86" s="190"/>
      <c r="FKZ86" s="190"/>
      <c r="FLA86" s="190"/>
      <c r="FLB86" s="190"/>
      <c r="FLC86" s="190"/>
      <c r="FLD86" s="190"/>
      <c r="FLE86" s="190"/>
      <c r="FLF86" s="190"/>
      <c r="FLG86" s="190"/>
      <c r="FLH86" s="190"/>
      <c r="FLI86" s="190"/>
      <c r="FLJ86" s="190"/>
      <c r="FLK86" s="190"/>
      <c r="FLL86" s="190"/>
      <c r="FLM86" s="190"/>
      <c r="FLN86" s="190"/>
      <c r="FLO86" s="190"/>
      <c r="FLP86" s="190"/>
      <c r="FLQ86" s="190"/>
      <c r="FLR86" s="190"/>
      <c r="FLS86" s="190"/>
      <c r="FLT86" s="190"/>
      <c r="FLU86" s="190"/>
      <c r="FLV86" s="190"/>
      <c r="FLW86" s="190"/>
      <c r="FLX86" s="190"/>
      <c r="FLY86" s="190"/>
      <c r="FLZ86" s="190"/>
      <c r="FMA86" s="190"/>
      <c r="FMB86" s="190"/>
      <c r="FMC86" s="190"/>
      <c r="FMD86" s="190"/>
      <c r="FME86" s="190"/>
      <c r="FMF86" s="190"/>
      <c r="FMG86" s="190"/>
      <c r="FMH86" s="190"/>
      <c r="FMI86" s="190"/>
      <c r="FMJ86" s="190"/>
      <c r="FMK86" s="190"/>
      <c r="FML86" s="190"/>
      <c r="FMM86" s="190"/>
      <c r="FMN86" s="190"/>
      <c r="FMO86" s="190"/>
      <c r="FMP86" s="190"/>
      <c r="FMQ86" s="190"/>
      <c r="FMR86" s="190"/>
      <c r="FMS86" s="190"/>
      <c r="FMT86" s="190"/>
      <c r="FMU86" s="190"/>
      <c r="FMV86" s="190"/>
      <c r="FMW86" s="190"/>
      <c r="FMX86" s="190"/>
      <c r="FMY86" s="190"/>
      <c r="FMZ86" s="190"/>
      <c r="FNA86" s="190"/>
      <c r="FNB86" s="190"/>
      <c r="FNC86" s="190"/>
      <c r="FND86" s="190"/>
      <c r="FNE86" s="190"/>
      <c r="FNF86" s="190"/>
      <c r="FNG86" s="190"/>
      <c r="FNH86" s="190"/>
      <c r="FNI86" s="190"/>
      <c r="FNJ86" s="190"/>
      <c r="FNK86" s="190"/>
      <c r="FNL86" s="190"/>
      <c r="FNM86" s="190"/>
      <c r="FNN86" s="190"/>
      <c r="FNO86" s="190"/>
      <c r="FNP86" s="190"/>
      <c r="FNQ86" s="190"/>
      <c r="FNR86" s="190"/>
      <c r="FNS86" s="190"/>
      <c r="FNT86" s="190"/>
      <c r="FNU86" s="190"/>
      <c r="FNV86" s="190"/>
      <c r="FNW86" s="190"/>
      <c r="FNX86" s="190"/>
      <c r="FNY86" s="190"/>
      <c r="FNZ86" s="190"/>
      <c r="FOA86" s="190"/>
      <c r="FOB86" s="190"/>
      <c r="FOC86" s="190"/>
      <c r="FOD86" s="190"/>
      <c r="FOE86" s="190"/>
      <c r="FOF86" s="190"/>
      <c r="FOG86" s="190"/>
      <c r="FOH86" s="190"/>
      <c r="FOI86" s="190"/>
      <c r="FOJ86" s="190"/>
      <c r="FOK86" s="190"/>
      <c r="FOL86" s="190"/>
      <c r="FOM86" s="190"/>
      <c r="FON86" s="190"/>
      <c r="FOO86" s="190"/>
      <c r="FOP86" s="190"/>
      <c r="FOQ86" s="190"/>
      <c r="FOR86" s="190"/>
      <c r="FOS86" s="190"/>
      <c r="FOT86" s="190"/>
      <c r="FOU86" s="190"/>
      <c r="FOV86" s="190"/>
      <c r="FOW86" s="190"/>
      <c r="FOX86" s="190"/>
      <c r="FOY86" s="190"/>
      <c r="FOZ86" s="190"/>
      <c r="FPA86" s="190"/>
      <c r="FPB86" s="190"/>
      <c r="FPC86" s="190"/>
      <c r="FPD86" s="190"/>
      <c r="FPE86" s="190"/>
      <c r="FPF86" s="190"/>
      <c r="FPG86" s="190"/>
      <c r="FPH86" s="190"/>
      <c r="FPI86" s="190"/>
      <c r="FPJ86" s="190"/>
      <c r="FPK86" s="190"/>
      <c r="FPL86" s="190"/>
      <c r="FPM86" s="190"/>
      <c r="FPN86" s="190"/>
      <c r="FPO86" s="190"/>
      <c r="FPP86" s="190"/>
      <c r="FPQ86" s="190"/>
      <c r="FPR86" s="190"/>
      <c r="FPS86" s="190"/>
      <c r="FPT86" s="190"/>
      <c r="FPU86" s="190"/>
      <c r="FPV86" s="190"/>
      <c r="FPW86" s="190"/>
      <c r="FPX86" s="190"/>
      <c r="FPY86" s="190"/>
      <c r="FPZ86" s="190"/>
      <c r="FQA86" s="190"/>
      <c r="FQB86" s="190"/>
      <c r="FQC86" s="190"/>
      <c r="FQD86" s="190"/>
      <c r="FQE86" s="190"/>
      <c r="FQF86" s="190"/>
      <c r="FQG86" s="190"/>
      <c r="FQH86" s="190"/>
      <c r="FQI86" s="190"/>
      <c r="FQJ86" s="190"/>
      <c r="FQK86" s="190"/>
      <c r="FQL86" s="190"/>
      <c r="FQM86" s="190"/>
      <c r="FQN86" s="190"/>
      <c r="FQO86" s="190"/>
      <c r="FQP86" s="190"/>
      <c r="FQQ86" s="190"/>
      <c r="FQR86" s="190"/>
      <c r="FQS86" s="190"/>
      <c r="FQT86" s="190"/>
      <c r="FQU86" s="190"/>
      <c r="FQV86" s="190"/>
      <c r="FQW86" s="190"/>
      <c r="FQX86" s="190"/>
      <c r="FQY86" s="190"/>
      <c r="FQZ86" s="190"/>
      <c r="FRA86" s="190"/>
      <c r="FRB86" s="190"/>
      <c r="FRC86" s="190"/>
      <c r="FRD86" s="190"/>
      <c r="FRE86" s="190"/>
      <c r="FRF86" s="190"/>
      <c r="FRG86" s="190"/>
      <c r="FRH86" s="190"/>
      <c r="FRI86" s="190"/>
      <c r="FRJ86" s="190"/>
      <c r="FRK86" s="190"/>
      <c r="FRL86" s="190"/>
      <c r="FRM86" s="190"/>
      <c r="FRN86" s="190"/>
      <c r="FRO86" s="190"/>
      <c r="FRP86" s="190"/>
      <c r="FRQ86" s="190"/>
      <c r="FRR86" s="190"/>
      <c r="FRS86" s="190"/>
      <c r="FRT86" s="190"/>
      <c r="FRU86" s="190"/>
      <c r="FRV86" s="190"/>
      <c r="FRW86" s="190"/>
      <c r="FRX86" s="190"/>
      <c r="FRY86" s="190"/>
      <c r="FRZ86" s="190"/>
      <c r="FSA86" s="190"/>
      <c r="FSB86" s="190"/>
      <c r="FSC86" s="190"/>
      <c r="FSD86" s="190"/>
      <c r="FSE86" s="190"/>
      <c r="FSF86" s="190"/>
      <c r="FSG86" s="190"/>
      <c r="FSH86" s="190"/>
      <c r="FSI86" s="190"/>
      <c r="FSJ86" s="190"/>
      <c r="FSK86" s="190"/>
      <c r="FSL86" s="190"/>
      <c r="FSM86" s="190"/>
      <c r="FSN86" s="190"/>
      <c r="FSO86" s="190"/>
      <c r="FSP86" s="190"/>
      <c r="FSQ86" s="190"/>
      <c r="FSR86" s="190"/>
      <c r="FSS86" s="190"/>
      <c r="FST86" s="190"/>
      <c r="FSU86" s="190"/>
      <c r="FSV86" s="190"/>
      <c r="FSW86" s="190"/>
      <c r="FSX86" s="190"/>
      <c r="FSY86" s="190"/>
      <c r="FSZ86" s="190"/>
      <c r="FTA86" s="190"/>
      <c r="FTB86" s="190"/>
      <c r="FTC86" s="190"/>
      <c r="FTD86" s="190"/>
      <c r="FTE86" s="190"/>
      <c r="FTF86" s="190"/>
      <c r="FTG86" s="190"/>
      <c r="FTH86" s="190"/>
      <c r="FTI86" s="190"/>
      <c r="FTJ86" s="190"/>
      <c r="FTK86" s="190"/>
      <c r="FTL86" s="190"/>
      <c r="FTM86" s="190"/>
      <c r="FTN86" s="190"/>
      <c r="FTO86" s="190"/>
      <c r="FTP86" s="190"/>
      <c r="FTQ86" s="190"/>
      <c r="FTR86" s="190"/>
      <c r="FTS86" s="190"/>
      <c r="FTT86" s="190"/>
      <c r="FTU86" s="190"/>
      <c r="FTV86" s="190"/>
      <c r="FTW86" s="190"/>
      <c r="FTX86" s="190"/>
      <c r="FTY86" s="190"/>
      <c r="FTZ86" s="190"/>
      <c r="FUA86" s="190"/>
      <c r="FUB86" s="190"/>
      <c r="FUC86" s="190"/>
      <c r="FUD86" s="190"/>
      <c r="FUE86" s="190"/>
      <c r="FUF86" s="190"/>
      <c r="FUG86" s="190"/>
      <c r="FUH86" s="190"/>
      <c r="FUI86" s="190"/>
      <c r="FUJ86" s="190"/>
      <c r="FUK86" s="190"/>
      <c r="FUL86" s="190"/>
      <c r="FUM86" s="190"/>
      <c r="FUN86" s="190"/>
      <c r="FUO86" s="190"/>
      <c r="FUP86" s="190"/>
      <c r="FUQ86" s="190"/>
      <c r="FUR86" s="190"/>
      <c r="FUS86" s="190"/>
      <c r="FUT86" s="190"/>
      <c r="FUU86" s="190"/>
      <c r="FUV86" s="190"/>
      <c r="FUW86" s="190"/>
      <c r="FUX86" s="190"/>
      <c r="FUY86" s="190"/>
      <c r="FUZ86" s="190"/>
      <c r="FVA86" s="190"/>
      <c r="FVB86" s="190"/>
      <c r="FVC86" s="190"/>
      <c r="FVD86" s="190"/>
      <c r="FVE86" s="190"/>
      <c r="FVF86" s="190"/>
      <c r="FVG86" s="190"/>
      <c r="FVH86" s="190"/>
      <c r="FVI86" s="190"/>
      <c r="FVJ86" s="190"/>
      <c r="FVK86" s="190"/>
      <c r="FVL86" s="190"/>
      <c r="FVM86" s="190"/>
      <c r="FVN86" s="190"/>
      <c r="FVO86" s="190"/>
      <c r="FVP86" s="190"/>
      <c r="FVQ86" s="190"/>
      <c r="FVR86" s="190"/>
      <c r="FVS86" s="190"/>
      <c r="FVT86" s="190"/>
      <c r="FVU86" s="190"/>
      <c r="FVV86" s="190"/>
      <c r="FVW86" s="190"/>
      <c r="FVX86" s="190"/>
      <c r="FVY86" s="190"/>
      <c r="FVZ86" s="190"/>
      <c r="FWA86" s="190"/>
      <c r="FWB86" s="190"/>
      <c r="FWC86" s="190"/>
      <c r="FWD86" s="190"/>
      <c r="FWE86" s="190"/>
      <c r="FWF86" s="190"/>
      <c r="FWG86" s="190"/>
      <c r="FWH86" s="190"/>
      <c r="FWI86" s="190"/>
      <c r="FWJ86" s="190"/>
      <c r="FWK86" s="190"/>
      <c r="FWL86" s="190"/>
      <c r="FWM86" s="190"/>
      <c r="FWN86" s="190"/>
      <c r="FWO86" s="190"/>
      <c r="FWP86" s="190"/>
      <c r="FWQ86" s="190"/>
      <c r="FWR86" s="190"/>
      <c r="FWS86" s="190"/>
      <c r="FWT86" s="190"/>
      <c r="FWU86" s="190"/>
      <c r="FWV86" s="190"/>
      <c r="FWW86" s="190"/>
      <c r="FWX86" s="190"/>
      <c r="FWY86" s="190"/>
      <c r="FWZ86" s="190"/>
      <c r="FXA86" s="190"/>
      <c r="FXB86" s="190"/>
      <c r="FXC86" s="190"/>
      <c r="FXD86" s="190"/>
      <c r="FXE86" s="190"/>
      <c r="FXF86" s="190"/>
      <c r="FXG86" s="190"/>
      <c r="FXH86" s="190"/>
      <c r="FXI86" s="190"/>
      <c r="FXJ86" s="190"/>
      <c r="FXK86" s="190"/>
      <c r="FXL86" s="190"/>
      <c r="FXM86" s="190"/>
      <c r="FXN86" s="190"/>
      <c r="FXO86" s="190"/>
      <c r="FXP86" s="190"/>
      <c r="FXQ86" s="190"/>
      <c r="FXR86" s="190"/>
      <c r="FXS86" s="190"/>
      <c r="FXT86" s="190"/>
      <c r="FXU86" s="190"/>
      <c r="FXV86" s="190"/>
      <c r="FXW86" s="190"/>
      <c r="FXX86" s="190"/>
      <c r="FXY86" s="190"/>
      <c r="FXZ86" s="190"/>
      <c r="FYA86" s="190"/>
      <c r="FYB86" s="190"/>
      <c r="FYC86" s="190"/>
      <c r="FYD86" s="190"/>
      <c r="FYE86" s="190"/>
      <c r="FYF86" s="190"/>
      <c r="FYG86" s="190"/>
      <c r="FYH86" s="190"/>
      <c r="FYI86" s="190"/>
      <c r="FYJ86" s="190"/>
      <c r="FYK86" s="190"/>
      <c r="FYL86" s="190"/>
      <c r="FYM86" s="190"/>
      <c r="FYN86" s="190"/>
      <c r="FYO86" s="190"/>
      <c r="FYP86" s="190"/>
      <c r="FYQ86" s="190"/>
      <c r="FYR86" s="190"/>
      <c r="FYS86" s="190"/>
      <c r="FYT86" s="190"/>
      <c r="FYU86" s="190"/>
      <c r="FYV86" s="190"/>
      <c r="FYW86" s="190"/>
      <c r="FYX86" s="190"/>
      <c r="FYY86" s="190"/>
      <c r="FYZ86" s="190"/>
      <c r="FZA86" s="190"/>
      <c r="FZB86" s="190"/>
      <c r="FZC86" s="190"/>
      <c r="FZD86" s="190"/>
      <c r="FZE86" s="190"/>
      <c r="FZF86" s="190"/>
      <c r="FZG86" s="190"/>
      <c r="FZH86" s="190"/>
      <c r="FZI86" s="190"/>
      <c r="FZJ86" s="190"/>
      <c r="FZK86" s="190"/>
      <c r="FZL86" s="190"/>
      <c r="FZM86" s="190"/>
      <c r="FZN86" s="190"/>
      <c r="FZO86" s="190"/>
      <c r="FZP86" s="190"/>
      <c r="FZQ86" s="190"/>
      <c r="FZR86" s="190"/>
      <c r="FZS86" s="190"/>
      <c r="FZT86" s="190"/>
      <c r="FZU86" s="190"/>
      <c r="FZV86" s="190"/>
      <c r="FZW86" s="190"/>
      <c r="FZX86" s="190"/>
      <c r="FZY86" s="190"/>
      <c r="FZZ86" s="190"/>
      <c r="GAA86" s="190"/>
      <c r="GAB86" s="190"/>
      <c r="GAC86" s="190"/>
      <c r="GAD86" s="190"/>
      <c r="GAE86" s="190"/>
      <c r="GAF86" s="190"/>
      <c r="GAG86" s="190"/>
      <c r="GAH86" s="190"/>
      <c r="GAI86" s="190"/>
      <c r="GAJ86" s="190"/>
      <c r="GAK86" s="190"/>
      <c r="GAL86" s="190"/>
      <c r="GAM86" s="190"/>
      <c r="GAN86" s="190"/>
      <c r="GAO86" s="190"/>
      <c r="GAP86" s="190"/>
      <c r="GAQ86" s="190"/>
      <c r="GAR86" s="190"/>
      <c r="GAS86" s="190"/>
      <c r="GAT86" s="190"/>
      <c r="GAU86" s="190"/>
      <c r="GAV86" s="190"/>
      <c r="GAW86" s="190"/>
      <c r="GAX86" s="190"/>
      <c r="GAY86" s="190"/>
      <c r="GAZ86" s="190"/>
      <c r="GBA86" s="190"/>
      <c r="GBB86" s="190"/>
      <c r="GBC86" s="190"/>
      <c r="GBD86" s="190"/>
      <c r="GBE86" s="190"/>
      <c r="GBF86" s="190"/>
      <c r="GBG86" s="190"/>
      <c r="GBH86" s="190"/>
      <c r="GBI86" s="190"/>
      <c r="GBJ86" s="190"/>
      <c r="GBK86" s="190"/>
      <c r="GBL86" s="190"/>
      <c r="GBM86" s="190"/>
      <c r="GBN86" s="190"/>
      <c r="GBO86" s="190"/>
      <c r="GBP86" s="190"/>
      <c r="GBQ86" s="190"/>
      <c r="GBR86" s="190"/>
      <c r="GBS86" s="190"/>
      <c r="GBT86" s="190"/>
      <c r="GBU86" s="190"/>
      <c r="GBV86" s="190"/>
      <c r="GBW86" s="190"/>
      <c r="GBX86" s="190"/>
      <c r="GBY86" s="190"/>
      <c r="GBZ86" s="190"/>
      <c r="GCA86" s="190"/>
      <c r="GCB86" s="190"/>
      <c r="GCC86" s="190"/>
      <c r="GCD86" s="190"/>
      <c r="GCE86" s="190"/>
      <c r="GCF86" s="190"/>
      <c r="GCG86" s="190"/>
      <c r="GCH86" s="190"/>
      <c r="GCI86" s="190"/>
      <c r="GCJ86" s="190"/>
      <c r="GCK86" s="190"/>
      <c r="GCL86" s="190"/>
      <c r="GCM86" s="190"/>
      <c r="GCN86" s="190"/>
      <c r="GCO86" s="190"/>
      <c r="GCP86" s="190"/>
      <c r="GCQ86" s="190"/>
      <c r="GCR86" s="190"/>
      <c r="GCS86" s="190"/>
      <c r="GCT86" s="190"/>
      <c r="GCU86" s="190"/>
      <c r="GCV86" s="190"/>
      <c r="GCW86" s="190"/>
      <c r="GCX86" s="190"/>
      <c r="GCY86" s="190"/>
      <c r="GCZ86" s="190"/>
      <c r="GDA86" s="190"/>
      <c r="GDB86" s="190"/>
      <c r="GDC86" s="190"/>
      <c r="GDD86" s="190"/>
      <c r="GDE86" s="190"/>
      <c r="GDF86" s="190"/>
      <c r="GDG86" s="190"/>
      <c r="GDH86" s="190"/>
      <c r="GDI86" s="190"/>
      <c r="GDJ86" s="190"/>
      <c r="GDK86" s="190"/>
      <c r="GDL86" s="190"/>
      <c r="GDM86" s="190"/>
      <c r="GDN86" s="190"/>
      <c r="GDO86" s="190"/>
      <c r="GDP86" s="190"/>
      <c r="GDQ86" s="190"/>
      <c r="GDR86" s="190"/>
      <c r="GDS86" s="190"/>
      <c r="GDT86" s="190"/>
      <c r="GDU86" s="190"/>
      <c r="GDV86" s="190"/>
      <c r="GDW86" s="190"/>
      <c r="GDX86" s="190"/>
      <c r="GDY86" s="190"/>
      <c r="GDZ86" s="190"/>
      <c r="GEA86" s="190"/>
      <c r="GEB86" s="190"/>
      <c r="GEC86" s="190"/>
      <c r="GED86" s="190"/>
      <c r="GEE86" s="190"/>
      <c r="GEF86" s="190"/>
      <c r="GEG86" s="190"/>
      <c r="GEH86" s="190"/>
      <c r="GEI86" s="190"/>
      <c r="GEJ86" s="190"/>
      <c r="GEK86" s="190"/>
      <c r="GEL86" s="190"/>
      <c r="GEM86" s="190"/>
      <c r="GEN86" s="190"/>
      <c r="GEO86" s="190"/>
      <c r="GEP86" s="190"/>
      <c r="GEQ86" s="190"/>
      <c r="GER86" s="190"/>
      <c r="GES86" s="190"/>
      <c r="GET86" s="190"/>
      <c r="GEU86" s="190"/>
      <c r="GEV86" s="190"/>
      <c r="GEW86" s="190"/>
      <c r="GEX86" s="190"/>
      <c r="GEY86" s="190"/>
      <c r="GEZ86" s="190"/>
      <c r="GFA86" s="190"/>
      <c r="GFB86" s="190"/>
      <c r="GFC86" s="190"/>
      <c r="GFD86" s="190"/>
      <c r="GFE86" s="190"/>
      <c r="GFF86" s="190"/>
      <c r="GFG86" s="190"/>
      <c r="GFH86" s="190"/>
      <c r="GFI86" s="190"/>
      <c r="GFJ86" s="190"/>
      <c r="GFK86" s="190"/>
      <c r="GFL86" s="190"/>
      <c r="GFM86" s="190"/>
      <c r="GFN86" s="190"/>
      <c r="GFO86" s="190"/>
      <c r="GFP86" s="190"/>
      <c r="GFQ86" s="190"/>
      <c r="GFR86" s="190"/>
      <c r="GFS86" s="190"/>
      <c r="GFT86" s="190"/>
      <c r="GFU86" s="190"/>
      <c r="GFV86" s="190"/>
      <c r="GFW86" s="190"/>
      <c r="GFX86" s="190"/>
      <c r="GFY86" s="190"/>
      <c r="GFZ86" s="190"/>
      <c r="GGA86" s="190"/>
      <c r="GGB86" s="190"/>
      <c r="GGC86" s="190"/>
      <c r="GGD86" s="190"/>
      <c r="GGE86" s="190"/>
      <c r="GGF86" s="190"/>
      <c r="GGG86" s="190"/>
      <c r="GGH86" s="190"/>
      <c r="GGI86" s="190"/>
      <c r="GGJ86" s="190"/>
      <c r="GGK86" s="190"/>
      <c r="GGL86" s="190"/>
      <c r="GGM86" s="190"/>
      <c r="GGN86" s="190"/>
      <c r="GGO86" s="190"/>
      <c r="GGP86" s="190"/>
      <c r="GGQ86" s="190"/>
      <c r="GGR86" s="190"/>
      <c r="GGS86" s="190"/>
      <c r="GGT86" s="190"/>
      <c r="GGU86" s="190"/>
      <c r="GGV86" s="190"/>
      <c r="GGW86" s="190"/>
      <c r="GGX86" s="190"/>
      <c r="GGY86" s="190"/>
      <c r="GGZ86" s="190"/>
      <c r="GHA86" s="190"/>
      <c r="GHB86" s="190"/>
      <c r="GHC86" s="190"/>
      <c r="GHD86" s="190"/>
      <c r="GHE86" s="190"/>
      <c r="GHF86" s="190"/>
      <c r="GHG86" s="190"/>
      <c r="GHH86" s="190"/>
      <c r="GHI86" s="190"/>
      <c r="GHJ86" s="190"/>
      <c r="GHK86" s="190"/>
      <c r="GHL86" s="190"/>
      <c r="GHM86" s="190"/>
      <c r="GHN86" s="190"/>
      <c r="GHO86" s="190"/>
      <c r="GHP86" s="190"/>
      <c r="GHQ86" s="190"/>
      <c r="GHR86" s="190"/>
      <c r="GHS86" s="190"/>
      <c r="GHT86" s="190"/>
      <c r="GHU86" s="190"/>
      <c r="GHV86" s="190"/>
      <c r="GHW86" s="190"/>
      <c r="GHX86" s="190"/>
      <c r="GHY86" s="190"/>
      <c r="GHZ86" s="190"/>
      <c r="GIA86" s="190"/>
      <c r="GIB86" s="190"/>
      <c r="GIC86" s="190"/>
      <c r="GID86" s="190"/>
      <c r="GIE86" s="190"/>
      <c r="GIF86" s="190"/>
      <c r="GIG86" s="190"/>
      <c r="GIH86" s="190"/>
      <c r="GII86" s="190"/>
      <c r="GIJ86" s="190"/>
      <c r="GIK86" s="190"/>
      <c r="GIL86" s="190"/>
      <c r="GIM86" s="190"/>
      <c r="GIN86" s="190"/>
      <c r="GIO86" s="190"/>
      <c r="GIP86" s="190"/>
      <c r="GIQ86" s="190"/>
      <c r="GIR86" s="190"/>
      <c r="GIS86" s="190"/>
      <c r="GIT86" s="190"/>
      <c r="GIU86" s="190"/>
      <c r="GIV86" s="190"/>
      <c r="GIW86" s="190"/>
      <c r="GIX86" s="190"/>
      <c r="GIY86" s="190"/>
      <c r="GIZ86" s="190"/>
      <c r="GJA86" s="190"/>
      <c r="GJB86" s="190"/>
      <c r="GJC86" s="190"/>
      <c r="GJD86" s="190"/>
      <c r="GJE86" s="190"/>
      <c r="GJF86" s="190"/>
      <c r="GJG86" s="190"/>
      <c r="GJH86" s="190"/>
      <c r="GJI86" s="190"/>
      <c r="GJJ86" s="190"/>
      <c r="GJK86" s="190"/>
      <c r="GJL86" s="190"/>
      <c r="GJM86" s="190"/>
      <c r="GJN86" s="190"/>
      <c r="GJO86" s="190"/>
      <c r="GJP86" s="190"/>
      <c r="GJQ86" s="190"/>
      <c r="GJR86" s="190"/>
      <c r="GJS86" s="190"/>
      <c r="GJT86" s="190"/>
      <c r="GJU86" s="190"/>
      <c r="GJV86" s="190"/>
      <c r="GJW86" s="190"/>
      <c r="GJX86" s="190"/>
      <c r="GJY86" s="190"/>
      <c r="GJZ86" s="190"/>
      <c r="GKA86" s="190"/>
      <c r="GKB86" s="190"/>
      <c r="GKC86" s="190"/>
      <c r="GKD86" s="190"/>
      <c r="GKE86" s="190"/>
      <c r="GKF86" s="190"/>
      <c r="GKG86" s="190"/>
      <c r="GKH86" s="190"/>
      <c r="GKI86" s="190"/>
      <c r="GKJ86" s="190"/>
      <c r="GKK86" s="190"/>
      <c r="GKL86" s="190"/>
      <c r="GKM86" s="190"/>
      <c r="GKN86" s="190"/>
      <c r="GKO86" s="190"/>
      <c r="GKP86" s="190"/>
      <c r="GKQ86" s="190"/>
      <c r="GKR86" s="190"/>
      <c r="GKS86" s="190"/>
      <c r="GKT86" s="190"/>
      <c r="GKU86" s="190"/>
      <c r="GKV86" s="190"/>
      <c r="GKW86" s="190"/>
      <c r="GKX86" s="190"/>
      <c r="GKY86" s="190"/>
      <c r="GKZ86" s="190"/>
      <c r="GLA86" s="190"/>
      <c r="GLB86" s="190"/>
      <c r="GLC86" s="190"/>
      <c r="GLD86" s="190"/>
      <c r="GLE86" s="190"/>
      <c r="GLF86" s="190"/>
      <c r="GLG86" s="190"/>
      <c r="GLH86" s="190"/>
      <c r="GLI86" s="190"/>
      <c r="GLJ86" s="190"/>
      <c r="GLK86" s="190"/>
      <c r="GLL86" s="190"/>
      <c r="GLM86" s="190"/>
      <c r="GLN86" s="190"/>
      <c r="GLO86" s="190"/>
      <c r="GLP86" s="190"/>
      <c r="GLQ86" s="190"/>
      <c r="GLR86" s="190"/>
      <c r="GLS86" s="190"/>
      <c r="GLT86" s="190"/>
      <c r="GLU86" s="190"/>
      <c r="GLV86" s="190"/>
      <c r="GLW86" s="190"/>
      <c r="GLX86" s="190"/>
      <c r="GLY86" s="190"/>
      <c r="GLZ86" s="190"/>
      <c r="GMA86" s="190"/>
      <c r="GMB86" s="190"/>
      <c r="GMC86" s="190"/>
      <c r="GMD86" s="190"/>
      <c r="GME86" s="190"/>
      <c r="GMF86" s="190"/>
      <c r="GMG86" s="190"/>
      <c r="GMH86" s="190"/>
      <c r="GMI86" s="190"/>
      <c r="GMJ86" s="190"/>
      <c r="GMK86" s="190"/>
      <c r="GML86" s="190"/>
      <c r="GMM86" s="190"/>
      <c r="GMN86" s="190"/>
      <c r="GMO86" s="190"/>
      <c r="GMP86" s="190"/>
      <c r="GMQ86" s="190"/>
      <c r="GMR86" s="190"/>
      <c r="GMS86" s="190"/>
      <c r="GMT86" s="190"/>
      <c r="GMU86" s="190"/>
      <c r="GMV86" s="190"/>
      <c r="GMW86" s="190"/>
      <c r="GMX86" s="190"/>
      <c r="GMY86" s="190"/>
      <c r="GMZ86" s="190"/>
      <c r="GNA86" s="190"/>
      <c r="GNB86" s="190"/>
      <c r="GNC86" s="190"/>
      <c r="GND86" s="190"/>
      <c r="GNE86" s="190"/>
      <c r="GNF86" s="190"/>
      <c r="GNG86" s="190"/>
      <c r="GNH86" s="190"/>
      <c r="GNI86" s="190"/>
      <c r="GNJ86" s="190"/>
      <c r="GNK86" s="190"/>
      <c r="GNL86" s="190"/>
      <c r="GNM86" s="190"/>
      <c r="GNN86" s="190"/>
      <c r="GNO86" s="190"/>
      <c r="GNP86" s="190"/>
      <c r="GNQ86" s="190"/>
      <c r="GNR86" s="190"/>
      <c r="GNS86" s="190"/>
      <c r="GNT86" s="190"/>
      <c r="GNU86" s="190"/>
      <c r="GNV86" s="190"/>
      <c r="GNW86" s="190"/>
      <c r="GNX86" s="190"/>
      <c r="GNY86" s="190"/>
      <c r="GNZ86" s="190"/>
      <c r="GOA86" s="190"/>
      <c r="GOB86" s="190"/>
      <c r="GOC86" s="190"/>
      <c r="GOD86" s="190"/>
      <c r="GOE86" s="190"/>
      <c r="GOF86" s="190"/>
      <c r="GOG86" s="190"/>
      <c r="GOH86" s="190"/>
      <c r="GOI86" s="190"/>
      <c r="GOJ86" s="190"/>
      <c r="GOK86" s="190"/>
      <c r="GOL86" s="190"/>
      <c r="GOM86" s="190"/>
      <c r="GON86" s="190"/>
      <c r="GOO86" s="190"/>
      <c r="GOP86" s="190"/>
      <c r="GOQ86" s="190"/>
      <c r="GOR86" s="190"/>
      <c r="GOS86" s="190"/>
      <c r="GOT86" s="190"/>
      <c r="GOU86" s="190"/>
      <c r="GOV86" s="190"/>
      <c r="GOW86" s="190"/>
      <c r="GOX86" s="190"/>
      <c r="GOY86" s="190"/>
      <c r="GOZ86" s="190"/>
      <c r="GPA86" s="190"/>
      <c r="GPB86" s="190"/>
      <c r="GPC86" s="190"/>
      <c r="GPD86" s="190"/>
      <c r="GPE86" s="190"/>
      <c r="GPF86" s="190"/>
      <c r="GPG86" s="190"/>
      <c r="GPH86" s="190"/>
      <c r="GPI86" s="190"/>
      <c r="GPJ86" s="190"/>
      <c r="GPK86" s="190"/>
      <c r="GPL86" s="190"/>
      <c r="GPM86" s="190"/>
      <c r="GPN86" s="190"/>
      <c r="GPO86" s="190"/>
      <c r="GPP86" s="190"/>
      <c r="GPQ86" s="190"/>
      <c r="GPR86" s="190"/>
      <c r="GPS86" s="190"/>
      <c r="GPT86" s="190"/>
      <c r="GPU86" s="190"/>
      <c r="GPV86" s="190"/>
      <c r="GPW86" s="190"/>
      <c r="GPX86" s="190"/>
      <c r="GPY86" s="190"/>
      <c r="GPZ86" s="190"/>
      <c r="GQA86" s="190"/>
      <c r="GQB86" s="190"/>
      <c r="GQC86" s="190"/>
      <c r="GQD86" s="190"/>
      <c r="GQE86" s="190"/>
      <c r="GQF86" s="190"/>
      <c r="GQG86" s="190"/>
      <c r="GQH86" s="190"/>
      <c r="GQI86" s="190"/>
      <c r="GQJ86" s="190"/>
      <c r="GQK86" s="190"/>
      <c r="GQL86" s="190"/>
      <c r="GQM86" s="190"/>
      <c r="GQN86" s="190"/>
      <c r="GQO86" s="190"/>
      <c r="GQP86" s="190"/>
      <c r="GQQ86" s="190"/>
      <c r="GQR86" s="190"/>
      <c r="GQS86" s="190"/>
      <c r="GQT86" s="190"/>
      <c r="GQU86" s="190"/>
      <c r="GQV86" s="190"/>
      <c r="GQW86" s="190"/>
      <c r="GQX86" s="190"/>
      <c r="GQY86" s="190"/>
      <c r="GQZ86" s="190"/>
      <c r="GRA86" s="190"/>
      <c r="GRB86" s="190"/>
      <c r="GRC86" s="190"/>
      <c r="GRD86" s="190"/>
      <c r="GRE86" s="190"/>
      <c r="GRF86" s="190"/>
      <c r="GRG86" s="190"/>
      <c r="GRH86" s="190"/>
      <c r="GRI86" s="190"/>
      <c r="GRJ86" s="190"/>
      <c r="GRK86" s="190"/>
      <c r="GRL86" s="190"/>
      <c r="GRM86" s="190"/>
      <c r="GRN86" s="190"/>
      <c r="GRO86" s="190"/>
      <c r="GRP86" s="190"/>
      <c r="GRQ86" s="190"/>
      <c r="GRR86" s="190"/>
      <c r="GRS86" s="190"/>
      <c r="GRT86" s="190"/>
      <c r="GRU86" s="190"/>
      <c r="GRV86" s="190"/>
      <c r="GRW86" s="190"/>
      <c r="GRX86" s="190"/>
      <c r="GRY86" s="190"/>
      <c r="GRZ86" s="190"/>
      <c r="GSA86" s="190"/>
      <c r="GSB86" s="190"/>
      <c r="GSC86" s="190"/>
      <c r="GSD86" s="190"/>
      <c r="GSE86" s="190"/>
      <c r="GSF86" s="190"/>
      <c r="GSG86" s="190"/>
      <c r="GSH86" s="190"/>
      <c r="GSI86" s="190"/>
      <c r="GSJ86" s="190"/>
      <c r="GSK86" s="190"/>
      <c r="GSL86" s="190"/>
      <c r="GSM86" s="190"/>
      <c r="GSN86" s="190"/>
      <c r="GSO86" s="190"/>
      <c r="GSP86" s="190"/>
      <c r="GSQ86" s="190"/>
      <c r="GSR86" s="190"/>
      <c r="GSS86" s="190"/>
      <c r="GST86" s="190"/>
      <c r="GSU86" s="190"/>
      <c r="GSV86" s="190"/>
      <c r="GSW86" s="190"/>
      <c r="GSX86" s="190"/>
      <c r="GSY86" s="190"/>
      <c r="GSZ86" s="190"/>
      <c r="GTA86" s="190"/>
      <c r="GTB86" s="190"/>
      <c r="GTC86" s="190"/>
      <c r="GTD86" s="190"/>
      <c r="GTE86" s="190"/>
      <c r="GTF86" s="190"/>
      <c r="GTG86" s="190"/>
      <c r="GTH86" s="190"/>
      <c r="GTI86" s="190"/>
      <c r="GTJ86" s="190"/>
      <c r="GTK86" s="190"/>
      <c r="GTL86" s="190"/>
      <c r="GTM86" s="190"/>
      <c r="GTN86" s="190"/>
      <c r="GTO86" s="190"/>
      <c r="GTP86" s="190"/>
      <c r="GTQ86" s="190"/>
      <c r="GTR86" s="190"/>
      <c r="GTS86" s="190"/>
      <c r="GTT86" s="190"/>
      <c r="GTU86" s="190"/>
      <c r="GTV86" s="190"/>
      <c r="GTW86" s="190"/>
      <c r="GTX86" s="190"/>
      <c r="GTY86" s="190"/>
      <c r="GTZ86" s="190"/>
      <c r="GUA86" s="190"/>
      <c r="GUB86" s="190"/>
      <c r="GUC86" s="190"/>
      <c r="GUD86" s="190"/>
      <c r="GUE86" s="190"/>
      <c r="GUF86" s="190"/>
      <c r="GUG86" s="190"/>
      <c r="GUH86" s="190"/>
      <c r="GUI86" s="190"/>
      <c r="GUJ86" s="190"/>
      <c r="GUK86" s="190"/>
      <c r="GUL86" s="190"/>
      <c r="GUM86" s="190"/>
      <c r="GUN86" s="190"/>
      <c r="GUO86" s="190"/>
      <c r="GUP86" s="190"/>
      <c r="GUQ86" s="190"/>
      <c r="GUR86" s="190"/>
      <c r="GUS86" s="190"/>
      <c r="GUT86" s="190"/>
      <c r="GUU86" s="190"/>
      <c r="GUV86" s="190"/>
      <c r="GUW86" s="190"/>
      <c r="GUX86" s="190"/>
      <c r="GUY86" s="190"/>
      <c r="GUZ86" s="190"/>
      <c r="GVA86" s="190"/>
      <c r="GVB86" s="190"/>
      <c r="GVC86" s="190"/>
      <c r="GVD86" s="190"/>
      <c r="GVE86" s="190"/>
      <c r="GVF86" s="190"/>
      <c r="GVG86" s="190"/>
      <c r="GVH86" s="190"/>
      <c r="GVI86" s="190"/>
      <c r="GVJ86" s="190"/>
      <c r="GVK86" s="190"/>
      <c r="GVL86" s="190"/>
      <c r="GVM86" s="190"/>
      <c r="GVN86" s="190"/>
      <c r="GVO86" s="190"/>
      <c r="GVP86" s="190"/>
      <c r="GVQ86" s="190"/>
      <c r="GVR86" s="190"/>
      <c r="GVS86" s="190"/>
      <c r="GVT86" s="190"/>
      <c r="GVU86" s="190"/>
      <c r="GVV86" s="190"/>
      <c r="GVW86" s="190"/>
      <c r="GVX86" s="190"/>
      <c r="GVY86" s="190"/>
      <c r="GVZ86" s="190"/>
      <c r="GWA86" s="190"/>
      <c r="GWB86" s="190"/>
      <c r="GWC86" s="190"/>
      <c r="GWD86" s="190"/>
      <c r="GWE86" s="190"/>
      <c r="GWF86" s="190"/>
      <c r="GWG86" s="190"/>
      <c r="GWH86" s="190"/>
      <c r="GWI86" s="190"/>
      <c r="GWJ86" s="190"/>
      <c r="GWK86" s="190"/>
      <c r="GWL86" s="190"/>
      <c r="GWM86" s="190"/>
      <c r="GWN86" s="190"/>
      <c r="GWO86" s="190"/>
      <c r="GWP86" s="190"/>
      <c r="GWQ86" s="190"/>
      <c r="GWR86" s="190"/>
      <c r="GWS86" s="190"/>
      <c r="GWT86" s="190"/>
      <c r="GWU86" s="190"/>
      <c r="GWV86" s="190"/>
      <c r="GWW86" s="190"/>
      <c r="GWX86" s="190"/>
      <c r="GWY86" s="190"/>
      <c r="GWZ86" s="190"/>
      <c r="GXA86" s="190"/>
      <c r="GXB86" s="190"/>
      <c r="GXC86" s="190"/>
      <c r="GXD86" s="190"/>
      <c r="GXE86" s="190"/>
      <c r="GXF86" s="190"/>
      <c r="GXG86" s="190"/>
      <c r="GXH86" s="190"/>
      <c r="GXI86" s="190"/>
      <c r="GXJ86" s="190"/>
      <c r="GXK86" s="190"/>
      <c r="GXL86" s="190"/>
      <c r="GXM86" s="190"/>
      <c r="GXN86" s="190"/>
      <c r="GXO86" s="190"/>
      <c r="GXP86" s="190"/>
      <c r="GXQ86" s="190"/>
      <c r="GXR86" s="190"/>
      <c r="GXS86" s="190"/>
      <c r="GXT86" s="190"/>
      <c r="GXU86" s="190"/>
      <c r="GXV86" s="190"/>
      <c r="GXW86" s="190"/>
      <c r="GXX86" s="190"/>
      <c r="GXY86" s="190"/>
      <c r="GXZ86" s="190"/>
      <c r="GYA86" s="190"/>
      <c r="GYB86" s="190"/>
      <c r="GYC86" s="190"/>
      <c r="GYD86" s="190"/>
      <c r="GYE86" s="190"/>
      <c r="GYF86" s="190"/>
      <c r="GYG86" s="190"/>
      <c r="GYH86" s="190"/>
      <c r="GYI86" s="190"/>
      <c r="GYJ86" s="190"/>
      <c r="GYK86" s="190"/>
      <c r="GYL86" s="190"/>
      <c r="GYM86" s="190"/>
      <c r="GYN86" s="190"/>
      <c r="GYO86" s="190"/>
      <c r="GYP86" s="190"/>
      <c r="GYQ86" s="190"/>
      <c r="GYR86" s="190"/>
      <c r="GYS86" s="190"/>
      <c r="GYT86" s="190"/>
      <c r="GYU86" s="190"/>
      <c r="GYV86" s="190"/>
      <c r="GYW86" s="190"/>
      <c r="GYX86" s="190"/>
      <c r="GYY86" s="190"/>
      <c r="GYZ86" s="190"/>
      <c r="GZA86" s="190"/>
      <c r="GZB86" s="190"/>
      <c r="GZC86" s="190"/>
      <c r="GZD86" s="190"/>
      <c r="GZE86" s="190"/>
      <c r="GZF86" s="190"/>
      <c r="GZG86" s="190"/>
      <c r="GZH86" s="190"/>
      <c r="GZI86" s="190"/>
      <c r="GZJ86" s="190"/>
      <c r="GZK86" s="190"/>
      <c r="GZL86" s="190"/>
      <c r="GZM86" s="190"/>
      <c r="GZN86" s="190"/>
      <c r="GZO86" s="190"/>
      <c r="GZP86" s="190"/>
      <c r="GZQ86" s="190"/>
      <c r="GZR86" s="190"/>
      <c r="GZS86" s="190"/>
      <c r="GZT86" s="190"/>
      <c r="GZU86" s="190"/>
      <c r="GZV86" s="190"/>
      <c r="GZW86" s="190"/>
      <c r="GZX86" s="190"/>
      <c r="GZY86" s="190"/>
      <c r="GZZ86" s="190"/>
      <c r="HAA86" s="190"/>
      <c r="HAB86" s="190"/>
      <c r="HAC86" s="190"/>
      <c r="HAD86" s="190"/>
      <c r="HAE86" s="190"/>
      <c r="HAF86" s="190"/>
      <c r="HAG86" s="190"/>
      <c r="HAH86" s="190"/>
      <c r="HAI86" s="190"/>
      <c r="HAJ86" s="190"/>
      <c r="HAK86" s="190"/>
      <c r="HAL86" s="190"/>
      <c r="HAM86" s="190"/>
      <c r="HAN86" s="190"/>
      <c r="HAO86" s="190"/>
      <c r="HAP86" s="190"/>
      <c r="HAQ86" s="190"/>
      <c r="HAR86" s="190"/>
      <c r="HAS86" s="190"/>
      <c r="HAT86" s="190"/>
      <c r="HAU86" s="190"/>
      <c r="HAV86" s="190"/>
      <c r="HAW86" s="190"/>
      <c r="HAX86" s="190"/>
      <c r="HAY86" s="190"/>
      <c r="HAZ86" s="190"/>
      <c r="HBA86" s="190"/>
      <c r="HBB86" s="190"/>
      <c r="HBC86" s="190"/>
      <c r="HBD86" s="190"/>
      <c r="HBE86" s="190"/>
      <c r="HBF86" s="190"/>
      <c r="HBG86" s="190"/>
      <c r="HBH86" s="190"/>
      <c r="HBI86" s="190"/>
      <c r="HBJ86" s="190"/>
      <c r="HBK86" s="190"/>
      <c r="HBL86" s="190"/>
      <c r="HBM86" s="190"/>
      <c r="HBN86" s="190"/>
      <c r="HBO86" s="190"/>
      <c r="HBP86" s="190"/>
      <c r="HBQ86" s="190"/>
      <c r="HBR86" s="190"/>
      <c r="HBS86" s="190"/>
      <c r="HBT86" s="190"/>
      <c r="HBU86" s="190"/>
      <c r="HBV86" s="190"/>
      <c r="HBW86" s="190"/>
      <c r="HBX86" s="190"/>
      <c r="HBY86" s="190"/>
      <c r="HBZ86" s="190"/>
      <c r="HCA86" s="190"/>
      <c r="HCB86" s="190"/>
      <c r="HCC86" s="190"/>
      <c r="HCD86" s="190"/>
      <c r="HCE86" s="190"/>
      <c r="HCF86" s="190"/>
      <c r="HCG86" s="190"/>
      <c r="HCH86" s="190"/>
      <c r="HCI86" s="190"/>
      <c r="HCJ86" s="190"/>
      <c r="HCK86" s="190"/>
      <c r="HCL86" s="190"/>
      <c r="HCM86" s="190"/>
      <c r="HCN86" s="190"/>
      <c r="HCO86" s="190"/>
      <c r="HCP86" s="190"/>
      <c r="HCQ86" s="190"/>
      <c r="HCR86" s="190"/>
      <c r="HCS86" s="190"/>
      <c r="HCT86" s="190"/>
      <c r="HCU86" s="190"/>
      <c r="HCV86" s="190"/>
      <c r="HCW86" s="190"/>
      <c r="HCX86" s="190"/>
      <c r="HCY86" s="190"/>
      <c r="HCZ86" s="190"/>
      <c r="HDA86" s="190"/>
      <c r="HDB86" s="190"/>
      <c r="HDC86" s="190"/>
      <c r="HDD86" s="190"/>
      <c r="HDE86" s="190"/>
      <c r="HDF86" s="190"/>
      <c r="HDG86" s="190"/>
      <c r="HDH86" s="190"/>
      <c r="HDI86" s="190"/>
      <c r="HDJ86" s="190"/>
      <c r="HDK86" s="190"/>
      <c r="HDL86" s="190"/>
      <c r="HDM86" s="190"/>
      <c r="HDN86" s="190"/>
      <c r="HDO86" s="190"/>
      <c r="HDP86" s="190"/>
      <c r="HDQ86" s="190"/>
      <c r="HDR86" s="190"/>
      <c r="HDS86" s="190"/>
      <c r="HDT86" s="190"/>
      <c r="HDU86" s="190"/>
      <c r="HDV86" s="190"/>
      <c r="HDW86" s="190"/>
      <c r="HDX86" s="190"/>
      <c r="HDY86" s="190"/>
      <c r="HDZ86" s="190"/>
      <c r="HEA86" s="190"/>
      <c r="HEB86" s="190"/>
      <c r="HEC86" s="190"/>
      <c r="HED86" s="190"/>
      <c r="HEE86" s="190"/>
      <c r="HEF86" s="190"/>
      <c r="HEG86" s="190"/>
      <c r="HEH86" s="190"/>
      <c r="HEI86" s="190"/>
      <c r="HEJ86" s="190"/>
      <c r="HEK86" s="190"/>
      <c r="HEL86" s="190"/>
      <c r="HEM86" s="190"/>
      <c r="HEN86" s="190"/>
      <c r="HEO86" s="190"/>
      <c r="HEP86" s="190"/>
      <c r="HEQ86" s="190"/>
      <c r="HER86" s="190"/>
      <c r="HES86" s="190"/>
      <c r="HET86" s="190"/>
      <c r="HEU86" s="190"/>
      <c r="HEV86" s="190"/>
      <c r="HEW86" s="190"/>
      <c r="HEX86" s="190"/>
      <c r="HEY86" s="190"/>
      <c r="HEZ86" s="190"/>
      <c r="HFA86" s="190"/>
      <c r="HFB86" s="190"/>
      <c r="HFC86" s="190"/>
      <c r="HFD86" s="190"/>
      <c r="HFE86" s="190"/>
      <c r="HFF86" s="190"/>
      <c r="HFG86" s="190"/>
      <c r="HFH86" s="190"/>
      <c r="HFI86" s="190"/>
      <c r="HFJ86" s="190"/>
      <c r="HFK86" s="190"/>
      <c r="HFL86" s="190"/>
      <c r="HFM86" s="190"/>
      <c r="HFN86" s="190"/>
      <c r="HFO86" s="190"/>
      <c r="HFP86" s="190"/>
      <c r="HFQ86" s="190"/>
      <c r="HFR86" s="190"/>
      <c r="HFS86" s="190"/>
      <c r="HFT86" s="190"/>
      <c r="HFU86" s="190"/>
      <c r="HFV86" s="190"/>
      <c r="HFW86" s="190"/>
      <c r="HFX86" s="190"/>
      <c r="HFY86" s="190"/>
      <c r="HFZ86" s="190"/>
      <c r="HGA86" s="190"/>
      <c r="HGB86" s="190"/>
      <c r="HGC86" s="190"/>
      <c r="HGD86" s="190"/>
      <c r="HGE86" s="190"/>
      <c r="HGF86" s="190"/>
      <c r="HGG86" s="190"/>
      <c r="HGH86" s="190"/>
      <c r="HGI86" s="190"/>
      <c r="HGJ86" s="190"/>
      <c r="HGK86" s="190"/>
      <c r="HGL86" s="190"/>
      <c r="HGM86" s="190"/>
      <c r="HGN86" s="190"/>
      <c r="HGO86" s="190"/>
      <c r="HGP86" s="190"/>
      <c r="HGQ86" s="190"/>
      <c r="HGR86" s="190"/>
      <c r="HGS86" s="190"/>
      <c r="HGT86" s="190"/>
      <c r="HGU86" s="190"/>
      <c r="HGV86" s="190"/>
      <c r="HGW86" s="190"/>
      <c r="HGX86" s="190"/>
      <c r="HGY86" s="190"/>
      <c r="HGZ86" s="190"/>
      <c r="HHA86" s="190"/>
      <c r="HHB86" s="190"/>
      <c r="HHC86" s="190"/>
      <c r="HHD86" s="190"/>
      <c r="HHE86" s="190"/>
      <c r="HHF86" s="190"/>
      <c r="HHG86" s="190"/>
      <c r="HHH86" s="190"/>
      <c r="HHI86" s="190"/>
      <c r="HHJ86" s="190"/>
      <c r="HHK86" s="190"/>
      <c r="HHL86" s="190"/>
      <c r="HHM86" s="190"/>
      <c r="HHN86" s="190"/>
      <c r="HHO86" s="190"/>
      <c r="HHP86" s="190"/>
      <c r="HHQ86" s="190"/>
      <c r="HHR86" s="190"/>
      <c r="HHS86" s="190"/>
      <c r="HHT86" s="190"/>
      <c r="HHU86" s="190"/>
      <c r="HHV86" s="190"/>
      <c r="HHW86" s="190"/>
      <c r="HHX86" s="190"/>
      <c r="HHY86" s="190"/>
      <c r="HHZ86" s="190"/>
      <c r="HIA86" s="190"/>
      <c r="HIB86" s="190"/>
      <c r="HIC86" s="190"/>
      <c r="HID86" s="190"/>
      <c r="HIE86" s="190"/>
      <c r="HIF86" s="190"/>
      <c r="HIG86" s="190"/>
      <c r="HIH86" s="190"/>
      <c r="HII86" s="190"/>
      <c r="HIJ86" s="190"/>
      <c r="HIK86" s="190"/>
      <c r="HIL86" s="190"/>
      <c r="HIM86" s="190"/>
      <c r="HIN86" s="190"/>
      <c r="HIO86" s="190"/>
      <c r="HIP86" s="190"/>
      <c r="HIQ86" s="190"/>
      <c r="HIR86" s="190"/>
      <c r="HIS86" s="190"/>
      <c r="HIT86" s="190"/>
      <c r="HIU86" s="190"/>
      <c r="HIV86" s="190"/>
      <c r="HIW86" s="190"/>
      <c r="HIX86" s="190"/>
      <c r="HIY86" s="190"/>
      <c r="HIZ86" s="190"/>
      <c r="HJA86" s="190"/>
      <c r="HJB86" s="190"/>
      <c r="HJC86" s="190"/>
      <c r="HJD86" s="190"/>
      <c r="HJE86" s="190"/>
      <c r="HJF86" s="190"/>
      <c r="HJG86" s="190"/>
      <c r="HJH86" s="190"/>
      <c r="HJI86" s="190"/>
      <c r="HJJ86" s="190"/>
      <c r="HJK86" s="190"/>
      <c r="HJL86" s="190"/>
      <c r="HJM86" s="190"/>
      <c r="HJN86" s="190"/>
      <c r="HJO86" s="190"/>
      <c r="HJP86" s="190"/>
      <c r="HJQ86" s="190"/>
      <c r="HJR86" s="190"/>
      <c r="HJS86" s="190"/>
      <c r="HJT86" s="190"/>
      <c r="HJU86" s="190"/>
      <c r="HJV86" s="190"/>
      <c r="HJW86" s="190"/>
      <c r="HJX86" s="190"/>
      <c r="HJY86" s="190"/>
      <c r="HJZ86" s="190"/>
      <c r="HKA86" s="190"/>
      <c r="HKB86" s="190"/>
      <c r="HKC86" s="190"/>
      <c r="HKD86" s="190"/>
      <c r="HKE86" s="190"/>
      <c r="HKF86" s="190"/>
      <c r="HKG86" s="190"/>
      <c r="HKH86" s="190"/>
      <c r="HKI86" s="190"/>
      <c r="HKJ86" s="190"/>
      <c r="HKK86" s="190"/>
      <c r="HKL86" s="190"/>
      <c r="HKM86" s="190"/>
      <c r="HKN86" s="190"/>
      <c r="HKO86" s="190"/>
      <c r="HKP86" s="190"/>
      <c r="HKQ86" s="190"/>
      <c r="HKR86" s="190"/>
      <c r="HKS86" s="190"/>
      <c r="HKT86" s="190"/>
      <c r="HKU86" s="190"/>
      <c r="HKV86" s="190"/>
      <c r="HKW86" s="190"/>
      <c r="HKX86" s="190"/>
      <c r="HKY86" s="190"/>
      <c r="HKZ86" s="190"/>
      <c r="HLA86" s="190"/>
      <c r="HLB86" s="190"/>
      <c r="HLC86" s="190"/>
      <c r="HLD86" s="190"/>
      <c r="HLE86" s="190"/>
      <c r="HLF86" s="190"/>
      <c r="HLG86" s="190"/>
      <c r="HLH86" s="190"/>
      <c r="HLI86" s="190"/>
      <c r="HLJ86" s="190"/>
      <c r="HLK86" s="190"/>
      <c r="HLL86" s="190"/>
      <c r="HLM86" s="190"/>
      <c r="HLN86" s="190"/>
      <c r="HLO86" s="190"/>
      <c r="HLP86" s="190"/>
      <c r="HLQ86" s="190"/>
      <c r="HLR86" s="190"/>
      <c r="HLS86" s="190"/>
      <c r="HLT86" s="190"/>
      <c r="HLU86" s="190"/>
      <c r="HLV86" s="190"/>
      <c r="HLW86" s="190"/>
      <c r="HLX86" s="190"/>
      <c r="HLY86" s="190"/>
      <c r="HLZ86" s="190"/>
      <c r="HMA86" s="190"/>
      <c r="HMB86" s="190"/>
      <c r="HMC86" s="190"/>
      <c r="HMD86" s="190"/>
      <c r="HME86" s="190"/>
      <c r="HMF86" s="190"/>
      <c r="HMG86" s="190"/>
      <c r="HMH86" s="190"/>
      <c r="HMI86" s="190"/>
      <c r="HMJ86" s="190"/>
      <c r="HMK86" s="190"/>
      <c r="HML86" s="190"/>
      <c r="HMM86" s="190"/>
      <c r="HMN86" s="190"/>
      <c r="HMO86" s="190"/>
      <c r="HMP86" s="190"/>
      <c r="HMQ86" s="190"/>
      <c r="HMR86" s="190"/>
      <c r="HMS86" s="190"/>
      <c r="HMT86" s="190"/>
      <c r="HMU86" s="190"/>
      <c r="HMV86" s="190"/>
      <c r="HMW86" s="190"/>
      <c r="HMX86" s="190"/>
      <c r="HMY86" s="190"/>
      <c r="HMZ86" s="190"/>
      <c r="HNA86" s="190"/>
      <c r="HNB86" s="190"/>
      <c r="HNC86" s="190"/>
      <c r="HND86" s="190"/>
      <c r="HNE86" s="190"/>
      <c r="HNF86" s="190"/>
      <c r="HNG86" s="190"/>
      <c r="HNH86" s="190"/>
      <c r="HNI86" s="190"/>
      <c r="HNJ86" s="190"/>
      <c r="HNK86" s="190"/>
      <c r="HNL86" s="190"/>
      <c r="HNM86" s="190"/>
      <c r="HNN86" s="190"/>
      <c r="HNO86" s="190"/>
      <c r="HNP86" s="190"/>
      <c r="HNQ86" s="190"/>
      <c r="HNR86" s="190"/>
      <c r="HNS86" s="190"/>
      <c r="HNT86" s="190"/>
      <c r="HNU86" s="190"/>
      <c r="HNV86" s="190"/>
      <c r="HNW86" s="190"/>
      <c r="HNX86" s="190"/>
      <c r="HNY86" s="190"/>
      <c r="HNZ86" s="190"/>
      <c r="HOA86" s="190"/>
      <c r="HOB86" s="190"/>
      <c r="HOC86" s="190"/>
      <c r="HOD86" s="190"/>
      <c r="HOE86" s="190"/>
      <c r="HOF86" s="190"/>
      <c r="HOG86" s="190"/>
      <c r="HOH86" s="190"/>
      <c r="HOI86" s="190"/>
      <c r="HOJ86" s="190"/>
      <c r="HOK86" s="190"/>
      <c r="HOL86" s="190"/>
      <c r="HOM86" s="190"/>
      <c r="HON86" s="190"/>
      <c r="HOO86" s="190"/>
      <c r="HOP86" s="190"/>
      <c r="HOQ86" s="190"/>
      <c r="HOR86" s="190"/>
      <c r="HOS86" s="190"/>
      <c r="HOT86" s="190"/>
      <c r="HOU86" s="190"/>
      <c r="HOV86" s="190"/>
      <c r="HOW86" s="190"/>
      <c r="HOX86" s="190"/>
      <c r="HOY86" s="190"/>
      <c r="HOZ86" s="190"/>
      <c r="HPA86" s="190"/>
      <c r="HPB86" s="190"/>
      <c r="HPC86" s="190"/>
      <c r="HPD86" s="190"/>
      <c r="HPE86" s="190"/>
      <c r="HPF86" s="190"/>
      <c r="HPG86" s="190"/>
      <c r="HPH86" s="190"/>
      <c r="HPI86" s="190"/>
      <c r="HPJ86" s="190"/>
      <c r="HPK86" s="190"/>
      <c r="HPL86" s="190"/>
      <c r="HPM86" s="190"/>
      <c r="HPN86" s="190"/>
      <c r="HPO86" s="190"/>
      <c r="HPP86" s="190"/>
      <c r="HPQ86" s="190"/>
      <c r="HPR86" s="190"/>
      <c r="HPS86" s="190"/>
      <c r="HPT86" s="190"/>
      <c r="HPU86" s="190"/>
      <c r="HPV86" s="190"/>
      <c r="HPW86" s="190"/>
      <c r="HPX86" s="190"/>
      <c r="HPY86" s="190"/>
      <c r="HPZ86" s="190"/>
      <c r="HQA86" s="190"/>
      <c r="HQB86" s="190"/>
      <c r="HQC86" s="190"/>
      <c r="HQD86" s="190"/>
      <c r="HQE86" s="190"/>
      <c r="HQF86" s="190"/>
      <c r="HQG86" s="190"/>
      <c r="HQH86" s="190"/>
      <c r="HQI86" s="190"/>
      <c r="HQJ86" s="190"/>
      <c r="HQK86" s="190"/>
      <c r="HQL86" s="190"/>
      <c r="HQM86" s="190"/>
      <c r="HQN86" s="190"/>
      <c r="HQO86" s="190"/>
      <c r="HQP86" s="190"/>
      <c r="HQQ86" s="190"/>
      <c r="HQR86" s="190"/>
      <c r="HQS86" s="190"/>
      <c r="HQT86" s="190"/>
      <c r="HQU86" s="190"/>
      <c r="HQV86" s="190"/>
      <c r="HQW86" s="190"/>
      <c r="HQX86" s="190"/>
      <c r="HQY86" s="190"/>
      <c r="HQZ86" s="190"/>
      <c r="HRA86" s="190"/>
      <c r="HRB86" s="190"/>
      <c r="HRC86" s="190"/>
      <c r="HRD86" s="190"/>
      <c r="HRE86" s="190"/>
      <c r="HRF86" s="190"/>
      <c r="HRG86" s="190"/>
      <c r="HRH86" s="190"/>
      <c r="HRI86" s="190"/>
      <c r="HRJ86" s="190"/>
      <c r="HRK86" s="190"/>
      <c r="HRL86" s="190"/>
      <c r="HRM86" s="190"/>
      <c r="HRN86" s="190"/>
      <c r="HRO86" s="190"/>
      <c r="HRP86" s="190"/>
      <c r="HRQ86" s="190"/>
      <c r="HRR86" s="190"/>
      <c r="HRS86" s="190"/>
      <c r="HRT86" s="190"/>
      <c r="HRU86" s="190"/>
      <c r="HRV86" s="190"/>
      <c r="HRW86" s="190"/>
      <c r="HRX86" s="190"/>
      <c r="HRY86" s="190"/>
      <c r="HRZ86" s="190"/>
      <c r="HSA86" s="190"/>
      <c r="HSB86" s="190"/>
      <c r="HSC86" s="190"/>
      <c r="HSD86" s="190"/>
      <c r="HSE86" s="190"/>
      <c r="HSF86" s="190"/>
      <c r="HSG86" s="190"/>
      <c r="HSH86" s="190"/>
      <c r="HSI86" s="190"/>
      <c r="HSJ86" s="190"/>
      <c r="HSK86" s="190"/>
      <c r="HSL86" s="190"/>
      <c r="HSM86" s="190"/>
      <c r="HSN86" s="190"/>
      <c r="HSO86" s="190"/>
      <c r="HSP86" s="190"/>
      <c r="HSQ86" s="190"/>
      <c r="HSR86" s="190"/>
      <c r="HSS86" s="190"/>
      <c r="HST86" s="190"/>
      <c r="HSU86" s="190"/>
      <c r="HSV86" s="190"/>
      <c r="HSW86" s="190"/>
      <c r="HSX86" s="190"/>
      <c r="HSY86" s="190"/>
      <c r="HSZ86" s="190"/>
      <c r="HTA86" s="190"/>
      <c r="HTB86" s="190"/>
      <c r="HTC86" s="190"/>
      <c r="HTD86" s="190"/>
      <c r="HTE86" s="190"/>
      <c r="HTF86" s="190"/>
      <c r="HTG86" s="190"/>
      <c r="HTH86" s="190"/>
      <c r="HTI86" s="190"/>
      <c r="HTJ86" s="190"/>
      <c r="HTK86" s="190"/>
      <c r="HTL86" s="190"/>
      <c r="HTM86" s="190"/>
      <c r="HTN86" s="190"/>
      <c r="HTO86" s="190"/>
      <c r="HTP86" s="190"/>
      <c r="HTQ86" s="190"/>
      <c r="HTR86" s="190"/>
      <c r="HTS86" s="190"/>
      <c r="HTT86" s="190"/>
      <c r="HTU86" s="190"/>
      <c r="HTV86" s="190"/>
      <c r="HTW86" s="190"/>
      <c r="HTX86" s="190"/>
      <c r="HTY86" s="190"/>
      <c r="HTZ86" s="190"/>
      <c r="HUA86" s="190"/>
      <c r="HUB86" s="190"/>
      <c r="HUC86" s="190"/>
      <c r="HUD86" s="190"/>
      <c r="HUE86" s="190"/>
      <c r="HUF86" s="190"/>
      <c r="HUG86" s="190"/>
      <c r="HUH86" s="190"/>
      <c r="HUI86" s="190"/>
      <c r="HUJ86" s="190"/>
      <c r="HUK86" s="190"/>
      <c r="HUL86" s="190"/>
      <c r="HUM86" s="190"/>
      <c r="HUN86" s="190"/>
      <c r="HUO86" s="190"/>
      <c r="HUP86" s="190"/>
      <c r="HUQ86" s="190"/>
      <c r="HUR86" s="190"/>
      <c r="HUS86" s="190"/>
      <c r="HUT86" s="190"/>
      <c r="HUU86" s="190"/>
      <c r="HUV86" s="190"/>
      <c r="HUW86" s="190"/>
      <c r="HUX86" s="190"/>
      <c r="HUY86" s="190"/>
      <c r="HUZ86" s="190"/>
      <c r="HVA86" s="190"/>
      <c r="HVB86" s="190"/>
      <c r="HVC86" s="190"/>
      <c r="HVD86" s="190"/>
      <c r="HVE86" s="190"/>
      <c r="HVF86" s="190"/>
      <c r="HVG86" s="190"/>
      <c r="HVH86" s="190"/>
      <c r="HVI86" s="190"/>
      <c r="HVJ86" s="190"/>
      <c r="HVK86" s="190"/>
      <c r="HVL86" s="190"/>
      <c r="HVM86" s="190"/>
      <c r="HVN86" s="190"/>
      <c r="HVO86" s="190"/>
      <c r="HVP86" s="190"/>
      <c r="HVQ86" s="190"/>
      <c r="HVR86" s="190"/>
      <c r="HVS86" s="190"/>
      <c r="HVT86" s="190"/>
      <c r="HVU86" s="190"/>
      <c r="HVV86" s="190"/>
      <c r="HVW86" s="190"/>
      <c r="HVX86" s="190"/>
      <c r="HVY86" s="190"/>
      <c r="HVZ86" s="190"/>
      <c r="HWA86" s="190"/>
      <c r="HWB86" s="190"/>
      <c r="HWC86" s="190"/>
      <c r="HWD86" s="190"/>
      <c r="HWE86" s="190"/>
      <c r="HWF86" s="190"/>
      <c r="HWG86" s="190"/>
      <c r="HWH86" s="190"/>
      <c r="HWI86" s="190"/>
      <c r="HWJ86" s="190"/>
      <c r="HWK86" s="190"/>
      <c r="HWL86" s="190"/>
      <c r="HWM86" s="190"/>
      <c r="HWN86" s="190"/>
      <c r="HWO86" s="190"/>
      <c r="HWP86" s="190"/>
      <c r="HWQ86" s="190"/>
      <c r="HWR86" s="190"/>
      <c r="HWS86" s="190"/>
      <c r="HWT86" s="190"/>
      <c r="HWU86" s="190"/>
      <c r="HWV86" s="190"/>
      <c r="HWW86" s="190"/>
      <c r="HWX86" s="190"/>
      <c r="HWY86" s="190"/>
      <c r="HWZ86" s="190"/>
      <c r="HXA86" s="190"/>
      <c r="HXB86" s="190"/>
      <c r="HXC86" s="190"/>
      <c r="HXD86" s="190"/>
      <c r="HXE86" s="190"/>
      <c r="HXF86" s="190"/>
      <c r="HXG86" s="190"/>
      <c r="HXH86" s="190"/>
      <c r="HXI86" s="190"/>
      <c r="HXJ86" s="190"/>
      <c r="HXK86" s="190"/>
      <c r="HXL86" s="190"/>
      <c r="HXM86" s="190"/>
      <c r="HXN86" s="190"/>
      <c r="HXO86" s="190"/>
      <c r="HXP86" s="190"/>
      <c r="HXQ86" s="190"/>
      <c r="HXR86" s="190"/>
      <c r="HXS86" s="190"/>
      <c r="HXT86" s="190"/>
      <c r="HXU86" s="190"/>
      <c r="HXV86" s="190"/>
      <c r="HXW86" s="190"/>
      <c r="HXX86" s="190"/>
      <c r="HXY86" s="190"/>
      <c r="HXZ86" s="190"/>
      <c r="HYA86" s="190"/>
      <c r="HYB86" s="190"/>
      <c r="HYC86" s="190"/>
      <c r="HYD86" s="190"/>
      <c r="HYE86" s="190"/>
      <c r="HYF86" s="190"/>
      <c r="HYG86" s="190"/>
      <c r="HYH86" s="190"/>
      <c r="HYI86" s="190"/>
      <c r="HYJ86" s="190"/>
      <c r="HYK86" s="190"/>
      <c r="HYL86" s="190"/>
      <c r="HYM86" s="190"/>
      <c r="HYN86" s="190"/>
      <c r="HYO86" s="190"/>
      <c r="HYP86" s="190"/>
      <c r="HYQ86" s="190"/>
      <c r="HYR86" s="190"/>
      <c r="HYS86" s="190"/>
      <c r="HYT86" s="190"/>
      <c r="HYU86" s="190"/>
      <c r="HYV86" s="190"/>
      <c r="HYW86" s="190"/>
      <c r="HYX86" s="190"/>
      <c r="HYY86" s="190"/>
      <c r="HYZ86" s="190"/>
      <c r="HZA86" s="190"/>
      <c r="HZB86" s="190"/>
      <c r="HZC86" s="190"/>
      <c r="HZD86" s="190"/>
      <c r="HZE86" s="190"/>
      <c r="HZF86" s="190"/>
      <c r="HZG86" s="190"/>
      <c r="HZH86" s="190"/>
      <c r="HZI86" s="190"/>
      <c r="HZJ86" s="190"/>
      <c r="HZK86" s="190"/>
      <c r="HZL86" s="190"/>
      <c r="HZM86" s="190"/>
      <c r="HZN86" s="190"/>
      <c r="HZO86" s="190"/>
      <c r="HZP86" s="190"/>
      <c r="HZQ86" s="190"/>
      <c r="HZR86" s="190"/>
      <c r="HZS86" s="190"/>
      <c r="HZT86" s="190"/>
      <c r="HZU86" s="190"/>
      <c r="HZV86" s="190"/>
      <c r="HZW86" s="190"/>
      <c r="HZX86" s="190"/>
      <c r="HZY86" s="190"/>
      <c r="HZZ86" s="190"/>
      <c r="IAA86" s="190"/>
      <c r="IAB86" s="190"/>
      <c r="IAC86" s="190"/>
      <c r="IAD86" s="190"/>
      <c r="IAE86" s="190"/>
      <c r="IAF86" s="190"/>
      <c r="IAG86" s="190"/>
      <c r="IAH86" s="190"/>
      <c r="IAI86" s="190"/>
      <c r="IAJ86" s="190"/>
      <c r="IAK86" s="190"/>
      <c r="IAL86" s="190"/>
      <c r="IAM86" s="190"/>
      <c r="IAN86" s="190"/>
      <c r="IAO86" s="190"/>
      <c r="IAP86" s="190"/>
      <c r="IAQ86" s="190"/>
      <c r="IAR86" s="190"/>
      <c r="IAS86" s="190"/>
      <c r="IAT86" s="190"/>
      <c r="IAU86" s="190"/>
      <c r="IAV86" s="190"/>
      <c r="IAW86" s="190"/>
      <c r="IAX86" s="190"/>
      <c r="IAY86" s="190"/>
      <c r="IAZ86" s="190"/>
      <c r="IBA86" s="190"/>
      <c r="IBB86" s="190"/>
      <c r="IBC86" s="190"/>
      <c r="IBD86" s="190"/>
      <c r="IBE86" s="190"/>
      <c r="IBF86" s="190"/>
      <c r="IBG86" s="190"/>
      <c r="IBH86" s="190"/>
      <c r="IBI86" s="190"/>
      <c r="IBJ86" s="190"/>
      <c r="IBK86" s="190"/>
      <c r="IBL86" s="190"/>
      <c r="IBM86" s="190"/>
      <c r="IBN86" s="190"/>
      <c r="IBO86" s="190"/>
      <c r="IBP86" s="190"/>
      <c r="IBQ86" s="190"/>
      <c r="IBR86" s="190"/>
      <c r="IBS86" s="190"/>
      <c r="IBT86" s="190"/>
      <c r="IBU86" s="190"/>
      <c r="IBV86" s="190"/>
      <c r="IBW86" s="190"/>
      <c r="IBX86" s="190"/>
      <c r="IBY86" s="190"/>
      <c r="IBZ86" s="190"/>
      <c r="ICA86" s="190"/>
      <c r="ICB86" s="190"/>
      <c r="ICC86" s="190"/>
      <c r="ICD86" s="190"/>
      <c r="ICE86" s="190"/>
      <c r="ICF86" s="190"/>
      <c r="ICG86" s="190"/>
      <c r="ICH86" s="190"/>
      <c r="ICI86" s="190"/>
      <c r="ICJ86" s="190"/>
      <c r="ICK86" s="190"/>
      <c r="ICL86" s="190"/>
      <c r="ICM86" s="190"/>
      <c r="ICN86" s="190"/>
      <c r="ICO86" s="190"/>
      <c r="ICP86" s="190"/>
      <c r="ICQ86" s="190"/>
      <c r="ICR86" s="190"/>
      <c r="ICS86" s="190"/>
      <c r="ICT86" s="190"/>
      <c r="ICU86" s="190"/>
      <c r="ICV86" s="190"/>
      <c r="ICW86" s="190"/>
      <c r="ICX86" s="190"/>
      <c r="ICY86" s="190"/>
      <c r="ICZ86" s="190"/>
      <c r="IDA86" s="190"/>
      <c r="IDB86" s="190"/>
      <c r="IDC86" s="190"/>
      <c r="IDD86" s="190"/>
      <c r="IDE86" s="190"/>
      <c r="IDF86" s="190"/>
      <c r="IDG86" s="190"/>
      <c r="IDH86" s="190"/>
      <c r="IDI86" s="190"/>
      <c r="IDJ86" s="190"/>
      <c r="IDK86" s="190"/>
      <c r="IDL86" s="190"/>
      <c r="IDM86" s="190"/>
      <c r="IDN86" s="190"/>
      <c r="IDO86" s="190"/>
      <c r="IDP86" s="190"/>
      <c r="IDQ86" s="190"/>
      <c r="IDR86" s="190"/>
      <c r="IDS86" s="190"/>
      <c r="IDT86" s="190"/>
      <c r="IDU86" s="190"/>
      <c r="IDV86" s="190"/>
      <c r="IDW86" s="190"/>
      <c r="IDX86" s="190"/>
      <c r="IDY86" s="190"/>
      <c r="IDZ86" s="190"/>
      <c r="IEA86" s="190"/>
      <c r="IEB86" s="190"/>
      <c r="IEC86" s="190"/>
      <c r="IED86" s="190"/>
      <c r="IEE86" s="190"/>
      <c r="IEF86" s="190"/>
      <c r="IEG86" s="190"/>
      <c r="IEH86" s="190"/>
      <c r="IEI86" s="190"/>
      <c r="IEJ86" s="190"/>
      <c r="IEK86" s="190"/>
      <c r="IEL86" s="190"/>
      <c r="IEM86" s="190"/>
      <c r="IEN86" s="190"/>
      <c r="IEO86" s="190"/>
      <c r="IEP86" s="190"/>
      <c r="IEQ86" s="190"/>
      <c r="IER86" s="190"/>
      <c r="IES86" s="190"/>
      <c r="IET86" s="190"/>
      <c r="IEU86" s="190"/>
      <c r="IEV86" s="190"/>
      <c r="IEW86" s="190"/>
      <c r="IEX86" s="190"/>
      <c r="IEY86" s="190"/>
      <c r="IEZ86" s="190"/>
      <c r="IFA86" s="190"/>
      <c r="IFB86" s="190"/>
      <c r="IFC86" s="190"/>
      <c r="IFD86" s="190"/>
      <c r="IFE86" s="190"/>
      <c r="IFF86" s="190"/>
      <c r="IFG86" s="190"/>
      <c r="IFH86" s="190"/>
      <c r="IFI86" s="190"/>
      <c r="IFJ86" s="190"/>
      <c r="IFK86" s="190"/>
      <c r="IFL86" s="190"/>
      <c r="IFM86" s="190"/>
      <c r="IFN86" s="190"/>
      <c r="IFO86" s="190"/>
      <c r="IFP86" s="190"/>
      <c r="IFQ86" s="190"/>
      <c r="IFR86" s="190"/>
      <c r="IFS86" s="190"/>
      <c r="IFT86" s="190"/>
      <c r="IFU86" s="190"/>
      <c r="IFV86" s="190"/>
      <c r="IFW86" s="190"/>
      <c r="IFX86" s="190"/>
      <c r="IFY86" s="190"/>
      <c r="IFZ86" s="190"/>
      <c r="IGA86" s="190"/>
      <c r="IGB86" s="190"/>
      <c r="IGC86" s="190"/>
      <c r="IGD86" s="190"/>
      <c r="IGE86" s="190"/>
      <c r="IGF86" s="190"/>
      <c r="IGG86" s="190"/>
      <c r="IGH86" s="190"/>
      <c r="IGI86" s="190"/>
      <c r="IGJ86" s="190"/>
      <c r="IGK86" s="190"/>
      <c r="IGL86" s="190"/>
      <c r="IGM86" s="190"/>
      <c r="IGN86" s="190"/>
      <c r="IGO86" s="190"/>
      <c r="IGP86" s="190"/>
      <c r="IGQ86" s="190"/>
      <c r="IGR86" s="190"/>
      <c r="IGS86" s="190"/>
      <c r="IGT86" s="190"/>
      <c r="IGU86" s="190"/>
      <c r="IGV86" s="190"/>
      <c r="IGW86" s="190"/>
      <c r="IGX86" s="190"/>
      <c r="IGY86" s="190"/>
      <c r="IGZ86" s="190"/>
      <c r="IHA86" s="190"/>
      <c r="IHB86" s="190"/>
      <c r="IHC86" s="190"/>
      <c r="IHD86" s="190"/>
      <c r="IHE86" s="190"/>
      <c r="IHF86" s="190"/>
      <c r="IHG86" s="190"/>
      <c r="IHH86" s="190"/>
      <c r="IHI86" s="190"/>
      <c r="IHJ86" s="190"/>
      <c r="IHK86" s="190"/>
      <c r="IHL86" s="190"/>
      <c r="IHM86" s="190"/>
      <c r="IHN86" s="190"/>
      <c r="IHO86" s="190"/>
      <c r="IHP86" s="190"/>
      <c r="IHQ86" s="190"/>
      <c r="IHR86" s="190"/>
      <c r="IHS86" s="190"/>
      <c r="IHT86" s="190"/>
      <c r="IHU86" s="190"/>
      <c r="IHV86" s="190"/>
      <c r="IHW86" s="190"/>
      <c r="IHX86" s="190"/>
      <c r="IHY86" s="190"/>
      <c r="IHZ86" s="190"/>
      <c r="IIA86" s="190"/>
      <c r="IIB86" s="190"/>
      <c r="IIC86" s="190"/>
      <c r="IID86" s="190"/>
      <c r="IIE86" s="190"/>
      <c r="IIF86" s="190"/>
      <c r="IIG86" s="190"/>
      <c r="IIH86" s="190"/>
      <c r="III86" s="190"/>
      <c r="IIJ86" s="190"/>
      <c r="IIK86" s="190"/>
      <c r="IIL86" s="190"/>
      <c r="IIM86" s="190"/>
      <c r="IIN86" s="190"/>
      <c r="IIO86" s="190"/>
      <c r="IIP86" s="190"/>
      <c r="IIQ86" s="190"/>
      <c r="IIR86" s="190"/>
      <c r="IIS86" s="190"/>
      <c r="IIT86" s="190"/>
      <c r="IIU86" s="190"/>
      <c r="IIV86" s="190"/>
      <c r="IIW86" s="190"/>
      <c r="IIX86" s="190"/>
      <c r="IIY86" s="190"/>
      <c r="IIZ86" s="190"/>
      <c r="IJA86" s="190"/>
      <c r="IJB86" s="190"/>
      <c r="IJC86" s="190"/>
      <c r="IJD86" s="190"/>
      <c r="IJE86" s="190"/>
      <c r="IJF86" s="190"/>
      <c r="IJG86" s="190"/>
      <c r="IJH86" s="190"/>
      <c r="IJI86" s="190"/>
      <c r="IJJ86" s="190"/>
      <c r="IJK86" s="190"/>
      <c r="IJL86" s="190"/>
      <c r="IJM86" s="190"/>
      <c r="IJN86" s="190"/>
      <c r="IJO86" s="190"/>
      <c r="IJP86" s="190"/>
      <c r="IJQ86" s="190"/>
      <c r="IJR86" s="190"/>
      <c r="IJS86" s="190"/>
      <c r="IJT86" s="190"/>
      <c r="IJU86" s="190"/>
      <c r="IJV86" s="190"/>
      <c r="IJW86" s="190"/>
      <c r="IJX86" s="190"/>
      <c r="IJY86" s="190"/>
      <c r="IJZ86" s="190"/>
      <c r="IKA86" s="190"/>
      <c r="IKB86" s="190"/>
      <c r="IKC86" s="190"/>
      <c r="IKD86" s="190"/>
      <c r="IKE86" s="190"/>
      <c r="IKF86" s="190"/>
      <c r="IKG86" s="190"/>
      <c r="IKH86" s="190"/>
      <c r="IKI86" s="190"/>
      <c r="IKJ86" s="190"/>
      <c r="IKK86" s="190"/>
      <c r="IKL86" s="190"/>
      <c r="IKM86" s="190"/>
      <c r="IKN86" s="190"/>
      <c r="IKO86" s="190"/>
      <c r="IKP86" s="190"/>
      <c r="IKQ86" s="190"/>
      <c r="IKR86" s="190"/>
      <c r="IKS86" s="190"/>
      <c r="IKT86" s="190"/>
      <c r="IKU86" s="190"/>
      <c r="IKV86" s="190"/>
      <c r="IKW86" s="190"/>
      <c r="IKX86" s="190"/>
      <c r="IKY86" s="190"/>
      <c r="IKZ86" s="190"/>
      <c r="ILA86" s="190"/>
      <c r="ILB86" s="190"/>
      <c r="ILC86" s="190"/>
      <c r="ILD86" s="190"/>
      <c r="ILE86" s="190"/>
      <c r="ILF86" s="190"/>
      <c r="ILG86" s="190"/>
      <c r="ILH86" s="190"/>
      <c r="ILI86" s="190"/>
      <c r="ILJ86" s="190"/>
      <c r="ILK86" s="190"/>
      <c r="ILL86" s="190"/>
      <c r="ILM86" s="190"/>
      <c r="ILN86" s="190"/>
      <c r="ILO86" s="190"/>
      <c r="ILP86" s="190"/>
      <c r="ILQ86" s="190"/>
      <c r="ILR86" s="190"/>
      <c r="ILS86" s="190"/>
      <c r="ILT86" s="190"/>
      <c r="ILU86" s="190"/>
      <c r="ILV86" s="190"/>
      <c r="ILW86" s="190"/>
      <c r="ILX86" s="190"/>
      <c r="ILY86" s="190"/>
      <c r="ILZ86" s="190"/>
      <c r="IMA86" s="190"/>
      <c r="IMB86" s="190"/>
      <c r="IMC86" s="190"/>
      <c r="IMD86" s="190"/>
      <c r="IME86" s="190"/>
      <c r="IMF86" s="190"/>
      <c r="IMG86" s="190"/>
      <c r="IMH86" s="190"/>
      <c r="IMI86" s="190"/>
      <c r="IMJ86" s="190"/>
      <c r="IMK86" s="190"/>
      <c r="IML86" s="190"/>
      <c r="IMM86" s="190"/>
      <c r="IMN86" s="190"/>
      <c r="IMO86" s="190"/>
      <c r="IMP86" s="190"/>
      <c r="IMQ86" s="190"/>
      <c r="IMR86" s="190"/>
      <c r="IMS86" s="190"/>
      <c r="IMT86" s="190"/>
      <c r="IMU86" s="190"/>
      <c r="IMV86" s="190"/>
      <c r="IMW86" s="190"/>
      <c r="IMX86" s="190"/>
      <c r="IMY86" s="190"/>
      <c r="IMZ86" s="190"/>
      <c r="INA86" s="190"/>
      <c r="INB86" s="190"/>
      <c r="INC86" s="190"/>
      <c r="IND86" s="190"/>
      <c r="INE86" s="190"/>
      <c r="INF86" s="190"/>
      <c r="ING86" s="190"/>
      <c r="INH86" s="190"/>
      <c r="INI86" s="190"/>
      <c r="INJ86" s="190"/>
      <c r="INK86" s="190"/>
      <c r="INL86" s="190"/>
      <c r="INM86" s="190"/>
      <c r="INN86" s="190"/>
      <c r="INO86" s="190"/>
      <c r="INP86" s="190"/>
      <c r="INQ86" s="190"/>
      <c r="INR86" s="190"/>
      <c r="INS86" s="190"/>
      <c r="INT86" s="190"/>
      <c r="INU86" s="190"/>
      <c r="INV86" s="190"/>
      <c r="INW86" s="190"/>
      <c r="INX86" s="190"/>
      <c r="INY86" s="190"/>
      <c r="INZ86" s="190"/>
      <c r="IOA86" s="190"/>
      <c r="IOB86" s="190"/>
      <c r="IOC86" s="190"/>
      <c r="IOD86" s="190"/>
      <c r="IOE86" s="190"/>
      <c r="IOF86" s="190"/>
      <c r="IOG86" s="190"/>
      <c r="IOH86" s="190"/>
      <c r="IOI86" s="190"/>
      <c r="IOJ86" s="190"/>
      <c r="IOK86" s="190"/>
      <c r="IOL86" s="190"/>
      <c r="IOM86" s="190"/>
      <c r="ION86" s="190"/>
      <c r="IOO86" s="190"/>
      <c r="IOP86" s="190"/>
      <c r="IOQ86" s="190"/>
      <c r="IOR86" s="190"/>
      <c r="IOS86" s="190"/>
      <c r="IOT86" s="190"/>
      <c r="IOU86" s="190"/>
      <c r="IOV86" s="190"/>
      <c r="IOW86" s="190"/>
      <c r="IOX86" s="190"/>
      <c r="IOY86" s="190"/>
      <c r="IOZ86" s="190"/>
      <c r="IPA86" s="190"/>
      <c r="IPB86" s="190"/>
      <c r="IPC86" s="190"/>
      <c r="IPD86" s="190"/>
      <c r="IPE86" s="190"/>
      <c r="IPF86" s="190"/>
      <c r="IPG86" s="190"/>
      <c r="IPH86" s="190"/>
      <c r="IPI86" s="190"/>
      <c r="IPJ86" s="190"/>
      <c r="IPK86" s="190"/>
      <c r="IPL86" s="190"/>
      <c r="IPM86" s="190"/>
      <c r="IPN86" s="190"/>
      <c r="IPO86" s="190"/>
      <c r="IPP86" s="190"/>
      <c r="IPQ86" s="190"/>
      <c r="IPR86" s="190"/>
      <c r="IPS86" s="190"/>
      <c r="IPT86" s="190"/>
      <c r="IPU86" s="190"/>
      <c r="IPV86" s="190"/>
      <c r="IPW86" s="190"/>
      <c r="IPX86" s="190"/>
      <c r="IPY86" s="190"/>
      <c r="IPZ86" s="190"/>
      <c r="IQA86" s="190"/>
      <c r="IQB86" s="190"/>
      <c r="IQC86" s="190"/>
      <c r="IQD86" s="190"/>
      <c r="IQE86" s="190"/>
      <c r="IQF86" s="190"/>
      <c r="IQG86" s="190"/>
      <c r="IQH86" s="190"/>
      <c r="IQI86" s="190"/>
      <c r="IQJ86" s="190"/>
      <c r="IQK86" s="190"/>
      <c r="IQL86" s="190"/>
      <c r="IQM86" s="190"/>
      <c r="IQN86" s="190"/>
      <c r="IQO86" s="190"/>
      <c r="IQP86" s="190"/>
      <c r="IQQ86" s="190"/>
      <c r="IQR86" s="190"/>
      <c r="IQS86" s="190"/>
      <c r="IQT86" s="190"/>
      <c r="IQU86" s="190"/>
      <c r="IQV86" s="190"/>
      <c r="IQW86" s="190"/>
      <c r="IQX86" s="190"/>
      <c r="IQY86" s="190"/>
      <c r="IQZ86" s="190"/>
      <c r="IRA86" s="190"/>
      <c r="IRB86" s="190"/>
      <c r="IRC86" s="190"/>
      <c r="IRD86" s="190"/>
      <c r="IRE86" s="190"/>
      <c r="IRF86" s="190"/>
      <c r="IRG86" s="190"/>
      <c r="IRH86" s="190"/>
      <c r="IRI86" s="190"/>
      <c r="IRJ86" s="190"/>
      <c r="IRK86" s="190"/>
      <c r="IRL86" s="190"/>
      <c r="IRM86" s="190"/>
      <c r="IRN86" s="190"/>
      <c r="IRO86" s="190"/>
      <c r="IRP86" s="190"/>
      <c r="IRQ86" s="190"/>
      <c r="IRR86" s="190"/>
      <c r="IRS86" s="190"/>
      <c r="IRT86" s="190"/>
      <c r="IRU86" s="190"/>
      <c r="IRV86" s="190"/>
      <c r="IRW86" s="190"/>
      <c r="IRX86" s="190"/>
      <c r="IRY86" s="190"/>
      <c r="IRZ86" s="190"/>
      <c r="ISA86" s="190"/>
      <c r="ISB86" s="190"/>
      <c r="ISC86" s="190"/>
      <c r="ISD86" s="190"/>
      <c r="ISE86" s="190"/>
      <c r="ISF86" s="190"/>
      <c r="ISG86" s="190"/>
      <c r="ISH86" s="190"/>
      <c r="ISI86" s="190"/>
      <c r="ISJ86" s="190"/>
      <c r="ISK86" s="190"/>
      <c r="ISL86" s="190"/>
      <c r="ISM86" s="190"/>
      <c r="ISN86" s="190"/>
      <c r="ISO86" s="190"/>
      <c r="ISP86" s="190"/>
      <c r="ISQ86" s="190"/>
      <c r="ISR86" s="190"/>
      <c r="ISS86" s="190"/>
      <c r="IST86" s="190"/>
      <c r="ISU86" s="190"/>
      <c r="ISV86" s="190"/>
      <c r="ISW86" s="190"/>
      <c r="ISX86" s="190"/>
      <c r="ISY86" s="190"/>
      <c r="ISZ86" s="190"/>
      <c r="ITA86" s="190"/>
      <c r="ITB86" s="190"/>
      <c r="ITC86" s="190"/>
      <c r="ITD86" s="190"/>
      <c r="ITE86" s="190"/>
      <c r="ITF86" s="190"/>
      <c r="ITG86" s="190"/>
      <c r="ITH86" s="190"/>
      <c r="ITI86" s="190"/>
      <c r="ITJ86" s="190"/>
      <c r="ITK86" s="190"/>
      <c r="ITL86" s="190"/>
      <c r="ITM86" s="190"/>
      <c r="ITN86" s="190"/>
      <c r="ITO86" s="190"/>
      <c r="ITP86" s="190"/>
      <c r="ITQ86" s="190"/>
      <c r="ITR86" s="190"/>
      <c r="ITS86" s="190"/>
      <c r="ITT86" s="190"/>
      <c r="ITU86" s="190"/>
      <c r="ITV86" s="190"/>
      <c r="ITW86" s="190"/>
      <c r="ITX86" s="190"/>
      <c r="ITY86" s="190"/>
      <c r="ITZ86" s="190"/>
      <c r="IUA86" s="190"/>
      <c r="IUB86" s="190"/>
      <c r="IUC86" s="190"/>
      <c r="IUD86" s="190"/>
      <c r="IUE86" s="190"/>
      <c r="IUF86" s="190"/>
      <c r="IUG86" s="190"/>
      <c r="IUH86" s="190"/>
      <c r="IUI86" s="190"/>
      <c r="IUJ86" s="190"/>
      <c r="IUK86" s="190"/>
      <c r="IUL86" s="190"/>
      <c r="IUM86" s="190"/>
      <c r="IUN86" s="190"/>
      <c r="IUO86" s="190"/>
      <c r="IUP86" s="190"/>
      <c r="IUQ86" s="190"/>
      <c r="IUR86" s="190"/>
      <c r="IUS86" s="190"/>
      <c r="IUT86" s="190"/>
      <c r="IUU86" s="190"/>
      <c r="IUV86" s="190"/>
      <c r="IUW86" s="190"/>
      <c r="IUX86" s="190"/>
      <c r="IUY86" s="190"/>
      <c r="IUZ86" s="190"/>
      <c r="IVA86" s="190"/>
      <c r="IVB86" s="190"/>
      <c r="IVC86" s="190"/>
      <c r="IVD86" s="190"/>
      <c r="IVE86" s="190"/>
      <c r="IVF86" s="190"/>
      <c r="IVG86" s="190"/>
      <c r="IVH86" s="190"/>
      <c r="IVI86" s="190"/>
      <c r="IVJ86" s="190"/>
      <c r="IVK86" s="190"/>
      <c r="IVL86" s="190"/>
      <c r="IVM86" s="190"/>
      <c r="IVN86" s="190"/>
      <c r="IVO86" s="190"/>
      <c r="IVP86" s="190"/>
      <c r="IVQ86" s="190"/>
      <c r="IVR86" s="190"/>
      <c r="IVS86" s="190"/>
      <c r="IVT86" s="190"/>
      <c r="IVU86" s="190"/>
      <c r="IVV86" s="190"/>
      <c r="IVW86" s="190"/>
      <c r="IVX86" s="190"/>
      <c r="IVY86" s="190"/>
      <c r="IVZ86" s="190"/>
      <c r="IWA86" s="190"/>
      <c r="IWB86" s="190"/>
      <c r="IWC86" s="190"/>
      <c r="IWD86" s="190"/>
      <c r="IWE86" s="190"/>
      <c r="IWF86" s="190"/>
      <c r="IWG86" s="190"/>
      <c r="IWH86" s="190"/>
      <c r="IWI86" s="190"/>
      <c r="IWJ86" s="190"/>
      <c r="IWK86" s="190"/>
      <c r="IWL86" s="190"/>
      <c r="IWM86" s="190"/>
      <c r="IWN86" s="190"/>
      <c r="IWO86" s="190"/>
      <c r="IWP86" s="190"/>
      <c r="IWQ86" s="190"/>
      <c r="IWR86" s="190"/>
      <c r="IWS86" s="190"/>
      <c r="IWT86" s="190"/>
      <c r="IWU86" s="190"/>
      <c r="IWV86" s="190"/>
      <c r="IWW86" s="190"/>
      <c r="IWX86" s="190"/>
      <c r="IWY86" s="190"/>
      <c r="IWZ86" s="190"/>
      <c r="IXA86" s="190"/>
      <c r="IXB86" s="190"/>
      <c r="IXC86" s="190"/>
      <c r="IXD86" s="190"/>
      <c r="IXE86" s="190"/>
      <c r="IXF86" s="190"/>
      <c r="IXG86" s="190"/>
      <c r="IXH86" s="190"/>
      <c r="IXI86" s="190"/>
      <c r="IXJ86" s="190"/>
      <c r="IXK86" s="190"/>
      <c r="IXL86" s="190"/>
      <c r="IXM86" s="190"/>
      <c r="IXN86" s="190"/>
      <c r="IXO86" s="190"/>
      <c r="IXP86" s="190"/>
      <c r="IXQ86" s="190"/>
      <c r="IXR86" s="190"/>
      <c r="IXS86" s="190"/>
      <c r="IXT86" s="190"/>
      <c r="IXU86" s="190"/>
      <c r="IXV86" s="190"/>
      <c r="IXW86" s="190"/>
      <c r="IXX86" s="190"/>
      <c r="IXY86" s="190"/>
      <c r="IXZ86" s="190"/>
      <c r="IYA86" s="190"/>
      <c r="IYB86" s="190"/>
      <c r="IYC86" s="190"/>
      <c r="IYD86" s="190"/>
      <c r="IYE86" s="190"/>
      <c r="IYF86" s="190"/>
      <c r="IYG86" s="190"/>
      <c r="IYH86" s="190"/>
      <c r="IYI86" s="190"/>
      <c r="IYJ86" s="190"/>
      <c r="IYK86" s="190"/>
      <c r="IYL86" s="190"/>
      <c r="IYM86" s="190"/>
      <c r="IYN86" s="190"/>
      <c r="IYO86" s="190"/>
      <c r="IYP86" s="190"/>
      <c r="IYQ86" s="190"/>
      <c r="IYR86" s="190"/>
      <c r="IYS86" s="190"/>
      <c r="IYT86" s="190"/>
      <c r="IYU86" s="190"/>
      <c r="IYV86" s="190"/>
      <c r="IYW86" s="190"/>
      <c r="IYX86" s="190"/>
      <c r="IYY86" s="190"/>
      <c r="IYZ86" s="190"/>
      <c r="IZA86" s="190"/>
      <c r="IZB86" s="190"/>
      <c r="IZC86" s="190"/>
      <c r="IZD86" s="190"/>
      <c r="IZE86" s="190"/>
      <c r="IZF86" s="190"/>
      <c r="IZG86" s="190"/>
      <c r="IZH86" s="190"/>
      <c r="IZI86" s="190"/>
      <c r="IZJ86" s="190"/>
      <c r="IZK86" s="190"/>
      <c r="IZL86" s="190"/>
      <c r="IZM86" s="190"/>
      <c r="IZN86" s="190"/>
      <c r="IZO86" s="190"/>
      <c r="IZP86" s="190"/>
      <c r="IZQ86" s="190"/>
      <c r="IZR86" s="190"/>
      <c r="IZS86" s="190"/>
      <c r="IZT86" s="190"/>
      <c r="IZU86" s="190"/>
      <c r="IZV86" s="190"/>
      <c r="IZW86" s="190"/>
      <c r="IZX86" s="190"/>
      <c r="IZY86" s="190"/>
      <c r="IZZ86" s="190"/>
      <c r="JAA86" s="190"/>
      <c r="JAB86" s="190"/>
      <c r="JAC86" s="190"/>
      <c r="JAD86" s="190"/>
      <c r="JAE86" s="190"/>
      <c r="JAF86" s="190"/>
      <c r="JAG86" s="190"/>
      <c r="JAH86" s="190"/>
      <c r="JAI86" s="190"/>
      <c r="JAJ86" s="190"/>
      <c r="JAK86" s="190"/>
      <c r="JAL86" s="190"/>
      <c r="JAM86" s="190"/>
      <c r="JAN86" s="190"/>
      <c r="JAO86" s="190"/>
      <c r="JAP86" s="190"/>
      <c r="JAQ86" s="190"/>
      <c r="JAR86" s="190"/>
      <c r="JAS86" s="190"/>
      <c r="JAT86" s="190"/>
      <c r="JAU86" s="190"/>
      <c r="JAV86" s="190"/>
      <c r="JAW86" s="190"/>
      <c r="JAX86" s="190"/>
      <c r="JAY86" s="190"/>
      <c r="JAZ86" s="190"/>
      <c r="JBA86" s="190"/>
      <c r="JBB86" s="190"/>
      <c r="JBC86" s="190"/>
      <c r="JBD86" s="190"/>
      <c r="JBE86" s="190"/>
      <c r="JBF86" s="190"/>
      <c r="JBG86" s="190"/>
      <c r="JBH86" s="190"/>
      <c r="JBI86" s="190"/>
      <c r="JBJ86" s="190"/>
      <c r="JBK86" s="190"/>
      <c r="JBL86" s="190"/>
      <c r="JBM86" s="190"/>
      <c r="JBN86" s="190"/>
      <c r="JBO86" s="190"/>
      <c r="JBP86" s="190"/>
      <c r="JBQ86" s="190"/>
      <c r="JBR86" s="190"/>
      <c r="JBS86" s="190"/>
      <c r="JBT86" s="190"/>
      <c r="JBU86" s="190"/>
      <c r="JBV86" s="190"/>
      <c r="JBW86" s="190"/>
      <c r="JBX86" s="190"/>
      <c r="JBY86" s="190"/>
      <c r="JBZ86" s="190"/>
      <c r="JCA86" s="190"/>
      <c r="JCB86" s="190"/>
      <c r="JCC86" s="190"/>
      <c r="JCD86" s="190"/>
      <c r="JCE86" s="190"/>
      <c r="JCF86" s="190"/>
      <c r="JCG86" s="190"/>
      <c r="JCH86" s="190"/>
      <c r="JCI86" s="190"/>
      <c r="JCJ86" s="190"/>
      <c r="JCK86" s="190"/>
      <c r="JCL86" s="190"/>
      <c r="JCM86" s="190"/>
      <c r="JCN86" s="190"/>
      <c r="JCO86" s="190"/>
      <c r="JCP86" s="190"/>
      <c r="JCQ86" s="190"/>
      <c r="JCR86" s="190"/>
      <c r="JCS86" s="190"/>
      <c r="JCT86" s="190"/>
      <c r="JCU86" s="190"/>
      <c r="JCV86" s="190"/>
      <c r="JCW86" s="190"/>
      <c r="JCX86" s="190"/>
      <c r="JCY86" s="190"/>
      <c r="JCZ86" s="190"/>
      <c r="JDA86" s="190"/>
      <c r="JDB86" s="190"/>
      <c r="JDC86" s="190"/>
      <c r="JDD86" s="190"/>
      <c r="JDE86" s="190"/>
      <c r="JDF86" s="190"/>
      <c r="JDG86" s="190"/>
      <c r="JDH86" s="190"/>
      <c r="JDI86" s="190"/>
      <c r="JDJ86" s="190"/>
      <c r="JDK86" s="190"/>
      <c r="JDL86" s="190"/>
      <c r="JDM86" s="190"/>
      <c r="JDN86" s="190"/>
      <c r="JDO86" s="190"/>
      <c r="JDP86" s="190"/>
      <c r="JDQ86" s="190"/>
      <c r="JDR86" s="190"/>
      <c r="JDS86" s="190"/>
      <c r="JDT86" s="190"/>
      <c r="JDU86" s="190"/>
      <c r="JDV86" s="190"/>
      <c r="JDW86" s="190"/>
      <c r="JDX86" s="190"/>
      <c r="JDY86" s="190"/>
      <c r="JDZ86" s="190"/>
      <c r="JEA86" s="190"/>
      <c r="JEB86" s="190"/>
      <c r="JEC86" s="190"/>
      <c r="JED86" s="190"/>
      <c r="JEE86" s="190"/>
      <c r="JEF86" s="190"/>
      <c r="JEG86" s="190"/>
      <c r="JEH86" s="190"/>
      <c r="JEI86" s="190"/>
      <c r="JEJ86" s="190"/>
      <c r="JEK86" s="190"/>
      <c r="JEL86" s="190"/>
      <c r="JEM86" s="190"/>
      <c r="JEN86" s="190"/>
      <c r="JEO86" s="190"/>
      <c r="JEP86" s="190"/>
      <c r="JEQ86" s="190"/>
      <c r="JER86" s="190"/>
      <c r="JES86" s="190"/>
      <c r="JET86" s="190"/>
      <c r="JEU86" s="190"/>
      <c r="JEV86" s="190"/>
      <c r="JEW86" s="190"/>
      <c r="JEX86" s="190"/>
      <c r="JEY86" s="190"/>
      <c r="JEZ86" s="190"/>
      <c r="JFA86" s="190"/>
      <c r="JFB86" s="190"/>
      <c r="JFC86" s="190"/>
      <c r="JFD86" s="190"/>
      <c r="JFE86" s="190"/>
      <c r="JFF86" s="190"/>
      <c r="JFG86" s="190"/>
      <c r="JFH86" s="190"/>
      <c r="JFI86" s="190"/>
      <c r="JFJ86" s="190"/>
      <c r="JFK86" s="190"/>
      <c r="JFL86" s="190"/>
      <c r="JFM86" s="190"/>
      <c r="JFN86" s="190"/>
      <c r="JFO86" s="190"/>
      <c r="JFP86" s="190"/>
      <c r="JFQ86" s="190"/>
      <c r="JFR86" s="190"/>
      <c r="JFS86" s="190"/>
      <c r="JFT86" s="190"/>
      <c r="JFU86" s="190"/>
      <c r="JFV86" s="190"/>
      <c r="JFW86" s="190"/>
      <c r="JFX86" s="190"/>
      <c r="JFY86" s="190"/>
      <c r="JFZ86" s="190"/>
      <c r="JGA86" s="190"/>
      <c r="JGB86" s="190"/>
      <c r="JGC86" s="190"/>
      <c r="JGD86" s="190"/>
      <c r="JGE86" s="190"/>
      <c r="JGF86" s="190"/>
      <c r="JGG86" s="190"/>
      <c r="JGH86" s="190"/>
      <c r="JGI86" s="190"/>
      <c r="JGJ86" s="190"/>
      <c r="JGK86" s="190"/>
      <c r="JGL86" s="190"/>
      <c r="JGM86" s="190"/>
      <c r="JGN86" s="190"/>
      <c r="JGO86" s="190"/>
      <c r="JGP86" s="190"/>
      <c r="JGQ86" s="190"/>
      <c r="JGR86" s="190"/>
      <c r="JGS86" s="190"/>
      <c r="JGT86" s="190"/>
      <c r="JGU86" s="190"/>
      <c r="JGV86" s="190"/>
      <c r="JGW86" s="190"/>
      <c r="JGX86" s="190"/>
      <c r="JGY86" s="190"/>
      <c r="JGZ86" s="190"/>
      <c r="JHA86" s="190"/>
      <c r="JHB86" s="190"/>
      <c r="JHC86" s="190"/>
      <c r="JHD86" s="190"/>
      <c r="JHE86" s="190"/>
      <c r="JHF86" s="190"/>
      <c r="JHG86" s="190"/>
      <c r="JHH86" s="190"/>
      <c r="JHI86" s="190"/>
      <c r="JHJ86" s="190"/>
      <c r="JHK86" s="190"/>
      <c r="JHL86" s="190"/>
      <c r="JHM86" s="190"/>
      <c r="JHN86" s="190"/>
      <c r="JHO86" s="190"/>
      <c r="JHP86" s="190"/>
      <c r="JHQ86" s="190"/>
      <c r="JHR86" s="190"/>
      <c r="JHS86" s="190"/>
      <c r="JHT86" s="190"/>
      <c r="JHU86" s="190"/>
      <c r="JHV86" s="190"/>
      <c r="JHW86" s="190"/>
      <c r="JHX86" s="190"/>
      <c r="JHY86" s="190"/>
      <c r="JHZ86" s="190"/>
      <c r="JIA86" s="190"/>
      <c r="JIB86" s="190"/>
      <c r="JIC86" s="190"/>
      <c r="JID86" s="190"/>
      <c r="JIE86" s="190"/>
      <c r="JIF86" s="190"/>
      <c r="JIG86" s="190"/>
      <c r="JIH86" s="190"/>
      <c r="JII86" s="190"/>
      <c r="JIJ86" s="190"/>
      <c r="JIK86" s="190"/>
      <c r="JIL86" s="190"/>
      <c r="JIM86" s="190"/>
      <c r="JIN86" s="190"/>
      <c r="JIO86" s="190"/>
      <c r="JIP86" s="190"/>
      <c r="JIQ86" s="190"/>
      <c r="JIR86" s="190"/>
      <c r="JIS86" s="190"/>
      <c r="JIT86" s="190"/>
      <c r="JIU86" s="190"/>
      <c r="JIV86" s="190"/>
      <c r="JIW86" s="190"/>
      <c r="JIX86" s="190"/>
      <c r="JIY86" s="190"/>
      <c r="JIZ86" s="190"/>
      <c r="JJA86" s="190"/>
      <c r="JJB86" s="190"/>
      <c r="JJC86" s="190"/>
      <c r="JJD86" s="190"/>
      <c r="JJE86" s="190"/>
      <c r="JJF86" s="190"/>
      <c r="JJG86" s="190"/>
      <c r="JJH86" s="190"/>
      <c r="JJI86" s="190"/>
      <c r="JJJ86" s="190"/>
      <c r="JJK86" s="190"/>
      <c r="JJL86" s="190"/>
      <c r="JJM86" s="190"/>
      <c r="JJN86" s="190"/>
      <c r="JJO86" s="190"/>
      <c r="JJP86" s="190"/>
      <c r="JJQ86" s="190"/>
      <c r="JJR86" s="190"/>
      <c r="JJS86" s="190"/>
      <c r="JJT86" s="190"/>
      <c r="JJU86" s="190"/>
      <c r="JJV86" s="190"/>
      <c r="JJW86" s="190"/>
      <c r="JJX86" s="190"/>
      <c r="JJY86" s="190"/>
      <c r="JJZ86" s="190"/>
      <c r="JKA86" s="190"/>
      <c r="JKB86" s="190"/>
      <c r="JKC86" s="190"/>
      <c r="JKD86" s="190"/>
      <c r="JKE86" s="190"/>
      <c r="JKF86" s="190"/>
      <c r="JKG86" s="190"/>
      <c r="JKH86" s="190"/>
      <c r="JKI86" s="190"/>
      <c r="JKJ86" s="190"/>
      <c r="JKK86" s="190"/>
      <c r="JKL86" s="190"/>
      <c r="JKM86" s="190"/>
      <c r="JKN86" s="190"/>
      <c r="JKO86" s="190"/>
      <c r="JKP86" s="190"/>
      <c r="JKQ86" s="190"/>
      <c r="JKR86" s="190"/>
      <c r="JKS86" s="190"/>
      <c r="JKT86" s="190"/>
      <c r="JKU86" s="190"/>
      <c r="JKV86" s="190"/>
      <c r="JKW86" s="190"/>
      <c r="JKX86" s="190"/>
      <c r="JKY86" s="190"/>
      <c r="JKZ86" s="190"/>
      <c r="JLA86" s="190"/>
      <c r="JLB86" s="190"/>
      <c r="JLC86" s="190"/>
      <c r="JLD86" s="190"/>
      <c r="JLE86" s="190"/>
      <c r="JLF86" s="190"/>
      <c r="JLG86" s="190"/>
      <c r="JLH86" s="190"/>
      <c r="JLI86" s="190"/>
      <c r="JLJ86" s="190"/>
      <c r="JLK86" s="190"/>
      <c r="JLL86" s="190"/>
      <c r="JLM86" s="190"/>
      <c r="JLN86" s="190"/>
      <c r="JLO86" s="190"/>
      <c r="JLP86" s="190"/>
      <c r="JLQ86" s="190"/>
      <c r="JLR86" s="190"/>
      <c r="JLS86" s="190"/>
      <c r="JLT86" s="190"/>
      <c r="JLU86" s="190"/>
      <c r="JLV86" s="190"/>
      <c r="JLW86" s="190"/>
      <c r="JLX86" s="190"/>
      <c r="JLY86" s="190"/>
      <c r="JLZ86" s="190"/>
      <c r="JMA86" s="190"/>
      <c r="JMB86" s="190"/>
      <c r="JMC86" s="190"/>
      <c r="JMD86" s="190"/>
      <c r="JME86" s="190"/>
      <c r="JMF86" s="190"/>
      <c r="JMG86" s="190"/>
      <c r="JMH86" s="190"/>
      <c r="JMI86" s="190"/>
      <c r="JMJ86" s="190"/>
      <c r="JMK86" s="190"/>
      <c r="JML86" s="190"/>
      <c r="JMM86" s="190"/>
      <c r="JMN86" s="190"/>
      <c r="JMO86" s="190"/>
      <c r="JMP86" s="190"/>
      <c r="JMQ86" s="190"/>
      <c r="JMR86" s="190"/>
      <c r="JMS86" s="190"/>
      <c r="JMT86" s="190"/>
      <c r="JMU86" s="190"/>
      <c r="JMV86" s="190"/>
      <c r="JMW86" s="190"/>
      <c r="JMX86" s="190"/>
      <c r="JMY86" s="190"/>
      <c r="JMZ86" s="190"/>
      <c r="JNA86" s="190"/>
      <c r="JNB86" s="190"/>
      <c r="JNC86" s="190"/>
      <c r="JND86" s="190"/>
      <c r="JNE86" s="190"/>
      <c r="JNF86" s="190"/>
      <c r="JNG86" s="190"/>
      <c r="JNH86" s="190"/>
      <c r="JNI86" s="190"/>
      <c r="JNJ86" s="190"/>
      <c r="JNK86" s="190"/>
      <c r="JNL86" s="190"/>
      <c r="JNM86" s="190"/>
      <c r="JNN86" s="190"/>
      <c r="JNO86" s="190"/>
      <c r="JNP86" s="190"/>
      <c r="JNQ86" s="190"/>
      <c r="JNR86" s="190"/>
      <c r="JNS86" s="190"/>
      <c r="JNT86" s="190"/>
      <c r="JNU86" s="190"/>
      <c r="JNV86" s="190"/>
      <c r="JNW86" s="190"/>
      <c r="JNX86" s="190"/>
      <c r="JNY86" s="190"/>
      <c r="JNZ86" s="190"/>
      <c r="JOA86" s="190"/>
      <c r="JOB86" s="190"/>
      <c r="JOC86" s="190"/>
      <c r="JOD86" s="190"/>
      <c r="JOE86" s="190"/>
      <c r="JOF86" s="190"/>
      <c r="JOG86" s="190"/>
      <c r="JOH86" s="190"/>
      <c r="JOI86" s="190"/>
      <c r="JOJ86" s="190"/>
      <c r="JOK86" s="190"/>
      <c r="JOL86" s="190"/>
      <c r="JOM86" s="190"/>
      <c r="JON86" s="190"/>
      <c r="JOO86" s="190"/>
      <c r="JOP86" s="190"/>
      <c r="JOQ86" s="190"/>
      <c r="JOR86" s="190"/>
      <c r="JOS86" s="190"/>
      <c r="JOT86" s="190"/>
      <c r="JOU86" s="190"/>
      <c r="JOV86" s="190"/>
      <c r="JOW86" s="190"/>
      <c r="JOX86" s="190"/>
      <c r="JOY86" s="190"/>
      <c r="JOZ86" s="190"/>
      <c r="JPA86" s="190"/>
      <c r="JPB86" s="190"/>
      <c r="JPC86" s="190"/>
      <c r="JPD86" s="190"/>
      <c r="JPE86" s="190"/>
      <c r="JPF86" s="190"/>
      <c r="JPG86" s="190"/>
      <c r="JPH86" s="190"/>
      <c r="JPI86" s="190"/>
      <c r="JPJ86" s="190"/>
      <c r="JPK86" s="190"/>
      <c r="JPL86" s="190"/>
      <c r="JPM86" s="190"/>
      <c r="JPN86" s="190"/>
      <c r="JPO86" s="190"/>
      <c r="JPP86" s="190"/>
      <c r="JPQ86" s="190"/>
      <c r="JPR86" s="190"/>
      <c r="JPS86" s="190"/>
      <c r="JPT86" s="190"/>
      <c r="JPU86" s="190"/>
      <c r="JPV86" s="190"/>
      <c r="JPW86" s="190"/>
      <c r="JPX86" s="190"/>
      <c r="JPY86" s="190"/>
      <c r="JPZ86" s="190"/>
      <c r="JQA86" s="190"/>
      <c r="JQB86" s="190"/>
      <c r="JQC86" s="190"/>
      <c r="JQD86" s="190"/>
      <c r="JQE86" s="190"/>
      <c r="JQF86" s="190"/>
      <c r="JQG86" s="190"/>
      <c r="JQH86" s="190"/>
      <c r="JQI86" s="190"/>
      <c r="JQJ86" s="190"/>
      <c r="JQK86" s="190"/>
      <c r="JQL86" s="190"/>
      <c r="JQM86" s="190"/>
      <c r="JQN86" s="190"/>
      <c r="JQO86" s="190"/>
      <c r="JQP86" s="190"/>
      <c r="JQQ86" s="190"/>
      <c r="JQR86" s="190"/>
      <c r="JQS86" s="190"/>
      <c r="JQT86" s="190"/>
      <c r="JQU86" s="190"/>
      <c r="JQV86" s="190"/>
      <c r="JQW86" s="190"/>
      <c r="JQX86" s="190"/>
      <c r="JQY86" s="190"/>
      <c r="JQZ86" s="190"/>
      <c r="JRA86" s="190"/>
      <c r="JRB86" s="190"/>
      <c r="JRC86" s="190"/>
      <c r="JRD86" s="190"/>
      <c r="JRE86" s="190"/>
      <c r="JRF86" s="190"/>
      <c r="JRG86" s="190"/>
      <c r="JRH86" s="190"/>
      <c r="JRI86" s="190"/>
      <c r="JRJ86" s="190"/>
      <c r="JRK86" s="190"/>
      <c r="JRL86" s="190"/>
      <c r="JRM86" s="190"/>
      <c r="JRN86" s="190"/>
      <c r="JRO86" s="190"/>
      <c r="JRP86" s="190"/>
      <c r="JRQ86" s="190"/>
      <c r="JRR86" s="190"/>
      <c r="JRS86" s="190"/>
      <c r="JRT86" s="190"/>
      <c r="JRU86" s="190"/>
      <c r="JRV86" s="190"/>
      <c r="JRW86" s="190"/>
      <c r="JRX86" s="190"/>
      <c r="JRY86" s="190"/>
      <c r="JRZ86" s="190"/>
      <c r="JSA86" s="190"/>
      <c r="JSB86" s="190"/>
      <c r="JSC86" s="190"/>
      <c r="JSD86" s="190"/>
      <c r="JSE86" s="190"/>
      <c r="JSF86" s="190"/>
      <c r="JSG86" s="190"/>
      <c r="JSH86" s="190"/>
      <c r="JSI86" s="190"/>
      <c r="JSJ86" s="190"/>
      <c r="JSK86" s="190"/>
      <c r="JSL86" s="190"/>
      <c r="JSM86" s="190"/>
      <c r="JSN86" s="190"/>
      <c r="JSO86" s="190"/>
      <c r="JSP86" s="190"/>
      <c r="JSQ86" s="190"/>
      <c r="JSR86" s="190"/>
      <c r="JSS86" s="190"/>
      <c r="JST86" s="190"/>
      <c r="JSU86" s="190"/>
      <c r="JSV86" s="190"/>
      <c r="JSW86" s="190"/>
      <c r="JSX86" s="190"/>
      <c r="JSY86" s="190"/>
      <c r="JSZ86" s="190"/>
      <c r="JTA86" s="190"/>
      <c r="JTB86" s="190"/>
      <c r="JTC86" s="190"/>
      <c r="JTD86" s="190"/>
      <c r="JTE86" s="190"/>
      <c r="JTF86" s="190"/>
      <c r="JTG86" s="190"/>
      <c r="JTH86" s="190"/>
      <c r="JTI86" s="190"/>
      <c r="JTJ86" s="190"/>
      <c r="JTK86" s="190"/>
      <c r="JTL86" s="190"/>
      <c r="JTM86" s="190"/>
      <c r="JTN86" s="190"/>
      <c r="JTO86" s="190"/>
      <c r="JTP86" s="190"/>
      <c r="JTQ86" s="190"/>
      <c r="JTR86" s="190"/>
      <c r="JTS86" s="190"/>
      <c r="JTT86" s="190"/>
      <c r="JTU86" s="190"/>
      <c r="JTV86" s="190"/>
      <c r="JTW86" s="190"/>
      <c r="JTX86" s="190"/>
      <c r="JTY86" s="190"/>
      <c r="JTZ86" s="190"/>
      <c r="JUA86" s="190"/>
      <c r="JUB86" s="190"/>
      <c r="JUC86" s="190"/>
      <c r="JUD86" s="190"/>
      <c r="JUE86" s="190"/>
      <c r="JUF86" s="190"/>
      <c r="JUG86" s="190"/>
      <c r="JUH86" s="190"/>
      <c r="JUI86" s="190"/>
      <c r="JUJ86" s="190"/>
      <c r="JUK86" s="190"/>
      <c r="JUL86" s="190"/>
      <c r="JUM86" s="190"/>
      <c r="JUN86" s="190"/>
      <c r="JUO86" s="190"/>
      <c r="JUP86" s="190"/>
      <c r="JUQ86" s="190"/>
      <c r="JUR86" s="190"/>
      <c r="JUS86" s="190"/>
      <c r="JUT86" s="190"/>
      <c r="JUU86" s="190"/>
      <c r="JUV86" s="190"/>
      <c r="JUW86" s="190"/>
      <c r="JUX86" s="190"/>
      <c r="JUY86" s="190"/>
      <c r="JUZ86" s="190"/>
      <c r="JVA86" s="190"/>
      <c r="JVB86" s="190"/>
      <c r="JVC86" s="190"/>
      <c r="JVD86" s="190"/>
      <c r="JVE86" s="190"/>
      <c r="JVF86" s="190"/>
      <c r="JVG86" s="190"/>
      <c r="JVH86" s="190"/>
      <c r="JVI86" s="190"/>
      <c r="JVJ86" s="190"/>
      <c r="JVK86" s="190"/>
      <c r="JVL86" s="190"/>
      <c r="JVM86" s="190"/>
      <c r="JVN86" s="190"/>
      <c r="JVO86" s="190"/>
      <c r="JVP86" s="190"/>
      <c r="JVQ86" s="190"/>
      <c r="JVR86" s="190"/>
      <c r="JVS86" s="190"/>
      <c r="JVT86" s="190"/>
      <c r="JVU86" s="190"/>
      <c r="JVV86" s="190"/>
      <c r="JVW86" s="190"/>
      <c r="JVX86" s="190"/>
      <c r="JVY86" s="190"/>
      <c r="JVZ86" s="190"/>
      <c r="JWA86" s="190"/>
      <c r="JWB86" s="190"/>
      <c r="JWC86" s="190"/>
      <c r="JWD86" s="190"/>
      <c r="JWE86" s="190"/>
      <c r="JWF86" s="190"/>
      <c r="JWG86" s="190"/>
      <c r="JWH86" s="190"/>
      <c r="JWI86" s="190"/>
      <c r="JWJ86" s="190"/>
      <c r="JWK86" s="190"/>
      <c r="JWL86" s="190"/>
      <c r="JWM86" s="190"/>
      <c r="JWN86" s="190"/>
      <c r="JWO86" s="190"/>
      <c r="JWP86" s="190"/>
      <c r="JWQ86" s="190"/>
      <c r="JWR86" s="190"/>
      <c r="JWS86" s="190"/>
      <c r="JWT86" s="190"/>
      <c r="JWU86" s="190"/>
      <c r="JWV86" s="190"/>
      <c r="JWW86" s="190"/>
      <c r="JWX86" s="190"/>
      <c r="JWY86" s="190"/>
      <c r="JWZ86" s="190"/>
      <c r="JXA86" s="190"/>
      <c r="JXB86" s="190"/>
      <c r="JXC86" s="190"/>
      <c r="JXD86" s="190"/>
      <c r="JXE86" s="190"/>
      <c r="JXF86" s="190"/>
      <c r="JXG86" s="190"/>
      <c r="JXH86" s="190"/>
      <c r="JXI86" s="190"/>
      <c r="JXJ86" s="190"/>
      <c r="JXK86" s="190"/>
      <c r="JXL86" s="190"/>
      <c r="JXM86" s="190"/>
      <c r="JXN86" s="190"/>
      <c r="JXO86" s="190"/>
      <c r="JXP86" s="190"/>
      <c r="JXQ86" s="190"/>
      <c r="JXR86" s="190"/>
      <c r="JXS86" s="190"/>
      <c r="JXT86" s="190"/>
      <c r="JXU86" s="190"/>
      <c r="JXV86" s="190"/>
      <c r="JXW86" s="190"/>
      <c r="JXX86" s="190"/>
      <c r="JXY86" s="190"/>
      <c r="JXZ86" s="190"/>
      <c r="JYA86" s="190"/>
      <c r="JYB86" s="190"/>
      <c r="JYC86" s="190"/>
      <c r="JYD86" s="190"/>
      <c r="JYE86" s="190"/>
      <c r="JYF86" s="190"/>
      <c r="JYG86" s="190"/>
      <c r="JYH86" s="190"/>
      <c r="JYI86" s="190"/>
      <c r="JYJ86" s="190"/>
      <c r="JYK86" s="190"/>
      <c r="JYL86" s="190"/>
      <c r="JYM86" s="190"/>
      <c r="JYN86" s="190"/>
      <c r="JYO86" s="190"/>
      <c r="JYP86" s="190"/>
      <c r="JYQ86" s="190"/>
      <c r="JYR86" s="190"/>
      <c r="JYS86" s="190"/>
      <c r="JYT86" s="190"/>
      <c r="JYU86" s="190"/>
      <c r="JYV86" s="190"/>
      <c r="JYW86" s="190"/>
      <c r="JYX86" s="190"/>
      <c r="JYY86" s="190"/>
      <c r="JYZ86" s="190"/>
      <c r="JZA86" s="190"/>
      <c r="JZB86" s="190"/>
      <c r="JZC86" s="190"/>
      <c r="JZD86" s="190"/>
      <c r="JZE86" s="190"/>
      <c r="JZF86" s="190"/>
      <c r="JZG86" s="190"/>
      <c r="JZH86" s="190"/>
      <c r="JZI86" s="190"/>
      <c r="JZJ86" s="190"/>
      <c r="JZK86" s="190"/>
      <c r="JZL86" s="190"/>
      <c r="JZM86" s="190"/>
      <c r="JZN86" s="190"/>
      <c r="JZO86" s="190"/>
      <c r="JZP86" s="190"/>
      <c r="JZQ86" s="190"/>
      <c r="JZR86" s="190"/>
      <c r="JZS86" s="190"/>
      <c r="JZT86" s="190"/>
      <c r="JZU86" s="190"/>
      <c r="JZV86" s="190"/>
      <c r="JZW86" s="190"/>
      <c r="JZX86" s="190"/>
      <c r="JZY86" s="190"/>
      <c r="JZZ86" s="190"/>
      <c r="KAA86" s="190"/>
      <c r="KAB86" s="190"/>
      <c r="KAC86" s="190"/>
      <c r="KAD86" s="190"/>
      <c r="KAE86" s="190"/>
      <c r="KAF86" s="190"/>
      <c r="KAG86" s="190"/>
      <c r="KAH86" s="190"/>
      <c r="KAI86" s="190"/>
      <c r="KAJ86" s="190"/>
      <c r="KAK86" s="190"/>
      <c r="KAL86" s="190"/>
      <c r="KAM86" s="190"/>
      <c r="KAN86" s="190"/>
      <c r="KAO86" s="190"/>
      <c r="KAP86" s="190"/>
      <c r="KAQ86" s="190"/>
      <c r="KAR86" s="190"/>
      <c r="KAS86" s="190"/>
      <c r="KAT86" s="190"/>
      <c r="KAU86" s="190"/>
      <c r="KAV86" s="190"/>
      <c r="KAW86" s="190"/>
      <c r="KAX86" s="190"/>
      <c r="KAY86" s="190"/>
      <c r="KAZ86" s="190"/>
      <c r="KBA86" s="190"/>
      <c r="KBB86" s="190"/>
      <c r="KBC86" s="190"/>
      <c r="KBD86" s="190"/>
      <c r="KBE86" s="190"/>
      <c r="KBF86" s="190"/>
      <c r="KBG86" s="190"/>
      <c r="KBH86" s="190"/>
      <c r="KBI86" s="190"/>
      <c r="KBJ86" s="190"/>
      <c r="KBK86" s="190"/>
      <c r="KBL86" s="190"/>
      <c r="KBM86" s="190"/>
      <c r="KBN86" s="190"/>
      <c r="KBO86" s="190"/>
      <c r="KBP86" s="190"/>
      <c r="KBQ86" s="190"/>
      <c r="KBR86" s="190"/>
      <c r="KBS86" s="190"/>
      <c r="KBT86" s="190"/>
      <c r="KBU86" s="190"/>
      <c r="KBV86" s="190"/>
      <c r="KBW86" s="190"/>
      <c r="KBX86" s="190"/>
      <c r="KBY86" s="190"/>
      <c r="KBZ86" s="190"/>
      <c r="KCA86" s="190"/>
      <c r="KCB86" s="190"/>
      <c r="KCC86" s="190"/>
      <c r="KCD86" s="190"/>
      <c r="KCE86" s="190"/>
      <c r="KCF86" s="190"/>
      <c r="KCG86" s="190"/>
      <c r="KCH86" s="190"/>
      <c r="KCI86" s="190"/>
      <c r="KCJ86" s="190"/>
      <c r="KCK86" s="190"/>
      <c r="KCL86" s="190"/>
      <c r="KCM86" s="190"/>
      <c r="KCN86" s="190"/>
      <c r="KCO86" s="190"/>
      <c r="KCP86" s="190"/>
      <c r="KCQ86" s="190"/>
      <c r="KCR86" s="190"/>
      <c r="KCS86" s="190"/>
      <c r="KCT86" s="190"/>
      <c r="KCU86" s="190"/>
      <c r="KCV86" s="190"/>
      <c r="KCW86" s="190"/>
      <c r="KCX86" s="190"/>
      <c r="KCY86" s="190"/>
      <c r="KCZ86" s="190"/>
      <c r="KDA86" s="190"/>
      <c r="KDB86" s="190"/>
      <c r="KDC86" s="190"/>
      <c r="KDD86" s="190"/>
      <c r="KDE86" s="190"/>
      <c r="KDF86" s="190"/>
      <c r="KDG86" s="190"/>
      <c r="KDH86" s="190"/>
      <c r="KDI86" s="190"/>
      <c r="KDJ86" s="190"/>
      <c r="KDK86" s="190"/>
      <c r="KDL86" s="190"/>
      <c r="KDM86" s="190"/>
      <c r="KDN86" s="190"/>
      <c r="KDO86" s="190"/>
      <c r="KDP86" s="190"/>
      <c r="KDQ86" s="190"/>
      <c r="KDR86" s="190"/>
      <c r="KDS86" s="190"/>
      <c r="KDT86" s="190"/>
      <c r="KDU86" s="190"/>
      <c r="KDV86" s="190"/>
      <c r="KDW86" s="190"/>
      <c r="KDX86" s="190"/>
      <c r="KDY86" s="190"/>
      <c r="KDZ86" s="190"/>
      <c r="KEA86" s="190"/>
      <c r="KEB86" s="190"/>
      <c r="KEC86" s="190"/>
      <c r="KED86" s="190"/>
      <c r="KEE86" s="190"/>
      <c r="KEF86" s="190"/>
      <c r="KEG86" s="190"/>
      <c r="KEH86" s="190"/>
      <c r="KEI86" s="190"/>
      <c r="KEJ86" s="190"/>
      <c r="KEK86" s="190"/>
      <c r="KEL86" s="190"/>
      <c r="KEM86" s="190"/>
      <c r="KEN86" s="190"/>
      <c r="KEO86" s="190"/>
      <c r="KEP86" s="190"/>
      <c r="KEQ86" s="190"/>
      <c r="KER86" s="190"/>
      <c r="KES86" s="190"/>
      <c r="KET86" s="190"/>
      <c r="KEU86" s="190"/>
      <c r="KEV86" s="190"/>
      <c r="KEW86" s="190"/>
      <c r="KEX86" s="190"/>
      <c r="KEY86" s="190"/>
      <c r="KEZ86" s="190"/>
      <c r="KFA86" s="190"/>
      <c r="KFB86" s="190"/>
      <c r="KFC86" s="190"/>
      <c r="KFD86" s="190"/>
      <c r="KFE86" s="190"/>
      <c r="KFF86" s="190"/>
      <c r="KFG86" s="190"/>
      <c r="KFH86" s="190"/>
      <c r="KFI86" s="190"/>
      <c r="KFJ86" s="190"/>
      <c r="KFK86" s="190"/>
      <c r="KFL86" s="190"/>
      <c r="KFM86" s="190"/>
      <c r="KFN86" s="190"/>
      <c r="KFO86" s="190"/>
      <c r="KFP86" s="190"/>
      <c r="KFQ86" s="190"/>
      <c r="KFR86" s="190"/>
      <c r="KFS86" s="190"/>
      <c r="KFT86" s="190"/>
      <c r="KFU86" s="190"/>
      <c r="KFV86" s="190"/>
      <c r="KFW86" s="190"/>
      <c r="KFX86" s="190"/>
      <c r="KFY86" s="190"/>
      <c r="KFZ86" s="190"/>
      <c r="KGA86" s="190"/>
      <c r="KGB86" s="190"/>
      <c r="KGC86" s="190"/>
      <c r="KGD86" s="190"/>
      <c r="KGE86" s="190"/>
      <c r="KGF86" s="190"/>
      <c r="KGG86" s="190"/>
      <c r="KGH86" s="190"/>
      <c r="KGI86" s="190"/>
      <c r="KGJ86" s="190"/>
      <c r="KGK86" s="190"/>
      <c r="KGL86" s="190"/>
      <c r="KGM86" s="190"/>
      <c r="KGN86" s="190"/>
      <c r="KGO86" s="190"/>
      <c r="KGP86" s="190"/>
      <c r="KGQ86" s="190"/>
      <c r="KGR86" s="190"/>
      <c r="KGS86" s="190"/>
      <c r="KGT86" s="190"/>
      <c r="KGU86" s="190"/>
      <c r="KGV86" s="190"/>
      <c r="KGW86" s="190"/>
      <c r="KGX86" s="190"/>
      <c r="KGY86" s="190"/>
      <c r="KGZ86" s="190"/>
      <c r="KHA86" s="190"/>
      <c r="KHB86" s="190"/>
      <c r="KHC86" s="190"/>
      <c r="KHD86" s="190"/>
      <c r="KHE86" s="190"/>
      <c r="KHF86" s="190"/>
      <c r="KHG86" s="190"/>
      <c r="KHH86" s="190"/>
      <c r="KHI86" s="190"/>
      <c r="KHJ86" s="190"/>
      <c r="KHK86" s="190"/>
      <c r="KHL86" s="190"/>
      <c r="KHM86" s="190"/>
      <c r="KHN86" s="190"/>
      <c r="KHO86" s="190"/>
      <c r="KHP86" s="190"/>
      <c r="KHQ86" s="190"/>
      <c r="KHR86" s="190"/>
      <c r="KHS86" s="190"/>
      <c r="KHT86" s="190"/>
      <c r="KHU86" s="190"/>
      <c r="KHV86" s="190"/>
      <c r="KHW86" s="190"/>
      <c r="KHX86" s="190"/>
      <c r="KHY86" s="190"/>
      <c r="KHZ86" s="190"/>
      <c r="KIA86" s="190"/>
      <c r="KIB86" s="190"/>
      <c r="KIC86" s="190"/>
      <c r="KID86" s="190"/>
      <c r="KIE86" s="190"/>
      <c r="KIF86" s="190"/>
      <c r="KIG86" s="190"/>
      <c r="KIH86" s="190"/>
      <c r="KII86" s="190"/>
      <c r="KIJ86" s="190"/>
      <c r="KIK86" s="190"/>
      <c r="KIL86" s="190"/>
      <c r="KIM86" s="190"/>
      <c r="KIN86" s="190"/>
      <c r="KIO86" s="190"/>
      <c r="KIP86" s="190"/>
      <c r="KIQ86" s="190"/>
      <c r="KIR86" s="190"/>
      <c r="KIS86" s="190"/>
      <c r="KIT86" s="190"/>
      <c r="KIU86" s="190"/>
      <c r="KIV86" s="190"/>
      <c r="KIW86" s="190"/>
      <c r="KIX86" s="190"/>
      <c r="KIY86" s="190"/>
      <c r="KIZ86" s="190"/>
      <c r="KJA86" s="190"/>
      <c r="KJB86" s="190"/>
      <c r="KJC86" s="190"/>
      <c r="KJD86" s="190"/>
      <c r="KJE86" s="190"/>
      <c r="KJF86" s="190"/>
      <c r="KJG86" s="190"/>
      <c r="KJH86" s="190"/>
      <c r="KJI86" s="190"/>
      <c r="KJJ86" s="190"/>
      <c r="KJK86" s="190"/>
      <c r="KJL86" s="190"/>
      <c r="KJM86" s="190"/>
      <c r="KJN86" s="190"/>
      <c r="KJO86" s="190"/>
      <c r="KJP86" s="190"/>
      <c r="KJQ86" s="190"/>
      <c r="KJR86" s="190"/>
      <c r="KJS86" s="190"/>
      <c r="KJT86" s="190"/>
      <c r="KJU86" s="190"/>
      <c r="KJV86" s="190"/>
      <c r="KJW86" s="190"/>
      <c r="KJX86" s="190"/>
      <c r="KJY86" s="190"/>
      <c r="KJZ86" s="190"/>
      <c r="KKA86" s="190"/>
      <c r="KKB86" s="190"/>
      <c r="KKC86" s="190"/>
      <c r="KKD86" s="190"/>
      <c r="KKE86" s="190"/>
      <c r="KKF86" s="190"/>
      <c r="KKG86" s="190"/>
      <c r="KKH86" s="190"/>
      <c r="KKI86" s="190"/>
      <c r="KKJ86" s="190"/>
      <c r="KKK86" s="190"/>
      <c r="KKL86" s="190"/>
      <c r="KKM86" s="190"/>
      <c r="KKN86" s="190"/>
      <c r="KKO86" s="190"/>
      <c r="KKP86" s="190"/>
      <c r="KKQ86" s="190"/>
      <c r="KKR86" s="190"/>
      <c r="KKS86" s="190"/>
      <c r="KKT86" s="190"/>
      <c r="KKU86" s="190"/>
      <c r="KKV86" s="190"/>
      <c r="KKW86" s="190"/>
      <c r="KKX86" s="190"/>
      <c r="KKY86" s="190"/>
      <c r="KKZ86" s="190"/>
      <c r="KLA86" s="190"/>
      <c r="KLB86" s="190"/>
      <c r="KLC86" s="190"/>
      <c r="KLD86" s="190"/>
      <c r="KLE86" s="190"/>
      <c r="KLF86" s="190"/>
      <c r="KLG86" s="190"/>
      <c r="KLH86" s="190"/>
      <c r="KLI86" s="190"/>
      <c r="KLJ86" s="190"/>
      <c r="KLK86" s="190"/>
      <c r="KLL86" s="190"/>
      <c r="KLM86" s="190"/>
      <c r="KLN86" s="190"/>
      <c r="KLO86" s="190"/>
      <c r="KLP86" s="190"/>
      <c r="KLQ86" s="190"/>
      <c r="KLR86" s="190"/>
      <c r="KLS86" s="190"/>
      <c r="KLT86" s="190"/>
      <c r="KLU86" s="190"/>
      <c r="KLV86" s="190"/>
      <c r="KLW86" s="190"/>
      <c r="KLX86" s="190"/>
      <c r="KLY86" s="190"/>
      <c r="KLZ86" s="190"/>
      <c r="KMA86" s="190"/>
      <c r="KMB86" s="190"/>
      <c r="KMC86" s="190"/>
      <c r="KMD86" s="190"/>
      <c r="KME86" s="190"/>
      <c r="KMF86" s="190"/>
      <c r="KMG86" s="190"/>
      <c r="KMH86" s="190"/>
      <c r="KMI86" s="190"/>
      <c r="KMJ86" s="190"/>
      <c r="KMK86" s="190"/>
      <c r="KML86" s="190"/>
      <c r="KMM86" s="190"/>
      <c r="KMN86" s="190"/>
      <c r="KMO86" s="190"/>
      <c r="KMP86" s="190"/>
      <c r="KMQ86" s="190"/>
      <c r="KMR86" s="190"/>
      <c r="KMS86" s="190"/>
      <c r="KMT86" s="190"/>
      <c r="KMU86" s="190"/>
      <c r="KMV86" s="190"/>
      <c r="KMW86" s="190"/>
      <c r="KMX86" s="190"/>
      <c r="KMY86" s="190"/>
      <c r="KMZ86" s="190"/>
      <c r="KNA86" s="190"/>
      <c r="KNB86" s="190"/>
      <c r="KNC86" s="190"/>
      <c r="KND86" s="190"/>
      <c r="KNE86" s="190"/>
      <c r="KNF86" s="190"/>
      <c r="KNG86" s="190"/>
      <c r="KNH86" s="190"/>
      <c r="KNI86" s="190"/>
      <c r="KNJ86" s="190"/>
      <c r="KNK86" s="190"/>
      <c r="KNL86" s="190"/>
      <c r="KNM86" s="190"/>
      <c r="KNN86" s="190"/>
      <c r="KNO86" s="190"/>
      <c r="KNP86" s="190"/>
      <c r="KNQ86" s="190"/>
      <c r="KNR86" s="190"/>
      <c r="KNS86" s="190"/>
      <c r="KNT86" s="190"/>
      <c r="KNU86" s="190"/>
      <c r="KNV86" s="190"/>
      <c r="KNW86" s="190"/>
      <c r="KNX86" s="190"/>
      <c r="KNY86" s="190"/>
      <c r="KNZ86" s="190"/>
      <c r="KOA86" s="190"/>
      <c r="KOB86" s="190"/>
      <c r="KOC86" s="190"/>
      <c r="KOD86" s="190"/>
      <c r="KOE86" s="190"/>
      <c r="KOF86" s="190"/>
      <c r="KOG86" s="190"/>
      <c r="KOH86" s="190"/>
      <c r="KOI86" s="190"/>
      <c r="KOJ86" s="190"/>
      <c r="KOK86" s="190"/>
      <c r="KOL86" s="190"/>
      <c r="KOM86" s="190"/>
      <c r="KON86" s="190"/>
      <c r="KOO86" s="190"/>
      <c r="KOP86" s="190"/>
      <c r="KOQ86" s="190"/>
      <c r="KOR86" s="190"/>
      <c r="KOS86" s="190"/>
      <c r="KOT86" s="190"/>
      <c r="KOU86" s="190"/>
      <c r="KOV86" s="190"/>
      <c r="KOW86" s="190"/>
      <c r="KOX86" s="190"/>
      <c r="KOY86" s="190"/>
      <c r="KOZ86" s="190"/>
      <c r="KPA86" s="190"/>
      <c r="KPB86" s="190"/>
      <c r="KPC86" s="190"/>
      <c r="KPD86" s="190"/>
      <c r="KPE86" s="190"/>
      <c r="KPF86" s="190"/>
      <c r="KPG86" s="190"/>
      <c r="KPH86" s="190"/>
      <c r="KPI86" s="190"/>
      <c r="KPJ86" s="190"/>
      <c r="KPK86" s="190"/>
      <c r="KPL86" s="190"/>
      <c r="KPM86" s="190"/>
      <c r="KPN86" s="190"/>
      <c r="KPO86" s="190"/>
      <c r="KPP86" s="190"/>
      <c r="KPQ86" s="190"/>
      <c r="KPR86" s="190"/>
      <c r="KPS86" s="190"/>
      <c r="KPT86" s="190"/>
      <c r="KPU86" s="190"/>
      <c r="KPV86" s="190"/>
      <c r="KPW86" s="190"/>
      <c r="KPX86" s="190"/>
      <c r="KPY86" s="190"/>
      <c r="KPZ86" s="190"/>
      <c r="KQA86" s="190"/>
      <c r="KQB86" s="190"/>
      <c r="KQC86" s="190"/>
      <c r="KQD86" s="190"/>
      <c r="KQE86" s="190"/>
      <c r="KQF86" s="190"/>
      <c r="KQG86" s="190"/>
      <c r="KQH86" s="190"/>
      <c r="KQI86" s="190"/>
      <c r="KQJ86" s="190"/>
      <c r="KQK86" s="190"/>
      <c r="KQL86" s="190"/>
      <c r="KQM86" s="190"/>
      <c r="KQN86" s="190"/>
      <c r="KQO86" s="190"/>
      <c r="KQP86" s="190"/>
      <c r="KQQ86" s="190"/>
      <c r="KQR86" s="190"/>
      <c r="KQS86" s="190"/>
      <c r="KQT86" s="190"/>
      <c r="KQU86" s="190"/>
      <c r="KQV86" s="190"/>
      <c r="KQW86" s="190"/>
      <c r="KQX86" s="190"/>
      <c r="KQY86" s="190"/>
      <c r="KQZ86" s="190"/>
      <c r="KRA86" s="190"/>
      <c r="KRB86" s="190"/>
      <c r="KRC86" s="190"/>
      <c r="KRD86" s="190"/>
      <c r="KRE86" s="190"/>
      <c r="KRF86" s="190"/>
      <c r="KRG86" s="190"/>
      <c r="KRH86" s="190"/>
      <c r="KRI86" s="190"/>
      <c r="KRJ86" s="190"/>
      <c r="KRK86" s="190"/>
      <c r="KRL86" s="190"/>
      <c r="KRM86" s="190"/>
      <c r="KRN86" s="190"/>
      <c r="KRO86" s="190"/>
      <c r="KRP86" s="190"/>
      <c r="KRQ86" s="190"/>
      <c r="KRR86" s="190"/>
      <c r="KRS86" s="190"/>
      <c r="KRT86" s="190"/>
      <c r="KRU86" s="190"/>
      <c r="KRV86" s="190"/>
      <c r="KRW86" s="190"/>
      <c r="KRX86" s="190"/>
      <c r="KRY86" s="190"/>
      <c r="KRZ86" s="190"/>
      <c r="KSA86" s="190"/>
      <c r="KSB86" s="190"/>
      <c r="KSC86" s="190"/>
      <c r="KSD86" s="190"/>
      <c r="KSE86" s="190"/>
      <c r="KSF86" s="190"/>
      <c r="KSG86" s="190"/>
      <c r="KSH86" s="190"/>
      <c r="KSI86" s="190"/>
      <c r="KSJ86" s="190"/>
      <c r="KSK86" s="190"/>
      <c r="KSL86" s="190"/>
      <c r="KSM86" s="190"/>
      <c r="KSN86" s="190"/>
      <c r="KSO86" s="190"/>
      <c r="KSP86" s="190"/>
      <c r="KSQ86" s="190"/>
      <c r="KSR86" s="190"/>
      <c r="KSS86" s="190"/>
      <c r="KST86" s="190"/>
      <c r="KSU86" s="190"/>
      <c r="KSV86" s="190"/>
      <c r="KSW86" s="190"/>
      <c r="KSX86" s="190"/>
      <c r="KSY86" s="190"/>
      <c r="KSZ86" s="190"/>
      <c r="KTA86" s="190"/>
      <c r="KTB86" s="190"/>
      <c r="KTC86" s="190"/>
      <c r="KTD86" s="190"/>
      <c r="KTE86" s="190"/>
      <c r="KTF86" s="190"/>
      <c r="KTG86" s="190"/>
      <c r="KTH86" s="190"/>
      <c r="KTI86" s="190"/>
      <c r="KTJ86" s="190"/>
      <c r="KTK86" s="190"/>
      <c r="KTL86" s="190"/>
      <c r="KTM86" s="190"/>
      <c r="KTN86" s="190"/>
      <c r="KTO86" s="190"/>
      <c r="KTP86" s="190"/>
      <c r="KTQ86" s="190"/>
      <c r="KTR86" s="190"/>
      <c r="KTS86" s="190"/>
      <c r="KTT86" s="190"/>
      <c r="KTU86" s="190"/>
      <c r="KTV86" s="190"/>
      <c r="KTW86" s="190"/>
      <c r="KTX86" s="190"/>
      <c r="KTY86" s="190"/>
      <c r="KTZ86" s="190"/>
      <c r="KUA86" s="190"/>
      <c r="KUB86" s="190"/>
      <c r="KUC86" s="190"/>
      <c r="KUD86" s="190"/>
      <c r="KUE86" s="190"/>
      <c r="KUF86" s="190"/>
      <c r="KUG86" s="190"/>
      <c r="KUH86" s="190"/>
      <c r="KUI86" s="190"/>
      <c r="KUJ86" s="190"/>
      <c r="KUK86" s="190"/>
      <c r="KUL86" s="190"/>
      <c r="KUM86" s="190"/>
      <c r="KUN86" s="190"/>
      <c r="KUO86" s="190"/>
      <c r="KUP86" s="190"/>
      <c r="KUQ86" s="190"/>
      <c r="KUR86" s="190"/>
      <c r="KUS86" s="190"/>
      <c r="KUT86" s="190"/>
      <c r="KUU86" s="190"/>
      <c r="KUV86" s="190"/>
      <c r="KUW86" s="190"/>
      <c r="KUX86" s="190"/>
      <c r="KUY86" s="190"/>
      <c r="KUZ86" s="190"/>
      <c r="KVA86" s="190"/>
      <c r="KVB86" s="190"/>
      <c r="KVC86" s="190"/>
      <c r="KVD86" s="190"/>
      <c r="KVE86" s="190"/>
      <c r="KVF86" s="190"/>
      <c r="KVG86" s="190"/>
      <c r="KVH86" s="190"/>
      <c r="KVI86" s="190"/>
      <c r="KVJ86" s="190"/>
      <c r="KVK86" s="190"/>
      <c r="KVL86" s="190"/>
      <c r="KVM86" s="190"/>
      <c r="KVN86" s="190"/>
      <c r="KVO86" s="190"/>
      <c r="KVP86" s="190"/>
      <c r="KVQ86" s="190"/>
      <c r="KVR86" s="190"/>
      <c r="KVS86" s="190"/>
      <c r="KVT86" s="190"/>
      <c r="KVU86" s="190"/>
      <c r="KVV86" s="190"/>
      <c r="KVW86" s="190"/>
      <c r="KVX86" s="190"/>
      <c r="KVY86" s="190"/>
      <c r="KVZ86" s="190"/>
      <c r="KWA86" s="190"/>
      <c r="KWB86" s="190"/>
      <c r="KWC86" s="190"/>
      <c r="KWD86" s="190"/>
      <c r="KWE86" s="190"/>
      <c r="KWF86" s="190"/>
      <c r="KWG86" s="190"/>
      <c r="KWH86" s="190"/>
      <c r="KWI86" s="190"/>
      <c r="KWJ86" s="190"/>
      <c r="KWK86" s="190"/>
      <c r="KWL86" s="190"/>
      <c r="KWM86" s="190"/>
      <c r="KWN86" s="190"/>
      <c r="KWO86" s="190"/>
      <c r="KWP86" s="190"/>
      <c r="KWQ86" s="190"/>
      <c r="KWR86" s="190"/>
      <c r="KWS86" s="190"/>
      <c r="KWT86" s="190"/>
      <c r="KWU86" s="190"/>
      <c r="KWV86" s="190"/>
      <c r="KWW86" s="190"/>
      <c r="KWX86" s="190"/>
      <c r="KWY86" s="190"/>
      <c r="KWZ86" s="190"/>
      <c r="KXA86" s="190"/>
      <c r="KXB86" s="190"/>
      <c r="KXC86" s="190"/>
      <c r="KXD86" s="190"/>
      <c r="KXE86" s="190"/>
      <c r="KXF86" s="190"/>
      <c r="KXG86" s="190"/>
      <c r="KXH86" s="190"/>
      <c r="KXI86" s="190"/>
      <c r="KXJ86" s="190"/>
      <c r="KXK86" s="190"/>
      <c r="KXL86" s="190"/>
      <c r="KXM86" s="190"/>
      <c r="KXN86" s="190"/>
      <c r="KXO86" s="190"/>
      <c r="KXP86" s="190"/>
      <c r="KXQ86" s="190"/>
      <c r="KXR86" s="190"/>
      <c r="KXS86" s="190"/>
      <c r="KXT86" s="190"/>
      <c r="KXU86" s="190"/>
      <c r="KXV86" s="190"/>
      <c r="KXW86" s="190"/>
      <c r="KXX86" s="190"/>
      <c r="KXY86" s="190"/>
      <c r="KXZ86" s="190"/>
      <c r="KYA86" s="190"/>
      <c r="KYB86" s="190"/>
      <c r="KYC86" s="190"/>
      <c r="KYD86" s="190"/>
      <c r="KYE86" s="190"/>
      <c r="KYF86" s="190"/>
      <c r="KYG86" s="190"/>
      <c r="KYH86" s="190"/>
      <c r="KYI86" s="190"/>
      <c r="KYJ86" s="190"/>
      <c r="KYK86" s="190"/>
      <c r="KYL86" s="190"/>
      <c r="KYM86" s="190"/>
      <c r="KYN86" s="190"/>
      <c r="KYO86" s="190"/>
      <c r="KYP86" s="190"/>
      <c r="KYQ86" s="190"/>
      <c r="KYR86" s="190"/>
      <c r="KYS86" s="190"/>
      <c r="KYT86" s="190"/>
      <c r="KYU86" s="190"/>
      <c r="KYV86" s="190"/>
      <c r="KYW86" s="190"/>
      <c r="KYX86" s="190"/>
      <c r="KYY86" s="190"/>
      <c r="KYZ86" s="190"/>
      <c r="KZA86" s="190"/>
      <c r="KZB86" s="190"/>
      <c r="KZC86" s="190"/>
      <c r="KZD86" s="190"/>
      <c r="KZE86" s="190"/>
      <c r="KZF86" s="190"/>
      <c r="KZG86" s="190"/>
      <c r="KZH86" s="190"/>
      <c r="KZI86" s="190"/>
      <c r="KZJ86" s="190"/>
      <c r="KZK86" s="190"/>
      <c r="KZL86" s="190"/>
      <c r="KZM86" s="190"/>
      <c r="KZN86" s="190"/>
      <c r="KZO86" s="190"/>
      <c r="KZP86" s="190"/>
      <c r="KZQ86" s="190"/>
      <c r="KZR86" s="190"/>
      <c r="KZS86" s="190"/>
      <c r="KZT86" s="190"/>
      <c r="KZU86" s="190"/>
      <c r="KZV86" s="190"/>
      <c r="KZW86" s="190"/>
      <c r="KZX86" s="190"/>
      <c r="KZY86" s="190"/>
      <c r="KZZ86" s="190"/>
      <c r="LAA86" s="190"/>
      <c r="LAB86" s="190"/>
      <c r="LAC86" s="190"/>
      <c r="LAD86" s="190"/>
      <c r="LAE86" s="190"/>
      <c r="LAF86" s="190"/>
      <c r="LAG86" s="190"/>
      <c r="LAH86" s="190"/>
      <c r="LAI86" s="190"/>
      <c r="LAJ86" s="190"/>
      <c r="LAK86" s="190"/>
      <c r="LAL86" s="190"/>
      <c r="LAM86" s="190"/>
      <c r="LAN86" s="190"/>
      <c r="LAO86" s="190"/>
      <c r="LAP86" s="190"/>
      <c r="LAQ86" s="190"/>
      <c r="LAR86" s="190"/>
      <c r="LAS86" s="190"/>
      <c r="LAT86" s="190"/>
      <c r="LAU86" s="190"/>
      <c r="LAV86" s="190"/>
      <c r="LAW86" s="190"/>
      <c r="LAX86" s="190"/>
      <c r="LAY86" s="190"/>
      <c r="LAZ86" s="190"/>
      <c r="LBA86" s="190"/>
      <c r="LBB86" s="190"/>
      <c r="LBC86" s="190"/>
      <c r="LBD86" s="190"/>
      <c r="LBE86" s="190"/>
      <c r="LBF86" s="190"/>
      <c r="LBG86" s="190"/>
      <c r="LBH86" s="190"/>
      <c r="LBI86" s="190"/>
      <c r="LBJ86" s="190"/>
      <c r="LBK86" s="190"/>
      <c r="LBL86" s="190"/>
      <c r="LBM86" s="190"/>
      <c r="LBN86" s="190"/>
      <c r="LBO86" s="190"/>
      <c r="LBP86" s="190"/>
      <c r="LBQ86" s="190"/>
      <c r="LBR86" s="190"/>
      <c r="LBS86" s="190"/>
      <c r="LBT86" s="190"/>
      <c r="LBU86" s="190"/>
      <c r="LBV86" s="190"/>
      <c r="LBW86" s="190"/>
      <c r="LBX86" s="190"/>
      <c r="LBY86" s="190"/>
      <c r="LBZ86" s="190"/>
      <c r="LCA86" s="190"/>
      <c r="LCB86" s="190"/>
      <c r="LCC86" s="190"/>
      <c r="LCD86" s="190"/>
      <c r="LCE86" s="190"/>
      <c r="LCF86" s="190"/>
      <c r="LCG86" s="190"/>
      <c r="LCH86" s="190"/>
      <c r="LCI86" s="190"/>
      <c r="LCJ86" s="190"/>
      <c r="LCK86" s="190"/>
      <c r="LCL86" s="190"/>
      <c r="LCM86" s="190"/>
      <c r="LCN86" s="190"/>
      <c r="LCO86" s="190"/>
      <c r="LCP86" s="190"/>
      <c r="LCQ86" s="190"/>
      <c r="LCR86" s="190"/>
      <c r="LCS86" s="190"/>
      <c r="LCT86" s="190"/>
      <c r="LCU86" s="190"/>
      <c r="LCV86" s="190"/>
      <c r="LCW86" s="190"/>
      <c r="LCX86" s="190"/>
      <c r="LCY86" s="190"/>
      <c r="LCZ86" s="190"/>
      <c r="LDA86" s="190"/>
      <c r="LDB86" s="190"/>
      <c r="LDC86" s="190"/>
      <c r="LDD86" s="190"/>
      <c r="LDE86" s="190"/>
      <c r="LDF86" s="190"/>
      <c r="LDG86" s="190"/>
      <c r="LDH86" s="190"/>
      <c r="LDI86" s="190"/>
      <c r="LDJ86" s="190"/>
      <c r="LDK86" s="190"/>
      <c r="LDL86" s="190"/>
      <c r="LDM86" s="190"/>
      <c r="LDN86" s="190"/>
      <c r="LDO86" s="190"/>
      <c r="LDP86" s="190"/>
      <c r="LDQ86" s="190"/>
      <c r="LDR86" s="190"/>
      <c r="LDS86" s="190"/>
      <c r="LDT86" s="190"/>
      <c r="LDU86" s="190"/>
      <c r="LDV86" s="190"/>
      <c r="LDW86" s="190"/>
      <c r="LDX86" s="190"/>
      <c r="LDY86" s="190"/>
      <c r="LDZ86" s="190"/>
      <c r="LEA86" s="190"/>
      <c r="LEB86" s="190"/>
      <c r="LEC86" s="190"/>
      <c r="LED86" s="190"/>
      <c r="LEE86" s="190"/>
      <c r="LEF86" s="190"/>
      <c r="LEG86" s="190"/>
      <c r="LEH86" s="190"/>
      <c r="LEI86" s="190"/>
      <c r="LEJ86" s="190"/>
      <c r="LEK86" s="190"/>
      <c r="LEL86" s="190"/>
      <c r="LEM86" s="190"/>
      <c r="LEN86" s="190"/>
      <c r="LEO86" s="190"/>
      <c r="LEP86" s="190"/>
      <c r="LEQ86" s="190"/>
      <c r="LER86" s="190"/>
      <c r="LES86" s="190"/>
      <c r="LET86" s="190"/>
      <c r="LEU86" s="190"/>
      <c r="LEV86" s="190"/>
      <c r="LEW86" s="190"/>
      <c r="LEX86" s="190"/>
      <c r="LEY86" s="190"/>
      <c r="LEZ86" s="190"/>
      <c r="LFA86" s="190"/>
      <c r="LFB86" s="190"/>
      <c r="LFC86" s="190"/>
      <c r="LFD86" s="190"/>
      <c r="LFE86" s="190"/>
      <c r="LFF86" s="190"/>
      <c r="LFG86" s="190"/>
      <c r="LFH86" s="190"/>
      <c r="LFI86" s="190"/>
      <c r="LFJ86" s="190"/>
      <c r="LFK86" s="190"/>
      <c r="LFL86" s="190"/>
      <c r="LFM86" s="190"/>
      <c r="LFN86" s="190"/>
      <c r="LFO86" s="190"/>
      <c r="LFP86" s="190"/>
      <c r="LFQ86" s="190"/>
      <c r="LFR86" s="190"/>
      <c r="LFS86" s="190"/>
      <c r="LFT86" s="190"/>
      <c r="LFU86" s="190"/>
      <c r="LFV86" s="190"/>
      <c r="LFW86" s="190"/>
      <c r="LFX86" s="190"/>
      <c r="LFY86" s="190"/>
      <c r="LFZ86" s="190"/>
      <c r="LGA86" s="190"/>
      <c r="LGB86" s="190"/>
      <c r="LGC86" s="190"/>
      <c r="LGD86" s="190"/>
      <c r="LGE86" s="190"/>
      <c r="LGF86" s="190"/>
      <c r="LGG86" s="190"/>
      <c r="LGH86" s="190"/>
      <c r="LGI86" s="190"/>
      <c r="LGJ86" s="190"/>
      <c r="LGK86" s="190"/>
      <c r="LGL86" s="190"/>
      <c r="LGM86" s="190"/>
      <c r="LGN86" s="190"/>
      <c r="LGO86" s="190"/>
      <c r="LGP86" s="190"/>
      <c r="LGQ86" s="190"/>
      <c r="LGR86" s="190"/>
      <c r="LGS86" s="190"/>
      <c r="LGT86" s="190"/>
      <c r="LGU86" s="190"/>
      <c r="LGV86" s="190"/>
      <c r="LGW86" s="190"/>
      <c r="LGX86" s="190"/>
      <c r="LGY86" s="190"/>
      <c r="LGZ86" s="190"/>
      <c r="LHA86" s="190"/>
      <c r="LHB86" s="190"/>
      <c r="LHC86" s="190"/>
      <c r="LHD86" s="190"/>
      <c r="LHE86" s="190"/>
      <c r="LHF86" s="190"/>
      <c r="LHG86" s="190"/>
      <c r="LHH86" s="190"/>
      <c r="LHI86" s="190"/>
      <c r="LHJ86" s="190"/>
      <c r="LHK86" s="190"/>
      <c r="LHL86" s="190"/>
      <c r="LHM86" s="190"/>
      <c r="LHN86" s="190"/>
      <c r="LHO86" s="190"/>
      <c r="LHP86" s="190"/>
      <c r="LHQ86" s="190"/>
      <c r="LHR86" s="190"/>
      <c r="LHS86" s="190"/>
      <c r="LHT86" s="190"/>
      <c r="LHU86" s="190"/>
      <c r="LHV86" s="190"/>
      <c r="LHW86" s="190"/>
      <c r="LHX86" s="190"/>
      <c r="LHY86" s="190"/>
      <c r="LHZ86" s="190"/>
      <c r="LIA86" s="190"/>
      <c r="LIB86" s="190"/>
      <c r="LIC86" s="190"/>
      <c r="LID86" s="190"/>
      <c r="LIE86" s="190"/>
      <c r="LIF86" s="190"/>
      <c r="LIG86" s="190"/>
      <c r="LIH86" s="190"/>
      <c r="LII86" s="190"/>
      <c r="LIJ86" s="190"/>
      <c r="LIK86" s="190"/>
      <c r="LIL86" s="190"/>
      <c r="LIM86" s="190"/>
      <c r="LIN86" s="190"/>
      <c r="LIO86" s="190"/>
      <c r="LIP86" s="190"/>
      <c r="LIQ86" s="190"/>
      <c r="LIR86" s="190"/>
      <c r="LIS86" s="190"/>
      <c r="LIT86" s="190"/>
      <c r="LIU86" s="190"/>
      <c r="LIV86" s="190"/>
      <c r="LIW86" s="190"/>
      <c r="LIX86" s="190"/>
      <c r="LIY86" s="190"/>
      <c r="LIZ86" s="190"/>
      <c r="LJA86" s="190"/>
      <c r="LJB86" s="190"/>
      <c r="LJC86" s="190"/>
      <c r="LJD86" s="190"/>
      <c r="LJE86" s="190"/>
      <c r="LJF86" s="190"/>
      <c r="LJG86" s="190"/>
      <c r="LJH86" s="190"/>
      <c r="LJI86" s="190"/>
      <c r="LJJ86" s="190"/>
      <c r="LJK86" s="190"/>
      <c r="LJL86" s="190"/>
      <c r="LJM86" s="190"/>
      <c r="LJN86" s="190"/>
      <c r="LJO86" s="190"/>
      <c r="LJP86" s="190"/>
      <c r="LJQ86" s="190"/>
      <c r="LJR86" s="190"/>
      <c r="LJS86" s="190"/>
      <c r="LJT86" s="190"/>
      <c r="LJU86" s="190"/>
      <c r="LJV86" s="190"/>
      <c r="LJW86" s="190"/>
      <c r="LJX86" s="190"/>
      <c r="LJY86" s="190"/>
      <c r="LJZ86" s="190"/>
      <c r="LKA86" s="190"/>
      <c r="LKB86" s="190"/>
      <c r="LKC86" s="190"/>
      <c r="LKD86" s="190"/>
      <c r="LKE86" s="190"/>
      <c r="LKF86" s="190"/>
      <c r="LKG86" s="190"/>
      <c r="LKH86" s="190"/>
      <c r="LKI86" s="190"/>
      <c r="LKJ86" s="190"/>
      <c r="LKK86" s="190"/>
      <c r="LKL86" s="190"/>
      <c r="LKM86" s="190"/>
      <c r="LKN86" s="190"/>
      <c r="LKO86" s="190"/>
      <c r="LKP86" s="190"/>
      <c r="LKQ86" s="190"/>
      <c r="LKR86" s="190"/>
      <c r="LKS86" s="190"/>
      <c r="LKT86" s="190"/>
      <c r="LKU86" s="190"/>
      <c r="LKV86" s="190"/>
      <c r="LKW86" s="190"/>
      <c r="LKX86" s="190"/>
      <c r="LKY86" s="190"/>
      <c r="LKZ86" s="190"/>
      <c r="LLA86" s="190"/>
      <c r="LLB86" s="190"/>
      <c r="LLC86" s="190"/>
      <c r="LLD86" s="190"/>
      <c r="LLE86" s="190"/>
      <c r="LLF86" s="190"/>
      <c r="LLG86" s="190"/>
      <c r="LLH86" s="190"/>
      <c r="LLI86" s="190"/>
      <c r="LLJ86" s="190"/>
      <c r="LLK86" s="190"/>
      <c r="LLL86" s="190"/>
      <c r="LLM86" s="190"/>
      <c r="LLN86" s="190"/>
      <c r="LLO86" s="190"/>
      <c r="LLP86" s="190"/>
      <c r="LLQ86" s="190"/>
      <c r="LLR86" s="190"/>
      <c r="LLS86" s="190"/>
      <c r="LLT86" s="190"/>
      <c r="LLU86" s="190"/>
      <c r="LLV86" s="190"/>
      <c r="LLW86" s="190"/>
      <c r="LLX86" s="190"/>
      <c r="LLY86" s="190"/>
      <c r="LLZ86" s="190"/>
      <c r="LMA86" s="190"/>
      <c r="LMB86" s="190"/>
      <c r="LMC86" s="190"/>
      <c r="LMD86" s="190"/>
      <c r="LME86" s="190"/>
      <c r="LMF86" s="190"/>
      <c r="LMG86" s="190"/>
      <c r="LMH86" s="190"/>
      <c r="LMI86" s="190"/>
      <c r="LMJ86" s="190"/>
      <c r="LMK86" s="190"/>
      <c r="LML86" s="190"/>
      <c r="LMM86" s="190"/>
      <c r="LMN86" s="190"/>
      <c r="LMO86" s="190"/>
      <c r="LMP86" s="190"/>
      <c r="LMQ86" s="190"/>
      <c r="LMR86" s="190"/>
      <c r="LMS86" s="190"/>
      <c r="LMT86" s="190"/>
      <c r="LMU86" s="190"/>
      <c r="LMV86" s="190"/>
      <c r="LMW86" s="190"/>
      <c r="LMX86" s="190"/>
      <c r="LMY86" s="190"/>
      <c r="LMZ86" s="190"/>
      <c r="LNA86" s="190"/>
      <c r="LNB86" s="190"/>
      <c r="LNC86" s="190"/>
      <c r="LND86" s="190"/>
      <c r="LNE86" s="190"/>
      <c r="LNF86" s="190"/>
      <c r="LNG86" s="190"/>
      <c r="LNH86" s="190"/>
      <c r="LNI86" s="190"/>
      <c r="LNJ86" s="190"/>
      <c r="LNK86" s="190"/>
      <c r="LNL86" s="190"/>
      <c r="LNM86" s="190"/>
      <c r="LNN86" s="190"/>
      <c r="LNO86" s="190"/>
      <c r="LNP86" s="190"/>
      <c r="LNQ86" s="190"/>
      <c r="LNR86" s="190"/>
      <c r="LNS86" s="190"/>
      <c r="LNT86" s="190"/>
      <c r="LNU86" s="190"/>
      <c r="LNV86" s="190"/>
      <c r="LNW86" s="190"/>
      <c r="LNX86" s="190"/>
      <c r="LNY86" s="190"/>
      <c r="LNZ86" s="190"/>
      <c r="LOA86" s="190"/>
      <c r="LOB86" s="190"/>
      <c r="LOC86" s="190"/>
      <c r="LOD86" s="190"/>
      <c r="LOE86" s="190"/>
      <c r="LOF86" s="190"/>
      <c r="LOG86" s="190"/>
      <c r="LOH86" s="190"/>
      <c r="LOI86" s="190"/>
      <c r="LOJ86" s="190"/>
      <c r="LOK86" s="190"/>
      <c r="LOL86" s="190"/>
      <c r="LOM86" s="190"/>
      <c r="LON86" s="190"/>
      <c r="LOO86" s="190"/>
      <c r="LOP86" s="190"/>
      <c r="LOQ86" s="190"/>
      <c r="LOR86" s="190"/>
      <c r="LOS86" s="190"/>
      <c r="LOT86" s="190"/>
      <c r="LOU86" s="190"/>
      <c r="LOV86" s="190"/>
      <c r="LOW86" s="190"/>
      <c r="LOX86" s="190"/>
      <c r="LOY86" s="190"/>
      <c r="LOZ86" s="190"/>
      <c r="LPA86" s="190"/>
      <c r="LPB86" s="190"/>
      <c r="LPC86" s="190"/>
      <c r="LPD86" s="190"/>
      <c r="LPE86" s="190"/>
      <c r="LPF86" s="190"/>
      <c r="LPG86" s="190"/>
      <c r="LPH86" s="190"/>
      <c r="LPI86" s="190"/>
      <c r="LPJ86" s="190"/>
      <c r="LPK86" s="190"/>
      <c r="LPL86" s="190"/>
      <c r="LPM86" s="190"/>
      <c r="LPN86" s="190"/>
      <c r="LPO86" s="190"/>
      <c r="LPP86" s="190"/>
      <c r="LPQ86" s="190"/>
      <c r="LPR86" s="190"/>
      <c r="LPS86" s="190"/>
      <c r="LPT86" s="190"/>
      <c r="LPU86" s="190"/>
      <c r="LPV86" s="190"/>
      <c r="LPW86" s="190"/>
      <c r="LPX86" s="190"/>
      <c r="LPY86" s="190"/>
      <c r="LPZ86" s="190"/>
      <c r="LQA86" s="190"/>
      <c r="LQB86" s="190"/>
      <c r="LQC86" s="190"/>
      <c r="LQD86" s="190"/>
      <c r="LQE86" s="190"/>
      <c r="LQF86" s="190"/>
      <c r="LQG86" s="190"/>
      <c r="LQH86" s="190"/>
      <c r="LQI86" s="190"/>
      <c r="LQJ86" s="190"/>
      <c r="LQK86" s="190"/>
      <c r="LQL86" s="190"/>
      <c r="LQM86" s="190"/>
      <c r="LQN86" s="190"/>
      <c r="LQO86" s="190"/>
      <c r="LQP86" s="190"/>
      <c r="LQQ86" s="190"/>
      <c r="LQR86" s="190"/>
      <c r="LQS86" s="190"/>
      <c r="LQT86" s="190"/>
      <c r="LQU86" s="190"/>
      <c r="LQV86" s="190"/>
      <c r="LQW86" s="190"/>
      <c r="LQX86" s="190"/>
      <c r="LQY86" s="190"/>
      <c r="LQZ86" s="190"/>
      <c r="LRA86" s="190"/>
      <c r="LRB86" s="190"/>
      <c r="LRC86" s="190"/>
      <c r="LRD86" s="190"/>
      <c r="LRE86" s="190"/>
      <c r="LRF86" s="190"/>
      <c r="LRG86" s="190"/>
      <c r="LRH86" s="190"/>
      <c r="LRI86" s="190"/>
      <c r="LRJ86" s="190"/>
      <c r="LRK86" s="190"/>
      <c r="LRL86" s="190"/>
      <c r="LRM86" s="190"/>
      <c r="LRN86" s="190"/>
      <c r="LRO86" s="190"/>
      <c r="LRP86" s="190"/>
      <c r="LRQ86" s="190"/>
      <c r="LRR86" s="190"/>
      <c r="LRS86" s="190"/>
      <c r="LRT86" s="190"/>
      <c r="LRU86" s="190"/>
      <c r="LRV86" s="190"/>
      <c r="LRW86" s="190"/>
      <c r="LRX86" s="190"/>
      <c r="LRY86" s="190"/>
      <c r="LRZ86" s="190"/>
      <c r="LSA86" s="190"/>
      <c r="LSB86" s="190"/>
      <c r="LSC86" s="190"/>
      <c r="LSD86" s="190"/>
      <c r="LSE86" s="190"/>
      <c r="LSF86" s="190"/>
      <c r="LSG86" s="190"/>
      <c r="LSH86" s="190"/>
      <c r="LSI86" s="190"/>
      <c r="LSJ86" s="190"/>
      <c r="LSK86" s="190"/>
      <c r="LSL86" s="190"/>
      <c r="LSM86" s="190"/>
      <c r="LSN86" s="190"/>
      <c r="LSO86" s="190"/>
      <c r="LSP86" s="190"/>
      <c r="LSQ86" s="190"/>
      <c r="LSR86" s="190"/>
      <c r="LSS86" s="190"/>
      <c r="LST86" s="190"/>
      <c r="LSU86" s="190"/>
      <c r="LSV86" s="190"/>
      <c r="LSW86" s="190"/>
      <c r="LSX86" s="190"/>
      <c r="LSY86" s="190"/>
      <c r="LSZ86" s="190"/>
      <c r="LTA86" s="190"/>
      <c r="LTB86" s="190"/>
      <c r="LTC86" s="190"/>
      <c r="LTD86" s="190"/>
      <c r="LTE86" s="190"/>
      <c r="LTF86" s="190"/>
      <c r="LTG86" s="190"/>
      <c r="LTH86" s="190"/>
      <c r="LTI86" s="190"/>
      <c r="LTJ86" s="190"/>
      <c r="LTK86" s="190"/>
      <c r="LTL86" s="190"/>
      <c r="LTM86" s="190"/>
      <c r="LTN86" s="190"/>
      <c r="LTO86" s="190"/>
      <c r="LTP86" s="190"/>
      <c r="LTQ86" s="190"/>
      <c r="LTR86" s="190"/>
      <c r="LTS86" s="190"/>
      <c r="LTT86" s="190"/>
      <c r="LTU86" s="190"/>
      <c r="LTV86" s="190"/>
      <c r="LTW86" s="190"/>
      <c r="LTX86" s="190"/>
      <c r="LTY86" s="190"/>
      <c r="LTZ86" s="190"/>
      <c r="LUA86" s="190"/>
      <c r="LUB86" s="190"/>
      <c r="LUC86" s="190"/>
      <c r="LUD86" s="190"/>
      <c r="LUE86" s="190"/>
      <c r="LUF86" s="190"/>
      <c r="LUG86" s="190"/>
      <c r="LUH86" s="190"/>
      <c r="LUI86" s="190"/>
      <c r="LUJ86" s="190"/>
      <c r="LUK86" s="190"/>
      <c r="LUL86" s="190"/>
      <c r="LUM86" s="190"/>
      <c r="LUN86" s="190"/>
      <c r="LUO86" s="190"/>
      <c r="LUP86" s="190"/>
      <c r="LUQ86" s="190"/>
      <c r="LUR86" s="190"/>
      <c r="LUS86" s="190"/>
      <c r="LUT86" s="190"/>
      <c r="LUU86" s="190"/>
      <c r="LUV86" s="190"/>
      <c r="LUW86" s="190"/>
      <c r="LUX86" s="190"/>
      <c r="LUY86" s="190"/>
      <c r="LUZ86" s="190"/>
      <c r="LVA86" s="190"/>
      <c r="LVB86" s="190"/>
      <c r="LVC86" s="190"/>
      <c r="LVD86" s="190"/>
      <c r="LVE86" s="190"/>
      <c r="LVF86" s="190"/>
      <c r="LVG86" s="190"/>
      <c r="LVH86" s="190"/>
      <c r="LVI86" s="190"/>
      <c r="LVJ86" s="190"/>
      <c r="LVK86" s="190"/>
      <c r="LVL86" s="190"/>
      <c r="LVM86" s="190"/>
      <c r="LVN86" s="190"/>
      <c r="LVO86" s="190"/>
      <c r="LVP86" s="190"/>
      <c r="LVQ86" s="190"/>
      <c r="LVR86" s="190"/>
      <c r="LVS86" s="190"/>
      <c r="LVT86" s="190"/>
      <c r="LVU86" s="190"/>
      <c r="LVV86" s="190"/>
      <c r="LVW86" s="190"/>
      <c r="LVX86" s="190"/>
      <c r="LVY86" s="190"/>
      <c r="LVZ86" s="190"/>
      <c r="LWA86" s="190"/>
      <c r="LWB86" s="190"/>
      <c r="LWC86" s="190"/>
      <c r="LWD86" s="190"/>
      <c r="LWE86" s="190"/>
      <c r="LWF86" s="190"/>
      <c r="LWG86" s="190"/>
      <c r="LWH86" s="190"/>
      <c r="LWI86" s="190"/>
      <c r="LWJ86" s="190"/>
      <c r="LWK86" s="190"/>
      <c r="LWL86" s="190"/>
      <c r="LWM86" s="190"/>
      <c r="LWN86" s="190"/>
      <c r="LWO86" s="190"/>
      <c r="LWP86" s="190"/>
      <c r="LWQ86" s="190"/>
      <c r="LWR86" s="190"/>
      <c r="LWS86" s="190"/>
      <c r="LWT86" s="190"/>
      <c r="LWU86" s="190"/>
      <c r="LWV86" s="190"/>
      <c r="LWW86" s="190"/>
      <c r="LWX86" s="190"/>
      <c r="LWY86" s="190"/>
      <c r="LWZ86" s="190"/>
      <c r="LXA86" s="190"/>
      <c r="LXB86" s="190"/>
      <c r="LXC86" s="190"/>
      <c r="LXD86" s="190"/>
      <c r="LXE86" s="190"/>
      <c r="LXF86" s="190"/>
      <c r="LXG86" s="190"/>
      <c r="LXH86" s="190"/>
      <c r="LXI86" s="190"/>
      <c r="LXJ86" s="190"/>
      <c r="LXK86" s="190"/>
      <c r="LXL86" s="190"/>
      <c r="LXM86" s="190"/>
      <c r="LXN86" s="190"/>
      <c r="LXO86" s="190"/>
      <c r="LXP86" s="190"/>
      <c r="LXQ86" s="190"/>
      <c r="LXR86" s="190"/>
      <c r="LXS86" s="190"/>
      <c r="LXT86" s="190"/>
      <c r="LXU86" s="190"/>
      <c r="LXV86" s="190"/>
      <c r="LXW86" s="190"/>
      <c r="LXX86" s="190"/>
      <c r="LXY86" s="190"/>
      <c r="LXZ86" s="190"/>
      <c r="LYA86" s="190"/>
      <c r="LYB86" s="190"/>
      <c r="LYC86" s="190"/>
      <c r="LYD86" s="190"/>
      <c r="LYE86" s="190"/>
      <c r="LYF86" s="190"/>
      <c r="LYG86" s="190"/>
      <c r="LYH86" s="190"/>
      <c r="LYI86" s="190"/>
      <c r="LYJ86" s="190"/>
      <c r="LYK86" s="190"/>
      <c r="LYL86" s="190"/>
      <c r="LYM86" s="190"/>
      <c r="LYN86" s="190"/>
      <c r="LYO86" s="190"/>
      <c r="LYP86" s="190"/>
      <c r="LYQ86" s="190"/>
      <c r="LYR86" s="190"/>
      <c r="LYS86" s="190"/>
      <c r="LYT86" s="190"/>
      <c r="LYU86" s="190"/>
      <c r="LYV86" s="190"/>
      <c r="LYW86" s="190"/>
      <c r="LYX86" s="190"/>
      <c r="LYY86" s="190"/>
      <c r="LYZ86" s="190"/>
      <c r="LZA86" s="190"/>
      <c r="LZB86" s="190"/>
      <c r="LZC86" s="190"/>
      <c r="LZD86" s="190"/>
      <c r="LZE86" s="190"/>
      <c r="LZF86" s="190"/>
      <c r="LZG86" s="190"/>
      <c r="LZH86" s="190"/>
      <c r="LZI86" s="190"/>
      <c r="LZJ86" s="190"/>
      <c r="LZK86" s="190"/>
      <c r="LZL86" s="190"/>
      <c r="LZM86" s="190"/>
      <c r="LZN86" s="190"/>
      <c r="LZO86" s="190"/>
      <c r="LZP86" s="190"/>
      <c r="LZQ86" s="190"/>
      <c r="LZR86" s="190"/>
      <c r="LZS86" s="190"/>
      <c r="LZT86" s="190"/>
      <c r="LZU86" s="190"/>
      <c r="LZV86" s="190"/>
      <c r="LZW86" s="190"/>
      <c r="LZX86" s="190"/>
      <c r="LZY86" s="190"/>
      <c r="LZZ86" s="190"/>
      <c r="MAA86" s="190"/>
      <c r="MAB86" s="190"/>
      <c r="MAC86" s="190"/>
      <c r="MAD86" s="190"/>
      <c r="MAE86" s="190"/>
      <c r="MAF86" s="190"/>
      <c r="MAG86" s="190"/>
      <c r="MAH86" s="190"/>
      <c r="MAI86" s="190"/>
      <c r="MAJ86" s="190"/>
      <c r="MAK86" s="190"/>
      <c r="MAL86" s="190"/>
      <c r="MAM86" s="190"/>
      <c r="MAN86" s="190"/>
      <c r="MAO86" s="190"/>
      <c r="MAP86" s="190"/>
      <c r="MAQ86" s="190"/>
      <c r="MAR86" s="190"/>
      <c r="MAS86" s="190"/>
      <c r="MAT86" s="190"/>
      <c r="MAU86" s="190"/>
      <c r="MAV86" s="190"/>
      <c r="MAW86" s="190"/>
      <c r="MAX86" s="190"/>
      <c r="MAY86" s="190"/>
      <c r="MAZ86" s="190"/>
      <c r="MBA86" s="190"/>
      <c r="MBB86" s="190"/>
      <c r="MBC86" s="190"/>
      <c r="MBD86" s="190"/>
      <c r="MBE86" s="190"/>
      <c r="MBF86" s="190"/>
      <c r="MBG86" s="190"/>
      <c r="MBH86" s="190"/>
      <c r="MBI86" s="190"/>
      <c r="MBJ86" s="190"/>
      <c r="MBK86" s="190"/>
      <c r="MBL86" s="190"/>
      <c r="MBM86" s="190"/>
      <c r="MBN86" s="190"/>
      <c r="MBO86" s="190"/>
      <c r="MBP86" s="190"/>
      <c r="MBQ86" s="190"/>
      <c r="MBR86" s="190"/>
      <c r="MBS86" s="190"/>
      <c r="MBT86" s="190"/>
      <c r="MBU86" s="190"/>
      <c r="MBV86" s="190"/>
      <c r="MBW86" s="190"/>
      <c r="MBX86" s="190"/>
      <c r="MBY86" s="190"/>
      <c r="MBZ86" s="190"/>
      <c r="MCA86" s="190"/>
      <c r="MCB86" s="190"/>
      <c r="MCC86" s="190"/>
      <c r="MCD86" s="190"/>
      <c r="MCE86" s="190"/>
      <c r="MCF86" s="190"/>
      <c r="MCG86" s="190"/>
      <c r="MCH86" s="190"/>
      <c r="MCI86" s="190"/>
      <c r="MCJ86" s="190"/>
      <c r="MCK86" s="190"/>
      <c r="MCL86" s="190"/>
      <c r="MCM86" s="190"/>
      <c r="MCN86" s="190"/>
      <c r="MCO86" s="190"/>
      <c r="MCP86" s="190"/>
      <c r="MCQ86" s="190"/>
      <c r="MCR86" s="190"/>
      <c r="MCS86" s="190"/>
      <c r="MCT86" s="190"/>
      <c r="MCU86" s="190"/>
      <c r="MCV86" s="190"/>
      <c r="MCW86" s="190"/>
      <c r="MCX86" s="190"/>
      <c r="MCY86" s="190"/>
      <c r="MCZ86" s="190"/>
      <c r="MDA86" s="190"/>
      <c r="MDB86" s="190"/>
      <c r="MDC86" s="190"/>
      <c r="MDD86" s="190"/>
      <c r="MDE86" s="190"/>
      <c r="MDF86" s="190"/>
      <c r="MDG86" s="190"/>
      <c r="MDH86" s="190"/>
      <c r="MDI86" s="190"/>
      <c r="MDJ86" s="190"/>
      <c r="MDK86" s="190"/>
      <c r="MDL86" s="190"/>
      <c r="MDM86" s="190"/>
      <c r="MDN86" s="190"/>
      <c r="MDO86" s="190"/>
      <c r="MDP86" s="190"/>
      <c r="MDQ86" s="190"/>
      <c r="MDR86" s="190"/>
      <c r="MDS86" s="190"/>
      <c r="MDT86" s="190"/>
      <c r="MDU86" s="190"/>
      <c r="MDV86" s="190"/>
      <c r="MDW86" s="190"/>
      <c r="MDX86" s="190"/>
      <c r="MDY86" s="190"/>
      <c r="MDZ86" s="190"/>
      <c r="MEA86" s="190"/>
      <c r="MEB86" s="190"/>
      <c r="MEC86" s="190"/>
      <c r="MED86" s="190"/>
      <c r="MEE86" s="190"/>
      <c r="MEF86" s="190"/>
      <c r="MEG86" s="190"/>
      <c r="MEH86" s="190"/>
      <c r="MEI86" s="190"/>
      <c r="MEJ86" s="190"/>
      <c r="MEK86" s="190"/>
      <c r="MEL86" s="190"/>
      <c r="MEM86" s="190"/>
      <c r="MEN86" s="190"/>
      <c r="MEO86" s="190"/>
      <c r="MEP86" s="190"/>
      <c r="MEQ86" s="190"/>
      <c r="MER86" s="190"/>
      <c r="MES86" s="190"/>
      <c r="MET86" s="190"/>
      <c r="MEU86" s="190"/>
      <c r="MEV86" s="190"/>
      <c r="MEW86" s="190"/>
      <c r="MEX86" s="190"/>
      <c r="MEY86" s="190"/>
      <c r="MEZ86" s="190"/>
      <c r="MFA86" s="190"/>
      <c r="MFB86" s="190"/>
      <c r="MFC86" s="190"/>
      <c r="MFD86" s="190"/>
      <c r="MFE86" s="190"/>
      <c r="MFF86" s="190"/>
      <c r="MFG86" s="190"/>
      <c r="MFH86" s="190"/>
      <c r="MFI86" s="190"/>
      <c r="MFJ86" s="190"/>
      <c r="MFK86" s="190"/>
      <c r="MFL86" s="190"/>
      <c r="MFM86" s="190"/>
      <c r="MFN86" s="190"/>
      <c r="MFO86" s="190"/>
      <c r="MFP86" s="190"/>
      <c r="MFQ86" s="190"/>
      <c r="MFR86" s="190"/>
      <c r="MFS86" s="190"/>
      <c r="MFT86" s="190"/>
      <c r="MFU86" s="190"/>
      <c r="MFV86" s="190"/>
      <c r="MFW86" s="190"/>
      <c r="MFX86" s="190"/>
      <c r="MFY86" s="190"/>
      <c r="MFZ86" s="190"/>
      <c r="MGA86" s="190"/>
      <c r="MGB86" s="190"/>
      <c r="MGC86" s="190"/>
      <c r="MGD86" s="190"/>
      <c r="MGE86" s="190"/>
      <c r="MGF86" s="190"/>
      <c r="MGG86" s="190"/>
      <c r="MGH86" s="190"/>
      <c r="MGI86" s="190"/>
      <c r="MGJ86" s="190"/>
      <c r="MGK86" s="190"/>
      <c r="MGL86" s="190"/>
      <c r="MGM86" s="190"/>
      <c r="MGN86" s="190"/>
      <c r="MGO86" s="190"/>
      <c r="MGP86" s="190"/>
      <c r="MGQ86" s="190"/>
      <c r="MGR86" s="190"/>
      <c r="MGS86" s="190"/>
      <c r="MGT86" s="190"/>
      <c r="MGU86" s="190"/>
      <c r="MGV86" s="190"/>
      <c r="MGW86" s="190"/>
      <c r="MGX86" s="190"/>
      <c r="MGY86" s="190"/>
      <c r="MGZ86" s="190"/>
      <c r="MHA86" s="190"/>
      <c r="MHB86" s="190"/>
      <c r="MHC86" s="190"/>
      <c r="MHD86" s="190"/>
      <c r="MHE86" s="190"/>
      <c r="MHF86" s="190"/>
      <c r="MHG86" s="190"/>
      <c r="MHH86" s="190"/>
      <c r="MHI86" s="190"/>
      <c r="MHJ86" s="190"/>
      <c r="MHK86" s="190"/>
      <c r="MHL86" s="190"/>
      <c r="MHM86" s="190"/>
      <c r="MHN86" s="190"/>
      <c r="MHO86" s="190"/>
      <c r="MHP86" s="190"/>
      <c r="MHQ86" s="190"/>
      <c r="MHR86" s="190"/>
      <c r="MHS86" s="190"/>
      <c r="MHT86" s="190"/>
      <c r="MHU86" s="190"/>
      <c r="MHV86" s="190"/>
      <c r="MHW86" s="190"/>
      <c r="MHX86" s="190"/>
      <c r="MHY86" s="190"/>
      <c r="MHZ86" s="190"/>
      <c r="MIA86" s="190"/>
      <c r="MIB86" s="190"/>
      <c r="MIC86" s="190"/>
      <c r="MID86" s="190"/>
      <c r="MIE86" s="190"/>
      <c r="MIF86" s="190"/>
      <c r="MIG86" s="190"/>
      <c r="MIH86" s="190"/>
      <c r="MII86" s="190"/>
      <c r="MIJ86" s="190"/>
      <c r="MIK86" s="190"/>
      <c r="MIL86" s="190"/>
      <c r="MIM86" s="190"/>
      <c r="MIN86" s="190"/>
      <c r="MIO86" s="190"/>
      <c r="MIP86" s="190"/>
      <c r="MIQ86" s="190"/>
      <c r="MIR86" s="190"/>
      <c r="MIS86" s="190"/>
      <c r="MIT86" s="190"/>
      <c r="MIU86" s="190"/>
      <c r="MIV86" s="190"/>
      <c r="MIW86" s="190"/>
      <c r="MIX86" s="190"/>
      <c r="MIY86" s="190"/>
      <c r="MIZ86" s="190"/>
      <c r="MJA86" s="190"/>
      <c r="MJB86" s="190"/>
      <c r="MJC86" s="190"/>
      <c r="MJD86" s="190"/>
      <c r="MJE86" s="190"/>
      <c r="MJF86" s="190"/>
      <c r="MJG86" s="190"/>
      <c r="MJH86" s="190"/>
      <c r="MJI86" s="190"/>
      <c r="MJJ86" s="190"/>
      <c r="MJK86" s="190"/>
      <c r="MJL86" s="190"/>
      <c r="MJM86" s="190"/>
      <c r="MJN86" s="190"/>
      <c r="MJO86" s="190"/>
      <c r="MJP86" s="190"/>
      <c r="MJQ86" s="190"/>
      <c r="MJR86" s="190"/>
      <c r="MJS86" s="190"/>
      <c r="MJT86" s="190"/>
      <c r="MJU86" s="190"/>
      <c r="MJV86" s="190"/>
      <c r="MJW86" s="190"/>
      <c r="MJX86" s="190"/>
      <c r="MJY86" s="190"/>
      <c r="MJZ86" s="190"/>
      <c r="MKA86" s="190"/>
      <c r="MKB86" s="190"/>
      <c r="MKC86" s="190"/>
      <c r="MKD86" s="190"/>
      <c r="MKE86" s="190"/>
      <c r="MKF86" s="190"/>
      <c r="MKG86" s="190"/>
      <c r="MKH86" s="190"/>
      <c r="MKI86" s="190"/>
      <c r="MKJ86" s="190"/>
      <c r="MKK86" s="190"/>
      <c r="MKL86" s="190"/>
      <c r="MKM86" s="190"/>
      <c r="MKN86" s="190"/>
      <c r="MKO86" s="190"/>
      <c r="MKP86" s="190"/>
      <c r="MKQ86" s="190"/>
      <c r="MKR86" s="190"/>
      <c r="MKS86" s="190"/>
      <c r="MKT86" s="190"/>
      <c r="MKU86" s="190"/>
      <c r="MKV86" s="190"/>
      <c r="MKW86" s="190"/>
      <c r="MKX86" s="190"/>
      <c r="MKY86" s="190"/>
      <c r="MKZ86" s="190"/>
      <c r="MLA86" s="190"/>
      <c r="MLB86" s="190"/>
      <c r="MLC86" s="190"/>
      <c r="MLD86" s="190"/>
      <c r="MLE86" s="190"/>
      <c r="MLF86" s="190"/>
      <c r="MLG86" s="190"/>
      <c r="MLH86" s="190"/>
      <c r="MLI86" s="190"/>
      <c r="MLJ86" s="190"/>
      <c r="MLK86" s="190"/>
      <c r="MLL86" s="190"/>
      <c r="MLM86" s="190"/>
      <c r="MLN86" s="190"/>
      <c r="MLO86" s="190"/>
      <c r="MLP86" s="190"/>
      <c r="MLQ86" s="190"/>
      <c r="MLR86" s="190"/>
      <c r="MLS86" s="190"/>
      <c r="MLT86" s="190"/>
      <c r="MLU86" s="190"/>
      <c r="MLV86" s="190"/>
      <c r="MLW86" s="190"/>
      <c r="MLX86" s="190"/>
      <c r="MLY86" s="190"/>
      <c r="MLZ86" s="190"/>
      <c r="MMA86" s="190"/>
      <c r="MMB86" s="190"/>
      <c r="MMC86" s="190"/>
      <c r="MMD86" s="190"/>
      <c r="MME86" s="190"/>
      <c r="MMF86" s="190"/>
      <c r="MMG86" s="190"/>
      <c r="MMH86" s="190"/>
      <c r="MMI86" s="190"/>
      <c r="MMJ86" s="190"/>
      <c r="MMK86" s="190"/>
      <c r="MML86" s="190"/>
      <c r="MMM86" s="190"/>
      <c r="MMN86" s="190"/>
      <c r="MMO86" s="190"/>
      <c r="MMP86" s="190"/>
      <c r="MMQ86" s="190"/>
      <c r="MMR86" s="190"/>
      <c r="MMS86" s="190"/>
      <c r="MMT86" s="190"/>
      <c r="MMU86" s="190"/>
      <c r="MMV86" s="190"/>
      <c r="MMW86" s="190"/>
      <c r="MMX86" s="190"/>
      <c r="MMY86" s="190"/>
      <c r="MMZ86" s="190"/>
      <c r="MNA86" s="190"/>
      <c r="MNB86" s="190"/>
      <c r="MNC86" s="190"/>
      <c r="MND86" s="190"/>
      <c r="MNE86" s="190"/>
      <c r="MNF86" s="190"/>
      <c r="MNG86" s="190"/>
      <c r="MNH86" s="190"/>
      <c r="MNI86" s="190"/>
      <c r="MNJ86" s="190"/>
      <c r="MNK86" s="190"/>
      <c r="MNL86" s="190"/>
      <c r="MNM86" s="190"/>
      <c r="MNN86" s="190"/>
      <c r="MNO86" s="190"/>
      <c r="MNP86" s="190"/>
      <c r="MNQ86" s="190"/>
      <c r="MNR86" s="190"/>
      <c r="MNS86" s="190"/>
      <c r="MNT86" s="190"/>
      <c r="MNU86" s="190"/>
      <c r="MNV86" s="190"/>
      <c r="MNW86" s="190"/>
      <c r="MNX86" s="190"/>
      <c r="MNY86" s="190"/>
      <c r="MNZ86" s="190"/>
      <c r="MOA86" s="190"/>
      <c r="MOB86" s="190"/>
      <c r="MOC86" s="190"/>
      <c r="MOD86" s="190"/>
      <c r="MOE86" s="190"/>
      <c r="MOF86" s="190"/>
      <c r="MOG86" s="190"/>
      <c r="MOH86" s="190"/>
      <c r="MOI86" s="190"/>
      <c r="MOJ86" s="190"/>
      <c r="MOK86" s="190"/>
      <c r="MOL86" s="190"/>
      <c r="MOM86" s="190"/>
      <c r="MON86" s="190"/>
      <c r="MOO86" s="190"/>
      <c r="MOP86" s="190"/>
      <c r="MOQ86" s="190"/>
      <c r="MOR86" s="190"/>
      <c r="MOS86" s="190"/>
      <c r="MOT86" s="190"/>
      <c r="MOU86" s="190"/>
      <c r="MOV86" s="190"/>
      <c r="MOW86" s="190"/>
      <c r="MOX86" s="190"/>
      <c r="MOY86" s="190"/>
      <c r="MOZ86" s="190"/>
      <c r="MPA86" s="190"/>
      <c r="MPB86" s="190"/>
      <c r="MPC86" s="190"/>
      <c r="MPD86" s="190"/>
      <c r="MPE86" s="190"/>
      <c r="MPF86" s="190"/>
      <c r="MPG86" s="190"/>
      <c r="MPH86" s="190"/>
      <c r="MPI86" s="190"/>
      <c r="MPJ86" s="190"/>
      <c r="MPK86" s="190"/>
      <c r="MPL86" s="190"/>
      <c r="MPM86" s="190"/>
      <c r="MPN86" s="190"/>
      <c r="MPO86" s="190"/>
      <c r="MPP86" s="190"/>
      <c r="MPQ86" s="190"/>
      <c r="MPR86" s="190"/>
      <c r="MPS86" s="190"/>
      <c r="MPT86" s="190"/>
      <c r="MPU86" s="190"/>
      <c r="MPV86" s="190"/>
      <c r="MPW86" s="190"/>
      <c r="MPX86" s="190"/>
      <c r="MPY86" s="190"/>
      <c r="MPZ86" s="190"/>
      <c r="MQA86" s="190"/>
      <c r="MQB86" s="190"/>
      <c r="MQC86" s="190"/>
      <c r="MQD86" s="190"/>
      <c r="MQE86" s="190"/>
      <c r="MQF86" s="190"/>
      <c r="MQG86" s="190"/>
      <c r="MQH86" s="190"/>
      <c r="MQI86" s="190"/>
      <c r="MQJ86" s="190"/>
      <c r="MQK86" s="190"/>
      <c r="MQL86" s="190"/>
      <c r="MQM86" s="190"/>
      <c r="MQN86" s="190"/>
      <c r="MQO86" s="190"/>
      <c r="MQP86" s="190"/>
      <c r="MQQ86" s="190"/>
      <c r="MQR86" s="190"/>
      <c r="MQS86" s="190"/>
      <c r="MQT86" s="190"/>
      <c r="MQU86" s="190"/>
      <c r="MQV86" s="190"/>
      <c r="MQW86" s="190"/>
      <c r="MQX86" s="190"/>
      <c r="MQY86" s="190"/>
      <c r="MQZ86" s="190"/>
      <c r="MRA86" s="190"/>
      <c r="MRB86" s="190"/>
      <c r="MRC86" s="190"/>
      <c r="MRD86" s="190"/>
      <c r="MRE86" s="190"/>
      <c r="MRF86" s="190"/>
      <c r="MRG86" s="190"/>
      <c r="MRH86" s="190"/>
      <c r="MRI86" s="190"/>
      <c r="MRJ86" s="190"/>
      <c r="MRK86" s="190"/>
      <c r="MRL86" s="190"/>
      <c r="MRM86" s="190"/>
      <c r="MRN86" s="190"/>
      <c r="MRO86" s="190"/>
      <c r="MRP86" s="190"/>
      <c r="MRQ86" s="190"/>
      <c r="MRR86" s="190"/>
      <c r="MRS86" s="190"/>
      <c r="MRT86" s="190"/>
      <c r="MRU86" s="190"/>
      <c r="MRV86" s="190"/>
      <c r="MRW86" s="190"/>
      <c r="MRX86" s="190"/>
      <c r="MRY86" s="190"/>
      <c r="MRZ86" s="190"/>
      <c r="MSA86" s="190"/>
      <c r="MSB86" s="190"/>
      <c r="MSC86" s="190"/>
      <c r="MSD86" s="190"/>
      <c r="MSE86" s="190"/>
      <c r="MSF86" s="190"/>
      <c r="MSG86" s="190"/>
      <c r="MSH86" s="190"/>
      <c r="MSI86" s="190"/>
      <c r="MSJ86" s="190"/>
      <c r="MSK86" s="190"/>
      <c r="MSL86" s="190"/>
      <c r="MSM86" s="190"/>
      <c r="MSN86" s="190"/>
      <c r="MSO86" s="190"/>
      <c r="MSP86" s="190"/>
      <c r="MSQ86" s="190"/>
      <c r="MSR86" s="190"/>
      <c r="MSS86" s="190"/>
      <c r="MST86" s="190"/>
      <c r="MSU86" s="190"/>
      <c r="MSV86" s="190"/>
      <c r="MSW86" s="190"/>
      <c r="MSX86" s="190"/>
      <c r="MSY86" s="190"/>
      <c r="MSZ86" s="190"/>
      <c r="MTA86" s="190"/>
      <c r="MTB86" s="190"/>
      <c r="MTC86" s="190"/>
      <c r="MTD86" s="190"/>
      <c r="MTE86" s="190"/>
      <c r="MTF86" s="190"/>
      <c r="MTG86" s="190"/>
      <c r="MTH86" s="190"/>
      <c r="MTI86" s="190"/>
      <c r="MTJ86" s="190"/>
      <c r="MTK86" s="190"/>
      <c r="MTL86" s="190"/>
      <c r="MTM86" s="190"/>
      <c r="MTN86" s="190"/>
      <c r="MTO86" s="190"/>
      <c r="MTP86" s="190"/>
      <c r="MTQ86" s="190"/>
      <c r="MTR86" s="190"/>
      <c r="MTS86" s="190"/>
      <c r="MTT86" s="190"/>
      <c r="MTU86" s="190"/>
      <c r="MTV86" s="190"/>
      <c r="MTW86" s="190"/>
      <c r="MTX86" s="190"/>
      <c r="MTY86" s="190"/>
      <c r="MTZ86" s="190"/>
      <c r="MUA86" s="190"/>
      <c r="MUB86" s="190"/>
      <c r="MUC86" s="190"/>
      <c r="MUD86" s="190"/>
      <c r="MUE86" s="190"/>
      <c r="MUF86" s="190"/>
      <c r="MUG86" s="190"/>
      <c r="MUH86" s="190"/>
      <c r="MUI86" s="190"/>
      <c r="MUJ86" s="190"/>
      <c r="MUK86" s="190"/>
      <c r="MUL86" s="190"/>
      <c r="MUM86" s="190"/>
      <c r="MUN86" s="190"/>
      <c r="MUO86" s="190"/>
      <c r="MUP86" s="190"/>
      <c r="MUQ86" s="190"/>
      <c r="MUR86" s="190"/>
      <c r="MUS86" s="190"/>
      <c r="MUT86" s="190"/>
      <c r="MUU86" s="190"/>
      <c r="MUV86" s="190"/>
      <c r="MUW86" s="190"/>
      <c r="MUX86" s="190"/>
      <c r="MUY86" s="190"/>
      <c r="MUZ86" s="190"/>
      <c r="MVA86" s="190"/>
      <c r="MVB86" s="190"/>
      <c r="MVC86" s="190"/>
      <c r="MVD86" s="190"/>
      <c r="MVE86" s="190"/>
      <c r="MVF86" s="190"/>
      <c r="MVG86" s="190"/>
      <c r="MVH86" s="190"/>
      <c r="MVI86" s="190"/>
      <c r="MVJ86" s="190"/>
      <c r="MVK86" s="190"/>
      <c r="MVL86" s="190"/>
      <c r="MVM86" s="190"/>
      <c r="MVN86" s="190"/>
      <c r="MVO86" s="190"/>
      <c r="MVP86" s="190"/>
      <c r="MVQ86" s="190"/>
      <c r="MVR86" s="190"/>
      <c r="MVS86" s="190"/>
      <c r="MVT86" s="190"/>
      <c r="MVU86" s="190"/>
      <c r="MVV86" s="190"/>
      <c r="MVW86" s="190"/>
      <c r="MVX86" s="190"/>
      <c r="MVY86" s="190"/>
      <c r="MVZ86" s="190"/>
      <c r="MWA86" s="190"/>
      <c r="MWB86" s="190"/>
      <c r="MWC86" s="190"/>
      <c r="MWD86" s="190"/>
      <c r="MWE86" s="190"/>
      <c r="MWF86" s="190"/>
      <c r="MWG86" s="190"/>
      <c r="MWH86" s="190"/>
      <c r="MWI86" s="190"/>
      <c r="MWJ86" s="190"/>
      <c r="MWK86" s="190"/>
      <c r="MWL86" s="190"/>
      <c r="MWM86" s="190"/>
      <c r="MWN86" s="190"/>
      <c r="MWO86" s="190"/>
      <c r="MWP86" s="190"/>
      <c r="MWQ86" s="190"/>
      <c r="MWR86" s="190"/>
      <c r="MWS86" s="190"/>
      <c r="MWT86" s="190"/>
      <c r="MWU86" s="190"/>
      <c r="MWV86" s="190"/>
      <c r="MWW86" s="190"/>
      <c r="MWX86" s="190"/>
      <c r="MWY86" s="190"/>
      <c r="MWZ86" s="190"/>
      <c r="MXA86" s="190"/>
      <c r="MXB86" s="190"/>
      <c r="MXC86" s="190"/>
      <c r="MXD86" s="190"/>
      <c r="MXE86" s="190"/>
      <c r="MXF86" s="190"/>
      <c r="MXG86" s="190"/>
      <c r="MXH86" s="190"/>
      <c r="MXI86" s="190"/>
      <c r="MXJ86" s="190"/>
      <c r="MXK86" s="190"/>
      <c r="MXL86" s="190"/>
      <c r="MXM86" s="190"/>
      <c r="MXN86" s="190"/>
      <c r="MXO86" s="190"/>
      <c r="MXP86" s="190"/>
      <c r="MXQ86" s="190"/>
      <c r="MXR86" s="190"/>
      <c r="MXS86" s="190"/>
      <c r="MXT86" s="190"/>
      <c r="MXU86" s="190"/>
      <c r="MXV86" s="190"/>
      <c r="MXW86" s="190"/>
      <c r="MXX86" s="190"/>
      <c r="MXY86" s="190"/>
      <c r="MXZ86" s="190"/>
      <c r="MYA86" s="190"/>
      <c r="MYB86" s="190"/>
      <c r="MYC86" s="190"/>
      <c r="MYD86" s="190"/>
      <c r="MYE86" s="190"/>
      <c r="MYF86" s="190"/>
      <c r="MYG86" s="190"/>
      <c r="MYH86" s="190"/>
      <c r="MYI86" s="190"/>
      <c r="MYJ86" s="190"/>
      <c r="MYK86" s="190"/>
      <c r="MYL86" s="190"/>
      <c r="MYM86" s="190"/>
      <c r="MYN86" s="190"/>
      <c r="MYO86" s="190"/>
      <c r="MYP86" s="190"/>
      <c r="MYQ86" s="190"/>
      <c r="MYR86" s="190"/>
      <c r="MYS86" s="190"/>
      <c r="MYT86" s="190"/>
      <c r="MYU86" s="190"/>
      <c r="MYV86" s="190"/>
      <c r="MYW86" s="190"/>
      <c r="MYX86" s="190"/>
      <c r="MYY86" s="190"/>
      <c r="MYZ86" s="190"/>
      <c r="MZA86" s="190"/>
      <c r="MZB86" s="190"/>
      <c r="MZC86" s="190"/>
      <c r="MZD86" s="190"/>
      <c r="MZE86" s="190"/>
      <c r="MZF86" s="190"/>
      <c r="MZG86" s="190"/>
      <c r="MZH86" s="190"/>
      <c r="MZI86" s="190"/>
      <c r="MZJ86" s="190"/>
      <c r="MZK86" s="190"/>
      <c r="MZL86" s="190"/>
      <c r="MZM86" s="190"/>
      <c r="MZN86" s="190"/>
      <c r="MZO86" s="190"/>
      <c r="MZP86" s="190"/>
      <c r="MZQ86" s="190"/>
      <c r="MZR86" s="190"/>
      <c r="MZS86" s="190"/>
      <c r="MZT86" s="190"/>
      <c r="MZU86" s="190"/>
      <c r="MZV86" s="190"/>
      <c r="MZW86" s="190"/>
      <c r="MZX86" s="190"/>
      <c r="MZY86" s="190"/>
      <c r="MZZ86" s="190"/>
      <c r="NAA86" s="190"/>
      <c r="NAB86" s="190"/>
      <c r="NAC86" s="190"/>
      <c r="NAD86" s="190"/>
      <c r="NAE86" s="190"/>
      <c r="NAF86" s="190"/>
      <c r="NAG86" s="190"/>
      <c r="NAH86" s="190"/>
      <c r="NAI86" s="190"/>
      <c r="NAJ86" s="190"/>
      <c r="NAK86" s="190"/>
      <c r="NAL86" s="190"/>
      <c r="NAM86" s="190"/>
      <c r="NAN86" s="190"/>
      <c r="NAO86" s="190"/>
      <c r="NAP86" s="190"/>
      <c r="NAQ86" s="190"/>
      <c r="NAR86" s="190"/>
      <c r="NAS86" s="190"/>
      <c r="NAT86" s="190"/>
      <c r="NAU86" s="190"/>
      <c r="NAV86" s="190"/>
      <c r="NAW86" s="190"/>
      <c r="NAX86" s="190"/>
      <c r="NAY86" s="190"/>
      <c r="NAZ86" s="190"/>
      <c r="NBA86" s="190"/>
      <c r="NBB86" s="190"/>
      <c r="NBC86" s="190"/>
      <c r="NBD86" s="190"/>
      <c r="NBE86" s="190"/>
      <c r="NBF86" s="190"/>
      <c r="NBG86" s="190"/>
      <c r="NBH86" s="190"/>
      <c r="NBI86" s="190"/>
      <c r="NBJ86" s="190"/>
      <c r="NBK86" s="190"/>
      <c r="NBL86" s="190"/>
      <c r="NBM86" s="190"/>
      <c r="NBN86" s="190"/>
      <c r="NBO86" s="190"/>
      <c r="NBP86" s="190"/>
      <c r="NBQ86" s="190"/>
      <c r="NBR86" s="190"/>
      <c r="NBS86" s="190"/>
      <c r="NBT86" s="190"/>
      <c r="NBU86" s="190"/>
      <c r="NBV86" s="190"/>
      <c r="NBW86" s="190"/>
      <c r="NBX86" s="190"/>
      <c r="NBY86" s="190"/>
      <c r="NBZ86" s="190"/>
      <c r="NCA86" s="190"/>
      <c r="NCB86" s="190"/>
      <c r="NCC86" s="190"/>
      <c r="NCD86" s="190"/>
      <c r="NCE86" s="190"/>
      <c r="NCF86" s="190"/>
      <c r="NCG86" s="190"/>
      <c r="NCH86" s="190"/>
      <c r="NCI86" s="190"/>
      <c r="NCJ86" s="190"/>
      <c r="NCK86" s="190"/>
      <c r="NCL86" s="190"/>
      <c r="NCM86" s="190"/>
      <c r="NCN86" s="190"/>
      <c r="NCO86" s="190"/>
      <c r="NCP86" s="190"/>
      <c r="NCQ86" s="190"/>
      <c r="NCR86" s="190"/>
      <c r="NCS86" s="190"/>
      <c r="NCT86" s="190"/>
      <c r="NCU86" s="190"/>
      <c r="NCV86" s="190"/>
      <c r="NCW86" s="190"/>
      <c r="NCX86" s="190"/>
      <c r="NCY86" s="190"/>
      <c r="NCZ86" s="190"/>
      <c r="NDA86" s="190"/>
      <c r="NDB86" s="190"/>
      <c r="NDC86" s="190"/>
      <c r="NDD86" s="190"/>
      <c r="NDE86" s="190"/>
      <c r="NDF86" s="190"/>
      <c r="NDG86" s="190"/>
      <c r="NDH86" s="190"/>
      <c r="NDI86" s="190"/>
      <c r="NDJ86" s="190"/>
      <c r="NDK86" s="190"/>
      <c r="NDL86" s="190"/>
      <c r="NDM86" s="190"/>
      <c r="NDN86" s="190"/>
      <c r="NDO86" s="190"/>
      <c r="NDP86" s="190"/>
      <c r="NDQ86" s="190"/>
      <c r="NDR86" s="190"/>
      <c r="NDS86" s="190"/>
      <c r="NDT86" s="190"/>
      <c r="NDU86" s="190"/>
      <c r="NDV86" s="190"/>
      <c r="NDW86" s="190"/>
      <c r="NDX86" s="190"/>
      <c r="NDY86" s="190"/>
      <c r="NDZ86" s="190"/>
      <c r="NEA86" s="190"/>
      <c r="NEB86" s="190"/>
      <c r="NEC86" s="190"/>
      <c r="NED86" s="190"/>
      <c r="NEE86" s="190"/>
      <c r="NEF86" s="190"/>
      <c r="NEG86" s="190"/>
      <c r="NEH86" s="190"/>
      <c r="NEI86" s="190"/>
      <c r="NEJ86" s="190"/>
      <c r="NEK86" s="190"/>
      <c r="NEL86" s="190"/>
      <c r="NEM86" s="190"/>
      <c r="NEN86" s="190"/>
      <c r="NEO86" s="190"/>
      <c r="NEP86" s="190"/>
      <c r="NEQ86" s="190"/>
      <c r="NER86" s="190"/>
      <c r="NES86" s="190"/>
      <c r="NET86" s="190"/>
      <c r="NEU86" s="190"/>
      <c r="NEV86" s="190"/>
      <c r="NEW86" s="190"/>
      <c r="NEX86" s="190"/>
      <c r="NEY86" s="190"/>
      <c r="NEZ86" s="190"/>
      <c r="NFA86" s="190"/>
      <c r="NFB86" s="190"/>
      <c r="NFC86" s="190"/>
      <c r="NFD86" s="190"/>
      <c r="NFE86" s="190"/>
      <c r="NFF86" s="190"/>
      <c r="NFG86" s="190"/>
      <c r="NFH86" s="190"/>
      <c r="NFI86" s="190"/>
      <c r="NFJ86" s="190"/>
      <c r="NFK86" s="190"/>
      <c r="NFL86" s="190"/>
      <c r="NFM86" s="190"/>
      <c r="NFN86" s="190"/>
      <c r="NFO86" s="190"/>
      <c r="NFP86" s="190"/>
      <c r="NFQ86" s="190"/>
      <c r="NFR86" s="190"/>
      <c r="NFS86" s="190"/>
      <c r="NFT86" s="190"/>
      <c r="NFU86" s="190"/>
      <c r="NFV86" s="190"/>
      <c r="NFW86" s="190"/>
      <c r="NFX86" s="190"/>
      <c r="NFY86" s="190"/>
      <c r="NFZ86" s="190"/>
      <c r="NGA86" s="190"/>
      <c r="NGB86" s="190"/>
      <c r="NGC86" s="190"/>
      <c r="NGD86" s="190"/>
      <c r="NGE86" s="190"/>
      <c r="NGF86" s="190"/>
      <c r="NGG86" s="190"/>
      <c r="NGH86" s="190"/>
      <c r="NGI86" s="190"/>
      <c r="NGJ86" s="190"/>
      <c r="NGK86" s="190"/>
      <c r="NGL86" s="190"/>
      <c r="NGM86" s="190"/>
      <c r="NGN86" s="190"/>
      <c r="NGO86" s="190"/>
      <c r="NGP86" s="190"/>
      <c r="NGQ86" s="190"/>
      <c r="NGR86" s="190"/>
      <c r="NGS86" s="190"/>
      <c r="NGT86" s="190"/>
      <c r="NGU86" s="190"/>
      <c r="NGV86" s="190"/>
      <c r="NGW86" s="190"/>
      <c r="NGX86" s="190"/>
      <c r="NGY86" s="190"/>
      <c r="NGZ86" s="190"/>
      <c r="NHA86" s="190"/>
      <c r="NHB86" s="190"/>
      <c r="NHC86" s="190"/>
      <c r="NHD86" s="190"/>
      <c r="NHE86" s="190"/>
      <c r="NHF86" s="190"/>
      <c r="NHG86" s="190"/>
      <c r="NHH86" s="190"/>
      <c r="NHI86" s="190"/>
      <c r="NHJ86" s="190"/>
      <c r="NHK86" s="190"/>
      <c r="NHL86" s="190"/>
      <c r="NHM86" s="190"/>
      <c r="NHN86" s="190"/>
      <c r="NHO86" s="190"/>
      <c r="NHP86" s="190"/>
      <c r="NHQ86" s="190"/>
      <c r="NHR86" s="190"/>
      <c r="NHS86" s="190"/>
      <c r="NHT86" s="190"/>
      <c r="NHU86" s="190"/>
      <c r="NHV86" s="190"/>
      <c r="NHW86" s="190"/>
      <c r="NHX86" s="190"/>
      <c r="NHY86" s="190"/>
      <c r="NHZ86" s="190"/>
      <c r="NIA86" s="190"/>
      <c r="NIB86" s="190"/>
      <c r="NIC86" s="190"/>
      <c r="NID86" s="190"/>
      <c r="NIE86" s="190"/>
      <c r="NIF86" s="190"/>
      <c r="NIG86" s="190"/>
      <c r="NIH86" s="190"/>
      <c r="NII86" s="190"/>
      <c r="NIJ86" s="190"/>
      <c r="NIK86" s="190"/>
      <c r="NIL86" s="190"/>
      <c r="NIM86" s="190"/>
      <c r="NIN86" s="190"/>
      <c r="NIO86" s="190"/>
      <c r="NIP86" s="190"/>
      <c r="NIQ86" s="190"/>
      <c r="NIR86" s="190"/>
      <c r="NIS86" s="190"/>
      <c r="NIT86" s="190"/>
      <c r="NIU86" s="190"/>
      <c r="NIV86" s="190"/>
      <c r="NIW86" s="190"/>
      <c r="NIX86" s="190"/>
      <c r="NIY86" s="190"/>
      <c r="NIZ86" s="190"/>
      <c r="NJA86" s="190"/>
      <c r="NJB86" s="190"/>
      <c r="NJC86" s="190"/>
      <c r="NJD86" s="190"/>
      <c r="NJE86" s="190"/>
      <c r="NJF86" s="190"/>
      <c r="NJG86" s="190"/>
      <c r="NJH86" s="190"/>
      <c r="NJI86" s="190"/>
      <c r="NJJ86" s="190"/>
      <c r="NJK86" s="190"/>
      <c r="NJL86" s="190"/>
      <c r="NJM86" s="190"/>
      <c r="NJN86" s="190"/>
      <c r="NJO86" s="190"/>
      <c r="NJP86" s="190"/>
      <c r="NJQ86" s="190"/>
      <c r="NJR86" s="190"/>
      <c r="NJS86" s="190"/>
      <c r="NJT86" s="190"/>
      <c r="NJU86" s="190"/>
      <c r="NJV86" s="190"/>
      <c r="NJW86" s="190"/>
      <c r="NJX86" s="190"/>
      <c r="NJY86" s="190"/>
      <c r="NJZ86" s="190"/>
      <c r="NKA86" s="190"/>
      <c r="NKB86" s="190"/>
      <c r="NKC86" s="190"/>
      <c r="NKD86" s="190"/>
      <c r="NKE86" s="190"/>
      <c r="NKF86" s="190"/>
      <c r="NKG86" s="190"/>
      <c r="NKH86" s="190"/>
      <c r="NKI86" s="190"/>
      <c r="NKJ86" s="190"/>
      <c r="NKK86" s="190"/>
      <c r="NKL86" s="190"/>
      <c r="NKM86" s="190"/>
      <c r="NKN86" s="190"/>
      <c r="NKO86" s="190"/>
      <c r="NKP86" s="190"/>
      <c r="NKQ86" s="190"/>
      <c r="NKR86" s="190"/>
      <c r="NKS86" s="190"/>
      <c r="NKT86" s="190"/>
      <c r="NKU86" s="190"/>
      <c r="NKV86" s="190"/>
      <c r="NKW86" s="190"/>
      <c r="NKX86" s="190"/>
      <c r="NKY86" s="190"/>
      <c r="NKZ86" s="190"/>
      <c r="NLA86" s="190"/>
      <c r="NLB86" s="190"/>
      <c r="NLC86" s="190"/>
      <c r="NLD86" s="190"/>
      <c r="NLE86" s="190"/>
      <c r="NLF86" s="190"/>
      <c r="NLG86" s="190"/>
      <c r="NLH86" s="190"/>
      <c r="NLI86" s="190"/>
      <c r="NLJ86" s="190"/>
      <c r="NLK86" s="190"/>
      <c r="NLL86" s="190"/>
      <c r="NLM86" s="190"/>
      <c r="NLN86" s="190"/>
      <c r="NLO86" s="190"/>
      <c r="NLP86" s="190"/>
      <c r="NLQ86" s="190"/>
      <c r="NLR86" s="190"/>
      <c r="NLS86" s="190"/>
      <c r="NLT86" s="190"/>
      <c r="NLU86" s="190"/>
      <c r="NLV86" s="190"/>
      <c r="NLW86" s="190"/>
      <c r="NLX86" s="190"/>
      <c r="NLY86" s="190"/>
      <c r="NLZ86" s="190"/>
      <c r="NMA86" s="190"/>
      <c r="NMB86" s="190"/>
      <c r="NMC86" s="190"/>
      <c r="NMD86" s="190"/>
      <c r="NME86" s="190"/>
      <c r="NMF86" s="190"/>
      <c r="NMG86" s="190"/>
      <c r="NMH86" s="190"/>
      <c r="NMI86" s="190"/>
      <c r="NMJ86" s="190"/>
      <c r="NMK86" s="190"/>
      <c r="NML86" s="190"/>
      <c r="NMM86" s="190"/>
      <c r="NMN86" s="190"/>
      <c r="NMO86" s="190"/>
      <c r="NMP86" s="190"/>
      <c r="NMQ86" s="190"/>
      <c r="NMR86" s="190"/>
      <c r="NMS86" s="190"/>
      <c r="NMT86" s="190"/>
      <c r="NMU86" s="190"/>
      <c r="NMV86" s="190"/>
      <c r="NMW86" s="190"/>
      <c r="NMX86" s="190"/>
      <c r="NMY86" s="190"/>
      <c r="NMZ86" s="190"/>
      <c r="NNA86" s="190"/>
      <c r="NNB86" s="190"/>
      <c r="NNC86" s="190"/>
      <c r="NND86" s="190"/>
      <c r="NNE86" s="190"/>
      <c r="NNF86" s="190"/>
      <c r="NNG86" s="190"/>
      <c r="NNH86" s="190"/>
      <c r="NNI86" s="190"/>
      <c r="NNJ86" s="190"/>
      <c r="NNK86" s="190"/>
      <c r="NNL86" s="190"/>
      <c r="NNM86" s="190"/>
      <c r="NNN86" s="190"/>
      <c r="NNO86" s="190"/>
      <c r="NNP86" s="190"/>
      <c r="NNQ86" s="190"/>
      <c r="NNR86" s="190"/>
      <c r="NNS86" s="190"/>
      <c r="NNT86" s="190"/>
      <c r="NNU86" s="190"/>
      <c r="NNV86" s="190"/>
      <c r="NNW86" s="190"/>
      <c r="NNX86" s="190"/>
      <c r="NNY86" s="190"/>
      <c r="NNZ86" s="190"/>
      <c r="NOA86" s="190"/>
      <c r="NOB86" s="190"/>
      <c r="NOC86" s="190"/>
      <c r="NOD86" s="190"/>
      <c r="NOE86" s="190"/>
      <c r="NOF86" s="190"/>
      <c r="NOG86" s="190"/>
      <c r="NOH86" s="190"/>
      <c r="NOI86" s="190"/>
      <c r="NOJ86" s="190"/>
      <c r="NOK86" s="190"/>
      <c r="NOL86" s="190"/>
      <c r="NOM86" s="190"/>
      <c r="NON86" s="190"/>
      <c r="NOO86" s="190"/>
      <c r="NOP86" s="190"/>
      <c r="NOQ86" s="190"/>
      <c r="NOR86" s="190"/>
      <c r="NOS86" s="190"/>
      <c r="NOT86" s="190"/>
      <c r="NOU86" s="190"/>
      <c r="NOV86" s="190"/>
      <c r="NOW86" s="190"/>
      <c r="NOX86" s="190"/>
      <c r="NOY86" s="190"/>
      <c r="NOZ86" s="190"/>
      <c r="NPA86" s="190"/>
      <c r="NPB86" s="190"/>
      <c r="NPC86" s="190"/>
      <c r="NPD86" s="190"/>
      <c r="NPE86" s="190"/>
      <c r="NPF86" s="190"/>
      <c r="NPG86" s="190"/>
      <c r="NPH86" s="190"/>
      <c r="NPI86" s="190"/>
      <c r="NPJ86" s="190"/>
      <c r="NPK86" s="190"/>
      <c r="NPL86" s="190"/>
      <c r="NPM86" s="190"/>
      <c r="NPN86" s="190"/>
      <c r="NPO86" s="190"/>
      <c r="NPP86" s="190"/>
      <c r="NPQ86" s="190"/>
      <c r="NPR86" s="190"/>
      <c r="NPS86" s="190"/>
      <c r="NPT86" s="190"/>
      <c r="NPU86" s="190"/>
      <c r="NPV86" s="190"/>
      <c r="NPW86" s="190"/>
      <c r="NPX86" s="190"/>
      <c r="NPY86" s="190"/>
      <c r="NPZ86" s="190"/>
      <c r="NQA86" s="190"/>
      <c r="NQB86" s="190"/>
      <c r="NQC86" s="190"/>
      <c r="NQD86" s="190"/>
      <c r="NQE86" s="190"/>
      <c r="NQF86" s="190"/>
      <c r="NQG86" s="190"/>
      <c r="NQH86" s="190"/>
      <c r="NQI86" s="190"/>
      <c r="NQJ86" s="190"/>
      <c r="NQK86" s="190"/>
      <c r="NQL86" s="190"/>
      <c r="NQM86" s="190"/>
      <c r="NQN86" s="190"/>
      <c r="NQO86" s="190"/>
      <c r="NQP86" s="190"/>
      <c r="NQQ86" s="190"/>
      <c r="NQR86" s="190"/>
      <c r="NQS86" s="190"/>
      <c r="NQT86" s="190"/>
      <c r="NQU86" s="190"/>
      <c r="NQV86" s="190"/>
      <c r="NQW86" s="190"/>
      <c r="NQX86" s="190"/>
      <c r="NQY86" s="190"/>
      <c r="NQZ86" s="190"/>
      <c r="NRA86" s="190"/>
      <c r="NRB86" s="190"/>
      <c r="NRC86" s="190"/>
      <c r="NRD86" s="190"/>
      <c r="NRE86" s="190"/>
      <c r="NRF86" s="190"/>
      <c r="NRG86" s="190"/>
      <c r="NRH86" s="190"/>
      <c r="NRI86" s="190"/>
      <c r="NRJ86" s="190"/>
      <c r="NRK86" s="190"/>
      <c r="NRL86" s="190"/>
      <c r="NRM86" s="190"/>
      <c r="NRN86" s="190"/>
      <c r="NRO86" s="190"/>
      <c r="NRP86" s="190"/>
      <c r="NRQ86" s="190"/>
      <c r="NRR86" s="190"/>
      <c r="NRS86" s="190"/>
      <c r="NRT86" s="190"/>
      <c r="NRU86" s="190"/>
      <c r="NRV86" s="190"/>
      <c r="NRW86" s="190"/>
      <c r="NRX86" s="190"/>
      <c r="NRY86" s="190"/>
      <c r="NRZ86" s="190"/>
      <c r="NSA86" s="190"/>
      <c r="NSB86" s="190"/>
      <c r="NSC86" s="190"/>
      <c r="NSD86" s="190"/>
      <c r="NSE86" s="190"/>
      <c r="NSF86" s="190"/>
      <c r="NSG86" s="190"/>
      <c r="NSH86" s="190"/>
      <c r="NSI86" s="190"/>
      <c r="NSJ86" s="190"/>
      <c r="NSK86" s="190"/>
      <c r="NSL86" s="190"/>
      <c r="NSM86" s="190"/>
      <c r="NSN86" s="190"/>
      <c r="NSO86" s="190"/>
      <c r="NSP86" s="190"/>
      <c r="NSQ86" s="190"/>
      <c r="NSR86" s="190"/>
      <c r="NSS86" s="190"/>
      <c r="NST86" s="190"/>
      <c r="NSU86" s="190"/>
      <c r="NSV86" s="190"/>
      <c r="NSW86" s="190"/>
      <c r="NSX86" s="190"/>
      <c r="NSY86" s="190"/>
      <c r="NSZ86" s="190"/>
      <c r="NTA86" s="190"/>
      <c r="NTB86" s="190"/>
      <c r="NTC86" s="190"/>
      <c r="NTD86" s="190"/>
      <c r="NTE86" s="190"/>
      <c r="NTF86" s="190"/>
      <c r="NTG86" s="190"/>
      <c r="NTH86" s="190"/>
      <c r="NTI86" s="190"/>
      <c r="NTJ86" s="190"/>
      <c r="NTK86" s="190"/>
      <c r="NTL86" s="190"/>
      <c r="NTM86" s="190"/>
      <c r="NTN86" s="190"/>
      <c r="NTO86" s="190"/>
      <c r="NTP86" s="190"/>
      <c r="NTQ86" s="190"/>
      <c r="NTR86" s="190"/>
      <c r="NTS86" s="190"/>
      <c r="NTT86" s="190"/>
      <c r="NTU86" s="190"/>
      <c r="NTV86" s="190"/>
      <c r="NTW86" s="190"/>
      <c r="NTX86" s="190"/>
      <c r="NTY86" s="190"/>
      <c r="NTZ86" s="190"/>
      <c r="NUA86" s="190"/>
      <c r="NUB86" s="190"/>
      <c r="NUC86" s="190"/>
      <c r="NUD86" s="190"/>
      <c r="NUE86" s="190"/>
      <c r="NUF86" s="190"/>
      <c r="NUG86" s="190"/>
      <c r="NUH86" s="190"/>
      <c r="NUI86" s="190"/>
      <c r="NUJ86" s="190"/>
      <c r="NUK86" s="190"/>
      <c r="NUL86" s="190"/>
      <c r="NUM86" s="190"/>
      <c r="NUN86" s="190"/>
      <c r="NUO86" s="190"/>
      <c r="NUP86" s="190"/>
      <c r="NUQ86" s="190"/>
      <c r="NUR86" s="190"/>
      <c r="NUS86" s="190"/>
      <c r="NUT86" s="190"/>
      <c r="NUU86" s="190"/>
      <c r="NUV86" s="190"/>
      <c r="NUW86" s="190"/>
      <c r="NUX86" s="190"/>
      <c r="NUY86" s="190"/>
      <c r="NUZ86" s="190"/>
      <c r="NVA86" s="190"/>
      <c r="NVB86" s="190"/>
      <c r="NVC86" s="190"/>
      <c r="NVD86" s="190"/>
      <c r="NVE86" s="190"/>
      <c r="NVF86" s="190"/>
      <c r="NVG86" s="190"/>
      <c r="NVH86" s="190"/>
      <c r="NVI86" s="190"/>
      <c r="NVJ86" s="190"/>
      <c r="NVK86" s="190"/>
      <c r="NVL86" s="190"/>
      <c r="NVM86" s="190"/>
      <c r="NVN86" s="190"/>
      <c r="NVO86" s="190"/>
      <c r="NVP86" s="190"/>
      <c r="NVQ86" s="190"/>
      <c r="NVR86" s="190"/>
      <c r="NVS86" s="190"/>
      <c r="NVT86" s="190"/>
      <c r="NVU86" s="190"/>
      <c r="NVV86" s="190"/>
      <c r="NVW86" s="190"/>
      <c r="NVX86" s="190"/>
      <c r="NVY86" s="190"/>
      <c r="NVZ86" s="190"/>
      <c r="NWA86" s="190"/>
      <c r="NWB86" s="190"/>
      <c r="NWC86" s="190"/>
      <c r="NWD86" s="190"/>
      <c r="NWE86" s="190"/>
      <c r="NWF86" s="190"/>
      <c r="NWG86" s="190"/>
      <c r="NWH86" s="190"/>
      <c r="NWI86" s="190"/>
      <c r="NWJ86" s="190"/>
      <c r="NWK86" s="190"/>
      <c r="NWL86" s="190"/>
      <c r="NWM86" s="190"/>
      <c r="NWN86" s="190"/>
      <c r="NWO86" s="190"/>
      <c r="NWP86" s="190"/>
      <c r="NWQ86" s="190"/>
      <c r="NWR86" s="190"/>
      <c r="NWS86" s="190"/>
      <c r="NWT86" s="190"/>
      <c r="NWU86" s="190"/>
      <c r="NWV86" s="190"/>
      <c r="NWW86" s="190"/>
      <c r="NWX86" s="190"/>
      <c r="NWY86" s="190"/>
      <c r="NWZ86" s="190"/>
      <c r="NXA86" s="190"/>
      <c r="NXB86" s="190"/>
      <c r="NXC86" s="190"/>
      <c r="NXD86" s="190"/>
      <c r="NXE86" s="190"/>
      <c r="NXF86" s="190"/>
      <c r="NXG86" s="190"/>
      <c r="NXH86" s="190"/>
      <c r="NXI86" s="190"/>
      <c r="NXJ86" s="190"/>
      <c r="NXK86" s="190"/>
      <c r="NXL86" s="190"/>
      <c r="NXM86" s="190"/>
      <c r="NXN86" s="190"/>
      <c r="NXO86" s="190"/>
      <c r="NXP86" s="190"/>
      <c r="NXQ86" s="190"/>
      <c r="NXR86" s="190"/>
      <c r="NXS86" s="190"/>
      <c r="NXT86" s="190"/>
      <c r="NXU86" s="190"/>
      <c r="NXV86" s="190"/>
      <c r="NXW86" s="190"/>
      <c r="NXX86" s="190"/>
      <c r="NXY86" s="190"/>
      <c r="NXZ86" s="190"/>
      <c r="NYA86" s="190"/>
      <c r="NYB86" s="190"/>
      <c r="NYC86" s="190"/>
      <c r="NYD86" s="190"/>
      <c r="NYE86" s="190"/>
      <c r="NYF86" s="190"/>
      <c r="NYG86" s="190"/>
      <c r="NYH86" s="190"/>
      <c r="NYI86" s="190"/>
      <c r="NYJ86" s="190"/>
      <c r="NYK86" s="190"/>
      <c r="NYL86" s="190"/>
      <c r="NYM86" s="190"/>
      <c r="NYN86" s="190"/>
      <c r="NYO86" s="190"/>
      <c r="NYP86" s="190"/>
      <c r="NYQ86" s="190"/>
      <c r="NYR86" s="190"/>
      <c r="NYS86" s="190"/>
      <c r="NYT86" s="190"/>
      <c r="NYU86" s="190"/>
      <c r="NYV86" s="190"/>
      <c r="NYW86" s="190"/>
      <c r="NYX86" s="190"/>
      <c r="NYY86" s="190"/>
      <c r="NYZ86" s="190"/>
      <c r="NZA86" s="190"/>
      <c r="NZB86" s="190"/>
      <c r="NZC86" s="190"/>
      <c r="NZD86" s="190"/>
      <c r="NZE86" s="190"/>
      <c r="NZF86" s="190"/>
      <c r="NZG86" s="190"/>
      <c r="NZH86" s="190"/>
      <c r="NZI86" s="190"/>
      <c r="NZJ86" s="190"/>
      <c r="NZK86" s="190"/>
      <c r="NZL86" s="190"/>
      <c r="NZM86" s="190"/>
      <c r="NZN86" s="190"/>
      <c r="NZO86" s="190"/>
      <c r="NZP86" s="190"/>
      <c r="NZQ86" s="190"/>
      <c r="NZR86" s="190"/>
      <c r="NZS86" s="190"/>
      <c r="NZT86" s="190"/>
      <c r="NZU86" s="190"/>
      <c r="NZV86" s="190"/>
      <c r="NZW86" s="190"/>
      <c r="NZX86" s="190"/>
      <c r="NZY86" s="190"/>
      <c r="NZZ86" s="190"/>
      <c r="OAA86" s="190"/>
      <c r="OAB86" s="190"/>
      <c r="OAC86" s="190"/>
      <c r="OAD86" s="190"/>
      <c r="OAE86" s="190"/>
      <c r="OAF86" s="190"/>
      <c r="OAG86" s="190"/>
      <c r="OAH86" s="190"/>
      <c r="OAI86" s="190"/>
      <c r="OAJ86" s="190"/>
      <c r="OAK86" s="190"/>
      <c r="OAL86" s="190"/>
      <c r="OAM86" s="190"/>
      <c r="OAN86" s="190"/>
      <c r="OAO86" s="190"/>
      <c r="OAP86" s="190"/>
      <c r="OAQ86" s="190"/>
      <c r="OAR86" s="190"/>
      <c r="OAS86" s="190"/>
      <c r="OAT86" s="190"/>
      <c r="OAU86" s="190"/>
      <c r="OAV86" s="190"/>
      <c r="OAW86" s="190"/>
      <c r="OAX86" s="190"/>
      <c r="OAY86" s="190"/>
      <c r="OAZ86" s="190"/>
      <c r="OBA86" s="190"/>
      <c r="OBB86" s="190"/>
      <c r="OBC86" s="190"/>
      <c r="OBD86" s="190"/>
      <c r="OBE86" s="190"/>
      <c r="OBF86" s="190"/>
      <c r="OBG86" s="190"/>
      <c r="OBH86" s="190"/>
      <c r="OBI86" s="190"/>
      <c r="OBJ86" s="190"/>
      <c r="OBK86" s="190"/>
      <c r="OBL86" s="190"/>
      <c r="OBM86" s="190"/>
      <c r="OBN86" s="190"/>
      <c r="OBO86" s="190"/>
      <c r="OBP86" s="190"/>
      <c r="OBQ86" s="190"/>
      <c r="OBR86" s="190"/>
      <c r="OBS86" s="190"/>
      <c r="OBT86" s="190"/>
      <c r="OBU86" s="190"/>
      <c r="OBV86" s="190"/>
      <c r="OBW86" s="190"/>
      <c r="OBX86" s="190"/>
      <c r="OBY86" s="190"/>
      <c r="OBZ86" s="190"/>
      <c r="OCA86" s="190"/>
      <c r="OCB86" s="190"/>
      <c r="OCC86" s="190"/>
      <c r="OCD86" s="190"/>
      <c r="OCE86" s="190"/>
      <c r="OCF86" s="190"/>
      <c r="OCG86" s="190"/>
      <c r="OCH86" s="190"/>
      <c r="OCI86" s="190"/>
      <c r="OCJ86" s="190"/>
      <c r="OCK86" s="190"/>
      <c r="OCL86" s="190"/>
      <c r="OCM86" s="190"/>
      <c r="OCN86" s="190"/>
      <c r="OCO86" s="190"/>
      <c r="OCP86" s="190"/>
      <c r="OCQ86" s="190"/>
      <c r="OCR86" s="190"/>
      <c r="OCS86" s="190"/>
      <c r="OCT86" s="190"/>
      <c r="OCU86" s="190"/>
      <c r="OCV86" s="190"/>
      <c r="OCW86" s="190"/>
      <c r="OCX86" s="190"/>
      <c r="OCY86" s="190"/>
      <c r="OCZ86" s="190"/>
      <c r="ODA86" s="190"/>
      <c r="ODB86" s="190"/>
      <c r="ODC86" s="190"/>
      <c r="ODD86" s="190"/>
      <c r="ODE86" s="190"/>
      <c r="ODF86" s="190"/>
      <c r="ODG86" s="190"/>
      <c r="ODH86" s="190"/>
      <c r="ODI86" s="190"/>
      <c r="ODJ86" s="190"/>
      <c r="ODK86" s="190"/>
      <c r="ODL86" s="190"/>
      <c r="ODM86" s="190"/>
      <c r="ODN86" s="190"/>
      <c r="ODO86" s="190"/>
      <c r="ODP86" s="190"/>
      <c r="ODQ86" s="190"/>
      <c r="ODR86" s="190"/>
      <c r="ODS86" s="190"/>
      <c r="ODT86" s="190"/>
      <c r="ODU86" s="190"/>
      <c r="ODV86" s="190"/>
      <c r="ODW86" s="190"/>
      <c r="ODX86" s="190"/>
      <c r="ODY86" s="190"/>
      <c r="ODZ86" s="190"/>
      <c r="OEA86" s="190"/>
      <c r="OEB86" s="190"/>
      <c r="OEC86" s="190"/>
      <c r="OED86" s="190"/>
      <c r="OEE86" s="190"/>
      <c r="OEF86" s="190"/>
      <c r="OEG86" s="190"/>
      <c r="OEH86" s="190"/>
      <c r="OEI86" s="190"/>
      <c r="OEJ86" s="190"/>
      <c r="OEK86" s="190"/>
      <c r="OEL86" s="190"/>
      <c r="OEM86" s="190"/>
      <c r="OEN86" s="190"/>
      <c r="OEO86" s="190"/>
      <c r="OEP86" s="190"/>
      <c r="OEQ86" s="190"/>
      <c r="OER86" s="190"/>
      <c r="OES86" s="190"/>
      <c r="OET86" s="190"/>
      <c r="OEU86" s="190"/>
      <c r="OEV86" s="190"/>
      <c r="OEW86" s="190"/>
      <c r="OEX86" s="190"/>
      <c r="OEY86" s="190"/>
      <c r="OEZ86" s="190"/>
      <c r="OFA86" s="190"/>
      <c r="OFB86" s="190"/>
      <c r="OFC86" s="190"/>
      <c r="OFD86" s="190"/>
      <c r="OFE86" s="190"/>
      <c r="OFF86" s="190"/>
      <c r="OFG86" s="190"/>
      <c r="OFH86" s="190"/>
      <c r="OFI86" s="190"/>
      <c r="OFJ86" s="190"/>
      <c r="OFK86" s="190"/>
      <c r="OFL86" s="190"/>
      <c r="OFM86" s="190"/>
      <c r="OFN86" s="190"/>
      <c r="OFO86" s="190"/>
      <c r="OFP86" s="190"/>
      <c r="OFQ86" s="190"/>
      <c r="OFR86" s="190"/>
      <c r="OFS86" s="190"/>
      <c r="OFT86" s="190"/>
      <c r="OFU86" s="190"/>
      <c r="OFV86" s="190"/>
      <c r="OFW86" s="190"/>
      <c r="OFX86" s="190"/>
      <c r="OFY86" s="190"/>
      <c r="OFZ86" s="190"/>
      <c r="OGA86" s="190"/>
      <c r="OGB86" s="190"/>
      <c r="OGC86" s="190"/>
      <c r="OGD86" s="190"/>
      <c r="OGE86" s="190"/>
      <c r="OGF86" s="190"/>
      <c r="OGG86" s="190"/>
      <c r="OGH86" s="190"/>
      <c r="OGI86" s="190"/>
      <c r="OGJ86" s="190"/>
      <c r="OGK86" s="190"/>
      <c r="OGL86" s="190"/>
      <c r="OGM86" s="190"/>
      <c r="OGN86" s="190"/>
      <c r="OGO86" s="190"/>
      <c r="OGP86" s="190"/>
      <c r="OGQ86" s="190"/>
      <c r="OGR86" s="190"/>
      <c r="OGS86" s="190"/>
      <c r="OGT86" s="190"/>
      <c r="OGU86" s="190"/>
      <c r="OGV86" s="190"/>
      <c r="OGW86" s="190"/>
      <c r="OGX86" s="190"/>
      <c r="OGY86" s="190"/>
      <c r="OGZ86" s="190"/>
      <c r="OHA86" s="190"/>
      <c r="OHB86" s="190"/>
      <c r="OHC86" s="190"/>
      <c r="OHD86" s="190"/>
      <c r="OHE86" s="190"/>
      <c r="OHF86" s="190"/>
      <c r="OHG86" s="190"/>
      <c r="OHH86" s="190"/>
      <c r="OHI86" s="190"/>
      <c r="OHJ86" s="190"/>
      <c r="OHK86" s="190"/>
      <c r="OHL86" s="190"/>
      <c r="OHM86" s="190"/>
      <c r="OHN86" s="190"/>
      <c r="OHO86" s="190"/>
      <c r="OHP86" s="190"/>
      <c r="OHQ86" s="190"/>
      <c r="OHR86" s="190"/>
      <c r="OHS86" s="190"/>
      <c r="OHT86" s="190"/>
      <c r="OHU86" s="190"/>
      <c r="OHV86" s="190"/>
      <c r="OHW86" s="190"/>
      <c r="OHX86" s="190"/>
      <c r="OHY86" s="190"/>
      <c r="OHZ86" s="190"/>
      <c r="OIA86" s="190"/>
      <c r="OIB86" s="190"/>
      <c r="OIC86" s="190"/>
      <c r="OID86" s="190"/>
      <c r="OIE86" s="190"/>
      <c r="OIF86" s="190"/>
      <c r="OIG86" s="190"/>
      <c r="OIH86" s="190"/>
      <c r="OII86" s="190"/>
      <c r="OIJ86" s="190"/>
      <c r="OIK86" s="190"/>
      <c r="OIL86" s="190"/>
      <c r="OIM86" s="190"/>
      <c r="OIN86" s="190"/>
      <c r="OIO86" s="190"/>
      <c r="OIP86" s="190"/>
      <c r="OIQ86" s="190"/>
      <c r="OIR86" s="190"/>
      <c r="OIS86" s="190"/>
      <c r="OIT86" s="190"/>
      <c r="OIU86" s="190"/>
      <c r="OIV86" s="190"/>
      <c r="OIW86" s="190"/>
      <c r="OIX86" s="190"/>
      <c r="OIY86" s="190"/>
      <c r="OIZ86" s="190"/>
      <c r="OJA86" s="190"/>
      <c r="OJB86" s="190"/>
      <c r="OJC86" s="190"/>
      <c r="OJD86" s="190"/>
      <c r="OJE86" s="190"/>
      <c r="OJF86" s="190"/>
      <c r="OJG86" s="190"/>
      <c r="OJH86" s="190"/>
      <c r="OJI86" s="190"/>
      <c r="OJJ86" s="190"/>
      <c r="OJK86" s="190"/>
      <c r="OJL86" s="190"/>
      <c r="OJM86" s="190"/>
      <c r="OJN86" s="190"/>
      <c r="OJO86" s="190"/>
      <c r="OJP86" s="190"/>
      <c r="OJQ86" s="190"/>
      <c r="OJR86" s="190"/>
      <c r="OJS86" s="190"/>
      <c r="OJT86" s="190"/>
      <c r="OJU86" s="190"/>
      <c r="OJV86" s="190"/>
      <c r="OJW86" s="190"/>
      <c r="OJX86" s="190"/>
      <c r="OJY86" s="190"/>
      <c r="OJZ86" s="190"/>
      <c r="OKA86" s="190"/>
      <c r="OKB86" s="190"/>
      <c r="OKC86" s="190"/>
      <c r="OKD86" s="190"/>
      <c r="OKE86" s="190"/>
      <c r="OKF86" s="190"/>
      <c r="OKG86" s="190"/>
      <c r="OKH86" s="190"/>
      <c r="OKI86" s="190"/>
      <c r="OKJ86" s="190"/>
      <c r="OKK86" s="190"/>
      <c r="OKL86" s="190"/>
      <c r="OKM86" s="190"/>
      <c r="OKN86" s="190"/>
      <c r="OKO86" s="190"/>
      <c r="OKP86" s="190"/>
      <c r="OKQ86" s="190"/>
      <c r="OKR86" s="190"/>
      <c r="OKS86" s="190"/>
      <c r="OKT86" s="190"/>
      <c r="OKU86" s="190"/>
      <c r="OKV86" s="190"/>
      <c r="OKW86" s="190"/>
      <c r="OKX86" s="190"/>
      <c r="OKY86" s="190"/>
      <c r="OKZ86" s="190"/>
      <c r="OLA86" s="190"/>
      <c r="OLB86" s="190"/>
      <c r="OLC86" s="190"/>
      <c r="OLD86" s="190"/>
      <c r="OLE86" s="190"/>
      <c r="OLF86" s="190"/>
      <c r="OLG86" s="190"/>
      <c r="OLH86" s="190"/>
      <c r="OLI86" s="190"/>
      <c r="OLJ86" s="190"/>
      <c r="OLK86" s="190"/>
      <c r="OLL86" s="190"/>
      <c r="OLM86" s="190"/>
      <c r="OLN86" s="190"/>
      <c r="OLO86" s="190"/>
      <c r="OLP86" s="190"/>
      <c r="OLQ86" s="190"/>
      <c r="OLR86" s="190"/>
      <c r="OLS86" s="190"/>
      <c r="OLT86" s="190"/>
      <c r="OLU86" s="190"/>
      <c r="OLV86" s="190"/>
      <c r="OLW86" s="190"/>
      <c r="OLX86" s="190"/>
      <c r="OLY86" s="190"/>
      <c r="OLZ86" s="190"/>
      <c r="OMA86" s="190"/>
      <c r="OMB86" s="190"/>
      <c r="OMC86" s="190"/>
      <c r="OMD86" s="190"/>
      <c r="OME86" s="190"/>
      <c r="OMF86" s="190"/>
      <c r="OMG86" s="190"/>
      <c r="OMH86" s="190"/>
      <c r="OMI86" s="190"/>
      <c r="OMJ86" s="190"/>
      <c r="OMK86" s="190"/>
      <c r="OML86" s="190"/>
      <c r="OMM86" s="190"/>
      <c r="OMN86" s="190"/>
      <c r="OMO86" s="190"/>
      <c r="OMP86" s="190"/>
      <c r="OMQ86" s="190"/>
      <c r="OMR86" s="190"/>
      <c r="OMS86" s="190"/>
      <c r="OMT86" s="190"/>
      <c r="OMU86" s="190"/>
      <c r="OMV86" s="190"/>
      <c r="OMW86" s="190"/>
      <c r="OMX86" s="190"/>
      <c r="OMY86" s="190"/>
      <c r="OMZ86" s="190"/>
      <c r="ONA86" s="190"/>
      <c r="ONB86" s="190"/>
      <c r="ONC86" s="190"/>
      <c r="OND86" s="190"/>
      <c r="ONE86" s="190"/>
      <c r="ONF86" s="190"/>
      <c r="ONG86" s="190"/>
      <c r="ONH86" s="190"/>
      <c r="ONI86" s="190"/>
      <c r="ONJ86" s="190"/>
      <c r="ONK86" s="190"/>
      <c r="ONL86" s="190"/>
      <c r="ONM86" s="190"/>
      <c r="ONN86" s="190"/>
      <c r="ONO86" s="190"/>
      <c r="ONP86" s="190"/>
      <c r="ONQ86" s="190"/>
      <c r="ONR86" s="190"/>
      <c r="ONS86" s="190"/>
      <c r="ONT86" s="190"/>
      <c r="ONU86" s="190"/>
      <c r="ONV86" s="190"/>
      <c r="ONW86" s="190"/>
      <c r="ONX86" s="190"/>
      <c r="ONY86" s="190"/>
      <c r="ONZ86" s="190"/>
      <c r="OOA86" s="190"/>
      <c r="OOB86" s="190"/>
      <c r="OOC86" s="190"/>
      <c r="OOD86" s="190"/>
      <c r="OOE86" s="190"/>
      <c r="OOF86" s="190"/>
      <c r="OOG86" s="190"/>
      <c r="OOH86" s="190"/>
      <c r="OOI86" s="190"/>
      <c r="OOJ86" s="190"/>
      <c r="OOK86" s="190"/>
      <c r="OOL86" s="190"/>
      <c r="OOM86" s="190"/>
      <c r="OON86" s="190"/>
      <c r="OOO86" s="190"/>
      <c r="OOP86" s="190"/>
      <c r="OOQ86" s="190"/>
      <c r="OOR86" s="190"/>
      <c r="OOS86" s="190"/>
      <c r="OOT86" s="190"/>
      <c r="OOU86" s="190"/>
      <c r="OOV86" s="190"/>
      <c r="OOW86" s="190"/>
      <c r="OOX86" s="190"/>
      <c r="OOY86" s="190"/>
      <c r="OOZ86" s="190"/>
      <c r="OPA86" s="190"/>
      <c r="OPB86" s="190"/>
      <c r="OPC86" s="190"/>
      <c r="OPD86" s="190"/>
      <c r="OPE86" s="190"/>
      <c r="OPF86" s="190"/>
      <c r="OPG86" s="190"/>
      <c r="OPH86" s="190"/>
      <c r="OPI86" s="190"/>
      <c r="OPJ86" s="190"/>
      <c r="OPK86" s="190"/>
      <c r="OPL86" s="190"/>
      <c r="OPM86" s="190"/>
      <c r="OPN86" s="190"/>
      <c r="OPO86" s="190"/>
      <c r="OPP86" s="190"/>
      <c r="OPQ86" s="190"/>
      <c r="OPR86" s="190"/>
      <c r="OPS86" s="190"/>
      <c r="OPT86" s="190"/>
      <c r="OPU86" s="190"/>
      <c r="OPV86" s="190"/>
      <c r="OPW86" s="190"/>
      <c r="OPX86" s="190"/>
      <c r="OPY86" s="190"/>
      <c r="OPZ86" s="190"/>
      <c r="OQA86" s="190"/>
      <c r="OQB86" s="190"/>
      <c r="OQC86" s="190"/>
      <c r="OQD86" s="190"/>
      <c r="OQE86" s="190"/>
      <c r="OQF86" s="190"/>
      <c r="OQG86" s="190"/>
      <c r="OQH86" s="190"/>
      <c r="OQI86" s="190"/>
      <c r="OQJ86" s="190"/>
      <c r="OQK86" s="190"/>
      <c r="OQL86" s="190"/>
      <c r="OQM86" s="190"/>
      <c r="OQN86" s="190"/>
      <c r="OQO86" s="190"/>
      <c r="OQP86" s="190"/>
      <c r="OQQ86" s="190"/>
      <c r="OQR86" s="190"/>
      <c r="OQS86" s="190"/>
      <c r="OQT86" s="190"/>
      <c r="OQU86" s="190"/>
      <c r="OQV86" s="190"/>
      <c r="OQW86" s="190"/>
      <c r="OQX86" s="190"/>
      <c r="OQY86" s="190"/>
      <c r="OQZ86" s="190"/>
      <c r="ORA86" s="190"/>
      <c r="ORB86" s="190"/>
      <c r="ORC86" s="190"/>
      <c r="ORD86" s="190"/>
      <c r="ORE86" s="190"/>
      <c r="ORF86" s="190"/>
      <c r="ORG86" s="190"/>
      <c r="ORH86" s="190"/>
      <c r="ORI86" s="190"/>
      <c r="ORJ86" s="190"/>
      <c r="ORK86" s="190"/>
      <c r="ORL86" s="190"/>
      <c r="ORM86" s="190"/>
      <c r="ORN86" s="190"/>
      <c r="ORO86" s="190"/>
      <c r="ORP86" s="190"/>
      <c r="ORQ86" s="190"/>
      <c r="ORR86" s="190"/>
      <c r="ORS86" s="190"/>
      <c r="ORT86" s="190"/>
      <c r="ORU86" s="190"/>
      <c r="ORV86" s="190"/>
      <c r="ORW86" s="190"/>
      <c r="ORX86" s="190"/>
      <c r="ORY86" s="190"/>
      <c r="ORZ86" s="190"/>
      <c r="OSA86" s="190"/>
      <c r="OSB86" s="190"/>
      <c r="OSC86" s="190"/>
      <c r="OSD86" s="190"/>
      <c r="OSE86" s="190"/>
      <c r="OSF86" s="190"/>
      <c r="OSG86" s="190"/>
      <c r="OSH86" s="190"/>
      <c r="OSI86" s="190"/>
      <c r="OSJ86" s="190"/>
      <c r="OSK86" s="190"/>
      <c r="OSL86" s="190"/>
      <c r="OSM86" s="190"/>
      <c r="OSN86" s="190"/>
      <c r="OSO86" s="190"/>
      <c r="OSP86" s="190"/>
      <c r="OSQ86" s="190"/>
      <c r="OSR86" s="190"/>
      <c r="OSS86" s="190"/>
      <c r="OST86" s="190"/>
      <c r="OSU86" s="190"/>
      <c r="OSV86" s="190"/>
      <c r="OSW86" s="190"/>
      <c r="OSX86" s="190"/>
      <c r="OSY86" s="190"/>
      <c r="OSZ86" s="190"/>
      <c r="OTA86" s="190"/>
      <c r="OTB86" s="190"/>
      <c r="OTC86" s="190"/>
      <c r="OTD86" s="190"/>
      <c r="OTE86" s="190"/>
      <c r="OTF86" s="190"/>
      <c r="OTG86" s="190"/>
      <c r="OTH86" s="190"/>
      <c r="OTI86" s="190"/>
      <c r="OTJ86" s="190"/>
      <c r="OTK86" s="190"/>
      <c r="OTL86" s="190"/>
      <c r="OTM86" s="190"/>
      <c r="OTN86" s="190"/>
      <c r="OTO86" s="190"/>
      <c r="OTP86" s="190"/>
      <c r="OTQ86" s="190"/>
      <c r="OTR86" s="190"/>
      <c r="OTS86" s="190"/>
      <c r="OTT86" s="190"/>
      <c r="OTU86" s="190"/>
      <c r="OTV86" s="190"/>
      <c r="OTW86" s="190"/>
      <c r="OTX86" s="190"/>
      <c r="OTY86" s="190"/>
      <c r="OTZ86" s="190"/>
      <c r="OUA86" s="190"/>
      <c r="OUB86" s="190"/>
      <c r="OUC86" s="190"/>
      <c r="OUD86" s="190"/>
      <c r="OUE86" s="190"/>
      <c r="OUF86" s="190"/>
      <c r="OUG86" s="190"/>
      <c r="OUH86" s="190"/>
      <c r="OUI86" s="190"/>
      <c r="OUJ86" s="190"/>
      <c r="OUK86" s="190"/>
      <c r="OUL86" s="190"/>
      <c r="OUM86" s="190"/>
      <c r="OUN86" s="190"/>
      <c r="OUO86" s="190"/>
      <c r="OUP86" s="190"/>
      <c r="OUQ86" s="190"/>
      <c r="OUR86" s="190"/>
      <c r="OUS86" s="190"/>
      <c r="OUT86" s="190"/>
      <c r="OUU86" s="190"/>
      <c r="OUV86" s="190"/>
      <c r="OUW86" s="190"/>
      <c r="OUX86" s="190"/>
      <c r="OUY86" s="190"/>
      <c r="OUZ86" s="190"/>
      <c r="OVA86" s="190"/>
      <c r="OVB86" s="190"/>
      <c r="OVC86" s="190"/>
      <c r="OVD86" s="190"/>
      <c r="OVE86" s="190"/>
      <c r="OVF86" s="190"/>
      <c r="OVG86" s="190"/>
      <c r="OVH86" s="190"/>
      <c r="OVI86" s="190"/>
      <c r="OVJ86" s="190"/>
      <c r="OVK86" s="190"/>
      <c r="OVL86" s="190"/>
      <c r="OVM86" s="190"/>
      <c r="OVN86" s="190"/>
      <c r="OVO86" s="190"/>
      <c r="OVP86" s="190"/>
      <c r="OVQ86" s="190"/>
      <c r="OVR86" s="190"/>
      <c r="OVS86" s="190"/>
      <c r="OVT86" s="190"/>
      <c r="OVU86" s="190"/>
      <c r="OVV86" s="190"/>
      <c r="OVW86" s="190"/>
      <c r="OVX86" s="190"/>
      <c r="OVY86" s="190"/>
      <c r="OVZ86" s="190"/>
      <c r="OWA86" s="190"/>
      <c r="OWB86" s="190"/>
      <c r="OWC86" s="190"/>
      <c r="OWD86" s="190"/>
      <c r="OWE86" s="190"/>
      <c r="OWF86" s="190"/>
      <c r="OWG86" s="190"/>
      <c r="OWH86" s="190"/>
      <c r="OWI86" s="190"/>
      <c r="OWJ86" s="190"/>
      <c r="OWK86" s="190"/>
      <c r="OWL86" s="190"/>
      <c r="OWM86" s="190"/>
      <c r="OWN86" s="190"/>
      <c r="OWO86" s="190"/>
      <c r="OWP86" s="190"/>
      <c r="OWQ86" s="190"/>
      <c r="OWR86" s="190"/>
      <c r="OWS86" s="190"/>
      <c r="OWT86" s="190"/>
      <c r="OWU86" s="190"/>
      <c r="OWV86" s="190"/>
      <c r="OWW86" s="190"/>
      <c r="OWX86" s="190"/>
      <c r="OWY86" s="190"/>
      <c r="OWZ86" s="190"/>
      <c r="OXA86" s="190"/>
      <c r="OXB86" s="190"/>
      <c r="OXC86" s="190"/>
      <c r="OXD86" s="190"/>
      <c r="OXE86" s="190"/>
      <c r="OXF86" s="190"/>
      <c r="OXG86" s="190"/>
      <c r="OXH86" s="190"/>
      <c r="OXI86" s="190"/>
      <c r="OXJ86" s="190"/>
      <c r="OXK86" s="190"/>
      <c r="OXL86" s="190"/>
      <c r="OXM86" s="190"/>
      <c r="OXN86" s="190"/>
      <c r="OXO86" s="190"/>
      <c r="OXP86" s="190"/>
      <c r="OXQ86" s="190"/>
      <c r="OXR86" s="190"/>
      <c r="OXS86" s="190"/>
      <c r="OXT86" s="190"/>
      <c r="OXU86" s="190"/>
      <c r="OXV86" s="190"/>
      <c r="OXW86" s="190"/>
      <c r="OXX86" s="190"/>
      <c r="OXY86" s="190"/>
      <c r="OXZ86" s="190"/>
      <c r="OYA86" s="190"/>
      <c r="OYB86" s="190"/>
      <c r="OYC86" s="190"/>
      <c r="OYD86" s="190"/>
      <c r="OYE86" s="190"/>
      <c r="OYF86" s="190"/>
      <c r="OYG86" s="190"/>
      <c r="OYH86" s="190"/>
      <c r="OYI86" s="190"/>
      <c r="OYJ86" s="190"/>
      <c r="OYK86" s="190"/>
      <c r="OYL86" s="190"/>
      <c r="OYM86" s="190"/>
      <c r="OYN86" s="190"/>
      <c r="OYO86" s="190"/>
      <c r="OYP86" s="190"/>
      <c r="OYQ86" s="190"/>
      <c r="OYR86" s="190"/>
      <c r="OYS86" s="190"/>
      <c r="OYT86" s="190"/>
      <c r="OYU86" s="190"/>
      <c r="OYV86" s="190"/>
      <c r="OYW86" s="190"/>
      <c r="OYX86" s="190"/>
      <c r="OYY86" s="190"/>
      <c r="OYZ86" s="190"/>
      <c r="OZA86" s="190"/>
      <c r="OZB86" s="190"/>
      <c r="OZC86" s="190"/>
      <c r="OZD86" s="190"/>
      <c r="OZE86" s="190"/>
      <c r="OZF86" s="190"/>
      <c r="OZG86" s="190"/>
      <c r="OZH86" s="190"/>
      <c r="OZI86" s="190"/>
      <c r="OZJ86" s="190"/>
      <c r="OZK86" s="190"/>
      <c r="OZL86" s="190"/>
      <c r="OZM86" s="190"/>
      <c r="OZN86" s="190"/>
      <c r="OZO86" s="190"/>
      <c r="OZP86" s="190"/>
      <c r="OZQ86" s="190"/>
      <c r="OZR86" s="190"/>
      <c r="OZS86" s="190"/>
      <c r="OZT86" s="190"/>
      <c r="OZU86" s="190"/>
      <c r="OZV86" s="190"/>
      <c r="OZW86" s="190"/>
      <c r="OZX86" s="190"/>
      <c r="OZY86" s="190"/>
      <c r="OZZ86" s="190"/>
      <c r="PAA86" s="190"/>
      <c r="PAB86" s="190"/>
      <c r="PAC86" s="190"/>
      <c r="PAD86" s="190"/>
      <c r="PAE86" s="190"/>
      <c r="PAF86" s="190"/>
      <c r="PAG86" s="190"/>
      <c r="PAH86" s="190"/>
      <c r="PAI86" s="190"/>
      <c r="PAJ86" s="190"/>
      <c r="PAK86" s="190"/>
      <c r="PAL86" s="190"/>
      <c r="PAM86" s="190"/>
      <c r="PAN86" s="190"/>
      <c r="PAO86" s="190"/>
      <c r="PAP86" s="190"/>
      <c r="PAQ86" s="190"/>
      <c r="PAR86" s="190"/>
      <c r="PAS86" s="190"/>
      <c r="PAT86" s="190"/>
      <c r="PAU86" s="190"/>
      <c r="PAV86" s="190"/>
      <c r="PAW86" s="190"/>
      <c r="PAX86" s="190"/>
      <c r="PAY86" s="190"/>
      <c r="PAZ86" s="190"/>
      <c r="PBA86" s="190"/>
      <c r="PBB86" s="190"/>
      <c r="PBC86" s="190"/>
      <c r="PBD86" s="190"/>
      <c r="PBE86" s="190"/>
      <c r="PBF86" s="190"/>
      <c r="PBG86" s="190"/>
      <c r="PBH86" s="190"/>
      <c r="PBI86" s="190"/>
      <c r="PBJ86" s="190"/>
      <c r="PBK86" s="190"/>
      <c r="PBL86" s="190"/>
      <c r="PBM86" s="190"/>
      <c r="PBN86" s="190"/>
      <c r="PBO86" s="190"/>
      <c r="PBP86" s="190"/>
      <c r="PBQ86" s="190"/>
      <c r="PBR86" s="190"/>
      <c r="PBS86" s="190"/>
      <c r="PBT86" s="190"/>
      <c r="PBU86" s="190"/>
      <c r="PBV86" s="190"/>
      <c r="PBW86" s="190"/>
      <c r="PBX86" s="190"/>
      <c r="PBY86" s="190"/>
      <c r="PBZ86" s="190"/>
      <c r="PCA86" s="190"/>
      <c r="PCB86" s="190"/>
      <c r="PCC86" s="190"/>
      <c r="PCD86" s="190"/>
      <c r="PCE86" s="190"/>
      <c r="PCF86" s="190"/>
      <c r="PCG86" s="190"/>
      <c r="PCH86" s="190"/>
      <c r="PCI86" s="190"/>
      <c r="PCJ86" s="190"/>
      <c r="PCK86" s="190"/>
      <c r="PCL86" s="190"/>
      <c r="PCM86" s="190"/>
      <c r="PCN86" s="190"/>
      <c r="PCO86" s="190"/>
      <c r="PCP86" s="190"/>
      <c r="PCQ86" s="190"/>
      <c r="PCR86" s="190"/>
      <c r="PCS86" s="190"/>
      <c r="PCT86" s="190"/>
      <c r="PCU86" s="190"/>
      <c r="PCV86" s="190"/>
      <c r="PCW86" s="190"/>
      <c r="PCX86" s="190"/>
      <c r="PCY86" s="190"/>
      <c r="PCZ86" s="190"/>
      <c r="PDA86" s="190"/>
      <c r="PDB86" s="190"/>
      <c r="PDC86" s="190"/>
      <c r="PDD86" s="190"/>
      <c r="PDE86" s="190"/>
      <c r="PDF86" s="190"/>
      <c r="PDG86" s="190"/>
      <c r="PDH86" s="190"/>
      <c r="PDI86" s="190"/>
      <c r="PDJ86" s="190"/>
      <c r="PDK86" s="190"/>
      <c r="PDL86" s="190"/>
      <c r="PDM86" s="190"/>
      <c r="PDN86" s="190"/>
      <c r="PDO86" s="190"/>
      <c r="PDP86" s="190"/>
      <c r="PDQ86" s="190"/>
      <c r="PDR86" s="190"/>
      <c r="PDS86" s="190"/>
      <c r="PDT86" s="190"/>
      <c r="PDU86" s="190"/>
      <c r="PDV86" s="190"/>
      <c r="PDW86" s="190"/>
      <c r="PDX86" s="190"/>
      <c r="PDY86" s="190"/>
      <c r="PDZ86" s="190"/>
      <c r="PEA86" s="190"/>
      <c r="PEB86" s="190"/>
      <c r="PEC86" s="190"/>
      <c r="PED86" s="190"/>
      <c r="PEE86" s="190"/>
      <c r="PEF86" s="190"/>
      <c r="PEG86" s="190"/>
      <c r="PEH86" s="190"/>
      <c r="PEI86" s="190"/>
      <c r="PEJ86" s="190"/>
      <c r="PEK86" s="190"/>
      <c r="PEL86" s="190"/>
      <c r="PEM86" s="190"/>
      <c r="PEN86" s="190"/>
      <c r="PEO86" s="190"/>
      <c r="PEP86" s="190"/>
      <c r="PEQ86" s="190"/>
      <c r="PER86" s="190"/>
      <c r="PES86" s="190"/>
      <c r="PET86" s="190"/>
      <c r="PEU86" s="190"/>
      <c r="PEV86" s="190"/>
      <c r="PEW86" s="190"/>
      <c r="PEX86" s="190"/>
      <c r="PEY86" s="190"/>
      <c r="PEZ86" s="190"/>
      <c r="PFA86" s="190"/>
      <c r="PFB86" s="190"/>
      <c r="PFC86" s="190"/>
      <c r="PFD86" s="190"/>
      <c r="PFE86" s="190"/>
      <c r="PFF86" s="190"/>
      <c r="PFG86" s="190"/>
      <c r="PFH86" s="190"/>
      <c r="PFI86" s="190"/>
      <c r="PFJ86" s="190"/>
      <c r="PFK86" s="190"/>
      <c r="PFL86" s="190"/>
      <c r="PFM86" s="190"/>
      <c r="PFN86" s="190"/>
      <c r="PFO86" s="190"/>
      <c r="PFP86" s="190"/>
      <c r="PFQ86" s="190"/>
      <c r="PFR86" s="190"/>
      <c r="PFS86" s="190"/>
      <c r="PFT86" s="190"/>
      <c r="PFU86" s="190"/>
      <c r="PFV86" s="190"/>
      <c r="PFW86" s="190"/>
      <c r="PFX86" s="190"/>
      <c r="PFY86" s="190"/>
      <c r="PFZ86" s="190"/>
      <c r="PGA86" s="190"/>
      <c r="PGB86" s="190"/>
      <c r="PGC86" s="190"/>
      <c r="PGD86" s="190"/>
      <c r="PGE86" s="190"/>
      <c r="PGF86" s="190"/>
      <c r="PGG86" s="190"/>
      <c r="PGH86" s="190"/>
      <c r="PGI86" s="190"/>
      <c r="PGJ86" s="190"/>
      <c r="PGK86" s="190"/>
      <c r="PGL86" s="190"/>
      <c r="PGM86" s="190"/>
      <c r="PGN86" s="190"/>
      <c r="PGO86" s="190"/>
      <c r="PGP86" s="190"/>
      <c r="PGQ86" s="190"/>
      <c r="PGR86" s="190"/>
      <c r="PGS86" s="190"/>
      <c r="PGT86" s="190"/>
      <c r="PGU86" s="190"/>
      <c r="PGV86" s="190"/>
      <c r="PGW86" s="190"/>
      <c r="PGX86" s="190"/>
      <c r="PGY86" s="190"/>
      <c r="PGZ86" s="190"/>
      <c r="PHA86" s="190"/>
      <c r="PHB86" s="190"/>
      <c r="PHC86" s="190"/>
      <c r="PHD86" s="190"/>
      <c r="PHE86" s="190"/>
      <c r="PHF86" s="190"/>
      <c r="PHG86" s="190"/>
      <c r="PHH86" s="190"/>
      <c r="PHI86" s="190"/>
      <c r="PHJ86" s="190"/>
      <c r="PHK86" s="190"/>
      <c r="PHL86" s="190"/>
      <c r="PHM86" s="190"/>
      <c r="PHN86" s="190"/>
      <c r="PHO86" s="190"/>
      <c r="PHP86" s="190"/>
      <c r="PHQ86" s="190"/>
      <c r="PHR86" s="190"/>
      <c r="PHS86" s="190"/>
      <c r="PHT86" s="190"/>
      <c r="PHU86" s="190"/>
      <c r="PHV86" s="190"/>
      <c r="PHW86" s="190"/>
      <c r="PHX86" s="190"/>
      <c r="PHY86" s="190"/>
      <c r="PHZ86" s="190"/>
      <c r="PIA86" s="190"/>
      <c r="PIB86" s="190"/>
      <c r="PIC86" s="190"/>
      <c r="PID86" s="190"/>
      <c r="PIE86" s="190"/>
      <c r="PIF86" s="190"/>
      <c r="PIG86" s="190"/>
      <c r="PIH86" s="190"/>
      <c r="PII86" s="190"/>
      <c r="PIJ86" s="190"/>
      <c r="PIK86" s="190"/>
      <c r="PIL86" s="190"/>
      <c r="PIM86" s="190"/>
      <c r="PIN86" s="190"/>
      <c r="PIO86" s="190"/>
      <c r="PIP86" s="190"/>
      <c r="PIQ86" s="190"/>
      <c r="PIR86" s="190"/>
      <c r="PIS86" s="190"/>
      <c r="PIT86" s="190"/>
      <c r="PIU86" s="190"/>
      <c r="PIV86" s="190"/>
      <c r="PIW86" s="190"/>
      <c r="PIX86" s="190"/>
      <c r="PIY86" s="190"/>
      <c r="PIZ86" s="190"/>
      <c r="PJA86" s="190"/>
      <c r="PJB86" s="190"/>
      <c r="PJC86" s="190"/>
      <c r="PJD86" s="190"/>
      <c r="PJE86" s="190"/>
      <c r="PJF86" s="190"/>
      <c r="PJG86" s="190"/>
      <c r="PJH86" s="190"/>
      <c r="PJI86" s="190"/>
      <c r="PJJ86" s="190"/>
      <c r="PJK86" s="190"/>
      <c r="PJL86" s="190"/>
      <c r="PJM86" s="190"/>
      <c r="PJN86" s="190"/>
      <c r="PJO86" s="190"/>
      <c r="PJP86" s="190"/>
      <c r="PJQ86" s="190"/>
      <c r="PJR86" s="190"/>
      <c r="PJS86" s="190"/>
      <c r="PJT86" s="190"/>
      <c r="PJU86" s="190"/>
      <c r="PJV86" s="190"/>
      <c r="PJW86" s="190"/>
      <c r="PJX86" s="190"/>
      <c r="PJY86" s="190"/>
      <c r="PJZ86" s="190"/>
      <c r="PKA86" s="190"/>
      <c r="PKB86" s="190"/>
      <c r="PKC86" s="190"/>
      <c r="PKD86" s="190"/>
      <c r="PKE86" s="190"/>
      <c r="PKF86" s="190"/>
      <c r="PKG86" s="190"/>
      <c r="PKH86" s="190"/>
      <c r="PKI86" s="190"/>
      <c r="PKJ86" s="190"/>
      <c r="PKK86" s="190"/>
      <c r="PKL86" s="190"/>
      <c r="PKM86" s="190"/>
      <c r="PKN86" s="190"/>
      <c r="PKO86" s="190"/>
      <c r="PKP86" s="190"/>
      <c r="PKQ86" s="190"/>
      <c r="PKR86" s="190"/>
      <c r="PKS86" s="190"/>
      <c r="PKT86" s="190"/>
      <c r="PKU86" s="190"/>
      <c r="PKV86" s="190"/>
      <c r="PKW86" s="190"/>
      <c r="PKX86" s="190"/>
      <c r="PKY86" s="190"/>
      <c r="PKZ86" s="190"/>
      <c r="PLA86" s="190"/>
      <c r="PLB86" s="190"/>
      <c r="PLC86" s="190"/>
      <c r="PLD86" s="190"/>
      <c r="PLE86" s="190"/>
      <c r="PLF86" s="190"/>
      <c r="PLG86" s="190"/>
      <c r="PLH86" s="190"/>
      <c r="PLI86" s="190"/>
      <c r="PLJ86" s="190"/>
      <c r="PLK86" s="190"/>
      <c r="PLL86" s="190"/>
      <c r="PLM86" s="190"/>
      <c r="PLN86" s="190"/>
      <c r="PLO86" s="190"/>
      <c r="PLP86" s="190"/>
      <c r="PLQ86" s="190"/>
      <c r="PLR86" s="190"/>
      <c r="PLS86" s="190"/>
      <c r="PLT86" s="190"/>
      <c r="PLU86" s="190"/>
      <c r="PLV86" s="190"/>
      <c r="PLW86" s="190"/>
      <c r="PLX86" s="190"/>
      <c r="PLY86" s="190"/>
      <c r="PLZ86" s="190"/>
      <c r="PMA86" s="190"/>
      <c r="PMB86" s="190"/>
      <c r="PMC86" s="190"/>
      <c r="PMD86" s="190"/>
      <c r="PME86" s="190"/>
      <c r="PMF86" s="190"/>
      <c r="PMG86" s="190"/>
      <c r="PMH86" s="190"/>
      <c r="PMI86" s="190"/>
      <c r="PMJ86" s="190"/>
      <c r="PMK86" s="190"/>
      <c r="PML86" s="190"/>
      <c r="PMM86" s="190"/>
      <c r="PMN86" s="190"/>
      <c r="PMO86" s="190"/>
      <c r="PMP86" s="190"/>
      <c r="PMQ86" s="190"/>
      <c r="PMR86" s="190"/>
      <c r="PMS86" s="190"/>
      <c r="PMT86" s="190"/>
      <c r="PMU86" s="190"/>
      <c r="PMV86" s="190"/>
      <c r="PMW86" s="190"/>
      <c r="PMX86" s="190"/>
      <c r="PMY86" s="190"/>
      <c r="PMZ86" s="190"/>
      <c r="PNA86" s="190"/>
      <c r="PNB86" s="190"/>
      <c r="PNC86" s="190"/>
      <c r="PND86" s="190"/>
      <c r="PNE86" s="190"/>
      <c r="PNF86" s="190"/>
      <c r="PNG86" s="190"/>
      <c r="PNH86" s="190"/>
      <c r="PNI86" s="190"/>
      <c r="PNJ86" s="190"/>
      <c r="PNK86" s="190"/>
      <c r="PNL86" s="190"/>
      <c r="PNM86" s="190"/>
      <c r="PNN86" s="190"/>
      <c r="PNO86" s="190"/>
      <c r="PNP86" s="190"/>
      <c r="PNQ86" s="190"/>
      <c r="PNR86" s="190"/>
      <c r="PNS86" s="190"/>
      <c r="PNT86" s="190"/>
      <c r="PNU86" s="190"/>
      <c r="PNV86" s="190"/>
      <c r="PNW86" s="190"/>
      <c r="PNX86" s="190"/>
      <c r="PNY86" s="190"/>
      <c r="PNZ86" s="190"/>
      <c r="POA86" s="190"/>
      <c r="POB86" s="190"/>
      <c r="POC86" s="190"/>
      <c r="POD86" s="190"/>
      <c r="POE86" s="190"/>
      <c r="POF86" s="190"/>
      <c r="POG86" s="190"/>
      <c r="POH86" s="190"/>
      <c r="POI86" s="190"/>
      <c r="POJ86" s="190"/>
      <c r="POK86" s="190"/>
      <c r="POL86" s="190"/>
      <c r="POM86" s="190"/>
      <c r="PON86" s="190"/>
      <c r="POO86" s="190"/>
      <c r="POP86" s="190"/>
      <c r="POQ86" s="190"/>
      <c r="POR86" s="190"/>
      <c r="POS86" s="190"/>
      <c r="POT86" s="190"/>
      <c r="POU86" s="190"/>
      <c r="POV86" s="190"/>
      <c r="POW86" s="190"/>
      <c r="POX86" s="190"/>
      <c r="POY86" s="190"/>
      <c r="POZ86" s="190"/>
      <c r="PPA86" s="190"/>
      <c r="PPB86" s="190"/>
      <c r="PPC86" s="190"/>
      <c r="PPD86" s="190"/>
      <c r="PPE86" s="190"/>
      <c r="PPF86" s="190"/>
      <c r="PPG86" s="190"/>
      <c r="PPH86" s="190"/>
      <c r="PPI86" s="190"/>
      <c r="PPJ86" s="190"/>
      <c r="PPK86" s="190"/>
      <c r="PPL86" s="190"/>
      <c r="PPM86" s="190"/>
      <c r="PPN86" s="190"/>
      <c r="PPO86" s="190"/>
      <c r="PPP86" s="190"/>
      <c r="PPQ86" s="190"/>
      <c r="PPR86" s="190"/>
      <c r="PPS86" s="190"/>
      <c r="PPT86" s="190"/>
      <c r="PPU86" s="190"/>
      <c r="PPV86" s="190"/>
      <c r="PPW86" s="190"/>
      <c r="PPX86" s="190"/>
      <c r="PPY86" s="190"/>
      <c r="PPZ86" s="190"/>
      <c r="PQA86" s="190"/>
      <c r="PQB86" s="190"/>
      <c r="PQC86" s="190"/>
      <c r="PQD86" s="190"/>
      <c r="PQE86" s="190"/>
      <c r="PQF86" s="190"/>
      <c r="PQG86" s="190"/>
      <c r="PQH86" s="190"/>
      <c r="PQI86" s="190"/>
      <c r="PQJ86" s="190"/>
      <c r="PQK86" s="190"/>
      <c r="PQL86" s="190"/>
      <c r="PQM86" s="190"/>
      <c r="PQN86" s="190"/>
      <c r="PQO86" s="190"/>
      <c r="PQP86" s="190"/>
      <c r="PQQ86" s="190"/>
      <c r="PQR86" s="190"/>
      <c r="PQS86" s="190"/>
      <c r="PQT86" s="190"/>
      <c r="PQU86" s="190"/>
      <c r="PQV86" s="190"/>
      <c r="PQW86" s="190"/>
      <c r="PQX86" s="190"/>
      <c r="PQY86" s="190"/>
      <c r="PQZ86" s="190"/>
      <c r="PRA86" s="190"/>
      <c r="PRB86" s="190"/>
      <c r="PRC86" s="190"/>
      <c r="PRD86" s="190"/>
      <c r="PRE86" s="190"/>
      <c r="PRF86" s="190"/>
      <c r="PRG86" s="190"/>
      <c r="PRH86" s="190"/>
      <c r="PRI86" s="190"/>
      <c r="PRJ86" s="190"/>
      <c r="PRK86" s="190"/>
      <c r="PRL86" s="190"/>
      <c r="PRM86" s="190"/>
      <c r="PRN86" s="190"/>
      <c r="PRO86" s="190"/>
      <c r="PRP86" s="190"/>
      <c r="PRQ86" s="190"/>
      <c r="PRR86" s="190"/>
      <c r="PRS86" s="190"/>
      <c r="PRT86" s="190"/>
      <c r="PRU86" s="190"/>
      <c r="PRV86" s="190"/>
      <c r="PRW86" s="190"/>
      <c r="PRX86" s="190"/>
      <c r="PRY86" s="190"/>
      <c r="PRZ86" s="190"/>
      <c r="PSA86" s="190"/>
      <c r="PSB86" s="190"/>
      <c r="PSC86" s="190"/>
      <c r="PSD86" s="190"/>
      <c r="PSE86" s="190"/>
      <c r="PSF86" s="190"/>
      <c r="PSG86" s="190"/>
      <c r="PSH86" s="190"/>
      <c r="PSI86" s="190"/>
      <c r="PSJ86" s="190"/>
      <c r="PSK86" s="190"/>
      <c r="PSL86" s="190"/>
      <c r="PSM86" s="190"/>
      <c r="PSN86" s="190"/>
      <c r="PSO86" s="190"/>
      <c r="PSP86" s="190"/>
      <c r="PSQ86" s="190"/>
      <c r="PSR86" s="190"/>
      <c r="PSS86" s="190"/>
      <c r="PST86" s="190"/>
      <c r="PSU86" s="190"/>
      <c r="PSV86" s="190"/>
      <c r="PSW86" s="190"/>
      <c r="PSX86" s="190"/>
      <c r="PSY86" s="190"/>
      <c r="PSZ86" s="190"/>
      <c r="PTA86" s="190"/>
      <c r="PTB86" s="190"/>
      <c r="PTC86" s="190"/>
      <c r="PTD86" s="190"/>
      <c r="PTE86" s="190"/>
      <c r="PTF86" s="190"/>
      <c r="PTG86" s="190"/>
      <c r="PTH86" s="190"/>
      <c r="PTI86" s="190"/>
      <c r="PTJ86" s="190"/>
      <c r="PTK86" s="190"/>
      <c r="PTL86" s="190"/>
      <c r="PTM86" s="190"/>
      <c r="PTN86" s="190"/>
      <c r="PTO86" s="190"/>
      <c r="PTP86" s="190"/>
      <c r="PTQ86" s="190"/>
      <c r="PTR86" s="190"/>
      <c r="PTS86" s="190"/>
      <c r="PTT86" s="190"/>
      <c r="PTU86" s="190"/>
      <c r="PTV86" s="190"/>
      <c r="PTW86" s="190"/>
      <c r="PTX86" s="190"/>
      <c r="PTY86" s="190"/>
      <c r="PTZ86" s="190"/>
      <c r="PUA86" s="190"/>
      <c r="PUB86" s="190"/>
      <c r="PUC86" s="190"/>
      <c r="PUD86" s="190"/>
      <c r="PUE86" s="190"/>
      <c r="PUF86" s="190"/>
      <c r="PUG86" s="190"/>
      <c r="PUH86" s="190"/>
      <c r="PUI86" s="190"/>
      <c r="PUJ86" s="190"/>
      <c r="PUK86" s="190"/>
      <c r="PUL86" s="190"/>
      <c r="PUM86" s="190"/>
      <c r="PUN86" s="190"/>
      <c r="PUO86" s="190"/>
      <c r="PUP86" s="190"/>
      <c r="PUQ86" s="190"/>
      <c r="PUR86" s="190"/>
      <c r="PUS86" s="190"/>
      <c r="PUT86" s="190"/>
      <c r="PUU86" s="190"/>
      <c r="PUV86" s="190"/>
      <c r="PUW86" s="190"/>
      <c r="PUX86" s="190"/>
      <c r="PUY86" s="190"/>
      <c r="PUZ86" s="190"/>
      <c r="PVA86" s="190"/>
      <c r="PVB86" s="190"/>
      <c r="PVC86" s="190"/>
      <c r="PVD86" s="190"/>
      <c r="PVE86" s="190"/>
      <c r="PVF86" s="190"/>
      <c r="PVG86" s="190"/>
      <c r="PVH86" s="190"/>
      <c r="PVI86" s="190"/>
      <c r="PVJ86" s="190"/>
      <c r="PVK86" s="190"/>
      <c r="PVL86" s="190"/>
      <c r="PVM86" s="190"/>
      <c r="PVN86" s="190"/>
      <c r="PVO86" s="190"/>
      <c r="PVP86" s="190"/>
      <c r="PVQ86" s="190"/>
      <c r="PVR86" s="190"/>
      <c r="PVS86" s="190"/>
      <c r="PVT86" s="190"/>
      <c r="PVU86" s="190"/>
      <c r="PVV86" s="190"/>
      <c r="PVW86" s="190"/>
      <c r="PVX86" s="190"/>
      <c r="PVY86" s="190"/>
      <c r="PVZ86" s="190"/>
      <c r="PWA86" s="190"/>
      <c r="PWB86" s="190"/>
      <c r="PWC86" s="190"/>
      <c r="PWD86" s="190"/>
      <c r="PWE86" s="190"/>
      <c r="PWF86" s="190"/>
      <c r="PWG86" s="190"/>
      <c r="PWH86" s="190"/>
      <c r="PWI86" s="190"/>
      <c r="PWJ86" s="190"/>
      <c r="PWK86" s="190"/>
      <c r="PWL86" s="190"/>
      <c r="PWM86" s="190"/>
      <c r="PWN86" s="190"/>
      <c r="PWO86" s="190"/>
      <c r="PWP86" s="190"/>
      <c r="PWQ86" s="190"/>
      <c r="PWR86" s="190"/>
      <c r="PWS86" s="190"/>
      <c r="PWT86" s="190"/>
      <c r="PWU86" s="190"/>
      <c r="PWV86" s="190"/>
      <c r="PWW86" s="190"/>
      <c r="PWX86" s="190"/>
      <c r="PWY86" s="190"/>
      <c r="PWZ86" s="190"/>
      <c r="PXA86" s="190"/>
      <c r="PXB86" s="190"/>
      <c r="PXC86" s="190"/>
      <c r="PXD86" s="190"/>
      <c r="PXE86" s="190"/>
      <c r="PXF86" s="190"/>
      <c r="PXG86" s="190"/>
      <c r="PXH86" s="190"/>
      <c r="PXI86" s="190"/>
      <c r="PXJ86" s="190"/>
      <c r="PXK86" s="190"/>
      <c r="PXL86" s="190"/>
      <c r="PXM86" s="190"/>
      <c r="PXN86" s="190"/>
      <c r="PXO86" s="190"/>
      <c r="PXP86" s="190"/>
      <c r="PXQ86" s="190"/>
      <c r="PXR86" s="190"/>
      <c r="PXS86" s="190"/>
      <c r="PXT86" s="190"/>
      <c r="PXU86" s="190"/>
      <c r="PXV86" s="190"/>
      <c r="PXW86" s="190"/>
      <c r="PXX86" s="190"/>
      <c r="PXY86" s="190"/>
      <c r="PXZ86" s="190"/>
      <c r="PYA86" s="190"/>
      <c r="PYB86" s="190"/>
      <c r="PYC86" s="190"/>
      <c r="PYD86" s="190"/>
      <c r="PYE86" s="190"/>
      <c r="PYF86" s="190"/>
      <c r="PYG86" s="190"/>
      <c r="PYH86" s="190"/>
      <c r="PYI86" s="190"/>
      <c r="PYJ86" s="190"/>
      <c r="PYK86" s="190"/>
      <c r="PYL86" s="190"/>
      <c r="PYM86" s="190"/>
      <c r="PYN86" s="190"/>
      <c r="PYO86" s="190"/>
      <c r="PYP86" s="190"/>
      <c r="PYQ86" s="190"/>
      <c r="PYR86" s="190"/>
      <c r="PYS86" s="190"/>
      <c r="PYT86" s="190"/>
      <c r="PYU86" s="190"/>
      <c r="PYV86" s="190"/>
      <c r="PYW86" s="190"/>
      <c r="PYX86" s="190"/>
      <c r="PYY86" s="190"/>
      <c r="PYZ86" s="190"/>
      <c r="PZA86" s="190"/>
      <c r="PZB86" s="190"/>
      <c r="PZC86" s="190"/>
      <c r="PZD86" s="190"/>
      <c r="PZE86" s="190"/>
      <c r="PZF86" s="190"/>
      <c r="PZG86" s="190"/>
      <c r="PZH86" s="190"/>
      <c r="PZI86" s="190"/>
      <c r="PZJ86" s="190"/>
      <c r="PZK86" s="190"/>
      <c r="PZL86" s="190"/>
      <c r="PZM86" s="190"/>
      <c r="PZN86" s="190"/>
      <c r="PZO86" s="190"/>
      <c r="PZP86" s="190"/>
      <c r="PZQ86" s="190"/>
      <c r="PZR86" s="190"/>
      <c r="PZS86" s="190"/>
      <c r="PZT86" s="190"/>
      <c r="PZU86" s="190"/>
      <c r="PZV86" s="190"/>
      <c r="PZW86" s="190"/>
      <c r="PZX86" s="190"/>
      <c r="PZY86" s="190"/>
      <c r="PZZ86" s="190"/>
      <c r="QAA86" s="190"/>
      <c r="QAB86" s="190"/>
      <c r="QAC86" s="190"/>
      <c r="QAD86" s="190"/>
      <c r="QAE86" s="190"/>
      <c r="QAF86" s="190"/>
      <c r="QAG86" s="190"/>
      <c r="QAH86" s="190"/>
      <c r="QAI86" s="190"/>
      <c r="QAJ86" s="190"/>
      <c r="QAK86" s="190"/>
      <c r="QAL86" s="190"/>
      <c r="QAM86" s="190"/>
      <c r="QAN86" s="190"/>
      <c r="QAO86" s="190"/>
      <c r="QAP86" s="190"/>
      <c r="QAQ86" s="190"/>
      <c r="QAR86" s="190"/>
      <c r="QAS86" s="190"/>
      <c r="QAT86" s="190"/>
      <c r="QAU86" s="190"/>
      <c r="QAV86" s="190"/>
      <c r="QAW86" s="190"/>
      <c r="QAX86" s="190"/>
      <c r="QAY86" s="190"/>
      <c r="QAZ86" s="190"/>
      <c r="QBA86" s="190"/>
      <c r="QBB86" s="190"/>
      <c r="QBC86" s="190"/>
      <c r="QBD86" s="190"/>
      <c r="QBE86" s="190"/>
      <c r="QBF86" s="190"/>
      <c r="QBG86" s="190"/>
      <c r="QBH86" s="190"/>
      <c r="QBI86" s="190"/>
      <c r="QBJ86" s="190"/>
      <c r="QBK86" s="190"/>
      <c r="QBL86" s="190"/>
      <c r="QBM86" s="190"/>
      <c r="QBN86" s="190"/>
      <c r="QBO86" s="190"/>
      <c r="QBP86" s="190"/>
      <c r="QBQ86" s="190"/>
      <c r="QBR86" s="190"/>
      <c r="QBS86" s="190"/>
      <c r="QBT86" s="190"/>
      <c r="QBU86" s="190"/>
      <c r="QBV86" s="190"/>
      <c r="QBW86" s="190"/>
      <c r="QBX86" s="190"/>
      <c r="QBY86" s="190"/>
      <c r="QBZ86" s="190"/>
      <c r="QCA86" s="190"/>
      <c r="QCB86" s="190"/>
      <c r="QCC86" s="190"/>
      <c r="QCD86" s="190"/>
      <c r="QCE86" s="190"/>
      <c r="QCF86" s="190"/>
      <c r="QCG86" s="190"/>
      <c r="QCH86" s="190"/>
      <c r="QCI86" s="190"/>
      <c r="QCJ86" s="190"/>
      <c r="QCK86" s="190"/>
      <c r="QCL86" s="190"/>
      <c r="QCM86" s="190"/>
      <c r="QCN86" s="190"/>
      <c r="QCO86" s="190"/>
      <c r="QCP86" s="190"/>
      <c r="QCQ86" s="190"/>
      <c r="QCR86" s="190"/>
      <c r="QCS86" s="190"/>
      <c r="QCT86" s="190"/>
      <c r="QCU86" s="190"/>
      <c r="QCV86" s="190"/>
      <c r="QCW86" s="190"/>
      <c r="QCX86" s="190"/>
      <c r="QCY86" s="190"/>
      <c r="QCZ86" s="190"/>
      <c r="QDA86" s="190"/>
      <c r="QDB86" s="190"/>
      <c r="QDC86" s="190"/>
      <c r="QDD86" s="190"/>
      <c r="QDE86" s="190"/>
      <c r="QDF86" s="190"/>
      <c r="QDG86" s="190"/>
      <c r="QDH86" s="190"/>
      <c r="QDI86" s="190"/>
      <c r="QDJ86" s="190"/>
      <c r="QDK86" s="190"/>
      <c r="QDL86" s="190"/>
      <c r="QDM86" s="190"/>
      <c r="QDN86" s="190"/>
      <c r="QDO86" s="190"/>
      <c r="QDP86" s="190"/>
      <c r="QDQ86" s="190"/>
      <c r="QDR86" s="190"/>
      <c r="QDS86" s="190"/>
      <c r="QDT86" s="190"/>
      <c r="QDU86" s="190"/>
      <c r="QDV86" s="190"/>
      <c r="QDW86" s="190"/>
      <c r="QDX86" s="190"/>
      <c r="QDY86" s="190"/>
      <c r="QDZ86" s="190"/>
      <c r="QEA86" s="190"/>
      <c r="QEB86" s="190"/>
      <c r="QEC86" s="190"/>
      <c r="QED86" s="190"/>
      <c r="QEE86" s="190"/>
      <c r="QEF86" s="190"/>
      <c r="QEG86" s="190"/>
      <c r="QEH86" s="190"/>
      <c r="QEI86" s="190"/>
      <c r="QEJ86" s="190"/>
      <c r="QEK86" s="190"/>
      <c r="QEL86" s="190"/>
      <c r="QEM86" s="190"/>
      <c r="QEN86" s="190"/>
      <c r="QEO86" s="190"/>
      <c r="QEP86" s="190"/>
      <c r="QEQ86" s="190"/>
      <c r="QER86" s="190"/>
      <c r="QES86" s="190"/>
      <c r="QET86" s="190"/>
      <c r="QEU86" s="190"/>
      <c r="QEV86" s="190"/>
      <c r="QEW86" s="190"/>
      <c r="QEX86" s="190"/>
      <c r="QEY86" s="190"/>
      <c r="QEZ86" s="190"/>
      <c r="QFA86" s="190"/>
      <c r="QFB86" s="190"/>
      <c r="QFC86" s="190"/>
      <c r="QFD86" s="190"/>
      <c r="QFE86" s="190"/>
      <c r="QFF86" s="190"/>
      <c r="QFG86" s="190"/>
      <c r="QFH86" s="190"/>
      <c r="QFI86" s="190"/>
      <c r="QFJ86" s="190"/>
      <c r="QFK86" s="190"/>
      <c r="QFL86" s="190"/>
      <c r="QFM86" s="190"/>
      <c r="QFN86" s="190"/>
      <c r="QFO86" s="190"/>
      <c r="QFP86" s="190"/>
      <c r="QFQ86" s="190"/>
      <c r="QFR86" s="190"/>
      <c r="QFS86" s="190"/>
      <c r="QFT86" s="190"/>
      <c r="QFU86" s="190"/>
      <c r="QFV86" s="190"/>
      <c r="QFW86" s="190"/>
      <c r="QFX86" s="190"/>
      <c r="QFY86" s="190"/>
      <c r="QFZ86" s="190"/>
      <c r="QGA86" s="190"/>
      <c r="QGB86" s="190"/>
      <c r="QGC86" s="190"/>
      <c r="QGD86" s="190"/>
      <c r="QGE86" s="190"/>
      <c r="QGF86" s="190"/>
      <c r="QGG86" s="190"/>
      <c r="QGH86" s="190"/>
      <c r="QGI86" s="190"/>
      <c r="QGJ86" s="190"/>
      <c r="QGK86" s="190"/>
      <c r="QGL86" s="190"/>
      <c r="QGM86" s="190"/>
      <c r="QGN86" s="190"/>
      <c r="QGO86" s="190"/>
      <c r="QGP86" s="190"/>
      <c r="QGQ86" s="190"/>
      <c r="QGR86" s="190"/>
      <c r="QGS86" s="190"/>
      <c r="QGT86" s="190"/>
      <c r="QGU86" s="190"/>
      <c r="QGV86" s="190"/>
      <c r="QGW86" s="190"/>
      <c r="QGX86" s="190"/>
      <c r="QGY86" s="190"/>
      <c r="QGZ86" s="190"/>
      <c r="QHA86" s="190"/>
      <c r="QHB86" s="190"/>
      <c r="QHC86" s="190"/>
      <c r="QHD86" s="190"/>
      <c r="QHE86" s="190"/>
      <c r="QHF86" s="190"/>
      <c r="QHG86" s="190"/>
      <c r="QHH86" s="190"/>
      <c r="QHI86" s="190"/>
      <c r="QHJ86" s="190"/>
      <c r="QHK86" s="190"/>
      <c r="QHL86" s="190"/>
      <c r="QHM86" s="190"/>
      <c r="QHN86" s="190"/>
      <c r="QHO86" s="190"/>
      <c r="QHP86" s="190"/>
      <c r="QHQ86" s="190"/>
      <c r="QHR86" s="190"/>
      <c r="QHS86" s="190"/>
      <c r="QHT86" s="190"/>
      <c r="QHU86" s="190"/>
      <c r="QHV86" s="190"/>
      <c r="QHW86" s="190"/>
      <c r="QHX86" s="190"/>
      <c r="QHY86" s="190"/>
      <c r="QHZ86" s="190"/>
      <c r="QIA86" s="190"/>
      <c r="QIB86" s="190"/>
      <c r="QIC86" s="190"/>
      <c r="QID86" s="190"/>
      <c r="QIE86" s="190"/>
      <c r="QIF86" s="190"/>
      <c r="QIG86" s="190"/>
      <c r="QIH86" s="190"/>
      <c r="QII86" s="190"/>
      <c r="QIJ86" s="190"/>
      <c r="QIK86" s="190"/>
      <c r="QIL86" s="190"/>
      <c r="QIM86" s="190"/>
      <c r="QIN86" s="190"/>
      <c r="QIO86" s="190"/>
      <c r="QIP86" s="190"/>
      <c r="QIQ86" s="190"/>
      <c r="QIR86" s="190"/>
      <c r="QIS86" s="190"/>
      <c r="QIT86" s="190"/>
      <c r="QIU86" s="190"/>
      <c r="QIV86" s="190"/>
      <c r="QIW86" s="190"/>
      <c r="QIX86" s="190"/>
      <c r="QIY86" s="190"/>
      <c r="QIZ86" s="190"/>
      <c r="QJA86" s="190"/>
      <c r="QJB86" s="190"/>
      <c r="QJC86" s="190"/>
      <c r="QJD86" s="190"/>
      <c r="QJE86" s="190"/>
      <c r="QJF86" s="190"/>
      <c r="QJG86" s="190"/>
      <c r="QJH86" s="190"/>
      <c r="QJI86" s="190"/>
      <c r="QJJ86" s="190"/>
      <c r="QJK86" s="190"/>
      <c r="QJL86" s="190"/>
      <c r="QJM86" s="190"/>
      <c r="QJN86" s="190"/>
      <c r="QJO86" s="190"/>
      <c r="QJP86" s="190"/>
      <c r="QJQ86" s="190"/>
      <c r="QJR86" s="190"/>
      <c r="QJS86" s="190"/>
      <c r="QJT86" s="190"/>
      <c r="QJU86" s="190"/>
      <c r="QJV86" s="190"/>
      <c r="QJW86" s="190"/>
      <c r="QJX86" s="190"/>
      <c r="QJY86" s="190"/>
      <c r="QJZ86" s="190"/>
      <c r="QKA86" s="190"/>
      <c r="QKB86" s="190"/>
      <c r="QKC86" s="190"/>
      <c r="QKD86" s="190"/>
      <c r="QKE86" s="190"/>
      <c r="QKF86" s="190"/>
      <c r="QKG86" s="190"/>
      <c r="QKH86" s="190"/>
      <c r="QKI86" s="190"/>
      <c r="QKJ86" s="190"/>
      <c r="QKK86" s="190"/>
      <c r="QKL86" s="190"/>
      <c r="QKM86" s="190"/>
      <c r="QKN86" s="190"/>
      <c r="QKO86" s="190"/>
      <c r="QKP86" s="190"/>
      <c r="QKQ86" s="190"/>
      <c r="QKR86" s="190"/>
      <c r="QKS86" s="190"/>
      <c r="QKT86" s="190"/>
      <c r="QKU86" s="190"/>
      <c r="QKV86" s="190"/>
      <c r="QKW86" s="190"/>
      <c r="QKX86" s="190"/>
      <c r="QKY86" s="190"/>
      <c r="QKZ86" s="190"/>
      <c r="QLA86" s="190"/>
      <c r="QLB86" s="190"/>
      <c r="QLC86" s="190"/>
      <c r="QLD86" s="190"/>
      <c r="QLE86" s="190"/>
      <c r="QLF86" s="190"/>
      <c r="QLG86" s="190"/>
      <c r="QLH86" s="190"/>
      <c r="QLI86" s="190"/>
      <c r="QLJ86" s="190"/>
      <c r="QLK86" s="190"/>
      <c r="QLL86" s="190"/>
      <c r="QLM86" s="190"/>
      <c r="QLN86" s="190"/>
      <c r="QLO86" s="190"/>
      <c r="QLP86" s="190"/>
      <c r="QLQ86" s="190"/>
      <c r="QLR86" s="190"/>
      <c r="QLS86" s="190"/>
      <c r="QLT86" s="190"/>
      <c r="QLU86" s="190"/>
      <c r="QLV86" s="190"/>
      <c r="QLW86" s="190"/>
      <c r="QLX86" s="190"/>
      <c r="QLY86" s="190"/>
      <c r="QLZ86" s="190"/>
      <c r="QMA86" s="190"/>
      <c r="QMB86" s="190"/>
      <c r="QMC86" s="190"/>
      <c r="QMD86" s="190"/>
      <c r="QME86" s="190"/>
      <c r="QMF86" s="190"/>
      <c r="QMG86" s="190"/>
      <c r="QMH86" s="190"/>
      <c r="QMI86" s="190"/>
      <c r="QMJ86" s="190"/>
      <c r="QMK86" s="190"/>
      <c r="QML86" s="190"/>
      <c r="QMM86" s="190"/>
      <c r="QMN86" s="190"/>
      <c r="QMO86" s="190"/>
      <c r="QMP86" s="190"/>
      <c r="QMQ86" s="190"/>
      <c r="QMR86" s="190"/>
      <c r="QMS86" s="190"/>
      <c r="QMT86" s="190"/>
      <c r="QMU86" s="190"/>
      <c r="QMV86" s="190"/>
      <c r="QMW86" s="190"/>
      <c r="QMX86" s="190"/>
      <c r="QMY86" s="190"/>
      <c r="QMZ86" s="190"/>
      <c r="QNA86" s="190"/>
      <c r="QNB86" s="190"/>
      <c r="QNC86" s="190"/>
      <c r="QND86" s="190"/>
      <c r="QNE86" s="190"/>
      <c r="QNF86" s="190"/>
      <c r="QNG86" s="190"/>
      <c r="QNH86" s="190"/>
      <c r="QNI86" s="190"/>
      <c r="QNJ86" s="190"/>
      <c r="QNK86" s="190"/>
      <c r="QNL86" s="190"/>
      <c r="QNM86" s="190"/>
      <c r="QNN86" s="190"/>
      <c r="QNO86" s="190"/>
      <c r="QNP86" s="190"/>
      <c r="QNQ86" s="190"/>
      <c r="QNR86" s="190"/>
      <c r="QNS86" s="190"/>
      <c r="QNT86" s="190"/>
      <c r="QNU86" s="190"/>
      <c r="QNV86" s="190"/>
      <c r="QNW86" s="190"/>
      <c r="QNX86" s="190"/>
      <c r="QNY86" s="190"/>
      <c r="QNZ86" s="190"/>
      <c r="QOA86" s="190"/>
      <c r="QOB86" s="190"/>
      <c r="QOC86" s="190"/>
      <c r="QOD86" s="190"/>
      <c r="QOE86" s="190"/>
      <c r="QOF86" s="190"/>
      <c r="QOG86" s="190"/>
      <c r="QOH86" s="190"/>
      <c r="QOI86" s="190"/>
      <c r="QOJ86" s="190"/>
      <c r="QOK86" s="190"/>
      <c r="QOL86" s="190"/>
      <c r="QOM86" s="190"/>
      <c r="QON86" s="190"/>
      <c r="QOO86" s="190"/>
      <c r="QOP86" s="190"/>
      <c r="QOQ86" s="190"/>
      <c r="QOR86" s="190"/>
      <c r="QOS86" s="190"/>
      <c r="QOT86" s="190"/>
      <c r="QOU86" s="190"/>
      <c r="QOV86" s="190"/>
      <c r="QOW86" s="190"/>
      <c r="QOX86" s="190"/>
      <c r="QOY86" s="190"/>
      <c r="QOZ86" s="190"/>
      <c r="QPA86" s="190"/>
      <c r="QPB86" s="190"/>
      <c r="QPC86" s="190"/>
      <c r="QPD86" s="190"/>
      <c r="QPE86" s="190"/>
      <c r="QPF86" s="190"/>
      <c r="QPG86" s="190"/>
      <c r="QPH86" s="190"/>
      <c r="QPI86" s="190"/>
      <c r="QPJ86" s="190"/>
      <c r="QPK86" s="190"/>
      <c r="QPL86" s="190"/>
      <c r="QPM86" s="190"/>
      <c r="QPN86" s="190"/>
      <c r="QPO86" s="190"/>
      <c r="QPP86" s="190"/>
      <c r="QPQ86" s="190"/>
      <c r="QPR86" s="190"/>
      <c r="QPS86" s="190"/>
      <c r="QPT86" s="190"/>
      <c r="QPU86" s="190"/>
      <c r="QPV86" s="190"/>
      <c r="QPW86" s="190"/>
      <c r="QPX86" s="190"/>
      <c r="QPY86" s="190"/>
      <c r="QPZ86" s="190"/>
      <c r="QQA86" s="190"/>
      <c r="QQB86" s="190"/>
      <c r="QQC86" s="190"/>
      <c r="QQD86" s="190"/>
      <c r="QQE86" s="190"/>
      <c r="QQF86" s="190"/>
      <c r="QQG86" s="190"/>
      <c r="QQH86" s="190"/>
      <c r="QQI86" s="190"/>
      <c r="QQJ86" s="190"/>
      <c r="QQK86" s="190"/>
      <c r="QQL86" s="190"/>
      <c r="QQM86" s="190"/>
      <c r="QQN86" s="190"/>
      <c r="QQO86" s="190"/>
      <c r="QQP86" s="190"/>
      <c r="QQQ86" s="190"/>
      <c r="QQR86" s="190"/>
      <c r="QQS86" s="190"/>
      <c r="QQT86" s="190"/>
      <c r="QQU86" s="190"/>
      <c r="QQV86" s="190"/>
      <c r="QQW86" s="190"/>
      <c r="QQX86" s="190"/>
      <c r="QQY86" s="190"/>
      <c r="QQZ86" s="190"/>
      <c r="QRA86" s="190"/>
      <c r="QRB86" s="190"/>
      <c r="QRC86" s="190"/>
      <c r="QRD86" s="190"/>
      <c r="QRE86" s="190"/>
      <c r="QRF86" s="190"/>
      <c r="QRG86" s="190"/>
      <c r="QRH86" s="190"/>
      <c r="QRI86" s="190"/>
      <c r="QRJ86" s="190"/>
      <c r="QRK86" s="190"/>
      <c r="QRL86" s="190"/>
      <c r="QRM86" s="190"/>
      <c r="QRN86" s="190"/>
      <c r="QRO86" s="190"/>
      <c r="QRP86" s="190"/>
      <c r="QRQ86" s="190"/>
      <c r="QRR86" s="190"/>
      <c r="QRS86" s="190"/>
      <c r="QRT86" s="190"/>
      <c r="QRU86" s="190"/>
      <c r="QRV86" s="190"/>
      <c r="QRW86" s="190"/>
      <c r="QRX86" s="190"/>
      <c r="QRY86" s="190"/>
      <c r="QRZ86" s="190"/>
      <c r="QSA86" s="190"/>
      <c r="QSB86" s="190"/>
      <c r="QSC86" s="190"/>
      <c r="QSD86" s="190"/>
      <c r="QSE86" s="190"/>
      <c r="QSF86" s="190"/>
      <c r="QSG86" s="190"/>
      <c r="QSH86" s="190"/>
      <c r="QSI86" s="190"/>
      <c r="QSJ86" s="190"/>
      <c r="QSK86" s="190"/>
      <c r="QSL86" s="190"/>
      <c r="QSM86" s="190"/>
      <c r="QSN86" s="190"/>
      <c r="QSO86" s="190"/>
      <c r="QSP86" s="190"/>
      <c r="QSQ86" s="190"/>
      <c r="QSR86" s="190"/>
      <c r="QSS86" s="190"/>
      <c r="QST86" s="190"/>
      <c r="QSU86" s="190"/>
      <c r="QSV86" s="190"/>
      <c r="QSW86" s="190"/>
      <c r="QSX86" s="190"/>
      <c r="QSY86" s="190"/>
      <c r="QSZ86" s="190"/>
      <c r="QTA86" s="190"/>
      <c r="QTB86" s="190"/>
      <c r="QTC86" s="190"/>
      <c r="QTD86" s="190"/>
      <c r="QTE86" s="190"/>
      <c r="QTF86" s="190"/>
      <c r="QTG86" s="190"/>
      <c r="QTH86" s="190"/>
      <c r="QTI86" s="190"/>
      <c r="QTJ86" s="190"/>
      <c r="QTK86" s="190"/>
      <c r="QTL86" s="190"/>
      <c r="QTM86" s="190"/>
      <c r="QTN86" s="190"/>
      <c r="QTO86" s="190"/>
      <c r="QTP86" s="190"/>
      <c r="QTQ86" s="190"/>
      <c r="QTR86" s="190"/>
      <c r="QTS86" s="190"/>
      <c r="QTT86" s="190"/>
      <c r="QTU86" s="190"/>
      <c r="QTV86" s="190"/>
      <c r="QTW86" s="190"/>
      <c r="QTX86" s="190"/>
      <c r="QTY86" s="190"/>
      <c r="QTZ86" s="190"/>
      <c r="QUA86" s="190"/>
      <c r="QUB86" s="190"/>
      <c r="QUC86" s="190"/>
      <c r="QUD86" s="190"/>
      <c r="QUE86" s="190"/>
      <c r="QUF86" s="190"/>
      <c r="QUG86" s="190"/>
      <c r="QUH86" s="190"/>
      <c r="QUI86" s="190"/>
      <c r="QUJ86" s="190"/>
      <c r="QUK86" s="190"/>
      <c r="QUL86" s="190"/>
      <c r="QUM86" s="190"/>
      <c r="QUN86" s="190"/>
      <c r="QUO86" s="190"/>
      <c r="QUP86" s="190"/>
      <c r="QUQ86" s="190"/>
      <c r="QUR86" s="190"/>
      <c r="QUS86" s="190"/>
      <c r="QUT86" s="190"/>
      <c r="QUU86" s="190"/>
      <c r="QUV86" s="190"/>
      <c r="QUW86" s="190"/>
      <c r="QUX86" s="190"/>
      <c r="QUY86" s="190"/>
      <c r="QUZ86" s="190"/>
      <c r="QVA86" s="190"/>
      <c r="QVB86" s="190"/>
      <c r="QVC86" s="190"/>
      <c r="QVD86" s="190"/>
      <c r="QVE86" s="190"/>
      <c r="QVF86" s="190"/>
      <c r="QVG86" s="190"/>
      <c r="QVH86" s="190"/>
      <c r="QVI86" s="190"/>
      <c r="QVJ86" s="190"/>
      <c r="QVK86" s="190"/>
      <c r="QVL86" s="190"/>
      <c r="QVM86" s="190"/>
      <c r="QVN86" s="190"/>
      <c r="QVO86" s="190"/>
      <c r="QVP86" s="190"/>
      <c r="QVQ86" s="190"/>
      <c r="QVR86" s="190"/>
      <c r="QVS86" s="190"/>
      <c r="QVT86" s="190"/>
      <c r="QVU86" s="190"/>
      <c r="QVV86" s="190"/>
      <c r="QVW86" s="190"/>
      <c r="QVX86" s="190"/>
      <c r="QVY86" s="190"/>
      <c r="QVZ86" s="190"/>
      <c r="QWA86" s="190"/>
      <c r="QWB86" s="190"/>
      <c r="QWC86" s="190"/>
      <c r="QWD86" s="190"/>
      <c r="QWE86" s="190"/>
      <c r="QWF86" s="190"/>
      <c r="QWG86" s="190"/>
      <c r="QWH86" s="190"/>
      <c r="QWI86" s="190"/>
      <c r="QWJ86" s="190"/>
      <c r="QWK86" s="190"/>
      <c r="QWL86" s="190"/>
      <c r="QWM86" s="190"/>
      <c r="QWN86" s="190"/>
      <c r="QWO86" s="190"/>
      <c r="QWP86" s="190"/>
      <c r="QWQ86" s="190"/>
      <c r="QWR86" s="190"/>
      <c r="QWS86" s="190"/>
      <c r="QWT86" s="190"/>
      <c r="QWU86" s="190"/>
      <c r="QWV86" s="190"/>
      <c r="QWW86" s="190"/>
      <c r="QWX86" s="190"/>
      <c r="QWY86" s="190"/>
      <c r="QWZ86" s="190"/>
      <c r="QXA86" s="190"/>
      <c r="QXB86" s="190"/>
      <c r="QXC86" s="190"/>
      <c r="QXD86" s="190"/>
      <c r="QXE86" s="190"/>
      <c r="QXF86" s="190"/>
      <c r="QXG86" s="190"/>
      <c r="QXH86" s="190"/>
      <c r="QXI86" s="190"/>
      <c r="QXJ86" s="190"/>
      <c r="QXK86" s="190"/>
      <c r="QXL86" s="190"/>
      <c r="QXM86" s="190"/>
      <c r="QXN86" s="190"/>
      <c r="QXO86" s="190"/>
      <c r="QXP86" s="190"/>
      <c r="QXQ86" s="190"/>
      <c r="QXR86" s="190"/>
      <c r="QXS86" s="190"/>
      <c r="QXT86" s="190"/>
      <c r="QXU86" s="190"/>
      <c r="QXV86" s="190"/>
      <c r="QXW86" s="190"/>
      <c r="QXX86" s="190"/>
      <c r="QXY86" s="190"/>
      <c r="QXZ86" s="190"/>
      <c r="QYA86" s="190"/>
      <c r="QYB86" s="190"/>
      <c r="QYC86" s="190"/>
      <c r="QYD86" s="190"/>
      <c r="QYE86" s="190"/>
      <c r="QYF86" s="190"/>
      <c r="QYG86" s="190"/>
      <c r="QYH86" s="190"/>
      <c r="QYI86" s="190"/>
      <c r="QYJ86" s="190"/>
      <c r="QYK86" s="190"/>
      <c r="QYL86" s="190"/>
      <c r="QYM86" s="190"/>
      <c r="QYN86" s="190"/>
      <c r="QYO86" s="190"/>
      <c r="QYP86" s="190"/>
      <c r="QYQ86" s="190"/>
      <c r="QYR86" s="190"/>
      <c r="QYS86" s="190"/>
      <c r="QYT86" s="190"/>
      <c r="QYU86" s="190"/>
      <c r="QYV86" s="190"/>
      <c r="QYW86" s="190"/>
      <c r="QYX86" s="190"/>
      <c r="QYY86" s="190"/>
      <c r="QYZ86" s="190"/>
      <c r="QZA86" s="190"/>
      <c r="QZB86" s="190"/>
      <c r="QZC86" s="190"/>
      <c r="QZD86" s="190"/>
      <c r="QZE86" s="190"/>
      <c r="QZF86" s="190"/>
      <c r="QZG86" s="190"/>
      <c r="QZH86" s="190"/>
      <c r="QZI86" s="190"/>
      <c r="QZJ86" s="190"/>
      <c r="QZK86" s="190"/>
      <c r="QZL86" s="190"/>
      <c r="QZM86" s="190"/>
      <c r="QZN86" s="190"/>
      <c r="QZO86" s="190"/>
      <c r="QZP86" s="190"/>
      <c r="QZQ86" s="190"/>
      <c r="QZR86" s="190"/>
      <c r="QZS86" s="190"/>
      <c r="QZT86" s="190"/>
      <c r="QZU86" s="190"/>
      <c r="QZV86" s="190"/>
      <c r="QZW86" s="190"/>
      <c r="QZX86" s="190"/>
      <c r="QZY86" s="190"/>
      <c r="QZZ86" s="190"/>
      <c r="RAA86" s="190"/>
      <c r="RAB86" s="190"/>
      <c r="RAC86" s="190"/>
      <c r="RAD86" s="190"/>
      <c r="RAE86" s="190"/>
      <c r="RAF86" s="190"/>
      <c r="RAG86" s="190"/>
      <c r="RAH86" s="190"/>
      <c r="RAI86" s="190"/>
      <c r="RAJ86" s="190"/>
      <c r="RAK86" s="190"/>
      <c r="RAL86" s="190"/>
      <c r="RAM86" s="190"/>
      <c r="RAN86" s="190"/>
      <c r="RAO86" s="190"/>
      <c r="RAP86" s="190"/>
      <c r="RAQ86" s="190"/>
      <c r="RAR86" s="190"/>
      <c r="RAS86" s="190"/>
      <c r="RAT86" s="190"/>
      <c r="RAU86" s="190"/>
      <c r="RAV86" s="190"/>
      <c r="RAW86" s="190"/>
      <c r="RAX86" s="190"/>
      <c r="RAY86" s="190"/>
      <c r="RAZ86" s="190"/>
      <c r="RBA86" s="190"/>
      <c r="RBB86" s="190"/>
      <c r="RBC86" s="190"/>
      <c r="RBD86" s="190"/>
      <c r="RBE86" s="190"/>
      <c r="RBF86" s="190"/>
      <c r="RBG86" s="190"/>
      <c r="RBH86" s="190"/>
      <c r="RBI86" s="190"/>
      <c r="RBJ86" s="190"/>
      <c r="RBK86" s="190"/>
      <c r="RBL86" s="190"/>
      <c r="RBM86" s="190"/>
      <c r="RBN86" s="190"/>
      <c r="RBO86" s="190"/>
      <c r="RBP86" s="190"/>
      <c r="RBQ86" s="190"/>
      <c r="RBR86" s="190"/>
      <c r="RBS86" s="190"/>
      <c r="RBT86" s="190"/>
      <c r="RBU86" s="190"/>
      <c r="RBV86" s="190"/>
      <c r="RBW86" s="190"/>
      <c r="RBX86" s="190"/>
      <c r="RBY86" s="190"/>
      <c r="RBZ86" s="190"/>
      <c r="RCA86" s="190"/>
      <c r="RCB86" s="190"/>
      <c r="RCC86" s="190"/>
      <c r="RCD86" s="190"/>
      <c r="RCE86" s="190"/>
      <c r="RCF86" s="190"/>
      <c r="RCG86" s="190"/>
      <c r="RCH86" s="190"/>
      <c r="RCI86" s="190"/>
      <c r="RCJ86" s="190"/>
      <c r="RCK86" s="190"/>
      <c r="RCL86" s="190"/>
      <c r="RCM86" s="190"/>
      <c r="RCN86" s="190"/>
      <c r="RCO86" s="190"/>
      <c r="RCP86" s="190"/>
      <c r="RCQ86" s="190"/>
      <c r="RCR86" s="190"/>
      <c r="RCS86" s="190"/>
      <c r="RCT86" s="190"/>
      <c r="RCU86" s="190"/>
      <c r="RCV86" s="190"/>
      <c r="RCW86" s="190"/>
      <c r="RCX86" s="190"/>
      <c r="RCY86" s="190"/>
      <c r="RCZ86" s="190"/>
      <c r="RDA86" s="190"/>
      <c r="RDB86" s="190"/>
      <c r="RDC86" s="190"/>
      <c r="RDD86" s="190"/>
      <c r="RDE86" s="190"/>
      <c r="RDF86" s="190"/>
      <c r="RDG86" s="190"/>
      <c r="RDH86" s="190"/>
      <c r="RDI86" s="190"/>
      <c r="RDJ86" s="190"/>
      <c r="RDK86" s="190"/>
      <c r="RDL86" s="190"/>
      <c r="RDM86" s="190"/>
      <c r="RDN86" s="190"/>
      <c r="RDO86" s="190"/>
      <c r="RDP86" s="190"/>
      <c r="RDQ86" s="190"/>
      <c r="RDR86" s="190"/>
      <c r="RDS86" s="190"/>
      <c r="RDT86" s="190"/>
      <c r="RDU86" s="190"/>
      <c r="RDV86" s="190"/>
      <c r="RDW86" s="190"/>
      <c r="RDX86" s="190"/>
      <c r="RDY86" s="190"/>
      <c r="RDZ86" s="190"/>
      <c r="REA86" s="190"/>
      <c r="REB86" s="190"/>
      <c r="REC86" s="190"/>
      <c r="RED86" s="190"/>
      <c r="REE86" s="190"/>
      <c r="REF86" s="190"/>
      <c r="REG86" s="190"/>
      <c r="REH86" s="190"/>
      <c r="REI86" s="190"/>
      <c r="REJ86" s="190"/>
      <c r="REK86" s="190"/>
      <c r="REL86" s="190"/>
      <c r="REM86" s="190"/>
      <c r="REN86" s="190"/>
      <c r="REO86" s="190"/>
      <c r="REP86" s="190"/>
      <c r="REQ86" s="190"/>
      <c r="RER86" s="190"/>
      <c r="RES86" s="190"/>
      <c r="RET86" s="190"/>
      <c r="REU86" s="190"/>
      <c r="REV86" s="190"/>
      <c r="REW86" s="190"/>
      <c r="REX86" s="190"/>
      <c r="REY86" s="190"/>
      <c r="REZ86" s="190"/>
      <c r="RFA86" s="190"/>
      <c r="RFB86" s="190"/>
      <c r="RFC86" s="190"/>
      <c r="RFD86" s="190"/>
      <c r="RFE86" s="190"/>
      <c r="RFF86" s="190"/>
      <c r="RFG86" s="190"/>
      <c r="RFH86" s="190"/>
      <c r="RFI86" s="190"/>
      <c r="RFJ86" s="190"/>
      <c r="RFK86" s="190"/>
      <c r="RFL86" s="190"/>
      <c r="RFM86" s="190"/>
      <c r="RFN86" s="190"/>
      <c r="RFO86" s="190"/>
      <c r="RFP86" s="190"/>
      <c r="RFQ86" s="190"/>
      <c r="RFR86" s="190"/>
      <c r="RFS86" s="190"/>
      <c r="RFT86" s="190"/>
      <c r="RFU86" s="190"/>
      <c r="RFV86" s="190"/>
      <c r="RFW86" s="190"/>
      <c r="RFX86" s="190"/>
      <c r="RFY86" s="190"/>
      <c r="RFZ86" s="190"/>
      <c r="RGA86" s="190"/>
      <c r="RGB86" s="190"/>
      <c r="RGC86" s="190"/>
      <c r="RGD86" s="190"/>
      <c r="RGE86" s="190"/>
      <c r="RGF86" s="190"/>
      <c r="RGG86" s="190"/>
      <c r="RGH86" s="190"/>
      <c r="RGI86" s="190"/>
      <c r="RGJ86" s="190"/>
      <c r="RGK86" s="190"/>
      <c r="RGL86" s="190"/>
      <c r="RGM86" s="190"/>
      <c r="RGN86" s="190"/>
      <c r="RGO86" s="190"/>
      <c r="RGP86" s="190"/>
      <c r="RGQ86" s="190"/>
      <c r="RGR86" s="190"/>
      <c r="RGS86" s="190"/>
      <c r="RGT86" s="190"/>
      <c r="RGU86" s="190"/>
      <c r="RGV86" s="190"/>
      <c r="RGW86" s="190"/>
      <c r="RGX86" s="190"/>
      <c r="RGY86" s="190"/>
      <c r="RGZ86" s="190"/>
      <c r="RHA86" s="190"/>
      <c r="RHB86" s="190"/>
      <c r="RHC86" s="190"/>
      <c r="RHD86" s="190"/>
      <c r="RHE86" s="190"/>
      <c r="RHF86" s="190"/>
      <c r="RHG86" s="190"/>
      <c r="RHH86" s="190"/>
      <c r="RHI86" s="190"/>
      <c r="RHJ86" s="190"/>
      <c r="RHK86" s="190"/>
      <c r="RHL86" s="190"/>
      <c r="RHM86" s="190"/>
      <c r="RHN86" s="190"/>
      <c r="RHO86" s="190"/>
      <c r="RHP86" s="190"/>
      <c r="RHQ86" s="190"/>
      <c r="RHR86" s="190"/>
      <c r="RHS86" s="190"/>
      <c r="RHT86" s="190"/>
      <c r="RHU86" s="190"/>
      <c r="RHV86" s="190"/>
      <c r="RHW86" s="190"/>
      <c r="RHX86" s="190"/>
      <c r="RHY86" s="190"/>
      <c r="RHZ86" s="190"/>
      <c r="RIA86" s="190"/>
      <c r="RIB86" s="190"/>
      <c r="RIC86" s="190"/>
      <c r="RID86" s="190"/>
      <c r="RIE86" s="190"/>
      <c r="RIF86" s="190"/>
      <c r="RIG86" s="190"/>
      <c r="RIH86" s="190"/>
      <c r="RII86" s="190"/>
      <c r="RIJ86" s="190"/>
      <c r="RIK86" s="190"/>
      <c r="RIL86" s="190"/>
      <c r="RIM86" s="190"/>
      <c r="RIN86" s="190"/>
      <c r="RIO86" s="190"/>
      <c r="RIP86" s="190"/>
      <c r="RIQ86" s="190"/>
      <c r="RIR86" s="190"/>
      <c r="RIS86" s="190"/>
      <c r="RIT86" s="190"/>
      <c r="RIU86" s="190"/>
      <c r="RIV86" s="190"/>
      <c r="RIW86" s="190"/>
      <c r="RIX86" s="190"/>
      <c r="RIY86" s="190"/>
      <c r="RIZ86" s="190"/>
      <c r="RJA86" s="190"/>
      <c r="RJB86" s="190"/>
      <c r="RJC86" s="190"/>
      <c r="RJD86" s="190"/>
      <c r="RJE86" s="190"/>
      <c r="RJF86" s="190"/>
      <c r="RJG86" s="190"/>
      <c r="RJH86" s="190"/>
      <c r="RJI86" s="190"/>
      <c r="RJJ86" s="190"/>
      <c r="RJK86" s="190"/>
      <c r="RJL86" s="190"/>
      <c r="RJM86" s="190"/>
      <c r="RJN86" s="190"/>
      <c r="RJO86" s="190"/>
      <c r="RJP86" s="190"/>
      <c r="RJQ86" s="190"/>
      <c r="RJR86" s="190"/>
      <c r="RJS86" s="190"/>
      <c r="RJT86" s="190"/>
      <c r="RJU86" s="190"/>
      <c r="RJV86" s="190"/>
      <c r="RJW86" s="190"/>
      <c r="RJX86" s="190"/>
      <c r="RJY86" s="190"/>
      <c r="RJZ86" s="190"/>
      <c r="RKA86" s="190"/>
      <c r="RKB86" s="190"/>
      <c r="RKC86" s="190"/>
      <c r="RKD86" s="190"/>
      <c r="RKE86" s="190"/>
      <c r="RKF86" s="190"/>
      <c r="RKG86" s="190"/>
      <c r="RKH86" s="190"/>
      <c r="RKI86" s="190"/>
      <c r="RKJ86" s="190"/>
      <c r="RKK86" s="190"/>
      <c r="RKL86" s="190"/>
      <c r="RKM86" s="190"/>
      <c r="RKN86" s="190"/>
      <c r="RKO86" s="190"/>
      <c r="RKP86" s="190"/>
      <c r="RKQ86" s="190"/>
      <c r="RKR86" s="190"/>
      <c r="RKS86" s="190"/>
      <c r="RKT86" s="190"/>
      <c r="RKU86" s="190"/>
      <c r="RKV86" s="190"/>
      <c r="RKW86" s="190"/>
      <c r="RKX86" s="190"/>
      <c r="RKY86" s="190"/>
      <c r="RKZ86" s="190"/>
      <c r="RLA86" s="190"/>
      <c r="RLB86" s="190"/>
      <c r="RLC86" s="190"/>
      <c r="RLD86" s="190"/>
      <c r="RLE86" s="190"/>
      <c r="RLF86" s="190"/>
      <c r="RLG86" s="190"/>
      <c r="RLH86" s="190"/>
      <c r="RLI86" s="190"/>
      <c r="RLJ86" s="190"/>
      <c r="RLK86" s="190"/>
      <c r="RLL86" s="190"/>
      <c r="RLM86" s="190"/>
      <c r="RLN86" s="190"/>
      <c r="RLO86" s="190"/>
      <c r="RLP86" s="190"/>
      <c r="RLQ86" s="190"/>
      <c r="RLR86" s="190"/>
      <c r="RLS86" s="190"/>
      <c r="RLT86" s="190"/>
      <c r="RLU86" s="190"/>
      <c r="RLV86" s="190"/>
      <c r="RLW86" s="190"/>
      <c r="RLX86" s="190"/>
      <c r="RLY86" s="190"/>
      <c r="RLZ86" s="190"/>
      <c r="RMA86" s="190"/>
      <c r="RMB86" s="190"/>
      <c r="RMC86" s="190"/>
      <c r="RMD86" s="190"/>
      <c r="RME86" s="190"/>
      <c r="RMF86" s="190"/>
      <c r="RMG86" s="190"/>
      <c r="RMH86" s="190"/>
      <c r="RMI86" s="190"/>
      <c r="RMJ86" s="190"/>
      <c r="RMK86" s="190"/>
      <c r="RML86" s="190"/>
      <c r="RMM86" s="190"/>
      <c r="RMN86" s="190"/>
      <c r="RMO86" s="190"/>
      <c r="RMP86" s="190"/>
      <c r="RMQ86" s="190"/>
      <c r="RMR86" s="190"/>
      <c r="RMS86" s="190"/>
      <c r="RMT86" s="190"/>
      <c r="RMU86" s="190"/>
      <c r="RMV86" s="190"/>
      <c r="RMW86" s="190"/>
      <c r="RMX86" s="190"/>
      <c r="RMY86" s="190"/>
      <c r="RMZ86" s="190"/>
      <c r="RNA86" s="190"/>
      <c r="RNB86" s="190"/>
      <c r="RNC86" s="190"/>
      <c r="RND86" s="190"/>
      <c r="RNE86" s="190"/>
      <c r="RNF86" s="190"/>
      <c r="RNG86" s="190"/>
      <c r="RNH86" s="190"/>
      <c r="RNI86" s="190"/>
      <c r="RNJ86" s="190"/>
      <c r="RNK86" s="190"/>
      <c r="RNL86" s="190"/>
      <c r="RNM86" s="190"/>
      <c r="RNN86" s="190"/>
      <c r="RNO86" s="190"/>
      <c r="RNP86" s="190"/>
      <c r="RNQ86" s="190"/>
      <c r="RNR86" s="190"/>
      <c r="RNS86" s="190"/>
      <c r="RNT86" s="190"/>
      <c r="RNU86" s="190"/>
      <c r="RNV86" s="190"/>
      <c r="RNW86" s="190"/>
      <c r="RNX86" s="190"/>
      <c r="RNY86" s="190"/>
      <c r="RNZ86" s="190"/>
      <c r="ROA86" s="190"/>
      <c r="ROB86" s="190"/>
      <c r="ROC86" s="190"/>
      <c r="ROD86" s="190"/>
      <c r="ROE86" s="190"/>
      <c r="ROF86" s="190"/>
      <c r="ROG86" s="190"/>
      <c r="ROH86" s="190"/>
      <c r="ROI86" s="190"/>
      <c r="ROJ86" s="190"/>
      <c r="ROK86" s="190"/>
      <c r="ROL86" s="190"/>
      <c r="ROM86" s="190"/>
      <c r="RON86" s="190"/>
      <c r="ROO86" s="190"/>
      <c r="ROP86" s="190"/>
      <c r="ROQ86" s="190"/>
      <c r="ROR86" s="190"/>
      <c r="ROS86" s="190"/>
      <c r="ROT86" s="190"/>
      <c r="ROU86" s="190"/>
      <c r="ROV86" s="190"/>
      <c r="ROW86" s="190"/>
      <c r="ROX86" s="190"/>
      <c r="ROY86" s="190"/>
      <c r="ROZ86" s="190"/>
      <c r="RPA86" s="190"/>
      <c r="RPB86" s="190"/>
      <c r="RPC86" s="190"/>
      <c r="RPD86" s="190"/>
      <c r="RPE86" s="190"/>
      <c r="RPF86" s="190"/>
      <c r="RPG86" s="190"/>
      <c r="RPH86" s="190"/>
      <c r="RPI86" s="190"/>
      <c r="RPJ86" s="190"/>
      <c r="RPK86" s="190"/>
      <c r="RPL86" s="190"/>
      <c r="RPM86" s="190"/>
      <c r="RPN86" s="190"/>
      <c r="RPO86" s="190"/>
      <c r="RPP86" s="190"/>
      <c r="RPQ86" s="190"/>
      <c r="RPR86" s="190"/>
      <c r="RPS86" s="190"/>
      <c r="RPT86" s="190"/>
      <c r="RPU86" s="190"/>
      <c r="RPV86" s="190"/>
      <c r="RPW86" s="190"/>
      <c r="RPX86" s="190"/>
      <c r="RPY86" s="190"/>
      <c r="RPZ86" s="190"/>
      <c r="RQA86" s="190"/>
      <c r="RQB86" s="190"/>
      <c r="RQC86" s="190"/>
      <c r="RQD86" s="190"/>
      <c r="RQE86" s="190"/>
      <c r="RQF86" s="190"/>
      <c r="RQG86" s="190"/>
      <c r="RQH86" s="190"/>
      <c r="RQI86" s="190"/>
      <c r="RQJ86" s="190"/>
      <c r="RQK86" s="190"/>
      <c r="RQL86" s="190"/>
      <c r="RQM86" s="190"/>
      <c r="RQN86" s="190"/>
      <c r="RQO86" s="190"/>
      <c r="RQP86" s="190"/>
      <c r="RQQ86" s="190"/>
      <c r="RQR86" s="190"/>
      <c r="RQS86" s="190"/>
      <c r="RQT86" s="190"/>
      <c r="RQU86" s="190"/>
      <c r="RQV86" s="190"/>
      <c r="RQW86" s="190"/>
      <c r="RQX86" s="190"/>
      <c r="RQY86" s="190"/>
      <c r="RQZ86" s="190"/>
      <c r="RRA86" s="190"/>
      <c r="RRB86" s="190"/>
      <c r="RRC86" s="190"/>
      <c r="RRD86" s="190"/>
      <c r="RRE86" s="190"/>
      <c r="RRF86" s="190"/>
      <c r="RRG86" s="190"/>
      <c r="RRH86" s="190"/>
      <c r="RRI86" s="190"/>
      <c r="RRJ86" s="190"/>
      <c r="RRK86" s="190"/>
      <c r="RRL86" s="190"/>
      <c r="RRM86" s="190"/>
      <c r="RRN86" s="190"/>
      <c r="RRO86" s="190"/>
      <c r="RRP86" s="190"/>
      <c r="RRQ86" s="190"/>
      <c r="RRR86" s="190"/>
      <c r="RRS86" s="190"/>
      <c r="RRT86" s="190"/>
      <c r="RRU86" s="190"/>
      <c r="RRV86" s="190"/>
      <c r="RRW86" s="190"/>
      <c r="RRX86" s="190"/>
      <c r="RRY86" s="190"/>
      <c r="RRZ86" s="190"/>
      <c r="RSA86" s="190"/>
      <c r="RSB86" s="190"/>
      <c r="RSC86" s="190"/>
      <c r="RSD86" s="190"/>
      <c r="RSE86" s="190"/>
      <c r="RSF86" s="190"/>
      <c r="RSG86" s="190"/>
      <c r="RSH86" s="190"/>
      <c r="RSI86" s="190"/>
      <c r="RSJ86" s="190"/>
      <c r="RSK86" s="190"/>
      <c r="RSL86" s="190"/>
      <c r="RSM86" s="190"/>
      <c r="RSN86" s="190"/>
      <c r="RSO86" s="190"/>
      <c r="RSP86" s="190"/>
      <c r="RSQ86" s="190"/>
      <c r="RSR86" s="190"/>
      <c r="RSS86" s="190"/>
      <c r="RST86" s="190"/>
      <c r="RSU86" s="190"/>
      <c r="RSV86" s="190"/>
      <c r="RSW86" s="190"/>
      <c r="RSX86" s="190"/>
      <c r="RSY86" s="190"/>
      <c r="RSZ86" s="190"/>
      <c r="RTA86" s="190"/>
      <c r="RTB86" s="190"/>
      <c r="RTC86" s="190"/>
      <c r="RTD86" s="190"/>
      <c r="RTE86" s="190"/>
      <c r="RTF86" s="190"/>
      <c r="RTG86" s="190"/>
      <c r="RTH86" s="190"/>
      <c r="RTI86" s="190"/>
      <c r="RTJ86" s="190"/>
      <c r="RTK86" s="190"/>
      <c r="RTL86" s="190"/>
      <c r="RTM86" s="190"/>
      <c r="RTN86" s="190"/>
      <c r="RTO86" s="190"/>
      <c r="RTP86" s="190"/>
      <c r="RTQ86" s="190"/>
      <c r="RTR86" s="190"/>
      <c r="RTS86" s="190"/>
      <c r="RTT86" s="190"/>
      <c r="RTU86" s="190"/>
      <c r="RTV86" s="190"/>
      <c r="RTW86" s="190"/>
      <c r="RTX86" s="190"/>
      <c r="RTY86" s="190"/>
      <c r="RTZ86" s="190"/>
      <c r="RUA86" s="190"/>
      <c r="RUB86" s="190"/>
      <c r="RUC86" s="190"/>
      <c r="RUD86" s="190"/>
      <c r="RUE86" s="190"/>
      <c r="RUF86" s="190"/>
      <c r="RUG86" s="190"/>
      <c r="RUH86" s="190"/>
      <c r="RUI86" s="190"/>
      <c r="RUJ86" s="190"/>
      <c r="RUK86" s="190"/>
      <c r="RUL86" s="190"/>
      <c r="RUM86" s="190"/>
      <c r="RUN86" s="190"/>
      <c r="RUO86" s="190"/>
      <c r="RUP86" s="190"/>
      <c r="RUQ86" s="190"/>
      <c r="RUR86" s="190"/>
      <c r="RUS86" s="190"/>
      <c r="RUT86" s="190"/>
      <c r="RUU86" s="190"/>
      <c r="RUV86" s="190"/>
      <c r="RUW86" s="190"/>
      <c r="RUX86" s="190"/>
      <c r="RUY86" s="190"/>
      <c r="RUZ86" s="190"/>
      <c r="RVA86" s="190"/>
      <c r="RVB86" s="190"/>
      <c r="RVC86" s="190"/>
      <c r="RVD86" s="190"/>
      <c r="RVE86" s="190"/>
      <c r="RVF86" s="190"/>
      <c r="RVG86" s="190"/>
      <c r="RVH86" s="190"/>
      <c r="RVI86" s="190"/>
      <c r="RVJ86" s="190"/>
      <c r="RVK86" s="190"/>
      <c r="RVL86" s="190"/>
      <c r="RVM86" s="190"/>
      <c r="RVN86" s="190"/>
      <c r="RVO86" s="190"/>
      <c r="RVP86" s="190"/>
      <c r="RVQ86" s="190"/>
      <c r="RVR86" s="190"/>
      <c r="RVS86" s="190"/>
      <c r="RVT86" s="190"/>
      <c r="RVU86" s="190"/>
      <c r="RVV86" s="190"/>
      <c r="RVW86" s="190"/>
      <c r="RVX86" s="190"/>
      <c r="RVY86" s="190"/>
      <c r="RVZ86" s="190"/>
      <c r="RWA86" s="190"/>
      <c r="RWB86" s="190"/>
      <c r="RWC86" s="190"/>
      <c r="RWD86" s="190"/>
      <c r="RWE86" s="190"/>
      <c r="RWF86" s="190"/>
      <c r="RWG86" s="190"/>
      <c r="RWH86" s="190"/>
      <c r="RWI86" s="190"/>
      <c r="RWJ86" s="190"/>
      <c r="RWK86" s="190"/>
      <c r="RWL86" s="190"/>
      <c r="RWM86" s="190"/>
      <c r="RWN86" s="190"/>
      <c r="RWO86" s="190"/>
      <c r="RWP86" s="190"/>
      <c r="RWQ86" s="190"/>
      <c r="RWR86" s="190"/>
      <c r="RWS86" s="190"/>
      <c r="RWT86" s="190"/>
      <c r="RWU86" s="190"/>
      <c r="RWV86" s="190"/>
      <c r="RWW86" s="190"/>
      <c r="RWX86" s="190"/>
      <c r="RWY86" s="190"/>
      <c r="RWZ86" s="190"/>
      <c r="RXA86" s="190"/>
      <c r="RXB86" s="190"/>
      <c r="RXC86" s="190"/>
      <c r="RXD86" s="190"/>
      <c r="RXE86" s="190"/>
      <c r="RXF86" s="190"/>
      <c r="RXG86" s="190"/>
      <c r="RXH86" s="190"/>
      <c r="RXI86" s="190"/>
      <c r="RXJ86" s="190"/>
      <c r="RXK86" s="190"/>
      <c r="RXL86" s="190"/>
      <c r="RXM86" s="190"/>
      <c r="RXN86" s="190"/>
      <c r="RXO86" s="190"/>
      <c r="RXP86" s="190"/>
      <c r="RXQ86" s="190"/>
      <c r="RXR86" s="190"/>
      <c r="RXS86" s="190"/>
      <c r="RXT86" s="190"/>
      <c r="RXU86" s="190"/>
      <c r="RXV86" s="190"/>
      <c r="RXW86" s="190"/>
      <c r="RXX86" s="190"/>
      <c r="RXY86" s="190"/>
      <c r="RXZ86" s="190"/>
      <c r="RYA86" s="190"/>
      <c r="RYB86" s="190"/>
      <c r="RYC86" s="190"/>
      <c r="RYD86" s="190"/>
      <c r="RYE86" s="190"/>
      <c r="RYF86" s="190"/>
      <c r="RYG86" s="190"/>
      <c r="RYH86" s="190"/>
      <c r="RYI86" s="190"/>
      <c r="RYJ86" s="190"/>
      <c r="RYK86" s="190"/>
      <c r="RYL86" s="190"/>
      <c r="RYM86" s="190"/>
      <c r="RYN86" s="190"/>
      <c r="RYO86" s="190"/>
      <c r="RYP86" s="190"/>
      <c r="RYQ86" s="190"/>
      <c r="RYR86" s="190"/>
      <c r="RYS86" s="190"/>
      <c r="RYT86" s="190"/>
      <c r="RYU86" s="190"/>
      <c r="RYV86" s="190"/>
      <c r="RYW86" s="190"/>
      <c r="RYX86" s="190"/>
      <c r="RYY86" s="190"/>
      <c r="RYZ86" s="190"/>
      <c r="RZA86" s="190"/>
      <c r="RZB86" s="190"/>
      <c r="RZC86" s="190"/>
      <c r="RZD86" s="190"/>
      <c r="RZE86" s="190"/>
      <c r="RZF86" s="190"/>
      <c r="RZG86" s="190"/>
      <c r="RZH86" s="190"/>
      <c r="RZI86" s="190"/>
      <c r="RZJ86" s="190"/>
      <c r="RZK86" s="190"/>
      <c r="RZL86" s="190"/>
      <c r="RZM86" s="190"/>
      <c r="RZN86" s="190"/>
      <c r="RZO86" s="190"/>
      <c r="RZP86" s="190"/>
      <c r="RZQ86" s="190"/>
      <c r="RZR86" s="190"/>
      <c r="RZS86" s="190"/>
      <c r="RZT86" s="190"/>
      <c r="RZU86" s="190"/>
      <c r="RZV86" s="190"/>
      <c r="RZW86" s="190"/>
      <c r="RZX86" s="190"/>
      <c r="RZY86" s="190"/>
      <c r="RZZ86" s="190"/>
      <c r="SAA86" s="190"/>
      <c r="SAB86" s="190"/>
      <c r="SAC86" s="190"/>
      <c r="SAD86" s="190"/>
      <c r="SAE86" s="190"/>
      <c r="SAF86" s="190"/>
      <c r="SAG86" s="190"/>
      <c r="SAH86" s="190"/>
      <c r="SAI86" s="190"/>
      <c r="SAJ86" s="190"/>
      <c r="SAK86" s="190"/>
      <c r="SAL86" s="190"/>
      <c r="SAM86" s="190"/>
      <c r="SAN86" s="190"/>
      <c r="SAO86" s="190"/>
      <c r="SAP86" s="190"/>
      <c r="SAQ86" s="190"/>
      <c r="SAR86" s="190"/>
      <c r="SAS86" s="190"/>
      <c r="SAT86" s="190"/>
      <c r="SAU86" s="190"/>
      <c r="SAV86" s="190"/>
      <c r="SAW86" s="190"/>
      <c r="SAX86" s="190"/>
      <c r="SAY86" s="190"/>
      <c r="SAZ86" s="190"/>
      <c r="SBA86" s="190"/>
      <c r="SBB86" s="190"/>
      <c r="SBC86" s="190"/>
      <c r="SBD86" s="190"/>
      <c r="SBE86" s="190"/>
      <c r="SBF86" s="190"/>
      <c r="SBG86" s="190"/>
      <c r="SBH86" s="190"/>
      <c r="SBI86" s="190"/>
      <c r="SBJ86" s="190"/>
      <c r="SBK86" s="190"/>
      <c r="SBL86" s="190"/>
      <c r="SBM86" s="190"/>
      <c r="SBN86" s="190"/>
      <c r="SBO86" s="190"/>
      <c r="SBP86" s="190"/>
      <c r="SBQ86" s="190"/>
      <c r="SBR86" s="190"/>
      <c r="SBS86" s="190"/>
      <c r="SBT86" s="190"/>
      <c r="SBU86" s="190"/>
      <c r="SBV86" s="190"/>
      <c r="SBW86" s="190"/>
      <c r="SBX86" s="190"/>
      <c r="SBY86" s="190"/>
      <c r="SBZ86" s="190"/>
      <c r="SCA86" s="190"/>
      <c r="SCB86" s="190"/>
      <c r="SCC86" s="190"/>
      <c r="SCD86" s="190"/>
      <c r="SCE86" s="190"/>
      <c r="SCF86" s="190"/>
      <c r="SCG86" s="190"/>
      <c r="SCH86" s="190"/>
      <c r="SCI86" s="190"/>
      <c r="SCJ86" s="190"/>
      <c r="SCK86" s="190"/>
      <c r="SCL86" s="190"/>
      <c r="SCM86" s="190"/>
      <c r="SCN86" s="190"/>
      <c r="SCO86" s="190"/>
      <c r="SCP86" s="190"/>
      <c r="SCQ86" s="190"/>
      <c r="SCR86" s="190"/>
      <c r="SCS86" s="190"/>
      <c r="SCT86" s="190"/>
      <c r="SCU86" s="190"/>
      <c r="SCV86" s="190"/>
      <c r="SCW86" s="190"/>
      <c r="SCX86" s="190"/>
      <c r="SCY86" s="190"/>
      <c r="SCZ86" s="190"/>
      <c r="SDA86" s="190"/>
      <c r="SDB86" s="190"/>
      <c r="SDC86" s="190"/>
      <c r="SDD86" s="190"/>
      <c r="SDE86" s="190"/>
      <c r="SDF86" s="190"/>
      <c r="SDG86" s="190"/>
      <c r="SDH86" s="190"/>
      <c r="SDI86" s="190"/>
      <c r="SDJ86" s="190"/>
      <c r="SDK86" s="190"/>
      <c r="SDL86" s="190"/>
      <c r="SDM86" s="190"/>
      <c r="SDN86" s="190"/>
      <c r="SDO86" s="190"/>
      <c r="SDP86" s="190"/>
      <c r="SDQ86" s="190"/>
      <c r="SDR86" s="190"/>
      <c r="SDS86" s="190"/>
      <c r="SDT86" s="190"/>
      <c r="SDU86" s="190"/>
      <c r="SDV86" s="190"/>
      <c r="SDW86" s="190"/>
      <c r="SDX86" s="190"/>
      <c r="SDY86" s="190"/>
      <c r="SDZ86" s="190"/>
      <c r="SEA86" s="190"/>
      <c r="SEB86" s="190"/>
      <c r="SEC86" s="190"/>
      <c r="SED86" s="190"/>
      <c r="SEE86" s="190"/>
      <c r="SEF86" s="190"/>
      <c r="SEG86" s="190"/>
      <c r="SEH86" s="190"/>
      <c r="SEI86" s="190"/>
      <c r="SEJ86" s="190"/>
      <c r="SEK86" s="190"/>
      <c r="SEL86" s="190"/>
      <c r="SEM86" s="190"/>
      <c r="SEN86" s="190"/>
      <c r="SEO86" s="190"/>
      <c r="SEP86" s="190"/>
      <c r="SEQ86" s="190"/>
      <c r="SER86" s="190"/>
      <c r="SES86" s="190"/>
      <c r="SET86" s="190"/>
      <c r="SEU86" s="190"/>
      <c r="SEV86" s="190"/>
      <c r="SEW86" s="190"/>
      <c r="SEX86" s="190"/>
      <c r="SEY86" s="190"/>
      <c r="SEZ86" s="190"/>
      <c r="SFA86" s="190"/>
      <c r="SFB86" s="190"/>
      <c r="SFC86" s="190"/>
      <c r="SFD86" s="190"/>
      <c r="SFE86" s="190"/>
      <c r="SFF86" s="190"/>
      <c r="SFG86" s="190"/>
      <c r="SFH86" s="190"/>
      <c r="SFI86" s="190"/>
      <c r="SFJ86" s="190"/>
      <c r="SFK86" s="190"/>
      <c r="SFL86" s="190"/>
      <c r="SFM86" s="190"/>
      <c r="SFN86" s="190"/>
      <c r="SFO86" s="190"/>
      <c r="SFP86" s="190"/>
      <c r="SFQ86" s="190"/>
      <c r="SFR86" s="190"/>
      <c r="SFS86" s="190"/>
      <c r="SFT86" s="190"/>
      <c r="SFU86" s="190"/>
      <c r="SFV86" s="190"/>
      <c r="SFW86" s="190"/>
      <c r="SFX86" s="190"/>
      <c r="SFY86" s="190"/>
      <c r="SFZ86" s="190"/>
      <c r="SGA86" s="190"/>
      <c r="SGB86" s="190"/>
      <c r="SGC86" s="190"/>
      <c r="SGD86" s="190"/>
      <c r="SGE86" s="190"/>
      <c r="SGF86" s="190"/>
      <c r="SGG86" s="190"/>
      <c r="SGH86" s="190"/>
      <c r="SGI86" s="190"/>
      <c r="SGJ86" s="190"/>
      <c r="SGK86" s="190"/>
      <c r="SGL86" s="190"/>
      <c r="SGM86" s="190"/>
      <c r="SGN86" s="190"/>
      <c r="SGO86" s="190"/>
      <c r="SGP86" s="190"/>
      <c r="SGQ86" s="190"/>
      <c r="SGR86" s="190"/>
      <c r="SGS86" s="190"/>
      <c r="SGT86" s="190"/>
      <c r="SGU86" s="190"/>
      <c r="SGV86" s="190"/>
      <c r="SGW86" s="190"/>
      <c r="SGX86" s="190"/>
      <c r="SGY86" s="190"/>
      <c r="SGZ86" s="190"/>
      <c r="SHA86" s="190"/>
      <c r="SHB86" s="190"/>
      <c r="SHC86" s="190"/>
      <c r="SHD86" s="190"/>
      <c r="SHE86" s="190"/>
      <c r="SHF86" s="190"/>
      <c r="SHG86" s="190"/>
      <c r="SHH86" s="190"/>
      <c r="SHI86" s="190"/>
      <c r="SHJ86" s="190"/>
      <c r="SHK86" s="190"/>
      <c r="SHL86" s="190"/>
      <c r="SHM86" s="190"/>
      <c r="SHN86" s="190"/>
      <c r="SHO86" s="190"/>
      <c r="SHP86" s="190"/>
      <c r="SHQ86" s="190"/>
      <c r="SHR86" s="190"/>
      <c r="SHS86" s="190"/>
      <c r="SHT86" s="190"/>
      <c r="SHU86" s="190"/>
      <c r="SHV86" s="190"/>
      <c r="SHW86" s="190"/>
      <c r="SHX86" s="190"/>
      <c r="SHY86" s="190"/>
      <c r="SHZ86" s="190"/>
      <c r="SIA86" s="190"/>
      <c r="SIB86" s="190"/>
      <c r="SIC86" s="190"/>
      <c r="SID86" s="190"/>
      <c r="SIE86" s="190"/>
      <c r="SIF86" s="190"/>
      <c r="SIG86" s="190"/>
      <c r="SIH86" s="190"/>
      <c r="SII86" s="190"/>
      <c r="SIJ86" s="190"/>
      <c r="SIK86" s="190"/>
      <c r="SIL86" s="190"/>
      <c r="SIM86" s="190"/>
      <c r="SIN86" s="190"/>
      <c r="SIO86" s="190"/>
      <c r="SIP86" s="190"/>
      <c r="SIQ86" s="190"/>
      <c r="SIR86" s="190"/>
      <c r="SIS86" s="190"/>
      <c r="SIT86" s="190"/>
      <c r="SIU86" s="190"/>
      <c r="SIV86" s="190"/>
      <c r="SIW86" s="190"/>
      <c r="SIX86" s="190"/>
      <c r="SIY86" s="190"/>
      <c r="SIZ86" s="190"/>
      <c r="SJA86" s="190"/>
      <c r="SJB86" s="190"/>
      <c r="SJC86" s="190"/>
      <c r="SJD86" s="190"/>
      <c r="SJE86" s="190"/>
      <c r="SJF86" s="190"/>
      <c r="SJG86" s="190"/>
      <c r="SJH86" s="190"/>
      <c r="SJI86" s="190"/>
      <c r="SJJ86" s="190"/>
      <c r="SJK86" s="190"/>
      <c r="SJL86" s="190"/>
      <c r="SJM86" s="190"/>
      <c r="SJN86" s="190"/>
      <c r="SJO86" s="190"/>
      <c r="SJP86" s="190"/>
      <c r="SJQ86" s="190"/>
      <c r="SJR86" s="190"/>
      <c r="SJS86" s="190"/>
      <c r="SJT86" s="190"/>
      <c r="SJU86" s="190"/>
      <c r="SJV86" s="190"/>
      <c r="SJW86" s="190"/>
      <c r="SJX86" s="190"/>
      <c r="SJY86" s="190"/>
      <c r="SJZ86" s="190"/>
      <c r="SKA86" s="190"/>
      <c r="SKB86" s="190"/>
      <c r="SKC86" s="190"/>
      <c r="SKD86" s="190"/>
      <c r="SKE86" s="190"/>
      <c r="SKF86" s="190"/>
      <c r="SKG86" s="190"/>
      <c r="SKH86" s="190"/>
      <c r="SKI86" s="190"/>
      <c r="SKJ86" s="190"/>
      <c r="SKK86" s="190"/>
      <c r="SKL86" s="190"/>
      <c r="SKM86" s="190"/>
      <c r="SKN86" s="190"/>
      <c r="SKO86" s="190"/>
      <c r="SKP86" s="190"/>
      <c r="SKQ86" s="190"/>
      <c r="SKR86" s="190"/>
      <c r="SKS86" s="190"/>
      <c r="SKT86" s="190"/>
      <c r="SKU86" s="190"/>
      <c r="SKV86" s="190"/>
      <c r="SKW86" s="190"/>
      <c r="SKX86" s="190"/>
      <c r="SKY86" s="190"/>
      <c r="SKZ86" s="190"/>
      <c r="SLA86" s="190"/>
      <c r="SLB86" s="190"/>
      <c r="SLC86" s="190"/>
      <c r="SLD86" s="190"/>
      <c r="SLE86" s="190"/>
      <c r="SLF86" s="190"/>
      <c r="SLG86" s="190"/>
      <c r="SLH86" s="190"/>
      <c r="SLI86" s="190"/>
      <c r="SLJ86" s="190"/>
      <c r="SLK86" s="190"/>
      <c r="SLL86" s="190"/>
      <c r="SLM86" s="190"/>
      <c r="SLN86" s="190"/>
      <c r="SLO86" s="190"/>
      <c r="SLP86" s="190"/>
      <c r="SLQ86" s="190"/>
      <c r="SLR86" s="190"/>
      <c r="SLS86" s="190"/>
      <c r="SLT86" s="190"/>
      <c r="SLU86" s="190"/>
      <c r="SLV86" s="190"/>
      <c r="SLW86" s="190"/>
      <c r="SLX86" s="190"/>
      <c r="SLY86" s="190"/>
      <c r="SLZ86" s="190"/>
      <c r="SMA86" s="190"/>
      <c r="SMB86" s="190"/>
      <c r="SMC86" s="190"/>
      <c r="SMD86" s="190"/>
      <c r="SME86" s="190"/>
      <c r="SMF86" s="190"/>
      <c r="SMG86" s="190"/>
      <c r="SMH86" s="190"/>
      <c r="SMI86" s="190"/>
      <c r="SMJ86" s="190"/>
      <c r="SMK86" s="190"/>
      <c r="SML86" s="190"/>
      <c r="SMM86" s="190"/>
      <c r="SMN86" s="190"/>
      <c r="SMO86" s="190"/>
      <c r="SMP86" s="190"/>
      <c r="SMQ86" s="190"/>
      <c r="SMR86" s="190"/>
      <c r="SMS86" s="190"/>
      <c r="SMT86" s="190"/>
      <c r="SMU86" s="190"/>
      <c r="SMV86" s="190"/>
      <c r="SMW86" s="190"/>
      <c r="SMX86" s="190"/>
      <c r="SMY86" s="190"/>
      <c r="SMZ86" s="190"/>
      <c r="SNA86" s="190"/>
      <c r="SNB86" s="190"/>
      <c r="SNC86" s="190"/>
      <c r="SND86" s="190"/>
      <c r="SNE86" s="190"/>
      <c r="SNF86" s="190"/>
      <c r="SNG86" s="190"/>
      <c r="SNH86" s="190"/>
      <c r="SNI86" s="190"/>
      <c r="SNJ86" s="190"/>
      <c r="SNK86" s="190"/>
      <c r="SNL86" s="190"/>
      <c r="SNM86" s="190"/>
      <c r="SNN86" s="190"/>
      <c r="SNO86" s="190"/>
      <c r="SNP86" s="190"/>
      <c r="SNQ86" s="190"/>
      <c r="SNR86" s="190"/>
      <c r="SNS86" s="190"/>
      <c r="SNT86" s="190"/>
      <c r="SNU86" s="190"/>
      <c r="SNV86" s="190"/>
      <c r="SNW86" s="190"/>
      <c r="SNX86" s="190"/>
      <c r="SNY86" s="190"/>
      <c r="SNZ86" s="190"/>
      <c r="SOA86" s="190"/>
      <c r="SOB86" s="190"/>
      <c r="SOC86" s="190"/>
      <c r="SOD86" s="190"/>
      <c r="SOE86" s="190"/>
      <c r="SOF86" s="190"/>
      <c r="SOG86" s="190"/>
      <c r="SOH86" s="190"/>
      <c r="SOI86" s="190"/>
      <c r="SOJ86" s="190"/>
      <c r="SOK86" s="190"/>
      <c r="SOL86" s="190"/>
      <c r="SOM86" s="190"/>
      <c r="SON86" s="190"/>
      <c r="SOO86" s="190"/>
      <c r="SOP86" s="190"/>
      <c r="SOQ86" s="190"/>
      <c r="SOR86" s="190"/>
      <c r="SOS86" s="190"/>
      <c r="SOT86" s="190"/>
      <c r="SOU86" s="190"/>
      <c r="SOV86" s="190"/>
      <c r="SOW86" s="190"/>
      <c r="SOX86" s="190"/>
      <c r="SOY86" s="190"/>
      <c r="SOZ86" s="190"/>
      <c r="SPA86" s="190"/>
      <c r="SPB86" s="190"/>
      <c r="SPC86" s="190"/>
      <c r="SPD86" s="190"/>
      <c r="SPE86" s="190"/>
      <c r="SPF86" s="190"/>
      <c r="SPG86" s="190"/>
      <c r="SPH86" s="190"/>
      <c r="SPI86" s="190"/>
      <c r="SPJ86" s="190"/>
      <c r="SPK86" s="190"/>
      <c r="SPL86" s="190"/>
      <c r="SPM86" s="190"/>
      <c r="SPN86" s="190"/>
      <c r="SPO86" s="190"/>
      <c r="SPP86" s="190"/>
      <c r="SPQ86" s="190"/>
      <c r="SPR86" s="190"/>
      <c r="SPS86" s="190"/>
      <c r="SPT86" s="190"/>
      <c r="SPU86" s="190"/>
      <c r="SPV86" s="190"/>
      <c r="SPW86" s="190"/>
      <c r="SPX86" s="190"/>
      <c r="SPY86" s="190"/>
      <c r="SPZ86" s="190"/>
      <c r="SQA86" s="190"/>
      <c r="SQB86" s="190"/>
      <c r="SQC86" s="190"/>
      <c r="SQD86" s="190"/>
      <c r="SQE86" s="190"/>
      <c r="SQF86" s="190"/>
      <c r="SQG86" s="190"/>
      <c r="SQH86" s="190"/>
      <c r="SQI86" s="190"/>
      <c r="SQJ86" s="190"/>
      <c r="SQK86" s="190"/>
      <c r="SQL86" s="190"/>
      <c r="SQM86" s="190"/>
      <c r="SQN86" s="190"/>
      <c r="SQO86" s="190"/>
      <c r="SQP86" s="190"/>
      <c r="SQQ86" s="190"/>
      <c r="SQR86" s="190"/>
      <c r="SQS86" s="190"/>
      <c r="SQT86" s="190"/>
      <c r="SQU86" s="190"/>
      <c r="SQV86" s="190"/>
      <c r="SQW86" s="190"/>
      <c r="SQX86" s="190"/>
      <c r="SQY86" s="190"/>
      <c r="SQZ86" s="190"/>
      <c r="SRA86" s="190"/>
      <c r="SRB86" s="190"/>
      <c r="SRC86" s="190"/>
      <c r="SRD86" s="190"/>
      <c r="SRE86" s="190"/>
      <c r="SRF86" s="190"/>
      <c r="SRG86" s="190"/>
      <c r="SRH86" s="190"/>
      <c r="SRI86" s="190"/>
      <c r="SRJ86" s="190"/>
      <c r="SRK86" s="190"/>
      <c r="SRL86" s="190"/>
      <c r="SRM86" s="190"/>
      <c r="SRN86" s="190"/>
      <c r="SRO86" s="190"/>
      <c r="SRP86" s="190"/>
      <c r="SRQ86" s="190"/>
      <c r="SRR86" s="190"/>
      <c r="SRS86" s="190"/>
      <c r="SRT86" s="190"/>
      <c r="SRU86" s="190"/>
      <c r="SRV86" s="190"/>
      <c r="SRW86" s="190"/>
      <c r="SRX86" s="190"/>
      <c r="SRY86" s="190"/>
      <c r="SRZ86" s="190"/>
      <c r="SSA86" s="190"/>
      <c r="SSB86" s="190"/>
      <c r="SSC86" s="190"/>
      <c r="SSD86" s="190"/>
      <c r="SSE86" s="190"/>
      <c r="SSF86" s="190"/>
      <c r="SSG86" s="190"/>
      <c r="SSH86" s="190"/>
      <c r="SSI86" s="190"/>
      <c r="SSJ86" s="190"/>
      <c r="SSK86" s="190"/>
      <c r="SSL86" s="190"/>
      <c r="SSM86" s="190"/>
      <c r="SSN86" s="190"/>
      <c r="SSO86" s="190"/>
      <c r="SSP86" s="190"/>
      <c r="SSQ86" s="190"/>
      <c r="SSR86" s="190"/>
      <c r="SSS86" s="190"/>
      <c r="SST86" s="190"/>
      <c r="SSU86" s="190"/>
      <c r="SSV86" s="190"/>
      <c r="SSW86" s="190"/>
      <c r="SSX86" s="190"/>
      <c r="SSY86" s="190"/>
      <c r="SSZ86" s="190"/>
      <c r="STA86" s="190"/>
      <c r="STB86" s="190"/>
      <c r="STC86" s="190"/>
      <c r="STD86" s="190"/>
      <c r="STE86" s="190"/>
      <c r="STF86" s="190"/>
      <c r="STG86" s="190"/>
      <c r="STH86" s="190"/>
      <c r="STI86" s="190"/>
      <c r="STJ86" s="190"/>
      <c r="STK86" s="190"/>
      <c r="STL86" s="190"/>
      <c r="STM86" s="190"/>
      <c r="STN86" s="190"/>
      <c r="STO86" s="190"/>
      <c r="STP86" s="190"/>
      <c r="STQ86" s="190"/>
      <c r="STR86" s="190"/>
      <c r="STS86" s="190"/>
      <c r="STT86" s="190"/>
      <c r="STU86" s="190"/>
      <c r="STV86" s="190"/>
      <c r="STW86" s="190"/>
      <c r="STX86" s="190"/>
      <c r="STY86" s="190"/>
      <c r="STZ86" s="190"/>
      <c r="SUA86" s="190"/>
      <c r="SUB86" s="190"/>
      <c r="SUC86" s="190"/>
      <c r="SUD86" s="190"/>
      <c r="SUE86" s="190"/>
      <c r="SUF86" s="190"/>
      <c r="SUG86" s="190"/>
      <c r="SUH86" s="190"/>
      <c r="SUI86" s="190"/>
      <c r="SUJ86" s="190"/>
      <c r="SUK86" s="190"/>
      <c r="SUL86" s="190"/>
      <c r="SUM86" s="190"/>
      <c r="SUN86" s="190"/>
      <c r="SUO86" s="190"/>
      <c r="SUP86" s="190"/>
      <c r="SUQ86" s="190"/>
      <c r="SUR86" s="190"/>
      <c r="SUS86" s="190"/>
      <c r="SUT86" s="190"/>
      <c r="SUU86" s="190"/>
      <c r="SUV86" s="190"/>
      <c r="SUW86" s="190"/>
      <c r="SUX86" s="190"/>
      <c r="SUY86" s="190"/>
      <c r="SUZ86" s="190"/>
      <c r="SVA86" s="190"/>
      <c r="SVB86" s="190"/>
      <c r="SVC86" s="190"/>
      <c r="SVD86" s="190"/>
      <c r="SVE86" s="190"/>
      <c r="SVF86" s="190"/>
      <c r="SVG86" s="190"/>
      <c r="SVH86" s="190"/>
      <c r="SVI86" s="190"/>
      <c r="SVJ86" s="190"/>
      <c r="SVK86" s="190"/>
      <c r="SVL86" s="190"/>
      <c r="SVM86" s="190"/>
      <c r="SVN86" s="190"/>
      <c r="SVO86" s="190"/>
      <c r="SVP86" s="190"/>
      <c r="SVQ86" s="190"/>
      <c r="SVR86" s="190"/>
      <c r="SVS86" s="190"/>
      <c r="SVT86" s="190"/>
      <c r="SVU86" s="190"/>
      <c r="SVV86" s="190"/>
      <c r="SVW86" s="190"/>
      <c r="SVX86" s="190"/>
      <c r="SVY86" s="190"/>
      <c r="SVZ86" s="190"/>
      <c r="SWA86" s="190"/>
      <c r="SWB86" s="190"/>
      <c r="SWC86" s="190"/>
      <c r="SWD86" s="190"/>
      <c r="SWE86" s="190"/>
      <c r="SWF86" s="190"/>
      <c r="SWG86" s="190"/>
      <c r="SWH86" s="190"/>
      <c r="SWI86" s="190"/>
      <c r="SWJ86" s="190"/>
      <c r="SWK86" s="190"/>
      <c r="SWL86" s="190"/>
      <c r="SWM86" s="190"/>
      <c r="SWN86" s="190"/>
      <c r="SWO86" s="190"/>
      <c r="SWP86" s="190"/>
      <c r="SWQ86" s="190"/>
      <c r="SWR86" s="190"/>
      <c r="SWS86" s="190"/>
      <c r="SWT86" s="190"/>
      <c r="SWU86" s="190"/>
      <c r="SWV86" s="190"/>
      <c r="SWW86" s="190"/>
      <c r="SWX86" s="190"/>
      <c r="SWY86" s="190"/>
      <c r="SWZ86" s="190"/>
      <c r="SXA86" s="190"/>
      <c r="SXB86" s="190"/>
      <c r="SXC86" s="190"/>
      <c r="SXD86" s="190"/>
      <c r="SXE86" s="190"/>
      <c r="SXF86" s="190"/>
      <c r="SXG86" s="190"/>
      <c r="SXH86" s="190"/>
      <c r="SXI86" s="190"/>
      <c r="SXJ86" s="190"/>
      <c r="SXK86" s="190"/>
      <c r="SXL86" s="190"/>
      <c r="SXM86" s="190"/>
      <c r="SXN86" s="190"/>
      <c r="SXO86" s="190"/>
      <c r="SXP86" s="190"/>
      <c r="SXQ86" s="190"/>
      <c r="SXR86" s="190"/>
      <c r="SXS86" s="190"/>
      <c r="SXT86" s="190"/>
      <c r="SXU86" s="190"/>
      <c r="SXV86" s="190"/>
      <c r="SXW86" s="190"/>
      <c r="SXX86" s="190"/>
      <c r="SXY86" s="190"/>
      <c r="SXZ86" s="190"/>
      <c r="SYA86" s="190"/>
      <c r="SYB86" s="190"/>
      <c r="SYC86" s="190"/>
      <c r="SYD86" s="190"/>
      <c r="SYE86" s="190"/>
      <c r="SYF86" s="190"/>
      <c r="SYG86" s="190"/>
      <c r="SYH86" s="190"/>
      <c r="SYI86" s="190"/>
      <c r="SYJ86" s="190"/>
      <c r="SYK86" s="190"/>
      <c r="SYL86" s="190"/>
      <c r="SYM86" s="190"/>
      <c r="SYN86" s="190"/>
      <c r="SYO86" s="190"/>
      <c r="SYP86" s="190"/>
      <c r="SYQ86" s="190"/>
      <c r="SYR86" s="190"/>
      <c r="SYS86" s="190"/>
      <c r="SYT86" s="190"/>
      <c r="SYU86" s="190"/>
      <c r="SYV86" s="190"/>
      <c r="SYW86" s="190"/>
      <c r="SYX86" s="190"/>
      <c r="SYY86" s="190"/>
      <c r="SYZ86" s="190"/>
      <c r="SZA86" s="190"/>
      <c r="SZB86" s="190"/>
      <c r="SZC86" s="190"/>
      <c r="SZD86" s="190"/>
      <c r="SZE86" s="190"/>
      <c r="SZF86" s="190"/>
      <c r="SZG86" s="190"/>
      <c r="SZH86" s="190"/>
      <c r="SZI86" s="190"/>
      <c r="SZJ86" s="190"/>
      <c r="SZK86" s="190"/>
      <c r="SZL86" s="190"/>
      <c r="SZM86" s="190"/>
      <c r="SZN86" s="190"/>
      <c r="SZO86" s="190"/>
      <c r="SZP86" s="190"/>
      <c r="SZQ86" s="190"/>
      <c r="SZR86" s="190"/>
      <c r="SZS86" s="190"/>
      <c r="SZT86" s="190"/>
      <c r="SZU86" s="190"/>
      <c r="SZV86" s="190"/>
      <c r="SZW86" s="190"/>
      <c r="SZX86" s="190"/>
      <c r="SZY86" s="190"/>
      <c r="SZZ86" s="190"/>
      <c r="TAA86" s="190"/>
      <c r="TAB86" s="190"/>
      <c r="TAC86" s="190"/>
      <c r="TAD86" s="190"/>
      <c r="TAE86" s="190"/>
      <c r="TAF86" s="190"/>
      <c r="TAG86" s="190"/>
      <c r="TAH86" s="190"/>
      <c r="TAI86" s="190"/>
      <c r="TAJ86" s="190"/>
      <c r="TAK86" s="190"/>
      <c r="TAL86" s="190"/>
      <c r="TAM86" s="190"/>
      <c r="TAN86" s="190"/>
      <c r="TAO86" s="190"/>
      <c r="TAP86" s="190"/>
      <c r="TAQ86" s="190"/>
      <c r="TAR86" s="190"/>
      <c r="TAS86" s="190"/>
      <c r="TAT86" s="190"/>
      <c r="TAU86" s="190"/>
      <c r="TAV86" s="190"/>
      <c r="TAW86" s="190"/>
      <c r="TAX86" s="190"/>
      <c r="TAY86" s="190"/>
      <c r="TAZ86" s="190"/>
      <c r="TBA86" s="190"/>
      <c r="TBB86" s="190"/>
      <c r="TBC86" s="190"/>
      <c r="TBD86" s="190"/>
      <c r="TBE86" s="190"/>
      <c r="TBF86" s="190"/>
      <c r="TBG86" s="190"/>
      <c r="TBH86" s="190"/>
      <c r="TBI86" s="190"/>
      <c r="TBJ86" s="190"/>
      <c r="TBK86" s="190"/>
      <c r="TBL86" s="190"/>
      <c r="TBM86" s="190"/>
      <c r="TBN86" s="190"/>
      <c r="TBO86" s="190"/>
      <c r="TBP86" s="190"/>
      <c r="TBQ86" s="190"/>
      <c r="TBR86" s="190"/>
      <c r="TBS86" s="190"/>
      <c r="TBT86" s="190"/>
      <c r="TBU86" s="190"/>
      <c r="TBV86" s="190"/>
      <c r="TBW86" s="190"/>
      <c r="TBX86" s="190"/>
      <c r="TBY86" s="190"/>
      <c r="TBZ86" s="190"/>
      <c r="TCA86" s="190"/>
      <c r="TCB86" s="190"/>
      <c r="TCC86" s="190"/>
      <c r="TCD86" s="190"/>
      <c r="TCE86" s="190"/>
      <c r="TCF86" s="190"/>
      <c r="TCG86" s="190"/>
      <c r="TCH86" s="190"/>
      <c r="TCI86" s="190"/>
      <c r="TCJ86" s="190"/>
      <c r="TCK86" s="190"/>
      <c r="TCL86" s="190"/>
      <c r="TCM86" s="190"/>
      <c r="TCN86" s="190"/>
      <c r="TCO86" s="190"/>
      <c r="TCP86" s="190"/>
      <c r="TCQ86" s="190"/>
      <c r="TCR86" s="190"/>
      <c r="TCS86" s="190"/>
      <c r="TCT86" s="190"/>
      <c r="TCU86" s="190"/>
      <c r="TCV86" s="190"/>
      <c r="TCW86" s="190"/>
      <c r="TCX86" s="190"/>
      <c r="TCY86" s="190"/>
      <c r="TCZ86" s="190"/>
      <c r="TDA86" s="190"/>
      <c r="TDB86" s="190"/>
      <c r="TDC86" s="190"/>
      <c r="TDD86" s="190"/>
      <c r="TDE86" s="190"/>
      <c r="TDF86" s="190"/>
      <c r="TDG86" s="190"/>
      <c r="TDH86" s="190"/>
      <c r="TDI86" s="190"/>
      <c r="TDJ86" s="190"/>
      <c r="TDK86" s="190"/>
      <c r="TDL86" s="190"/>
      <c r="TDM86" s="190"/>
      <c r="TDN86" s="190"/>
      <c r="TDO86" s="190"/>
      <c r="TDP86" s="190"/>
      <c r="TDQ86" s="190"/>
      <c r="TDR86" s="190"/>
      <c r="TDS86" s="190"/>
      <c r="TDT86" s="190"/>
      <c r="TDU86" s="190"/>
      <c r="TDV86" s="190"/>
      <c r="TDW86" s="190"/>
      <c r="TDX86" s="190"/>
      <c r="TDY86" s="190"/>
      <c r="TDZ86" s="190"/>
      <c r="TEA86" s="190"/>
      <c r="TEB86" s="190"/>
      <c r="TEC86" s="190"/>
      <c r="TED86" s="190"/>
      <c r="TEE86" s="190"/>
      <c r="TEF86" s="190"/>
      <c r="TEG86" s="190"/>
      <c r="TEH86" s="190"/>
      <c r="TEI86" s="190"/>
      <c r="TEJ86" s="190"/>
      <c r="TEK86" s="190"/>
      <c r="TEL86" s="190"/>
      <c r="TEM86" s="190"/>
      <c r="TEN86" s="190"/>
      <c r="TEO86" s="190"/>
      <c r="TEP86" s="190"/>
      <c r="TEQ86" s="190"/>
      <c r="TER86" s="190"/>
      <c r="TES86" s="190"/>
      <c r="TET86" s="190"/>
      <c r="TEU86" s="190"/>
      <c r="TEV86" s="190"/>
      <c r="TEW86" s="190"/>
      <c r="TEX86" s="190"/>
      <c r="TEY86" s="190"/>
      <c r="TEZ86" s="190"/>
      <c r="TFA86" s="190"/>
      <c r="TFB86" s="190"/>
      <c r="TFC86" s="190"/>
      <c r="TFD86" s="190"/>
      <c r="TFE86" s="190"/>
      <c r="TFF86" s="190"/>
      <c r="TFG86" s="190"/>
      <c r="TFH86" s="190"/>
      <c r="TFI86" s="190"/>
      <c r="TFJ86" s="190"/>
      <c r="TFK86" s="190"/>
      <c r="TFL86" s="190"/>
      <c r="TFM86" s="190"/>
      <c r="TFN86" s="190"/>
      <c r="TFO86" s="190"/>
      <c r="TFP86" s="190"/>
      <c r="TFQ86" s="190"/>
      <c r="TFR86" s="190"/>
      <c r="TFS86" s="190"/>
      <c r="TFT86" s="190"/>
      <c r="TFU86" s="190"/>
      <c r="TFV86" s="190"/>
      <c r="TFW86" s="190"/>
      <c r="TFX86" s="190"/>
      <c r="TFY86" s="190"/>
      <c r="TFZ86" s="190"/>
      <c r="TGA86" s="190"/>
      <c r="TGB86" s="190"/>
      <c r="TGC86" s="190"/>
      <c r="TGD86" s="190"/>
      <c r="TGE86" s="190"/>
      <c r="TGF86" s="190"/>
      <c r="TGG86" s="190"/>
      <c r="TGH86" s="190"/>
      <c r="TGI86" s="190"/>
      <c r="TGJ86" s="190"/>
      <c r="TGK86" s="190"/>
      <c r="TGL86" s="190"/>
      <c r="TGM86" s="190"/>
      <c r="TGN86" s="190"/>
      <c r="TGO86" s="190"/>
      <c r="TGP86" s="190"/>
      <c r="TGQ86" s="190"/>
      <c r="TGR86" s="190"/>
      <c r="TGS86" s="190"/>
      <c r="TGT86" s="190"/>
      <c r="TGU86" s="190"/>
      <c r="TGV86" s="190"/>
      <c r="TGW86" s="190"/>
      <c r="TGX86" s="190"/>
      <c r="TGY86" s="190"/>
      <c r="TGZ86" s="190"/>
      <c r="THA86" s="190"/>
      <c r="THB86" s="190"/>
      <c r="THC86" s="190"/>
      <c r="THD86" s="190"/>
      <c r="THE86" s="190"/>
      <c r="THF86" s="190"/>
      <c r="THG86" s="190"/>
      <c r="THH86" s="190"/>
      <c r="THI86" s="190"/>
      <c r="THJ86" s="190"/>
      <c r="THK86" s="190"/>
      <c r="THL86" s="190"/>
      <c r="THM86" s="190"/>
      <c r="THN86" s="190"/>
      <c r="THO86" s="190"/>
      <c r="THP86" s="190"/>
      <c r="THQ86" s="190"/>
      <c r="THR86" s="190"/>
      <c r="THS86" s="190"/>
      <c r="THT86" s="190"/>
      <c r="THU86" s="190"/>
      <c r="THV86" s="190"/>
      <c r="THW86" s="190"/>
      <c r="THX86" s="190"/>
      <c r="THY86" s="190"/>
      <c r="THZ86" s="190"/>
      <c r="TIA86" s="190"/>
      <c r="TIB86" s="190"/>
      <c r="TIC86" s="190"/>
      <c r="TID86" s="190"/>
      <c r="TIE86" s="190"/>
      <c r="TIF86" s="190"/>
      <c r="TIG86" s="190"/>
      <c r="TIH86" s="190"/>
      <c r="TII86" s="190"/>
      <c r="TIJ86" s="190"/>
      <c r="TIK86" s="190"/>
      <c r="TIL86" s="190"/>
      <c r="TIM86" s="190"/>
      <c r="TIN86" s="190"/>
      <c r="TIO86" s="190"/>
      <c r="TIP86" s="190"/>
      <c r="TIQ86" s="190"/>
      <c r="TIR86" s="190"/>
      <c r="TIS86" s="190"/>
      <c r="TIT86" s="190"/>
      <c r="TIU86" s="190"/>
      <c r="TIV86" s="190"/>
      <c r="TIW86" s="190"/>
      <c r="TIX86" s="190"/>
      <c r="TIY86" s="190"/>
      <c r="TIZ86" s="190"/>
      <c r="TJA86" s="190"/>
      <c r="TJB86" s="190"/>
      <c r="TJC86" s="190"/>
      <c r="TJD86" s="190"/>
      <c r="TJE86" s="190"/>
      <c r="TJF86" s="190"/>
      <c r="TJG86" s="190"/>
      <c r="TJH86" s="190"/>
      <c r="TJI86" s="190"/>
      <c r="TJJ86" s="190"/>
      <c r="TJK86" s="190"/>
      <c r="TJL86" s="190"/>
      <c r="TJM86" s="190"/>
      <c r="TJN86" s="190"/>
      <c r="TJO86" s="190"/>
      <c r="TJP86" s="190"/>
      <c r="TJQ86" s="190"/>
      <c r="TJR86" s="190"/>
      <c r="TJS86" s="190"/>
      <c r="TJT86" s="190"/>
      <c r="TJU86" s="190"/>
      <c r="TJV86" s="190"/>
      <c r="TJW86" s="190"/>
      <c r="TJX86" s="190"/>
      <c r="TJY86" s="190"/>
      <c r="TJZ86" s="190"/>
      <c r="TKA86" s="190"/>
      <c r="TKB86" s="190"/>
      <c r="TKC86" s="190"/>
      <c r="TKD86" s="190"/>
      <c r="TKE86" s="190"/>
      <c r="TKF86" s="190"/>
      <c r="TKG86" s="190"/>
      <c r="TKH86" s="190"/>
      <c r="TKI86" s="190"/>
      <c r="TKJ86" s="190"/>
      <c r="TKK86" s="190"/>
      <c r="TKL86" s="190"/>
      <c r="TKM86" s="190"/>
      <c r="TKN86" s="190"/>
      <c r="TKO86" s="190"/>
      <c r="TKP86" s="190"/>
      <c r="TKQ86" s="190"/>
      <c r="TKR86" s="190"/>
      <c r="TKS86" s="190"/>
      <c r="TKT86" s="190"/>
      <c r="TKU86" s="190"/>
      <c r="TKV86" s="190"/>
      <c r="TKW86" s="190"/>
      <c r="TKX86" s="190"/>
      <c r="TKY86" s="190"/>
      <c r="TKZ86" s="190"/>
      <c r="TLA86" s="190"/>
      <c r="TLB86" s="190"/>
      <c r="TLC86" s="190"/>
      <c r="TLD86" s="190"/>
      <c r="TLE86" s="190"/>
      <c r="TLF86" s="190"/>
      <c r="TLG86" s="190"/>
      <c r="TLH86" s="190"/>
      <c r="TLI86" s="190"/>
      <c r="TLJ86" s="190"/>
      <c r="TLK86" s="190"/>
      <c r="TLL86" s="190"/>
      <c r="TLM86" s="190"/>
      <c r="TLN86" s="190"/>
      <c r="TLO86" s="190"/>
      <c r="TLP86" s="190"/>
      <c r="TLQ86" s="190"/>
      <c r="TLR86" s="190"/>
      <c r="TLS86" s="190"/>
      <c r="TLT86" s="190"/>
      <c r="TLU86" s="190"/>
      <c r="TLV86" s="190"/>
      <c r="TLW86" s="190"/>
      <c r="TLX86" s="190"/>
      <c r="TLY86" s="190"/>
      <c r="TLZ86" s="190"/>
      <c r="TMA86" s="190"/>
      <c r="TMB86" s="190"/>
      <c r="TMC86" s="190"/>
      <c r="TMD86" s="190"/>
      <c r="TME86" s="190"/>
      <c r="TMF86" s="190"/>
      <c r="TMG86" s="190"/>
      <c r="TMH86" s="190"/>
      <c r="TMI86" s="190"/>
      <c r="TMJ86" s="190"/>
      <c r="TMK86" s="190"/>
      <c r="TML86" s="190"/>
      <c r="TMM86" s="190"/>
      <c r="TMN86" s="190"/>
      <c r="TMO86" s="190"/>
      <c r="TMP86" s="190"/>
      <c r="TMQ86" s="190"/>
      <c r="TMR86" s="190"/>
      <c r="TMS86" s="190"/>
      <c r="TMT86" s="190"/>
      <c r="TMU86" s="190"/>
      <c r="TMV86" s="190"/>
      <c r="TMW86" s="190"/>
      <c r="TMX86" s="190"/>
      <c r="TMY86" s="190"/>
      <c r="TMZ86" s="190"/>
      <c r="TNA86" s="190"/>
      <c r="TNB86" s="190"/>
      <c r="TNC86" s="190"/>
      <c r="TND86" s="190"/>
      <c r="TNE86" s="190"/>
      <c r="TNF86" s="190"/>
      <c r="TNG86" s="190"/>
      <c r="TNH86" s="190"/>
      <c r="TNI86" s="190"/>
      <c r="TNJ86" s="190"/>
      <c r="TNK86" s="190"/>
      <c r="TNL86" s="190"/>
      <c r="TNM86" s="190"/>
      <c r="TNN86" s="190"/>
      <c r="TNO86" s="190"/>
      <c r="TNP86" s="190"/>
      <c r="TNQ86" s="190"/>
      <c r="TNR86" s="190"/>
      <c r="TNS86" s="190"/>
      <c r="TNT86" s="190"/>
      <c r="TNU86" s="190"/>
      <c r="TNV86" s="190"/>
      <c r="TNW86" s="190"/>
      <c r="TNX86" s="190"/>
      <c r="TNY86" s="190"/>
      <c r="TNZ86" s="190"/>
      <c r="TOA86" s="190"/>
      <c r="TOB86" s="190"/>
      <c r="TOC86" s="190"/>
      <c r="TOD86" s="190"/>
      <c r="TOE86" s="190"/>
      <c r="TOF86" s="190"/>
      <c r="TOG86" s="190"/>
      <c r="TOH86" s="190"/>
      <c r="TOI86" s="190"/>
      <c r="TOJ86" s="190"/>
      <c r="TOK86" s="190"/>
      <c r="TOL86" s="190"/>
      <c r="TOM86" s="190"/>
      <c r="TON86" s="190"/>
      <c r="TOO86" s="190"/>
      <c r="TOP86" s="190"/>
      <c r="TOQ86" s="190"/>
      <c r="TOR86" s="190"/>
      <c r="TOS86" s="190"/>
      <c r="TOT86" s="190"/>
      <c r="TOU86" s="190"/>
      <c r="TOV86" s="190"/>
      <c r="TOW86" s="190"/>
      <c r="TOX86" s="190"/>
      <c r="TOY86" s="190"/>
      <c r="TOZ86" s="190"/>
      <c r="TPA86" s="190"/>
      <c r="TPB86" s="190"/>
      <c r="TPC86" s="190"/>
      <c r="TPD86" s="190"/>
      <c r="TPE86" s="190"/>
      <c r="TPF86" s="190"/>
      <c r="TPG86" s="190"/>
      <c r="TPH86" s="190"/>
      <c r="TPI86" s="190"/>
      <c r="TPJ86" s="190"/>
      <c r="TPK86" s="190"/>
      <c r="TPL86" s="190"/>
      <c r="TPM86" s="190"/>
      <c r="TPN86" s="190"/>
      <c r="TPO86" s="190"/>
      <c r="TPP86" s="190"/>
      <c r="TPQ86" s="190"/>
      <c r="TPR86" s="190"/>
      <c r="TPS86" s="190"/>
      <c r="TPT86" s="190"/>
      <c r="TPU86" s="190"/>
      <c r="TPV86" s="190"/>
      <c r="TPW86" s="190"/>
      <c r="TPX86" s="190"/>
      <c r="TPY86" s="190"/>
      <c r="TPZ86" s="190"/>
      <c r="TQA86" s="190"/>
      <c r="TQB86" s="190"/>
      <c r="TQC86" s="190"/>
      <c r="TQD86" s="190"/>
      <c r="TQE86" s="190"/>
      <c r="TQF86" s="190"/>
      <c r="TQG86" s="190"/>
      <c r="TQH86" s="190"/>
      <c r="TQI86" s="190"/>
      <c r="TQJ86" s="190"/>
      <c r="TQK86" s="190"/>
      <c r="TQL86" s="190"/>
      <c r="TQM86" s="190"/>
      <c r="TQN86" s="190"/>
      <c r="TQO86" s="190"/>
      <c r="TQP86" s="190"/>
      <c r="TQQ86" s="190"/>
      <c r="TQR86" s="190"/>
      <c r="TQS86" s="190"/>
      <c r="TQT86" s="190"/>
      <c r="TQU86" s="190"/>
      <c r="TQV86" s="190"/>
      <c r="TQW86" s="190"/>
      <c r="TQX86" s="190"/>
      <c r="TQY86" s="190"/>
      <c r="TQZ86" s="190"/>
      <c r="TRA86" s="190"/>
      <c r="TRB86" s="190"/>
      <c r="TRC86" s="190"/>
      <c r="TRD86" s="190"/>
      <c r="TRE86" s="190"/>
      <c r="TRF86" s="190"/>
      <c r="TRG86" s="190"/>
      <c r="TRH86" s="190"/>
      <c r="TRI86" s="190"/>
      <c r="TRJ86" s="190"/>
      <c r="TRK86" s="190"/>
      <c r="TRL86" s="190"/>
      <c r="TRM86" s="190"/>
      <c r="TRN86" s="190"/>
      <c r="TRO86" s="190"/>
      <c r="TRP86" s="190"/>
      <c r="TRQ86" s="190"/>
      <c r="TRR86" s="190"/>
      <c r="TRS86" s="190"/>
      <c r="TRT86" s="190"/>
      <c r="TRU86" s="190"/>
      <c r="TRV86" s="190"/>
      <c r="TRW86" s="190"/>
      <c r="TRX86" s="190"/>
      <c r="TRY86" s="190"/>
      <c r="TRZ86" s="190"/>
      <c r="TSA86" s="190"/>
      <c r="TSB86" s="190"/>
      <c r="TSC86" s="190"/>
      <c r="TSD86" s="190"/>
      <c r="TSE86" s="190"/>
      <c r="TSF86" s="190"/>
      <c r="TSG86" s="190"/>
      <c r="TSH86" s="190"/>
      <c r="TSI86" s="190"/>
      <c r="TSJ86" s="190"/>
      <c r="TSK86" s="190"/>
      <c r="TSL86" s="190"/>
      <c r="TSM86" s="190"/>
      <c r="TSN86" s="190"/>
      <c r="TSO86" s="190"/>
      <c r="TSP86" s="190"/>
      <c r="TSQ86" s="190"/>
      <c r="TSR86" s="190"/>
      <c r="TSS86" s="190"/>
      <c r="TST86" s="190"/>
      <c r="TSU86" s="190"/>
      <c r="TSV86" s="190"/>
      <c r="TSW86" s="190"/>
      <c r="TSX86" s="190"/>
      <c r="TSY86" s="190"/>
      <c r="TSZ86" s="190"/>
      <c r="TTA86" s="190"/>
      <c r="TTB86" s="190"/>
      <c r="TTC86" s="190"/>
      <c r="TTD86" s="190"/>
      <c r="TTE86" s="190"/>
      <c r="TTF86" s="190"/>
      <c r="TTG86" s="190"/>
      <c r="TTH86" s="190"/>
      <c r="TTI86" s="190"/>
      <c r="TTJ86" s="190"/>
      <c r="TTK86" s="190"/>
      <c r="TTL86" s="190"/>
      <c r="TTM86" s="190"/>
      <c r="TTN86" s="190"/>
      <c r="TTO86" s="190"/>
      <c r="TTP86" s="190"/>
      <c r="TTQ86" s="190"/>
      <c r="TTR86" s="190"/>
      <c r="TTS86" s="190"/>
      <c r="TTT86" s="190"/>
      <c r="TTU86" s="190"/>
      <c r="TTV86" s="190"/>
      <c r="TTW86" s="190"/>
      <c r="TTX86" s="190"/>
      <c r="TTY86" s="190"/>
      <c r="TTZ86" s="190"/>
      <c r="TUA86" s="190"/>
      <c r="TUB86" s="190"/>
      <c r="TUC86" s="190"/>
      <c r="TUD86" s="190"/>
      <c r="TUE86" s="190"/>
      <c r="TUF86" s="190"/>
      <c r="TUG86" s="190"/>
      <c r="TUH86" s="190"/>
      <c r="TUI86" s="190"/>
      <c r="TUJ86" s="190"/>
      <c r="TUK86" s="190"/>
      <c r="TUL86" s="190"/>
      <c r="TUM86" s="190"/>
      <c r="TUN86" s="190"/>
      <c r="TUO86" s="190"/>
      <c r="TUP86" s="190"/>
      <c r="TUQ86" s="190"/>
      <c r="TUR86" s="190"/>
      <c r="TUS86" s="190"/>
      <c r="TUT86" s="190"/>
      <c r="TUU86" s="190"/>
      <c r="TUV86" s="190"/>
      <c r="TUW86" s="190"/>
      <c r="TUX86" s="190"/>
      <c r="TUY86" s="190"/>
      <c r="TUZ86" s="190"/>
      <c r="TVA86" s="190"/>
      <c r="TVB86" s="190"/>
      <c r="TVC86" s="190"/>
      <c r="TVD86" s="190"/>
      <c r="TVE86" s="190"/>
      <c r="TVF86" s="190"/>
      <c r="TVG86" s="190"/>
      <c r="TVH86" s="190"/>
      <c r="TVI86" s="190"/>
      <c r="TVJ86" s="190"/>
      <c r="TVK86" s="190"/>
      <c r="TVL86" s="190"/>
      <c r="TVM86" s="190"/>
      <c r="TVN86" s="190"/>
      <c r="TVO86" s="190"/>
      <c r="TVP86" s="190"/>
      <c r="TVQ86" s="190"/>
      <c r="TVR86" s="190"/>
      <c r="TVS86" s="190"/>
      <c r="TVT86" s="190"/>
      <c r="TVU86" s="190"/>
      <c r="TVV86" s="190"/>
      <c r="TVW86" s="190"/>
      <c r="TVX86" s="190"/>
      <c r="TVY86" s="190"/>
      <c r="TVZ86" s="190"/>
      <c r="TWA86" s="190"/>
      <c r="TWB86" s="190"/>
      <c r="TWC86" s="190"/>
      <c r="TWD86" s="190"/>
      <c r="TWE86" s="190"/>
      <c r="TWF86" s="190"/>
      <c r="TWG86" s="190"/>
      <c r="TWH86" s="190"/>
      <c r="TWI86" s="190"/>
      <c r="TWJ86" s="190"/>
      <c r="TWK86" s="190"/>
      <c r="TWL86" s="190"/>
      <c r="TWM86" s="190"/>
      <c r="TWN86" s="190"/>
      <c r="TWO86" s="190"/>
      <c r="TWP86" s="190"/>
      <c r="TWQ86" s="190"/>
      <c r="TWR86" s="190"/>
      <c r="TWS86" s="190"/>
      <c r="TWT86" s="190"/>
      <c r="TWU86" s="190"/>
      <c r="TWV86" s="190"/>
      <c r="TWW86" s="190"/>
      <c r="TWX86" s="190"/>
      <c r="TWY86" s="190"/>
      <c r="TWZ86" s="190"/>
      <c r="TXA86" s="190"/>
      <c r="TXB86" s="190"/>
      <c r="TXC86" s="190"/>
      <c r="TXD86" s="190"/>
      <c r="TXE86" s="190"/>
      <c r="TXF86" s="190"/>
      <c r="TXG86" s="190"/>
      <c r="TXH86" s="190"/>
      <c r="TXI86" s="190"/>
      <c r="TXJ86" s="190"/>
      <c r="TXK86" s="190"/>
      <c r="TXL86" s="190"/>
      <c r="TXM86" s="190"/>
      <c r="TXN86" s="190"/>
      <c r="TXO86" s="190"/>
      <c r="TXP86" s="190"/>
      <c r="TXQ86" s="190"/>
      <c r="TXR86" s="190"/>
      <c r="TXS86" s="190"/>
      <c r="TXT86" s="190"/>
      <c r="TXU86" s="190"/>
      <c r="TXV86" s="190"/>
      <c r="TXW86" s="190"/>
      <c r="TXX86" s="190"/>
      <c r="TXY86" s="190"/>
      <c r="TXZ86" s="190"/>
      <c r="TYA86" s="190"/>
      <c r="TYB86" s="190"/>
      <c r="TYC86" s="190"/>
      <c r="TYD86" s="190"/>
      <c r="TYE86" s="190"/>
      <c r="TYF86" s="190"/>
      <c r="TYG86" s="190"/>
      <c r="TYH86" s="190"/>
      <c r="TYI86" s="190"/>
      <c r="TYJ86" s="190"/>
      <c r="TYK86" s="190"/>
      <c r="TYL86" s="190"/>
      <c r="TYM86" s="190"/>
      <c r="TYN86" s="190"/>
      <c r="TYO86" s="190"/>
      <c r="TYP86" s="190"/>
      <c r="TYQ86" s="190"/>
      <c r="TYR86" s="190"/>
      <c r="TYS86" s="190"/>
      <c r="TYT86" s="190"/>
      <c r="TYU86" s="190"/>
      <c r="TYV86" s="190"/>
      <c r="TYW86" s="190"/>
      <c r="TYX86" s="190"/>
      <c r="TYY86" s="190"/>
      <c r="TYZ86" s="190"/>
      <c r="TZA86" s="190"/>
      <c r="TZB86" s="190"/>
      <c r="TZC86" s="190"/>
      <c r="TZD86" s="190"/>
      <c r="TZE86" s="190"/>
      <c r="TZF86" s="190"/>
      <c r="TZG86" s="190"/>
      <c r="TZH86" s="190"/>
      <c r="TZI86" s="190"/>
      <c r="TZJ86" s="190"/>
      <c r="TZK86" s="190"/>
      <c r="TZL86" s="190"/>
      <c r="TZM86" s="190"/>
      <c r="TZN86" s="190"/>
      <c r="TZO86" s="190"/>
      <c r="TZP86" s="190"/>
      <c r="TZQ86" s="190"/>
      <c r="TZR86" s="190"/>
      <c r="TZS86" s="190"/>
      <c r="TZT86" s="190"/>
      <c r="TZU86" s="190"/>
      <c r="TZV86" s="190"/>
      <c r="TZW86" s="190"/>
      <c r="TZX86" s="190"/>
      <c r="TZY86" s="190"/>
      <c r="TZZ86" s="190"/>
      <c r="UAA86" s="190"/>
      <c r="UAB86" s="190"/>
      <c r="UAC86" s="190"/>
      <c r="UAD86" s="190"/>
      <c r="UAE86" s="190"/>
      <c r="UAF86" s="190"/>
      <c r="UAG86" s="190"/>
      <c r="UAH86" s="190"/>
      <c r="UAI86" s="190"/>
      <c r="UAJ86" s="190"/>
      <c r="UAK86" s="190"/>
      <c r="UAL86" s="190"/>
      <c r="UAM86" s="190"/>
      <c r="UAN86" s="190"/>
      <c r="UAO86" s="190"/>
      <c r="UAP86" s="190"/>
      <c r="UAQ86" s="190"/>
      <c r="UAR86" s="190"/>
      <c r="UAS86" s="190"/>
      <c r="UAT86" s="190"/>
      <c r="UAU86" s="190"/>
      <c r="UAV86" s="190"/>
      <c r="UAW86" s="190"/>
      <c r="UAX86" s="190"/>
      <c r="UAY86" s="190"/>
      <c r="UAZ86" s="190"/>
      <c r="UBA86" s="190"/>
      <c r="UBB86" s="190"/>
      <c r="UBC86" s="190"/>
      <c r="UBD86" s="190"/>
      <c r="UBE86" s="190"/>
      <c r="UBF86" s="190"/>
      <c r="UBG86" s="190"/>
      <c r="UBH86" s="190"/>
      <c r="UBI86" s="190"/>
      <c r="UBJ86" s="190"/>
      <c r="UBK86" s="190"/>
      <c r="UBL86" s="190"/>
      <c r="UBM86" s="190"/>
      <c r="UBN86" s="190"/>
      <c r="UBO86" s="190"/>
      <c r="UBP86" s="190"/>
      <c r="UBQ86" s="190"/>
      <c r="UBR86" s="190"/>
      <c r="UBS86" s="190"/>
      <c r="UBT86" s="190"/>
      <c r="UBU86" s="190"/>
      <c r="UBV86" s="190"/>
      <c r="UBW86" s="190"/>
      <c r="UBX86" s="190"/>
      <c r="UBY86" s="190"/>
      <c r="UBZ86" s="190"/>
      <c r="UCA86" s="190"/>
      <c r="UCB86" s="190"/>
      <c r="UCC86" s="190"/>
      <c r="UCD86" s="190"/>
      <c r="UCE86" s="190"/>
      <c r="UCF86" s="190"/>
      <c r="UCG86" s="190"/>
      <c r="UCH86" s="190"/>
      <c r="UCI86" s="190"/>
      <c r="UCJ86" s="190"/>
      <c r="UCK86" s="190"/>
      <c r="UCL86" s="190"/>
      <c r="UCM86" s="190"/>
      <c r="UCN86" s="190"/>
      <c r="UCO86" s="190"/>
      <c r="UCP86" s="190"/>
      <c r="UCQ86" s="190"/>
      <c r="UCR86" s="190"/>
      <c r="UCS86" s="190"/>
      <c r="UCT86" s="190"/>
      <c r="UCU86" s="190"/>
      <c r="UCV86" s="190"/>
      <c r="UCW86" s="190"/>
      <c r="UCX86" s="190"/>
      <c r="UCY86" s="190"/>
      <c r="UCZ86" s="190"/>
      <c r="UDA86" s="190"/>
      <c r="UDB86" s="190"/>
      <c r="UDC86" s="190"/>
      <c r="UDD86" s="190"/>
      <c r="UDE86" s="190"/>
      <c r="UDF86" s="190"/>
      <c r="UDG86" s="190"/>
      <c r="UDH86" s="190"/>
      <c r="UDI86" s="190"/>
      <c r="UDJ86" s="190"/>
      <c r="UDK86" s="190"/>
      <c r="UDL86" s="190"/>
      <c r="UDM86" s="190"/>
      <c r="UDN86" s="190"/>
      <c r="UDO86" s="190"/>
      <c r="UDP86" s="190"/>
      <c r="UDQ86" s="190"/>
      <c r="UDR86" s="190"/>
      <c r="UDS86" s="190"/>
      <c r="UDT86" s="190"/>
      <c r="UDU86" s="190"/>
      <c r="UDV86" s="190"/>
      <c r="UDW86" s="190"/>
      <c r="UDX86" s="190"/>
      <c r="UDY86" s="190"/>
      <c r="UDZ86" s="190"/>
      <c r="UEA86" s="190"/>
      <c r="UEB86" s="190"/>
      <c r="UEC86" s="190"/>
      <c r="UED86" s="190"/>
      <c r="UEE86" s="190"/>
      <c r="UEF86" s="190"/>
      <c r="UEG86" s="190"/>
      <c r="UEH86" s="190"/>
      <c r="UEI86" s="190"/>
      <c r="UEJ86" s="190"/>
      <c r="UEK86" s="190"/>
      <c r="UEL86" s="190"/>
      <c r="UEM86" s="190"/>
      <c r="UEN86" s="190"/>
      <c r="UEO86" s="190"/>
      <c r="UEP86" s="190"/>
      <c r="UEQ86" s="190"/>
      <c r="UER86" s="190"/>
      <c r="UES86" s="190"/>
      <c r="UET86" s="190"/>
      <c r="UEU86" s="190"/>
      <c r="UEV86" s="190"/>
      <c r="UEW86" s="190"/>
      <c r="UEX86" s="190"/>
      <c r="UEY86" s="190"/>
      <c r="UEZ86" s="190"/>
      <c r="UFA86" s="190"/>
      <c r="UFB86" s="190"/>
      <c r="UFC86" s="190"/>
      <c r="UFD86" s="190"/>
      <c r="UFE86" s="190"/>
      <c r="UFF86" s="190"/>
      <c r="UFG86" s="190"/>
      <c r="UFH86" s="190"/>
      <c r="UFI86" s="190"/>
      <c r="UFJ86" s="190"/>
      <c r="UFK86" s="190"/>
      <c r="UFL86" s="190"/>
      <c r="UFM86" s="190"/>
      <c r="UFN86" s="190"/>
      <c r="UFO86" s="190"/>
      <c r="UFP86" s="190"/>
      <c r="UFQ86" s="190"/>
      <c r="UFR86" s="190"/>
      <c r="UFS86" s="190"/>
      <c r="UFT86" s="190"/>
      <c r="UFU86" s="190"/>
      <c r="UFV86" s="190"/>
      <c r="UFW86" s="190"/>
      <c r="UFX86" s="190"/>
      <c r="UFY86" s="190"/>
      <c r="UFZ86" s="190"/>
      <c r="UGA86" s="190"/>
      <c r="UGB86" s="190"/>
      <c r="UGC86" s="190"/>
      <c r="UGD86" s="190"/>
      <c r="UGE86" s="190"/>
      <c r="UGF86" s="190"/>
      <c r="UGG86" s="190"/>
      <c r="UGH86" s="190"/>
      <c r="UGI86" s="190"/>
      <c r="UGJ86" s="190"/>
      <c r="UGK86" s="190"/>
      <c r="UGL86" s="190"/>
      <c r="UGM86" s="190"/>
      <c r="UGN86" s="190"/>
      <c r="UGO86" s="190"/>
      <c r="UGP86" s="190"/>
      <c r="UGQ86" s="190"/>
      <c r="UGR86" s="190"/>
      <c r="UGS86" s="190"/>
      <c r="UGT86" s="190"/>
      <c r="UGU86" s="190"/>
      <c r="UGV86" s="190"/>
      <c r="UGW86" s="190"/>
      <c r="UGX86" s="190"/>
      <c r="UGY86" s="190"/>
      <c r="UGZ86" s="190"/>
      <c r="UHA86" s="190"/>
      <c r="UHB86" s="190"/>
      <c r="UHC86" s="190"/>
      <c r="UHD86" s="190"/>
      <c r="UHE86" s="190"/>
      <c r="UHF86" s="190"/>
      <c r="UHG86" s="190"/>
      <c r="UHH86" s="190"/>
      <c r="UHI86" s="190"/>
      <c r="UHJ86" s="190"/>
      <c r="UHK86" s="190"/>
      <c r="UHL86" s="190"/>
      <c r="UHM86" s="190"/>
      <c r="UHN86" s="190"/>
      <c r="UHO86" s="190"/>
      <c r="UHP86" s="190"/>
      <c r="UHQ86" s="190"/>
      <c r="UHR86" s="190"/>
      <c r="UHS86" s="190"/>
      <c r="UHT86" s="190"/>
      <c r="UHU86" s="190"/>
      <c r="UHV86" s="190"/>
      <c r="UHW86" s="190"/>
      <c r="UHX86" s="190"/>
      <c r="UHY86" s="190"/>
      <c r="UHZ86" s="190"/>
      <c r="UIA86" s="190"/>
      <c r="UIB86" s="190"/>
      <c r="UIC86" s="190"/>
      <c r="UID86" s="190"/>
      <c r="UIE86" s="190"/>
      <c r="UIF86" s="190"/>
      <c r="UIG86" s="190"/>
      <c r="UIH86" s="190"/>
      <c r="UII86" s="190"/>
      <c r="UIJ86" s="190"/>
      <c r="UIK86" s="190"/>
      <c r="UIL86" s="190"/>
      <c r="UIM86" s="190"/>
      <c r="UIN86" s="190"/>
      <c r="UIO86" s="190"/>
      <c r="UIP86" s="190"/>
      <c r="UIQ86" s="190"/>
      <c r="UIR86" s="190"/>
      <c r="UIS86" s="190"/>
      <c r="UIT86" s="190"/>
      <c r="UIU86" s="190"/>
      <c r="UIV86" s="190"/>
      <c r="UIW86" s="190"/>
      <c r="UIX86" s="190"/>
      <c r="UIY86" s="190"/>
      <c r="UIZ86" s="190"/>
      <c r="UJA86" s="190"/>
      <c r="UJB86" s="190"/>
      <c r="UJC86" s="190"/>
      <c r="UJD86" s="190"/>
      <c r="UJE86" s="190"/>
      <c r="UJF86" s="190"/>
      <c r="UJG86" s="190"/>
      <c r="UJH86" s="190"/>
      <c r="UJI86" s="190"/>
      <c r="UJJ86" s="190"/>
      <c r="UJK86" s="190"/>
      <c r="UJL86" s="190"/>
      <c r="UJM86" s="190"/>
      <c r="UJN86" s="190"/>
      <c r="UJO86" s="190"/>
      <c r="UJP86" s="190"/>
      <c r="UJQ86" s="190"/>
      <c r="UJR86" s="190"/>
      <c r="UJS86" s="190"/>
      <c r="UJT86" s="190"/>
      <c r="UJU86" s="190"/>
      <c r="UJV86" s="190"/>
      <c r="UJW86" s="190"/>
      <c r="UJX86" s="190"/>
      <c r="UJY86" s="190"/>
      <c r="UJZ86" s="190"/>
      <c r="UKA86" s="190"/>
      <c r="UKB86" s="190"/>
      <c r="UKC86" s="190"/>
      <c r="UKD86" s="190"/>
      <c r="UKE86" s="190"/>
      <c r="UKF86" s="190"/>
      <c r="UKG86" s="190"/>
      <c r="UKH86" s="190"/>
      <c r="UKI86" s="190"/>
      <c r="UKJ86" s="190"/>
      <c r="UKK86" s="190"/>
      <c r="UKL86" s="190"/>
      <c r="UKM86" s="190"/>
      <c r="UKN86" s="190"/>
      <c r="UKO86" s="190"/>
      <c r="UKP86" s="190"/>
      <c r="UKQ86" s="190"/>
      <c r="UKR86" s="190"/>
      <c r="UKS86" s="190"/>
      <c r="UKT86" s="190"/>
      <c r="UKU86" s="190"/>
      <c r="UKV86" s="190"/>
      <c r="UKW86" s="190"/>
      <c r="UKX86" s="190"/>
      <c r="UKY86" s="190"/>
      <c r="UKZ86" s="190"/>
      <c r="ULA86" s="190"/>
      <c r="ULB86" s="190"/>
      <c r="ULC86" s="190"/>
      <c r="ULD86" s="190"/>
      <c r="ULE86" s="190"/>
      <c r="ULF86" s="190"/>
      <c r="ULG86" s="190"/>
      <c r="ULH86" s="190"/>
      <c r="ULI86" s="190"/>
      <c r="ULJ86" s="190"/>
      <c r="ULK86" s="190"/>
      <c r="ULL86" s="190"/>
      <c r="ULM86" s="190"/>
      <c r="ULN86" s="190"/>
      <c r="ULO86" s="190"/>
      <c r="ULP86" s="190"/>
      <c r="ULQ86" s="190"/>
      <c r="ULR86" s="190"/>
      <c r="ULS86" s="190"/>
      <c r="ULT86" s="190"/>
      <c r="ULU86" s="190"/>
      <c r="ULV86" s="190"/>
      <c r="ULW86" s="190"/>
      <c r="ULX86" s="190"/>
      <c r="ULY86" s="190"/>
      <c r="ULZ86" s="190"/>
      <c r="UMA86" s="190"/>
      <c r="UMB86" s="190"/>
      <c r="UMC86" s="190"/>
      <c r="UMD86" s="190"/>
      <c r="UME86" s="190"/>
      <c r="UMF86" s="190"/>
      <c r="UMG86" s="190"/>
      <c r="UMH86" s="190"/>
      <c r="UMI86" s="190"/>
      <c r="UMJ86" s="190"/>
      <c r="UMK86" s="190"/>
      <c r="UML86" s="190"/>
      <c r="UMM86" s="190"/>
      <c r="UMN86" s="190"/>
      <c r="UMO86" s="190"/>
      <c r="UMP86" s="190"/>
      <c r="UMQ86" s="190"/>
      <c r="UMR86" s="190"/>
      <c r="UMS86" s="190"/>
      <c r="UMT86" s="190"/>
      <c r="UMU86" s="190"/>
      <c r="UMV86" s="190"/>
      <c r="UMW86" s="190"/>
      <c r="UMX86" s="190"/>
      <c r="UMY86" s="190"/>
      <c r="UMZ86" s="190"/>
      <c r="UNA86" s="190"/>
      <c r="UNB86" s="190"/>
      <c r="UNC86" s="190"/>
      <c r="UND86" s="190"/>
      <c r="UNE86" s="190"/>
      <c r="UNF86" s="190"/>
      <c r="UNG86" s="190"/>
      <c r="UNH86" s="190"/>
      <c r="UNI86" s="190"/>
      <c r="UNJ86" s="190"/>
      <c r="UNK86" s="190"/>
      <c r="UNL86" s="190"/>
      <c r="UNM86" s="190"/>
      <c r="UNN86" s="190"/>
      <c r="UNO86" s="190"/>
      <c r="UNP86" s="190"/>
      <c r="UNQ86" s="190"/>
      <c r="UNR86" s="190"/>
      <c r="UNS86" s="190"/>
      <c r="UNT86" s="190"/>
      <c r="UNU86" s="190"/>
      <c r="UNV86" s="190"/>
      <c r="UNW86" s="190"/>
      <c r="UNX86" s="190"/>
      <c r="UNY86" s="190"/>
      <c r="UNZ86" s="190"/>
      <c r="UOA86" s="190"/>
      <c r="UOB86" s="190"/>
      <c r="UOC86" s="190"/>
      <c r="UOD86" s="190"/>
      <c r="UOE86" s="190"/>
      <c r="UOF86" s="190"/>
      <c r="UOG86" s="190"/>
      <c r="UOH86" s="190"/>
      <c r="UOI86" s="190"/>
      <c r="UOJ86" s="190"/>
      <c r="UOK86" s="190"/>
      <c r="UOL86" s="190"/>
      <c r="UOM86" s="190"/>
      <c r="UON86" s="190"/>
      <c r="UOO86" s="190"/>
      <c r="UOP86" s="190"/>
      <c r="UOQ86" s="190"/>
      <c r="UOR86" s="190"/>
      <c r="UOS86" s="190"/>
      <c r="UOT86" s="190"/>
      <c r="UOU86" s="190"/>
      <c r="UOV86" s="190"/>
      <c r="UOW86" s="190"/>
      <c r="UOX86" s="190"/>
      <c r="UOY86" s="190"/>
      <c r="UOZ86" s="190"/>
      <c r="UPA86" s="190"/>
      <c r="UPB86" s="190"/>
      <c r="UPC86" s="190"/>
      <c r="UPD86" s="190"/>
      <c r="UPE86" s="190"/>
      <c r="UPF86" s="190"/>
      <c r="UPG86" s="190"/>
      <c r="UPH86" s="190"/>
      <c r="UPI86" s="190"/>
      <c r="UPJ86" s="190"/>
      <c r="UPK86" s="190"/>
      <c r="UPL86" s="190"/>
      <c r="UPM86" s="190"/>
      <c r="UPN86" s="190"/>
      <c r="UPO86" s="190"/>
      <c r="UPP86" s="190"/>
      <c r="UPQ86" s="190"/>
      <c r="UPR86" s="190"/>
      <c r="UPS86" s="190"/>
      <c r="UPT86" s="190"/>
      <c r="UPU86" s="190"/>
      <c r="UPV86" s="190"/>
      <c r="UPW86" s="190"/>
      <c r="UPX86" s="190"/>
      <c r="UPY86" s="190"/>
      <c r="UPZ86" s="190"/>
      <c r="UQA86" s="190"/>
      <c r="UQB86" s="190"/>
      <c r="UQC86" s="190"/>
      <c r="UQD86" s="190"/>
      <c r="UQE86" s="190"/>
      <c r="UQF86" s="190"/>
      <c r="UQG86" s="190"/>
      <c r="UQH86" s="190"/>
      <c r="UQI86" s="190"/>
      <c r="UQJ86" s="190"/>
      <c r="UQK86" s="190"/>
      <c r="UQL86" s="190"/>
      <c r="UQM86" s="190"/>
      <c r="UQN86" s="190"/>
      <c r="UQO86" s="190"/>
      <c r="UQP86" s="190"/>
      <c r="UQQ86" s="190"/>
      <c r="UQR86" s="190"/>
      <c r="UQS86" s="190"/>
      <c r="UQT86" s="190"/>
      <c r="UQU86" s="190"/>
      <c r="UQV86" s="190"/>
      <c r="UQW86" s="190"/>
      <c r="UQX86" s="190"/>
      <c r="UQY86" s="190"/>
      <c r="UQZ86" s="190"/>
      <c r="URA86" s="190"/>
      <c r="URB86" s="190"/>
      <c r="URC86" s="190"/>
      <c r="URD86" s="190"/>
      <c r="URE86" s="190"/>
      <c r="URF86" s="190"/>
      <c r="URG86" s="190"/>
      <c r="URH86" s="190"/>
      <c r="URI86" s="190"/>
      <c r="URJ86" s="190"/>
      <c r="URK86" s="190"/>
      <c r="URL86" s="190"/>
      <c r="URM86" s="190"/>
      <c r="URN86" s="190"/>
      <c r="URO86" s="190"/>
      <c r="URP86" s="190"/>
      <c r="URQ86" s="190"/>
      <c r="URR86" s="190"/>
      <c r="URS86" s="190"/>
      <c r="URT86" s="190"/>
      <c r="URU86" s="190"/>
      <c r="URV86" s="190"/>
      <c r="URW86" s="190"/>
      <c r="URX86" s="190"/>
      <c r="URY86" s="190"/>
      <c r="URZ86" s="190"/>
      <c r="USA86" s="190"/>
      <c r="USB86" s="190"/>
      <c r="USC86" s="190"/>
      <c r="USD86" s="190"/>
      <c r="USE86" s="190"/>
      <c r="USF86" s="190"/>
      <c r="USG86" s="190"/>
      <c r="USH86" s="190"/>
      <c r="USI86" s="190"/>
      <c r="USJ86" s="190"/>
      <c r="USK86" s="190"/>
      <c r="USL86" s="190"/>
      <c r="USM86" s="190"/>
      <c r="USN86" s="190"/>
      <c r="USO86" s="190"/>
      <c r="USP86" s="190"/>
      <c r="USQ86" s="190"/>
      <c r="USR86" s="190"/>
      <c r="USS86" s="190"/>
      <c r="UST86" s="190"/>
      <c r="USU86" s="190"/>
      <c r="USV86" s="190"/>
      <c r="USW86" s="190"/>
      <c r="USX86" s="190"/>
      <c r="USY86" s="190"/>
      <c r="USZ86" s="190"/>
      <c r="UTA86" s="190"/>
      <c r="UTB86" s="190"/>
      <c r="UTC86" s="190"/>
      <c r="UTD86" s="190"/>
      <c r="UTE86" s="190"/>
      <c r="UTF86" s="190"/>
      <c r="UTG86" s="190"/>
      <c r="UTH86" s="190"/>
      <c r="UTI86" s="190"/>
      <c r="UTJ86" s="190"/>
      <c r="UTK86" s="190"/>
      <c r="UTL86" s="190"/>
      <c r="UTM86" s="190"/>
      <c r="UTN86" s="190"/>
      <c r="UTO86" s="190"/>
      <c r="UTP86" s="190"/>
      <c r="UTQ86" s="190"/>
      <c r="UTR86" s="190"/>
      <c r="UTS86" s="190"/>
      <c r="UTT86" s="190"/>
      <c r="UTU86" s="190"/>
      <c r="UTV86" s="190"/>
      <c r="UTW86" s="190"/>
      <c r="UTX86" s="190"/>
      <c r="UTY86" s="190"/>
      <c r="UTZ86" s="190"/>
      <c r="UUA86" s="190"/>
      <c r="UUB86" s="190"/>
      <c r="UUC86" s="190"/>
      <c r="UUD86" s="190"/>
      <c r="UUE86" s="190"/>
      <c r="UUF86" s="190"/>
      <c r="UUG86" s="190"/>
      <c r="UUH86" s="190"/>
      <c r="UUI86" s="190"/>
      <c r="UUJ86" s="190"/>
      <c r="UUK86" s="190"/>
      <c r="UUL86" s="190"/>
      <c r="UUM86" s="190"/>
      <c r="UUN86" s="190"/>
      <c r="UUO86" s="190"/>
      <c r="UUP86" s="190"/>
      <c r="UUQ86" s="190"/>
      <c r="UUR86" s="190"/>
      <c r="UUS86" s="190"/>
      <c r="UUT86" s="190"/>
      <c r="UUU86" s="190"/>
      <c r="UUV86" s="190"/>
      <c r="UUW86" s="190"/>
      <c r="UUX86" s="190"/>
      <c r="UUY86" s="190"/>
      <c r="UUZ86" s="190"/>
      <c r="UVA86" s="190"/>
      <c r="UVB86" s="190"/>
      <c r="UVC86" s="190"/>
      <c r="UVD86" s="190"/>
      <c r="UVE86" s="190"/>
      <c r="UVF86" s="190"/>
      <c r="UVG86" s="190"/>
      <c r="UVH86" s="190"/>
      <c r="UVI86" s="190"/>
      <c r="UVJ86" s="190"/>
      <c r="UVK86" s="190"/>
      <c r="UVL86" s="190"/>
      <c r="UVM86" s="190"/>
      <c r="UVN86" s="190"/>
      <c r="UVO86" s="190"/>
      <c r="UVP86" s="190"/>
      <c r="UVQ86" s="190"/>
      <c r="UVR86" s="190"/>
      <c r="UVS86" s="190"/>
      <c r="UVT86" s="190"/>
      <c r="UVU86" s="190"/>
      <c r="UVV86" s="190"/>
      <c r="UVW86" s="190"/>
      <c r="UVX86" s="190"/>
      <c r="UVY86" s="190"/>
      <c r="UVZ86" s="190"/>
      <c r="UWA86" s="190"/>
      <c r="UWB86" s="190"/>
      <c r="UWC86" s="190"/>
      <c r="UWD86" s="190"/>
      <c r="UWE86" s="190"/>
      <c r="UWF86" s="190"/>
      <c r="UWG86" s="190"/>
      <c r="UWH86" s="190"/>
      <c r="UWI86" s="190"/>
      <c r="UWJ86" s="190"/>
      <c r="UWK86" s="190"/>
      <c r="UWL86" s="190"/>
      <c r="UWM86" s="190"/>
      <c r="UWN86" s="190"/>
      <c r="UWO86" s="190"/>
      <c r="UWP86" s="190"/>
      <c r="UWQ86" s="190"/>
      <c r="UWR86" s="190"/>
      <c r="UWS86" s="190"/>
      <c r="UWT86" s="190"/>
      <c r="UWU86" s="190"/>
      <c r="UWV86" s="190"/>
      <c r="UWW86" s="190"/>
      <c r="UWX86" s="190"/>
      <c r="UWY86" s="190"/>
      <c r="UWZ86" s="190"/>
      <c r="UXA86" s="190"/>
      <c r="UXB86" s="190"/>
      <c r="UXC86" s="190"/>
      <c r="UXD86" s="190"/>
      <c r="UXE86" s="190"/>
      <c r="UXF86" s="190"/>
      <c r="UXG86" s="190"/>
      <c r="UXH86" s="190"/>
      <c r="UXI86" s="190"/>
      <c r="UXJ86" s="190"/>
      <c r="UXK86" s="190"/>
      <c r="UXL86" s="190"/>
      <c r="UXM86" s="190"/>
      <c r="UXN86" s="190"/>
      <c r="UXO86" s="190"/>
      <c r="UXP86" s="190"/>
      <c r="UXQ86" s="190"/>
      <c r="UXR86" s="190"/>
      <c r="UXS86" s="190"/>
      <c r="UXT86" s="190"/>
      <c r="UXU86" s="190"/>
      <c r="UXV86" s="190"/>
      <c r="UXW86" s="190"/>
      <c r="UXX86" s="190"/>
      <c r="UXY86" s="190"/>
      <c r="UXZ86" s="190"/>
      <c r="UYA86" s="190"/>
      <c r="UYB86" s="190"/>
      <c r="UYC86" s="190"/>
      <c r="UYD86" s="190"/>
      <c r="UYE86" s="190"/>
      <c r="UYF86" s="190"/>
      <c r="UYG86" s="190"/>
      <c r="UYH86" s="190"/>
      <c r="UYI86" s="190"/>
      <c r="UYJ86" s="190"/>
      <c r="UYK86" s="190"/>
      <c r="UYL86" s="190"/>
      <c r="UYM86" s="190"/>
      <c r="UYN86" s="190"/>
      <c r="UYO86" s="190"/>
      <c r="UYP86" s="190"/>
      <c r="UYQ86" s="190"/>
      <c r="UYR86" s="190"/>
      <c r="UYS86" s="190"/>
      <c r="UYT86" s="190"/>
      <c r="UYU86" s="190"/>
      <c r="UYV86" s="190"/>
      <c r="UYW86" s="190"/>
      <c r="UYX86" s="190"/>
      <c r="UYY86" s="190"/>
      <c r="UYZ86" s="190"/>
      <c r="UZA86" s="190"/>
      <c r="UZB86" s="190"/>
      <c r="UZC86" s="190"/>
      <c r="UZD86" s="190"/>
      <c r="UZE86" s="190"/>
      <c r="UZF86" s="190"/>
      <c r="UZG86" s="190"/>
      <c r="UZH86" s="190"/>
      <c r="UZI86" s="190"/>
      <c r="UZJ86" s="190"/>
      <c r="UZK86" s="190"/>
      <c r="UZL86" s="190"/>
      <c r="UZM86" s="190"/>
      <c r="UZN86" s="190"/>
      <c r="UZO86" s="190"/>
      <c r="UZP86" s="190"/>
      <c r="UZQ86" s="190"/>
      <c r="UZR86" s="190"/>
      <c r="UZS86" s="190"/>
      <c r="UZT86" s="190"/>
      <c r="UZU86" s="190"/>
      <c r="UZV86" s="190"/>
      <c r="UZW86" s="190"/>
      <c r="UZX86" s="190"/>
      <c r="UZY86" s="190"/>
      <c r="UZZ86" s="190"/>
      <c r="VAA86" s="190"/>
      <c r="VAB86" s="190"/>
      <c r="VAC86" s="190"/>
      <c r="VAD86" s="190"/>
      <c r="VAE86" s="190"/>
      <c r="VAF86" s="190"/>
      <c r="VAG86" s="190"/>
      <c r="VAH86" s="190"/>
      <c r="VAI86" s="190"/>
      <c r="VAJ86" s="190"/>
      <c r="VAK86" s="190"/>
      <c r="VAL86" s="190"/>
      <c r="VAM86" s="190"/>
      <c r="VAN86" s="190"/>
      <c r="VAO86" s="190"/>
      <c r="VAP86" s="190"/>
      <c r="VAQ86" s="190"/>
      <c r="VAR86" s="190"/>
      <c r="VAS86" s="190"/>
      <c r="VAT86" s="190"/>
      <c r="VAU86" s="190"/>
      <c r="VAV86" s="190"/>
      <c r="VAW86" s="190"/>
      <c r="VAX86" s="190"/>
      <c r="VAY86" s="190"/>
      <c r="VAZ86" s="190"/>
      <c r="VBA86" s="190"/>
      <c r="VBB86" s="190"/>
      <c r="VBC86" s="190"/>
      <c r="VBD86" s="190"/>
      <c r="VBE86" s="190"/>
      <c r="VBF86" s="190"/>
      <c r="VBG86" s="190"/>
      <c r="VBH86" s="190"/>
      <c r="VBI86" s="190"/>
      <c r="VBJ86" s="190"/>
      <c r="VBK86" s="190"/>
      <c r="VBL86" s="190"/>
      <c r="VBM86" s="190"/>
      <c r="VBN86" s="190"/>
      <c r="VBO86" s="190"/>
      <c r="VBP86" s="190"/>
      <c r="VBQ86" s="190"/>
      <c r="VBR86" s="190"/>
      <c r="VBS86" s="190"/>
      <c r="VBT86" s="190"/>
      <c r="VBU86" s="190"/>
      <c r="VBV86" s="190"/>
      <c r="VBW86" s="190"/>
      <c r="VBX86" s="190"/>
      <c r="VBY86" s="190"/>
      <c r="VBZ86" s="190"/>
      <c r="VCA86" s="190"/>
      <c r="VCB86" s="190"/>
      <c r="VCC86" s="190"/>
      <c r="VCD86" s="190"/>
      <c r="VCE86" s="190"/>
      <c r="VCF86" s="190"/>
      <c r="VCG86" s="190"/>
      <c r="VCH86" s="190"/>
      <c r="VCI86" s="190"/>
      <c r="VCJ86" s="190"/>
      <c r="VCK86" s="190"/>
      <c r="VCL86" s="190"/>
      <c r="VCM86" s="190"/>
      <c r="VCN86" s="190"/>
      <c r="VCO86" s="190"/>
      <c r="VCP86" s="190"/>
      <c r="VCQ86" s="190"/>
      <c r="VCR86" s="190"/>
      <c r="VCS86" s="190"/>
      <c r="VCT86" s="190"/>
      <c r="VCU86" s="190"/>
      <c r="VCV86" s="190"/>
      <c r="VCW86" s="190"/>
      <c r="VCX86" s="190"/>
      <c r="VCY86" s="190"/>
      <c r="VCZ86" s="190"/>
      <c r="VDA86" s="190"/>
      <c r="VDB86" s="190"/>
      <c r="VDC86" s="190"/>
      <c r="VDD86" s="190"/>
      <c r="VDE86" s="190"/>
      <c r="VDF86" s="190"/>
      <c r="VDG86" s="190"/>
      <c r="VDH86" s="190"/>
      <c r="VDI86" s="190"/>
      <c r="VDJ86" s="190"/>
      <c r="VDK86" s="190"/>
      <c r="VDL86" s="190"/>
      <c r="VDM86" s="190"/>
      <c r="VDN86" s="190"/>
      <c r="VDO86" s="190"/>
      <c r="VDP86" s="190"/>
      <c r="VDQ86" s="190"/>
      <c r="VDR86" s="190"/>
      <c r="VDS86" s="190"/>
      <c r="VDT86" s="190"/>
      <c r="VDU86" s="190"/>
      <c r="VDV86" s="190"/>
      <c r="VDW86" s="190"/>
      <c r="VDX86" s="190"/>
      <c r="VDY86" s="190"/>
      <c r="VDZ86" s="190"/>
      <c r="VEA86" s="190"/>
      <c r="VEB86" s="190"/>
      <c r="VEC86" s="190"/>
      <c r="VED86" s="190"/>
      <c r="VEE86" s="190"/>
      <c r="VEF86" s="190"/>
      <c r="VEG86" s="190"/>
      <c r="VEH86" s="190"/>
      <c r="VEI86" s="190"/>
      <c r="VEJ86" s="190"/>
      <c r="VEK86" s="190"/>
      <c r="VEL86" s="190"/>
      <c r="VEM86" s="190"/>
      <c r="VEN86" s="190"/>
      <c r="VEO86" s="190"/>
      <c r="VEP86" s="190"/>
      <c r="VEQ86" s="190"/>
      <c r="VER86" s="190"/>
      <c r="VES86" s="190"/>
      <c r="VET86" s="190"/>
      <c r="VEU86" s="190"/>
      <c r="VEV86" s="190"/>
      <c r="VEW86" s="190"/>
      <c r="VEX86" s="190"/>
      <c r="VEY86" s="190"/>
      <c r="VEZ86" s="190"/>
      <c r="VFA86" s="190"/>
      <c r="VFB86" s="190"/>
      <c r="VFC86" s="190"/>
      <c r="VFD86" s="190"/>
      <c r="VFE86" s="190"/>
      <c r="VFF86" s="190"/>
      <c r="VFG86" s="190"/>
      <c r="VFH86" s="190"/>
      <c r="VFI86" s="190"/>
      <c r="VFJ86" s="190"/>
      <c r="VFK86" s="190"/>
      <c r="VFL86" s="190"/>
      <c r="VFM86" s="190"/>
      <c r="VFN86" s="190"/>
      <c r="VFO86" s="190"/>
      <c r="VFP86" s="190"/>
      <c r="VFQ86" s="190"/>
      <c r="VFR86" s="190"/>
      <c r="VFS86" s="190"/>
      <c r="VFT86" s="190"/>
      <c r="VFU86" s="190"/>
      <c r="VFV86" s="190"/>
      <c r="VFW86" s="190"/>
      <c r="VFX86" s="190"/>
      <c r="VFY86" s="190"/>
      <c r="VFZ86" s="190"/>
      <c r="VGA86" s="190"/>
      <c r="VGB86" s="190"/>
      <c r="VGC86" s="190"/>
      <c r="VGD86" s="190"/>
      <c r="VGE86" s="190"/>
      <c r="VGF86" s="190"/>
      <c r="VGG86" s="190"/>
      <c r="VGH86" s="190"/>
      <c r="VGI86" s="190"/>
      <c r="VGJ86" s="190"/>
      <c r="VGK86" s="190"/>
      <c r="VGL86" s="190"/>
      <c r="VGM86" s="190"/>
      <c r="VGN86" s="190"/>
      <c r="VGO86" s="190"/>
      <c r="VGP86" s="190"/>
      <c r="VGQ86" s="190"/>
      <c r="VGR86" s="190"/>
      <c r="VGS86" s="190"/>
      <c r="VGT86" s="190"/>
      <c r="VGU86" s="190"/>
      <c r="VGV86" s="190"/>
      <c r="VGW86" s="190"/>
      <c r="VGX86" s="190"/>
      <c r="VGY86" s="190"/>
      <c r="VGZ86" s="190"/>
      <c r="VHA86" s="190"/>
      <c r="VHB86" s="190"/>
      <c r="VHC86" s="190"/>
      <c r="VHD86" s="190"/>
      <c r="VHE86" s="190"/>
      <c r="VHF86" s="190"/>
      <c r="VHG86" s="190"/>
      <c r="VHH86" s="190"/>
      <c r="VHI86" s="190"/>
      <c r="VHJ86" s="190"/>
      <c r="VHK86" s="190"/>
      <c r="VHL86" s="190"/>
      <c r="VHM86" s="190"/>
      <c r="VHN86" s="190"/>
      <c r="VHO86" s="190"/>
      <c r="VHP86" s="190"/>
      <c r="VHQ86" s="190"/>
      <c r="VHR86" s="190"/>
      <c r="VHS86" s="190"/>
      <c r="VHT86" s="190"/>
      <c r="VHU86" s="190"/>
      <c r="VHV86" s="190"/>
      <c r="VHW86" s="190"/>
      <c r="VHX86" s="190"/>
      <c r="VHY86" s="190"/>
      <c r="VHZ86" s="190"/>
      <c r="VIA86" s="190"/>
      <c r="VIB86" s="190"/>
      <c r="VIC86" s="190"/>
      <c r="VID86" s="190"/>
      <c r="VIE86" s="190"/>
      <c r="VIF86" s="190"/>
      <c r="VIG86" s="190"/>
      <c r="VIH86" s="190"/>
      <c r="VII86" s="190"/>
      <c r="VIJ86" s="190"/>
      <c r="VIK86" s="190"/>
      <c r="VIL86" s="190"/>
      <c r="VIM86" s="190"/>
      <c r="VIN86" s="190"/>
      <c r="VIO86" s="190"/>
      <c r="VIP86" s="190"/>
      <c r="VIQ86" s="190"/>
      <c r="VIR86" s="190"/>
      <c r="VIS86" s="190"/>
      <c r="VIT86" s="190"/>
      <c r="VIU86" s="190"/>
      <c r="VIV86" s="190"/>
      <c r="VIW86" s="190"/>
      <c r="VIX86" s="190"/>
      <c r="VIY86" s="190"/>
      <c r="VIZ86" s="190"/>
      <c r="VJA86" s="190"/>
      <c r="VJB86" s="190"/>
      <c r="VJC86" s="190"/>
      <c r="VJD86" s="190"/>
      <c r="VJE86" s="190"/>
      <c r="VJF86" s="190"/>
      <c r="VJG86" s="190"/>
      <c r="VJH86" s="190"/>
      <c r="VJI86" s="190"/>
      <c r="VJJ86" s="190"/>
      <c r="VJK86" s="190"/>
      <c r="VJL86" s="190"/>
      <c r="VJM86" s="190"/>
      <c r="VJN86" s="190"/>
      <c r="VJO86" s="190"/>
      <c r="VJP86" s="190"/>
      <c r="VJQ86" s="190"/>
      <c r="VJR86" s="190"/>
      <c r="VJS86" s="190"/>
      <c r="VJT86" s="190"/>
      <c r="VJU86" s="190"/>
      <c r="VJV86" s="190"/>
      <c r="VJW86" s="190"/>
      <c r="VJX86" s="190"/>
      <c r="VJY86" s="190"/>
      <c r="VJZ86" s="190"/>
      <c r="VKA86" s="190"/>
      <c r="VKB86" s="190"/>
      <c r="VKC86" s="190"/>
      <c r="VKD86" s="190"/>
      <c r="VKE86" s="190"/>
      <c r="VKF86" s="190"/>
      <c r="VKG86" s="190"/>
      <c r="VKH86" s="190"/>
      <c r="VKI86" s="190"/>
      <c r="VKJ86" s="190"/>
      <c r="VKK86" s="190"/>
      <c r="VKL86" s="190"/>
      <c r="VKM86" s="190"/>
      <c r="VKN86" s="190"/>
      <c r="VKO86" s="190"/>
      <c r="VKP86" s="190"/>
      <c r="VKQ86" s="190"/>
      <c r="VKR86" s="190"/>
      <c r="VKS86" s="190"/>
      <c r="VKT86" s="190"/>
      <c r="VKU86" s="190"/>
      <c r="VKV86" s="190"/>
      <c r="VKW86" s="190"/>
      <c r="VKX86" s="190"/>
      <c r="VKY86" s="190"/>
      <c r="VKZ86" s="190"/>
      <c r="VLA86" s="190"/>
      <c r="VLB86" s="190"/>
      <c r="VLC86" s="190"/>
      <c r="VLD86" s="190"/>
      <c r="VLE86" s="190"/>
      <c r="VLF86" s="190"/>
      <c r="VLG86" s="190"/>
      <c r="VLH86" s="190"/>
      <c r="VLI86" s="190"/>
      <c r="VLJ86" s="190"/>
      <c r="VLK86" s="190"/>
      <c r="VLL86" s="190"/>
      <c r="VLM86" s="190"/>
      <c r="VLN86" s="190"/>
      <c r="VLO86" s="190"/>
      <c r="VLP86" s="190"/>
      <c r="VLQ86" s="190"/>
      <c r="VLR86" s="190"/>
      <c r="VLS86" s="190"/>
      <c r="VLT86" s="190"/>
      <c r="VLU86" s="190"/>
      <c r="VLV86" s="190"/>
      <c r="VLW86" s="190"/>
      <c r="VLX86" s="190"/>
      <c r="VLY86" s="190"/>
      <c r="VLZ86" s="190"/>
      <c r="VMA86" s="190"/>
      <c r="VMB86" s="190"/>
      <c r="VMC86" s="190"/>
      <c r="VMD86" s="190"/>
      <c r="VME86" s="190"/>
      <c r="VMF86" s="190"/>
      <c r="VMG86" s="190"/>
      <c r="VMH86" s="190"/>
      <c r="VMI86" s="190"/>
      <c r="VMJ86" s="190"/>
      <c r="VMK86" s="190"/>
      <c r="VML86" s="190"/>
      <c r="VMM86" s="190"/>
      <c r="VMN86" s="190"/>
      <c r="VMO86" s="190"/>
      <c r="VMP86" s="190"/>
      <c r="VMQ86" s="190"/>
      <c r="VMR86" s="190"/>
      <c r="VMS86" s="190"/>
      <c r="VMT86" s="190"/>
      <c r="VMU86" s="190"/>
      <c r="VMV86" s="190"/>
      <c r="VMW86" s="190"/>
      <c r="VMX86" s="190"/>
      <c r="VMY86" s="190"/>
      <c r="VMZ86" s="190"/>
      <c r="VNA86" s="190"/>
      <c r="VNB86" s="190"/>
      <c r="VNC86" s="190"/>
      <c r="VND86" s="190"/>
      <c r="VNE86" s="190"/>
      <c r="VNF86" s="190"/>
      <c r="VNG86" s="190"/>
      <c r="VNH86" s="190"/>
      <c r="VNI86" s="190"/>
      <c r="VNJ86" s="190"/>
      <c r="VNK86" s="190"/>
      <c r="VNL86" s="190"/>
      <c r="VNM86" s="190"/>
      <c r="VNN86" s="190"/>
      <c r="VNO86" s="190"/>
      <c r="VNP86" s="190"/>
      <c r="VNQ86" s="190"/>
      <c r="VNR86" s="190"/>
      <c r="VNS86" s="190"/>
      <c r="VNT86" s="190"/>
      <c r="VNU86" s="190"/>
      <c r="VNV86" s="190"/>
      <c r="VNW86" s="190"/>
      <c r="VNX86" s="190"/>
      <c r="VNY86" s="190"/>
      <c r="VNZ86" s="190"/>
      <c r="VOA86" s="190"/>
      <c r="VOB86" s="190"/>
      <c r="VOC86" s="190"/>
      <c r="VOD86" s="190"/>
      <c r="VOE86" s="190"/>
      <c r="VOF86" s="190"/>
      <c r="VOG86" s="190"/>
      <c r="VOH86" s="190"/>
      <c r="VOI86" s="190"/>
      <c r="VOJ86" s="190"/>
      <c r="VOK86" s="190"/>
      <c r="VOL86" s="190"/>
      <c r="VOM86" s="190"/>
      <c r="VON86" s="190"/>
      <c r="VOO86" s="190"/>
      <c r="VOP86" s="190"/>
      <c r="VOQ86" s="190"/>
      <c r="VOR86" s="190"/>
      <c r="VOS86" s="190"/>
      <c r="VOT86" s="190"/>
      <c r="VOU86" s="190"/>
      <c r="VOV86" s="190"/>
      <c r="VOW86" s="190"/>
      <c r="VOX86" s="190"/>
      <c r="VOY86" s="190"/>
      <c r="VOZ86" s="190"/>
      <c r="VPA86" s="190"/>
      <c r="VPB86" s="190"/>
      <c r="VPC86" s="190"/>
      <c r="VPD86" s="190"/>
      <c r="VPE86" s="190"/>
      <c r="VPF86" s="190"/>
      <c r="VPG86" s="190"/>
      <c r="VPH86" s="190"/>
      <c r="VPI86" s="190"/>
      <c r="VPJ86" s="190"/>
      <c r="VPK86" s="190"/>
      <c r="VPL86" s="190"/>
      <c r="VPM86" s="190"/>
      <c r="VPN86" s="190"/>
      <c r="VPO86" s="190"/>
      <c r="VPP86" s="190"/>
      <c r="VPQ86" s="190"/>
      <c r="VPR86" s="190"/>
      <c r="VPS86" s="190"/>
      <c r="VPT86" s="190"/>
      <c r="VPU86" s="190"/>
      <c r="VPV86" s="190"/>
      <c r="VPW86" s="190"/>
      <c r="VPX86" s="190"/>
      <c r="VPY86" s="190"/>
      <c r="VPZ86" s="190"/>
      <c r="VQA86" s="190"/>
      <c r="VQB86" s="190"/>
      <c r="VQC86" s="190"/>
      <c r="VQD86" s="190"/>
      <c r="VQE86" s="190"/>
      <c r="VQF86" s="190"/>
      <c r="VQG86" s="190"/>
      <c r="VQH86" s="190"/>
      <c r="VQI86" s="190"/>
      <c r="VQJ86" s="190"/>
      <c r="VQK86" s="190"/>
      <c r="VQL86" s="190"/>
      <c r="VQM86" s="190"/>
      <c r="VQN86" s="190"/>
      <c r="VQO86" s="190"/>
      <c r="VQP86" s="190"/>
      <c r="VQQ86" s="190"/>
      <c r="VQR86" s="190"/>
      <c r="VQS86" s="190"/>
      <c r="VQT86" s="190"/>
      <c r="VQU86" s="190"/>
      <c r="VQV86" s="190"/>
      <c r="VQW86" s="190"/>
      <c r="VQX86" s="190"/>
      <c r="VQY86" s="190"/>
      <c r="VQZ86" s="190"/>
      <c r="VRA86" s="190"/>
      <c r="VRB86" s="190"/>
      <c r="VRC86" s="190"/>
      <c r="VRD86" s="190"/>
      <c r="VRE86" s="190"/>
      <c r="VRF86" s="190"/>
      <c r="VRG86" s="190"/>
      <c r="VRH86" s="190"/>
      <c r="VRI86" s="190"/>
      <c r="VRJ86" s="190"/>
      <c r="VRK86" s="190"/>
      <c r="VRL86" s="190"/>
      <c r="VRM86" s="190"/>
      <c r="VRN86" s="190"/>
      <c r="VRO86" s="190"/>
      <c r="VRP86" s="190"/>
      <c r="VRQ86" s="190"/>
      <c r="VRR86" s="190"/>
      <c r="VRS86" s="190"/>
      <c r="VRT86" s="190"/>
      <c r="VRU86" s="190"/>
      <c r="VRV86" s="190"/>
      <c r="VRW86" s="190"/>
      <c r="VRX86" s="190"/>
      <c r="VRY86" s="190"/>
      <c r="VRZ86" s="190"/>
      <c r="VSA86" s="190"/>
      <c r="VSB86" s="190"/>
      <c r="VSC86" s="190"/>
      <c r="VSD86" s="190"/>
      <c r="VSE86" s="190"/>
      <c r="VSF86" s="190"/>
      <c r="VSG86" s="190"/>
      <c r="VSH86" s="190"/>
      <c r="VSI86" s="190"/>
      <c r="VSJ86" s="190"/>
      <c r="VSK86" s="190"/>
      <c r="VSL86" s="190"/>
      <c r="VSM86" s="190"/>
      <c r="VSN86" s="190"/>
      <c r="VSO86" s="190"/>
      <c r="VSP86" s="190"/>
      <c r="VSQ86" s="190"/>
      <c r="VSR86" s="190"/>
      <c r="VSS86" s="190"/>
      <c r="VST86" s="190"/>
      <c r="VSU86" s="190"/>
      <c r="VSV86" s="190"/>
      <c r="VSW86" s="190"/>
      <c r="VSX86" s="190"/>
      <c r="VSY86" s="190"/>
      <c r="VSZ86" s="190"/>
      <c r="VTA86" s="190"/>
      <c r="VTB86" s="190"/>
      <c r="VTC86" s="190"/>
      <c r="VTD86" s="190"/>
      <c r="VTE86" s="190"/>
      <c r="VTF86" s="190"/>
      <c r="VTG86" s="190"/>
      <c r="VTH86" s="190"/>
      <c r="VTI86" s="190"/>
      <c r="VTJ86" s="190"/>
      <c r="VTK86" s="190"/>
      <c r="VTL86" s="190"/>
      <c r="VTM86" s="190"/>
      <c r="VTN86" s="190"/>
      <c r="VTO86" s="190"/>
      <c r="VTP86" s="190"/>
      <c r="VTQ86" s="190"/>
      <c r="VTR86" s="190"/>
      <c r="VTS86" s="190"/>
      <c r="VTT86" s="190"/>
      <c r="VTU86" s="190"/>
      <c r="VTV86" s="190"/>
      <c r="VTW86" s="190"/>
      <c r="VTX86" s="190"/>
      <c r="VTY86" s="190"/>
      <c r="VTZ86" s="190"/>
      <c r="VUA86" s="190"/>
      <c r="VUB86" s="190"/>
      <c r="VUC86" s="190"/>
      <c r="VUD86" s="190"/>
      <c r="VUE86" s="190"/>
      <c r="VUF86" s="190"/>
      <c r="VUG86" s="190"/>
      <c r="VUH86" s="190"/>
      <c r="VUI86" s="190"/>
      <c r="VUJ86" s="190"/>
      <c r="VUK86" s="190"/>
      <c r="VUL86" s="190"/>
      <c r="VUM86" s="190"/>
      <c r="VUN86" s="190"/>
      <c r="VUO86" s="190"/>
      <c r="VUP86" s="190"/>
      <c r="VUQ86" s="190"/>
      <c r="VUR86" s="190"/>
      <c r="VUS86" s="190"/>
      <c r="VUT86" s="190"/>
      <c r="VUU86" s="190"/>
      <c r="VUV86" s="190"/>
      <c r="VUW86" s="190"/>
      <c r="VUX86" s="190"/>
      <c r="VUY86" s="190"/>
      <c r="VUZ86" s="190"/>
      <c r="VVA86" s="190"/>
      <c r="VVB86" s="190"/>
      <c r="VVC86" s="190"/>
      <c r="VVD86" s="190"/>
      <c r="VVE86" s="190"/>
      <c r="VVF86" s="190"/>
      <c r="VVG86" s="190"/>
      <c r="VVH86" s="190"/>
      <c r="VVI86" s="190"/>
      <c r="VVJ86" s="190"/>
      <c r="VVK86" s="190"/>
      <c r="VVL86" s="190"/>
      <c r="VVM86" s="190"/>
      <c r="VVN86" s="190"/>
      <c r="VVO86" s="190"/>
      <c r="VVP86" s="190"/>
      <c r="VVQ86" s="190"/>
      <c r="VVR86" s="190"/>
      <c r="VVS86" s="190"/>
      <c r="VVT86" s="190"/>
      <c r="VVU86" s="190"/>
      <c r="VVV86" s="190"/>
      <c r="VVW86" s="190"/>
      <c r="VVX86" s="190"/>
      <c r="VVY86" s="190"/>
      <c r="VVZ86" s="190"/>
      <c r="VWA86" s="190"/>
      <c r="VWB86" s="190"/>
      <c r="VWC86" s="190"/>
      <c r="VWD86" s="190"/>
      <c r="VWE86" s="190"/>
      <c r="VWF86" s="190"/>
      <c r="VWG86" s="190"/>
      <c r="VWH86" s="190"/>
      <c r="VWI86" s="190"/>
      <c r="VWJ86" s="190"/>
      <c r="VWK86" s="190"/>
      <c r="VWL86" s="190"/>
      <c r="VWM86" s="190"/>
      <c r="VWN86" s="190"/>
      <c r="VWO86" s="190"/>
      <c r="VWP86" s="190"/>
      <c r="VWQ86" s="190"/>
      <c r="VWR86" s="190"/>
      <c r="VWS86" s="190"/>
      <c r="VWT86" s="190"/>
      <c r="VWU86" s="190"/>
      <c r="VWV86" s="190"/>
      <c r="VWW86" s="190"/>
      <c r="VWX86" s="190"/>
      <c r="VWY86" s="190"/>
      <c r="VWZ86" s="190"/>
      <c r="VXA86" s="190"/>
      <c r="VXB86" s="190"/>
      <c r="VXC86" s="190"/>
      <c r="VXD86" s="190"/>
      <c r="VXE86" s="190"/>
      <c r="VXF86" s="190"/>
      <c r="VXG86" s="190"/>
      <c r="VXH86" s="190"/>
      <c r="VXI86" s="190"/>
      <c r="VXJ86" s="190"/>
      <c r="VXK86" s="190"/>
      <c r="VXL86" s="190"/>
      <c r="VXM86" s="190"/>
      <c r="VXN86" s="190"/>
      <c r="VXO86" s="190"/>
      <c r="VXP86" s="190"/>
      <c r="VXQ86" s="190"/>
      <c r="VXR86" s="190"/>
      <c r="VXS86" s="190"/>
      <c r="VXT86" s="190"/>
      <c r="VXU86" s="190"/>
      <c r="VXV86" s="190"/>
      <c r="VXW86" s="190"/>
      <c r="VXX86" s="190"/>
      <c r="VXY86" s="190"/>
      <c r="VXZ86" s="190"/>
      <c r="VYA86" s="190"/>
      <c r="VYB86" s="190"/>
      <c r="VYC86" s="190"/>
      <c r="VYD86" s="190"/>
      <c r="VYE86" s="190"/>
      <c r="VYF86" s="190"/>
      <c r="VYG86" s="190"/>
      <c r="VYH86" s="190"/>
      <c r="VYI86" s="190"/>
      <c r="VYJ86" s="190"/>
      <c r="VYK86" s="190"/>
      <c r="VYL86" s="190"/>
      <c r="VYM86" s="190"/>
      <c r="VYN86" s="190"/>
      <c r="VYO86" s="190"/>
      <c r="VYP86" s="190"/>
      <c r="VYQ86" s="190"/>
      <c r="VYR86" s="190"/>
      <c r="VYS86" s="190"/>
      <c r="VYT86" s="190"/>
      <c r="VYU86" s="190"/>
      <c r="VYV86" s="190"/>
      <c r="VYW86" s="190"/>
      <c r="VYX86" s="190"/>
      <c r="VYY86" s="190"/>
      <c r="VYZ86" s="190"/>
      <c r="VZA86" s="190"/>
      <c r="VZB86" s="190"/>
      <c r="VZC86" s="190"/>
      <c r="VZD86" s="190"/>
      <c r="VZE86" s="190"/>
      <c r="VZF86" s="190"/>
      <c r="VZG86" s="190"/>
      <c r="VZH86" s="190"/>
      <c r="VZI86" s="190"/>
      <c r="VZJ86" s="190"/>
      <c r="VZK86" s="190"/>
      <c r="VZL86" s="190"/>
      <c r="VZM86" s="190"/>
      <c r="VZN86" s="190"/>
      <c r="VZO86" s="190"/>
      <c r="VZP86" s="190"/>
      <c r="VZQ86" s="190"/>
      <c r="VZR86" s="190"/>
      <c r="VZS86" s="190"/>
      <c r="VZT86" s="190"/>
      <c r="VZU86" s="190"/>
      <c r="VZV86" s="190"/>
      <c r="VZW86" s="190"/>
      <c r="VZX86" s="190"/>
      <c r="VZY86" s="190"/>
      <c r="VZZ86" s="190"/>
      <c r="WAA86" s="190"/>
      <c r="WAB86" s="190"/>
      <c r="WAC86" s="190"/>
      <c r="WAD86" s="190"/>
      <c r="WAE86" s="190"/>
      <c r="WAF86" s="190"/>
      <c r="WAG86" s="190"/>
      <c r="WAH86" s="190"/>
      <c r="WAI86" s="190"/>
      <c r="WAJ86" s="190"/>
      <c r="WAK86" s="190"/>
      <c r="WAL86" s="190"/>
      <c r="WAM86" s="190"/>
      <c r="WAN86" s="190"/>
      <c r="WAO86" s="190"/>
      <c r="WAP86" s="190"/>
      <c r="WAQ86" s="190"/>
      <c r="WAR86" s="190"/>
      <c r="WAS86" s="190"/>
      <c r="WAT86" s="190"/>
      <c r="WAU86" s="190"/>
      <c r="WAV86" s="190"/>
      <c r="WAW86" s="190"/>
      <c r="WAX86" s="190"/>
      <c r="WAY86" s="190"/>
      <c r="WAZ86" s="190"/>
      <c r="WBA86" s="190"/>
      <c r="WBB86" s="190"/>
      <c r="WBC86" s="190"/>
      <c r="WBD86" s="190"/>
      <c r="WBE86" s="190"/>
      <c r="WBF86" s="190"/>
      <c r="WBG86" s="190"/>
      <c r="WBH86" s="190"/>
      <c r="WBI86" s="190"/>
      <c r="WBJ86" s="190"/>
      <c r="WBK86" s="190"/>
      <c r="WBL86" s="190"/>
      <c r="WBM86" s="190"/>
      <c r="WBN86" s="190"/>
      <c r="WBO86" s="190"/>
      <c r="WBP86" s="190"/>
      <c r="WBQ86" s="190"/>
      <c r="WBR86" s="190"/>
      <c r="WBS86" s="190"/>
      <c r="WBT86" s="190"/>
      <c r="WBU86" s="190"/>
      <c r="WBV86" s="190"/>
      <c r="WBW86" s="190"/>
      <c r="WBX86" s="190"/>
      <c r="WBY86" s="190"/>
      <c r="WBZ86" s="190"/>
      <c r="WCA86" s="190"/>
      <c r="WCB86" s="190"/>
      <c r="WCC86" s="190"/>
      <c r="WCD86" s="190"/>
      <c r="WCE86" s="190"/>
      <c r="WCF86" s="190"/>
      <c r="WCG86" s="190"/>
      <c r="WCH86" s="190"/>
      <c r="WCI86" s="190"/>
      <c r="WCJ86" s="190"/>
      <c r="WCK86" s="190"/>
      <c r="WCL86" s="190"/>
      <c r="WCM86" s="190"/>
      <c r="WCN86" s="190"/>
      <c r="WCO86" s="190"/>
      <c r="WCP86" s="190"/>
      <c r="WCQ86" s="190"/>
      <c r="WCR86" s="190"/>
      <c r="WCS86" s="190"/>
      <c r="WCT86" s="190"/>
      <c r="WCU86" s="190"/>
      <c r="WCV86" s="190"/>
      <c r="WCW86" s="190"/>
      <c r="WCX86" s="190"/>
      <c r="WCY86" s="190"/>
      <c r="WCZ86" s="190"/>
      <c r="WDA86" s="190"/>
      <c r="WDB86" s="190"/>
      <c r="WDC86" s="190"/>
      <c r="WDD86" s="190"/>
      <c r="WDE86" s="190"/>
      <c r="WDF86" s="190"/>
      <c r="WDG86" s="190"/>
      <c r="WDH86" s="190"/>
      <c r="WDI86" s="190"/>
      <c r="WDJ86" s="190"/>
      <c r="WDK86" s="190"/>
      <c r="WDL86" s="190"/>
      <c r="WDM86" s="190"/>
      <c r="WDN86" s="190"/>
      <c r="WDO86" s="190"/>
      <c r="WDP86" s="190"/>
      <c r="WDQ86" s="190"/>
      <c r="WDR86" s="190"/>
      <c r="WDS86" s="190"/>
      <c r="WDT86" s="190"/>
      <c r="WDU86" s="190"/>
      <c r="WDV86" s="190"/>
      <c r="WDW86" s="190"/>
      <c r="WDX86" s="190"/>
      <c r="WDY86" s="190"/>
      <c r="WDZ86" s="190"/>
      <c r="WEA86" s="190"/>
      <c r="WEB86" s="190"/>
      <c r="WEC86" s="190"/>
      <c r="WED86" s="190"/>
      <c r="WEE86" s="190"/>
      <c r="WEF86" s="190"/>
      <c r="WEG86" s="190"/>
      <c r="WEH86" s="190"/>
      <c r="WEI86" s="190"/>
      <c r="WEJ86" s="190"/>
      <c r="WEK86" s="190"/>
      <c r="WEL86" s="190"/>
      <c r="WEM86" s="190"/>
      <c r="WEN86" s="190"/>
      <c r="WEO86" s="190"/>
      <c r="WEP86" s="190"/>
      <c r="WEQ86" s="190"/>
      <c r="WER86" s="190"/>
      <c r="WES86" s="190"/>
      <c r="WET86" s="190"/>
      <c r="WEU86" s="190"/>
      <c r="WEV86" s="190"/>
      <c r="WEW86" s="190"/>
      <c r="WEX86" s="190"/>
      <c r="WEY86" s="190"/>
      <c r="WEZ86" s="190"/>
      <c r="WFA86" s="190"/>
      <c r="WFB86" s="190"/>
      <c r="WFC86" s="190"/>
      <c r="WFD86" s="190"/>
      <c r="WFE86" s="190"/>
      <c r="WFF86" s="190"/>
      <c r="WFG86" s="190"/>
      <c r="WFH86" s="190"/>
      <c r="WFI86" s="190"/>
      <c r="WFJ86" s="190"/>
      <c r="WFK86" s="190"/>
      <c r="WFL86" s="190"/>
      <c r="WFM86" s="190"/>
      <c r="WFN86" s="190"/>
      <c r="WFO86" s="190"/>
      <c r="WFP86" s="190"/>
      <c r="WFQ86" s="190"/>
      <c r="WFR86" s="190"/>
      <c r="WFS86" s="190"/>
      <c r="WFT86" s="190"/>
      <c r="WFU86" s="190"/>
      <c r="WFV86" s="190"/>
      <c r="WFW86" s="190"/>
      <c r="WFX86" s="190"/>
      <c r="WFY86" s="190"/>
      <c r="WFZ86" s="190"/>
      <c r="WGA86" s="190"/>
      <c r="WGB86" s="190"/>
      <c r="WGC86" s="190"/>
      <c r="WGD86" s="190"/>
      <c r="WGE86" s="190"/>
      <c r="WGF86" s="190"/>
      <c r="WGG86" s="190"/>
      <c r="WGH86" s="190"/>
      <c r="WGI86" s="190"/>
      <c r="WGJ86" s="190"/>
      <c r="WGK86" s="190"/>
      <c r="WGL86" s="190"/>
      <c r="WGM86" s="190"/>
      <c r="WGN86" s="190"/>
      <c r="WGO86" s="190"/>
      <c r="WGP86" s="190"/>
      <c r="WGQ86" s="190"/>
      <c r="WGR86" s="190"/>
      <c r="WGS86" s="190"/>
      <c r="WGT86" s="190"/>
      <c r="WGU86" s="190"/>
      <c r="WGV86" s="190"/>
      <c r="WGW86" s="190"/>
      <c r="WGX86" s="190"/>
      <c r="WGY86" s="190"/>
      <c r="WGZ86" s="190"/>
      <c r="WHA86" s="190"/>
      <c r="WHB86" s="190"/>
      <c r="WHC86" s="190"/>
      <c r="WHD86" s="190"/>
      <c r="WHE86" s="190"/>
      <c r="WHF86" s="190"/>
      <c r="WHG86" s="190"/>
      <c r="WHH86" s="190"/>
      <c r="WHI86" s="190"/>
      <c r="WHJ86" s="190"/>
      <c r="WHK86" s="190"/>
      <c r="WHL86" s="190"/>
      <c r="WHM86" s="190"/>
      <c r="WHN86" s="190"/>
      <c r="WHO86" s="190"/>
      <c r="WHP86" s="190"/>
      <c r="WHQ86" s="190"/>
      <c r="WHR86" s="190"/>
      <c r="WHS86" s="190"/>
      <c r="WHT86" s="190"/>
      <c r="WHU86" s="190"/>
      <c r="WHV86" s="190"/>
      <c r="WHW86" s="190"/>
      <c r="WHX86" s="190"/>
      <c r="WHY86" s="190"/>
      <c r="WHZ86" s="190"/>
      <c r="WIA86" s="190"/>
      <c r="WIB86" s="190"/>
      <c r="WIC86" s="190"/>
      <c r="WID86" s="190"/>
      <c r="WIE86" s="190"/>
      <c r="WIF86" s="190"/>
      <c r="WIG86" s="190"/>
      <c r="WIH86" s="190"/>
      <c r="WII86" s="190"/>
      <c r="WIJ86" s="190"/>
      <c r="WIK86" s="190"/>
      <c r="WIL86" s="190"/>
      <c r="WIM86" s="190"/>
      <c r="WIN86" s="190"/>
      <c r="WIO86" s="190"/>
      <c r="WIP86" s="190"/>
      <c r="WIQ86" s="190"/>
      <c r="WIR86" s="190"/>
      <c r="WIS86" s="190"/>
      <c r="WIT86" s="190"/>
      <c r="WIU86" s="190"/>
      <c r="WIV86" s="190"/>
      <c r="WIW86" s="190"/>
      <c r="WIX86" s="190"/>
      <c r="WIY86" s="190"/>
      <c r="WIZ86" s="190"/>
      <c r="WJA86" s="190"/>
      <c r="WJB86" s="190"/>
      <c r="WJC86" s="190"/>
      <c r="WJD86" s="190"/>
      <c r="WJE86" s="190"/>
      <c r="WJF86" s="190"/>
      <c r="WJG86" s="190"/>
      <c r="WJH86" s="190"/>
      <c r="WJI86" s="190"/>
      <c r="WJJ86" s="190"/>
      <c r="WJK86" s="190"/>
      <c r="WJL86" s="190"/>
      <c r="WJM86" s="190"/>
      <c r="WJN86" s="190"/>
      <c r="WJO86" s="190"/>
      <c r="WJP86" s="190"/>
      <c r="WJQ86" s="190"/>
      <c r="WJR86" s="190"/>
      <c r="WJS86" s="190"/>
      <c r="WJT86" s="190"/>
      <c r="WJU86" s="190"/>
      <c r="WJV86" s="190"/>
      <c r="WJW86" s="190"/>
      <c r="WJX86" s="190"/>
      <c r="WJY86" s="190"/>
      <c r="WJZ86" s="190"/>
      <c r="WKA86" s="190"/>
      <c r="WKB86" s="190"/>
      <c r="WKC86" s="190"/>
      <c r="WKD86" s="190"/>
      <c r="WKE86" s="190"/>
      <c r="WKF86" s="190"/>
      <c r="WKG86" s="190"/>
      <c r="WKH86" s="190"/>
      <c r="WKI86" s="190"/>
      <c r="WKJ86" s="190"/>
      <c r="WKK86" s="190"/>
      <c r="WKL86" s="190"/>
      <c r="WKM86" s="190"/>
      <c r="WKN86" s="190"/>
      <c r="WKO86" s="190"/>
      <c r="WKP86" s="190"/>
      <c r="WKQ86" s="190"/>
      <c r="WKR86" s="190"/>
      <c r="WKS86" s="190"/>
      <c r="WKT86" s="190"/>
      <c r="WKU86" s="190"/>
      <c r="WKV86" s="190"/>
      <c r="WKW86" s="190"/>
      <c r="WKX86" s="190"/>
      <c r="WKY86" s="190"/>
      <c r="WKZ86" s="190"/>
      <c r="WLA86" s="190"/>
      <c r="WLB86" s="190"/>
      <c r="WLC86" s="190"/>
      <c r="WLD86" s="190"/>
      <c r="WLE86" s="190"/>
      <c r="WLF86" s="190"/>
      <c r="WLG86" s="190"/>
      <c r="WLH86" s="190"/>
      <c r="WLI86" s="190"/>
      <c r="WLJ86" s="190"/>
      <c r="WLK86" s="190"/>
      <c r="WLL86" s="190"/>
      <c r="WLM86" s="190"/>
      <c r="WLN86" s="190"/>
      <c r="WLO86" s="190"/>
      <c r="WLP86" s="190"/>
      <c r="WLQ86" s="190"/>
      <c r="WLR86" s="190"/>
      <c r="WLS86" s="190"/>
      <c r="WLT86" s="190"/>
      <c r="WLU86" s="190"/>
      <c r="WLV86" s="190"/>
      <c r="WLW86" s="190"/>
      <c r="WLX86" s="190"/>
      <c r="WLY86" s="190"/>
      <c r="WLZ86" s="190"/>
      <c r="WMA86" s="190"/>
      <c r="WMB86" s="190"/>
      <c r="WMC86" s="190"/>
      <c r="WMD86" s="190"/>
      <c r="WME86" s="190"/>
      <c r="WMF86" s="190"/>
      <c r="WMG86" s="190"/>
      <c r="WMH86" s="190"/>
      <c r="WMI86" s="190"/>
      <c r="WMJ86" s="190"/>
      <c r="WMK86" s="190"/>
      <c r="WML86" s="190"/>
      <c r="WMM86" s="190"/>
      <c r="WMN86" s="190"/>
      <c r="WMO86" s="190"/>
      <c r="WMP86" s="190"/>
      <c r="WMQ86" s="190"/>
      <c r="WMR86" s="190"/>
      <c r="WMS86" s="190"/>
      <c r="WMT86" s="190"/>
      <c r="WMU86" s="190"/>
      <c r="WMV86" s="190"/>
      <c r="WMW86" s="190"/>
      <c r="WMX86" s="190"/>
      <c r="WMY86" s="190"/>
      <c r="WMZ86" s="190"/>
      <c r="WNA86" s="190"/>
      <c r="WNB86" s="190"/>
      <c r="WNC86" s="190"/>
      <c r="WND86" s="190"/>
      <c r="WNE86" s="190"/>
      <c r="WNF86" s="190"/>
      <c r="WNG86" s="190"/>
      <c r="WNH86" s="190"/>
      <c r="WNI86" s="190"/>
      <c r="WNJ86" s="190"/>
      <c r="WNK86" s="190"/>
      <c r="WNL86" s="190"/>
      <c r="WNM86" s="190"/>
      <c r="WNN86" s="190"/>
      <c r="WNO86" s="190"/>
      <c r="WNP86" s="190"/>
      <c r="WNQ86" s="190"/>
      <c r="WNR86" s="190"/>
      <c r="WNS86" s="190"/>
      <c r="WNT86" s="190"/>
      <c r="WNU86" s="190"/>
      <c r="WNV86" s="190"/>
      <c r="WNW86" s="190"/>
      <c r="WNX86" s="190"/>
      <c r="WNY86" s="190"/>
      <c r="WNZ86" s="190"/>
      <c r="WOA86" s="190"/>
      <c r="WOB86" s="190"/>
      <c r="WOC86" s="190"/>
      <c r="WOD86" s="190"/>
      <c r="WOE86" s="190"/>
      <c r="WOF86" s="190"/>
      <c r="WOG86" s="190"/>
      <c r="WOH86" s="190"/>
      <c r="WOI86" s="190"/>
      <c r="WOJ86" s="190"/>
      <c r="WOK86" s="190"/>
      <c r="WOL86" s="190"/>
      <c r="WOM86" s="190"/>
      <c r="WON86" s="190"/>
      <c r="WOO86" s="190"/>
      <c r="WOP86" s="190"/>
      <c r="WOQ86" s="190"/>
      <c r="WOR86" s="190"/>
      <c r="WOS86" s="190"/>
      <c r="WOT86" s="190"/>
      <c r="WOU86" s="190"/>
      <c r="WOV86" s="190"/>
      <c r="WOW86" s="190"/>
      <c r="WOX86" s="190"/>
      <c r="WOY86" s="190"/>
      <c r="WOZ86" s="190"/>
      <c r="WPA86" s="190"/>
      <c r="WPB86" s="190"/>
      <c r="WPC86" s="190"/>
      <c r="WPD86" s="190"/>
      <c r="WPE86" s="190"/>
      <c r="WPF86" s="190"/>
      <c r="WPG86" s="190"/>
      <c r="WPH86" s="190"/>
      <c r="WPI86" s="190"/>
      <c r="WPJ86" s="190"/>
      <c r="WPK86" s="190"/>
      <c r="WPL86" s="190"/>
      <c r="WPM86" s="190"/>
      <c r="WPN86" s="190"/>
      <c r="WPO86" s="190"/>
      <c r="WPP86" s="190"/>
      <c r="WPQ86" s="190"/>
      <c r="WPR86" s="190"/>
      <c r="WPS86" s="190"/>
      <c r="WPT86" s="190"/>
      <c r="WPU86" s="190"/>
      <c r="WPV86" s="190"/>
      <c r="WPW86" s="190"/>
      <c r="WPX86" s="190"/>
      <c r="WPY86" s="190"/>
      <c r="WPZ86" s="190"/>
      <c r="WQA86" s="190"/>
      <c r="WQB86" s="190"/>
      <c r="WQC86" s="190"/>
      <c r="WQD86" s="190"/>
      <c r="WQE86" s="190"/>
      <c r="WQF86" s="190"/>
      <c r="WQG86" s="190"/>
      <c r="WQH86" s="190"/>
      <c r="WQI86" s="190"/>
      <c r="WQJ86" s="190"/>
      <c r="WQK86" s="190"/>
      <c r="WQL86" s="190"/>
      <c r="WQM86" s="190"/>
      <c r="WQN86" s="190"/>
      <c r="WQO86" s="190"/>
      <c r="WQP86" s="190"/>
      <c r="WQQ86" s="190"/>
      <c r="WQR86" s="190"/>
      <c r="WQS86" s="190"/>
      <c r="WQT86" s="190"/>
      <c r="WQU86" s="190"/>
      <c r="WQV86" s="190"/>
      <c r="WQW86" s="190"/>
      <c r="WQX86" s="190"/>
      <c r="WQY86" s="190"/>
      <c r="WQZ86" s="190"/>
      <c r="WRA86" s="190"/>
      <c r="WRB86" s="190"/>
      <c r="WRC86" s="190"/>
      <c r="WRD86" s="190"/>
      <c r="WRE86" s="190"/>
      <c r="WRF86" s="190"/>
      <c r="WRG86" s="190"/>
      <c r="WRH86" s="190"/>
      <c r="WRI86" s="190"/>
      <c r="WRJ86" s="190"/>
      <c r="WRK86" s="190"/>
      <c r="WRL86" s="190"/>
      <c r="WRM86" s="190"/>
      <c r="WRN86" s="190"/>
      <c r="WRO86" s="190"/>
      <c r="WRP86" s="190"/>
      <c r="WRQ86" s="190"/>
      <c r="WRR86" s="190"/>
      <c r="WRS86" s="190"/>
      <c r="WRT86" s="190"/>
      <c r="WRU86" s="190"/>
      <c r="WRV86" s="190"/>
      <c r="WRW86" s="190"/>
      <c r="WRX86" s="190"/>
      <c r="WRY86" s="190"/>
      <c r="WRZ86" s="190"/>
      <c r="WSA86" s="190"/>
      <c r="WSB86" s="190"/>
      <c r="WSC86" s="190"/>
      <c r="WSD86" s="190"/>
      <c r="WSE86" s="190"/>
      <c r="WSF86" s="190"/>
      <c r="WSG86" s="190"/>
      <c r="WSH86" s="190"/>
      <c r="WSI86" s="190"/>
      <c r="WSJ86" s="190"/>
      <c r="WSK86" s="190"/>
      <c r="WSL86" s="190"/>
      <c r="WSM86" s="190"/>
      <c r="WSN86" s="190"/>
      <c r="WSO86" s="190"/>
      <c r="WSP86" s="190"/>
      <c r="WSQ86" s="190"/>
      <c r="WSR86" s="190"/>
      <c r="WSS86" s="190"/>
      <c r="WST86" s="190"/>
      <c r="WSU86" s="190"/>
      <c r="WSV86" s="190"/>
      <c r="WSW86" s="190"/>
      <c r="WSX86" s="190"/>
      <c r="WSY86" s="190"/>
      <c r="WSZ86" s="190"/>
      <c r="WTA86" s="190"/>
      <c r="WTB86" s="190"/>
      <c r="WTC86" s="190"/>
      <c r="WTD86" s="190"/>
      <c r="WTE86" s="190"/>
      <c r="WTF86" s="190"/>
      <c r="WTG86" s="190"/>
      <c r="WTH86" s="190"/>
      <c r="WTI86" s="190"/>
      <c r="WTJ86" s="190"/>
      <c r="WTK86" s="190"/>
      <c r="WTL86" s="190"/>
      <c r="WTM86" s="190"/>
      <c r="WTN86" s="190"/>
      <c r="WTO86" s="190"/>
      <c r="WTP86" s="190"/>
      <c r="WTQ86" s="190"/>
      <c r="WTR86" s="190"/>
      <c r="WTS86" s="190"/>
      <c r="WTT86" s="190"/>
      <c r="WTU86" s="190"/>
      <c r="WTV86" s="190"/>
      <c r="WTW86" s="190"/>
      <c r="WTX86" s="190"/>
      <c r="WTY86" s="190"/>
      <c r="WTZ86" s="190"/>
      <c r="WUA86" s="190"/>
      <c r="WUB86" s="190"/>
      <c r="WUC86" s="190"/>
      <c r="WUD86" s="190"/>
      <c r="WUE86" s="190"/>
      <c r="WUF86" s="190"/>
      <c r="WUG86" s="190"/>
      <c r="WUH86" s="190"/>
      <c r="WUI86" s="190"/>
      <c r="WUJ86" s="190"/>
      <c r="WUK86" s="190"/>
      <c r="WUL86" s="190"/>
      <c r="WUM86" s="190"/>
      <c r="WUN86" s="190"/>
      <c r="WUO86" s="190"/>
      <c r="WUP86" s="190"/>
      <c r="WUQ86" s="190"/>
      <c r="WUR86" s="190"/>
      <c r="WUS86" s="190"/>
      <c r="WUT86" s="190"/>
      <c r="WUU86" s="190"/>
      <c r="WUV86" s="190"/>
      <c r="WUW86" s="190"/>
      <c r="WUX86" s="190"/>
      <c r="WUY86" s="190"/>
      <c r="WUZ86" s="190"/>
      <c r="WVA86" s="190"/>
      <c r="WVB86" s="190"/>
      <c r="WVC86" s="190"/>
      <c r="WVD86" s="190"/>
      <c r="WVE86" s="190"/>
      <c r="WVF86" s="190"/>
      <c r="WVG86" s="190"/>
      <c r="WVH86" s="190"/>
      <c r="WVI86" s="190"/>
      <c r="WVJ86" s="190"/>
      <c r="WVK86" s="190"/>
      <c r="WVL86" s="190"/>
      <c r="WVM86" s="190"/>
      <c r="WVN86" s="190"/>
      <c r="WVO86" s="190"/>
      <c r="WVP86" s="190"/>
      <c r="WVQ86" s="190"/>
      <c r="WVR86" s="190"/>
      <c r="WVS86" s="190"/>
      <c r="WVT86" s="190"/>
      <c r="WVU86" s="190"/>
      <c r="WVV86" s="190"/>
      <c r="WVW86" s="190"/>
      <c r="WVX86" s="190"/>
      <c r="WVY86" s="190"/>
      <c r="WVZ86" s="190"/>
      <c r="WWA86" s="190"/>
      <c r="WWB86" s="190"/>
      <c r="WWC86" s="190"/>
      <c r="WWD86" s="190"/>
      <c r="WWE86" s="190"/>
      <c r="WWF86" s="190"/>
      <c r="WWG86" s="190"/>
      <c r="WWH86" s="190"/>
      <c r="WWI86" s="190"/>
      <c r="WWJ86" s="190"/>
      <c r="WWK86" s="190"/>
      <c r="WWL86" s="190"/>
      <c r="WWM86" s="190"/>
      <c r="WWN86" s="190"/>
      <c r="WWO86" s="190"/>
      <c r="WWP86" s="190"/>
      <c r="WWQ86" s="190"/>
      <c r="WWR86" s="190"/>
      <c r="WWS86" s="190"/>
      <c r="WWT86" s="190"/>
      <c r="WWU86" s="190"/>
      <c r="WWV86" s="190"/>
      <c r="WWW86" s="190"/>
      <c r="WWX86" s="190"/>
      <c r="WWY86" s="190"/>
      <c r="WWZ86" s="190"/>
      <c r="WXA86" s="190"/>
      <c r="WXB86" s="190"/>
      <c r="WXC86" s="190"/>
      <c r="WXD86" s="190"/>
      <c r="WXE86" s="190"/>
      <c r="WXF86" s="190"/>
      <c r="WXG86" s="190"/>
      <c r="WXH86" s="190"/>
      <c r="WXI86" s="190"/>
      <c r="WXJ86" s="190"/>
      <c r="WXK86" s="190"/>
      <c r="WXL86" s="190"/>
      <c r="WXM86" s="190"/>
      <c r="WXN86" s="190"/>
      <c r="WXO86" s="190"/>
      <c r="WXP86" s="190"/>
      <c r="WXQ86" s="190"/>
      <c r="WXR86" s="190"/>
      <c r="WXS86" s="190"/>
      <c r="WXT86" s="190"/>
      <c r="WXU86" s="190"/>
      <c r="WXV86" s="190"/>
      <c r="WXW86" s="190"/>
      <c r="WXX86" s="190"/>
      <c r="WXY86" s="190"/>
      <c r="WXZ86" s="190"/>
      <c r="WYA86" s="190"/>
      <c r="WYB86" s="190"/>
      <c r="WYC86" s="190"/>
      <c r="WYD86" s="190"/>
      <c r="WYE86" s="190"/>
      <c r="WYF86" s="190"/>
      <c r="WYG86" s="190"/>
      <c r="WYH86" s="190"/>
      <c r="WYI86" s="190"/>
      <c r="WYJ86" s="190"/>
      <c r="WYK86" s="190"/>
      <c r="WYL86" s="190"/>
      <c r="WYM86" s="190"/>
      <c r="WYN86" s="190"/>
      <c r="WYO86" s="190"/>
      <c r="WYP86" s="190"/>
      <c r="WYQ86" s="190"/>
      <c r="WYR86" s="190"/>
      <c r="WYS86" s="190"/>
      <c r="WYT86" s="190"/>
      <c r="WYU86" s="190"/>
      <c r="WYV86" s="190"/>
      <c r="WYW86" s="190"/>
      <c r="WYX86" s="190"/>
      <c r="WYY86" s="190"/>
      <c r="WYZ86" s="190"/>
      <c r="WZA86" s="190"/>
      <c r="WZB86" s="190"/>
      <c r="WZC86" s="190"/>
      <c r="WZD86" s="190"/>
      <c r="WZE86" s="190"/>
      <c r="WZF86" s="190"/>
      <c r="WZG86" s="190"/>
      <c r="WZH86" s="190"/>
      <c r="WZI86" s="190"/>
      <c r="WZJ86" s="190"/>
      <c r="WZK86" s="190"/>
      <c r="WZL86" s="190"/>
      <c r="WZM86" s="190"/>
      <c r="WZN86" s="190"/>
      <c r="WZO86" s="190"/>
      <c r="WZP86" s="190"/>
      <c r="WZQ86" s="190"/>
      <c r="WZR86" s="190"/>
      <c r="WZS86" s="190"/>
      <c r="WZT86" s="190"/>
      <c r="WZU86" s="190"/>
      <c r="WZV86" s="190"/>
      <c r="WZW86" s="190"/>
      <c r="WZX86" s="190"/>
      <c r="WZY86" s="190"/>
      <c r="WZZ86" s="190"/>
      <c r="XAA86" s="190"/>
      <c r="XAB86" s="190"/>
      <c r="XAC86" s="190"/>
      <c r="XAD86" s="190"/>
      <c r="XAE86" s="190"/>
      <c r="XAF86" s="190"/>
      <c r="XAG86" s="190"/>
      <c r="XAH86" s="190"/>
      <c r="XAI86" s="190"/>
      <c r="XAJ86" s="190"/>
      <c r="XAK86" s="190"/>
      <c r="XAL86" s="190"/>
      <c r="XAM86" s="190"/>
      <c r="XAN86" s="190"/>
      <c r="XAO86" s="190"/>
      <c r="XAP86" s="190"/>
      <c r="XAQ86" s="190"/>
      <c r="XAR86" s="190"/>
      <c r="XAS86" s="190"/>
      <c r="XAT86" s="190"/>
      <c r="XAU86" s="190"/>
      <c r="XAV86" s="190"/>
      <c r="XAW86" s="190"/>
      <c r="XAX86" s="190"/>
      <c r="XAY86" s="190"/>
      <c r="XAZ86" s="190"/>
      <c r="XBA86" s="190"/>
      <c r="XBB86" s="190"/>
      <c r="XBC86" s="190"/>
      <c r="XBD86" s="190"/>
      <c r="XBE86" s="190"/>
      <c r="XBF86" s="190"/>
      <c r="XBG86" s="190"/>
      <c r="XBH86" s="190"/>
      <c r="XBI86" s="190"/>
      <c r="XBJ86" s="190"/>
      <c r="XBK86" s="190"/>
      <c r="XBL86" s="190"/>
      <c r="XBM86" s="190"/>
      <c r="XBN86" s="190"/>
      <c r="XBO86" s="190"/>
      <c r="XBP86" s="190"/>
      <c r="XBQ86" s="190"/>
      <c r="XBR86" s="190"/>
      <c r="XBS86" s="190"/>
      <c r="XBT86" s="190"/>
      <c r="XBU86" s="190"/>
      <c r="XBV86" s="190"/>
      <c r="XBW86" s="190"/>
      <c r="XBX86" s="190"/>
      <c r="XBY86" s="190"/>
      <c r="XBZ86" s="190"/>
      <c r="XCA86" s="190"/>
      <c r="XCB86" s="190"/>
      <c r="XCC86" s="190"/>
      <c r="XCD86" s="190"/>
      <c r="XCE86" s="190"/>
      <c r="XCF86" s="190"/>
      <c r="XCG86" s="190"/>
      <c r="XCH86" s="190"/>
      <c r="XCI86" s="190"/>
      <c r="XCJ86" s="190"/>
      <c r="XCK86" s="190"/>
      <c r="XCL86" s="190"/>
      <c r="XCM86" s="190"/>
      <c r="XCN86" s="190"/>
      <c r="XCO86" s="190"/>
      <c r="XCP86" s="190"/>
      <c r="XCQ86" s="190"/>
      <c r="XCR86" s="190"/>
      <c r="XCS86" s="190"/>
      <c r="XCT86" s="190"/>
      <c r="XCU86" s="190"/>
      <c r="XCV86" s="190"/>
      <c r="XCW86" s="190"/>
      <c r="XCX86" s="190"/>
      <c r="XCY86" s="190"/>
      <c r="XCZ86" s="190"/>
      <c r="XDA86" s="190"/>
      <c r="XDB86" s="190"/>
      <c r="XDC86" s="190"/>
      <c r="XDD86" s="190"/>
      <c r="XDE86" s="190"/>
      <c r="XDF86" s="190"/>
      <c r="XDG86" s="190"/>
      <c r="XDH86" s="190"/>
      <c r="XDI86" s="190"/>
      <c r="XDJ86" s="190"/>
      <c r="XDK86" s="190"/>
      <c r="XDL86" s="190"/>
      <c r="XDM86" s="190"/>
      <c r="XDN86" s="190"/>
      <c r="XDO86" s="190"/>
      <c r="XDP86" s="190"/>
      <c r="XDQ86" s="190"/>
      <c r="XDR86" s="190"/>
      <c r="XDS86" s="190"/>
      <c r="XDT86" s="190"/>
      <c r="XDU86" s="190"/>
      <c r="XDV86" s="190"/>
      <c r="XDW86" s="190"/>
      <c r="XDX86" s="190"/>
      <c r="XDY86" s="190"/>
      <c r="XDZ86" s="190"/>
      <c r="XEA86" s="190"/>
      <c r="XEB86" s="190"/>
      <c r="XEC86" s="190"/>
      <c r="XED86" s="190"/>
      <c r="XEE86" s="190"/>
      <c r="XEF86" s="190"/>
      <c r="XEG86" s="190"/>
      <c r="XEH86" s="190"/>
      <c r="XEI86" s="190"/>
      <c r="XEJ86" s="190"/>
      <c r="XEK86" s="190"/>
      <c r="XEL86" s="190"/>
      <c r="XEM86" s="190"/>
      <c r="XEN86" s="190"/>
      <c r="XEO86" s="190"/>
      <c r="XEP86" s="190"/>
      <c r="XEQ86" s="190"/>
      <c r="XER86" s="190"/>
      <c r="XES86" s="190"/>
      <c r="XET86" s="190"/>
      <c r="XEU86" s="190"/>
      <c r="XEV86" s="190"/>
      <c r="XEW86" s="190"/>
      <c r="XEX86" s="190"/>
      <c r="XEY86" s="190"/>
      <c r="XEZ86" s="190"/>
      <c r="XFA86" s="190"/>
      <c r="XFB86" s="190"/>
      <c r="XFC86" s="190"/>
      <c r="XFD86" s="190"/>
    </row>
    <row r="87" spans="3:16384" s="142" customFormat="1">
      <c r="C87" s="41"/>
      <c r="G87" s="39"/>
      <c r="H87" s="190"/>
      <c r="I87" s="191" t="str">
        <f t="shared" si="2"/>
        <v>4010IBC SM06</v>
      </c>
      <c r="J87" s="81">
        <v>4010</v>
      </c>
      <c r="K87" s="79" t="s">
        <v>660</v>
      </c>
      <c r="L87" s="80">
        <v>12.12</v>
      </c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190"/>
      <c r="AA87" s="190"/>
      <c r="AB87" s="190"/>
      <c r="AC87" s="190"/>
      <c r="AD87" s="190"/>
      <c r="AE87" s="190"/>
      <c r="AF87" s="190"/>
      <c r="AG87" s="190"/>
      <c r="AH87" s="190"/>
      <c r="AI87" s="190"/>
      <c r="AJ87" s="190"/>
      <c r="AK87" s="190"/>
      <c r="AL87" s="190"/>
      <c r="AM87" s="190"/>
      <c r="AN87" s="190"/>
      <c r="AO87" s="190"/>
      <c r="AP87" s="190"/>
      <c r="AQ87" s="190"/>
      <c r="AR87" s="190"/>
      <c r="AS87" s="190"/>
      <c r="AT87" s="190"/>
      <c r="AU87" s="190"/>
      <c r="AV87" s="190"/>
      <c r="AW87" s="190"/>
      <c r="AX87" s="190"/>
      <c r="AY87" s="190"/>
      <c r="AZ87" s="190"/>
      <c r="BA87" s="190"/>
      <c r="BB87" s="190"/>
      <c r="BC87" s="190"/>
      <c r="BD87" s="190"/>
      <c r="BE87" s="190"/>
      <c r="BF87" s="190"/>
      <c r="BG87" s="190"/>
      <c r="BH87" s="190"/>
      <c r="BI87" s="190"/>
      <c r="BJ87" s="190"/>
      <c r="BK87" s="190"/>
      <c r="BL87" s="190"/>
      <c r="BM87" s="190"/>
      <c r="BN87" s="190"/>
      <c r="BO87" s="190"/>
      <c r="BP87" s="190"/>
      <c r="BQ87" s="190"/>
      <c r="BR87" s="190"/>
      <c r="BS87" s="190"/>
      <c r="BT87" s="190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190"/>
      <c r="CO87" s="190"/>
      <c r="CP87" s="190"/>
      <c r="CQ87" s="190"/>
      <c r="CR87" s="190"/>
      <c r="CS87" s="190"/>
      <c r="CT87" s="190"/>
      <c r="CU87" s="190"/>
      <c r="CV87" s="190"/>
      <c r="CW87" s="190"/>
      <c r="CX87" s="190"/>
      <c r="CY87" s="190"/>
      <c r="CZ87" s="190"/>
      <c r="DA87" s="190"/>
      <c r="DB87" s="190"/>
      <c r="DC87" s="190"/>
      <c r="DD87" s="190"/>
      <c r="DE87" s="190"/>
      <c r="DF87" s="190"/>
      <c r="DG87" s="190"/>
      <c r="DH87" s="190"/>
      <c r="DI87" s="190"/>
      <c r="DJ87" s="190"/>
      <c r="DK87" s="190"/>
      <c r="DL87" s="190"/>
      <c r="DM87" s="190"/>
      <c r="DN87" s="190"/>
      <c r="DO87" s="190"/>
      <c r="DP87" s="190"/>
      <c r="DQ87" s="190"/>
      <c r="DR87" s="190"/>
      <c r="DS87" s="190"/>
      <c r="DT87" s="190"/>
      <c r="DU87" s="190"/>
      <c r="DV87" s="190"/>
      <c r="DW87" s="190"/>
      <c r="DX87" s="190"/>
      <c r="DY87" s="190"/>
      <c r="DZ87" s="190"/>
      <c r="EA87" s="190"/>
      <c r="EB87" s="190"/>
      <c r="EC87" s="190"/>
      <c r="ED87" s="190"/>
      <c r="EE87" s="190"/>
      <c r="EF87" s="190"/>
      <c r="EG87" s="190"/>
      <c r="EH87" s="190"/>
      <c r="EI87" s="190"/>
      <c r="EJ87" s="190"/>
      <c r="EK87" s="190"/>
      <c r="EL87" s="190"/>
      <c r="EM87" s="190"/>
      <c r="EN87" s="190"/>
      <c r="EO87" s="190"/>
      <c r="EP87" s="190"/>
      <c r="EQ87" s="190"/>
      <c r="ER87" s="190"/>
      <c r="ES87" s="190"/>
      <c r="ET87" s="190"/>
      <c r="EU87" s="190"/>
      <c r="EV87" s="190"/>
      <c r="EW87" s="190"/>
      <c r="EX87" s="190"/>
      <c r="EY87" s="190"/>
      <c r="EZ87" s="190"/>
      <c r="FA87" s="190"/>
      <c r="FB87" s="190"/>
      <c r="FC87" s="190"/>
      <c r="FD87" s="190"/>
      <c r="FE87" s="190"/>
      <c r="FF87" s="190"/>
      <c r="FG87" s="190"/>
      <c r="FH87" s="190"/>
      <c r="FI87" s="190"/>
      <c r="FJ87" s="190"/>
      <c r="FK87" s="190"/>
      <c r="FL87" s="190"/>
      <c r="FM87" s="190"/>
      <c r="FN87" s="190"/>
      <c r="FO87" s="190"/>
      <c r="FP87" s="190"/>
      <c r="FQ87" s="190"/>
      <c r="FR87" s="190"/>
      <c r="FS87" s="190"/>
      <c r="FT87" s="190"/>
      <c r="FU87" s="190"/>
      <c r="FV87" s="190"/>
      <c r="FW87" s="190"/>
      <c r="FX87" s="190"/>
      <c r="FY87" s="190"/>
      <c r="FZ87" s="190"/>
      <c r="GA87" s="190"/>
      <c r="GB87" s="190"/>
      <c r="GC87" s="190"/>
      <c r="GD87" s="190"/>
      <c r="GE87" s="190"/>
      <c r="GF87" s="190"/>
      <c r="GG87" s="190"/>
      <c r="GH87" s="190"/>
      <c r="GI87" s="190"/>
      <c r="GJ87" s="190"/>
      <c r="GK87" s="190"/>
      <c r="GL87" s="190"/>
      <c r="GM87" s="190"/>
      <c r="GN87" s="190"/>
      <c r="GO87" s="190"/>
      <c r="GP87" s="190"/>
      <c r="GQ87" s="190"/>
      <c r="GR87" s="190"/>
      <c r="GS87" s="190"/>
      <c r="GT87" s="190"/>
      <c r="GU87" s="190"/>
      <c r="GV87" s="190"/>
      <c r="GW87" s="190"/>
      <c r="GX87" s="190"/>
      <c r="GY87" s="190"/>
      <c r="GZ87" s="190"/>
      <c r="HA87" s="190"/>
      <c r="HB87" s="190"/>
      <c r="HC87" s="190"/>
      <c r="HD87" s="190"/>
      <c r="HE87" s="190"/>
      <c r="HF87" s="190"/>
      <c r="HG87" s="190"/>
      <c r="HH87" s="190"/>
      <c r="HI87" s="190"/>
      <c r="HJ87" s="190"/>
      <c r="HK87" s="190"/>
      <c r="HL87" s="190"/>
      <c r="HM87" s="190"/>
      <c r="HN87" s="190"/>
      <c r="HO87" s="190"/>
      <c r="HP87" s="190"/>
      <c r="HQ87" s="190"/>
      <c r="HR87" s="190"/>
      <c r="HS87" s="190"/>
      <c r="HT87" s="190"/>
      <c r="HU87" s="190"/>
      <c r="HV87" s="190"/>
      <c r="HW87" s="190"/>
      <c r="HX87" s="190"/>
      <c r="HY87" s="190"/>
      <c r="HZ87" s="190"/>
      <c r="IA87" s="190"/>
      <c r="IB87" s="190"/>
      <c r="IC87" s="190"/>
      <c r="ID87" s="190"/>
      <c r="IE87" s="190"/>
      <c r="IF87" s="190"/>
      <c r="IG87" s="190"/>
      <c r="IH87" s="190"/>
      <c r="II87" s="190"/>
      <c r="IJ87" s="190"/>
      <c r="IK87" s="190"/>
      <c r="IL87" s="190"/>
      <c r="IM87" s="190"/>
      <c r="IN87" s="190"/>
      <c r="IO87" s="190"/>
      <c r="IP87" s="190"/>
      <c r="IQ87" s="190"/>
      <c r="IR87" s="190"/>
      <c r="IS87" s="190"/>
      <c r="IT87" s="190"/>
      <c r="IU87" s="190"/>
      <c r="IV87" s="190"/>
      <c r="IW87" s="190"/>
      <c r="IX87" s="190"/>
      <c r="IY87" s="190"/>
      <c r="IZ87" s="190"/>
      <c r="JA87" s="190"/>
      <c r="JB87" s="190"/>
      <c r="JC87" s="190"/>
      <c r="JD87" s="190"/>
      <c r="JE87" s="190"/>
      <c r="JF87" s="190"/>
      <c r="JG87" s="190"/>
      <c r="JH87" s="190"/>
      <c r="JI87" s="190"/>
      <c r="JJ87" s="190"/>
      <c r="JK87" s="190"/>
      <c r="JL87" s="190"/>
      <c r="JM87" s="190"/>
      <c r="JN87" s="190"/>
      <c r="JO87" s="190"/>
      <c r="JP87" s="190"/>
      <c r="JQ87" s="190"/>
      <c r="JR87" s="190"/>
      <c r="JS87" s="190"/>
      <c r="JT87" s="190"/>
      <c r="JU87" s="190"/>
      <c r="JV87" s="190"/>
      <c r="JW87" s="190"/>
      <c r="JX87" s="190"/>
      <c r="JY87" s="190"/>
      <c r="JZ87" s="190"/>
      <c r="KA87" s="190"/>
      <c r="KB87" s="190"/>
      <c r="KC87" s="190"/>
      <c r="KD87" s="190"/>
      <c r="KE87" s="190"/>
      <c r="KF87" s="190"/>
      <c r="KG87" s="190"/>
      <c r="KH87" s="190"/>
      <c r="KI87" s="190"/>
      <c r="KJ87" s="190"/>
      <c r="KK87" s="190"/>
      <c r="KL87" s="190"/>
      <c r="KM87" s="190"/>
      <c r="KN87" s="190"/>
      <c r="KO87" s="190"/>
      <c r="KP87" s="190"/>
      <c r="KQ87" s="190"/>
      <c r="KR87" s="190"/>
      <c r="KS87" s="190"/>
      <c r="KT87" s="190"/>
      <c r="KU87" s="190"/>
      <c r="KV87" s="190"/>
      <c r="KW87" s="190"/>
      <c r="KX87" s="190"/>
      <c r="KY87" s="190"/>
      <c r="KZ87" s="190"/>
      <c r="LA87" s="190"/>
      <c r="LB87" s="190"/>
      <c r="LC87" s="190"/>
      <c r="LD87" s="190"/>
      <c r="LE87" s="190"/>
      <c r="LF87" s="190"/>
      <c r="LG87" s="190"/>
      <c r="LH87" s="190"/>
      <c r="LI87" s="190"/>
      <c r="LJ87" s="190"/>
      <c r="LK87" s="190"/>
      <c r="LL87" s="190"/>
      <c r="LM87" s="190"/>
      <c r="LN87" s="190"/>
      <c r="LO87" s="190"/>
      <c r="LP87" s="190"/>
      <c r="LQ87" s="190"/>
      <c r="LR87" s="190"/>
      <c r="LS87" s="190"/>
      <c r="LT87" s="190"/>
      <c r="LU87" s="190"/>
      <c r="LV87" s="190"/>
      <c r="LW87" s="190"/>
      <c r="LX87" s="190"/>
      <c r="LY87" s="190"/>
      <c r="LZ87" s="190"/>
      <c r="MA87" s="190"/>
      <c r="MB87" s="190"/>
      <c r="MC87" s="190"/>
      <c r="MD87" s="190"/>
      <c r="ME87" s="190"/>
      <c r="MF87" s="190"/>
      <c r="MG87" s="190"/>
      <c r="MH87" s="190"/>
      <c r="MI87" s="190"/>
      <c r="MJ87" s="190"/>
      <c r="MK87" s="190"/>
      <c r="ML87" s="190"/>
      <c r="MM87" s="190"/>
      <c r="MN87" s="190"/>
      <c r="MO87" s="190"/>
      <c r="MP87" s="190"/>
      <c r="MQ87" s="190"/>
      <c r="MR87" s="190"/>
      <c r="MS87" s="190"/>
      <c r="MT87" s="190"/>
      <c r="MU87" s="190"/>
      <c r="MV87" s="190"/>
      <c r="MW87" s="190"/>
      <c r="MX87" s="190"/>
      <c r="MY87" s="190"/>
      <c r="MZ87" s="190"/>
      <c r="NA87" s="190"/>
      <c r="NB87" s="190"/>
      <c r="NC87" s="190"/>
      <c r="ND87" s="190"/>
      <c r="NE87" s="190"/>
      <c r="NF87" s="190"/>
      <c r="NG87" s="190"/>
      <c r="NH87" s="190"/>
      <c r="NI87" s="190"/>
      <c r="NJ87" s="190"/>
      <c r="NK87" s="190"/>
      <c r="NL87" s="190"/>
      <c r="NM87" s="190"/>
      <c r="NN87" s="190"/>
      <c r="NO87" s="190"/>
      <c r="NP87" s="190"/>
      <c r="NQ87" s="190"/>
      <c r="NR87" s="190"/>
      <c r="NS87" s="190"/>
      <c r="NT87" s="190"/>
      <c r="NU87" s="190"/>
      <c r="NV87" s="190"/>
      <c r="NW87" s="190"/>
      <c r="NX87" s="190"/>
      <c r="NY87" s="190"/>
      <c r="NZ87" s="190"/>
      <c r="OA87" s="190"/>
      <c r="OB87" s="190"/>
      <c r="OC87" s="190"/>
      <c r="OD87" s="190"/>
      <c r="OE87" s="190"/>
      <c r="OF87" s="190"/>
      <c r="OG87" s="190"/>
      <c r="OH87" s="190"/>
      <c r="OI87" s="190"/>
      <c r="OJ87" s="190"/>
      <c r="OK87" s="190"/>
      <c r="OL87" s="190"/>
      <c r="OM87" s="190"/>
      <c r="ON87" s="190"/>
      <c r="OO87" s="190"/>
      <c r="OP87" s="190"/>
      <c r="OQ87" s="190"/>
      <c r="OR87" s="190"/>
      <c r="OS87" s="190"/>
      <c r="OT87" s="190"/>
      <c r="OU87" s="190"/>
      <c r="OV87" s="190"/>
      <c r="OW87" s="190"/>
      <c r="OX87" s="190"/>
      <c r="OY87" s="190"/>
      <c r="OZ87" s="190"/>
      <c r="PA87" s="190"/>
      <c r="PB87" s="190"/>
      <c r="PC87" s="190"/>
      <c r="PD87" s="190"/>
      <c r="PE87" s="190"/>
      <c r="PF87" s="190"/>
      <c r="PG87" s="190"/>
      <c r="PH87" s="190"/>
      <c r="PI87" s="190"/>
      <c r="PJ87" s="190"/>
      <c r="PK87" s="190"/>
      <c r="PL87" s="190"/>
      <c r="PM87" s="190"/>
      <c r="PN87" s="190"/>
      <c r="PO87" s="190"/>
      <c r="PP87" s="190"/>
      <c r="PQ87" s="190"/>
      <c r="PR87" s="190"/>
      <c r="PS87" s="190"/>
      <c r="PT87" s="190"/>
      <c r="PU87" s="190"/>
      <c r="PV87" s="190"/>
      <c r="PW87" s="190"/>
      <c r="PX87" s="190"/>
      <c r="PY87" s="190"/>
      <c r="PZ87" s="190"/>
      <c r="QA87" s="190"/>
      <c r="QB87" s="190"/>
      <c r="QC87" s="190"/>
      <c r="QD87" s="190"/>
      <c r="QE87" s="190"/>
      <c r="QF87" s="190"/>
      <c r="QG87" s="190"/>
      <c r="QH87" s="190"/>
      <c r="QI87" s="190"/>
      <c r="QJ87" s="190"/>
      <c r="QK87" s="190"/>
      <c r="QL87" s="190"/>
      <c r="QM87" s="190"/>
      <c r="QN87" s="190"/>
      <c r="QO87" s="190"/>
      <c r="QP87" s="190"/>
      <c r="QQ87" s="190"/>
      <c r="QR87" s="190"/>
      <c r="QS87" s="190"/>
      <c r="QT87" s="190"/>
      <c r="QU87" s="190"/>
      <c r="QV87" s="190"/>
      <c r="QW87" s="190"/>
      <c r="QX87" s="190"/>
      <c r="QY87" s="190"/>
      <c r="QZ87" s="190"/>
      <c r="RA87" s="190"/>
      <c r="RB87" s="190"/>
      <c r="RC87" s="190"/>
      <c r="RD87" s="190"/>
      <c r="RE87" s="190"/>
      <c r="RF87" s="190"/>
      <c r="RG87" s="190"/>
      <c r="RH87" s="190"/>
      <c r="RI87" s="190"/>
      <c r="RJ87" s="190"/>
      <c r="RK87" s="190"/>
      <c r="RL87" s="190"/>
      <c r="RM87" s="190"/>
      <c r="RN87" s="190"/>
      <c r="RO87" s="190"/>
      <c r="RP87" s="190"/>
      <c r="RQ87" s="190"/>
      <c r="RR87" s="190"/>
      <c r="RS87" s="190"/>
      <c r="RT87" s="190"/>
      <c r="RU87" s="190"/>
      <c r="RV87" s="190"/>
      <c r="RW87" s="190"/>
      <c r="RX87" s="190"/>
      <c r="RY87" s="190"/>
      <c r="RZ87" s="190"/>
      <c r="SA87" s="190"/>
      <c r="SB87" s="190"/>
      <c r="SC87" s="190"/>
      <c r="SD87" s="190"/>
      <c r="SE87" s="190"/>
      <c r="SF87" s="190"/>
      <c r="SG87" s="190"/>
      <c r="SH87" s="190"/>
      <c r="SI87" s="190"/>
      <c r="SJ87" s="190"/>
      <c r="SK87" s="190"/>
      <c r="SL87" s="190"/>
      <c r="SM87" s="190"/>
      <c r="SN87" s="190"/>
      <c r="SO87" s="190"/>
      <c r="SP87" s="190"/>
      <c r="SQ87" s="190"/>
      <c r="SR87" s="190"/>
      <c r="SS87" s="190"/>
      <c r="ST87" s="190"/>
      <c r="SU87" s="190"/>
      <c r="SV87" s="190"/>
      <c r="SW87" s="190"/>
      <c r="SX87" s="190"/>
      <c r="SY87" s="190"/>
      <c r="SZ87" s="190"/>
      <c r="TA87" s="190"/>
      <c r="TB87" s="190"/>
      <c r="TC87" s="190"/>
      <c r="TD87" s="190"/>
      <c r="TE87" s="190"/>
      <c r="TF87" s="190"/>
      <c r="TG87" s="190"/>
      <c r="TH87" s="190"/>
      <c r="TI87" s="190"/>
      <c r="TJ87" s="190"/>
      <c r="TK87" s="190"/>
      <c r="TL87" s="190"/>
      <c r="TM87" s="190"/>
      <c r="TN87" s="190"/>
      <c r="TO87" s="190"/>
      <c r="TP87" s="190"/>
      <c r="TQ87" s="190"/>
      <c r="TR87" s="190"/>
      <c r="TS87" s="190"/>
      <c r="TT87" s="190"/>
      <c r="TU87" s="190"/>
      <c r="TV87" s="190"/>
      <c r="TW87" s="190"/>
      <c r="TX87" s="190"/>
      <c r="TY87" s="190"/>
      <c r="TZ87" s="190"/>
      <c r="UA87" s="190"/>
      <c r="UB87" s="190"/>
      <c r="UC87" s="190"/>
      <c r="UD87" s="190"/>
      <c r="UE87" s="190"/>
      <c r="UF87" s="190"/>
      <c r="UG87" s="190"/>
      <c r="UH87" s="190"/>
      <c r="UI87" s="190"/>
      <c r="UJ87" s="190"/>
      <c r="UK87" s="190"/>
      <c r="UL87" s="190"/>
      <c r="UM87" s="190"/>
      <c r="UN87" s="190"/>
      <c r="UO87" s="190"/>
      <c r="UP87" s="190"/>
      <c r="UQ87" s="190"/>
      <c r="UR87" s="190"/>
      <c r="US87" s="190"/>
      <c r="UT87" s="190"/>
      <c r="UU87" s="190"/>
      <c r="UV87" s="190"/>
      <c r="UW87" s="190"/>
      <c r="UX87" s="190"/>
      <c r="UY87" s="190"/>
      <c r="UZ87" s="190"/>
      <c r="VA87" s="190"/>
      <c r="VB87" s="190"/>
      <c r="VC87" s="190"/>
      <c r="VD87" s="190"/>
      <c r="VE87" s="190"/>
      <c r="VF87" s="190"/>
      <c r="VG87" s="190"/>
      <c r="VH87" s="190"/>
      <c r="VI87" s="190"/>
      <c r="VJ87" s="190"/>
      <c r="VK87" s="190"/>
      <c r="VL87" s="190"/>
      <c r="VM87" s="190"/>
      <c r="VN87" s="190"/>
      <c r="VO87" s="190"/>
      <c r="VP87" s="190"/>
      <c r="VQ87" s="190"/>
      <c r="VR87" s="190"/>
      <c r="VS87" s="190"/>
      <c r="VT87" s="190"/>
      <c r="VU87" s="190"/>
      <c r="VV87" s="190"/>
      <c r="VW87" s="190"/>
      <c r="VX87" s="190"/>
      <c r="VY87" s="190"/>
      <c r="VZ87" s="190"/>
      <c r="WA87" s="190"/>
      <c r="WB87" s="190"/>
      <c r="WC87" s="190"/>
      <c r="WD87" s="190"/>
      <c r="WE87" s="190"/>
      <c r="WF87" s="190"/>
      <c r="WG87" s="190"/>
      <c r="WH87" s="190"/>
      <c r="WI87" s="190"/>
      <c r="WJ87" s="190"/>
      <c r="WK87" s="190"/>
      <c r="WL87" s="190"/>
      <c r="WM87" s="190"/>
      <c r="WN87" s="190"/>
      <c r="WO87" s="190"/>
      <c r="WP87" s="190"/>
      <c r="WQ87" s="190"/>
      <c r="WR87" s="190"/>
      <c r="WS87" s="190"/>
      <c r="WT87" s="190"/>
      <c r="WU87" s="190"/>
      <c r="WV87" s="190"/>
      <c r="WW87" s="190"/>
      <c r="WX87" s="190"/>
      <c r="WY87" s="190"/>
      <c r="WZ87" s="190"/>
      <c r="XA87" s="190"/>
      <c r="XB87" s="190"/>
      <c r="XC87" s="190"/>
      <c r="XD87" s="190"/>
      <c r="XE87" s="190"/>
      <c r="XF87" s="190"/>
      <c r="XG87" s="190"/>
      <c r="XH87" s="190"/>
      <c r="XI87" s="190"/>
      <c r="XJ87" s="190"/>
      <c r="XK87" s="190"/>
      <c r="XL87" s="190"/>
      <c r="XM87" s="190"/>
      <c r="XN87" s="190"/>
      <c r="XO87" s="190"/>
      <c r="XP87" s="190"/>
      <c r="XQ87" s="190"/>
      <c r="XR87" s="190"/>
      <c r="XS87" s="190"/>
      <c r="XT87" s="190"/>
      <c r="XU87" s="190"/>
      <c r="XV87" s="190"/>
      <c r="XW87" s="190"/>
      <c r="XX87" s="190"/>
      <c r="XY87" s="190"/>
      <c r="XZ87" s="190"/>
      <c r="YA87" s="190"/>
      <c r="YB87" s="190"/>
      <c r="YC87" s="190"/>
      <c r="YD87" s="190"/>
      <c r="YE87" s="190"/>
      <c r="YF87" s="190"/>
      <c r="YG87" s="190"/>
      <c r="YH87" s="190"/>
      <c r="YI87" s="190"/>
      <c r="YJ87" s="190"/>
      <c r="YK87" s="190"/>
      <c r="YL87" s="190"/>
      <c r="YM87" s="190"/>
      <c r="YN87" s="190"/>
      <c r="YO87" s="190"/>
      <c r="YP87" s="190"/>
      <c r="YQ87" s="190"/>
      <c r="YR87" s="190"/>
      <c r="YS87" s="190"/>
      <c r="YT87" s="190"/>
      <c r="YU87" s="190"/>
      <c r="YV87" s="190"/>
      <c r="YW87" s="190"/>
      <c r="YX87" s="190"/>
      <c r="YY87" s="190"/>
      <c r="YZ87" s="190"/>
      <c r="ZA87" s="190"/>
      <c r="ZB87" s="190"/>
      <c r="ZC87" s="190"/>
      <c r="ZD87" s="190"/>
      <c r="ZE87" s="190"/>
      <c r="ZF87" s="190"/>
      <c r="ZG87" s="190"/>
      <c r="ZH87" s="190"/>
      <c r="ZI87" s="190"/>
      <c r="ZJ87" s="190"/>
      <c r="ZK87" s="190"/>
      <c r="ZL87" s="190"/>
      <c r="ZM87" s="190"/>
      <c r="ZN87" s="190"/>
      <c r="ZO87" s="190"/>
      <c r="ZP87" s="190"/>
      <c r="ZQ87" s="190"/>
      <c r="ZR87" s="190"/>
      <c r="ZS87" s="190"/>
      <c r="ZT87" s="190"/>
      <c r="ZU87" s="190"/>
      <c r="ZV87" s="190"/>
      <c r="ZW87" s="190"/>
      <c r="ZX87" s="190"/>
      <c r="ZY87" s="190"/>
      <c r="ZZ87" s="190"/>
      <c r="AAA87" s="190"/>
      <c r="AAB87" s="190"/>
      <c r="AAC87" s="190"/>
      <c r="AAD87" s="190"/>
      <c r="AAE87" s="190"/>
      <c r="AAF87" s="190"/>
      <c r="AAG87" s="190"/>
      <c r="AAH87" s="190"/>
      <c r="AAI87" s="190"/>
      <c r="AAJ87" s="190"/>
      <c r="AAK87" s="190"/>
      <c r="AAL87" s="190"/>
      <c r="AAM87" s="190"/>
      <c r="AAN87" s="190"/>
      <c r="AAO87" s="190"/>
      <c r="AAP87" s="190"/>
      <c r="AAQ87" s="190"/>
      <c r="AAR87" s="190"/>
      <c r="AAS87" s="190"/>
      <c r="AAT87" s="190"/>
      <c r="AAU87" s="190"/>
      <c r="AAV87" s="190"/>
      <c r="AAW87" s="190"/>
      <c r="AAX87" s="190"/>
      <c r="AAY87" s="190"/>
      <c r="AAZ87" s="190"/>
      <c r="ABA87" s="190"/>
      <c r="ABB87" s="190"/>
      <c r="ABC87" s="190"/>
      <c r="ABD87" s="190"/>
      <c r="ABE87" s="190"/>
      <c r="ABF87" s="190"/>
      <c r="ABG87" s="190"/>
      <c r="ABH87" s="190"/>
      <c r="ABI87" s="190"/>
      <c r="ABJ87" s="190"/>
      <c r="ABK87" s="190"/>
      <c r="ABL87" s="190"/>
      <c r="ABM87" s="190"/>
      <c r="ABN87" s="190"/>
      <c r="ABO87" s="190"/>
      <c r="ABP87" s="190"/>
      <c r="ABQ87" s="190"/>
      <c r="ABR87" s="190"/>
      <c r="ABS87" s="190"/>
      <c r="ABT87" s="190"/>
      <c r="ABU87" s="190"/>
      <c r="ABV87" s="190"/>
      <c r="ABW87" s="190"/>
      <c r="ABX87" s="190"/>
      <c r="ABY87" s="190"/>
      <c r="ABZ87" s="190"/>
      <c r="ACA87" s="190"/>
      <c r="ACB87" s="190"/>
      <c r="ACC87" s="190"/>
      <c r="ACD87" s="190"/>
      <c r="ACE87" s="190"/>
      <c r="ACF87" s="190"/>
      <c r="ACG87" s="190"/>
      <c r="ACH87" s="190"/>
      <c r="ACI87" s="190"/>
      <c r="ACJ87" s="190"/>
      <c r="ACK87" s="190"/>
      <c r="ACL87" s="190"/>
      <c r="ACM87" s="190"/>
      <c r="ACN87" s="190"/>
      <c r="ACO87" s="190"/>
      <c r="ACP87" s="190"/>
      <c r="ACQ87" s="190"/>
      <c r="ACR87" s="190"/>
      <c r="ACS87" s="190"/>
      <c r="ACT87" s="190"/>
      <c r="ACU87" s="190"/>
      <c r="ACV87" s="190"/>
      <c r="ACW87" s="190"/>
      <c r="ACX87" s="190"/>
      <c r="ACY87" s="190"/>
      <c r="ACZ87" s="190"/>
      <c r="ADA87" s="190"/>
      <c r="ADB87" s="190"/>
      <c r="ADC87" s="190"/>
      <c r="ADD87" s="190"/>
      <c r="ADE87" s="190"/>
      <c r="ADF87" s="190"/>
      <c r="ADG87" s="190"/>
      <c r="ADH87" s="190"/>
      <c r="ADI87" s="190"/>
      <c r="ADJ87" s="190"/>
      <c r="ADK87" s="190"/>
      <c r="ADL87" s="190"/>
      <c r="ADM87" s="190"/>
      <c r="ADN87" s="190"/>
      <c r="ADO87" s="190"/>
      <c r="ADP87" s="190"/>
      <c r="ADQ87" s="190"/>
      <c r="ADR87" s="190"/>
      <c r="ADS87" s="190"/>
      <c r="ADT87" s="190"/>
      <c r="ADU87" s="190"/>
      <c r="ADV87" s="190"/>
      <c r="ADW87" s="190"/>
      <c r="ADX87" s="190"/>
      <c r="ADY87" s="190"/>
      <c r="ADZ87" s="190"/>
      <c r="AEA87" s="190"/>
      <c r="AEB87" s="190"/>
      <c r="AEC87" s="190"/>
      <c r="AED87" s="190"/>
      <c r="AEE87" s="190"/>
      <c r="AEF87" s="190"/>
      <c r="AEG87" s="190"/>
      <c r="AEH87" s="190"/>
      <c r="AEI87" s="190"/>
      <c r="AEJ87" s="190"/>
      <c r="AEK87" s="190"/>
      <c r="AEL87" s="190"/>
      <c r="AEM87" s="190"/>
      <c r="AEN87" s="190"/>
      <c r="AEO87" s="190"/>
      <c r="AEP87" s="190"/>
      <c r="AEQ87" s="190"/>
      <c r="AER87" s="190"/>
      <c r="AES87" s="190"/>
      <c r="AET87" s="190"/>
      <c r="AEU87" s="190"/>
      <c r="AEV87" s="190"/>
      <c r="AEW87" s="190"/>
      <c r="AEX87" s="190"/>
      <c r="AEY87" s="190"/>
      <c r="AEZ87" s="190"/>
      <c r="AFA87" s="190"/>
      <c r="AFB87" s="190"/>
      <c r="AFC87" s="190"/>
      <c r="AFD87" s="190"/>
      <c r="AFE87" s="190"/>
      <c r="AFF87" s="190"/>
      <c r="AFG87" s="190"/>
      <c r="AFH87" s="190"/>
      <c r="AFI87" s="190"/>
      <c r="AFJ87" s="190"/>
      <c r="AFK87" s="190"/>
      <c r="AFL87" s="190"/>
      <c r="AFM87" s="190"/>
      <c r="AFN87" s="190"/>
      <c r="AFO87" s="190"/>
      <c r="AFP87" s="190"/>
      <c r="AFQ87" s="190"/>
      <c r="AFR87" s="190"/>
      <c r="AFS87" s="190"/>
      <c r="AFT87" s="190"/>
      <c r="AFU87" s="190"/>
      <c r="AFV87" s="190"/>
      <c r="AFW87" s="190"/>
      <c r="AFX87" s="190"/>
      <c r="AFY87" s="190"/>
      <c r="AFZ87" s="190"/>
      <c r="AGA87" s="190"/>
      <c r="AGB87" s="190"/>
      <c r="AGC87" s="190"/>
      <c r="AGD87" s="190"/>
      <c r="AGE87" s="190"/>
      <c r="AGF87" s="190"/>
      <c r="AGG87" s="190"/>
      <c r="AGH87" s="190"/>
      <c r="AGI87" s="190"/>
      <c r="AGJ87" s="190"/>
      <c r="AGK87" s="190"/>
      <c r="AGL87" s="190"/>
      <c r="AGM87" s="190"/>
      <c r="AGN87" s="190"/>
      <c r="AGO87" s="190"/>
      <c r="AGP87" s="190"/>
      <c r="AGQ87" s="190"/>
      <c r="AGR87" s="190"/>
      <c r="AGS87" s="190"/>
      <c r="AGT87" s="190"/>
      <c r="AGU87" s="190"/>
      <c r="AGV87" s="190"/>
      <c r="AGW87" s="190"/>
      <c r="AGX87" s="190"/>
      <c r="AGY87" s="190"/>
      <c r="AGZ87" s="190"/>
      <c r="AHA87" s="190"/>
      <c r="AHB87" s="190"/>
      <c r="AHC87" s="190"/>
      <c r="AHD87" s="190"/>
      <c r="AHE87" s="190"/>
      <c r="AHF87" s="190"/>
      <c r="AHG87" s="190"/>
      <c r="AHH87" s="190"/>
      <c r="AHI87" s="190"/>
      <c r="AHJ87" s="190"/>
      <c r="AHK87" s="190"/>
      <c r="AHL87" s="190"/>
      <c r="AHM87" s="190"/>
      <c r="AHN87" s="190"/>
      <c r="AHO87" s="190"/>
      <c r="AHP87" s="190"/>
      <c r="AHQ87" s="190"/>
      <c r="AHR87" s="190"/>
      <c r="AHS87" s="190"/>
      <c r="AHT87" s="190"/>
      <c r="AHU87" s="190"/>
      <c r="AHV87" s="190"/>
      <c r="AHW87" s="190"/>
      <c r="AHX87" s="190"/>
      <c r="AHY87" s="190"/>
      <c r="AHZ87" s="190"/>
      <c r="AIA87" s="190"/>
      <c r="AIB87" s="190"/>
      <c r="AIC87" s="190"/>
      <c r="AID87" s="190"/>
      <c r="AIE87" s="190"/>
      <c r="AIF87" s="190"/>
      <c r="AIG87" s="190"/>
      <c r="AIH87" s="190"/>
      <c r="AII87" s="190"/>
      <c r="AIJ87" s="190"/>
      <c r="AIK87" s="190"/>
      <c r="AIL87" s="190"/>
      <c r="AIM87" s="190"/>
      <c r="AIN87" s="190"/>
      <c r="AIO87" s="190"/>
      <c r="AIP87" s="190"/>
      <c r="AIQ87" s="190"/>
      <c r="AIR87" s="190"/>
      <c r="AIS87" s="190"/>
      <c r="AIT87" s="190"/>
      <c r="AIU87" s="190"/>
      <c r="AIV87" s="190"/>
      <c r="AIW87" s="190"/>
      <c r="AIX87" s="190"/>
      <c r="AIY87" s="190"/>
      <c r="AIZ87" s="190"/>
      <c r="AJA87" s="190"/>
      <c r="AJB87" s="190"/>
      <c r="AJC87" s="190"/>
      <c r="AJD87" s="190"/>
      <c r="AJE87" s="190"/>
      <c r="AJF87" s="190"/>
      <c r="AJG87" s="190"/>
      <c r="AJH87" s="190"/>
      <c r="AJI87" s="190"/>
      <c r="AJJ87" s="190"/>
      <c r="AJK87" s="190"/>
      <c r="AJL87" s="190"/>
      <c r="AJM87" s="190"/>
      <c r="AJN87" s="190"/>
      <c r="AJO87" s="190"/>
      <c r="AJP87" s="190"/>
      <c r="AJQ87" s="190"/>
      <c r="AJR87" s="190"/>
      <c r="AJS87" s="190"/>
      <c r="AJT87" s="190"/>
      <c r="AJU87" s="190"/>
      <c r="AJV87" s="190"/>
      <c r="AJW87" s="190"/>
      <c r="AJX87" s="190"/>
      <c r="AJY87" s="190"/>
      <c r="AJZ87" s="190"/>
      <c r="AKA87" s="190"/>
      <c r="AKB87" s="190"/>
      <c r="AKC87" s="190"/>
      <c r="AKD87" s="190"/>
      <c r="AKE87" s="190"/>
      <c r="AKF87" s="190"/>
      <c r="AKG87" s="190"/>
      <c r="AKH87" s="190"/>
      <c r="AKI87" s="190"/>
      <c r="AKJ87" s="190"/>
      <c r="AKK87" s="190"/>
      <c r="AKL87" s="190"/>
      <c r="AKM87" s="190"/>
      <c r="AKN87" s="190"/>
      <c r="AKO87" s="190"/>
      <c r="AKP87" s="190"/>
      <c r="AKQ87" s="190"/>
      <c r="AKR87" s="190"/>
      <c r="AKS87" s="190"/>
      <c r="AKT87" s="190"/>
      <c r="AKU87" s="190"/>
      <c r="AKV87" s="190"/>
      <c r="AKW87" s="190"/>
      <c r="AKX87" s="190"/>
      <c r="AKY87" s="190"/>
      <c r="AKZ87" s="190"/>
      <c r="ALA87" s="190"/>
      <c r="ALB87" s="190"/>
      <c r="ALC87" s="190"/>
      <c r="ALD87" s="190"/>
      <c r="ALE87" s="190"/>
      <c r="ALF87" s="190"/>
      <c r="ALG87" s="190"/>
      <c r="ALH87" s="190"/>
      <c r="ALI87" s="190"/>
      <c r="ALJ87" s="190"/>
      <c r="ALK87" s="190"/>
      <c r="ALL87" s="190"/>
      <c r="ALM87" s="190"/>
      <c r="ALN87" s="190"/>
      <c r="ALO87" s="190"/>
      <c r="ALP87" s="190"/>
      <c r="ALQ87" s="190"/>
      <c r="ALR87" s="190"/>
      <c r="ALS87" s="190"/>
      <c r="ALT87" s="190"/>
      <c r="ALU87" s="190"/>
      <c r="ALV87" s="190"/>
      <c r="ALW87" s="190"/>
      <c r="ALX87" s="190"/>
      <c r="ALY87" s="190"/>
      <c r="ALZ87" s="190"/>
      <c r="AMA87" s="190"/>
      <c r="AMB87" s="190"/>
      <c r="AMC87" s="190"/>
      <c r="AMD87" s="190"/>
      <c r="AME87" s="190"/>
      <c r="AMF87" s="190"/>
      <c r="AMG87" s="190"/>
      <c r="AMH87" s="190"/>
      <c r="AMI87" s="190"/>
      <c r="AMJ87" s="190"/>
      <c r="AMK87" s="190"/>
      <c r="AML87" s="190"/>
      <c r="AMM87" s="190"/>
      <c r="AMN87" s="190"/>
      <c r="AMO87" s="190"/>
      <c r="AMP87" s="190"/>
      <c r="AMQ87" s="190"/>
      <c r="AMR87" s="190"/>
      <c r="AMS87" s="190"/>
      <c r="AMT87" s="190"/>
      <c r="AMU87" s="190"/>
      <c r="AMV87" s="190"/>
      <c r="AMW87" s="190"/>
      <c r="AMX87" s="190"/>
      <c r="AMY87" s="190"/>
      <c r="AMZ87" s="190"/>
      <c r="ANA87" s="190"/>
      <c r="ANB87" s="190"/>
      <c r="ANC87" s="190"/>
      <c r="AND87" s="190"/>
      <c r="ANE87" s="190"/>
      <c r="ANF87" s="190"/>
      <c r="ANG87" s="190"/>
      <c r="ANH87" s="190"/>
      <c r="ANI87" s="190"/>
      <c r="ANJ87" s="190"/>
      <c r="ANK87" s="190"/>
      <c r="ANL87" s="190"/>
      <c r="ANM87" s="190"/>
      <c r="ANN87" s="190"/>
      <c r="ANO87" s="190"/>
      <c r="ANP87" s="190"/>
      <c r="ANQ87" s="190"/>
      <c r="ANR87" s="190"/>
      <c r="ANS87" s="190"/>
      <c r="ANT87" s="190"/>
      <c r="ANU87" s="190"/>
      <c r="ANV87" s="190"/>
      <c r="ANW87" s="190"/>
      <c r="ANX87" s="190"/>
      <c r="ANY87" s="190"/>
      <c r="ANZ87" s="190"/>
      <c r="AOA87" s="190"/>
      <c r="AOB87" s="190"/>
      <c r="AOC87" s="190"/>
      <c r="AOD87" s="190"/>
      <c r="AOE87" s="190"/>
      <c r="AOF87" s="190"/>
      <c r="AOG87" s="190"/>
      <c r="AOH87" s="190"/>
      <c r="AOI87" s="190"/>
      <c r="AOJ87" s="190"/>
      <c r="AOK87" s="190"/>
      <c r="AOL87" s="190"/>
      <c r="AOM87" s="190"/>
      <c r="AON87" s="190"/>
      <c r="AOO87" s="190"/>
      <c r="AOP87" s="190"/>
      <c r="AOQ87" s="190"/>
      <c r="AOR87" s="190"/>
      <c r="AOS87" s="190"/>
      <c r="AOT87" s="190"/>
      <c r="AOU87" s="190"/>
      <c r="AOV87" s="190"/>
      <c r="AOW87" s="190"/>
      <c r="AOX87" s="190"/>
      <c r="AOY87" s="190"/>
      <c r="AOZ87" s="190"/>
      <c r="APA87" s="190"/>
      <c r="APB87" s="190"/>
      <c r="APC87" s="190"/>
      <c r="APD87" s="190"/>
      <c r="APE87" s="190"/>
      <c r="APF87" s="190"/>
      <c r="APG87" s="190"/>
      <c r="APH87" s="190"/>
      <c r="API87" s="190"/>
      <c r="APJ87" s="190"/>
      <c r="APK87" s="190"/>
      <c r="APL87" s="190"/>
      <c r="APM87" s="190"/>
      <c r="APN87" s="190"/>
      <c r="APO87" s="190"/>
      <c r="APP87" s="190"/>
      <c r="APQ87" s="190"/>
      <c r="APR87" s="190"/>
      <c r="APS87" s="190"/>
      <c r="APT87" s="190"/>
      <c r="APU87" s="190"/>
      <c r="APV87" s="190"/>
      <c r="APW87" s="190"/>
      <c r="APX87" s="190"/>
      <c r="APY87" s="190"/>
      <c r="APZ87" s="190"/>
      <c r="AQA87" s="190"/>
      <c r="AQB87" s="190"/>
      <c r="AQC87" s="190"/>
      <c r="AQD87" s="190"/>
      <c r="AQE87" s="190"/>
      <c r="AQF87" s="190"/>
      <c r="AQG87" s="190"/>
      <c r="AQH87" s="190"/>
      <c r="AQI87" s="190"/>
      <c r="AQJ87" s="190"/>
      <c r="AQK87" s="190"/>
      <c r="AQL87" s="190"/>
      <c r="AQM87" s="190"/>
      <c r="AQN87" s="190"/>
      <c r="AQO87" s="190"/>
      <c r="AQP87" s="190"/>
      <c r="AQQ87" s="190"/>
      <c r="AQR87" s="190"/>
      <c r="AQS87" s="190"/>
      <c r="AQT87" s="190"/>
      <c r="AQU87" s="190"/>
      <c r="AQV87" s="190"/>
      <c r="AQW87" s="190"/>
      <c r="AQX87" s="190"/>
      <c r="AQY87" s="190"/>
      <c r="AQZ87" s="190"/>
      <c r="ARA87" s="190"/>
      <c r="ARB87" s="190"/>
      <c r="ARC87" s="190"/>
      <c r="ARD87" s="190"/>
      <c r="ARE87" s="190"/>
      <c r="ARF87" s="190"/>
      <c r="ARG87" s="190"/>
      <c r="ARH87" s="190"/>
      <c r="ARI87" s="190"/>
      <c r="ARJ87" s="190"/>
      <c r="ARK87" s="190"/>
      <c r="ARL87" s="190"/>
      <c r="ARM87" s="190"/>
      <c r="ARN87" s="190"/>
      <c r="ARO87" s="190"/>
      <c r="ARP87" s="190"/>
      <c r="ARQ87" s="190"/>
      <c r="ARR87" s="190"/>
      <c r="ARS87" s="190"/>
      <c r="ART87" s="190"/>
      <c r="ARU87" s="190"/>
      <c r="ARV87" s="190"/>
      <c r="ARW87" s="190"/>
      <c r="ARX87" s="190"/>
      <c r="ARY87" s="190"/>
      <c r="ARZ87" s="190"/>
      <c r="ASA87" s="190"/>
      <c r="ASB87" s="190"/>
      <c r="ASC87" s="190"/>
      <c r="ASD87" s="190"/>
      <c r="ASE87" s="190"/>
      <c r="ASF87" s="190"/>
      <c r="ASG87" s="190"/>
      <c r="ASH87" s="190"/>
      <c r="ASI87" s="190"/>
      <c r="ASJ87" s="190"/>
      <c r="ASK87" s="190"/>
      <c r="ASL87" s="190"/>
      <c r="ASM87" s="190"/>
      <c r="ASN87" s="190"/>
      <c r="ASO87" s="190"/>
      <c r="ASP87" s="190"/>
      <c r="ASQ87" s="190"/>
      <c r="ASR87" s="190"/>
      <c r="ASS87" s="190"/>
      <c r="AST87" s="190"/>
      <c r="ASU87" s="190"/>
      <c r="ASV87" s="190"/>
      <c r="ASW87" s="190"/>
      <c r="ASX87" s="190"/>
      <c r="ASY87" s="190"/>
      <c r="ASZ87" s="190"/>
      <c r="ATA87" s="190"/>
      <c r="ATB87" s="190"/>
      <c r="ATC87" s="190"/>
      <c r="ATD87" s="190"/>
      <c r="ATE87" s="190"/>
      <c r="ATF87" s="190"/>
      <c r="ATG87" s="190"/>
      <c r="ATH87" s="190"/>
      <c r="ATI87" s="190"/>
      <c r="ATJ87" s="190"/>
      <c r="ATK87" s="190"/>
      <c r="ATL87" s="190"/>
      <c r="ATM87" s="190"/>
      <c r="ATN87" s="190"/>
      <c r="ATO87" s="190"/>
      <c r="ATP87" s="190"/>
      <c r="ATQ87" s="190"/>
      <c r="ATR87" s="190"/>
      <c r="ATS87" s="190"/>
      <c r="ATT87" s="190"/>
      <c r="ATU87" s="190"/>
      <c r="ATV87" s="190"/>
      <c r="ATW87" s="190"/>
      <c r="ATX87" s="190"/>
      <c r="ATY87" s="190"/>
      <c r="ATZ87" s="190"/>
      <c r="AUA87" s="190"/>
      <c r="AUB87" s="190"/>
      <c r="AUC87" s="190"/>
      <c r="AUD87" s="190"/>
      <c r="AUE87" s="190"/>
      <c r="AUF87" s="190"/>
      <c r="AUG87" s="190"/>
      <c r="AUH87" s="190"/>
      <c r="AUI87" s="190"/>
      <c r="AUJ87" s="190"/>
      <c r="AUK87" s="190"/>
      <c r="AUL87" s="190"/>
      <c r="AUM87" s="190"/>
      <c r="AUN87" s="190"/>
      <c r="AUO87" s="190"/>
      <c r="AUP87" s="190"/>
      <c r="AUQ87" s="190"/>
      <c r="AUR87" s="190"/>
      <c r="AUS87" s="190"/>
      <c r="AUT87" s="190"/>
      <c r="AUU87" s="190"/>
      <c r="AUV87" s="190"/>
      <c r="AUW87" s="190"/>
      <c r="AUX87" s="190"/>
      <c r="AUY87" s="190"/>
      <c r="AUZ87" s="190"/>
      <c r="AVA87" s="190"/>
      <c r="AVB87" s="190"/>
      <c r="AVC87" s="190"/>
      <c r="AVD87" s="190"/>
      <c r="AVE87" s="190"/>
      <c r="AVF87" s="190"/>
      <c r="AVG87" s="190"/>
      <c r="AVH87" s="190"/>
      <c r="AVI87" s="190"/>
      <c r="AVJ87" s="190"/>
      <c r="AVK87" s="190"/>
      <c r="AVL87" s="190"/>
      <c r="AVM87" s="190"/>
      <c r="AVN87" s="190"/>
      <c r="AVO87" s="190"/>
      <c r="AVP87" s="190"/>
      <c r="AVQ87" s="190"/>
      <c r="AVR87" s="190"/>
      <c r="AVS87" s="190"/>
      <c r="AVT87" s="190"/>
      <c r="AVU87" s="190"/>
      <c r="AVV87" s="190"/>
      <c r="AVW87" s="190"/>
      <c r="AVX87" s="190"/>
      <c r="AVY87" s="190"/>
      <c r="AVZ87" s="190"/>
      <c r="AWA87" s="190"/>
      <c r="AWB87" s="190"/>
      <c r="AWC87" s="190"/>
      <c r="AWD87" s="190"/>
      <c r="AWE87" s="190"/>
      <c r="AWF87" s="190"/>
      <c r="AWG87" s="190"/>
      <c r="AWH87" s="190"/>
      <c r="AWI87" s="190"/>
      <c r="AWJ87" s="190"/>
      <c r="AWK87" s="190"/>
      <c r="AWL87" s="190"/>
      <c r="AWM87" s="190"/>
      <c r="AWN87" s="190"/>
      <c r="AWO87" s="190"/>
      <c r="AWP87" s="190"/>
      <c r="AWQ87" s="190"/>
      <c r="AWR87" s="190"/>
      <c r="AWS87" s="190"/>
      <c r="AWT87" s="190"/>
      <c r="AWU87" s="190"/>
      <c r="AWV87" s="190"/>
      <c r="AWW87" s="190"/>
      <c r="AWX87" s="190"/>
      <c r="AWY87" s="190"/>
      <c r="AWZ87" s="190"/>
      <c r="AXA87" s="190"/>
      <c r="AXB87" s="190"/>
      <c r="AXC87" s="190"/>
      <c r="AXD87" s="190"/>
      <c r="AXE87" s="190"/>
      <c r="AXF87" s="190"/>
      <c r="AXG87" s="190"/>
      <c r="AXH87" s="190"/>
      <c r="AXI87" s="190"/>
      <c r="AXJ87" s="190"/>
      <c r="AXK87" s="190"/>
      <c r="AXL87" s="190"/>
      <c r="AXM87" s="190"/>
      <c r="AXN87" s="190"/>
      <c r="AXO87" s="190"/>
      <c r="AXP87" s="190"/>
      <c r="AXQ87" s="190"/>
      <c r="AXR87" s="190"/>
      <c r="AXS87" s="190"/>
      <c r="AXT87" s="190"/>
      <c r="AXU87" s="190"/>
      <c r="AXV87" s="190"/>
      <c r="AXW87" s="190"/>
      <c r="AXX87" s="190"/>
      <c r="AXY87" s="190"/>
      <c r="AXZ87" s="190"/>
      <c r="AYA87" s="190"/>
      <c r="AYB87" s="190"/>
      <c r="AYC87" s="190"/>
      <c r="AYD87" s="190"/>
      <c r="AYE87" s="190"/>
      <c r="AYF87" s="190"/>
      <c r="AYG87" s="190"/>
      <c r="AYH87" s="190"/>
      <c r="AYI87" s="190"/>
      <c r="AYJ87" s="190"/>
      <c r="AYK87" s="190"/>
      <c r="AYL87" s="190"/>
      <c r="AYM87" s="190"/>
      <c r="AYN87" s="190"/>
      <c r="AYO87" s="190"/>
      <c r="AYP87" s="190"/>
      <c r="AYQ87" s="190"/>
      <c r="AYR87" s="190"/>
      <c r="AYS87" s="190"/>
      <c r="AYT87" s="190"/>
      <c r="AYU87" s="190"/>
      <c r="AYV87" s="190"/>
      <c r="AYW87" s="190"/>
      <c r="AYX87" s="190"/>
      <c r="AYY87" s="190"/>
      <c r="AYZ87" s="190"/>
      <c r="AZA87" s="190"/>
      <c r="AZB87" s="190"/>
      <c r="AZC87" s="190"/>
      <c r="AZD87" s="190"/>
      <c r="AZE87" s="190"/>
      <c r="AZF87" s="190"/>
      <c r="AZG87" s="190"/>
      <c r="AZH87" s="190"/>
      <c r="AZI87" s="190"/>
      <c r="AZJ87" s="190"/>
      <c r="AZK87" s="190"/>
      <c r="AZL87" s="190"/>
      <c r="AZM87" s="190"/>
      <c r="AZN87" s="190"/>
      <c r="AZO87" s="190"/>
      <c r="AZP87" s="190"/>
      <c r="AZQ87" s="190"/>
      <c r="AZR87" s="190"/>
      <c r="AZS87" s="190"/>
      <c r="AZT87" s="190"/>
      <c r="AZU87" s="190"/>
      <c r="AZV87" s="190"/>
      <c r="AZW87" s="190"/>
      <c r="AZX87" s="190"/>
      <c r="AZY87" s="190"/>
      <c r="AZZ87" s="190"/>
      <c r="BAA87" s="190"/>
      <c r="BAB87" s="190"/>
      <c r="BAC87" s="190"/>
      <c r="BAD87" s="190"/>
      <c r="BAE87" s="190"/>
      <c r="BAF87" s="190"/>
      <c r="BAG87" s="190"/>
      <c r="BAH87" s="190"/>
      <c r="BAI87" s="190"/>
      <c r="BAJ87" s="190"/>
      <c r="BAK87" s="190"/>
      <c r="BAL87" s="190"/>
      <c r="BAM87" s="190"/>
      <c r="BAN87" s="190"/>
      <c r="BAO87" s="190"/>
      <c r="BAP87" s="190"/>
      <c r="BAQ87" s="190"/>
      <c r="BAR87" s="190"/>
      <c r="BAS87" s="190"/>
      <c r="BAT87" s="190"/>
      <c r="BAU87" s="190"/>
      <c r="BAV87" s="190"/>
      <c r="BAW87" s="190"/>
      <c r="BAX87" s="190"/>
      <c r="BAY87" s="190"/>
      <c r="BAZ87" s="190"/>
      <c r="BBA87" s="190"/>
      <c r="BBB87" s="190"/>
      <c r="BBC87" s="190"/>
      <c r="BBD87" s="190"/>
      <c r="BBE87" s="190"/>
      <c r="BBF87" s="190"/>
      <c r="BBG87" s="190"/>
      <c r="BBH87" s="190"/>
      <c r="BBI87" s="190"/>
      <c r="BBJ87" s="190"/>
      <c r="BBK87" s="190"/>
      <c r="BBL87" s="190"/>
      <c r="BBM87" s="190"/>
      <c r="BBN87" s="190"/>
      <c r="BBO87" s="190"/>
      <c r="BBP87" s="190"/>
      <c r="BBQ87" s="190"/>
      <c r="BBR87" s="190"/>
      <c r="BBS87" s="190"/>
      <c r="BBT87" s="190"/>
      <c r="BBU87" s="190"/>
      <c r="BBV87" s="190"/>
      <c r="BBW87" s="190"/>
      <c r="BBX87" s="190"/>
      <c r="BBY87" s="190"/>
      <c r="BBZ87" s="190"/>
      <c r="BCA87" s="190"/>
      <c r="BCB87" s="190"/>
      <c r="BCC87" s="190"/>
      <c r="BCD87" s="190"/>
      <c r="BCE87" s="190"/>
      <c r="BCF87" s="190"/>
      <c r="BCG87" s="190"/>
      <c r="BCH87" s="190"/>
      <c r="BCI87" s="190"/>
      <c r="BCJ87" s="190"/>
      <c r="BCK87" s="190"/>
      <c r="BCL87" s="190"/>
      <c r="BCM87" s="190"/>
      <c r="BCN87" s="190"/>
      <c r="BCO87" s="190"/>
      <c r="BCP87" s="190"/>
      <c r="BCQ87" s="190"/>
      <c r="BCR87" s="190"/>
      <c r="BCS87" s="190"/>
      <c r="BCT87" s="190"/>
      <c r="BCU87" s="190"/>
      <c r="BCV87" s="190"/>
      <c r="BCW87" s="190"/>
      <c r="BCX87" s="190"/>
      <c r="BCY87" s="190"/>
      <c r="BCZ87" s="190"/>
      <c r="BDA87" s="190"/>
      <c r="BDB87" s="190"/>
      <c r="BDC87" s="190"/>
      <c r="BDD87" s="190"/>
      <c r="BDE87" s="190"/>
      <c r="BDF87" s="190"/>
      <c r="BDG87" s="190"/>
      <c r="BDH87" s="190"/>
      <c r="BDI87" s="190"/>
      <c r="BDJ87" s="190"/>
      <c r="BDK87" s="190"/>
      <c r="BDL87" s="190"/>
      <c r="BDM87" s="190"/>
      <c r="BDN87" s="190"/>
      <c r="BDO87" s="190"/>
      <c r="BDP87" s="190"/>
      <c r="BDQ87" s="190"/>
      <c r="BDR87" s="190"/>
      <c r="BDS87" s="190"/>
      <c r="BDT87" s="190"/>
      <c r="BDU87" s="190"/>
      <c r="BDV87" s="190"/>
      <c r="BDW87" s="190"/>
      <c r="BDX87" s="190"/>
      <c r="BDY87" s="190"/>
      <c r="BDZ87" s="190"/>
      <c r="BEA87" s="190"/>
      <c r="BEB87" s="190"/>
      <c r="BEC87" s="190"/>
      <c r="BED87" s="190"/>
      <c r="BEE87" s="190"/>
      <c r="BEF87" s="190"/>
      <c r="BEG87" s="190"/>
      <c r="BEH87" s="190"/>
      <c r="BEI87" s="190"/>
      <c r="BEJ87" s="190"/>
      <c r="BEK87" s="190"/>
      <c r="BEL87" s="190"/>
      <c r="BEM87" s="190"/>
      <c r="BEN87" s="190"/>
      <c r="BEO87" s="190"/>
      <c r="BEP87" s="190"/>
      <c r="BEQ87" s="190"/>
      <c r="BER87" s="190"/>
      <c r="BES87" s="190"/>
      <c r="BET87" s="190"/>
      <c r="BEU87" s="190"/>
      <c r="BEV87" s="190"/>
      <c r="BEW87" s="190"/>
      <c r="BEX87" s="190"/>
      <c r="BEY87" s="190"/>
      <c r="BEZ87" s="190"/>
      <c r="BFA87" s="190"/>
      <c r="BFB87" s="190"/>
      <c r="BFC87" s="190"/>
      <c r="BFD87" s="190"/>
      <c r="BFE87" s="190"/>
      <c r="BFF87" s="190"/>
      <c r="BFG87" s="190"/>
      <c r="BFH87" s="190"/>
      <c r="BFI87" s="190"/>
      <c r="BFJ87" s="190"/>
      <c r="BFK87" s="190"/>
      <c r="BFL87" s="190"/>
      <c r="BFM87" s="190"/>
      <c r="BFN87" s="190"/>
      <c r="BFO87" s="190"/>
      <c r="BFP87" s="190"/>
      <c r="BFQ87" s="190"/>
      <c r="BFR87" s="190"/>
      <c r="BFS87" s="190"/>
      <c r="BFT87" s="190"/>
      <c r="BFU87" s="190"/>
      <c r="BFV87" s="190"/>
      <c r="BFW87" s="190"/>
      <c r="BFX87" s="190"/>
      <c r="BFY87" s="190"/>
      <c r="BFZ87" s="190"/>
      <c r="BGA87" s="190"/>
      <c r="BGB87" s="190"/>
      <c r="BGC87" s="190"/>
      <c r="BGD87" s="190"/>
      <c r="BGE87" s="190"/>
      <c r="BGF87" s="190"/>
      <c r="BGG87" s="190"/>
      <c r="BGH87" s="190"/>
      <c r="BGI87" s="190"/>
      <c r="BGJ87" s="190"/>
      <c r="BGK87" s="190"/>
      <c r="BGL87" s="190"/>
      <c r="BGM87" s="190"/>
      <c r="BGN87" s="190"/>
      <c r="BGO87" s="190"/>
      <c r="BGP87" s="190"/>
      <c r="BGQ87" s="190"/>
      <c r="BGR87" s="190"/>
      <c r="BGS87" s="190"/>
      <c r="BGT87" s="190"/>
      <c r="BGU87" s="190"/>
      <c r="BGV87" s="190"/>
      <c r="BGW87" s="190"/>
      <c r="BGX87" s="190"/>
      <c r="BGY87" s="190"/>
      <c r="BGZ87" s="190"/>
      <c r="BHA87" s="190"/>
      <c r="BHB87" s="190"/>
      <c r="BHC87" s="190"/>
      <c r="BHD87" s="190"/>
      <c r="BHE87" s="190"/>
      <c r="BHF87" s="190"/>
      <c r="BHG87" s="190"/>
      <c r="BHH87" s="190"/>
      <c r="BHI87" s="190"/>
      <c r="BHJ87" s="190"/>
      <c r="BHK87" s="190"/>
      <c r="BHL87" s="190"/>
      <c r="BHM87" s="190"/>
      <c r="BHN87" s="190"/>
      <c r="BHO87" s="190"/>
      <c r="BHP87" s="190"/>
      <c r="BHQ87" s="190"/>
      <c r="BHR87" s="190"/>
      <c r="BHS87" s="190"/>
      <c r="BHT87" s="190"/>
      <c r="BHU87" s="190"/>
      <c r="BHV87" s="190"/>
      <c r="BHW87" s="190"/>
      <c r="BHX87" s="190"/>
      <c r="BHY87" s="190"/>
      <c r="BHZ87" s="190"/>
      <c r="BIA87" s="190"/>
      <c r="BIB87" s="190"/>
      <c r="BIC87" s="190"/>
      <c r="BID87" s="190"/>
      <c r="BIE87" s="190"/>
      <c r="BIF87" s="190"/>
      <c r="BIG87" s="190"/>
      <c r="BIH87" s="190"/>
      <c r="BII87" s="190"/>
      <c r="BIJ87" s="190"/>
      <c r="BIK87" s="190"/>
      <c r="BIL87" s="190"/>
      <c r="BIM87" s="190"/>
      <c r="BIN87" s="190"/>
      <c r="BIO87" s="190"/>
      <c r="BIP87" s="190"/>
      <c r="BIQ87" s="190"/>
      <c r="BIR87" s="190"/>
      <c r="BIS87" s="190"/>
      <c r="BIT87" s="190"/>
      <c r="BIU87" s="190"/>
      <c r="BIV87" s="190"/>
      <c r="BIW87" s="190"/>
      <c r="BIX87" s="190"/>
      <c r="BIY87" s="190"/>
      <c r="BIZ87" s="190"/>
      <c r="BJA87" s="190"/>
      <c r="BJB87" s="190"/>
      <c r="BJC87" s="190"/>
      <c r="BJD87" s="190"/>
      <c r="BJE87" s="190"/>
      <c r="BJF87" s="190"/>
      <c r="BJG87" s="190"/>
      <c r="BJH87" s="190"/>
      <c r="BJI87" s="190"/>
      <c r="BJJ87" s="190"/>
      <c r="BJK87" s="190"/>
      <c r="BJL87" s="190"/>
      <c r="BJM87" s="190"/>
      <c r="BJN87" s="190"/>
      <c r="BJO87" s="190"/>
      <c r="BJP87" s="190"/>
      <c r="BJQ87" s="190"/>
      <c r="BJR87" s="190"/>
      <c r="BJS87" s="190"/>
      <c r="BJT87" s="190"/>
      <c r="BJU87" s="190"/>
      <c r="BJV87" s="190"/>
      <c r="BJW87" s="190"/>
      <c r="BJX87" s="190"/>
      <c r="BJY87" s="190"/>
      <c r="BJZ87" s="190"/>
      <c r="BKA87" s="190"/>
      <c r="BKB87" s="190"/>
      <c r="BKC87" s="190"/>
      <c r="BKD87" s="190"/>
      <c r="BKE87" s="190"/>
      <c r="BKF87" s="190"/>
      <c r="BKG87" s="190"/>
      <c r="BKH87" s="190"/>
      <c r="BKI87" s="190"/>
      <c r="BKJ87" s="190"/>
      <c r="BKK87" s="190"/>
      <c r="BKL87" s="190"/>
      <c r="BKM87" s="190"/>
      <c r="BKN87" s="190"/>
      <c r="BKO87" s="190"/>
      <c r="BKP87" s="190"/>
      <c r="BKQ87" s="190"/>
      <c r="BKR87" s="190"/>
      <c r="BKS87" s="190"/>
      <c r="BKT87" s="190"/>
      <c r="BKU87" s="190"/>
      <c r="BKV87" s="190"/>
      <c r="BKW87" s="190"/>
      <c r="BKX87" s="190"/>
      <c r="BKY87" s="190"/>
      <c r="BKZ87" s="190"/>
      <c r="BLA87" s="190"/>
      <c r="BLB87" s="190"/>
      <c r="BLC87" s="190"/>
      <c r="BLD87" s="190"/>
      <c r="BLE87" s="190"/>
      <c r="BLF87" s="190"/>
      <c r="BLG87" s="190"/>
      <c r="BLH87" s="190"/>
      <c r="BLI87" s="190"/>
      <c r="BLJ87" s="190"/>
      <c r="BLK87" s="190"/>
      <c r="BLL87" s="190"/>
      <c r="BLM87" s="190"/>
      <c r="BLN87" s="190"/>
      <c r="BLO87" s="190"/>
      <c r="BLP87" s="190"/>
      <c r="BLQ87" s="190"/>
      <c r="BLR87" s="190"/>
      <c r="BLS87" s="190"/>
      <c r="BLT87" s="190"/>
      <c r="BLU87" s="190"/>
      <c r="BLV87" s="190"/>
      <c r="BLW87" s="190"/>
      <c r="BLX87" s="190"/>
      <c r="BLY87" s="190"/>
      <c r="BLZ87" s="190"/>
      <c r="BMA87" s="190"/>
      <c r="BMB87" s="190"/>
      <c r="BMC87" s="190"/>
      <c r="BMD87" s="190"/>
      <c r="BME87" s="190"/>
      <c r="BMF87" s="190"/>
      <c r="BMG87" s="190"/>
      <c r="BMH87" s="190"/>
      <c r="BMI87" s="190"/>
      <c r="BMJ87" s="190"/>
      <c r="BMK87" s="190"/>
      <c r="BML87" s="190"/>
      <c r="BMM87" s="190"/>
      <c r="BMN87" s="190"/>
      <c r="BMO87" s="190"/>
      <c r="BMP87" s="190"/>
      <c r="BMQ87" s="190"/>
      <c r="BMR87" s="190"/>
      <c r="BMS87" s="190"/>
      <c r="BMT87" s="190"/>
      <c r="BMU87" s="190"/>
      <c r="BMV87" s="190"/>
      <c r="BMW87" s="190"/>
      <c r="BMX87" s="190"/>
      <c r="BMY87" s="190"/>
      <c r="BMZ87" s="190"/>
      <c r="BNA87" s="190"/>
      <c r="BNB87" s="190"/>
      <c r="BNC87" s="190"/>
      <c r="BND87" s="190"/>
      <c r="BNE87" s="190"/>
      <c r="BNF87" s="190"/>
      <c r="BNG87" s="190"/>
      <c r="BNH87" s="190"/>
      <c r="BNI87" s="190"/>
      <c r="BNJ87" s="190"/>
      <c r="BNK87" s="190"/>
      <c r="BNL87" s="190"/>
      <c r="BNM87" s="190"/>
      <c r="BNN87" s="190"/>
      <c r="BNO87" s="190"/>
      <c r="BNP87" s="190"/>
      <c r="BNQ87" s="190"/>
      <c r="BNR87" s="190"/>
      <c r="BNS87" s="190"/>
      <c r="BNT87" s="190"/>
      <c r="BNU87" s="190"/>
      <c r="BNV87" s="190"/>
      <c r="BNW87" s="190"/>
      <c r="BNX87" s="190"/>
      <c r="BNY87" s="190"/>
      <c r="BNZ87" s="190"/>
      <c r="BOA87" s="190"/>
      <c r="BOB87" s="190"/>
      <c r="BOC87" s="190"/>
      <c r="BOD87" s="190"/>
      <c r="BOE87" s="190"/>
      <c r="BOF87" s="190"/>
      <c r="BOG87" s="190"/>
      <c r="BOH87" s="190"/>
      <c r="BOI87" s="190"/>
      <c r="BOJ87" s="190"/>
      <c r="BOK87" s="190"/>
      <c r="BOL87" s="190"/>
      <c r="BOM87" s="190"/>
      <c r="BON87" s="190"/>
      <c r="BOO87" s="190"/>
      <c r="BOP87" s="190"/>
      <c r="BOQ87" s="190"/>
      <c r="BOR87" s="190"/>
      <c r="BOS87" s="190"/>
      <c r="BOT87" s="190"/>
      <c r="BOU87" s="190"/>
      <c r="BOV87" s="190"/>
      <c r="BOW87" s="190"/>
      <c r="BOX87" s="190"/>
      <c r="BOY87" s="190"/>
      <c r="BOZ87" s="190"/>
      <c r="BPA87" s="190"/>
      <c r="BPB87" s="190"/>
      <c r="BPC87" s="190"/>
      <c r="BPD87" s="190"/>
      <c r="BPE87" s="190"/>
      <c r="BPF87" s="190"/>
      <c r="BPG87" s="190"/>
      <c r="BPH87" s="190"/>
      <c r="BPI87" s="190"/>
      <c r="BPJ87" s="190"/>
      <c r="BPK87" s="190"/>
      <c r="BPL87" s="190"/>
      <c r="BPM87" s="190"/>
      <c r="BPN87" s="190"/>
      <c r="BPO87" s="190"/>
      <c r="BPP87" s="190"/>
      <c r="BPQ87" s="190"/>
      <c r="BPR87" s="190"/>
      <c r="BPS87" s="190"/>
      <c r="BPT87" s="190"/>
      <c r="BPU87" s="190"/>
      <c r="BPV87" s="190"/>
      <c r="BPW87" s="190"/>
      <c r="BPX87" s="190"/>
      <c r="BPY87" s="190"/>
      <c r="BPZ87" s="190"/>
      <c r="BQA87" s="190"/>
      <c r="BQB87" s="190"/>
      <c r="BQC87" s="190"/>
      <c r="BQD87" s="190"/>
      <c r="BQE87" s="190"/>
      <c r="BQF87" s="190"/>
      <c r="BQG87" s="190"/>
      <c r="BQH87" s="190"/>
      <c r="BQI87" s="190"/>
      <c r="BQJ87" s="190"/>
      <c r="BQK87" s="190"/>
      <c r="BQL87" s="190"/>
      <c r="BQM87" s="190"/>
      <c r="BQN87" s="190"/>
      <c r="BQO87" s="190"/>
      <c r="BQP87" s="190"/>
      <c r="BQQ87" s="190"/>
      <c r="BQR87" s="190"/>
      <c r="BQS87" s="190"/>
      <c r="BQT87" s="190"/>
      <c r="BQU87" s="190"/>
      <c r="BQV87" s="190"/>
      <c r="BQW87" s="190"/>
      <c r="BQX87" s="190"/>
      <c r="BQY87" s="190"/>
      <c r="BQZ87" s="190"/>
      <c r="BRA87" s="190"/>
      <c r="BRB87" s="190"/>
      <c r="BRC87" s="190"/>
      <c r="BRD87" s="190"/>
      <c r="BRE87" s="190"/>
      <c r="BRF87" s="190"/>
      <c r="BRG87" s="190"/>
      <c r="BRH87" s="190"/>
      <c r="BRI87" s="190"/>
      <c r="BRJ87" s="190"/>
      <c r="BRK87" s="190"/>
      <c r="BRL87" s="190"/>
      <c r="BRM87" s="190"/>
      <c r="BRN87" s="190"/>
      <c r="BRO87" s="190"/>
      <c r="BRP87" s="190"/>
      <c r="BRQ87" s="190"/>
      <c r="BRR87" s="190"/>
      <c r="BRS87" s="190"/>
      <c r="BRT87" s="190"/>
      <c r="BRU87" s="190"/>
      <c r="BRV87" s="190"/>
      <c r="BRW87" s="190"/>
      <c r="BRX87" s="190"/>
      <c r="BRY87" s="190"/>
      <c r="BRZ87" s="190"/>
      <c r="BSA87" s="190"/>
      <c r="BSB87" s="190"/>
      <c r="BSC87" s="190"/>
      <c r="BSD87" s="190"/>
      <c r="BSE87" s="190"/>
      <c r="BSF87" s="190"/>
      <c r="BSG87" s="190"/>
      <c r="BSH87" s="190"/>
      <c r="BSI87" s="190"/>
      <c r="BSJ87" s="190"/>
      <c r="BSK87" s="190"/>
      <c r="BSL87" s="190"/>
      <c r="BSM87" s="190"/>
      <c r="BSN87" s="190"/>
      <c r="BSO87" s="190"/>
      <c r="BSP87" s="190"/>
      <c r="BSQ87" s="190"/>
      <c r="BSR87" s="190"/>
      <c r="BSS87" s="190"/>
      <c r="BST87" s="190"/>
      <c r="BSU87" s="190"/>
      <c r="BSV87" s="190"/>
      <c r="BSW87" s="190"/>
      <c r="BSX87" s="190"/>
      <c r="BSY87" s="190"/>
      <c r="BSZ87" s="190"/>
      <c r="BTA87" s="190"/>
      <c r="BTB87" s="190"/>
      <c r="BTC87" s="190"/>
      <c r="BTD87" s="190"/>
      <c r="BTE87" s="190"/>
      <c r="BTF87" s="190"/>
      <c r="BTG87" s="190"/>
      <c r="BTH87" s="190"/>
      <c r="BTI87" s="190"/>
      <c r="BTJ87" s="190"/>
      <c r="BTK87" s="190"/>
      <c r="BTL87" s="190"/>
      <c r="BTM87" s="190"/>
      <c r="BTN87" s="190"/>
      <c r="BTO87" s="190"/>
      <c r="BTP87" s="190"/>
      <c r="BTQ87" s="190"/>
      <c r="BTR87" s="190"/>
      <c r="BTS87" s="190"/>
      <c r="BTT87" s="190"/>
      <c r="BTU87" s="190"/>
      <c r="BTV87" s="190"/>
      <c r="BTW87" s="190"/>
      <c r="BTX87" s="190"/>
      <c r="BTY87" s="190"/>
      <c r="BTZ87" s="190"/>
      <c r="BUA87" s="190"/>
      <c r="BUB87" s="190"/>
      <c r="BUC87" s="190"/>
      <c r="BUD87" s="190"/>
      <c r="BUE87" s="190"/>
      <c r="BUF87" s="190"/>
      <c r="BUG87" s="190"/>
      <c r="BUH87" s="190"/>
      <c r="BUI87" s="190"/>
      <c r="BUJ87" s="190"/>
      <c r="BUK87" s="190"/>
      <c r="BUL87" s="190"/>
      <c r="BUM87" s="190"/>
      <c r="BUN87" s="190"/>
      <c r="BUO87" s="190"/>
      <c r="BUP87" s="190"/>
      <c r="BUQ87" s="190"/>
      <c r="BUR87" s="190"/>
      <c r="BUS87" s="190"/>
      <c r="BUT87" s="190"/>
      <c r="BUU87" s="190"/>
      <c r="BUV87" s="190"/>
      <c r="BUW87" s="190"/>
      <c r="BUX87" s="190"/>
      <c r="BUY87" s="190"/>
      <c r="BUZ87" s="190"/>
      <c r="BVA87" s="190"/>
      <c r="BVB87" s="190"/>
      <c r="BVC87" s="190"/>
      <c r="BVD87" s="190"/>
      <c r="BVE87" s="190"/>
      <c r="BVF87" s="190"/>
      <c r="BVG87" s="190"/>
      <c r="BVH87" s="190"/>
      <c r="BVI87" s="190"/>
      <c r="BVJ87" s="190"/>
      <c r="BVK87" s="190"/>
      <c r="BVL87" s="190"/>
      <c r="BVM87" s="190"/>
      <c r="BVN87" s="190"/>
      <c r="BVO87" s="190"/>
      <c r="BVP87" s="190"/>
      <c r="BVQ87" s="190"/>
      <c r="BVR87" s="190"/>
      <c r="BVS87" s="190"/>
      <c r="BVT87" s="190"/>
      <c r="BVU87" s="190"/>
      <c r="BVV87" s="190"/>
      <c r="BVW87" s="190"/>
      <c r="BVX87" s="190"/>
      <c r="BVY87" s="190"/>
      <c r="BVZ87" s="190"/>
      <c r="BWA87" s="190"/>
      <c r="BWB87" s="190"/>
      <c r="BWC87" s="190"/>
      <c r="BWD87" s="190"/>
      <c r="BWE87" s="190"/>
      <c r="BWF87" s="190"/>
      <c r="BWG87" s="190"/>
      <c r="BWH87" s="190"/>
      <c r="BWI87" s="190"/>
      <c r="BWJ87" s="190"/>
      <c r="BWK87" s="190"/>
      <c r="BWL87" s="190"/>
      <c r="BWM87" s="190"/>
      <c r="BWN87" s="190"/>
      <c r="BWO87" s="190"/>
      <c r="BWP87" s="190"/>
      <c r="BWQ87" s="190"/>
      <c r="BWR87" s="190"/>
      <c r="BWS87" s="190"/>
      <c r="BWT87" s="190"/>
      <c r="BWU87" s="190"/>
      <c r="BWV87" s="190"/>
      <c r="BWW87" s="190"/>
      <c r="BWX87" s="190"/>
      <c r="BWY87" s="190"/>
      <c r="BWZ87" s="190"/>
      <c r="BXA87" s="190"/>
      <c r="BXB87" s="190"/>
      <c r="BXC87" s="190"/>
      <c r="BXD87" s="190"/>
      <c r="BXE87" s="190"/>
      <c r="BXF87" s="190"/>
      <c r="BXG87" s="190"/>
      <c r="BXH87" s="190"/>
      <c r="BXI87" s="190"/>
      <c r="BXJ87" s="190"/>
      <c r="BXK87" s="190"/>
      <c r="BXL87" s="190"/>
      <c r="BXM87" s="190"/>
      <c r="BXN87" s="190"/>
      <c r="BXO87" s="190"/>
      <c r="BXP87" s="190"/>
      <c r="BXQ87" s="190"/>
      <c r="BXR87" s="190"/>
      <c r="BXS87" s="190"/>
      <c r="BXT87" s="190"/>
      <c r="BXU87" s="190"/>
      <c r="BXV87" s="190"/>
      <c r="BXW87" s="190"/>
      <c r="BXX87" s="190"/>
      <c r="BXY87" s="190"/>
      <c r="BXZ87" s="190"/>
      <c r="BYA87" s="190"/>
      <c r="BYB87" s="190"/>
      <c r="BYC87" s="190"/>
      <c r="BYD87" s="190"/>
      <c r="BYE87" s="190"/>
      <c r="BYF87" s="190"/>
      <c r="BYG87" s="190"/>
      <c r="BYH87" s="190"/>
      <c r="BYI87" s="190"/>
      <c r="BYJ87" s="190"/>
      <c r="BYK87" s="190"/>
      <c r="BYL87" s="190"/>
      <c r="BYM87" s="190"/>
      <c r="BYN87" s="190"/>
      <c r="BYO87" s="190"/>
      <c r="BYP87" s="190"/>
      <c r="BYQ87" s="190"/>
      <c r="BYR87" s="190"/>
      <c r="BYS87" s="190"/>
      <c r="BYT87" s="190"/>
      <c r="BYU87" s="190"/>
      <c r="BYV87" s="190"/>
      <c r="BYW87" s="190"/>
      <c r="BYX87" s="190"/>
      <c r="BYY87" s="190"/>
      <c r="BYZ87" s="190"/>
      <c r="BZA87" s="190"/>
      <c r="BZB87" s="190"/>
      <c r="BZC87" s="190"/>
      <c r="BZD87" s="190"/>
      <c r="BZE87" s="190"/>
      <c r="BZF87" s="190"/>
      <c r="BZG87" s="190"/>
      <c r="BZH87" s="190"/>
      <c r="BZI87" s="190"/>
      <c r="BZJ87" s="190"/>
      <c r="BZK87" s="190"/>
      <c r="BZL87" s="190"/>
      <c r="BZM87" s="190"/>
      <c r="BZN87" s="190"/>
      <c r="BZO87" s="190"/>
      <c r="BZP87" s="190"/>
      <c r="BZQ87" s="190"/>
      <c r="BZR87" s="190"/>
      <c r="BZS87" s="190"/>
      <c r="BZT87" s="190"/>
      <c r="BZU87" s="190"/>
      <c r="BZV87" s="190"/>
      <c r="BZW87" s="190"/>
      <c r="BZX87" s="190"/>
      <c r="BZY87" s="190"/>
      <c r="BZZ87" s="190"/>
      <c r="CAA87" s="190"/>
      <c r="CAB87" s="190"/>
      <c r="CAC87" s="190"/>
      <c r="CAD87" s="190"/>
      <c r="CAE87" s="190"/>
      <c r="CAF87" s="190"/>
      <c r="CAG87" s="190"/>
      <c r="CAH87" s="190"/>
      <c r="CAI87" s="190"/>
      <c r="CAJ87" s="190"/>
      <c r="CAK87" s="190"/>
      <c r="CAL87" s="190"/>
      <c r="CAM87" s="190"/>
      <c r="CAN87" s="190"/>
      <c r="CAO87" s="190"/>
      <c r="CAP87" s="190"/>
      <c r="CAQ87" s="190"/>
      <c r="CAR87" s="190"/>
      <c r="CAS87" s="190"/>
      <c r="CAT87" s="190"/>
      <c r="CAU87" s="190"/>
      <c r="CAV87" s="190"/>
      <c r="CAW87" s="190"/>
      <c r="CAX87" s="190"/>
      <c r="CAY87" s="190"/>
      <c r="CAZ87" s="190"/>
      <c r="CBA87" s="190"/>
      <c r="CBB87" s="190"/>
      <c r="CBC87" s="190"/>
      <c r="CBD87" s="190"/>
      <c r="CBE87" s="190"/>
      <c r="CBF87" s="190"/>
      <c r="CBG87" s="190"/>
      <c r="CBH87" s="190"/>
      <c r="CBI87" s="190"/>
      <c r="CBJ87" s="190"/>
      <c r="CBK87" s="190"/>
      <c r="CBL87" s="190"/>
      <c r="CBM87" s="190"/>
      <c r="CBN87" s="190"/>
      <c r="CBO87" s="190"/>
      <c r="CBP87" s="190"/>
      <c r="CBQ87" s="190"/>
      <c r="CBR87" s="190"/>
      <c r="CBS87" s="190"/>
      <c r="CBT87" s="190"/>
      <c r="CBU87" s="190"/>
      <c r="CBV87" s="190"/>
      <c r="CBW87" s="190"/>
      <c r="CBX87" s="190"/>
      <c r="CBY87" s="190"/>
      <c r="CBZ87" s="190"/>
      <c r="CCA87" s="190"/>
      <c r="CCB87" s="190"/>
      <c r="CCC87" s="190"/>
      <c r="CCD87" s="190"/>
      <c r="CCE87" s="190"/>
      <c r="CCF87" s="190"/>
      <c r="CCG87" s="190"/>
      <c r="CCH87" s="190"/>
      <c r="CCI87" s="190"/>
      <c r="CCJ87" s="190"/>
      <c r="CCK87" s="190"/>
      <c r="CCL87" s="190"/>
      <c r="CCM87" s="190"/>
      <c r="CCN87" s="190"/>
      <c r="CCO87" s="190"/>
      <c r="CCP87" s="190"/>
      <c r="CCQ87" s="190"/>
      <c r="CCR87" s="190"/>
      <c r="CCS87" s="190"/>
      <c r="CCT87" s="190"/>
      <c r="CCU87" s="190"/>
      <c r="CCV87" s="190"/>
      <c r="CCW87" s="190"/>
      <c r="CCX87" s="190"/>
      <c r="CCY87" s="190"/>
      <c r="CCZ87" s="190"/>
      <c r="CDA87" s="190"/>
      <c r="CDB87" s="190"/>
      <c r="CDC87" s="190"/>
      <c r="CDD87" s="190"/>
      <c r="CDE87" s="190"/>
      <c r="CDF87" s="190"/>
      <c r="CDG87" s="190"/>
      <c r="CDH87" s="190"/>
      <c r="CDI87" s="190"/>
      <c r="CDJ87" s="190"/>
      <c r="CDK87" s="190"/>
      <c r="CDL87" s="190"/>
      <c r="CDM87" s="190"/>
      <c r="CDN87" s="190"/>
      <c r="CDO87" s="190"/>
      <c r="CDP87" s="190"/>
      <c r="CDQ87" s="190"/>
      <c r="CDR87" s="190"/>
      <c r="CDS87" s="190"/>
      <c r="CDT87" s="190"/>
      <c r="CDU87" s="190"/>
      <c r="CDV87" s="190"/>
      <c r="CDW87" s="190"/>
      <c r="CDX87" s="190"/>
      <c r="CDY87" s="190"/>
      <c r="CDZ87" s="190"/>
      <c r="CEA87" s="190"/>
      <c r="CEB87" s="190"/>
      <c r="CEC87" s="190"/>
      <c r="CED87" s="190"/>
      <c r="CEE87" s="190"/>
      <c r="CEF87" s="190"/>
      <c r="CEG87" s="190"/>
      <c r="CEH87" s="190"/>
      <c r="CEI87" s="190"/>
      <c r="CEJ87" s="190"/>
      <c r="CEK87" s="190"/>
      <c r="CEL87" s="190"/>
      <c r="CEM87" s="190"/>
      <c r="CEN87" s="190"/>
      <c r="CEO87" s="190"/>
      <c r="CEP87" s="190"/>
      <c r="CEQ87" s="190"/>
      <c r="CER87" s="190"/>
      <c r="CES87" s="190"/>
      <c r="CET87" s="190"/>
      <c r="CEU87" s="190"/>
      <c r="CEV87" s="190"/>
      <c r="CEW87" s="190"/>
      <c r="CEX87" s="190"/>
      <c r="CEY87" s="190"/>
      <c r="CEZ87" s="190"/>
      <c r="CFA87" s="190"/>
      <c r="CFB87" s="190"/>
      <c r="CFC87" s="190"/>
      <c r="CFD87" s="190"/>
      <c r="CFE87" s="190"/>
      <c r="CFF87" s="190"/>
      <c r="CFG87" s="190"/>
      <c r="CFH87" s="190"/>
      <c r="CFI87" s="190"/>
      <c r="CFJ87" s="190"/>
      <c r="CFK87" s="190"/>
      <c r="CFL87" s="190"/>
      <c r="CFM87" s="190"/>
      <c r="CFN87" s="190"/>
      <c r="CFO87" s="190"/>
      <c r="CFP87" s="190"/>
      <c r="CFQ87" s="190"/>
      <c r="CFR87" s="190"/>
      <c r="CFS87" s="190"/>
      <c r="CFT87" s="190"/>
      <c r="CFU87" s="190"/>
      <c r="CFV87" s="190"/>
      <c r="CFW87" s="190"/>
      <c r="CFX87" s="190"/>
      <c r="CFY87" s="190"/>
      <c r="CFZ87" s="190"/>
      <c r="CGA87" s="190"/>
      <c r="CGB87" s="190"/>
      <c r="CGC87" s="190"/>
      <c r="CGD87" s="190"/>
      <c r="CGE87" s="190"/>
      <c r="CGF87" s="190"/>
      <c r="CGG87" s="190"/>
      <c r="CGH87" s="190"/>
      <c r="CGI87" s="190"/>
      <c r="CGJ87" s="190"/>
      <c r="CGK87" s="190"/>
      <c r="CGL87" s="190"/>
      <c r="CGM87" s="190"/>
      <c r="CGN87" s="190"/>
      <c r="CGO87" s="190"/>
      <c r="CGP87" s="190"/>
      <c r="CGQ87" s="190"/>
      <c r="CGR87" s="190"/>
      <c r="CGS87" s="190"/>
      <c r="CGT87" s="190"/>
      <c r="CGU87" s="190"/>
      <c r="CGV87" s="190"/>
      <c r="CGW87" s="190"/>
      <c r="CGX87" s="190"/>
      <c r="CGY87" s="190"/>
      <c r="CGZ87" s="190"/>
      <c r="CHA87" s="190"/>
      <c r="CHB87" s="190"/>
      <c r="CHC87" s="190"/>
      <c r="CHD87" s="190"/>
      <c r="CHE87" s="190"/>
      <c r="CHF87" s="190"/>
      <c r="CHG87" s="190"/>
      <c r="CHH87" s="190"/>
      <c r="CHI87" s="190"/>
      <c r="CHJ87" s="190"/>
      <c r="CHK87" s="190"/>
      <c r="CHL87" s="190"/>
      <c r="CHM87" s="190"/>
      <c r="CHN87" s="190"/>
      <c r="CHO87" s="190"/>
      <c r="CHP87" s="190"/>
      <c r="CHQ87" s="190"/>
      <c r="CHR87" s="190"/>
      <c r="CHS87" s="190"/>
      <c r="CHT87" s="190"/>
      <c r="CHU87" s="190"/>
      <c r="CHV87" s="190"/>
      <c r="CHW87" s="190"/>
      <c r="CHX87" s="190"/>
      <c r="CHY87" s="190"/>
      <c r="CHZ87" s="190"/>
      <c r="CIA87" s="190"/>
      <c r="CIB87" s="190"/>
      <c r="CIC87" s="190"/>
      <c r="CID87" s="190"/>
      <c r="CIE87" s="190"/>
      <c r="CIF87" s="190"/>
      <c r="CIG87" s="190"/>
      <c r="CIH87" s="190"/>
      <c r="CII87" s="190"/>
      <c r="CIJ87" s="190"/>
      <c r="CIK87" s="190"/>
      <c r="CIL87" s="190"/>
      <c r="CIM87" s="190"/>
      <c r="CIN87" s="190"/>
      <c r="CIO87" s="190"/>
      <c r="CIP87" s="190"/>
      <c r="CIQ87" s="190"/>
      <c r="CIR87" s="190"/>
      <c r="CIS87" s="190"/>
      <c r="CIT87" s="190"/>
      <c r="CIU87" s="190"/>
      <c r="CIV87" s="190"/>
      <c r="CIW87" s="190"/>
      <c r="CIX87" s="190"/>
      <c r="CIY87" s="190"/>
      <c r="CIZ87" s="190"/>
      <c r="CJA87" s="190"/>
      <c r="CJB87" s="190"/>
      <c r="CJC87" s="190"/>
      <c r="CJD87" s="190"/>
      <c r="CJE87" s="190"/>
      <c r="CJF87" s="190"/>
      <c r="CJG87" s="190"/>
      <c r="CJH87" s="190"/>
      <c r="CJI87" s="190"/>
      <c r="CJJ87" s="190"/>
      <c r="CJK87" s="190"/>
      <c r="CJL87" s="190"/>
      <c r="CJM87" s="190"/>
      <c r="CJN87" s="190"/>
      <c r="CJO87" s="190"/>
      <c r="CJP87" s="190"/>
      <c r="CJQ87" s="190"/>
      <c r="CJR87" s="190"/>
      <c r="CJS87" s="190"/>
      <c r="CJT87" s="190"/>
      <c r="CJU87" s="190"/>
      <c r="CJV87" s="190"/>
      <c r="CJW87" s="190"/>
      <c r="CJX87" s="190"/>
      <c r="CJY87" s="190"/>
      <c r="CJZ87" s="190"/>
      <c r="CKA87" s="190"/>
      <c r="CKB87" s="190"/>
      <c r="CKC87" s="190"/>
      <c r="CKD87" s="190"/>
      <c r="CKE87" s="190"/>
      <c r="CKF87" s="190"/>
      <c r="CKG87" s="190"/>
      <c r="CKH87" s="190"/>
      <c r="CKI87" s="190"/>
      <c r="CKJ87" s="190"/>
      <c r="CKK87" s="190"/>
      <c r="CKL87" s="190"/>
      <c r="CKM87" s="190"/>
      <c r="CKN87" s="190"/>
      <c r="CKO87" s="190"/>
      <c r="CKP87" s="190"/>
      <c r="CKQ87" s="190"/>
      <c r="CKR87" s="190"/>
      <c r="CKS87" s="190"/>
      <c r="CKT87" s="190"/>
      <c r="CKU87" s="190"/>
      <c r="CKV87" s="190"/>
      <c r="CKW87" s="190"/>
      <c r="CKX87" s="190"/>
      <c r="CKY87" s="190"/>
      <c r="CKZ87" s="190"/>
      <c r="CLA87" s="190"/>
      <c r="CLB87" s="190"/>
      <c r="CLC87" s="190"/>
      <c r="CLD87" s="190"/>
      <c r="CLE87" s="190"/>
      <c r="CLF87" s="190"/>
      <c r="CLG87" s="190"/>
      <c r="CLH87" s="190"/>
      <c r="CLI87" s="190"/>
      <c r="CLJ87" s="190"/>
      <c r="CLK87" s="190"/>
      <c r="CLL87" s="190"/>
      <c r="CLM87" s="190"/>
      <c r="CLN87" s="190"/>
      <c r="CLO87" s="190"/>
      <c r="CLP87" s="190"/>
      <c r="CLQ87" s="190"/>
      <c r="CLR87" s="190"/>
      <c r="CLS87" s="190"/>
      <c r="CLT87" s="190"/>
      <c r="CLU87" s="190"/>
      <c r="CLV87" s="190"/>
      <c r="CLW87" s="190"/>
      <c r="CLX87" s="190"/>
      <c r="CLY87" s="190"/>
      <c r="CLZ87" s="190"/>
      <c r="CMA87" s="190"/>
      <c r="CMB87" s="190"/>
      <c r="CMC87" s="190"/>
      <c r="CMD87" s="190"/>
      <c r="CME87" s="190"/>
      <c r="CMF87" s="190"/>
      <c r="CMG87" s="190"/>
      <c r="CMH87" s="190"/>
      <c r="CMI87" s="190"/>
      <c r="CMJ87" s="190"/>
      <c r="CMK87" s="190"/>
      <c r="CML87" s="190"/>
      <c r="CMM87" s="190"/>
      <c r="CMN87" s="190"/>
      <c r="CMO87" s="190"/>
      <c r="CMP87" s="190"/>
      <c r="CMQ87" s="190"/>
      <c r="CMR87" s="190"/>
      <c r="CMS87" s="190"/>
      <c r="CMT87" s="190"/>
      <c r="CMU87" s="190"/>
      <c r="CMV87" s="190"/>
      <c r="CMW87" s="190"/>
      <c r="CMX87" s="190"/>
      <c r="CMY87" s="190"/>
      <c r="CMZ87" s="190"/>
      <c r="CNA87" s="190"/>
      <c r="CNB87" s="190"/>
      <c r="CNC87" s="190"/>
      <c r="CND87" s="190"/>
      <c r="CNE87" s="190"/>
      <c r="CNF87" s="190"/>
      <c r="CNG87" s="190"/>
      <c r="CNH87" s="190"/>
      <c r="CNI87" s="190"/>
      <c r="CNJ87" s="190"/>
      <c r="CNK87" s="190"/>
      <c r="CNL87" s="190"/>
      <c r="CNM87" s="190"/>
      <c r="CNN87" s="190"/>
      <c r="CNO87" s="190"/>
      <c r="CNP87" s="190"/>
      <c r="CNQ87" s="190"/>
      <c r="CNR87" s="190"/>
      <c r="CNS87" s="190"/>
      <c r="CNT87" s="190"/>
      <c r="CNU87" s="190"/>
      <c r="CNV87" s="190"/>
      <c r="CNW87" s="190"/>
      <c r="CNX87" s="190"/>
      <c r="CNY87" s="190"/>
      <c r="CNZ87" s="190"/>
      <c r="COA87" s="190"/>
      <c r="COB87" s="190"/>
      <c r="COC87" s="190"/>
      <c r="COD87" s="190"/>
      <c r="COE87" s="190"/>
      <c r="COF87" s="190"/>
      <c r="COG87" s="190"/>
      <c r="COH87" s="190"/>
      <c r="COI87" s="190"/>
      <c r="COJ87" s="190"/>
      <c r="COK87" s="190"/>
      <c r="COL87" s="190"/>
      <c r="COM87" s="190"/>
      <c r="CON87" s="190"/>
      <c r="COO87" s="190"/>
      <c r="COP87" s="190"/>
      <c r="COQ87" s="190"/>
      <c r="COR87" s="190"/>
      <c r="COS87" s="190"/>
      <c r="COT87" s="190"/>
      <c r="COU87" s="190"/>
      <c r="COV87" s="190"/>
      <c r="COW87" s="190"/>
      <c r="COX87" s="190"/>
      <c r="COY87" s="190"/>
      <c r="COZ87" s="190"/>
      <c r="CPA87" s="190"/>
      <c r="CPB87" s="190"/>
      <c r="CPC87" s="190"/>
      <c r="CPD87" s="190"/>
      <c r="CPE87" s="190"/>
      <c r="CPF87" s="190"/>
      <c r="CPG87" s="190"/>
      <c r="CPH87" s="190"/>
      <c r="CPI87" s="190"/>
      <c r="CPJ87" s="190"/>
      <c r="CPK87" s="190"/>
      <c r="CPL87" s="190"/>
      <c r="CPM87" s="190"/>
      <c r="CPN87" s="190"/>
      <c r="CPO87" s="190"/>
      <c r="CPP87" s="190"/>
      <c r="CPQ87" s="190"/>
      <c r="CPR87" s="190"/>
      <c r="CPS87" s="190"/>
      <c r="CPT87" s="190"/>
      <c r="CPU87" s="190"/>
      <c r="CPV87" s="190"/>
      <c r="CPW87" s="190"/>
      <c r="CPX87" s="190"/>
      <c r="CPY87" s="190"/>
      <c r="CPZ87" s="190"/>
      <c r="CQA87" s="190"/>
      <c r="CQB87" s="190"/>
      <c r="CQC87" s="190"/>
      <c r="CQD87" s="190"/>
      <c r="CQE87" s="190"/>
      <c r="CQF87" s="190"/>
      <c r="CQG87" s="190"/>
      <c r="CQH87" s="190"/>
      <c r="CQI87" s="190"/>
      <c r="CQJ87" s="190"/>
      <c r="CQK87" s="190"/>
      <c r="CQL87" s="190"/>
      <c r="CQM87" s="190"/>
      <c r="CQN87" s="190"/>
      <c r="CQO87" s="190"/>
      <c r="CQP87" s="190"/>
      <c r="CQQ87" s="190"/>
      <c r="CQR87" s="190"/>
      <c r="CQS87" s="190"/>
      <c r="CQT87" s="190"/>
      <c r="CQU87" s="190"/>
      <c r="CQV87" s="190"/>
      <c r="CQW87" s="190"/>
      <c r="CQX87" s="190"/>
      <c r="CQY87" s="190"/>
      <c r="CQZ87" s="190"/>
      <c r="CRA87" s="190"/>
      <c r="CRB87" s="190"/>
      <c r="CRC87" s="190"/>
      <c r="CRD87" s="190"/>
      <c r="CRE87" s="190"/>
      <c r="CRF87" s="190"/>
      <c r="CRG87" s="190"/>
      <c r="CRH87" s="190"/>
      <c r="CRI87" s="190"/>
      <c r="CRJ87" s="190"/>
      <c r="CRK87" s="190"/>
      <c r="CRL87" s="190"/>
      <c r="CRM87" s="190"/>
      <c r="CRN87" s="190"/>
      <c r="CRO87" s="190"/>
      <c r="CRP87" s="190"/>
      <c r="CRQ87" s="190"/>
      <c r="CRR87" s="190"/>
      <c r="CRS87" s="190"/>
      <c r="CRT87" s="190"/>
      <c r="CRU87" s="190"/>
      <c r="CRV87" s="190"/>
      <c r="CRW87" s="190"/>
      <c r="CRX87" s="190"/>
      <c r="CRY87" s="190"/>
      <c r="CRZ87" s="190"/>
      <c r="CSA87" s="190"/>
      <c r="CSB87" s="190"/>
      <c r="CSC87" s="190"/>
      <c r="CSD87" s="190"/>
      <c r="CSE87" s="190"/>
      <c r="CSF87" s="190"/>
      <c r="CSG87" s="190"/>
      <c r="CSH87" s="190"/>
      <c r="CSI87" s="190"/>
      <c r="CSJ87" s="190"/>
      <c r="CSK87" s="190"/>
      <c r="CSL87" s="190"/>
      <c r="CSM87" s="190"/>
      <c r="CSN87" s="190"/>
      <c r="CSO87" s="190"/>
      <c r="CSP87" s="190"/>
      <c r="CSQ87" s="190"/>
      <c r="CSR87" s="190"/>
      <c r="CSS87" s="190"/>
      <c r="CST87" s="190"/>
      <c r="CSU87" s="190"/>
      <c r="CSV87" s="190"/>
      <c r="CSW87" s="190"/>
      <c r="CSX87" s="190"/>
      <c r="CSY87" s="190"/>
      <c r="CSZ87" s="190"/>
      <c r="CTA87" s="190"/>
      <c r="CTB87" s="190"/>
      <c r="CTC87" s="190"/>
      <c r="CTD87" s="190"/>
      <c r="CTE87" s="190"/>
      <c r="CTF87" s="190"/>
      <c r="CTG87" s="190"/>
      <c r="CTH87" s="190"/>
      <c r="CTI87" s="190"/>
      <c r="CTJ87" s="190"/>
      <c r="CTK87" s="190"/>
      <c r="CTL87" s="190"/>
      <c r="CTM87" s="190"/>
      <c r="CTN87" s="190"/>
      <c r="CTO87" s="190"/>
      <c r="CTP87" s="190"/>
      <c r="CTQ87" s="190"/>
      <c r="CTR87" s="190"/>
      <c r="CTS87" s="190"/>
      <c r="CTT87" s="190"/>
      <c r="CTU87" s="190"/>
      <c r="CTV87" s="190"/>
      <c r="CTW87" s="190"/>
      <c r="CTX87" s="190"/>
      <c r="CTY87" s="190"/>
      <c r="CTZ87" s="190"/>
      <c r="CUA87" s="190"/>
      <c r="CUB87" s="190"/>
      <c r="CUC87" s="190"/>
      <c r="CUD87" s="190"/>
      <c r="CUE87" s="190"/>
      <c r="CUF87" s="190"/>
      <c r="CUG87" s="190"/>
      <c r="CUH87" s="190"/>
      <c r="CUI87" s="190"/>
      <c r="CUJ87" s="190"/>
      <c r="CUK87" s="190"/>
      <c r="CUL87" s="190"/>
      <c r="CUM87" s="190"/>
      <c r="CUN87" s="190"/>
      <c r="CUO87" s="190"/>
      <c r="CUP87" s="190"/>
      <c r="CUQ87" s="190"/>
      <c r="CUR87" s="190"/>
      <c r="CUS87" s="190"/>
      <c r="CUT87" s="190"/>
      <c r="CUU87" s="190"/>
      <c r="CUV87" s="190"/>
      <c r="CUW87" s="190"/>
      <c r="CUX87" s="190"/>
      <c r="CUY87" s="190"/>
      <c r="CUZ87" s="190"/>
      <c r="CVA87" s="190"/>
      <c r="CVB87" s="190"/>
      <c r="CVC87" s="190"/>
      <c r="CVD87" s="190"/>
      <c r="CVE87" s="190"/>
      <c r="CVF87" s="190"/>
      <c r="CVG87" s="190"/>
      <c r="CVH87" s="190"/>
      <c r="CVI87" s="190"/>
      <c r="CVJ87" s="190"/>
      <c r="CVK87" s="190"/>
      <c r="CVL87" s="190"/>
      <c r="CVM87" s="190"/>
      <c r="CVN87" s="190"/>
      <c r="CVO87" s="190"/>
      <c r="CVP87" s="190"/>
      <c r="CVQ87" s="190"/>
      <c r="CVR87" s="190"/>
      <c r="CVS87" s="190"/>
      <c r="CVT87" s="190"/>
      <c r="CVU87" s="190"/>
      <c r="CVV87" s="190"/>
      <c r="CVW87" s="190"/>
      <c r="CVX87" s="190"/>
      <c r="CVY87" s="190"/>
      <c r="CVZ87" s="190"/>
      <c r="CWA87" s="190"/>
      <c r="CWB87" s="190"/>
      <c r="CWC87" s="190"/>
      <c r="CWD87" s="190"/>
      <c r="CWE87" s="190"/>
      <c r="CWF87" s="190"/>
      <c r="CWG87" s="190"/>
      <c r="CWH87" s="190"/>
      <c r="CWI87" s="190"/>
      <c r="CWJ87" s="190"/>
      <c r="CWK87" s="190"/>
      <c r="CWL87" s="190"/>
      <c r="CWM87" s="190"/>
      <c r="CWN87" s="190"/>
      <c r="CWO87" s="190"/>
      <c r="CWP87" s="190"/>
      <c r="CWQ87" s="190"/>
      <c r="CWR87" s="190"/>
      <c r="CWS87" s="190"/>
      <c r="CWT87" s="190"/>
      <c r="CWU87" s="190"/>
      <c r="CWV87" s="190"/>
      <c r="CWW87" s="190"/>
      <c r="CWX87" s="190"/>
      <c r="CWY87" s="190"/>
      <c r="CWZ87" s="190"/>
      <c r="CXA87" s="190"/>
      <c r="CXB87" s="190"/>
      <c r="CXC87" s="190"/>
      <c r="CXD87" s="190"/>
      <c r="CXE87" s="190"/>
      <c r="CXF87" s="190"/>
      <c r="CXG87" s="190"/>
      <c r="CXH87" s="190"/>
      <c r="CXI87" s="190"/>
      <c r="CXJ87" s="190"/>
      <c r="CXK87" s="190"/>
      <c r="CXL87" s="190"/>
      <c r="CXM87" s="190"/>
      <c r="CXN87" s="190"/>
      <c r="CXO87" s="190"/>
      <c r="CXP87" s="190"/>
      <c r="CXQ87" s="190"/>
      <c r="CXR87" s="190"/>
      <c r="CXS87" s="190"/>
      <c r="CXT87" s="190"/>
      <c r="CXU87" s="190"/>
      <c r="CXV87" s="190"/>
      <c r="CXW87" s="190"/>
      <c r="CXX87" s="190"/>
      <c r="CXY87" s="190"/>
      <c r="CXZ87" s="190"/>
      <c r="CYA87" s="190"/>
      <c r="CYB87" s="190"/>
      <c r="CYC87" s="190"/>
      <c r="CYD87" s="190"/>
      <c r="CYE87" s="190"/>
      <c r="CYF87" s="190"/>
      <c r="CYG87" s="190"/>
      <c r="CYH87" s="190"/>
      <c r="CYI87" s="190"/>
      <c r="CYJ87" s="190"/>
      <c r="CYK87" s="190"/>
      <c r="CYL87" s="190"/>
      <c r="CYM87" s="190"/>
      <c r="CYN87" s="190"/>
      <c r="CYO87" s="190"/>
      <c r="CYP87" s="190"/>
      <c r="CYQ87" s="190"/>
      <c r="CYR87" s="190"/>
      <c r="CYS87" s="190"/>
      <c r="CYT87" s="190"/>
      <c r="CYU87" s="190"/>
      <c r="CYV87" s="190"/>
      <c r="CYW87" s="190"/>
      <c r="CYX87" s="190"/>
      <c r="CYY87" s="190"/>
      <c r="CYZ87" s="190"/>
      <c r="CZA87" s="190"/>
      <c r="CZB87" s="190"/>
      <c r="CZC87" s="190"/>
      <c r="CZD87" s="190"/>
      <c r="CZE87" s="190"/>
      <c r="CZF87" s="190"/>
      <c r="CZG87" s="190"/>
      <c r="CZH87" s="190"/>
      <c r="CZI87" s="190"/>
      <c r="CZJ87" s="190"/>
      <c r="CZK87" s="190"/>
      <c r="CZL87" s="190"/>
      <c r="CZM87" s="190"/>
      <c r="CZN87" s="190"/>
      <c r="CZO87" s="190"/>
      <c r="CZP87" s="190"/>
      <c r="CZQ87" s="190"/>
      <c r="CZR87" s="190"/>
      <c r="CZS87" s="190"/>
      <c r="CZT87" s="190"/>
      <c r="CZU87" s="190"/>
      <c r="CZV87" s="190"/>
      <c r="CZW87" s="190"/>
      <c r="CZX87" s="190"/>
      <c r="CZY87" s="190"/>
      <c r="CZZ87" s="190"/>
      <c r="DAA87" s="190"/>
      <c r="DAB87" s="190"/>
      <c r="DAC87" s="190"/>
      <c r="DAD87" s="190"/>
      <c r="DAE87" s="190"/>
      <c r="DAF87" s="190"/>
      <c r="DAG87" s="190"/>
      <c r="DAH87" s="190"/>
      <c r="DAI87" s="190"/>
      <c r="DAJ87" s="190"/>
      <c r="DAK87" s="190"/>
      <c r="DAL87" s="190"/>
      <c r="DAM87" s="190"/>
      <c r="DAN87" s="190"/>
      <c r="DAO87" s="190"/>
      <c r="DAP87" s="190"/>
      <c r="DAQ87" s="190"/>
      <c r="DAR87" s="190"/>
      <c r="DAS87" s="190"/>
      <c r="DAT87" s="190"/>
      <c r="DAU87" s="190"/>
      <c r="DAV87" s="190"/>
      <c r="DAW87" s="190"/>
      <c r="DAX87" s="190"/>
      <c r="DAY87" s="190"/>
      <c r="DAZ87" s="190"/>
      <c r="DBA87" s="190"/>
      <c r="DBB87" s="190"/>
      <c r="DBC87" s="190"/>
      <c r="DBD87" s="190"/>
      <c r="DBE87" s="190"/>
      <c r="DBF87" s="190"/>
      <c r="DBG87" s="190"/>
      <c r="DBH87" s="190"/>
      <c r="DBI87" s="190"/>
      <c r="DBJ87" s="190"/>
      <c r="DBK87" s="190"/>
      <c r="DBL87" s="190"/>
      <c r="DBM87" s="190"/>
      <c r="DBN87" s="190"/>
      <c r="DBO87" s="190"/>
      <c r="DBP87" s="190"/>
      <c r="DBQ87" s="190"/>
      <c r="DBR87" s="190"/>
      <c r="DBS87" s="190"/>
      <c r="DBT87" s="190"/>
      <c r="DBU87" s="190"/>
      <c r="DBV87" s="190"/>
      <c r="DBW87" s="190"/>
      <c r="DBX87" s="190"/>
      <c r="DBY87" s="190"/>
      <c r="DBZ87" s="190"/>
      <c r="DCA87" s="190"/>
      <c r="DCB87" s="190"/>
      <c r="DCC87" s="190"/>
      <c r="DCD87" s="190"/>
      <c r="DCE87" s="190"/>
      <c r="DCF87" s="190"/>
      <c r="DCG87" s="190"/>
      <c r="DCH87" s="190"/>
      <c r="DCI87" s="190"/>
      <c r="DCJ87" s="190"/>
      <c r="DCK87" s="190"/>
      <c r="DCL87" s="190"/>
      <c r="DCM87" s="190"/>
      <c r="DCN87" s="190"/>
      <c r="DCO87" s="190"/>
      <c r="DCP87" s="190"/>
      <c r="DCQ87" s="190"/>
      <c r="DCR87" s="190"/>
      <c r="DCS87" s="190"/>
      <c r="DCT87" s="190"/>
      <c r="DCU87" s="190"/>
      <c r="DCV87" s="190"/>
      <c r="DCW87" s="190"/>
      <c r="DCX87" s="190"/>
      <c r="DCY87" s="190"/>
      <c r="DCZ87" s="190"/>
      <c r="DDA87" s="190"/>
      <c r="DDB87" s="190"/>
      <c r="DDC87" s="190"/>
      <c r="DDD87" s="190"/>
      <c r="DDE87" s="190"/>
      <c r="DDF87" s="190"/>
      <c r="DDG87" s="190"/>
      <c r="DDH87" s="190"/>
      <c r="DDI87" s="190"/>
      <c r="DDJ87" s="190"/>
      <c r="DDK87" s="190"/>
      <c r="DDL87" s="190"/>
      <c r="DDM87" s="190"/>
      <c r="DDN87" s="190"/>
      <c r="DDO87" s="190"/>
      <c r="DDP87" s="190"/>
      <c r="DDQ87" s="190"/>
      <c r="DDR87" s="190"/>
      <c r="DDS87" s="190"/>
      <c r="DDT87" s="190"/>
      <c r="DDU87" s="190"/>
      <c r="DDV87" s="190"/>
      <c r="DDW87" s="190"/>
      <c r="DDX87" s="190"/>
      <c r="DDY87" s="190"/>
      <c r="DDZ87" s="190"/>
      <c r="DEA87" s="190"/>
      <c r="DEB87" s="190"/>
      <c r="DEC87" s="190"/>
      <c r="DED87" s="190"/>
      <c r="DEE87" s="190"/>
      <c r="DEF87" s="190"/>
      <c r="DEG87" s="190"/>
      <c r="DEH87" s="190"/>
      <c r="DEI87" s="190"/>
      <c r="DEJ87" s="190"/>
      <c r="DEK87" s="190"/>
      <c r="DEL87" s="190"/>
      <c r="DEM87" s="190"/>
      <c r="DEN87" s="190"/>
      <c r="DEO87" s="190"/>
      <c r="DEP87" s="190"/>
      <c r="DEQ87" s="190"/>
      <c r="DER87" s="190"/>
      <c r="DES87" s="190"/>
      <c r="DET87" s="190"/>
      <c r="DEU87" s="190"/>
      <c r="DEV87" s="190"/>
      <c r="DEW87" s="190"/>
      <c r="DEX87" s="190"/>
      <c r="DEY87" s="190"/>
      <c r="DEZ87" s="190"/>
      <c r="DFA87" s="190"/>
      <c r="DFB87" s="190"/>
      <c r="DFC87" s="190"/>
      <c r="DFD87" s="190"/>
      <c r="DFE87" s="190"/>
      <c r="DFF87" s="190"/>
      <c r="DFG87" s="190"/>
      <c r="DFH87" s="190"/>
      <c r="DFI87" s="190"/>
      <c r="DFJ87" s="190"/>
      <c r="DFK87" s="190"/>
      <c r="DFL87" s="190"/>
      <c r="DFM87" s="190"/>
      <c r="DFN87" s="190"/>
      <c r="DFO87" s="190"/>
      <c r="DFP87" s="190"/>
      <c r="DFQ87" s="190"/>
      <c r="DFR87" s="190"/>
      <c r="DFS87" s="190"/>
      <c r="DFT87" s="190"/>
      <c r="DFU87" s="190"/>
      <c r="DFV87" s="190"/>
      <c r="DFW87" s="190"/>
      <c r="DFX87" s="190"/>
      <c r="DFY87" s="190"/>
      <c r="DFZ87" s="190"/>
      <c r="DGA87" s="190"/>
      <c r="DGB87" s="190"/>
      <c r="DGC87" s="190"/>
      <c r="DGD87" s="190"/>
      <c r="DGE87" s="190"/>
      <c r="DGF87" s="190"/>
      <c r="DGG87" s="190"/>
      <c r="DGH87" s="190"/>
      <c r="DGI87" s="190"/>
      <c r="DGJ87" s="190"/>
      <c r="DGK87" s="190"/>
      <c r="DGL87" s="190"/>
      <c r="DGM87" s="190"/>
      <c r="DGN87" s="190"/>
      <c r="DGO87" s="190"/>
      <c r="DGP87" s="190"/>
      <c r="DGQ87" s="190"/>
      <c r="DGR87" s="190"/>
      <c r="DGS87" s="190"/>
      <c r="DGT87" s="190"/>
      <c r="DGU87" s="190"/>
      <c r="DGV87" s="190"/>
      <c r="DGW87" s="190"/>
      <c r="DGX87" s="190"/>
      <c r="DGY87" s="190"/>
      <c r="DGZ87" s="190"/>
      <c r="DHA87" s="190"/>
      <c r="DHB87" s="190"/>
      <c r="DHC87" s="190"/>
      <c r="DHD87" s="190"/>
      <c r="DHE87" s="190"/>
      <c r="DHF87" s="190"/>
      <c r="DHG87" s="190"/>
      <c r="DHH87" s="190"/>
      <c r="DHI87" s="190"/>
      <c r="DHJ87" s="190"/>
      <c r="DHK87" s="190"/>
      <c r="DHL87" s="190"/>
      <c r="DHM87" s="190"/>
      <c r="DHN87" s="190"/>
      <c r="DHO87" s="190"/>
      <c r="DHP87" s="190"/>
      <c r="DHQ87" s="190"/>
      <c r="DHR87" s="190"/>
      <c r="DHS87" s="190"/>
      <c r="DHT87" s="190"/>
      <c r="DHU87" s="190"/>
      <c r="DHV87" s="190"/>
      <c r="DHW87" s="190"/>
      <c r="DHX87" s="190"/>
      <c r="DHY87" s="190"/>
      <c r="DHZ87" s="190"/>
      <c r="DIA87" s="190"/>
      <c r="DIB87" s="190"/>
      <c r="DIC87" s="190"/>
      <c r="DID87" s="190"/>
      <c r="DIE87" s="190"/>
      <c r="DIF87" s="190"/>
      <c r="DIG87" s="190"/>
      <c r="DIH87" s="190"/>
      <c r="DII87" s="190"/>
      <c r="DIJ87" s="190"/>
      <c r="DIK87" s="190"/>
      <c r="DIL87" s="190"/>
      <c r="DIM87" s="190"/>
      <c r="DIN87" s="190"/>
      <c r="DIO87" s="190"/>
      <c r="DIP87" s="190"/>
      <c r="DIQ87" s="190"/>
      <c r="DIR87" s="190"/>
      <c r="DIS87" s="190"/>
      <c r="DIT87" s="190"/>
      <c r="DIU87" s="190"/>
      <c r="DIV87" s="190"/>
      <c r="DIW87" s="190"/>
      <c r="DIX87" s="190"/>
      <c r="DIY87" s="190"/>
      <c r="DIZ87" s="190"/>
      <c r="DJA87" s="190"/>
      <c r="DJB87" s="190"/>
      <c r="DJC87" s="190"/>
      <c r="DJD87" s="190"/>
      <c r="DJE87" s="190"/>
      <c r="DJF87" s="190"/>
      <c r="DJG87" s="190"/>
      <c r="DJH87" s="190"/>
      <c r="DJI87" s="190"/>
      <c r="DJJ87" s="190"/>
      <c r="DJK87" s="190"/>
      <c r="DJL87" s="190"/>
      <c r="DJM87" s="190"/>
      <c r="DJN87" s="190"/>
      <c r="DJO87" s="190"/>
      <c r="DJP87" s="190"/>
      <c r="DJQ87" s="190"/>
      <c r="DJR87" s="190"/>
      <c r="DJS87" s="190"/>
      <c r="DJT87" s="190"/>
      <c r="DJU87" s="190"/>
      <c r="DJV87" s="190"/>
      <c r="DJW87" s="190"/>
      <c r="DJX87" s="190"/>
      <c r="DJY87" s="190"/>
      <c r="DJZ87" s="190"/>
      <c r="DKA87" s="190"/>
      <c r="DKB87" s="190"/>
      <c r="DKC87" s="190"/>
      <c r="DKD87" s="190"/>
      <c r="DKE87" s="190"/>
      <c r="DKF87" s="190"/>
      <c r="DKG87" s="190"/>
      <c r="DKH87" s="190"/>
      <c r="DKI87" s="190"/>
      <c r="DKJ87" s="190"/>
      <c r="DKK87" s="190"/>
      <c r="DKL87" s="190"/>
      <c r="DKM87" s="190"/>
      <c r="DKN87" s="190"/>
      <c r="DKO87" s="190"/>
      <c r="DKP87" s="190"/>
      <c r="DKQ87" s="190"/>
      <c r="DKR87" s="190"/>
      <c r="DKS87" s="190"/>
      <c r="DKT87" s="190"/>
      <c r="DKU87" s="190"/>
      <c r="DKV87" s="190"/>
      <c r="DKW87" s="190"/>
      <c r="DKX87" s="190"/>
      <c r="DKY87" s="190"/>
      <c r="DKZ87" s="190"/>
      <c r="DLA87" s="190"/>
      <c r="DLB87" s="190"/>
      <c r="DLC87" s="190"/>
      <c r="DLD87" s="190"/>
      <c r="DLE87" s="190"/>
      <c r="DLF87" s="190"/>
      <c r="DLG87" s="190"/>
      <c r="DLH87" s="190"/>
      <c r="DLI87" s="190"/>
      <c r="DLJ87" s="190"/>
      <c r="DLK87" s="190"/>
      <c r="DLL87" s="190"/>
      <c r="DLM87" s="190"/>
      <c r="DLN87" s="190"/>
      <c r="DLO87" s="190"/>
      <c r="DLP87" s="190"/>
      <c r="DLQ87" s="190"/>
      <c r="DLR87" s="190"/>
      <c r="DLS87" s="190"/>
      <c r="DLT87" s="190"/>
      <c r="DLU87" s="190"/>
      <c r="DLV87" s="190"/>
      <c r="DLW87" s="190"/>
      <c r="DLX87" s="190"/>
      <c r="DLY87" s="190"/>
      <c r="DLZ87" s="190"/>
      <c r="DMA87" s="190"/>
      <c r="DMB87" s="190"/>
      <c r="DMC87" s="190"/>
      <c r="DMD87" s="190"/>
      <c r="DME87" s="190"/>
      <c r="DMF87" s="190"/>
      <c r="DMG87" s="190"/>
      <c r="DMH87" s="190"/>
      <c r="DMI87" s="190"/>
      <c r="DMJ87" s="190"/>
      <c r="DMK87" s="190"/>
      <c r="DML87" s="190"/>
      <c r="DMM87" s="190"/>
      <c r="DMN87" s="190"/>
      <c r="DMO87" s="190"/>
      <c r="DMP87" s="190"/>
      <c r="DMQ87" s="190"/>
      <c r="DMR87" s="190"/>
      <c r="DMS87" s="190"/>
      <c r="DMT87" s="190"/>
      <c r="DMU87" s="190"/>
      <c r="DMV87" s="190"/>
      <c r="DMW87" s="190"/>
      <c r="DMX87" s="190"/>
      <c r="DMY87" s="190"/>
      <c r="DMZ87" s="190"/>
      <c r="DNA87" s="190"/>
      <c r="DNB87" s="190"/>
      <c r="DNC87" s="190"/>
      <c r="DND87" s="190"/>
      <c r="DNE87" s="190"/>
      <c r="DNF87" s="190"/>
      <c r="DNG87" s="190"/>
      <c r="DNH87" s="190"/>
      <c r="DNI87" s="190"/>
      <c r="DNJ87" s="190"/>
      <c r="DNK87" s="190"/>
      <c r="DNL87" s="190"/>
      <c r="DNM87" s="190"/>
      <c r="DNN87" s="190"/>
      <c r="DNO87" s="190"/>
      <c r="DNP87" s="190"/>
      <c r="DNQ87" s="190"/>
      <c r="DNR87" s="190"/>
      <c r="DNS87" s="190"/>
      <c r="DNT87" s="190"/>
      <c r="DNU87" s="190"/>
      <c r="DNV87" s="190"/>
      <c r="DNW87" s="190"/>
      <c r="DNX87" s="190"/>
      <c r="DNY87" s="190"/>
      <c r="DNZ87" s="190"/>
      <c r="DOA87" s="190"/>
      <c r="DOB87" s="190"/>
      <c r="DOC87" s="190"/>
      <c r="DOD87" s="190"/>
      <c r="DOE87" s="190"/>
      <c r="DOF87" s="190"/>
      <c r="DOG87" s="190"/>
      <c r="DOH87" s="190"/>
      <c r="DOI87" s="190"/>
      <c r="DOJ87" s="190"/>
      <c r="DOK87" s="190"/>
      <c r="DOL87" s="190"/>
      <c r="DOM87" s="190"/>
      <c r="DON87" s="190"/>
      <c r="DOO87" s="190"/>
      <c r="DOP87" s="190"/>
      <c r="DOQ87" s="190"/>
      <c r="DOR87" s="190"/>
      <c r="DOS87" s="190"/>
      <c r="DOT87" s="190"/>
      <c r="DOU87" s="190"/>
      <c r="DOV87" s="190"/>
      <c r="DOW87" s="190"/>
      <c r="DOX87" s="190"/>
      <c r="DOY87" s="190"/>
      <c r="DOZ87" s="190"/>
      <c r="DPA87" s="190"/>
      <c r="DPB87" s="190"/>
      <c r="DPC87" s="190"/>
      <c r="DPD87" s="190"/>
      <c r="DPE87" s="190"/>
      <c r="DPF87" s="190"/>
      <c r="DPG87" s="190"/>
      <c r="DPH87" s="190"/>
      <c r="DPI87" s="190"/>
      <c r="DPJ87" s="190"/>
      <c r="DPK87" s="190"/>
      <c r="DPL87" s="190"/>
      <c r="DPM87" s="190"/>
      <c r="DPN87" s="190"/>
      <c r="DPO87" s="190"/>
      <c r="DPP87" s="190"/>
      <c r="DPQ87" s="190"/>
      <c r="DPR87" s="190"/>
      <c r="DPS87" s="190"/>
      <c r="DPT87" s="190"/>
      <c r="DPU87" s="190"/>
      <c r="DPV87" s="190"/>
      <c r="DPW87" s="190"/>
      <c r="DPX87" s="190"/>
      <c r="DPY87" s="190"/>
      <c r="DPZ87" s="190"/>
      <c r="DQA87" s="190"/>
      <c r="DQB87" s="190"/>
      <c r="DQC87" s="190"/>
      <c r="DQD87" s="190"/>
      <c r="DQE87" s="190"/>
      <c r="DQF87" s="190"/>
      <c r="DQG87" s="190"/>
      <c r="DQH87" s="190"/>
      <c r="DQI87" s="190"/>
      <c r="DQJ87" s="190"/>
      <c r="DQK87" s="190"/>
      <c r="DQL87" s="190"/>
      <c r="DQM87" s="190"/>
      <c r="DQN87" s="190"/>
      <c r="DQO87" s="190"/>
      <c r="DQP87" s="190"/>
      <c r="DQQ87" s="190"/>
      <c r="DQR87" s="190"/>
      <c r="DQS87" s="190"/>
      <c r="DQT87" s="190"/>
      <c r="DQU87" s="190"/>
      <c r="DQV87" s="190"/>
      <c r="DQW87" s="190"/>
      <c r="DQX87" s="190"/>
      <c r="DQY87" s="190"/>
      <c r="DQZ87" s="190"/>
      <c r="DRA87" s="190"/>
      <c r="DRB87" s="190"/>
      <c r="DRC87" s="190"/>
      <c r="DRD87" s="190"/>
      <c r="DRE87" s="190"/>
      <c r="DRF87" s="190"/>
      <c r="DRG87" s="190"/>
      <c r="DRH87" s="190"/>
      <c r="DRI87" s="190"/>
      <c r="DRJ87" s="190"/>
      <c r="DRK87" s="190"/>
      <c r="DRL87" s="190"/>
      <c r="DRM87" s="190"/>
      <c r="DRN87" s="190"/>
      <c r="DRO87" s="190"/>
      <c r="DRP87" s="190"/>
      <c r="DRQ87" s="190"/>
      <c r="DRR87" s="190"/>
      <c r="DRS87" s="190"/>
      <c r="DRT87" s="190"/>
      <c r="DRU87" s="190"/>
      <c r="DRV87" s="190"/>
      <c r="DRW87" s="190"/>
      <c r="DRX87" s="190"/>
      <c r="DRY87" s="190"/>
      <c r="DRZ87" s="190"/>
      <c r="DSA87" s="190"/>
      <c r="DSB87" s="190"/>
      <c r="DSC87" s="190"/>
      <c r="DSD87" s="190"/>
      <c r="DSE87" s="190"/>
      <c r="DSF87" s="190"/>
      <c r="DSG87" s="190"/>
      <c r="DSH87" s="190"/>
      <c r="DSI87" s="190"/>
      <c r="DSJ87" s="190"/>
      <c r="DSK87" s="190"/>
      <c r="DSL87" s="190"/>
      <c r="DSM87" s="190"/>
      <c r="DSN87" s="190"/>
      <c r="DSO87" s="190"/>
      <c r="DSP87" s="190"/>
      <c r="DSQ87" s="190"/>
      <c r="DSR87" s="190"/>
      <c r="DSS87" s="190"/>
      <c r="DST87" s="190"/>
      <c r="DSU87" s="190"/>
      <c r="DSV87" s="190"/>
      <c r="DSW87" s="190"/>
      <c r="DSX87" s="190"/>
      <c r="DSY87" s="190"/>
      <c r="DSZ87" s="190"/>
      <c r="DTA87" s="190"/>
      <c r="DTB87" s="190"/>
      <c r="DTC87" s="190"/>
      <c r="DTD87" s="190"/>
      <c r="DTE87" s="190"/>
      <c r="DTF87" s="190"/>
      <c r="DTG87" s="190"/>
      <c r="DTH87" s="190"/>
      <c r="DTI87" s="190"/>
      <c r="DTJ87" s="190"/>
      <c r="DTK87" s="190"/>
      <c r="DTL87" s="190"/>
      <c r="DTM87" s="190"/>
      <c r="DTN87" s="190"/>
      <c r="DTO87" s="190"/>
      <c r="DTP87" s="190"/>
      <c r="DTQ87" s="190"/>
      <c r="DTR87" s="190"/>
      <c r="DTS87" s="190"/>
      <c r="DTT87" s="190"/>
      <c r="DTU87" s="190"/>
      <c r="DTV87" s="190"/>
      <c r="DTW87" s="190"/>
      <c r="DTX87" s="190"/>
      <c r="DTY87" s="190"/>
      <c r="DTZ87" s="190"/>
      <c r="DUA87" s="190"/>
      <c r="DUB87" s="190"/>
      <c r="DUC87" s="190"/>
      <c r="DUD87" s="190"/>
      <c r="DUE87" s="190"/>
      <c r="DUF87" s="190"/>
      <c r="DUG87" s="190"/>
      <c r="DUH87" s="190"/>
      <c r="DUI87" s="190"/>
      <c r="DUJ87" s="190"/>
      <c r="DUK87" s="190"/>
      <c r="DUL87" s="190"/>
      <c r="DUM87" s="190"/>
      <c r="DUN87" s="190"/>
      <c r="DUO87" s="190"/>
      <c r="DUP87" s="190"/>
      <c r="DUQ87" s="190"/>
      <c r="DUR87" s="190"/>
      <c r="DUS87" s="190"/>
      <c r="DUT87" s="190"/>
      <c r="DUU87" s="190"/>
      <c r="DUV87" s="190"/>
      <c r="DUW87" s="190"/>
      <c r="DUX87" s="190"/>
      <c r="DUY87" s="190"/>
      <c r="DUZ87" s="190"/>
      <c r="DVA87" s="190"/>
      <c r="DVB87" s="190"/>
      <c r="DVC87" s="190"/>
      <c r="DVD87" s="190"/>
      <c r="DVE87" s="190"/>
      <c r="DVF87" s="190"/>
      <c r="DVG87" s="190"/>
      <c r="DVH87" s="190"/>
      <c r="DVI87" s="190"/>
      <c r="DVJ87" s="190"/>
      <c r="DVK87" s="190"/>
      <c r="DVL87" s="190"/>
      <c r="DVM87" s="190"/>
      <c r="DVN87" s="190"/>
      <c r="DVO87" s="190"/>
      <c r="DVP87" s="190"/>
      <c r="DVQ87" s="190"/>
      <c r="DVR87" s="190"/>
      <c r="DVS87" s="190"/>
      <c r="DVT87" s="190"/>
      <c r="DVU87" s="190"/>
      <c r="DVV87" s="190"/>
      <c r="DVW87" s="190"/>
      <c r="DVX87" s="190"/>
      <c r="DVY87" s="190"/>
      <c r="DVZ87" s="190"/>
      <c r="DWA87" s="190"/>
      <c r="DWB87" s="190"/>
      <c r="DWC87" s="190"/>
      <c r="DWD87" s="190"/>
      <c r="DWE87" s="190"/>
      <c r="DWF87" s="190"/>
      <c r="DWG87" s="190"/>
      <c r="DWH87" s="190"/>
      <c r="DWI87" s="190"/>
      <c r="DWJ87" s="190"/>
      <c r="DWK87" s="190"/>
      <c r="DWL87" s="190"/>
      <c r="DWM87" s="190"/>
      <c r="DWN87" s="190"/>
      <c r="DWO87" s="190"/>
      <c r="DWP87" s="190"/>
      <c r="DWQ87" s="190"/>
      <c r="DWR87" s="190"/>
      <c r="DWS87" s="190"/>
      <c r="DWT87" s="190"/>
      <c r="DWU87" s="190"/>
      <c r="DWV87" s="190"/>
      <c r="DWW87" s="190"/>
      <c r="DWX87" s="190"/>
      <c r="DWY87" s="190"/>
      <c r="DWZ87" s="190"/>
      <c r="DXA87" s="190"/>
      <c r="DXB87" s="190"/>
      <c r="DXC87" s="190"/>
      <c r="DXD87" s="190"/>
      <c r="DXE87" s="190"/>
      <c r="DXF87" s="190"/>
      <c r="DXG87" s="190"/>
      <c r="DXH87" s="190"/>
      <c r="DXI87" s="190"/>
      <c r="DXJ87" s="190"/>
      <c r="DXK87" s="190"/>
      <c r="DXL87" s="190"/>
      <c r="DXM87" s="190"/>
      <c r="DXN87" s="190"/>
      <c r="DXO87" s="190"/>
      <c r="DXP87" s="190"/>
      <c r="DXQ87" s="190"/>
      <c r="DXR87" s="190"/>
      <c r="DXS87" s="190"/>
      <c r="DXT87" s="190"/>
      <c r="DXU87" s="190"/>
      <c r="DXV87" s="190"/>
      <c r="DXW87" s="190"/>
      <c r="DXX87" s="190"/>
      <c r="DXY87" s="190"/>
      <c r="DXZ87" s="190"/>
      <c r="DYA87" s="190"/>
      <c r="DYB87" s="190"/>
      <c r="DYC87" s="190"/>
      <c r="DYD87" s="190"/>
      <c r="DYE87" s="190"/>
      <c r="DYF87" s="190"/>
      <c r="DYG87" s="190"/>
      <c r="DYH87" s="190"/>
      <c r="DYI87" s="190"/>
      <c r="DYJ87" s="190"/>
      <c r="DYK87" s="190"/>
      <c r="DYL87" s="190"/>
      <c r="DYM87" s="190"/>
      <c r="DYN87" s="190"/>
      <c r="DYO87" s="190"/>
      <c r="DYP87" s="190"/>
      <c r="DYQ87" s="190"/>
      <c r="DYR87" s="190"/>
      <c r="DYS87" s="190"/>
      <c r="DYT87" s="190"/>
      <c r="DYU87" s="190"/>
      <c r="DYV87" s="190"/>
      <c r="DYW87" s="190"/>
      <c r="DYX87" s="190"/>
      <c r="DYY87" s="190"/>
      <c r="DYZ87" s="190"/>
      <c r="DZA87" s="190"/>
      <c r="DZB87" s="190"/>
      <c r="DZC87" s="190"/>
      <c r="DZD87" s="190"/>
      <c r="DZE87" s="190"/>
      <c r="DZF87" s="190"/>
      <c r="DZG87" s="190"/>
      <c r="DZH87" s="190"/>
      <c r="DZI87" s="190"/>
      <c r="DZJ87" s="190"/>
      <c r="DZK87" s="190"/>
      <c r="DZL87" s="190"/>
      <c r="DZM87" s="190"/>
      <c r="DZN87" s="190"/>
      <c r="DZO87" s="190"/>
      <c r="DZP87" s="190"/>
      <c r="DZQ87" s="190"/>
      <c r="DZR87" s="190"/>
      <c r="DZS87" s="190"/>
      <c r="DZT87" s="190"/>
      <c r="DZU87" s="190"/>
      <c r="DZV87" s="190"/>
      <c r="DZW87" s="190"/>
      <c r="DZX87" s="190"/>
      <c r="DZY87" s="190"/>
      <c r="DZZ87" s="190"/>
      <c r="EAA87" s="190"/>
      <c r="EAB87" s="190"/>
      <c r="EAC87" s="190"/>
      <c r="EAD87" s="190"/>
      <c r="EAE87" s="190"/>
      <c r="EAF87" s="190"/>
      <c r="EAG87" s="190"/>
      <c r="EAH87" s="190"/>
      <c r="EAI87" s="190"/>
      <c r="EAJ87" s="190"/>
      <c r="EAK87" s="190"/>
      <c r="EAL87" s="190"/>
      <c r="EAM87" s="190"/>
      <c r="EAN87" s="190"/>
      <c r="EAO87" s="190"/>
      <c r="EAP87" s="190"/>
      <c r="EAQ87" s="190"/>
      <c r="EAR87" s="190"/>
      <c r="EAS87" s="190"/>
      <c r="EAT87" s="190"/>
      <c r="EAU87" s="190"/>
      <c r="EAV87" s="190"/>
      <c r="EAW87" s="190"/>
      <c r="EAX87" s="190"/>
      <c r="EAY87" s="190"/>
      <c r="EAZ87" s="190"/>
      <c r="EBA87" s="190"/>
      <c r="EBB87" s="190"/>
      <c r="EBC87" s="190"/>
      <c r="EBD87" s="190"/>
      <c r="EBE87" s="190"/>
      <c r="EBF87" s="190"/>
      <c r="EBG87" s="190"/>
      <c r="EBH87" s="190"/>
      <c r="EBI87" s="190"/>
      <c r="EBJ87" s="190"/>
      <c r="EBK87" s="190"/>
      <c r="EBL87" s="190"/>
      <c r="EBM87" s="190"/>
      <c r="EBN87" s="190"/>
      <c r="EBO87" s="190"/>
      <c r="EBP87" s="190"/>
      <c r="EBQ87" s="190"/>
      <c r="EBR87" s="190"/>
      <c r="EBS87" s="190"/>
      <c r="EBT87" s="190"/>
      <c r="EBU87" s="190"/>
      <c r="EBV87" s="190"/>
      <c r="EBW87" s="190"/>
      <c r="EBX87" s="190"/>
      <c r="EBY87" s="190"/>
      <c r="EBZ87" s="190"/>
      <c r="ECA87" s="190"/>
      <c r="ECB87" s="190"/>
      <c r="ECC87" s="190"/>
      <c r="ECD87" s="190"/>
      <c r="ECE87" s="190"/>
      <c r="ECF87" s="190"/>
      <c r="ECG87" s="190"/>
      <c r="ECH87" s="190"/>
      <c r="ECI87" s="190"/>
      <c r="ECJ87" s="190"/>
      <c r="ECK87" s="190"/>
      <c r="ECL87" s="190"/>
      <c r="ECM87" s="190"/>
      <c r="ECN87" s="190"/>
      <c r="ECO87" s="190"/>
      <c r="ECP87" s="190"/>
      <c r="ECQ87" s="190"/>
      <c r="ECR87" s="190"/>
      <c r="ECS87" s="190"/>
      <c r="ECT87" s="190"/>
      <c r="ECU87" s="190"/>
      <c r="ECV87" s="190"/>
      <c r="ECW87" s="190"/>
      <c r="ECX87" s="190"/>
      <c r="ECY87" s="190"/>
      <c r="ECZ87" s="190"/>
      <c r="EDA87" s="190"/>
      <c r="EDB87" s="190"/>
      <c r="EDC87" s="190"/>
      <c r="EDD87" s="190"/>
      <c r="EDE87" s="190"/>
      <c r="EDF87" s="190"/>
      <c r="EDG87" s="190"/>
      <c r="EDH87" s="190"/>
      <c r="EDI87" s="190"/>
      <c r="EDJ87" s="190"/>
      <c r="EDK87" s="190"/>
      <c r="EDL87" s="190"/>
      <c r="EDM87" s="190"/>
      <c r="EDN87" s="190"/>
      <c r="EDO87" s="190"/>
      <c r="EDP87" s="190"/>
      <c r="EDQ87" s="190"/>
      <c r="EDR87" s="190"/>
      <c r="EDS87" s="190"/>
      <c r="EDT87" s="190"/>
      <c r="EDU87" s="190"/>
      <c r="EDV87" s="190"/>
      <c r="EDW87" s="190"/>
      <c r="EDX87" s="190"/>
      <c r="EDY87" s="190"/>
      <c r="EDZ87" s="190"/>
      <c r="EEA87" s="190"/>
      <c r="EEB87" s="190"/>
      <c r="EEC87" s="190"/>
      <c r="EED87" s="190"/>
      <c r="EEE87" s="190"/>
      <c r="EEF87" s="190"/>
      <c r="EEG87" s="190"/>
      <c r="EEH87" s="190"/>
      <c r="EEI87" s="190"/>
      <c r="EEJ87" s="190"/>
      <c r="EEK87" s="190"/>
      <c r="EEL87" s="190"/>
      <c r="EEM87" s="190"/>
      <c r="EEN87" s="190"/>
      <c r="EEO87" s="190"/>
      <c r="EEP87" s="190"/>
      <c r="EEQ87" s="190"/>
      <c r="EER87" s="190"/>
      <c r="EES87" s="190"/>
      <c r="EET87" s="190"/>
      <c r="EEU87" s="190"/>
      <c r="EEV87" s="190"/>
      <c r="EEW87" s="190"/>
      <c r="EEX87" s="190"/>
      <c r="EEY87" s="190"/>
      <c r="EEZ87" s="190"/>
      <c r="EFA87" s="190"/>
      <c r="EFB87" s="190"/>
      <c r="EFC87" s="190"/>
      <c r="EFD87" s="190"/>
      <c r="EFE87" s="190"/>
      <c r="EFF87" s="190"/>
      <c r="EFG87" s="190"/>
      <c r="EFH87" s="190"/>
      <c r="EFI87" s="190"/>
      <c r="EFJ87" s="190"/>
      <c r="EFK87" s="190"/>
      <c r="EFL87" s="190"/>
      <c r="EFM87" s="190"/>
      <c r="EFN87" s="190"/>
      <c r="EFO87" s="190"/>
      <c r="EFP87" s="190"/>
      <c r="EFQ87" s="190"/>
      <c r="EFR87" s="190"/>
      <c r="EFS87" s="190"/>
      <c r="EFT87" s="190"/>
      <c r="EFU87" s="190"/>
      <c r="EFV87" s="190"/>
      <c r="EFW87" s="190"/>
      <c r="EFX87" s="190"/>
      <c r="EFY87" s="190"/>
      <c r="EFZ87" s="190"/>
      <c r="EGA87" s="190"/>
      <c r="EGB87" s="190"/>
      <c r="EGC87" s="190"/>
      <c r="EGD87" s="190"/>
      <c r="EGE87" s="190"/>
      <c r="EGF87" s="190"/>
      <c r="EGG87" s="190"/>
      <c r="EGH87" s="190"/>
      <c r="EGI87" s="190"/>
      <c r="EGJ87" s="190"/>
      <c r="EGK87" s="190"/>
      <c r="EGL87" s="190"/>
      <c r="EGM87" s="190"/>
      <c r="EGN87" s="190"/>
      <c r="EGO87" s="190"/>
      <c r="EGP87" s="190"/>
      <c r="EGQ87" s="190"/>
      <c r="EGR87" s="190"/>
      <c r="EGS87" s="190"/>
      <c r="EGT87" s="190"/>
      <c r="EGU87" s="190"/>
      <c r="EGV87" s="190"/>
      <c r="EGW87" s="190"/>
      <c r="EGX87" s="190"/>
      <c r="EGY87" s="190"/>
      <c r="EGZ87" s="190"/>
      <c r="EHA87" s="190"/>
      <c r="EHB87" s="190"/>
      <c r="EHC87" s="190"/>
      <c r="EHD87" s="190"/>
      <c r="EHE87" s="190"/>
      <c r="EHF87" s="190"/>
      <c r="EHG87" s="190"/>
      <c r="EHH87" s="190"/>
      <c r="EHI87" s="190"/>
      <c r="EHJ87" s="190"/>
      <c r="EHK87" s="190"/>
      <c r="EHL87" s="190"/>
      <c r="EHM87" s="190"/>
      <c r="EHN87" s="190"/>
      <c r="EHO87" s="190"/>
      <c r="EHP87" s="190"/>
      <c r="EHQ87" s="190"/>
      <c r="EHR87" s="190"/>
      <c r="EHS87" s="190"/>
      <c r="EHT87" s="190"/>
      <c r="EHU87" s="190"/>
      <c r="EHV87" s="190"/>
      <c r="EHW87" s="190"/>
      <c r="EHX87" s="190"/>
      <c r="EHY87" s="190"/>
      <c r="EHZ87" s="190"/>
      <c r="EIA87" s="190"/>
      <c r="EIB87" s="190"/>
      <c r="EIC87" s="190"/>
      <c r="EID87" s="190"/>
      <c r="EIE87" s="190"/>
      <c r="EIF87" s="190"/>
      <c r="EIG87" s="190"/>
      <c r="EIH87" s="190"/>
      <c r="EII87" s="190"/>
      <c r="EIJ87" s="190"/>
      <c r="EIK87" s="190"/>
      <c r="EIL87" s="190"/>
      <c r="EIM87" s="190"/>
      <c r="EIN87" s="190"/>
      <c r="EIO87" s="190"/>
      <c r="EIP87" s="190"/>
      <c r="EIQ87" s="190"/>
      <c r="EIR87" s="190"/>
      <c r="EIS87" s="190"/>
      <c r="EIT87" s="190"/>
      <c r="EIU87" s="190"/>
      <c r="EIV87" s="190"/>
      <c r="EIW87" s="190"/>
      <c r="EIX87" s="190"/>
      <c r="EIY87" s="190"/>
      <c r="EIZ87" s="190"/>
      <c r="EJA87" s="190"/>
      <c r="EJB87" s="190"/>
      <c r="EJC87" s="190"/>
      <c r="EJD87" s="190"/>
      <c r="EJE87" s="190"/>
      <c r="EJF87" s="190"/>
      <c r="EJG87" s="190"/>
      <c r="EJH87" s="190"/>
      <c r="EJI87" s="190"/>
      <c r="EJJ87" s="190"/>
      <c r="EJK87" s="190"/>
      <c r="EJL87" s="190"/>
      <c r="EJM87" s="190"/>
      <c r="EJN87" s="190"/>
      <c r="EJO87" s="190"/>
      <c r="EJP87" s="190"/>
      <c r="EJQ87" s="190"/>
      <c r="EJR87" s="190"/>
      <c r="EJS87" s="190"/>
      <c r="EJT87" s="190"/>
      <c r="EJU87" s="190"/>
      <c r="EJV87" s="190"/>
      <c r="EJW87" s="190"/>
      <c r="EJX87" s="190"/>
      <c r="EJY87" s="190"/>
      <c r="EJZ87" s="190"/>
      <c r="EKA87" s="190"/>
      <c r="EKB87" s="190"/>
      <c r="EKC87" s="190"/>
      <c r="EKD87" s="190"/>
      <c r="EKE87" s="190"/>
      <c r="EKF87" s="190"/>
      <c r="EKG87" s="190"/>
      <c r="EKH87" s="190"/>
      <c r="EKI87" s="190"/>
      <c r="EKJ87" s="190"/>
      <c r="EKK87" s="190"/>
      <c r="EKL87" s="190"/>
      <c r="EKM87" s="190"/>
      <c r="EKN87" s="190"/>
      <c r="EKO87" s="190"/>
      <c r="EKP87" s="190"/>
      <c r="EKQ87" s="190"/>
      <c r="EKR87" s="190"/>
      <c r="EKS87" s="190"/>
      <c r="EKT87" s="190"/>
      <c r="EKU87" s="190"/>
      <c r="EKV87" s="190"/>
      <c r="EKW87" s="190"/>
      <c r="EKX87" s="190"/>
      <c r="EKY87" s="190"/>
      <c r="EKZ87" s="190"/>
      <c r="ELA87" s="190"/>
      <c r="ELB87" s="190"/>
      <c r="ELC87" s="190"/>
      <c r="ELD87" s="190"/>
      <c r="ELE87" s="190"/>
      <c r="ELF87" s="190"/>
      <c r="ELG87" s="190"/>
      <c r="ELH87" s="190"/>
      <c r="ELI87" s="190"/>
      <c r="ELJ87" s="190"/>
      <c r="ELK87" s="190"/>
      <c r="ELL87" s="190"/>
      <c r="ELM87" s="190"/>
      <c r="ELN87" s="190"/>
      <c r="ELO87" s="190"/>
      <c r="ELP87" s="190"/>
      <c r="ELQ87" s="190"/>
      <c r="ELR87" s="190"/>
      <c r="ELS87" s="190"/>
      <c r="ELT87" s="190"/>
      <c r="ELU87" s="190"/>
      <c r="ELV87" s="190"/>
      <c r="ELW87" s="190"/>
      <c r="ELX87" s="190"/>
      <c r="ELY87" s="190"/>
      <c r="ELZ87" s="190"/>
      <c r="EMA87" s="190"/>
      <c r="EMB87" s="190"/>
      <c r="EMC87" s="190"/>
      <c r="EMD87" s="190"/>
      <c r="EME87" s="190"/>
      <c r="EMF87" s="190"/>
      <c r="EMG87" s="190"/>
      <c r="EMH87" s="190"/>
      <c r="EMI87" s="190"/>
      <c r="EMJ87" s="190"/>
      <c r="EMK87" s="190"/>
      <c r="EML87" s="190"/>
      <c r="EMM87" s="190"/>
      <c r="EMN87" s="190"/>
      <c r="EMO87" s="190"/>
      <c r="EMP87" s="190"/>
      <c r="EMQ87" s="190"/>
      <c r="EMR87" s="190"/>
      <c r="EMS87" s="190"/>
      <c r="EMT87" s="190"/>
      <c r="EMU87" s="190"/>
      <c r="EMV87" s="190"/>
      <c r="EMW87" s="190"/>
      <c r="EMX87" s="190"/>
      <c r="EMY87" s="190"/>
      <c r="EMZ87" s="190"/>
      <c r="ENA87" s="190"/>
      <c r="ENB87" s="190"/>
      <c r="ENC87" s="190"/>
      <c r="END87" s="190"/>
      <c r="ENE87" s="190"/>
      <c r="ENF87" s="190"/>
      <c r="ENG87" s="190"/>
      <c r="ENH87" s="190"/>
      <c r="ENI87" s="190"/>
      <c r="ENJ87" s="190"/>
      <c r="ENK87" s="190"/>
      <c r="ENL87" s="190"/>
      <c r="ENM87" s="190"/>
      <c r="ENN87" s="190"/>
      <c r="ENO87" s="190"/>
      <c r="ENP87" s="190"/>
      <c r="ENQ87" s="190"/>
      <c r="ENR87" s="190"/>
      <c r="ENS87" s="190"/>
      <c r="ENT87" s="190"/>
      <c r="ENU87" s="190"/>
      <c r="ENV87" s="190"/>
      <c r="ENW87" s="190"/>
      <c r="ENX87" s="190"/>
      <c r="ENY87" s="190"/>
      <c r="ENZ87" s="190"/>
      <c r="EOA87" s="190"/>
      <c r="EOB87" s="190"/>
      <c r="EOC87" s="190"/>
      <c r="EOD87" s="190"/>
      <c r="EOE87" s="190"/>
      <c r="EOF87" s="190"/>
      <c r="EOG87" s="190"/>
      <c r="EOH87" s="190"/>
      <c r="EOI87" s="190"/>
      <c r="EOJ87" s="190"/>
      <c r="EOK87" s="190"/>
      <c r="EOL87" s="190"/>
      <c r="EOM87" s="190"/>
      <c r="EON87" s="190"/>
      <c r="EOO87" s="190"/>
      <c r="EOP87" s="190"/>
      <c r="EOQ87" s="190"/>
      <c r="EOR87" s="190"/>
      <c r="EOS87" s="190"/>
      <c r="EOT87" s="190"/>
      <c r="EOU87" s="190"/>
      <c r="EOV87" s="190"/>
      <c r="EOW87" s="190"/>
      <c r="EOX87" s="190"/>
      <c r="EOY87" s="190"/>
      <c r="EOZ87" s="190"/>
      <c r="EPA87" s="190"/>
      <c r="EPB87" s="190"/>
      <c r="EPC87" s="190"/>
      <c r="EPD87" s="190"/>
      <c r="EPE87" s="190"/>
      <c r="EPF87" s="190"/>
      <c r="EPG87" s="190"/>
      <c r="EPH87" s="190"/>
      <c r="EPI87" s="190"/>
      <c r="EPJ87" s="190"/>
      <c r="EPK87" s="190"/>
      <c r="EPL87" s="190"/>
      <c r="EPM87" s="190"/>
      <c r="EPN87" s="190"/>
      <c r="EPO87" s="190"/>
      <c r="EPP87" s="190"/>
      <c r="EPQ87" s="190"/>
      <c r="EPR87" s="190"/>
      <c r="EPS87" s="190"/>
      <c r="EPT87" s="190"/>
      <c r="EPU87" s="190"/>
      <c r="EPV87" s="190"/>
      <c r="EPW87" s="190"/>
      <c r="EPX87" s="190"/>
      <c r="EPY87" s="190"/>
      <c r="EPZ87" s="190"/>
      <c r="EQA87" s="190"/>
      <c r="EQB87" s="190"/>
      <c r="EQC87" s="190"/>
      <c r="EQD87" s="190"/>
      <c r="EQE87" s="190"/>
      <c r="EQF87" s="190"/>
      <c r="EQG87" s="190"/>
      <c r="EQH87" s="190"/>
      <c r="EQI87" s="190"/>
      <c r="EQJ87" s="190"/>
      <c r="EQK87" s="190"/>
      <c r="EQL87" s="190"/>
      <c r="EQM87" s="190"/>
      <c r="EQN87" s="190"/>
      <c r="EQO87" s="190"/>
      <c r="EQP87" s="190"/>
      <c r="EQQ87" s="190"/>
      <c r="EQR87" s="190"/>
      <c r="EQS87" s="190"/>
      <c r="EQT87" s="190"/>
      <c r="EQU87" s="190"/>
      <c r="EQV87" s="190"/>
      <c r="EQW87" s="190"/>
      <c r="EQX87" s="190"/>
      <c r="EQY87" s="190"/>
      <c r="EQZ87" s="190"/>
      <c r="ERA87" s="190"/>
      <c r="ERB87" s="190"/>
      <c r="ERC87" s="190"/>
      <c r="ERD87" s="190"/>
      <c r="ERE87" s="190"/>
      <c r="ERF87" s="190"/>
      <c r="ERG87" s="190"/>
      <c r="ERH87" s="190"/>
      <c r="ERI87" s="190"/>
      <c r="ERJ87" s="190"/>
      <c r="ERK87" s="190"/>
      <c r="ERL87" s="190"/>
      <c r="ERM87" s="190"/>
      <c r="ERN87" s="190"/>
      <c r="ERO87" s="190"/>
      <c r="ERP87" s="190"/>
      <c r="ERQ87" s="190"/>
      <c r="ERR87" s="190"/>
      <c r="ERS87" s="190"/>
      <c r="ERT87" s="190"/>
      <c r="ERU87" s="190"/>
      <c r="ERV87" s="190"/>
      <c r="ERW87" s="190"/>
      <c r="ERX87" s="190"/>
      <c r="ERY87" s="190"/>
      <c r="ERZ87" s="190"/>
      <c r="ESA87" s="190"/>
      <c r="ESB87" s="190"/>
      <c r="ESC87" s="190"/>
      <c r="ESD87" s="190"/>
      <c r="ESE87" s="190"/>
      <c r="ESF87" s="190"/>
      <c r="ESG87" s="190"/>
      <c r="ESH87" s="190"/>
      <c r="ESI87" s="190"/>
      <c r="ESJ87" s="190"/>
      <c r="ESK87" s="190"/>
      <c r="ESL87" s="190"/>
      <c r="ESM87" s="190"/>
      <c r="ESN87" s="190"/>
      <c r="ESO87" s="190"/>
      <c r="ESP87" s="190"/>
      <c r="ESQ87" s="190"/>
      <c r="ESR87" s="190"/>
      <c r="ESS87" s="190"/>
      <c r="EST87" s="190"/>
      <c r="ESU87" s="190"/>
      <c r="ESV87" s="190"/>
      <c r="ESW87" s="190"/>
      <c r="ESX87" s="190"/>
      <c r="ESY87" s="190"/>
      <c r="ESZ87" s="190"/>
      <c r="ETA87" s="190"/>
      <c r="ETB87" s="190"/>
      <c r="ETC87" s="190"/>
      <c r="ETD87" s="190"/>
      <c r="ETE87" s="190"/>
      <c r="ETF87" s="190"/>
      <c r="ETG87" s="190"/>
      <c r="ETH87" s="190"/>
      <c r="ETI87" s="190"/>
      <c r="ETJ87" s="190"/>
      <c r="ETK87" s="190"/>
      <c r="ETL87" s="190"/>
      <c r="ETM87" s="190"/>
      <c r="ETN87" s="190"/>
      <c r="ETO87" s="190"/>
      <c r="ETP87" s="190"/>
      <c r="ETQ87" s="190"/>
      <c r="ETR87" s="190"/>
      <c r="ETS87" s="190"/>
      <c r="ETT87" s="190"/>
      <c r="ETU87" s="190"/>
      <c r="ETV87" s="190"/>
      <c r="ETW87" s="190"/>
      <c r="ETX87" s="190"/>
      <c r="ETY87" s="190"/>
      <c r="ETZ87" s="190"/>
      <c r="EUA87" s="190"/>
      <c r="EUB87" s="190"/>
      <c r="EUC87" s="190"/>
      <c r="EUD87" s="190"/>
      <c r="EUE87" s="190"/>
      <c r="EUF87" s="190"/>
      <c r="EUG87" s="190"/>
      <c r="EUH87" s="190"/>
      <c r="EUI87" s="190"/>
      <c r="EUJ87" s="190"/>
      <c r="EUK87" s="190"/>
      <c r="EUL87" s="190"/>
      <c r="EUM87" s="190"/>
      <c r="EUN87" s="190"/>
      <c r="EUO87" s="190"/>
      <c r="EUP87" s="190"/>
      <c r="EUQ87" s="190"/>
      <c r="EUR87" s="190"/>
      <c r="EUS87" s="190"/>
      <c r="EUT87" s="190"/>
      <c r="EUU87" s="190"/>
      <c r="EUV87" s="190"/>
      <c r="EUW87" s="190"/>
      <c r="EUX87" s="190"/>
      <c r="EUY87" s="190"/>
      <c r="EUZ87" s="190"/>
      <c r="EVA87" s="190"/>
      <c r="EVB87" s="190"/>
      <c r="EVC87" s="190"/>
      <c r="EVD87" s="190"/>
      <c r="EVE87" s="190"/>
      <c r="EVF87" s="190"/>
      <c r="EVG87" s="190"/>
      <c r="EVH87" s="190"/>
      <c r="EVI87" s="190"/>
      <c r="EVJ87" s="190"/>
      <c r="EVK87" s="190"/>
      <c r="EVL87" s="190"/>
      <c r="EVM87" s="190"/>
      <c r="EVN87" s="190"/>
      <c r="EVO87" s="190"/>
      <c r="EVP87" s="190"/>
      <c r="EVQ87" s="190"/>
      <c r="EVR87" s="190"/>
      <c r="EVS87" s="190"/>
      <c r="EVT87" s="190"/>
      <c r="EVU87" s="190"/>
      <c r="EVV87" s="190"/>
      <c r="EVW87" s="190"/>
      <c r="EVX87" s="190"/>
      <c r="EVY87" s="190"/>
      <c r="EVZ87" s="190"/>
      <c r="EWA87" s="190"/>
      <c r="EWB87" s="190"/>
      <c r="EWC87" s="190"/>
      <c r="EWD87" s="190"/>
      <c r="EWE87" s="190"/>
      <c r="EWF87" s="190"/>
      <c r="EWG87" s="190"/>
      <c r="EWH87" s="190"/>
      <c r="EWI87" s="190"/>
      <c r="EWJ87" s="190"/>
      <c r="EWK87" s="190"/>
      <c r="EWL87" s="190"/>
      <c r="EWM87" s="190"/>
      <c r="EWN87" s="190"/>
      <c r="EWO87" s="190"/>
      <c r="EWP87" s="190"/>
      <c r="EWQ87" s="190"/>
      <c r="EWR87" s="190"/>
      <c r="EWS87" s="190"/>
      <c r="EWT87" s="190"/>
      <c r="EWU87" s="190"/>
      <c r="EWV87" s="190"/>
      <c r="EWW87" s="190"/>
      <c r="EWX87" s="190"/>
      <c r="EWY87" s="190"/>
      <c r="EWZ87" s="190"/>
      <c r="EXA87" s="190"/>
      <c r="EXB87" s="190"/>
      <c r="EXC87" s="190"/>
      <c r="EXD87" s="190"/>
      <c r="EXE87" s="190"/>
      <c r="EXF87" s="190"/>
      <c r="EXG87" s="190"/>
      <c r="EXH87" s="190"/>
      <c r="EXI87" s="190"/>
      <c r="EXJ87" s="190"/>
      <c r="EXK87" s="190"/>
      <c r="EXL87" s="190"/>
      <c r="EXM87" s="190"/>
      <c r="EXN87" s="190"/>
      <c r="EXO87" s="190"/>
      <c r="EXP87" s="190"/>
      <c r="EXQ87" s="190"/>
      <c r="EXR87" s="190"/>
      <c r="EXS87" s="190"/>
      <c r="EXT87" s="190"/>
      <c r="EXU87" s="190"/>
      <c r="EXV87" s="190"/>
      <c r="EXW87" s="190"/>
      <c r="EXX87" s="190"/>
      <c r="EXY87" s="190"/>
      <c r="EXZ87" s="190"/>
      <c r="EYA87" s="190"/>
      <c r="EYB87" s="190"/>
      <c r="EYC87" s="190"/>
      <c r="EYD87" s="190"/>
      <c r="EYE87" s="190"/>
      <c r="EYF87" s="190"/>
      <c r="EYG87" s="190"/>
      <c r="EYH87" s="190"/>
      <c r="EYI87" s="190"/>
      <c r="EYJ87" s="190"/>
      <c r="EYK87" s="190"/>
      <c r="EYL87" s="190"/>
      <c r="EYM87" s="190"/>
      <c r="EYN87" s="190"/>
      <c r="EYO87" s="190"/>
      <c r="EYP87" s="190"/>
      <c r="EYQ87" s="190"/>
      <c r="EYR87" s="190"/>
      <c r="EYS87" s="190"/>
      <c r="EYT87" s="190"/>
      <c r="EYU87" s="190"/>
      <c r="EYV87" s="190"/>
      <c r="EYW87" s="190"/>
      <c r="EYX87" s="190"/>
      <c r="EYY87" s="190"/>
      <c r="EYZ87" s="190"/>
      <c r="EZA87" s="190"/>
      <c r="EZB87" s="190"/>
      <c r="EZC87" s="190"/>
      <c r="EZD87" s="190"/>
      <c r="EZE87" s="190"/>
      <c r="EZF87" s="190"/>
      <c r="EZG87" s="190"/>
      <c r="EZH87" s="190"/>
      <c r="EZI87" s="190"/>
      <c r="EZJ87" s="190"/>
      <c r="EZK87" s="190"/>
      <c r="EZL87" s="190"/>
      <c r="EZM87" s="190"/>
      <c r="EZN87" s="190"/>
      <c r="EZO87" s="190"/>
      <c r="EZP87" s="190"/>
      <c r="EZQ87" s="190"/>
      <c r="EZR87" s="190"/>
      <c r="EZS87" s="190"/>
      <c r="EZT87" s="190"/>
      <c r="EZU87" s="190"/>
      <c r="EZV87" s="190"/>
      <c r="EZW87" s="190"/>
      <c r="EZX87" s="190"/>
      <c r="EZY87" s="190"/>
      <c r="EZZ87" s="190"/>
      <c r="FAA87" s="190"/>
      <c r="FAB87" s="190"/>
      <c r="FAC87" s="190"/>
      <c r="FAD87" s="190"/>
      <c r="FAE87" s="190"/>
      <c r="FAF87" s="190"/>
      <c r="FAG87" s="190"/>
      <c r="FAH87" s="190"/>
      <c r="FAI87" s="190"/>
      <c r="FAJ87" s="190"/>
      <c r="FAK87" s="190"/>
      <c r="FAL87" s="190"/>
      <c r="FAM87" s="190"/>
      <c r="FAN87" s="190"/>
      <c r="FAO87" s="190"/>
      <c r="FAP87" s="190"/>
      <c r="FAQ87" s="190"/>
      <c r="FAR87" s="190"/>
      <c r="FAS87" s="190"/>
      <c r="FAT87" s="190"/>
      <c r="FAU87" s="190"/>
      <c r="FAV87" s="190"/>
      <c r="FAW87" s="190"/>
      <c r="FAX87" s="190"/>
      <c r="FAY87" s="190"/>
      <c r="FAZ87" s="190"/>
      <c r="FBA87" s="190"/>
      <c r="FBB87" s="190"/>
      <c r="FBC87" s="190"/>
      <c r="FBD87" s="190"/>
      <c r="FBE87" s="190"/>
      <c r="FBF87" s="190"/>
      <c r="FBG87" s="190"/>
      <c r="FBH87" s="190"/>
      <c r="FBI87" s="190"/>
      <c r="FBJ87" s="190"/>
      <c r="FBK87" s="190"/>
      <c r="FBL87" s="190"/>
      <c r="FBM87" s="190"/>
      <c r="FBN87" s="190"/>
      <c r="FBO87" s="190"/>
      <c r="FBP87" s="190"/>
      <c r="FBQ87" s="190"/>
      <c r="FBR87" s="190"/>
      <c r="FBS87" s="190"/>
      <c r="FBT87" s="190"/>
      <c r="FBU87" s="190"/>
      <c r="FBV87" s="190"/>
      <c r="FBW87" s="190"/>
      <c r="FBX87" s="190"/>
      <c r="FBY87" s="190"/>
      <c r="FBZ87" s="190"/>
      <c r="FCA87" s="190"/>
      <c r="FCB87" s="190"/>
      <c r="FCC87" s="190"/>
      <c r="FCD87" s="190"/>
      <c r="FCE87" s="190"/>
      <c r="FCF87" s="190"/>
      <c r="FCG87" s="190"/>
      <c r="FCH87" s="190"/>
      <c r="FCI87" s="190"/>
      <c r="FCJ87" s="190"/>
      <c r="FCK87" s="190"/>
      <c r="FCL87" s="190"/>
      <c r="FCM87" s="190"/>
      <c r="FCN87" s="190"/>
      <c r="FCO87" s="190"/>
      <c r="FCP87" s="190"/>
      <c r="FCQ87" s="190"/>
      <c r="FCR87" s="190"/>
      <c r="FCS87" s="190"/>
      <c r="FCT87" s="190"/>
      <c r="FCU87" s="190"/>
      <c r="FCV87" s="190"/>
      <c r="FCW87" s="190"/>
      <c r="FCX87" s="190"/>
      <c r="FCY87" s="190"/>
      <c r="FCZ87" s="190"/>
      <c r="FDA87" s="190"/>
      <c r="FDB87" s="190"/>
      <c r="FDC87" s="190"/>
      <c r="FDD87" s="190"/>
      <c r="FDE87" s="190"/>
      <c r="FDF87" s="190"/>
      <c r="FDG87" s="190"/>
      <c r="FDH87" s="190"/>
      <c r="FDI87" s="190"/>
      <c r="FDJ87" s="190"/>
      <c r="FDK87" s="190"/>
      <c r="FDL87" s="190"/>
      <c r="FDM87" s="190"/>
      <c r="FDN87" s="190"/>
      <c r="FDO87" s="190"/>
      <c r="FDP87" s="190"/>
      <c r="FDQ87" s="190"/>
      <c r="FDR87" s="190"/>
      <c r="FDS87" s="190"/>
      <c r="FDT87" s="190"/>
      <c r="FDU87" s="190"/>
      <c r="FDV87" s="190"/>
      <c r="FDW87" s="190"/>
      <c r="FDX87" s="190"/>
      <c r="FDY87" s="190"/>
      <c r="FDZ87" s="190"/>
      <c r="FEA87" s="190"/>
      <c r="FEB87" s="190"/>
      <c r="FEC87" s="190"/>
      <c r="FED87" s="190"/>
      <c r="FEE87" s="190"/>
      <c r="FEF87" s="190"/>
      <c r="FEG87" s="190"/>
      <c r="FEH87" s="190"/>
      <c r="FEI87" s="190"/>
      <c r="FEJ87" s="190"/>
      <c r="FEK87" s="190"/>
      <c r="FEL87" s="190"/>
      <c r="FEM87" s="190"/>
      <c r="FEN87" s="190"/>
      <c r="FEO87" s="190"/>
      <c r="FEP87" s="190"/>
      <c r="FEQ87" s="190"/>
      <c r="FER87" s="190"/>
      <c r="FES87" s="190"/>
      <c r="FET87" s="190"/>
      <c r="FEU87" s="190"/>
      <c r="FEV87" s="190"/>
      <c r="FEW87" s="190"/>
      <c r="FEX87" s="190"/>
      <c r="FEY87" s="190"/>
      <c r="FEZ87" s="190"/>
      <c r="FFA87" s="190"/>
      <c r="FFB87" s="190"/>
      <c r="FFC87" s="190"/>
      <c r="FFD87" s="190"/>
      <c r="FFE87" s="190"/>
      <c r="FFF87" s="190"/>
      <c r="FFG87" s="190"/>
      <c r="FFH87" s="190"/>
      <c r="FFI87" s="190"/>
      <c r="FFJ87" s="190"/>
      <c r="FFK87" s="190"/>
      <c r="FFL87" s="190"/>
      <c r="FFM87" s="190"/>
      <c r="FFN87" s="190"/>
      <c r="FFO87" s="190"/>
      <c r="FFP87" s="190"/>
      <c r="FFQ87" s="190"/>
      <c r="FFR87" s="190"/>
      <c r="FFS87" s="190"/>
      <c r="FFT87" s="190"/>
      <c r="FFU87" s="190"/>
      <c r="FFV87" s="190"/>
      <c r="FFW87" s="190"/>
      <c r="FFX87" s="190"/>
      <c r="FFY87" s="190"/>
      <c r="FFZ87" s="190"/>
      <c r="FGA87" s="190"/>
      <c r="FGB87" s="190"/>
      <c r="FGC87" s="190"/>
      <c r="FGD87" s="190"/>
      <c r="FGE87" s="190"/>
      <c r="FGF87" s="190"/>
      <c r="FGG87" s="190"/>
      <c r="FGH87" s="190"/>
      <c r="FGI87" s="190"/>
      <c r="FGJ87" s="190"/>
      <c r="FGK87" s="190"/>
      <c r="FGL87" s="190"/>
      <c r="FGM87" s="190"/>
      <c r="FGN87" s="190"/>
      <c r="FGO87" s="190"/>
      <c r="FGP87" s="190"/>
      <c r="FGQ87" s="190"/>
      <c r="FGR87" s="190"/>
      <c r="FGS87" s="190"/>
      <c r="FGT87" s="190"/>
      <c r="FGU87" s="190"/>
      <c r="FGV87" s="190"/>
      <c r="FGW87" s="190"/>
      <c r="FGX87" s="190"/>
      <c r="FGY87" s="190"/>
      <c r="FGZ87" s="190"/>
      <c r="FHA87" s="190"/>
      <c r="FHB87" s="190"/>
      <c r="FHC87" s="190"/>
      <c r="FHD87" s="190"/>
      <c r="FHE87" s="190"/>
      <c r="FHF87" s="190"/>
      <c r="FHG87" s="190"/>
      <c r="FHH87" s="190"/>
      <c r="FHI87" s="190"/>
      <c r="FHJ87" s="190"/>
      <c r="FHK87" s="190"/>
      <c r="FHL87" s="190"/>
      <c r="FHM87" s="190"/>
      <c r="FHN87" s="190"/>
      <c r="FHO87" s="190"/>
      <c r="FHP87" s="190"/>
      <c r="FHQ87" s="190"/>
      <c r="FHR87" s="190"/>
      <c r="FHS87" s="190"/>
      <c r="FHT87" s="190"/>
      <c r="FHU87" s="190"/>
      <c r="FHV87" s="190"/>
      <c r="FHW87" s="190"/>
      <c r="FHX87" s="190"/>
      <c r="FHY87" s="190"/>
      <c r="FHZ87" s="190"/>
      <c r="FIA87" s="190"/>
      <c r="FIB87" s="190"/>
      <c r="FIC87" s="190"/>
      <c r="FID87" s="190"/>
      <c r="FIE87" s="190"/>
      <c r="FIF87" s="190"/>
      <c r="FIG87" s="190"/>
      <c r="FIH87" s="190"/>
      <c r="FII87" s="190"/>
      <c r="FIJ87" s="190"/>
      <c r="FIK87" s="190"/>
      <c r="FIL87" s="190"/>
      <c r="FIM87" s="190"/>
      <c r="FIN87" s="190"/>
      <c r="FIO87" s="190"/>
      <c r="FIP87" s="190"/>
      <c r="FIQ87" s="190"/>
      <c r="FIR87" s="190"/>
      <c r="FIS87" s="190"/>
      <c r="FIT87" s="190"/>
      <c r="FIU87" s="190"/>
      <c r="FIV87" s="190"/>
      <c r="FIW87" s="190"/>
      <c r="FIX87" s="190"/>
      <c r="FIY87" s="190"/>
      <c r="FIZ87" s="190"/>
      <c r="FJA87" s="190"/>
      <c r="FJB87" s="190"/>
      <c r="FJC87" s="190"/>
      <c r="FJD87" s="190"/>
      <c r="FJE87" s="190"/>
      <c r="FJF87" s="190"/>
      <c r="FJG87" s="190"/>
      <c r="FJH87" s="190"/>
      <c r="FJI87" s="190"/>
      <c r="FJJ87" s="190"/>
      <c r="FJK87" s="190"/>
      <c r="FJL87" s="190"/>
      <c r="FJM87" s="190"/>
      <c r="FJN87" s="190"/>
      <c r="FJO87" s="190"/>
      <c r="FJP87" s="190"/>
      <c r="FJQ87" s="190"/>
      <c r="FJR87" s="190"/>
      <c r="FJS87" s="190"/>
      <c r="FJT87" s="190"/>
      <c r="FJU87" s="190"/>
      <c r="FJV87" s="190"/>
      <c r="FJW87" s="190"/>
      <c r="FJX87" s="190"/>
      <c r="FJY87" s="190"/>
      <c r="FJZ87" s="190"/>
      <c r="FKA87" s="190"/>
      <c r="FKB87" s="190"/>
      <c r="FKC87" s="190"/>
      <c r="FKD87" s="190"/>
      <c r="FKE87" s="190"/>
      <c r="FKF87" s="190"/>
      <c r="FKG87" s="190"/>
      <c r="FKH87" s="190"/>
      <c r="FKI87" s="190"/>
      <c r="FKJ87" s="190"/>
      <c r="FKK87" s="190"/>
      <c r="FKL87" s="190"/>
      <c r="FKM87" s="190"/>
      <c r="FKN87" s="190"/>
      <c r="FKO87" s="190"/>
      <c r="FKP87" s="190"/>
      <c r="FKQ87" s="190"/>
      <c r="FKR87" s="190"/>
      <c r="FKS87" s="190"/>
      <c r="FKT87" s="190"/>
      <c r="FKU87" s="190"/>
      <c r="FKV87" s="190"/>
      <c r="FKW87" s="190"/>
      <c r="FKX87" s="190"/>
      <c r="FKY87" s="190"/>
      <c r="FKZ87" s="190"/>
      <c r="FLA87" s="190"/>
      <c r="FLB87" s="190"/>
      <c r="FLC87" s="190"/>
      <c r="FLD87" s="190"/>
      <c r="FLE87" s="190"/>
      <c r="FLF87" s="190"/>
      <c r="FLG87" s="190"/>
      <c r="FLH87" s="190"/>
      <c r="FLI87" s="190"/>
      <c r="FLJ87" s="190"/>
      <c r="FLK87" s="190"/>
      <c r="FLL87" s="190"/>
      <c r="FLM87" s="190"/>
      <c r="FLN87" s="190"/>
      <c r="FLO87" s="190"/>
      <c r="FLP87" s="190"/>
      <c r="FLQ87" s="190"/>
      <c r="FLR87" s="190"/>
      <c r="FLS87" s="190"/>
      <c r="FLT87" s="190"/>
      <c r="FLU87" s="190"/>
      <c r="FLV87" s="190"/>
      <c r="FLW87" s="190"/>
      <c r="FLX87" s="190"/>
      <c r="FLY87" s="190"/>
      <c r="FLZ87" s="190"/>
      <c r="FMA87" s="190"/>
      <c r="FMB87" s="190"/>
      <c r="FMC87" s="190"/>
      <c r="FMD87" s="190"/>
      <c r="FME87" s="190"/>
      <c r="FMF87" s="190"/>
      <c r="FMG87" s="190"/>
      <c r="FMH87" s="190"/>
      <c r="FMI87" s="190"/>
      <c r="FMJ87" s="190"/>
      <c r="FMK87" s="190"/>
      <c r="FML87" s="190"/>
      <c r="FMM87" s="190"/>
      <c r="FMN87" s="190"/>
      <c r="FMO87" s="190"/>
      <c r="FMP87" s="190"/>
      <c r="FMQ87" s="190"/>
      <c r="FMR87" s="190"/>
      <c r="FMS87" s="190"/>
      <c r="FMT87" s="190"/>
      <c r="FMU87" s="190"/>
      <c r="FMV87" s="190"/>
      <c r="FMW87" s="190"/>
      <c r="FMX87" s="190"/>
      <c r="FMY87" s="190"/>
      <c r="FMZ87" s="190"/>
      <c r="FNA87" s="190"/>
      <c r="FNB87" s="190"/>
      <c r="FNC87" s="190"/>
      <c r="FND87" s="190"/>
      <c r="FNE87" s="190"/>
      <c r="FNF87" s="190"/>
      <c r="FNG87" s="190"/>
      <c r="FNH87" s="190"/>
      <c r="FNI87" s="190"/>
      <c r="FNJ87" s="190"/>
      <c r="FNK87" s="190"/>
      <c r="FNL87" s="190"/>
      <c r="FNM87" s="190"/>
      <c r="FNN87" s="190"/>
      <c r="FNO87" s="190"/>
      <c r="FNP87" s="190"/>
      <c r="FNQ87" s="190"/>
      <c r="FNR87" s="190"/>
      <c r="FNS87" s="190"/>
      <c r="FNT87" s="190"/>
      <c r="FNU87" s="190"/>
      <c r="FNV87" s="190"/>
      <c r="FNW87" s="190"/>
      <c r="FNX87" s="190"/>
      <c r="FNY87" s="190"/>
      <c r="FNZ87" s="190"/>
      <c r="FOA87" s="190"/>
      <c r="FOB87" s="190"/>
      <c r="FOC87" s="190"/>
      <c r="FOD87" s="190"/>
      <c r="FOE87" s="190"/>
      <c r="FOF87" s="190"/>
      <c r="FOG87" s="190"/>
      <c r="FOH87" s="190"/>
      <c r="FOI87" s="190"/>
      <c r="FOJ87" s="190"/>
      <c r="FOK87" s="190"/>
      <c r="FOL87" s="190"/>
      <c r="FOM87" s="190"/>
      <c r="FON87" s="190"/>
      <c r="FOO87" s="190"/>
      <c r="FOP87" s="190"/>
      <c r="FOQ87" s="190"/>
      <c r="FOR87" s="190"/>
      <c r="FOS87" s="190"/>
      <c r="FOT87" s="190"/>
      <c r="FOU87" s="190"/>
      <c r="FOV87" s="190"/>
      <c r="FOW87" s="190"/>
      <c r="FOX87" s="190"/>
      <c r="FOY87" s="190"/>
      <c r="FOZ87" s="190"/>
      <c r="FPA87" s="190"/>
      <c r="FPB87" s="190"/>
      <c r="FPC87" s="190"/>
      <c r="FPD87" s="190"/>
      <c r="FPE87" s="190"/>
      <c r="FPF87" s="190"/>
      <c r="FPG87" s="190"/>
      <c r="FPH87" s="190"/>
      <c r="FPI87" s="190"/>
      <c r="FPJ87" s="190"/>
      <c r="FPK87" s="190"/>
      <c r="FPL87" s="190"/>
      <c r="FPM87" s="190"/>
      <c r="FPN87" s="190"/>
      <c r="FPO87" s="190"/>
      <c r="FPP87" s="190"/>
      <c r="FPQ87" s="190"/>
      <c r="FPR87" s="190"/>
      <c r="FPS87" s="190"/>
      <c r="FPT87" s="190"/>
      <c r="FPU87" s="190"/>
      <c r="FPV87" s="190"/>
      <c r="FPW87" s="190"/>
      <c r="FPX87" s="190"/>
      <c r="FPY87" s="190"/>
      <c r="FPZ87" s="190"/>
      <c r="FQA87" s="190"/>
      <c r="FQB87" s="190"/>
      <c r="FQC87" s="190"/>
      <c r="FQD87" s="190"/>
      <c r="FQE87" s="190"/>
      <c r="FQF87" s="190"/>
      <c r="FQG87" s="190"/>
      <c r="FQH87" s="190"/>
      <c r="FQI87" s="190"/>
      <c r="FQJ87" s="190"/>
      <c r="FQK87" s="190"/>
      <c r="FQL87" s="190"/>
      <c r="FQM87" s="190"/>
      <c r="FQN87" s="190"/>
      <c r="FQO87" s="190"/>
      <c r="FQP87" s="190"/>
      <c r="FQQ87" s="190"/>
      <c r="FQR87" s="190"/>
      <c r="FQS87" s="190"/>
      <c r="FQT87" s="190"/>
      <c r="FQU87" s="190"/>
      <c r="FQV87" s="190"/>
      <c r="FQW87" s="190"/>
      <c r="FQX87" s="190"/>
      <c r="FQY87" s="190"/>
      <c r="FQZ87" s="190"/>
      <c r="FRA87" s="190"/>
      <c r="FRB87" s="190"/>
      <c r="FRC87" s="190"/>
      <c r="FRD87" s="190"/>
      <c r="FRE87" s="190"/>
      <c r="FRF87" s="190"/>
      <c r="FRG87" s="190"/>
      <c r="FRH87" s="190"/>
      <c r="FRI87" s="190"/>
      <c r="FRJ87" s="190"/>
      <c r="FRK87" s="190"/>
      <c r="FRL87" s="190"/>
      <c r="FRM87" s="190"/>
      <c r="FRN87" s="190"/>
      <c r="FRO87" s="190"/>
      <c r="FRP87" s="190"/>
      <c r="FRQ87" s="190"/>
      <c r="FRR87" s="190"/>
      <c r="FRS87" s="190"/>
      <c r="FRT87" s="190"/>
      <c r="FRU87" s="190"/>
      <c r="FRV87" s="190"/>
      <c r="FRW87" s="190"/>
      <c r="FRX87" s="190"/>
      <c r="FRY87" s="190"/>
      <c r="FRZ87" s="190"/>
      <c r="FSA87" s="190"/>
      <c r="FSB87" s="190"/>
      <c r="FSC87" s="190"/>
      <c r="FSD87" s="190"/>
      <c r="FSE87" s="190"/>
      <c r="FSF87" s="190"/>
      <c r="FSG87" s="190"/>
      <c r="FSH87" s="190"/>
      <c r="FSI87" s="190"/>
      <c r="FSJ87" s="190"/>
      <c r="FSK87" s="190"/>
      <c r="FSL87" s="190"/>
      <c r="FSM87" s="190"/>
      <c r="FSN87" s="190"/>
      <c r="FSO87" s="190"/>
      <c r="FSP87" s="190"/>
      <c r="FSQ87" s="190"/>
      <c r="FSR87" s="190"/>
      <c r="FSS87" s="190"/>
      <c r="FST87" s="190"/>
      <c r="FSU87" s="190"/>
      <c r="FSV87" s="190"/>
      <c r="FSW87" s="190"/>
      <c r="FSX87" s="190"/>
      <c r="FSY87" s="190"/>
      <c r="FSZ87" s="190"/>
      <c r="FTA87" s="190"/>
      <c r="FTB87" s="190"/>
      <c r="FTC87" s="190"/>
      <c r="FTD87" s="190"/>
      <c r="FTE87" s="190"/>
      <c r="FTF87" s="190"/>
      <c r="FTG87" s="190"/>
      <c r="FTH87" s="190"/>
      <c r="FTI87" s="190"/>
      <c r="FTJ87" s="190"/>
      <c r="FTK87" s="190"/>
      <c r="FTL87" s="190"/>
      <c r="FTM87" s="190"/>
      <c r="FTN87" s="190"/>
      <c r="FTO87" s="190"/>
      <c r="FTP87" s="190"/>
      <c r="FTQ87" s="190"/>
      <c r="FTR87" s="190"/>
      <c r="FTS87" s="190"/>
      <c r="FTT87" s="190"/>
      <c r="FTU87" s="190"/>
      <c r="FTV87" s="190"/>
      <c r="FTW87" s="190"/>
      <c r="FTX87" s="190"/>
      <c r="FTY87" s="190"/>
      <c r="FTZ87" s="190"/>
      <c r="FUA87" s="190"/>
      <c r="FUB87" s="190"/>
      <c r="FUC87" s="190"/>
      <c r="FUD87" s="190"/>
      <c r="FUE87" s="190"/>
      <c r="FUF87" s="190"/>
      <c r="FUG87" s="190"/>
      <c r="FUH87" s="190"/>
      <c r="FUI87" s="190"/>
      <c r="FUJ87" s="190"/>
      <c r="FUK87" s="190"/>
      <c r="FUL87" s="190"/>
      <c r="FUM87" s="190"/>
      <c r="FUN87" s="190"/>
      <c r="FUO87" s="190"/>
      <c r="FUP87" s="190"/>
      <c r="FUQ87" s="190"/>
      <c r="FUR87" s="190"/>
      <c r="FUS87" s="190"/>
      <c r="FUT87" s="190"/>
      <c r="FUU87" s="190"/>
      <c r="FUV87" s="190"/>
      <c r="FUW87" s="190"/>
      <c r="FUX87" s="190"/>
      <c r="FUY87" s="190"/>
      <c r="FUZ87" s="190"/>
      <c r="FVA87" s="190"/>
      <c r="FVB87" s="190"/>
      <c r="FVC87" s="190"/>
      <c r="FVD87" s="190"/>
      <c r="FVE87" s="190"/>
      <c r="FVF87" s="190"/>
      <c r="FVG87" s="190"/>
      <c r="FVH87" s="190"/>
      <c r="FVI87" s="190"/>
      <c r="FVJ87" s="190"/>
      <c r="FVK87" s="190"/>
      <c r="FVL87" s="190"/>
      <c r="FVM87" s="190"/>
      <c r="FVN87" s="190"/>
      <c r="FVO87" s="190"/>
      <c r="FVP87" s="190"/>
      <c r="FVQ87" s="190"/>
      <c r="FVR87" s="190"/>
      <c r="FVS87" s="190"/>
      <c r="FVT87" s="190"/>
      <c r="FVU87" s="190"/>
      <c r="FVV87" s="190"/>
      <c r="FVW87" s="190"/>
      <c r="FVX87" s="190"/>
      <c r="FVY87" s="190"/>
      <c r="FVZ87" s="190"/>
      <c r="FWA87" s="190"/>
      <c r="FWB87" s="190"/>
      <c r="FWC87" s="190"/>
      <c r="FWD87" s="190"/>
      <c r="FWE87" s="190"/>
      <c r="FWF87" s="190"/>
      <c r="FWG87" s="190"/>
      <c r="FWH87" s="190"/>
      <c r="FWI87" s="190"/>
      <c r="FWJ87" s="190"/>
      <c r="FWK87" s="190"/>
      <c r="FWL87" s="190"/>
      <c r="FWM87" s="190"/>
      <c r="FWN87" s="190"/>
      <c r="FWO87" s="190"/>
      <c r="FWP87" s="190"/>
      <c r="FWQ87" s="190"/>
      <c r="FWR87" s="190"/>
      <c r="FWS87" s="190"/>
      <c r="FWT87" s="190"/>
      <c r="FWU87" s="190"/>
      <c r="FWV87" s="190"/>
      <c r="FWW87" s="190"/>
      <c r="FWX87" s="190"/>
      <c r="FWY87" s="190"/>
      <c r="FWZ87" s="190"/>
      <c r="FXA87" s="190"/>
      <c r="FXB87" s="190"/>
      <c r="FXC87" s="190"/>
      <c r="FXD87" s="190"/>
      <c r="FXE87" s="190"/>
      <c r="FXF87" s="190"/>
      <c r="FXG87" s="190"/>
      <c r="FXH87" s="190"/>
      <c r="FXI87" s="190"/>
      <c r="FXJ87" s="190"/>
      <c r="FXK87" s="190"/>
      <c r="FXL87" s="190"/>
      <c r="FXM87" s="190"/>
      <c r="FXN87" s="190"/>
      <c r="FXO87" s="190"/>
      <c r="FXP87" s="190"/>
      <c r="FXQ87" s="190"/>
      <c r="FXR87" s="190"/>
      <c r="FXS87" s="190"/>
      <c r="FXT87" s="190"/>
      <c r="FXU87" s="190"/>
      <c r="FXV87" s="190"/>
      <c r="FXW87" s="190"/>
      <c r="FXX87" s="190"/>
      <c r="FXY87" s="190"/>
      <c r="FXZ87" s="190"/>
      <c r="FYA87" s="190"/>
      <c r="FYB87" s="190"/>
      <c r="FYC87" s="190"/>
      <c r="FYD87" s="190"/>
      <c r="FYE87" s="190"/>
      <c r="FYF87" s="190"/>
      <c r="FYG87" s="190"/>
      <c r="FYH87" s="190"/>
      <c r="FYI87" s="190"/>
      <c r="FYJ87" s="190"/>
      <c r="FYK87" s="190"/>
      <c r="FYL87" s="190"/>
      <c r="FYM87" s="190"/>
      <c r="FYN87" s="190"/>
      <c r="FYO87" s="190"/>
      <c r="FYP87" s="190"/>
      <c r="FYQ87" s="190"/>
      <c r="FYR87" s="190"/>
      <c r="FYS87" s="190"/>
      <c r="FYT87" s="190"/>
      <c r="FYU87" s="190"/>
      <c r="FYV87" s="190"/>
      <c r="FYW87" s="190"/>
      <c r="FYX87" s="190"/>
      <c r="FYY87" s="190"/>
      <c r="FYZ87" s="190"/>
      <c r="FZA87" s="190"/>
      <c r="FZB87" s="190"/>
      <c r="FZC87" s="190"/>
      <c r="FZD87" s="190"/>
      <c r="FZE87" s="190"/>
      <c r="FZF87" s="190"/>
      <c r="FZG87" s="190"/>
      <c r="FZH87" s="190"/>
      <c r="FZI87" s="190"/>
      <c r="FZJ87" s="190"/>
      <c r="FZK87" s="190"/>
      <c r="FZL87" s="190"/>
      <c r="FZM87" s="190"/>
      <c r="FZN87" s="190"/>
      <c r="FZO87" s="190"/>
      <c r="FZP87" s="190"/>
      <c r="FZQ87" s="190"/>
      <c r="FZR87" s="190"/>
      <c r="FZS87" s="190"/>
      <c r="FZT87" s="190"/>
      <c r="FZU87" s="190"/>
      <c r="FZV87" s="190"/>
      <c r="FZW87" s="190"/>
      <c r="FZX87" s="190"/>
      <c r="FZY87" s="190"/>
      <c r="FZZ87" s="190"/>
      <c r="GAA87" s="190"/>
      <c r="GAB87" s="190"/>
      <c r="GAC87" s="190"/>
      <c r="GAD87" s="190"/>
      <c r="GAE87" s="190"/>
      <c r="GAF87" s="190"/>
      <c r="GAG87" s="190"/>
      <c r="GAH87" s="190"/>
      <c r="GAI87" s="190"/>
      <c r="GAJ87" s="190"/>
      <c r="GAK87" s="190"/>
      <c r="GAL87" s="190"/>
      <c r="GAM87" s="190"/>
      <c r="GAN87" s="190"/>
      <c r="GAO87" s="190"/>
      <c r="GAP87" s="190"/>
      <c r="GAQ87" s="190"/>
      <c r="GAR87" s="190"/>
      <c r="GAS87" s="190"/>
      <c r="GAT87" s="190"/>
      <c r="GAU87" s="190"/>
      <c r="GAV87" s="190"/>
      <c r="GAW87" s="190"/>
      <c r="GAX87" s="190"/>
      <c r="GAY87" s="190"/>
      <c r="GAZ87" s="190"/>
      <c r="GBA87" s="190"/>
      <c r="GBB87" s="190"/>
      <c r="GBC87" s="190"/>
      <c r="GBD87" s="190"/>
      <c r="GBE87" s="190"/>
      <c r="GBF87" s="190"/>
      <c r="GBG87" s="190"/>
      <c r="GBH87" s="190"/>
      <c r="GBI87" s="190"/>
      <c r="GBJ87" s="190"/>
      <c r="GBK87" s="190"/>
      <c r="GBL87" s="190"/>
      <c r="GBM87" s="190"/>
      <c r="GBN87" s="190"/>
      <c r="GBO87" s="190"/>
      <c r="GBP87" s="190"/>
      <c r="GBQ87" s="190"/>
      <c r="GBR87" s="190"/>
      <c r="GBS87" s="190"/>
      <c r="GBT87" s="190"/>
      <c r="GBU87" s="190"/>
      <c r="GBV87" s="190"/>
      <c r="GBW87" s="190"/>
      <c r="GBX87" s="190"/>
      <c r="GBY87" s="190"/>
      <c r="GBZ87" s="190"/>
      <c r="GCA87" s="190"/>
      <c r="GCB87" s="190"/>
      <c r="GCC87" s="190"/>
      <c r="GCD87" s="190"/>
      <c r="GCE87" s="190"/>
      <c r="GCF87" s="190"/>
      <c r="GCG87" s="190"/>
      <c r="GCH87" s="190"/>
      <c r="GCI87" s="190"/>
      <c r="GCJ87" s="190"/>
      <c r="GCK87" s="190"/>
      <c r="GCL87" s="190"/>
      <c r="GCM87" s="190"/>
      <c r="GCN87" s="190"/>
      <c r="GCO87" s="190"/>
      <c r="GCP87" s="190"/>
      <c r="GCQ87" s="190"/>
      <c r="GCR87" s="190"/>
      <c r="GCS87" s="190"/>
      <c r="GCT87" s="190"/>
      <c r="GCU87" s="190"/>
      <c r="GCV87" s="190"/>
      <c r="GCW87" s="190"/>
      <c r="GCX87" s="190"/>
      <c r="GCY87" s="190"/>
      <c r="GCZ87" s="190"/>
      <c r="GDA87" s="190"/>
      <c r="GDB87" s="190"/>
      <c r="GDC87" s="190"/>
      <c r="GDD87" s="190"/>
      <c r="GDE87" s="190"/>
      <c r="GDF87" s="190"/>
      <c r="GDG87" s="190"/>
      <c r="GDH87" s="190"/>
      <c r="GDI87" s="190"/>
      <c r="GDJ87" s="190"/>
      <c r="GDK87" s="190"/>
      <c r="GDL87" s="190"/>
      <c r="GDM87" s="190"/>
      <c r="GDN87" s="190"/>
      <c r="GDO87" s="190"/>
      <c r="GDP87" s="190"/>
      <c r="GDQ87" s="190"/>
      <c r="GDR87" s="190"/>
      <c r="GDS87" s="190"/>
      <c r="GDT87" s="190"/>
      <c r="GDU87" s="190"/>
      <c r="GDV87" s="190"/>
      <c r="GDW87" s="190"/>
      <c r="GDX87" s="190"/>
      <c r="GDY87" s="190"/>
      <c r="GDZ87" s="190"/>
      <c r="GEA87" s="190"/>
      <c r="GEB87" s="190"/>
      <c r="GEC87" s="190"/>
      <c r="GED87" s="190"/>
      <c r="GEE87" s="190"/>
      <c r="GEF87" s="190"/>
      <c r="GEG87" s="190"/>
      <c r="GEH87" s="190"/>
      <c r="GEI87" s="190"/>
      <c r="GEJ87" s="190"/>
      <c r="GEK87" s="190"/>
      <c r="GEL87" s="190"/>
      <c r="GEM87" s="190"/>
      <c r="GEN87" s="190"/>
      <c r="GEO87" s="190"/>
      <c r="GEP87" s="190"/>
      <c r="GEQ87" s="190"/>
      <c r="GER87" s="190"/>
      <c r="GES87" s="190"/>
      <c r="GET87" s="190"/>
      <c r="GEU87" s="190"/>
      <c r="GEV87" s="190"/>
      <c r="GEW87" s="190"/>
      <c r="GEX87" s="190"/>
      <c r="GEY87" s="190"/>
      <c r="GEZ87" s="190"/>
      <c r="GFA87" s="190"/>
      <c r="GFB87" s="190"/>
      <c r="GFC87" s="190"/>
      <c r="GFD87" s="190"/>
      <c r="GFE87" s="190"/>
      <c r="GFF87" s="190"/>
      <c r="GFG87" s="190"/>
      <c r="GFH87" s="190"/>
      <c r="GFI87" s="190"/>
      <c r="GFJ87" s="190"/>
      <c r="GFK87" s="190"/>
      <c r="GFL87" s="190"/>
      <c r="GFM87" s="190"/>
      <c r="GFN87" s="190"/>
      <c r="GFO87" s="190"/>
      <c r="GFP87" s="190"/>
      <c r="GFQ87" s="190"/>
      <c r="GFR87" s="190"/>
      <c r="GFS87" s="190"/>
      <c r="GFT87" s="190"/>
      <c r="GFU87" s="190"/>
      <c r="GFV87" s="190"/>
      <c r="GFW87" s="190"/>
      <c r="GFX87" s="190"/>
      <c r="GFY87" s="190"/>
      <c r="GFZ87" s="190"/>
      <c r="GGA87" s="190"/>
      <c r="GGB87" s="190"/>
      <c r="GGC87" s="190"/>
      <c r="GGD87" s="190"/>
      <c r="GGE87" s="190"/>
      <c r="GGF87" s="190"/>
      <c r="GGG87" s="190"/>
      <c r="GGH87" s="190"/>
      <c r="GGI87" s="190"/>
      <c r="GGJ87" s="190"/>
      <c r="GGK87" s="190"/>
      <c r="GGL87" s="190"/>
      <c r="GGM87" s="190"/>
      <c r="GGN87" s="190"/>
      <c r="GGO87" s="190"/>
      <c r="GGP87" s="190"/>
      <c r="GGQ87" s="190"/>
      <c r="GGR87" s="190"/>
      <c r="GGS87" s="190"/>
      <c r="GGT87" s="190"/>
      <c r="GGU87" s="190"/>
      <c r="GGV87" s="190"/>
      <c r="GGW87" s="190"/>
      <c r="GGX87" s="190"/>
      <c r="GGY87" s="190"/>
      <c r="GGZ87" s="190"/>
      <c r="GHA87" s="190"/>
      <c r="GHB87" s="190"/>
      <c r="GHC87" s="190"/>
      <c r="GHD87" s="190"/>
      <c r="GHE87" s="190"/>
      <c r="GHF87" s="190"/>
      <c r="GHG87" s="190"/>
      <c r="GHH87" s="190"/>
      <c r="GHI87" s="190"/>
      <c r="GHJ87" s="190"/>
      <c r="GHK87" s="190"/>
      <c r="GHL87" s="190"/>
      <c r="GHM87" s="190"/>
      <c r="GHN87" s="190"/>
      <c r="GHO87" s="190"/>
      <c r="GHP87" s="190"/>
      <c r="GHQ87" s="190"/>
      <c r="GHR87" s="190"/>
      <c r="GHS87" s="190"/>
      <c r="GHT87" s="190"/>
      <c r="GHU87" s="190"/>
      <c r="GHV87" s="190"/>
      <c r="GHW87" s="190"/>
      <c r="GHX87" s="190"/>
      <c r="GHY87" s="190"/>
      <c r="GHZ87" s="190"/>
      <c r="GIA87" s="190"/>
      <c r="GIB87" s="190"/>
      <c r="GIC87" s="190"/>
      <c r="GID87" s="190"/>
      <c r="GIE87" s="190"/>
      <c r="GIF87" s="190"/>
      <c r="GIG87" s="190"/>
      <c r="GIH87" s="190"/>
      <c r="GII87" s="190"/>
      <c r="GIJ87" s="190"/>
      <c r="GIK87" s="190"/>
      <c r="GIL87" s="190"/>
      <c r="GIM87" s="190"/>
      <c r="GIN87" s="190"/>
      <c r="GIO87" s="190"/>
      <c r="GIP87" s="190"/>
      <c r="GIQ87" s="190"/>
      <c r="GIR87" s="190"/>
      <c r="GIS87" s="190"/>
      <c r="GIT87" s="190"/>
      <c r="GIU87" s="190"/>
      <c r="GIV87" s="190"/>
      <c r="GIW87" s="190"/>
      <c r="GIX87" s="190"/>
      <c r="GIY87" s="190"/>
      <c r="GIZ87" s="190"/>
      <c r="GJA87" s="190"/>
      <c r="GJB87" s="190"/>
      <c r="GJC87" s="190"/>
      <c r="GJD87" s="190"/>
      <c r="GJE87" s="190"/>
      <c r="GJF87" s="190"/>
      <c r="GJG87" s="190"/>
      <c r="GJH87" s="190"/>
      <c r="GJI87" s="190"/>
      <c r="GJJ87" s="190"/>
      <c r="GJK87" s="190"/>
      <c r="GJL87" s="190"/>
      <c r="GJM87" s="190"/>
      <c r="GJN87" s="190"/>
      <c r="GJO87" s="190"/>
      <c r="GJP87" s="190"/>
      <c r="GJQ87" s="190"/>
      <c r="GJR87" s="190"/>
      <c r="GJS87" s="190"/>
      <c r="GJT87" s="190"/>
      <c r="GJU87" s="190"/>
      <c r="GJV87" s="190"/>
      <c r="GJW87" s="190"/>
      <c r="GJX87" s="190"/>
      <c r="GJY87" s="190"/>
      <c r="GJZ87" s="190"/>
      <c r="GKA87" s="190"/>
      <c r="GKB87" s="190"/>
      <c r="GKC87" s="190"/>
      <c r="GKD87" s="190"/>
      <c r="GKE87" s="190"/>
      <c r="GKF87" s="190"/>
      <c r="GKG87" s="190"/>
      <c r="GKH87" s="190"/>
      <c r="GKI87" s="190"/>
      <c r="GKJ87" s="190"/>
      <c r="GKK87" s="190"/>
      <c r="GKL87" s="190"/>
      <c r="GKM87" s="190"/>
      <c r="GKN87" s="190"/>
      <c r="GKO87" s="190"/>
      <c r="GKP87" s="190"/>
      <c r="GKQ87" s="190"/>
      <c r="GKR87" s="190"/>
      <c r="GKS87" s="190"/>
      <c r="GKT87" s="190"/>
      <c r="GKU87" s="190"/>
      <c r="GKV87" s="190"/>
      <c r="GKW87" s="190"/>
      <c r="GKX87" s="190"/>
      <c r="GKY87" s="190"/>
      <c r="GKZ87" s="190"/>
      <c r="GLA87" s="190"/>
      <c r="GLB87" s="190"/>
      <c r="GLC87" s="190"/>
      <c r="GLD87" s="190"/>
      <c r="GLE87" s="190"/>
      <c r="GLF87" s="190"/>
      <c r="GLG87" s="190"/>
      <c r="GLH87" s="190"/>
      <c r="GLI87" s="190"/>
      <c r="GLJ87" s="190"/>
      <c r="GLK87" s="190"/>
      <c r="GLL87" s="190"/>
      <c r="GLM87" s="190"/>
      <c r="GLN87" s="190"/>
      <c r="GLO87" s="190"/>
      <c r="GLP87" s="190"/>
      <c r="GLQ87" s="190"/>
      <c r="GLR87" s="190"/>
      <c r="GLS87" s="190"/>
      <c r="GLT87" s="190"/>
      <c r="GLU87" s="190"/>
      <c r="GLV87" s="190"/>
      <c r="GLW87" s="190"/>
      <c r="GLX87" s="190"/>
      <c r="GLY87" s="190"/>
      <c r="GLZ87" s="190"/>
      <c r="GMA87" s="190"/>
      <c r="GMB87" s="190"/>
      <c r="GMC87" s="190"/>
      <c r="GMD87" s="190"/>
      <c r="GME87" s="190"/>
      <c r="GMF87" s="190"/>
      <c r="GMG87" s="190"/>
      <c r="GMH87" s="190"/>
      <c r="GMI87" s="190"/>
      <c r="GMJ87" s="190"/>
      <c r="GMK87" s="190"/>
      <c r="GML87" s="190"/>
      <c r="GMM87" s="190"/>
      <c r="GMN87" s="190"/>
      <c r="GMO87" s="190"/>
      <c r="GMP87" s="190"/>
      <c r="GMQ87" s="190"/>
      <c r="GMR87" s="190"/>
      <c r="GMS87" s="190"/>
      <c r="GMT87" s="190"/>
      <c r="GMU87" s="190"/>
      <c r="GMV87" s="190"/>
      <c r="GMW87" s="190"/>
      <c r="GMX87" s="190"/>
      <c r="GMY87" s="190"/>
      <c r="GMZ87" s="190"/>
      <c r="GNA87" s="190"/>
      <c r="GNB87" s="190"/>
      <c r="GNC87" s="190"/>
      <c r="GND87" s="190"/>
      <c r="GNE87" s="190"/>
      <c r="GNF87" s="190"/>
      <c r="GNG87" s="190"/>
      <c r="GNH87" s="190"/>
      <c r="GNI87" s="190"/>
      <c r="GNJ87" s="190"/>
      <c r="GNK87" s="190"/>
      <c r="GNL87" s="190"/>
      <c r="GNM87" s="190"/>
      <c r="GNN87" s="190"/>
      <c r="GNO87" s="190"/>
      <c r="GNP87" s="190"/>
      <c r="GNQ87" s="190"/>
      <c r="GNR87" s="190"/>
      <c r="GNS87" s="190"/>
      <c r="GNT87" s="190"/>
      <c r="GNU87" s="190"/>
      <c r="GNV87" s="190"/>
      <c r="GNW87" s="190"/>
      <c r="GNX87" s="190"/>
      <c r="GNY87" s="190"/>
      <c r="GNZ87" s="190"/>
      <c r="GOA87" s="190"/>
      <c r="GOB87" s="190"/>
      <c r="GOC87" s="190"/>
      <c r="GOD87" s="190"/>
      <c r="GOE87" s="190"/>
      <c r="GOF87" s="190"/>
      <c r="GOG87" s="190"/>
      <c r="GOH87" s="190"/>
      <c r="GOI87" s="190"/>
      <c r="GOJ87" s="190"/>
      <c r="GOK87" s="190"/>
      <c r="GOL87" s="190"/>
      <c r="GOM87" s="190"/>
      <c r="GON87" s="190"/>
      <c r="GOO87" s="190"/>
      <c r="GOP87" s="190"/>
      <c r="GOQ87" s="190"/>
      <c r="GOR87" s="190"/>
      <c r="GOS87" s="190"/>
      <c r="GOT87" s="190"/>
      <c r="GOU87" s="190"/>
      <c r="GOV87" s="190"/>
      <c r="GOW87" s="190"/>
      <c r="GOX87" s="190"/>
      <c r="GOY87" s="190"/>
      <c r="GOZ87" s="190"/>
      <c r="GPA87" s="190"/>
      <c r="GPB87" s="190"/>
      <c r="GPC87" s="190"/>
      <c r="GPD87" s="190"/>
      <c r="GPE87" s="190"/>
      <c r="GPF87" s="190"/>
      <c r="GPG87" s="190"/>
      <c r="GPH87" s="190"/>
      <c r="GPI87" s="190"/>
      <c r="GPJ87" s="190"/>
      <c r="GPK87" s="190"/>
      <c r="GPL87" s="190"/>
      <c r="GPM87" s="190"/>
      <c r="GPN87" s="190"/>
      <c r="GPO87" s="190"/>
      <c r="GPP87" s="190"/>
      <c r="GPQ87" s="190"/>
      <c r="GPR87" s="190"/>
      <c r="GPS87" s="190"/>
      <c r="GPT87" s="190"/>
      <c r="GPU87" s="190"/>
      <c r="GPV87" s="190"/>
      <c r="GPW87" s="190"/>
      <c r="GPX87" s="190"/>
      <c r="GPY87" s="190"/>
      <c r="GPZ87" s="190"/>
      <c r="GQA87" s="190"/>
      <c r="GQB87" s="190"/>
      <c r="GQC87" s="190"/>
      <c r="GQD87" s="190"/>
      <c r="GQE87" s="190"/>
      <c r="GQF87" s="190"/>
      <c r="GQG87" s="190"/>
      <c r="GQH87" s="190"/>
      <c r="GQI87" s="190"/>
      <c r="GQJ87" s="190"/>
      <c r="GQK87" s="190"/>
      <c r="GQL87" s="190"/>
      <c r="GQM87" s="190"/>
      <c r="GQN87" s="190"/>
      <c r="GQO87" s="190"/>
      <c r="GQP87" s="190"/>
      <c r="GQQ87" s="190"/>
      <c r="GQR87" s="190"/>
      <c r="GQS87" s="190"/>
      <c r="GQT87" s="190"/>
      <c r="GQU87" s="190"/>
      <c r="GQV87" s="190"/>
      <c r="GQW87" s="190"/>
      <c r="GQX87" s="190"/>
      <c r="GQY87" s="190"/>
      <c r="GQZ87" s="190"/>
      <c r="GRA87" s="190"/>
      <c r="GRB87" s="190"/>
      <c r="GRC87" s="190"/>
      <c r="GRD87" s="190"/>
      <c r="GRE87" s="190"/>
      <c r="GRF87" s="190"/>
      <c r="GRG87" s="190"/>
      <c r="GRH87" s="190"/>
      <c r="GRI87" s="190"/>
      <c r="GRJ87" s="190"/>
      <c r="GRK87" s="190"/>
      <c r="GRL87" s="190"/>
      <c r="GRM87" s="190"/>
      <c r="GRN87" s="190"/>
      <c r="GRO87" s="190"/>
      <c r="GRP87" s="190"/>
      <c r="GRQ87" s="190"/>
      <c r="GRR87" s="190"/>
      <c r="GRS87" s="190"/>
      <c r="GRT87" s="190"/>
      <c r="GRU87" s="190"/>
      <c r="GRV87" s="190"/>
      <c r="GRW87" s="190"/>
      <c r="GRX87" s="190"/>
      <c r="GRY87" s="190"/>
      <c r="GRZ87" s="190"/>
      <c r="GSA87" s="190"/>
      <c r="GSB87" s="190"/>
      <c r="GSC87" s="190"/>
      <c r="GSD87" s="190"/>
      <c r="GSE87" s="190"/>
      <c r="GSF87" s="190"/>
      <c r="GSG87" s="190"/>
      <c r="GSH87" s="190"/>
      <c r="GSI87" s="190"/>
      <c r="GSJ87" s="190"/>
      <c r="GSK87" s="190"/>
      <c r="GSL87" s="190"/>
      <c r="GSM87" s="190"/>
      <c r="GSN87" s="190"/>
      <c r="GSO87" s="190"/>
      <c r="GSP87" s="190"/>
      <c r="GSQ87" s="190"/>
      <c r="GSR87" s="190"/>
      <c r="GSS87" s="190"/>
      <c r="GST87" s="190"/>
      <c r="GSU87" s="190"/>
      <c r="GSV87" s="190"/>
      <c r="GSW87" s="190"/>
      <c r="GSX87" s="190"/>
      <c r="GSY87" s="190"/>
      <c r="GSZ87" s="190"/>
      <c r="GTA87" s="190"/>
      <c r="GTB87" s="190"/>
      <c r="GTC87" s="190"/>
      <c r="GTD87" s="190"/>
      <c r="GTE87" s="190"/>
      <c r="GTF87" s="190"/>
      <c r="GTG87" s="190"/>
      <c r="GTH87" s="190"/>
      <c r="GTI87" s="190"/>
      <c r="GTJ87" s="190"/>
      <c r="GTK87" s="190"/>
      <c r="GTL87" s="190"/>
      <c r="GTM87" s="190"/>
      <c r="GTN87" s="190"/>
      <c r="GTO87" s="190"/>
      <c r="GTP87" s="190"/>
      <c r="GTQ87" s="190"/>
      <c r="GTR87" s="190"/>
      <c r="GTS87" s="190"/>
      <c r="GTT87" s="190"/>
      <c r="GTU87" s="190"/>
      <c r="GTV87" s="190"/>
      <c r="GTW87" s="190"/>
      <c r="GTX87" s="190"/>
      <c r="GTY87" s="190"/>
      <c r="GTZ87" s="190"/>
      <c r="GUA87" s="190"/>
      <c r="GUB87" s="190"/>
      <c r="GUC87" s="190"/>
      <c r="GUD87" s="190"/>
      <c r="GUE87" s="190"/>
      <c r="GUF87" s="190"/>
      <c r="GUG87" s="190"/>
      <c r="GUH87" s="190"/>
      <c r="GUI87" s="190"/>
      <c r="GUJ87" s="190"/>
      <c r="GUK87" s="190"/>
      <c r="GUL87" s="190"/>
      <c r="GUM87" s="190"/>
      <c r="GUN87" s="190"/>
      <c r="GUO87" s="190"/>
      <c r="GUP87" s="190"/>
      <c r="GUQ87" s="190"/>
      <c r="GUR87" s="190"/>
      <c r="GUS87" s="190"/>
      <c r="GUT87" s="190"/>
      <c r="GUU87" s="190"/>
      <c r="GUV87" s="190"/>
      <c r="GUW87" s="190"/>
      <c r="GUX87" s="190"/>
      <c r="GUY87" s="190"/>
      <c r="GUZ87" s="190"/>
      <c r="GVA87" s="190"/>
      <c r="GVB87" s="190"/>
      <c r="GVC87" s="190"/>
      <c r="GVD87" s="190"/>
      <c r="GVE87" s="190"/>
      <c r="GVF87" s="190"/>
      <c r="GVG87" s="190"/>
      <c r="GVH87" s="190"/>
      <c r="GVI87" s="190"/>
      <c r="GVJ87" s="190"/>
      <c r="GVK87" s="190"/>
      <c r="GVL87" s="190"/>
      <c r="GVM87" s="190"/>
      <c r="GVN87" s="190"/>
      <c r="GVO87" s="190"/>
      <c r="GVP87" s="190"/>
      <c r="GVQ87" s="190"/>
      <c r="GVR87" s="190"/>
      <c r="GVS87" s="190"/>
      <c r="GVT87" s="190"/>
      <c r="GVU87" s="190"/>
      <c r="GVV87" s="190"/>
      <c r="GVW87" s="190"/>
      <c r="GVX87" s="190"/>
      <c r="GVY87" s="190"/>
      <c r="GVZ87" s="190"/>
      <c r="GWA87" s="190"/>
      <c r="GWB87" s="190"/>
      <c r="GWC87" s="190"/>
      <c r="GWD87" s="190"/>
      <c r="GWE87" s="190"/>
      <c r="GWF87" s="190"/>
      <c r="GWG87" s="190"/>
      <c r="GWH87" s="190"/>
      <c r="GWI87" s="190"/>
      <c r="GWJ87" s="190"/>
      <c r="GWK87" s="190"/>
      <c r="GWL87" s="190"/>
      <c r="GWM87" s="190"/>
      <c r="GWN87" s="190"/>
      <c r="GWO87" s="190"/>
      <c r="GWP87" s="190"/>
      <c r="GWQ87" s="190"/>
      <c r="GWR87" s="190"/>
      <c r="GWS87" s="190"/>
      <c r="GWT87" s="190"/>
      <c r="GWU87" s="190"/>
      <c r="GWV87" s="190"/>
      <c r="GWW87" s="190"/>
      <c r="GWX87" s="190"/>
      <c r="GWY87" s="190"/>
      <c r="GWZ87" s="190"/>
      <c r="GXA87" s="190"/>
      <c r="GXB87" s="190"/>
      <c r="GXC87" s="190"/>
      <c r="GXD87" s="190"/>
      <c r="GXE87" s="190"/>
      <c r="GXF87" s="190"/>
      <c r="GXG87" s="190"/>
      <c r="GXH87" s="190"/>
      <c r="GXI87" s="190"/>
      <c r="GXJ87" s="190"/>
      <c r="GXK87" s="190"/>
      <c r="GXL87" s="190"/>
      <c r="GXM87" s="190"/>
      <c r="GXN87" s="190"/>
      <c r="GXO87" s="190"/>
      <c r="GXP87" s="190"/>
      <c r="GXQ87" s="190"/>
      <c r="GXR87" s="190"/>
      <c r="GXS87" s="190"/>
      <c r="GXT87" s="190"/>
      <c r="GXU87" s="190"/>
      <c r="GXV87" s="190"/>
      <c r="GXW87" s="190"/>
      <c r="GXX87" s="190"/>
      <c r="GXY87" s="190"/>
      <c r="GXZ87" s="190"/>
      <c r="GYA87" s="190"/>
      <c r="GYB87" s="190"/>
      <c r="GYC87" s="190"/>
      <c r="GYD87" s="190"/>
      <c r="GYE87" s="190"/>
      <c r="GYF87" s="190"/>
      <c r="GYG87" s="190"/>
      <c r="GYH87" s="190"/>
      <c r="GYI87" s="190"/>
      <c r="GYJ87" s="190"/>
      <c r="GYK87" s="190"/>
      <c r="GYL87" s="190"/>
      <c r="GYM87" s="190"/>
      <c r="GYN87" s="190"/>
      <c r="GYO87" s="190"/>
      <c r="GYP87" s="190"/>
      <c r="GYQ87" s="190"/>
      <c r="GYR87" s="190"/>
      <c r="GYS87" s="190"/>
      <c r="GYT87" s="190"/>
      <c r="GYU87" s="190"/>
      <c r="GYV87" s="190"/>
      <c r="GYW87" s="190"/>
      <c r="GYX87" s="190"/>
      <c r="GYY87" s="190"/>
      <c r="GYZ87" s="190"/>
      <c r="GZA87" s="190"/>
      <c r="GZB87" s="190"/>
      <c r="GZC87" s="190"/>
      <c r="GZD87" s="190"/>
      <c r="GZE87" s="190"/>
      <c r="GZF87" s="190"/>
      <c r="GZG87" s="190"/>
      <c r="GZH87" s="190"/>
      <c r="GZI87" s="190"/>
      <c r="GZJ87" s="190"/>
      <c r="GZK87" s="190"/>
      <c r="GZL87" s="190"/>
      <c r="GZM87" s="190"/>
      <c r="GZN87" s="190"/>
      <c r="GZO87" s="190"/>
      <c r="GZP87" s="190"/>
      <c r="GZQ87" s="190"/>
      <c r="GZR87" s="190"/>
      <c r="GZS87" s="190"/>
      <c r="GZT87" s="190"/>
      <c r="GZU87" s="190"/>
      <c r="GZV87" s="190"/>
      <c r="GZW87" s="190"/>
      <c r="GZX87" s="190"/>
      <c r="GZY87" s="190"/>
      <c r="GZZ87" s="190"/>
      <c r="HAA87" s="190"/>
      <c r="HAB87" s="190"/>
      <c r="HAC87" s="190"/>
      <c r="HAD87" s="190"/>
      <c r="HAE87" s="190"/>
      <c r="HAF87" s="190"/>
      <c r="HAG87" s="190"/>
      <c r="HAH87" s="190"/>
      <c r="HAI87" s="190"/>
      <c r="HAJ87" s="190"/>
      <c r="HAK87" s="190"/>
      <c r="HAL87" s="190"/>
      <c r="HAM87" s="190"/>
      <c r="HAN87" s="190"/>
      <c r="HAO87" s="190"/>
      <c r="HAP87" s="190"/>
      <c r="HAQ87" s="190"/>
      <c r="HAR87" s="190"/>
      <c r="HAS87" s="190"/>
      <c r="HAT87" s="190"/>
      <c r="HAU87" s="190"/>
      <c r="HAV87" s="190"/>
      <c r="HAW87" s="190"/>
      <c r="HAX87" s="190"/>
      <c r="HAY87" s="190"/>
      <c r="HAZ87" s="190"/>
      <c r="HBA87" s="190"/>
      <c r="HBB87" s="190"/>
      <c r="HBC87" s="190"/>
      <c r="HBD87" s="190"/>
      <c r="HBE87" s="190"/>
      <c r="HBF87" s="190"/>
      <c r="HBG87" s="190"/>
      <c r="HBH87" s="190"/>
      <c r="HBI87" s="190"/>
      <c r="HBJ87" s="190"/>
      <c r="HBK87" s="190"/>
      <c r="HBL87" s="190"/>
      <c r="HBM87" s="190"/>
      <c r="HBN87" s="190"/>
      <c r="HBO87" s="190"/>
      <c r="HBP87" s="190"/>
      <c r="HBQ87" s="190"/>
      <c r="HBR87" s="190"/>
      <c r="HBS87" s="190"/>
      <c r="HBT87" s="190"/>
      <c r="HBU87" s="190"/>
      <c r="HBV87" s="190"/>
      <c r="HBW87" s="190"/>
      <c r="HBX87" s="190"/>
      <c r="HBY87" s="190"/>
      <c r="HBZ87" s="190"/>
      <c r="HCA87" s="190"/>
      <c r="HCB87" s="190"/>
      <c r="HCC87" s="190"/>
      <c r="HCD87" s="190"/>
      <c r="HCE87" s="190"/>
      <c r="HCF87" s="190"/>
      <c r="HCG87" s="190"/>
      <c r="HCH87" s="190"/>
      <c r="HCI87" s="190"/>
      <c r="HCJ87" s="190"/>
      <c r="HCK87" s="190"/>
      <c r="HCL87" s="190"/>
      <c r="HCM87" s="190"/>
      <c r="HCN87" s="190"/>
      <c r="HCO87" s="190"/>
      <c r="HCP87" s="190"/>
      <c r="HCQ87" s="190"/>
      <c r="HCR87" s="190"/>
      <c r="HCS87" s="190"/>
      <c r="HCT87" s="190"/>
      <c r="HCU87" s="190"/>
      <c r="HCV87" s="190"/>
      <c r="HCW87" s="190"/>
      <c r="HCX87" s="190"/>
      <c r="HCY87" s="190"/>
      <c r="HCZ87" s="190"/>
      <c r="HDA87" s="190"/>
      <c r="HDB87" s="190"/>
      <c r="HDC87" s="190"/>
      <c r="HDD87" s="190"/>
      <c r="HDE87" s="190"/>
      <c r="HDF87" s="190"/>
      <c r="HDG87" s="190"/>
      <c r="HDH87" s="190"/>
      <c r="HDI87" s="190"/>
      <c r="HDJ87" s="190"/>
      <c r="HDK87" s="190"/>
      <c r="HDL87" s="190"/>
      <c r="HDM87" s="190"/>
      <c r="HDN87" s="190"/>
      <c r="HDO87" s="190"/>
      <c r="HDP87" s="190"/>
      <c r="HDQ87" s="190"/>
      <c r="HDR87" s="190"/>
      <c r="HDS87" s="190"/>
      <c r="HDT87" s="190"/>
      <c r="HDU87" s="190"/>
      <c r="HDV87" s="190"/>
      <c r="HDW87" s="190"/>
      <c r="HDX87" s="190"/>
      <c r="HDY87" s="190"/>
      <c r="HDZ87" s="190"/>
      <c r="HEA87" s="190"/>
      <c r="HEB87" s="190"/>
      <c r="HEC87" s="190"/>
      <c r="HED87" s="190"/>
      <c r="HEE87" s="190"/>
      <c r="HEF87" s="190"/>
      <c r="HEG87" s="190"/>
      <c r="HEH87" s="190"/>
      <c r="HEI87" s="190"/>
      <c r="HEJ87" s="190"/>
      <c r="HEK87" s="190"/>
      <c r="HEL87" s="190"/>
      <c r="HEM87" s="190"/>
      <c r="HEN87" s="190"/>
      <c r="HEO87" s="190"/>
      <c r="HEP87" s="190"/>
      <c r="HEQ87" s="190"/>
      <c r="HER87" s="190"/>
      <c r="HES87" s="190"/>
      <c r="HET87" s="190"/>
      <c r="HEU87" s="190"/>
      <c r="HEV87" s="190"/>
      <c r="HEW87" s="190"/>
      <c r="HEX87" s="190"/>
      <c r="HEY87" s="190"/>
      <c r="HEZ87" s="190"/>
      <c r="HFA87" s="190"/>
      <c r="HFB87" s="190"/>
      <c r="HFC87" s="190"/>
      <c r="HFD87" s="190"/>
      <c r="HFE87" s="190"/>
      <c r="HFF87" s="190"/>
      <c r="HFG87" s="190"/>
      <c r="HFH87" s="190"/>
      <c r="HFI87" s="190"/>
      <c r="HFJ87" s="190"/>
      <c r="HFK87" s="190"/>
      <c r="HFL87" s="190"/>
      <c r="HFM87" s="190"/>
      <c r="HFN87" s="190"/>
      <c r="HFO87" s="190"/>
      <c r="HFP87" s="190"/>
      <c r="HFQ87" s="190"/>
      <c r="HFR87" s="190"/>
      <c r="HFS87" s="190"/>
      <c r="HFT87" s="190"/>
      <c r="HFU87" s="190"/>
      <c r="HFV87" s="190"/>
      <c r="HFW87" s="190"/>
      <c r="HFX87" s="190"/>
      <c r="HFY87" s="190"/>
      <c r="HFZ87" s="190"/>
      <c r="HGA87" s="190"/>
      <c r="HGB87" s="190"/>
      <c r="HGC87" s="190"/>
      <c r="HGD87" s="190"/>
      <c r="HGE87" s="190"/>
      <c r="HGF87" s="190"/>
      <c r="HGG87" s="190"/>
      <c r="HGH87" s="190"/>
      <c r="HGI87" s="190"/>
      <c r="HGJ87" s="190"/>
      <c r="HGK87" s="190"/>
      <c r="HGL87" s="190"/>
      <c r="HGM87" s="190"/>
      <c r="HGN87" s="190"/>
      <c r="HGO87" s="190"/>
      <c r="HGP87" s="190"/>
      <c r="HGQ87" s="190"/>
      <c r="HGR87" s="190"/>
      <c r="HGS87" s="190"/>
      <c r="HGT87" s="190"/>
      <c r="HGU87" s="190"/>
      <c r="HGV87" s="190"/>
      <c r="HGW87" s="190"/>
      <c r="HGX87" s="190"/>
      <c r="HGY87" s="190"/>
      <c r="HGZ87" s="190"/>
      <c r="HHA87" s="190"/>
      <c r="HHB87" s="190"/>
      <c r="HHC87" s="190"/>
      <c r="HHD87" s="190"/>
      <c r="HHE87" s="190"/>
      <c r="HHF87" s="190"/>
      <c r="HHG87" s="190"/>
      <c r="HHH87" s="190"/>
      <c r="HHI87" s="190"/>
      <c r="HHJ87" s="190"/>
      <c r="HHK87" s="190"/>
      <c r="HHL87" s="190"/>
      <c r="HHM87" s="190"/>
      <c r="HHN87" s="190"/>
      <c r="HHO87" s="190"/>
      <c r="HHP87" s="190"/>
      <c r="HHQ87" s="190"/>
      <c r="HHR87" s="190"/>
      <c r="HHS87" s="190"/>
      <c r="HHT87" s="190"/>
      <c r="HHU87" s="190"/>
      <c r="HHV87" s="190"/>
      <c r="HHW87" s="190"/>
      <c r="HHX87" s="190"/>
      <c r="HHY87" s="190"/>
      <c r="HHZ87" s="190"/>
      <c r="HIA87" s="190"/>
      <c r="HIB87" s="190"/>
      <c r="HIC87" s="190"/>
      <c r="HID87" s="190"/>
      <c r="HIE87" s="190"/>
      <c r="HIF87" s="190"/>
      <c r="HIG87" s="190"/>
      <c r="HIH87" s="190"/>
      <c r="HII87" s="190"/>
      <c r="HIJ87" s="190"/>
      <c r="HIK87" s="190"/>
      <c r="HIL87" s="190"/>
      <c r="HIM87" s="190"/>
      <c r="HIN87" s="190"/>
      <c r="HIO87" s="190"/>
      <c r="HIP87" s="190"/>
      <c r="HIQ87" s="190"/>
      <c r="HIR87" s="190"/>
      <c r="HIS87" s="190"/>
      <c r="HIT87" s="190"/>
      <c r="HIU87" s="190"/>
      <c r="HIV87" s="190"/>
      <c r="HIW87" s="190"/>
      <c r="HIX87" s="190"/>
      <c r="HIY87" s="190"/>
      <c r="HIZ87" s="190"/>
      <c r="HJA87" s="190"/>
      <c r="HJB87" s="190"/>
      <c r="HJC87" s="190"/>
      <c r="HJD87" s="190"/>
      <c r="HJE87" s="190"/>
      <c r="HJF87" s="190"/>
      <c r="HJG87" s="190"/>
      <c r="HJH87" s="190"/>
      <c r="HJI87" s="190"/>
      <c r="HJJ87" s="190"/>
      <c r="HJK87" s="190"/>
      <c r="HJL87" s="190"/>
      <c r="HJM87" s="190"/>
      <c r="HJN87" s="190"/>
      <c r="HJO87" s="190"/>
      <c r="HJP87" s="190"/>
      <c r="HJQ87" s="190"/>
      <c r="HJR87" s="190"/>
      <c r="HJS87" s="190"/>
      <c r="HJT87" s="190"/>
      <c r="HJU87" s="190"/>
      <c r="HJV87" s="190"/>
      <c r="HJW87" s="190"/>
      <c r="HJX87" s="190"/>
      <c r="HJY87" s="190"/>
      <c r="HJZ87" s="190"/>
      <c r="HKA87" s="190"/>
      <c r="HKB87" s="190"/>
      <c r="HKC87" s="190"/>
      <c r="HKD87" s="190"/>
      <c r="HKE87" s="190"/>
      <c r="HKF87" s="190"/>
      <c r="HKG87" s="190"/>
      <c r="HKH87" s="190"/>
      <c r="HKI87" s="190"/>
      <c r="HKJ87" s="190"/>
      <c r="HKK87" s="190"/>
      <c r="HKL87" s="190"/>
      <c r="HKM87" s="190"/>
      <c r="HKN87" s="190"/>
      <c r="HKO87" s="190"/>
      <c r="HKP87" s="190"/>
      <c r="HKQ87" s="190"/>
      <c r="HKR87" s="190"/>
      <c r="HKS87" s="190"/>
      <c r="HKT87" s="190"/>
      <c r="HKU87" s="190"/>
      <c r="HKV87" s="190"/>
      <c r="HKW87" s="190"/>
      <c r="HKX87" s="190"/>
      <c r="HKY87" s="190"/>
      <c r="HKZ87" s="190"/>
      <c r="HLA87" s="190"/>
      <c r="HLB87" s="190"/>
      <c r="HLC87" s="190"/>
      <c r="HLD87" s="190"/>
      <c r="HLE87" s="190"/>
      <c r="HLF87" s="190"/>
      <c r="HLG87" s="190"/>
      <c r="HLH87" s="190"/>
      <c r="HLI87" s="190"/>
      <c r="HLJ87" s="190"/>
      <c r="HLK87" s="190"/>
      <c r="HLL87" s="190"/>
      <c r="HLM87" s="190"/>
      <c r="HLN87" s="190"/>
      <c r="HLO87" s="190"/>
      <c r="HLP87" s="190"/>
      <c r="HLQ87" s="190"/>
      <c r="HLR87" s="190"/>
      <c r="HLS87" s="190"/>
      <c r="HLT87" s="190"/>
      <c r="HLU87" s="190"/>
      <c r="HLV87" s="190"/>
      <c r="HLW87" s="190"/>
      <c r="HLX87" s="190"/>
      <c r="HLY87" s="190"/>
      <c r="HLZ87" s="190"/>
      <c r="HMA87" s="190"/>
      <c r="HMB87" s="190"/>
      <c r="HMC87" s="190"/>
      <c r="HMD87" s="190"/>
      <c r="HME87" s="190"/>
      <c r="HMF87" s="190"/>
      <c r="HMG87" s="190"/>
      <c r="HMH87" s="190"/>
      <c r="HMI87" s="190"/>
      <c r="HMJ87" s="190"/>
      <c r="HMK87" s="190"/>
      <c r="HML87" s="190"/>
      <c r="HMM87" s="190"/>
      <c r="HMN87" s="190"/>
      <c r="HMO87" s="190"/>
      <c r="HMP87" s="190"/>
      <c r="HMQ87" s="190"/>
      <c r="HMR87" s="190"/>
      <c r="HMS87" s="190"/>
      <c r="HMT87" s="190"/>
      <c r="HMU87" s="190"/>
      <c r="HMV87" s="190"/>
      <c r="HMW87" s="190"/>
      <c r="HMX87" s="190"/>
      <c r="HMY87" s="190"/>
      <c r="HMZ87" s="190"/>
      <c r="HNA87" s="190"/>
      <c r="HNB87" s="190"/>
      <c r="HNC87" s="190"/>
      <c r="HND87" s="190"/>
      <c r="HNE87" s="190"/>
      <c r="HNF87" s="190"/>
      <c r="HNG87" s="190"/>
      <c r="HNH87" s="190"/>
      <c r="HNI87" s="190"/>
      <c r="HNJ87" s="190"/>
      <c r="HNK87" s="190"/>
      <c r="HNL87" s="190"/>
      <c r="HNM87" s="190"/>
      <c r="HNN87" s="190"/>
      <c r="HNO87" s="190"/>
      <c r="HNP87" s="190"/>
      <c r="HNQ87" s="190"/>
      <c r="HNR87" s="190"/>
      <c r="HNS87" s="190"/>
      <c r="HNT87" s="190"/>
      <c r="HNU87" s="190"/>
      <c r="HNV87" s="190"/>
      <c r="HNW87" s="190"/>
      <c r="HNX87" s="190"/>
      <c r="HNY87" s="190"/>
      <c r="HNZ87" s="190"/>
      <c r="HOA87" s="190"/>
      <c r="HOB87" s="190"/>
      <c r="HOC87" s="190"/>
      <c r="HOD87" s="190"/>
      <c r="HOE87" s="190"/>
      <c r="HOF87" s="190"/>
      <c r="HOG87" s="190"/>
      <c r="HOH87" s="190"/>
      <c r="HOI87" s="190"/>
      <c r="HOJ87" s="190"/>
      <c r="HOK87" s="190"/>
      <c r="HOL87" s="190"/>
      <c r="HOM87" s="190"/>
      <c r="HON87" s="190"/>
      <c r="HOO87" s="190"/>
      <c r="HOP87" s="190"/>
      <c r="HOQ87" s="190"/>
      <c r="HOR87" s="190"/>
      <c r="HOS87" s="190"/>
      <c r="HOT87" s="190"/>
      <c r="HOU87" s="190"/>
      <c r="HOV87" s="190"/>
      <c r="HOW87" s="190"/>
      <c r="HOX87" s="190"/>
      <c r="HOY87" s="190"/>
      <c r="HOZ87" s="190"/>
      <c r="HPA87" s="190"/>
      <c r="HPB87" s="190"/>
      <c r="HPC87" s="190"/>
      <c r="HPD87" s="190"/>
      <c r="HPE87" s="190"/>
      <c r="HPF87" s="190"/>
      <c r="HPG87" s="190"/>
      <c r="HPH87" s="190"/>
      <c r="HPI87" s="190"/>
      <c r="HPJ87" s="190"/>
      <c r="HPK87" s="190"/>
      <c r="HPL87" s="190"/>
      <c r="HPM87" s="190"/>
      <c r="HPN87" s="190"/>
      <c r="HPO87" s="190"/>
      <c r="HPP87" s="190"/>
      <c r="HPQ87" s="190"/>
      <c r="HPR87" s="190"/>
      <c r="HPS87" s="190"/>
      <c r="HPT87" s="190"/>
      <c r="HPU87" s="190"/>
      <c r="HPV87" s="190"/>
      <c r="HPW87" s="190"/>
      <c r="HPX87" s="190"/>
      <c r="HPY87" s="190"/>
      <c r="HPZ87" s="190"/>
      <c r="HQA87" s="190"/>
      <c r="HQB87" s="190"/>
      <c r="HQC87" s="190"/>
      <c r="HQD87" s="190"/>
      <c r="HQE87" s="190"/>
      <c r="HQF87" s="190"/>
      <c r="HQG87" s="190"/>
      <c r="HQH87" s="190"/>
      <c r="HQI87" s="190"/>
      <c r="HQJ87" s="190"/>
      <c r="HQK87" s="190"/>
      <c r="HQL87" s="190"/>
      <c r="HQM87" s="190"/>
      <c r="HQN87" s="190"/>
      <c r="HQO87" s="190"/>
      <c r="HQP87" s="190"/>
      <c r="HQQ87" s="190"/>
      <c r="HQR87" s="190"/>
      <c r="HQS87" s="190"/>
      <c r="HQT87" s="190"/>
      <c r="HQU87" s="190"/>
      <c r="HQV87" s="190"/>
      <c r="HQW87" s="190"/>
      <c r="HQX87" s="190"/>
      <c r="HQY87" s="190"/>
      <c r="HQZ87" s="190"/>
      <c r="HRA87" s="190"/>
      <c r="HRB87" s="190"/>
      <c r="HRC87" s="190"/>
      <c r="HRD87" s="190"/>
      <c r="HRE87" s="190"/>
      <c r="HRF87" s="190"/>
      <c r="HRG87" s="190"/>
      <c r="HRH87" s="190"/>
      <c r="HRI87" s="190"/>
      <c r="HRJ87" s="190"/>
      <c r="HRK87" s="190"/>
      <c r="HRL87" s="190"/>
      <c r="HRM87" s="190"/>
      <c r="HRN87" s="190"/>
      <c r="HRO87" s="190"/>
      <c r="HRP87" s="190"/>
      <c r="HRQ87" s="190"/>
      <c r="HRR87" s="190"/>
      <c r="HRS87" s="190"/>
      <c r="HRT87" s="190"/>
      <c r="HRU87" s="190"/>
      <c r="HRV87" s="190"/>
      <c r="HRW87" s="190"/>
      <c r="HRX87" s="190"/>
      <c r="HRY87" s="190"/>
      <c r="HRZ87" s="190"/>
      <c r="HSA87" s="190"/>
      <c r="HSB87" s="190"/>
      <c r="HSC87" s="190"/>
      <c r="HSD87" s="190"/>
      <c r="HSE87" s="190"/>
      <c r="HSF87" s="190"/>
      <c r="HSG87" s="190"/>
      <c r="HSH87" s="190"/>
      <c r="HSI87" s="190"/>
      <c r="HSJ87" s="190"/>
      <c r="HSK87" s="190"/>
      <c r="HSL87" s="190"/>
      <c r="HSM87" s="190"/>
      <c r="HSN87" s="190"/>
      <c r="HSO87" s="190"/>
      <c r="HSP87" s="190"/>
      <c r="HSQ87" s="190"/>
      <c r="HSR87" s="190"/>
      <c r="HSS87" s="190"/>
      <c r="HST87" s="190"/>
      <c r="HSU87" s="190"/>
      <c r="HSV87" s="190"/>
      <c r="HSW87" s="190"/>
      <c r="HSX87" s="190"/>
      <c r="HSY87" s="190"/>
      <c r="HSZ87" s="190"/>
      <c r="HTA87" s="190"/>
      <c r="HTB87" s="190"/>
      <c r="HTC87" s="190"/>
      <c r="HTD87" s="190"/>
      <c r="HTE87" s="190"/>
      <c r="HTF87" s="190"/>
      <c r="HTG87" s="190"/>
      <c r="HTH87" s="190"/>
      <c r="HTI87" s="190"/>
      <c r="HTJ87" s="190"/>
      <c r="HTK87" s="190"/>
      <c r="HTL87" s="190"/>
      <c r="HTM87" s="190"/>
      <c r="HTN87" s="190"/>
      <c r="HTO87" s="190"/>
      <c r="HTP87" s="190"/>
      <c r="HTQ87" s="190"/>
      <c r="HTR87" s="190"/>
      <c r="HTS87" s="190"/>
      <c r="HTT87" s="190"/>
      <c r="HTU87" s="190"/>
      <c r="HTV87" s="190"/>
      <c r="HTW87" s="190"/>
      <c r="HTX87" s="190"/>
      <c r="HTY87" s="190"/>
      <c r="HTZ87" s="190"/>
      <c r="HUA87" s="190"/>
      <c r="HUB87" s="190"/>
      <c r="HUC87" s="190"/>
      <c r="HUD87" s="190"/>
      <c r="HUE87" s="190"/>
      <c r="HUF87" s="190"/>
      <c r="HUG87" s="190"/>
      <c r="HUH87" s="190"/>
      <c r="HUI87" s="190"/>
      <c r="HUJ87" s="190"/>
      <c r="HUK87" s="190"/>
      <c r="HUL87" s="190"/>
      <c r="HUM87" s="190"/>
      <c r="HUN87" s="190"/>
      <c r="HUO87" s="190"/>
      <c r="HUP87" s="190"/>
      <c r="HUQ87" s="190"/>
      <c r="HUR87" s="190"/>
      <c r="HUS87" s="190"/>
      <c r="HUT87" s="190"/>
      <c r="HUU87" s="190"/>
      <c r="HUV87" s="190"/>
      <c r="HUW87" s="190"/>
      <c r="HUX87" s="190"/>
      <c r="HUY87" s="190"/>
      <c r="HUZ87" s="190"/>
      <c r="HVA87" s="190"/>
      <c r="HVB87" s="190"/>
      <c r="HVC87" s="190"/>
      <c r="HVD87" s="190"/>
      <c r="HVE87" s="190"/>
      <c r="HVF87" s="190"/>
      <c r="HVG87" s="190"/>
      <c r="HVH87" s="190"/>
      <c r="HVI87" s="190"/>
      <c r="HVJ87" s="190"/>
      <c r="HVK87" s="190"/>
      <c r="HVL87" s="190"/>
      <c r="HVM87" s="190"/>
      <c r="HVN87" s="190"/>
      <c r="HVO87" s="190"/>
      <c r="HVP87" s="190"/>
      <c r="HVQ87" s="190"/>
      <c r="HVR87" s="190"/>
      <c r="HVS87" s="190"/>
      <c r="HVT87" s="190"/>
      <c r="HVU87" s="190"/>
      <c r="HVV87" s="190"/>
      <c r="HVW87" s="190"/>
      <c r="HVX87" s="190"/>
      <c r="HVY87" s="190"/>
      <c r="HVZ87" s="190"/>
      <c r="HWA87" s="190"/>
      <c r="HWB87" s="190"/>
      <c r="HWC87" s="190"/>
      <c r="HWD87" s="190"/>
      <c r="HWE87" s="190"/>
      <c r="HWF87" s="190"/>
      <c r="HWG87" s="190"/>
      <c r="HWH87" s="190"/>
      <c r="HWI87" s="190"/>
      <c r="HWJ87" s="190"/>
      <c r="HWK87" s="190"/>
      <c r="HWL87" s="190"/>
      <c r="HWM87" s="190"/>
      <c r="HWN87" s="190"/>
      <c r="HWO87" s="190"/>
      <c r="HWP87" s="190"/>
      <c r="HWQ87" s="190"/>
      <c r="HWR87" s="190"/>
      <c r="HWS87" s="190"/>
      <c r="HWT87" s="190"/>
      <c r="HWU87" s="190"/>
      <c r="HWV87" s="190"/>
      <c r="HWW87" s="190"/>
      <c r="HWX87" s="190"/>
      <c r="HWY87" s="190"/>
      <c r="HWZ87" s="190"/>
      <c r="HXA87" s="190"/>
      <c r="HXB87" s="190"/>
      <c r="HXC87" s="190"/>
      <c r="HXD87" s="190"/>
      <c r="HXE87" s="190"/>
      <c r="HXF87" s="190"/>
      <c r="HXG87" s="190"/>
      <c r="HXH87" s="190"/>
      <c r="HXI87" s="190"/>
      <c r="HXJ87" s="190"/>
      <c r="HXK87" s="190"/>
      <c r="HXL87" s="190"/>
      <c r="HXM87" s="190"/>
      <c r="HXN87" s="190"/>
      <c r="HXO87" s="190"/>
      <c r="HXP87" s="190"/>
      <c r="HXQ87" s="190"/>
      <c r="HXR87" s="190"/>
      <c r="HXS87" s="190"/>
      <c r="HXT87" s="190"/>
      <c r="HXU87" s="190"/>
      <c r="HXV87" s="190"/>
      <c r="HXW87" s="190"/>
      <c r="HXX87" s="190"/>
      <c r="HXY87" s="190"/>
      <c r="HXZ87" s="190"/>
      <c r="HYA87" s="190"/>
      <c r="HYB87" s="190"/>
      <c r="HYC87" s="190"/>
      <c r="HYD87" s="190"/>
      <c r="HYE87" s="190"/>
      <c r="HYF87" s="190"/>
      <c r="HYG87" s="190"/>
      <c r="HYH87" s="190"/>
      <c r="HYI87" s="190"/>
      <c r="HYJ87" s="190"/>
      <c r="HYK87" s="190"/>
      <c r="HYL87" s="190"/>
      <c r="HYM87" s="190"/>
      <c r="HYN87" s="190"/>
      <c r="HYO87" s="190"/>
      <c r="HYP87" s="190"/>
      <c r="HYQ87" s="190"/>
      <c r="HYR87" s="190"/>
      <c r="HYS87" s="190"/>
      <c r="HYT87" s="190"/>
      <c r="HYU87" s="190"/>
      <c r="HYV87" s="190"/>
      <c r="HYW87" s="190"/>
      <c r="HYX87" s="190"/>
      <c r="HYY87" s="190"/>
      <c r="HYZ87" s="190"/>
      <c r="HZA87" s="190"/>
      <c r="HZB87" s="190"/>
      <c r="HZC87" s="190"/>
      <c r="HZD87" s="190"/>
      <c r="HZE87" s="190"/>
      <c r="HZF87" s="190"/>
      <c r="HZG87" s="190"/>
      <c r="HZH87" s="190"/>
      <c r="HZI87" s="190"/>
      <c r="HZJ87" s="190"/>
      <c r="HZK87" s="190"/>
      <c r="HZL87" s="190"/>
      <c r="HZM87" s="190"/>
      <c r="HZN87" s="190"/>
      <c r="HZO87" s="190"/>
      <c r="HZP87" s="190"/>
      <c r="HZQ87" s="190"/>
      <c r="HZR87" s="190"/>
      <c r="HZS87" s="190"/>
      <c r="HZT87" s="190"/>
      <c r="HZU87" s="190"/>
      <c r="HZV87" s="190"/>
      <c r="HZW87" s="190"/>
      <c r="HZX87" s="190"/>
      <c r="HZY87" s="190"/>
      <c r="HZZ87" s="190"/>
      <c r="IAA87" s="190"/>
      <c r="IAB87" s="190"/>
      <c r="IAC87" s="190"/>
      <c r="IAD87" s="190"/>
      <c r="IAE87" s="190"/>
      <c r="IAF87" s="190"/>
      <c r="IAG87" s="190"/>
      <c r="IAH87" s="190"/>
      <c r="IAI87" s="190"/>
      <c r="IAJ87" s="190"/>
      <c r="IAK87" s="190"/>
      <c r="IAL87" s="190"/>
      <c r="IAM87" s="190"/>
      <c r="IAN87" s="190"/>
      <c r="IAO87" s="190"/>
      <c r="IAP87" s="190"/>
      <c r="IAQ87" s="190"/>
      <c r="IAR87" s="190"/>
      <c r="IAS87" s="190"/>
      <c r="IAT87" s="190"/>
      <c r="IAU87" s="190"/>
      <c r="IAV87" s="190"/>
      <c r="IAW87" s="190"/>
      <c r="IAX87" s="190"/>
      <c r="IAY87" s="190"/>
      <c r="IAZ87" s="190"/>
      <c r="IBA87" s="190"/>
      <c r="IBB87" s="190"/>
      <c r="IBC87" s="190"/>
      <c r="IBD87" s="190"/>
      <c r="IBE87" s="190"/>
      <c r="IBF87" s="190"/>
      <c r="IBG87" s="190"/>
      <c r="IBH87" s="190"/>
      <c r="IBI87" s="190"/>
      <c r="IBJ87" s="190"/>
      <c r="IBK87" s="190"/>
      <c r="IBL87" s="190"/>
      <c r="IBM87" s="190"/>
      <c r="IBN87" s="190"/>
      <c r="IBO87" s="190"/>
      <c r="IBP87" s="190"/>
      <c r="IBQ87" s="190"/>
      <c r="IBR87" s="190"/>
      <c r="IBS87" s="190"/>
      <c r="IBT87" s="190"/>
      <c r="IBU87" s="190"/>
      <c r="IBV87" s="190"/>
      <c r="IBW87" s="190"/>
      <c r="IBX87" s="190"/>
      <c r="IBY87" s="190"/>
      <c r="IBZ87" s="190"/>
      <c r="ICA87" s="190"/>
      <c r="ICB87" s="190"/>
      <c r="ICC87" s="190"/>
      <c r="ICD87" s="190"/>
      <c r="ICE87" s="190"/>
      <c r="ICF87" s="190"/>
      <c r="ICG87" s="190"/>
      <c r="ICH87" s="190"/>
      <c r="ICI87" s="190"/>
      <c r="ICJ87" s="190"/>
      <c r="ICK87" s="190"/>
      <c r="ICL87" s="190"/>
      <c r="ICM87" s="190"/>
      <c r="ICN87" s="190"/>
      <c r="ICO87" s="190"/>
      <c r="ICP87" s="190"/>
      <c r="ICQ87" s="190"/>
      <c r="ICR87" s="190"/>
      <c r="ICS87" s="190"/>
      <c r="ICT87" s="190"/>
      <c r="ICU87" s="190"/>
      <c r="ICV87" s="190"/>
      <c r="ICW87" s="190"/>
      <c r="ICX87" s="190"/>
      <c r="ICY87" s="190"/>
      <c r="ICZ87" s="190"/>
      <c r="IDA87" s="190"/>
      <c r="IDB87" s="190"/>
      <c r="IDC87" s="190"/>
      <c r="IDD87" s="190"/>
      <c r="IDE87" s="190"/>
      <c r="IDF87" s="190"/>
      <c r="IDG87" s="190"/>
      <c r="IDH87" s="190"/>
      <c r="IDI87" s="190"/>
      <c r="IDJ87" s="190"/>
      <c r="IDK87" s="190"/>
      <c r="IDL87" s="190"/>
      <c r="IDM87" s="190"/>
      <c r="IDN87" s="190"/>
      <c r="IDO87" s="190"/>
      <c r="IDP87" s="190"/>
      <c r="IDQ87" s="190"/>
      <c r="IDR87" s="190"/>
      <c r="IDS87" s="190"/>
      <c r="IDT87" s="190"/>
      <c r="IDU87" s="190"/>
      <c r="IDV87" s="190"/>
      <c r="IDW87" s="190"/>
      <c r="IDX87" s="190"/>
      <c r="IDY87" s="190"/>
      <c r="IDZ87" s="190"/>
      <c r="IEA87" s="190"/>
      <c r="IEB87" s="190"/>
      <c r="IEC87" s="190"/>
      <c r="IED87" s="190"/>
      <c r="IEE87" s="190"/>
      <c r="IEF87" s="190"/>
      <c r="IEG87" s="190"/>
      <c r="IEH87" s="190"/>
      <c r="IEI87" s="190"/>
      <c r="IEJ87" s="190"/>
      <c r="IEK87" s="190"/>
      <c r="IEL87" s="190"/>
      <c r="IEM87" s="190"/>
      <c r="IEN87" s="190"/>
      <c r="IEO87" s="190"/>
      <c r="IEP87" s="190"/>
      <c r="IEQ87" s="190"/>
      <c r="IER87" s="190"/>
      <c r="IES87" s="190"/>
      <c r="IET87" s="190"/>
      <c r="IEU87" s="190"/>
      <c r="IEV87" s="190"/>
      <c r="IEW87" s="190"/>
      <c r="IEX87" s="190"/>
      <c r="IEY87" s="190"/>
      <c r="IEZ87" s="190"/>
      <c r="IFA87" s="190"/>
      <c r="IFB87" s="190"/>
      <c r="IFC87" s="190"/>
      <c r="IFD87" s="190"/>
      <c r="IFE87" s="190"/>
      <c r="IFF87" s="190"/>
      <c r="IFG87" s="190"/>
      <c r="IFH87" s="190"/>
      <c r="IFI87" s="190"/>
      <c r="IFJ87" s="190"/>
      <c r="IFK87" s="190"/>
      <c r="IFL87" s="190"/>
      <c r="IFM87" s="190"/>
      <c r="IFN87" s="190"/>
      <c r="IFO87" s="190"/>
      <c r="IFP87" s="190"/>
      <c r="IFQ87" s="190"/>
      <c r="IFR87" s="190"/>
      <c r="IFS87" s="190"/>
      <c r="IFT87" s="190"/>
      <c r="IFU87" s="190"/>
      <c r="IFV87" s="190"/>
      <c r="IFW87" s="190"/>
      <c r="IFX87" s="190"/>
      <c r="IFY87" s="190"/>
      <c r="IFZ87" s="190"/>
      <c r="IGA87" s="190"/>
      <c r="IGB87" s="190"/>
      <c r="IGC87" s="190"/>
      <c r="IGD87" s="190"/>
      <c r="IGE87" s="190"/>
      <c r="IGF87" s="190"/>
      <c r="IGG87" s="190"/>
      <c r="IGH87" s="190"/>
      <c r="IGI87" s="190"/>
      <c r="IGJ87" s="190"/>
      <c r="IGK87" s="190"/>
      <c r="IGL87" s="190"/>
      <c r="IGM87" s="190"/>
      <c r="IGN87" s="190"/>
      <c r="IGO87" s="190"/>
      <c r="IGP87" s="190"/>
      <c r="IGQ87" s="190"/>
      <c r="IGR87" s="190"/>
      <c r="IGS87" s="190"/>
      <c r="IGT87" s="190"/>
      <c r="IGU87" s="190"/>
      <c r="IGV87" s="190"/>
      <c r="IGW87" s="190"/>
      <c r="IGX87" s="190"/>
      <c r="IGY87" s="190"/>
      <c r="IGZ87" s="190"/>
      <c r="IHA87" s="190"/>
      <c r="IHB87" s="190"/>
      <c r="IHC87" s="190"/>
      <c r="IHD87" s="190"/>
      <c r="IHE87" s="190"/>
      <c r="IHF87" s="190"/>
      <c r="IHG87" s="190"/>
      <c r="IHH87" s="190"/>
      <c r="IHI87" s="190"/>
      <c r="IHJ87" s="190"/>
      <c r="IHK87" s="190"/>
      <c r="IHL87" s="190"/>
      <c r="IHM87" s="190"/>
      <c r="IHN87" s="190"/>
      <c r="IHO87" s="190"/>
      <c r="IHP87" s="190"/>
      <c r="IHQ87" s="190"/>
      <c r="IHR87" s="190"/>
      <c r="IHS87" s="190"/>
      <c r="IHT87" s="190"/>
      <c r="IHU87" s="190"/>
      <c r="IHV87" s="190"/>
      <c r="IHW87" s="190"/>
      <c r="IHX87" s="190"/>
      <c r="IHY87" s="190"/>
      <c r="IHZ87" s="190"/>
      <c r="IIA87" s="190"/>
      <c r="IIB87" s="190"/>
      <c r="IIC87" s="190"/>
      <c r="IID87" s="190"/>
      <c r="IIE87" s="190"/>
      <c r="IIF87" s="190"/>
      <c r="IIG87" s="190"/>
      <c r="IIH87" s="190"/>
      <c r="III87" s="190"/>
      <c r="IIJ87" s="190"/>
      <c r="IIK87" s="190"/>
      <c r="IIL87" s="190"/>
      <c r="IIM87" s="190"/>
      <c r="IIN87" s="190"/>
      <c r="IIO87" s="190"/>
      <c r="IIP87" s="190"/>
      <c r="IIQ87" s="190"/>
      <c r="IIR87" s="190"/>
      <c r="IIS87" s="190"/>
      <c r="IIT87" s="190"/>
      <c r="IIU87" s="190"/>
      <c r="IIV87" s="190"/>
      <c r="IIW87" s="190"/>
      <c r="IIX87" s="190"/>
      <c r="IIY87" s="190"/>
      <c r="IIZ87" s="190"/>
      <c r="IJA87" s="190"/>
      <c r="IJB87" s="190"/>
      <c r="IJC87" s="190"/>
      <c r="IJD87" s="190"/>
      <c r="IJE87" s="190"/>
      <c r="IJF87" s="190"/>
      <c r="IJG87" s="190"/>
      <c r="IJH87" s="190"/>
      <c r="IJI87" s="190"/>
      <c r="IJJ87" s="190"/>
      <c r="IJK87" s="190"/>
      <c r="IJL87" s="190"/>
      <c r="IJM87" s="190"/>
      <c r="IJN87" s="190"/>
      <c r="IJO87" s="190"/>
      <c r="IJP87" s="190"/>
      <c r="IJQ87" s="190"/>
      <c r="IJR87" s="190"/>
      <c r="IJS87" s="190"/>
      <c r="IJT87" s="190"/>
      <c r="IJU87" s="190"/>
      <c r="IJV87" s="190"/>
      <c r="IJW87" s="190"/>
      <c r="IJX87" s="190"/>
      <c r="IJY87" s="190"/>
      <c r="IJZ87" s="190"/>
      <c r="IKA87" s="190"/>
      <c r="IKB87" s="190"/>
      <c r="IKC87" s="190"/>
      <c r="IKD87" s="190"/>
      <c r="IKE87" s="190"/>
      <c r="IKF87" s="190"/>
      <c r="IKG87" s="190"/>
      <c r="IKH87" s="190"/>
      <c r="IKI87" s="190"/>
      <c r="IKJ87" s="190"/>
      <c r="IKK87" s="190"/>
      <c r="IKL87" s="190"/>
      <c r="IKM87" s="190"/>
      <c r="IKN87" s="190"/>
      <c r="IKO87" s="190"/>
      <c r="IKP87" s="190"/>
      <c r="IKQ87" s="190"/>
      <c r="IKR87" s="190"/>
      <c r="IKS87" s="190"/>
      <c r="IKT87" s="190"/>
      <c r="IKU87" s="190"/>
      <c r="IKV87" s="190"/>
      <c r="IKW87" s="190"/>
      <c r="IKX87" s="190"/>
      <c r="IKY87" s="190"/>
      <c r="IKZ87" s="190"/>
      <c r="ILA87" s="190"/>
      <c r="ILB87" s="190"/>
      <c r="ILC87" s="190"/>
      <c r="ILD87" s="190"/>
      <c r="ILE87" s="190"/>
      <c r="ILF87" s="190"/>
      <c r="ILG87" s="190"/>
      <c r="ILH87" s="190"/>
      <c r="ILI87" s="190"/>
      <c r="ILJ87" s="190"/>
      <c r="ILK87" s="190"/>
      <c r="ILL87" s="190"/>
      <c r="ILM87" s="190"/>
      <c r="ILN87" s="190"/>
      <c r="ILO87" s="190"/>
      <c r="ILP87" s="190"/>
      <c r="ILQ87" s="190"/>
      <c r="ILR87" s="190"/>
      <c r="ILS87" s="190"/>
      <c r="ILT87" s="190"/>
      <c r="ILU87" s="190"/>
      <c r="ILV87" s="190"/>
      <c r="ILW87" s="190"/>
      <c r="ILX87" s="190"/>
      <c r="ILY87" s="190"/>
      <c r="ILZ87" s="190"/>
      <c r="IMA87" s="190"/>
      <c r="IMB87" s="190"/>
      <c r="IMC87" s="190"/>
      <c r="IMD87" s="190"/>
      <c r="IME87" s="190"/>
      <c r="IMF87" s="190"/>
      <c r="IMG87" s="190"/>
      <c r="IMH87" s="190"/>
      <c r="IMI87" s="190"/>
      <c r="IMJ87" s="190"/>
      <c r="IMK87" s="190"/>
      <c r="IML87" s="190"/>
      <c r="IMM87" s="190"/>
      <c r="IMN87" s="190"/>
      <c r="IMO87" s="190"/>
      <c r="IMP87" s="190"/>
      <c r="IMQ87" s="190"/>
      <c r="IMR87" s="190"/>
      <c r="IMS87" s="190"/>
      <c r="IMT87" s="190"/>
      <c r="IMU87" s="190"/>
      <c r="IMV87" s="190"/>
      <c r="IMW87" s="190"/>
      <c r="IMX87" s="190"/>
      <c r="IMY87" s="190"/>
      <c r="IMZ87" s="190"/>
      <c r="INA87" s="190"/>
      <c r="INB87" s="190"/>
      <c r="INC87" s="190"/>
      <c r="IND87" s="190"/>
      <c r="INE87" s="190"/>
      <c r="INF87" s="190"/>
      <c r="ING87" s="190"/>
      <c r="INH87" s="190"/>
      <c r="INI87" s="190"/>
      <c r="INJ87" s="190"/>
      <c r="INK87" s="190"/>
      <c r="INL87" s="190"/>
      <c r="INM87" s="190"/>
      <c r="INN87" s="190"/>
      <c r="INO87" s="190"/>
      <c r="INP87" s="190"/>
      <c r="INQ87" s="190"/>
      <c r="INR87" s="190"/>
      <c r="INS87" s="190"/>
      <c r="INT87" s="190"/>
      <c r="INU87" s="190"/>
      <c r="INV87" s="190"/>
      <c r="INW87" s="190"/>
      <c r="INX87" s="190"/>
      <c r="INY87" s="190"/>
      <c r="INZ87" s="190"/>
      <c r="IOA87" s="190"/>
      <c r="IOB87" s="190"/>
      <c r="IOC87" s="190"/>
      <c r="IOD87" s="190"/>
      <c r="IOE87" s="190"/>
      <c r="IOF87" s="190"/>
      <c r="IOG87" s="190"/>
      <c r="IOH87" s="190"/>
      <c r="IOI87" s="190"/>
      <c r="IOJ87" s="190"/>
      <c r="IOK87" s="190"/>
      <c r="IOL87" s="190"/>
      <c r="IOM87" s="190"/>
      <c r="ION87" s="190"/>
      <c r="IOO87" s="190"/>
      <c r="IOP87" s="190"/>
      <c r="IOQ87" s="190"/>
      <c r="IOR87" s="190"/>
      <c r="IOS87" s="190"/>
      <c r="IOT87" s="190"/>
      <c r="IOU87" s="190"/>
      <c r="IOV87" s="190"/>
      <c r="IOW87" s="190"/>
      <c r="IOX87" s="190"/>
      <c r="IOY87" s="190"/>
      <c r="IOZ87" s="190"/>
      <c r="IPA87" s="190"/>
      <c r="IPB87" s="190"/>
      <c r="IPC87" s="190"/>
      <c r="IPD87" s="190"/>
      <c r="IPE87" s="190"/>
      <c r="IPF87" s="190"/>
      <c r="IPG87" s="190"/>
      <c r="IPH87" s="190"/>
      <c r="IPI87" s="190"/>
      <c r="IPJ87" s="190"/>
      <c r="IPK87" s="190"/>
      <c r="IPL87" s="190"/>
      <c r="IPM87" s="190"/>
      <c r="IPN87" s="190"/>
      <c r="IPO87" s="190"/>
      <c r="IPP87" s="190"/>
      <c r="IPQ87" s="190"/>
      <c r="IPR87" s="190"/>
      <c r="IPS87" s="190"/>
      <c r="IPT87" s="190"/>
      <c r="IPU87" s="190"/>
      <c r="IPV87" s="190"/>
      <c r="IPW87" s="190"/>
      <c r="IPX87" s="190"/>
      <c r="IPY87" s="190"/>
      <c r="IPZ87" s="190"/>
      <c r="IQA87" s="190"/>
      <c r="IQB87" s="190"/>
      <c r="IQC87" s="190"/>
      <c r="IQD87" s="190"/>
      <c r="IQE87" s="190"/>
      <c r="IQF87" s="190"/>
      <c r="IQG87" s="190"/>
      <c r="IQH87" s="190"/>
      <c r="IQI87" s="190"/>
      <c r="IQJ87" s="190"/>
      <c r="IQK87" s="190"/>
      <c r="IQL87" s="190"/>
      <c r="IQM87" s="190"/>
      <c r="IQN87" s="190"/>
      <c r="IQO87" s="190"/>
      <c r="IQP87" s="190"/>
      <c r="IQQ87" s="190"/>
      <c r="IQR87" s="190"/>
      <c r="IQS87" s="190"/>
      <c r="IQT87" s="190"/>
      <c r="IQU87" s="190"/>
      <c r="IQV87" s="190"/>
      <c r="IQW87" s="190"/>
      <c r="IQX87" s="190"/>
      <c r="IQY87" s="190"/>
      <c r="IQZ87" s="190"/>
      <c r="IRA87" s="190"/>
      <c r="IRB87" s="190"/>
      <c r="IRC87" s="190"/>
      <c r="IRD87" s="190"/>
      <c r="IRE87" s="190"/>
      <c r="IRF87" s="190"/>
      <c r="IRG87" s="190"/>
      <c r="IRH87" s="190"/>
      <c r="IRI87" s="190"/>
      <c r="IRJ87" s="190"/>
      <c r="IRK87" s="190"/>
      <c r="IRL87" s="190"/>
      <c r="IRM87" s="190"/>
      <c r="IRN87" s="190"/>
      <c r="IRO87" s="190"/>
      <c r="IRP87" s="190"/>
      <c r="IRQ87" s="190"/>
      <c r="IRR87" s="190"/>
      <c r="IRS87" s="190"/>
      <c r="IRT87" s="190"/>
      <c r="IRU87" s="190"/>
      <c r="IRV87" s="190"/>
      <c r="IRW87" s="190"/>
      <c r="IRX87" s="190"/>
      <c r="IRY87" s="190"/>
      <c r="IRZ87" s="190"/>
      <c r="ISA87" s="190"/>
      <c r="ISB87" s="190"/>
      <c r="ISC87" s="190"/>
      <c r="ISD87" s="190"/>
      <c r="ISE87" s="190"/>
      <c r="ISF87" s="190"/>
      <c r="ISG87" s="190"/>
      <c r="ISH87" s="190"/>
      <c r="ISI87" s="190"/>
      <c r="ISJ87" s="190"/>
      <c r="ISK87" s="190"/>
      <c r="ISL87" s="190"/>
      <c r="ISM87" s="190"/>
      <c r="ISN87" s="190"/>
      <c r="ISO87" s="190"/>
      <c r="ISP87" s="190"/>
      <c r="ISQ87" s="190"/>
      <c r="ISR87" s="190"/>
      <c r="ISS87" s="190"/>
      <c r="IST87" s="190"/>
      <c r="ISU87" s="190"/>
      <c r="ISV87" s="190"/>
      <c r="ISW87" s="190"/>
      <c r="ISX87" s="190"/>
      <c r="ISY87" s="190"/>
      <c r="ISZ87" s="190"/>
      <c r="ITA87" s="190"/>
      <c r="ITB87" s="190"/>
      <c r="ITC87" s="190"/>
      <c r="ITD87" s="190"/>
      <c r="ITE87" s="190"/>
      <c r="ITF87" s="190"/>
      <c r="ITG87" s="190"/>
      <c r="ITH87" s="190"/>
      <c r="ITI87" s="190"/>
      <c r="ITJ87" s="190"/>
      <c r="ITK87" s="190"/>
      <c r="ITL87" s="190"/>
      <c r="ITM87" s="190"/>
      <c r="ITN87" s="190"/>
      <c r="ITO87" s="190"/>
      <c r="ITP87" s="190"/>
      <c r="ITQ87" s="190"/>
      <c r="ITR87" s="190"/>
      <c r="ITS87" s="190"/>
      <c r="ITT87" s="190"/>
      <c r="ITU87" s="190"/>
      <c r="ITV87" s="190"/>
      <c r="ITW87" s="190"/>
      <c r="ITX87" s="190"/>
      <c r="ITY87" s="190"/>
      <c r="ITZ87" s="190"/>
      <c r="IUA87" s="190"/>
      <c r="IUB87" s="190"/>
      <c r="IUC87" s="190"/>
      <c r="IUD87" s="190"/>
      <c r="IUE87" s="190"/>
      <c r="IUF87" s="190"/>
      <c r="IUG87" s="190"/>
      <c r="IUH87" s="190"/>
      <c r="IUI87" s="190"/>
      <c r="IUJ87" s="190"/>
      <c r="IUK87" s="190"/>
      <c r="IUL87" s="190"/>
      <c r="IUM87" s="190"/>
      <c r="IUN87" s="190"/>
      <c r="IUO87" s="190"/>
      <c r="IUP87" s="190"/>
      <c r="IUQ87" s="190"/>
      <c r="IUR87" s="190"/>
      <c r="IUS87" s="190"/>
      <c r="IUT87" s="190"/>
      <c r="IUU87" s="190"/>
      <c r="IUV87" s="190"/>
      <c r="IUW87" s="190"/>
      <c r="IUX87" s="190"/>
      <c r="IUY87" s="190"/>
      <c r="IUZ87" s="190"/>
      <c r="IVA87" s="190"/>
      <c r="IVB87" s="190"/>
      <c r="IVC87" s="190"/>
      <c r="IVD87" s="190"/>
      <c r="IVE87" s="190"/>
      <c r="IVF87" s="190"/>
      <c r="IVG87" s="190"/>
      <c r="IVH87" s="190"/>
      <c r="IVI87" s="190"/>
      <c r="IVJ87" s="190"/>
      <c r="IVK87" s="190"/>
      <c r="IVL87" s="190"/>
      <c r="IVM87" s="190"/>
      <c r="IVN87" s="190"/>
      <c r="IVO87" s="190"/>
      <c r="IVP87" s="190"/>
      <c r="IVQ87" s="190"/>
      <c r="IVR87" s="190"/>
      <c r="IVS87" s="190"/>
      <c r="IVT87" s="190"/>
      <c r="IVU87" s="190"/>
      <c r="IVV87" s="190"/>
      <c r="IVW87" s="190"/>
      <c r="IVX87" s="190"/>
      <c r="IVY87" s="190"/>
      <c r="IVZ87" s="190"/>
      <c r="IWA87" s="190"/>
      <c r="IWB87" s="190"/>
      <c r="IWC87" s="190"/>
      <c r="IWD87" s="190"/>
      <c r="IWE87" s="190"/>
      <c r="IWF87" s="190"/>
      <c r="IWG87" s="190"/>
      <c r="IWH87" s="190"/>
      <c r="IWI87" s="190"/>
      <c r="IWJ87" s="190"/>
      <c r="IWK87" s="190"/>
      <c r="IWL87" s="190"/>
      <c r="IWM87" s="190"/>
      <c r="IWN87" s="190"/>
      <c r="IWO87" s="190"/>
      <c r="IWP87" s="190"/>
      <c r="IWQ87" s="190"/>
      <c r="IWR87" s="190"/>
      <c r="IWS87" s="190"/>
      <c r="IWT87" s="190"/>
      <c r="IWU87" s="190"/>
      <c r="IWV87" s="190"/>
      <c r="IWW87" s="190"/>
      <c r="IWX87" s="190"/>
      <c r="IWY87" s="190"/>
      <c r="IWZ87" s="190"/>
      <c r="IXA87" s="190"/>
      <c r="IXB87" s="190"/>
      <c r="IXC87" s="190"/>
      <c r="IXD87" s="190"/>
      <c r="IXE87" s="190"/>
      <c r="IXF87" s="190"/>
      <c r="IXG87" s="190"/>
      <c r="IXH87" s="190"/>
      <c r="IXI87" s="190"/>
      <c r="IXJ87" s="190"/>
      <c r="IXK87" s="190"/>
      <c r="IXL87" s="190"/>
      <c r="IXM87" s="190"/>
      <c r="IXN87" s="190"/>
      <c r="IXO87" s="190"/>
      <c r="IXP87" s="190"/>
      <c r="IXQ87" s="190"/>
      <c r="IXR87" s="190"/>
      <c r="IXS87" s="190"/>
      <c r="IXT87" s="190"/>
      <c r="IXU87" s="190"/>
      <c r="IXV87" s="190"/>
      <c r="IXW87" s="190"/>
      <c r="IXX87" s="190"/>
      <c r="IXY87" s="190"/>
      <c r="IXZ87" s="190"/>
      <c r="IYA87" s="190"/>
      <c r="IYB87" s="190"/>
      <c r="IYC87" s="190"/>
      <c r="IYD87" s="190"/>
      <c r="IYE87" s="190"/>
      <c r="IYF87" s="190"/>
      <c r="IYG87" s="190"/>
      <c r="IYH87" s="190"/>
      <c r="IYI87" s="190"/>
      <c r="IYJ87" s="190"/>
      <c r="IYK87" s="190"/>
      <c r="IYL87" s="190"/>
      <c r="IYM87" s="190"/>
      <c r="IYN87" s="190"/>
      <c r="IYO87" s="190"/>
      <c r="IYP87" s="190"/>
      <c r="IYQ87" s="190"/>
      <c r="IYR87" s="190"/>
      <c r="IYS87" s="190"/>
      <c r="IYT87" s="190"/>
      <c r="IYU87" s="190"/>
      <c r="IYV87" s="190"/>
      <c r="IYW87" s="190"/>
      <c r="IYX87" s="190"/>
      <c r="IYY87" s="190"/>
      <c r="IYZ87" s="190"/>
      <c r="IZA87" s="190"/>
      <c r="IZB87" s="190"/>
      <c r="IZC87" s="190"/>
      <c r="IZD87" s="190"/>
      <c r="IZE87" s="190"/>
      <c r="IZF87" s="190"/>
      <c r="IZG87" s="190"/>
      <c r="IZH87" s="190"/>
      <c r="IZI87" s="190"/>
      <c r="IZJ87" s="190"/>
      <c r="IZK87" s="190"/>
      <c r="IZL87" s="190"/>
      <c r="IZM87" s="190"/>
      <c r="IZN87" s="190"/>
      <c r="IZO87" s="190"/>
      <c r="IZP87" s="190"/>
      <c r="IZQ87" s="190"/>
      <c r="IZR87" s="190"/>
      <c r="IZS87" s="190"/>
      <c r="IZT87" s="190"/>
      <c r="IZU87" s="190"/>
      <c r="IZV87" s="190"/>
      <c r="IZW87" s="190"/>
      <c r="IZX87" s="190"/>
      <c r="IZY87" s="190"/>
      <c r="IZZ87" s="190"/>
      <c r="JAA87" s="190"/>
      <c r="JAB87" s="190"/>
      <c r="JAC87" s="190"/>
      <c r="JAD87" s="190"/>
      <c r="JAE87" s="190"/>
      <c r="JAF87" s="190"/>
      <c r="JAG87" s="190"/>
      <c r="JAH87" s="190"/>
      <c r="JAI87" s="190"/>
      <c r="JAJ87" s="190"/>
      <c r="JAK87" s="190"/>
      <c r="JAL87" s="190"/>
      <c r="JAM87" s="190"/>
      <c r="JAN87" s="190"/>
      <c r="JAO87" s="190"/>
      <c r="JAP87" s="190"/>
      <c r="JAQ87" s="190"/>
      <c r="JAR87" s="190"/>
      <c r="JAS87" s="190"/>
      <c r="JAT87" s="190"/>
      <c r="JAU87" s="190"/>
      <c r="JAV87" s="190"/>
      <c r="JAW87" s="190"/>
      <c r="JAX87" s="190"/>
      <c r="JAY87" s="190"/>
      <c r="JAZ87" s="190"/>
      <c r="JBA87" s="190"/>
      <c r="JBB87" s="190"/>
      <c r="JBC87" s="190"/>
      <c r="JBD87" s="190"/>
      <c r="JBE87" s="190"/>
      <c r="JBF87" s="190"/>
      <c r="JBG87" s="190"/>
      <c r="JBH87" s="190"/>
      <c r="JBI87" s="190"/>
      <c r="JBJ87" s="190"/>
      <c r="JBK87" s="190"/>
      <c r="JBL87" s="190"/>
      <c r="JBM87" s="190"/>
      <c r="JBN87" s="190"/>
      <c r="JBO87" s="190"/>
      <c r="JBP87" s="190"/>
      <c r="JBQ87" s="190"/>
      <c r="JBR87" s="190"/>
      <c r="JBS87" s="190"/>
      <c r="JBT87" s="190"/>
      <c r="JBU87" s="190"/>
      <c r="JBV87" s="190"/>
      <c r="JBW87" s="190"/>
      <c r="JBX87" s="190"/>
      <c r="JBY87" s="190"/>
      <c r="JBZ87" s="190"/>
      <c r="JCA87" s="190"/>
      <c r="JCB87" s="190"/>
      <c r="JCC87" s="190"/>
      <c r="JCD87" s="190"/>
      <c r="JCE87" s="190"/>
      <c r="JCF87" s="190"/>
      <c r="JCG87" s="190"/>
      <c r="JCH87" s="190"/>
      <c r="JCI87" s="190"/>
      <c r="JCJ87" s="190"/>
      <c r="JCK87" s="190"/>
      <c r="JCL87" s="190"/>
      <c r="JCM87" s="190"/>
      <c r="JCN87" s="190"/>
      <c r="JCO87" s="190"/>
      <c r="JCP87" s="190"/>
      <c r="JCQ87" s="190"/>
      <c r="JCR87" s="190"/>
      <c r="JCS87" s="190"/>
      <c r="JCT87" s="190"/>
      <c r="JCU87" s="190"/>
      <c r="JCV87" s="190"/>
      <c r="JCW87" s="190"/>
      <c r="JCX87" s="190"/>
      <c r="JCY87" s="190"/>
      <c r="JCZ87" s="190"/>
      <c r="JDA87" s="190"/>
      <c r="JDB87" s="190"/>
      <c r="JDC87" s="190"/>
      <c r="JDD87" s="190"/>
      <c r="JDE87" s="190"/>
      <c r="JDF87" s="190"/>
      <c r="JDG87" s="190"/>
      <c r="JDH87" s="190"/>
      <c r="JDI87" s="190"/>
      <c r="JDJ87" s="190"/>
      <c r="JDK87" s="190"/>
      <c r="JDL87" s="190"/>
      <c r="JDM87" s="190"/>
      <c r="JDN87" s="190"/>
      <c r="JDO87" s="190"/>
      <c r="JDP87" s="190"/>
      <c r="JDQ87" s="190"/>
      <c r="JDR87" s="190"/>
      <c r="JDS87" s="190"/>
      <c r="JDT87" s="190"/>
      <c r="JDU87" s="190"/>
      <c r="JDV87" s="190"/>
      <c r="JDW87" s="190"/>
      <c r="JDX87" s="190"/>
      <c r="JDY87" s="190"/>
      <c r="JDZ87" s="190"/>
      <c r="JEA87" s="190"/>
      <c r="JEB87" s="190"/>
      <c r="JEC87" s="190"/>
      <c r="JED87" s="190"/>
      <c r="JEE87" s="190"/>
      <c r="JEF87" s="190"/>
      <c r="JEG87" s="190"/>
      <c r="JEH87" s="190"/>
      <c r="JEI87" s="190"/>
      <c r="JEJ87" s="190"/>
      <c r="JEK87" s="190"/>
      <c r="JEL87" s="190"/>
      <c r="JEM87" s="190"/>
      <c r="JEN87" s="190"/>
      <c r="JEO87" s="190"/>
      <c r="JEP87" s="190"/>
      <c r="JEQ87" s="190"/>
      <c r="JER87" s="190"/>
      <c r="JES87" s="190"/>
      <c r="JET87" s="190"/>
      <c r="JEU87" s="190"/>
      <c r="JEV87" s="190"/>
      <c r="JEW87" s="190"/>
      <c r="JEX87" s="190"/>
      <c r="JEY87" s="190"/>
      <c r="JEZ87" s="190"/>
      <c r="JFA87" s="190"/>
      <c r="JFB87" s="190"/>
      <c r="JFC87" s="190"/>
      <c r="JFD87" s="190"/>
      <c r="JFE87" s="190"/>
      <c r="JFF87" s="190"/>
      <c r="JFG87" s="190"/>
      <c r="JFH87" s="190"/>
      <c r="JFI87" s="190"/>
      <c r="JFJ87" s="190"/>
      <c r="JFK87" s="190"/>
      <c r="JFL87" s="190"/>
      <c r="JFM87" s="190"/>
      <c r="JFN87" s="190"/>
      <c r="JFO87" s="190"/>
      <c r="JFP87" s="190"/>
      <c r="JFQ87" s="190"/>
      <c r="JFR87" s="190"/>
      <c r="JFS87" s="190"/>
      <c r="JFT87" s="190"/>
      <c r="JFU87" s="190"/>
      <c r="JFV87" s="190"/>
      <c r="JFW87" s="190"/>
      <c r="JFX87" s="190"/>
      <c r="JFY87" s="190"/>
      <c r="JFZ87" s="190"/>
      <c r="JGA87" s="190"/>
      <c r="JGB87" s="190"/>
      <c r="JGC87" s="190"/>
      <c r="JGD87" s="190"/>
      <c r="JGE87" s="190"/>
      <c r="JGF87" s="190"/>
      <c r="JGG87" s="190"/>
      <c r="JGH87" s="190"/>
      <c r="JGI87" s="190"/>
      <c r="JGJ87" s="190"/>
      <c r="JGK87" s="190"/>
      <c r="JGL87" s="190"/>
      <c r="JGM87" s="190"/>
      <c r="JGN87" s="190"/>
      <c r="JGO87" s="190"/>
      <c r="JGP87" s="190"/>
      <c r="JGQ87" s="190"/>
      <c r="JGR87" s="190"/>
      <c r="JGS87" s="190"/>
      <c r="JGT87" s="190"/>
      <c r="JGU87" s="190"/>
      <c r="JGV87" s="190"/>
      <c r="JGW87" s="190"/>
      <c r="JGX87" s="190"/>
      <c r="JGY87" s="190"/>
      <c r="JGZ87" s="190"/>
      <c r="JHA87" s="190"/>
      <c r="JHB87" s="190"/>
      <c r="JHC87" s="190"/>
      <c r="JHD87" s="190"/>
      <c r="JHE87" s="190"/>
      <c r="JHF87" s="190"/>
      <c r="JHG87" s="190"/>
      <c r="JHH87" s="190"/>
      <c r="JHI87" s="190"/>
      <c r="JHJ87" s="190"/>
      <c r="JHK87" s="190"/>
      <c r="JHL87" s="190"/>
      <c r="JHM87" s="190"/>
      <c r="JHN87" s="190"/>
      <c r="JHO87" s="190"/>
      <c r="JHP87" s="190"/>
      <c r="JHQ87" s="190"/>
      <c r="JHR87" s="190"/>
      <c r="JHS87" s="190"/>
      <c r="JHT87" s="190"/>
      <c r="JHU87" s="190"/>
      <c r="JHV87" s="190"/>
      <c r="JHW87" s="190"/>
      <c r="JHX87" s="190"/>
      <c r="JHY87" s="190"/>
      <c r="JHZ87" s="190"/>
      <c r="JIA87" s="190"/>
      <c r="JIB87" s="190"/>
      <c r="JIC87" s="190"/>
      <c r="JID87" s="190"/>
      <c r="JIE87" s="190"/>
      <c r="JIF87" s="190"/>
      <c r="JIG87" s="190"/>
      <c r="JIH87" s="190"/>
      <c r="JII87" s="190"/>
      <c r="JIJ87" s="190"/>
      <c r="JIK87" s="190"/>
      <c r="JIL87" s="190"/>
      <c r="JIM87" s="190"/>
      <c r="JIN87" s="190"/>
      <c r="JIO87" s="190"/>
      <c r="JIP87" s="190"/>
      <c r="JIQ87" s="190"/>
      <c r="JIR87" s="190"/>
      <c r="JIS87" s="190"/>
      <c r="JIT87" s="190"/>
      <c r="JIU87" s="190"/>
      <c r="JIV87" s="190"/>
      <c r="JIW87" s="190"/>
      <c r="JIX87" s="190"/>
      <c r="JIY87" s="190"/>
      <c r="JIZ87" s="190"/>
      <c r="JJA87" s="190"/>
      <c r="JJB87" s="190"/>
      <c r="JJC87" s="190"/>
      <c r="JJD87" s="190"/>
      <c r="JJE87" s="190"/>
      <c r="JJF87" s="190"/>
      <c r="JJG87" s="190"/>
      <c r="JJH87" s="190"/>
      <c r="JJI87" s="190"/>
      <c r="JJJ87" s="190"/>
      <c r="JJK87" s="190"/>
      <c r="JJL87" s="190"/>
      <c r="JJM87" s="190"/>
      <c r="JJN87" s="190"/>
      <c r="JJO87" s="190"/>
      <c r="JJP87" s="190"/>
      <c r="JJQ87" s="190"/>
      <c r="JJR87" s="190"/>
      <c r="JJS87" s="190"/>
      <c r="JJT87" s="190"/>
      <c r="JJU87" s="190"/>
      <c r="JJV87" s="190"/>
      <c r="JJW87" s="190"/>
      <c r="JJX87" s="190"/>
      <c r="JJY87" s="190"/>
      <c r="JJZ87" s="190"/>
      <c r="JKA87" s="190"/>
      <c r="JKB87" s="190"/>
      <c r="JKC87" s="190"/>
      <c r="JKD87" s="190"/>
      <c r="JKE87" s="190"/>
      <c r="JKF87" s="190"/>
      <c r="JKG87" s="190"/>
      <c r="JKH87" s="190"/>
      <c r="JKI87" s="190"/>
      <c r="JKJ87" s="190"/>
      <c r="JKK87" s="190"/>
      <c r="JKL87" s="190"/>
      <c r="JKM87" s="190"/>
      <c r="JKN87" s="190"/>
      <c r="JKO87" s="190"/>
      <c r="JKP87" s="190"/>
      <c r="JKQ87" s="190"/>
      <c r="JKR87" s="190"/>
      <c r="JKS87" s="190"/>
      <c r="JKT87" s="190"/>
      <c r="JKU87" s="190"/>
      <c r="JKV87" s="190"/>
      <c r="JKW87" s="190"/>
      <c r="JKX87" s="190"/>
      <c r="JKY87" s="190"/>
      <c r="JKZ87" s="190"/>
      <c r="JLA87" s="190"/>
      <c r="JLB87" s="190"/>
      <c r="JLC87" s="190"/>
      <c r="JLD87" s="190"/>
      <c r="JLE87" s="190"/>
      <c r="JLF87" s="190"/>
      <c r="JLG87" s="190"/>
      <c r="JLH87" s="190"/>
      <c r="JLI87" s="190"/>
      <c r="JLJ87" s="190"/>
      <c r="JLK87" s="190"/>
      <c r="JLL87" s="190"/>
      <c r="JLM87" s="190"/>
      <c r="JLN87" s="190"/>
      <c r="JLO87" s="190"/>
      <c r="JLP87" s="190"/>
      <c r="JLQ87" s="190"/>
      <c r="JLR87" s="190"/>
      <c r="JLS87" s="190"/>
      <c r="JLT87" s="190"/>
      <c r="JLU87" s="190"/>
      <c r="JLV87" s="190"/>
      <c r="JLW87" s="190"/>
      <c r="JLX87" s="190"/>
      <c r="JLY87" s="190"/>
      <c r="JLZ87" s="190"/>
      <c r="JMA87" s="190"/>
      <c r="JMB87" s="190"/>
      <c r="JMC87" s="190"/>
      <c r="JMD87" s="190"/>
      <c r="JME87" s="190"/>
      <c r="JMF87" s="190"/>
      <c r="JMG87" s="190"/>
      <c r="JMH87" s="190"/>
      <c r="JMI87" s="190"/>
      <c r="JMJ87" s="190"/>
      <c r="JMK87" s="190"/>
      <c r="JML87" s="190"/>
      <c r="JMM87" s="190"/>
      <c r="JMN87" s="190"/>
      <c r="JMO87" s="190"/>
      <c r="JMP87" s="190"/>
      <c r="JMQ87" s="190"/>
      <c r="JMR87" s="190"/>
      <c r="JMS87" s="190"/>
      <c r="JMT87" s="190"/>
      <c r="JMU87" s="190"/>
      <c r="JMV87" s="190"/>
      <c r="JMW87" s="190"/>
      <c r="JMX87" s="190"/>
      <c r="JMY87" s="190"/>
      <c r="JMZ87" s="190"/>
      <c r="JNA87" s="190"/>
      <c r="JNB87" s="190"/>
      <c r="JNC87" s="190"/>
      <c r="JND87" s="190"/>
      <c r="JNE87" s="190"/>
      <c r="JNF87" s="190"/>
      <c r="JNG87" s="190"/>
      <c r="JNH87" s="190"/>
      <c r="JNI87" s="190"/>
      <c r="JNJ87" s="190"/>
      <c r="JNK87" s="190"/>
      <c r="JNL87" s="190"/>
      <c r="JNM87" s="190"/>
      <c r="JNN87" s="190"/>
      <c r="JNO87" s="190"/>
      <c r="JNP87" s="190"/>
      <c r="JNQ87" s="190"/>
      <c r="JNR87" s="190"/>
      <c r="JNS87" s="190"/>
      <c r="JNT87" s="190"/>
      <c r="JNU87" s="190"/>
      <c r="JNV87" s="190"/>
      <c r="JNW87" s="190"/>
      <c r="JNX87" s="190"/>
      <c r="JNY87" s="190"/>
      <c r="JNZ87" s="190"/>
      <c r="JOA87" s="190"/>
      <c r="JOB87" s="190"/>
      <c r="JOC87" s="190"/>
      <c r="JOD87" s="190"/>
      <c r="JOE87" s="190"/>
      <c r="JOF87" s="190"/>
      <c r="JOG87" s="190"/>
      <c r="JOH87" s="190"/>
      <c r="JOI87" s="190"/>
      <c r="JOJ87" s="190"/>
      <c r="JOK87" s="190"/>
      <c r="JOL87" s="190"/>
      <c r="JOM87" s="190"/>
      <c r="JON87" s="190"/>
      <c r="JOO87" s="190"/>
      <c r="JOP87" s="190"/>
      <c r="JOQ87" s="190"/>
      <c r="JOR87" s="190"/>
      <c r="JOS87" s="190"/>
      <c r="JOT87" s="190"/>
      <c r="JOU87" s="190"/>
      <c r="JOV87" s="190"/>
      <c r="JOW87" s="190"/>
      <c r="JOX87" s="190"/>
      <c r="JOY87" s="190"/>
      <c r="JOZ87" s="190"/>
      <c r="JPA87" s="190"/>
      <c r="JPB87" s="190"/>
      <c r="JPC87" s="190"/>
      <c r="JPD87" s="190"/>
      <c r="JPE87" s="190"/>
      <c r="JPF87" s="190"/>
      <c r="JPG87" s="190"/>
      <c r="JPH87" s="190"/>
      <c r="JPI87" s="190"/>
      <c r="JPJ87" s="190"/>
      <c r="JPK87" s="190"/>
      <c r="JPL87" s="190"/>
      <c r="JPM87" s="190"/>
      <c r="JPN87" s="190"/>
      <c r="JPO87" s="190"/>
      <c r="JPP87" s="190"/>
      <c r="JPQ87" s="190"/>
      <c r="JPR87" s="190"/>
      <c r="JPS87" s="190"/>
      <c r="JPT87" s="190"/>
      <c r="JPU87" s="190"/>
      <c r="JPV87" s="190"/>
      <c r="JPW87" s="190"/>
      <c r="JPX87" s="190"/>
      <c r="JPY87" s="190"/>
      <c r="JPZ87" s="190"/>
      <c r="JQA87" s="190"/>
      <c r="JQB87" s="190"/>
      <c r="JQC87" s="190"/>
      <c r="JQD87" s="190"/>
      <c r="JQE87" s="190"/>
      <c r="JQF87" s="190"/>
      <c r="JQG87" s="190"/>
      <c r="JQH87" s="190"/>
      <c r="JQI87" s="190"/>
      <c r="JQJ87" s="190"/>
      <c r="JQK87" s="190"/>
      <c r="JQL87" s="190"/>
      <c r="JQM87" s="190"/>
      <c r="JQN87" s="190"/>
      <c r="JQO87" s="190"/>
      <c r="JQP87" s="190"/>
      <c r="JQQ87" s="190"/>
      <c r="JQR87" s="190"/>
      <c r="JQS87" s="190"/>
      <c r="JQT87" s="190"/>
      <c r="JQU87" s="190"/>
      <c r="JQV87" s="190"/>
      <c r="JQW87" s="190"/>
      <c r="JQX87" s="190"/>
      <c r="JQY87" s="190"/>
      <c r="JQZ87" s="190"/>
      <c r="JRA87" s="190"/>
      <c r="JRB87" s="190"/>
      <c r="JRC87" s="190"/>
      <c r="JRD87" s="190"/>
      <c r="JRE87" s="190"/>
      <c r="JRF87" s="190"/>
      <c r="JRG87" s="190"/>
      <c r="JRH87" s="190"/>
      <c r="JRI87" s="190"/>
      <c r="JRJ87" s="190"/>
      <c r="JRK87" s="190"/>
      <c r="JRL87" s="190"/>
      <c r="JRM87" s="190"/>
      <c r="JRN87" s="190"/>
      <c r="JRO87" s="190"/>
      <c r="JRP87" s="190"/>
      <c r="JRQ87" s="190"/>
      <c r="JRR87" s="190"/>
      <c r="JRS87" s="190"/>
      <c r="JRT87" s="190"/>
      <c r="JRU87" s="190"/>
      <c r="JRV87" s="190"/>
      <c r="JRW87" s="190"/>
      <c r="JRX87" s="190"/>
      <c r="JRY87" s="190"/>
      <c r="JRZ87" s="190"/>
      <c r="JSA87" s="190"/>
      <c r="JSB87" s="190"/>
      <c r="JSC87" s="190"/>
      <c r="JSD87" s="190"/>
      <c r="JSE87" s="190"/>
      <c r="JSF87" s="190"/>
      <c r="JSG87" s="190"/>
      <c r="JSH87" s="190"/>
      <c r="JSI87" s="190"/>
      <c r="JSJ87" s="190"/>
      <c r="JSK87" s="190"/>
      <c r="JSL87" s="190"/>
      <c r="JSM87" s="190"/>
      <c r="JSN87" s="190"/>
      <c r="JSO87" s="190"/>
      <c r="JSP87" s="190"/>
      <c r="JSQ87" s="190"/>
      <c r="JSR87" s="190"/>
      <c r="JSS87" s="190"/>
      <c r="JST87" s="190"/>
      <c r="JSU87" s="190"/>
      <c r="JSV87" s="190"/>
      <c r="JSW87" s="190"/>
      <c r="JSX87" s="190"/>
      <c r="JSY87" s="190"/>
      <c r="JSZ87" s="190"/>
      <c r="JTA87" s="190"/>
      <c r="JTB87" s="190"/>
      <c r="JTC87" s="190"/>
      <c r="JTD87" s="190"/>
      <c r="JTE87" s="190"/>
      <c r="JTF87" s="190"/>
      <c r="JTG87" s="190"/>
      <c r="JTH87" s="190"/>
      <c r="JTI87" s="190"/>
      <c r="JTJ87" s="190"/>
      <c r="JTK87" s="190"/>
      <c r="JTL87" s="190"/>
      <c r="JTM87" s="190"/>
      <c r="JTN87" s="190"/>
      <c r="JTO87" s="190"/>
      <c r="JTP87" s="190"/>
      <c r="JTQ87" s="190"/>
      <c r="JTR87" s="190"/>
      <c r="JTS87" s="190"/>
      <c r="JTT87" s="190"/>
      <c r="JTU87" s="190"/>
      <c r="JTV87" s="190"/>
      <c r="JTW87" s="190"/>
      <c r="JTX87" s="190"/>
      <c r="JTY87" s="190"/>
      <c r="JTZ87" s="190"/>
      <c r="JUA87" s="190"/>
      <c r="JUB87" s="190"/>
      <c r="JUC87" s="190"/>
      <c r="JUD87" s="190"/>
      <c r="JUE87" s="190"/>
      <c r="JUF87" s="190"/>
      <c r="JUG87" s="190"/>
      <c r="JUH87" s="190"/>
      <c r="JUI87" s="190"/>
      <c r="JUJ87" s="190"/>
      <c r="JUK87" s="190"/>
      <c r="JUL87" s="190"/>
      <c r="JUM87" s="190"/>
      <c r="JUN87" s="190"/>
      <c r="JUO87" s="190"/>
      <c r="JUP87" s="190"/>
      <c r="JUQ87" s="190"/>
      <c r="JUR87" s="190"/>
      <c r="JUS87" s="190"/>
      <c r="JUT87" s="190"/>
      <c r="JUU87" s="190"/>
      <c r="JUV87" s="190"/>
      <c r="JUW87" s="190"/>
      <c r="JUX87" s="190"/>
      <c r="JUY87" s="190"/>
      <c r="JUZ87" s="190"/>
      <c r="JVA87" s="190"/>
      <c r="JVB87" s="190"/>
      <c r="JVC87" s="190"/>
      <c r="JVD87" s="190"/>
      <c r="JVE87" s="190"/>
      <c r="JVF87" s="190"/>
      <c r="JVG87" s="190"/>
      <c r="JVH87" s="190"/>
      <c r="JVI87" s="190"/>
      <c r="JVJ87" s="190"/>
      <c r="JVK87" s="190"/>
      <c r="JVL87" s="190"/>
      <c r="JVM87" s="190"/>
      <c r="JVN87" s="190"/>
      <c r="JVO87" s="190"/>
      <c r="JVP87" s="190"/>
      <c r="JVQ87" s="190"/>
      <c r="JVR87" s="190"/>
      <c r="JVS87" s="190"/>
      <c r="JVT87" s="190"/>
      <c r="JVU87" s="190"/>
      <c r="JVV87" s="190"/>
      <c r="JVW87" s="190"/>
      <c r="JVX87" s="190"/>
      <c r="JVY87" s="190"/>
      <c r="JVZ87" s="190"/>
      <c r="JWA87" s="190"/>
      <c r="JWB87" s="190"/>
      <c r="JWC87" s="190"/>
      <c r="JWD87" s="190"/>
      <c r="JWE87" s="190"/>
      <c r="JWF87" s="190"/>
      <c r="JWG87" s="190"/>
      <c r="JWH87" s="190"/>
      <c r="JWI87" s="190"/>
      <c r="JWJ87" s="190"/>
      <c r="JWK87" s="190"/>
      <c r="JWL87" s="190"/>
      <c r="JWM87" s="190"/>
      <c r="JWN87" s="190"/>
      <c r="JWO87" s="190"/>
      <c r="JWP87" s="190"/>
      <c r="JWQ87" s="190"/>
      <c r="JWR87" s="190"/>
      <c r="JWS87" s="190"/>
      <c r="JWT87" s="190"/>
      <c r="JWU87" s="190"/>
      <c r="JWV87" s="190"/>
      <c r="JWW87" s="190"/>
      <c r="JWX87" s="190"/>
      <c r="JWY87" s="190"/>
      <c r="JWZ87" s="190"/>
      <c r="JXA87" s="190"/>
      <c r="JXB87" s="190"/>
      <c r="JXC87" s="190"/>
      <c r="JXD87" s="190"/>
      <c r="JXE87" s="190"/>
      <c r="JXF87" s="190"/>
      <c r="JXG87" s="190"/>
      <c r="JXH87" s="190"/>
      <c r="JXI87" s="190"/>
      <c r="JXJ87" s="190"/>
      <c r="JXK87" s="190"/>
      <c r="JXL87" s="190"/>
      <c r="JXM87" s="190"/>
      <c r="JXN87" s="190"/>
      <c r="JXO87" s="190"/>
      <c r="JXP87" s="190"/>
      <c r="JXQ87" s="190"/>
      <c r="JXR87" s="190"/>
      <c r="JXS87" s="190"/>
      <c r="JXT87" s="190"/>
      <c r="JXU87" s="190"/>
      <c r="JXV87" s="190"/>
      <c r="JXW87" s="190"/>
      <c r="JXX87" s="190"/>
      <c r="JXY87" s="190"/>
      <c r="JXZ87" s="190"/>
      <c r="JYA87" s="190"/>
      <c r="JYB87" s="190"/>
      <c r="JYC87" s="190"/>
      <c r="JYD87" s="190"/>
      <c r="JYE87" s="190"/>
      <c r="JYF87" s="190"/>
      <c r="JYG87" s="190"/>
      <c r="JYH87" s="190"/>
      <c r="JYI87" s="190"/>
      <c r="JYJ87" s="190"/>
      <c r="JYK87" s="190"/>
      <c r="JYL87" s="190"/>
      <c r="JYM87" s="190"/>
      <c r="JYN87" s="190"/>
      <c r="JYO87" s="190"/>
      <c r="JYP87" s="190"/>
      <c r="JYQ87" s="190"/>
      <c r="JYR87" s="190"/>
      <c r="JYS87" s="190"/>
      <c r="JYT87" s="190"/>
      <c r="JYU87" s="190"/>
      <c r="JYV87" s="190"/>
      <c r="JYW87" s="190"/>
      <c r="JYX87" s="190"/>
      <c r="JYY87" s="190"/>
      <c r="JYZ87" s="190"/>
      <c r="JZA87" s="190"/>
      <c r="JZB87" s="190"/>
      <c r="JZC87" s="190"/>
      <c r="JZD87" s="190"/>
      <c r="JZE87" s="190"/>
      <c r="JZF87" s="190"/>
      <c r="JZG87" s="190"/>
      <c r="JZH87" s="190"/>
      <c r="JZI87" s="190"/>
      <c r="JZJ87" s="190"/>
      <c r="JZK87" s="190"/>
      <c r="JZL87" s="190"/>
      <c r="JZM87" s="190"/>
      <c r="JZN87" s="190"/>
      <c r="JZO87" s="190"/>
      <c r="JZP87" s="190"/>
      <c r="JZQ87" s="190"/>
      <c r="JZR87" s="190"/>
      <c r="JZS87" s="190"/>
      <c r="JZT87" s="190"/>
      <c r="JZU87" s="190"/>
      <c r="JZV87" s="190"/>
      <c r="JZW87" s="190"/>
      <c r="JZX87" s="190"/>
      <c r="JZY87" s="190"/>
      <c r="JZZ87" s="190"/>
      <c r="KAA87" s="190"/>
      <c r="KAB87" s="190"/>
      <c r="KAC87" s="190"/>
      <c r="KAD87" s="190"/>
      <c r="KAE87" s="190"/>
      <c r="KAF87" s="190"/>
      <c r="KAG87" s="190"/>
      <c r="KAH87" s="190"/>
      <c r="KAI87" s="190"/>
      <c r="KAJ87" s="190"/>
      <c r="KAK87" s="190"/>
      <c r="KAL87" s="190"/>
      <c r="KAM87" s="190"/>
      <c r="KAN87" s="190"/>
      <c r="KAO87" s="190"/>
      <c r="KAP87" s="190"/>
      <c r="KAQ87" s="190"/>
      <c r="KAR87" s="190"/>
      <c r="KAS87" s="190"/>
      <c r="KAT87" s="190"/>
      <c r="KAU87" s="190"/>
      <c r="KAV87" s="190"/>
      <c r="KAW87" s="190"/>
      <c r="KAX87" s="190"/>
      <c r="KAY87" s="190"/>
      <c r="KAZ87" s="190"/>
      <c r="KBA87" s="190"/>
      <c r="KBB87" s="190"/>
      <c r="KBC87" s="190"/>
      <c r="KBD87" s="190"/>
      <c r="KBE87" s="190"/>
      <c r="KBF87" s="190"/>
      <c r="KBG87" s="190"/>
      <c r="KBH87" s="190"/>
      <c r="KBI87" s="190"/>
      <c r="KBJ87" s="190"/>
      <c r="KBK87" s="190"/>
      <c r="KBL87" s="190"/>
      <c r="KBM87" s="190"/>
      <c r="KBN87" s="190"/>
      <c r="KBO87" s="190"/>
      <c r="KBP87" s="190"/>
      <c r="KBQ87" s="190"/>
      <c r="KBR87" s="190"/>
      <c r="KBS87" s="190"/>
      <c r="KBT87" s="190"/>
      <c r="KBU87" s="190"/>
      <c r="KBV87" s="190"/>
      <c r="KBW87" s="190"/>
      <c r="KBX87" s="190"/>
      <c r="KBY87" s="190"/>
      <c r="KBZ87" s="190"/>
      <c r="KCA87" s="190"/>
      <c r="KCB87" s="190"/>
      <c r="KCC87" s="190"/>
      <c r="KCD87" s="190"/>
      <c r="KCE87" s="190"/>
      <c r="KCF87" s="190"/>
      <c r="KCG87" s="190"/>
      <c r="KCH87" s="190"/>
      <c r="KCI87" s="190"/>
      <c r="KCJ87" s="190"/>
      <c r="KCK87" s="190"/>
      <c r="KCL87" s="190"/>
      <c r="KCM87" s="190"/>
      <c r="KCN87" s="190"/>
      <c r="KCO87" s="190"/>
      <c r="KCP87" s="190"/>
      <c r="KCQ87" s="190"/>
      <c r="KCR87" s="190"/>
      <c r="KCS87" s="190"/>
      <c r="KCT87" s="190"/>
      <c r="KCU87" s="190"/>
      <c r="KCV87" s="190"/>
      <c r="KCW87" s="190"/>
      <c r="KCX87" s="190"/>
      <c r="KCY87" s="190"/>
      <c r="KCZ87" s="190"/>
      <c r="KDA87" s="190"/>
      <c r="KDB87" s="190"/>
      <c r="KDC87" s="190"/>
      <c r="KDD87" s="190"/>
      <c r="KDE87" s="190"/>
      <c r="KDF87" s="190"/>
      <c r="KDG87" s="190"/>
      <c r="KDH87" s="190"/>
      <c r="KDI87" s="190"/>
      <c r="KDJ87" s="190"/>
      <c r="KDK87" s="190"/>
      <c r="KDL87" s="190"/>
      <c r="KDM87" s="190"/>
      <c r="KDN87" s="190"/>
      <c r="KDO87" s="190"/>
      <c r="KDP87" s="190"/>
      <c r="KDQ87" s="190"/>
      <c r="KDR87" s="190"/>
      <c r="KDS87" s="190"/>
      <c r="KDT87" s="190"/>
      <c r="KDU87" s="190"/>
      <c r="KDV87" s="190"/>
      <c r="KDW87" s="190"/>
      <c r="KDX87" s="190"/>
      <c r="KDY87" s="190"/>
      <c r="KDZ87" s="190"/>
      <c r="KEA87" s="190"/>
      <c r="KEB87" s="190"/>
      <c r="KEC87" s="190"/>
      <c r="KED87" s="190"/>
      <c r="KEE87" s="190"/>
      <c r="KEF87" s="190"/>
      <c r="KEG87" s="190"/>
      <c r="KEH87" s="190"/>
      <c r="KEI87" s="190"/>
      <c r="KEJ87" s="190"/>
      <c r="KEK87" s="190"/>
      <c r="KEL87" s="190"/>
      <c r="KEM87" s="190"/>
      <c r="KEN87" s="190"/>
      <c r="KEO87" s="190"/>
      <c r="KEP87" s="190"/>
      <c r="KEQ87" s="190"/>
      <c r="KER87" s="190"/>
      <c r="KES87" s="190"/>
      <c r="KET87" s="190"/>
      <c r="KEU87" s="190"/>
      <c r="KEV87" s="190"/>
      <c r="KEW87" s="190"/>
      <c r="KEX87" s="190"/>
      <c r="KEY87" s="190"/>
      <c r="KEZ87" s="190"/>
      <c r="KFA87" s="190"/>
      <c r="KFB87" s="190"/>
      <c r="KFC87" s="190"/>
      <c r="KFD87" s="190"/>
      <c r="KFE87" s="190"/>
      <c r="KFF87" s="190"/>
      <c r="KFG87" s="190"/>
      <c r="KFH87" s="190"/>
      <c r="KFI87" s="190"/>
      <c r="KFJ87" s="190"/>
      <c r="KFK87" s="190"/>
      <c r="KFL87" s="190"/>
      <c r="KFM87" s="190"/>
      <c r="KFN87" s="190"/>
      <c r="KFO87" s="190"/>
      <c r="KFP87" s="190"/>
      <c r="KFQ87" s="190"/>
      <c r="KFR87" s="190"/>
      <c r="KFS87" s="190"/>
      <c r="KFT87" s="190"/>
      <c r="KFU87" s="190"/>
      <c r="KFV87" s="190"/>
      <c r="KFW87" s="190"/>
      <c r="KFX87" s="190"/>
      <c r="KFY87" s="190"/>
      <c r="KFZ87" s="190"/>
      <c r="KGA87" s="190"/>
      <c r="KGB87" s="190"/>
      <c r="KGC87" s="190"/>
      <c r="KGD87" s="190"/>
      <c r="KGE87" s="190"/>
      <c r="KGF87" s="190"/>
      <c r="KGG87" s="190"/>
      <c r="KGH87" s="190"/>
      <c r="KGI87" s="190"/>
      <c r="KGJ87" s="190"/>
      <c r="KGK87" s="190"/>
      <c r="KGL87" s="190"/>
      <c r="KGM87" s="190"/>
      <c r="KGN87" s="190"/>
      <c r="KGO87" s="190"/>
      <c r="KGP87" s="190"/>
      <c r="KGQ87" s="190"/>
      <c r="KGR87" s="190"/>
      <c r="KGS87" s="190"/>
      <c r="KGT87" s="190"/>
      <c r="KGU87" s="190"/>
      <c r="KGV87" s="190"/>
      <c r="KGW87" s="190"/>
      <c r="KGX87" s="190"/>
      <c r="KGY87" s="190"/>
      <c r="KGZ87" s="190"/>
      <c r="KHA87" s="190"/>
      <c r="KHB87" s="190"/>
      <c r="KHC87" s="190"/>
      <c r="KHD87" s="190"/>
      <c r="KHE87" s="190"/>
      <c r="KHF87" s="190"/>
      <c r="KHG87" s="190"/>
      <c r="KHH87" s="190"/>
      <c r="KHI87" s="190"/>
      <c r="KHJ87" s="190"/>
      <c r="KHK87" s="190"/>
      <c r="KHL87" s="190"/>
      <c r="KHM87" s="190"/>
      <c r="KHN87" s="190"/>
      <c r="KHO87" s="190"/>
      <c r="KHP87" s="190"/>
      <c r="KHQ87" s="190"/>
      <c r="KHR87" s="190"/>
      <c r="KHS87" s="190"/>
      <c r="KHT87" s="190"/>
      <c r="KHU87" s="190"/>
      <c r="KHV87" s="190"/>
      <c r="KHW87" s="190"/>
      <c r="KHX87" s="190"/>
      <c r="KHY87" s="190"/>
      <c r="KHZ87" s="190"/>
      <c r="KIA87" s="190"/>
      <c r="KIB87" s="190"/>
      <c r="KIC87" s="190"/>
      <c r="KID87" s="190"/>
      <c r="KIE87" s="190"/>
      <c r="KIF87" s="190"/>
      <c r="KIG87" s="190"/>
      <c r="KIH87" s="190"/>
      <c r="KII87" s="190"/>
      <c r="KIJ87" s="190"/>
      <c r="KIK87" s="190"/>
      <c r="KIL87" s="190"/>
      <c r="KIM87" s="190"/>
      <c r="KIN87" s="190"/>
      <c r="KIO87" s="190"/>
      <c r="KIP87" s="190"/>
      <c r="KIQ87" s="190"/>
      <c r="KIR87" s="190"/>
      <c r="KIS87" s="190"/>
      <c r="KIT87" s="190"/>
      <c r="KIU87" s="190"/>
      <c r="KIV87" s="190"/>
      <c r="KIW87" s="190"/>
      <c r="KIX87" s="190"/>
      <c r="KIY87" s="190"/>
      <c r="KIZ87" s="190"/>
      <c r="KJA87" s="190"/>
      <c r="KJB87" s="190"/>
      <c r="KJC87" s="190"/>
      <c r="KJD87" s="190"/>
      <c r="KJE87" s="190"/>
      <c r="KJF87" s="190"/>
      <c r="KJG87" s="190"/>
      <c r="KJH87" s="190"/>
      <c r="KJI87" s="190"/>
      <c r="KJJ87" s="190"/>
      <c r="KJK87" s="190"/>
      <c r="KJL87" s="190"/>
      <c r="KJM87" s="190"/>
      <c r="KJN87" s="190"/>
      <c r="KJO87" s="190"/>
      <c r="KJP87" s="190"/>
      <c r="KJQ87" s="190"/>
      <c r="KJR87" s="190"/>
      <c r="KJS87" s="190"/>
      <c r="KJT87" s="190"/>
      <c r="KJU87" s="190"/>
      <c r="KJV87" s="190"/>
      <c r="KJW87" s="190"/>
      <c r="KJX87" s="190"/>
      <c r="KJY87" s="190"/>
      <c r="KJZ87" s="190"/>
      <c r="KKA87" s="190"/>
      <c r="KKB87" s="190"/>
      <c r="KKC87" s="190"/>
      <c r="KKD87" s="190"/>
      <c r="KKE87" s="190"/>
      <c r="KKF87" s="190"/>
      <c r="KKG87" s="190"/>
      <c r="KKH87" s="190"/>
      <c r="KKI87" s="190"/>
      <c r="KKJ87" s="190"/>
      <c r="KKK87" s="190"/>
      <c r="KKL87" s="190"/>
      <c r="KKM87" s="190"/>
      <c r="KKN87" s="190"/>
      <c r="KKO87" s="190"/>
      <c r="KKP87" s="190"/>
      <c r="KKQ87" s="190"/>
      <c r="KKR87" s="190"/>
      <c r="KKS87" s="190"/>
      <c r="KKT87" s="190"/>
      <c r="KKU87" s="190"/>
      <c r="KKV87" s="190"/>
      <c r="KKW87" s="190"/>
      <c r="KKX87" s="190"/>
      <c r="KKY87" s="190"/>
      <c r="KKZ87" s="190"/>
      <c r="KLA87" s="190"/>
      <c r="KLB87" s="190"/>
      <c r="KLC87" s="190"/>
      <c r="KLD87" s="190"/>
      <c r="KLE87" s="190"/>
      <c r="KLF87" s="190"/>
      <c r="KLG87" s="190"/>
      <c r="KLH87" s="190"/>
      <c r="KLI87" s="190"/>
      <c r="KLJ87" s="190"/>
      <c r="KLK87" s="190"/>
      <c r="KLL87" s="190"/>
      <c r="KLM87" s="190"/>
      <c r="KLN87" s="190"/>
      <c r="KLO87" s="190"/>
      <c r="KLP87" s="190"/>
      <c r="KLQ87" s="190"/>
      <c r="KLR87" s="190"/>
      <c r="KLS87" s="190"/>
      <c r="KLT87" s="190"/>
      <c r="KLU87" s="190"/>
      <c r="KLV87" s="190"/>
      <c r="KLW87" s="190"/>
      <c r="KLX87" s="190"/>
      <c r="KLY87" s="190"/>
      <c r="KLZ87" s="190"/>
      <c r="KMA87" s="190"/>
      <c r="KMB87" s="190"/>
      <c r="KMC87" s="190"/>
      <c r="KMD87" s="190"/>
      <c r="KME87" s="190"/>
      <c r="KMF87" s="190"/>
      <c r="KMG87" s="190"/>
      <c r="KMH87" s="190"/>
      <c r="KMI87" s="190"/>
      <c r="KMJ87" s="190"/>
      <c r="KMK87" s="190"/>
      <c r="KML87" s="190"/>
      <c r="KMM87" s="190"/>
      <c r="KMN87" s="190"/>
      <c r="KMO87" s="190"/>
      <c r="KMP87" s="190"/>
      <c r="KMQ87" s="190"/>
      <c r="KMR87" s="190"/>
      <c r="KMS87" s="190"/>
      <c r="KMT87" s="190"/>
      <c r="KMU87" s="190"/>
      <c r="KMV87" s="190"/>
      <c r="KMW87" s="190"/>
      <c r="KMX87" s="190"/>
      <c r="KMY87" s="190"/>
      <c r="KMZ87" s="190"/>
      <c r="KNA87" s="190"/>
      <c r="KNB87" s="190"/>
      <c r="KNC87" s="190"/>
      <c r="KND87" s="190"/>
      <c r="KNE87" s="190"/>
      <c r="KNF87" s="190"/>
      <c r="KNG87" s="190"/>
      <c r="KNH87" s="190"/>
      <c r="KNI87" s="190"/>
      <c r="KNJ87" s="190"/>
      <c r="KNK87" s="190"/>
      <c r="KNL87" s="190"/>
      <c r="KNM87" s="190"/>
      <c r="KNN87" s="190"/>
      <c r="KNO87" s="190"/>
      <c r="KNP87" s="190"/>
      <c r="KNQ87" s="190"/>
      <c r="KNR87" s="190"/>
      <c r="KNS87" s="190"/>
      <c r="KNT87" s="190"/>
      <c r="KNU87" s="190"/>
      <c r="KNV87" s="190"/>
      <c r="KNW87" s="190"/>
      <c r="KNX87" s="190"/>
      <c r="KNY87" s="190"/>
      <c r="KNZ87" s="190"/>
      <c r="KOA87" s="190"/>
      <c r="KOB87" s="190"/>
      <c r="KOC87" s="190"/>
      <c r="KOD87" s="190"/>
      <c r="KOE87" s="190"/>
      <c r="KOF87" s="190"/>
      <c r="KOG87" s="190"/>
      <c r="KOH87" s="190"/>
      <c r="KOI87" s="190"/>
      <c r="KOJ87" s="190"/>
      <c r="KOK87" s="190"/>
      <c r="KOL87" s="190"/>
      <c r="KOM87" s="190"/>
      <c r="KON87" s="190"/>
      <c r="KOO87" s="190"/>
      <c r="KOP87" s="190"/>
      <c r="KOQ87" s="190"/>
      <c r="KOR87" s="190"/>
      <c r="KOS87" s="190"/>
      <c r="KOT87" s="190"/>
      <c r="KOU87" s="190"/>
      <c r="KOV87" s="190"/>
      <c r="KOW87" s="190"/>
      <c r="KOX87" s="190"/>
      <c r="KOY87" s="190"/>
      <c r="KOZ87" s="190"/>
      <c r="KPA87" s="190"/>
      <c r="KPB87" s="190"/>
      <c r="KPC87" s="190"/>
      <c r="KPD87" s="190"/>
      <c r="KPE87" s="190"/>
      <c r="KPF87" s="190"/>
      <c r="KPG87" s="190"/>
      <c r="KPH87" s="190"/>
      <c r="KPI87" s="190"/>
      <c r="KPJ87" s="190"/>
      <c r="KPK87" s="190"/>
      <c r="KPL87" s="190"/>
      <c r="KPM87" s="190"/>
      <c r="KPN87" s="190"/>
      <c r="KPO87" s="190"/>
      <c r="KPP87" s="190"/>
      <c r="KPQ87" s="190"/>
      <c r="KPR87" s="190"/>
      <c r="KPS87" s="190"/>
      <c r="KPT87" s="190"/>
      <c r="KPU87" s="190"/>
      <c r="KPV87" s="190"/>
      <c r="KPW87" s="190"/>
      <c r="KPX87" s="190"/>
      <c r="KPY87" s="190"/>
      <c r="KPZ87" s="190"/>
      <c r="KQA87" s="190"/>
      <c r="KQB87" s="190"/>
      <c r="KQC87" s="190"/>
      <c r="KQD87" s="190"/>
      <c r="KQE87" s="190"/>
      <c r="KQF87" s="190"/>
      <c r="KQG87" s="190"/>
      <c r="KQH87" s="190"/>
      <c r="KQI87" s="190"/>
      <c r="KQJ87" s="190"/>
      <c r="KQK87" s="190"/>
      <c r="KQL87" s="190"/>
      <c r="KQM87" s="190"/>
      <c r="KQN87" s="190"/>
      <c r="KQO87" s="190"/>
      <c r="KQP87" s="190"/>
      <c r="KQQ87" s="190"/>
      <c r="KQR87" s="190"/>
      <c r="KQS87" s="190"/>
      <c r="KQT87" s="190"/>
      <c r="KQU87" s="190"/>
      <c r="KQV87" s="190"/>
      <c r="KQW87" s="190"/>
      <c r="KQX87" s="190"/>
      <c r="KQY87" s="190"/>
      <c r="KQZ87" s="190"/>
      <c r="KRA87" s="190"/>
      <c r="KRB87" s="190"/>
      <c r="KRC87" s="190"/>
      <c r="KRD87" s="190"/>
      <c r="KRE87" s="190"/>
      <c r="KRF87" s="190"/>
      <c r="KRG87" s="190"/>
      <c r="KRH87" s="190"/>
      <c r="KRI87" s="190"/>
      <c r="KRJ87" s="190"/>
      <c r="KRK87" s="190"/>
      <c r="KRL87" s="190"/>
      <c r="KRM87" s="190"/>
      <c r="KRN87" s="190"/>
      <c r="KRO87" s="190"/>
      <c r="KRP87" s="190"/>
      <c r="KRQ87" s="190"/>
      <c r="KRR87" s="190"/>
      <c r="KRS87" s="190"/>
      <c r="KRT87" s="190"/>
      <c r="KRU87" s="190"/>
      <c r="KRV87" s="190"/>
      <c r="KRW87" s="190"/>
      <c r="KRX87" s="190"/>
      <c r="KRY87" s="190"/>
      <c r="KRZ87" s="190"/>
      <c r="KSA87" s="190"/>
      <c r="KSB87" s="190"/>
      <c r="KSC87" s="190"/>
      <c r="KSD87" s="190"/>
      <c r="KSE87" s="190"/>
      <c r="KSF87" s="190"/>
      <c r="KSG87" s="190"/>
      <c r="KSH87" s="190"/>
      <c r="KSI87" s="190"/>
      <c r="KSJ87" s="190"/>
      <c r="KSK87" s="190"/>
      <c r="KSL87" s="190"/>
      <c r="KSM87" s="190"/>
      <c r="KSN87" s="190"/>
      <c r="KSO87" s="190"/>
      <c r="KSP87" s="190"/>
      <c r="KSQ87" s="190"/>
      <c r="KSR87" s="190"/>
      <c r="KSS87" s="190"/>
      <c r="KST87" s="190"/>
      <c r="KSU87" s="190"/>
      <c r="KSV87" s="190"/>
      <c r="KSW87" s="190"/>
      <c r="KSX87" s="190"/>
      <c r="KSY87" s="190"/>
      <c r="KSZ87" s="190"/>
      <c r="KTA87" s="190"/>
      <c r="KTB87" s="190"/>
      <c r="KTC87" s="190"/>
      <c r="KTD87" s="190"/>
      <c r="KTE87" s="190"/>
      <c r="KTF87" s="190"/>
      <c r="KTG87" s="190"/>
      <c r="KTH87" s="190"/>
      <c r="KTI87" s="190"/>
      <c r="KTJ87" s="190"/>
      <c r="KTK87" s="190"/>
      <c r="KTL87" s="190"/>
      <c r="KTM87" s="190"/>
      <c r="KTN87" s="190"/>
      <c r="KTO87" s="190"/>
      <c r="KTP87" s="190"/>
      <c r="KTQ87" s="190"/>
      <c r="KTR87" s="190"/>
      <c r="KTS87" s="190"/>
      <c r="KTT87" s="190"/>
      <c r="KTU87" s="190"/>
      <c r="KTV87" s="190"/>
      <c r="KTW87" s="190"/>
      <c r="KTX87" s="190"/>
      <c r="KTY87" s="190"/>
      <c r="KTZ87" s="190"/>
      <c r="KUA87" s="190"/>
      <c r="KUB87" s="190"/>
      <c r="KUC87" s="190"/>
      <c r="KUD87" s="190"/>
      <c r="KUE87" s="190"/>
      <c r="KUF87" s="190"/>
      <c r="KUG87" s="190"/>
      <c r="KUH87" s="190"/>
      <c r="KUI87" s="190"/>
      <c r="KUJ87" s="190"/>
      <c r="KUK87" s="190"/>
      <c r="KUL87" s="190"/>
      <c r="KUM87" s="190"/>
      <c r="KUN87" s="190"/>
      <c r="KUO87" s="190"/>
      <c r="KUP87" s="190"/>
      <c r="KUQ87" s="190"/>
      <c r="KUR87" s="190"/>
      <c r="KUS87" s="190"/>
      <c r="KUT87" s="190"/>
      <c r="KUU87" s="190"/>
      <c r="KUV87" s="190"/>
      <c r="KUW87" s="190"/>
      <c r="KUX87" s="190"/>
      <c r="KUY87" s="190"/>
      <c r="KUZ87" s="190"/>
      <c r="KVA87" s="190"/>
      <c r="KVB87" s="190"/>
      <c r="KVC87" s="190"/>
      <c r="KVD87" s="190"/>
      <c r="KVE87" s="190"/>
      <c r="KVF87" s="190"/>
      <c r="KVG87" s="190"/>
      <c r="KVH87" s="190"/>
      <c r="KVI87" s="190"/>
      <c r="KVJ87" s="190"/>
      <c r="KVK87" s="190"/>
      <c r="KVL87" s="190"/>
      <c r="KVM87" s="190"/>
      <c r="KVN87" s="190"/>
      <c r="KVO87" s="190"/>
      <c r="KVP87" s="190"/>
      <c r="KVQ87" s="190"/>
      <c r="KVR87" s="190"/>
      <c r="KVS87" s="190"/>
      <c r="KVT87" s="190"/>
      <c r="KVU87" s="190"/>
      <c r="KVV87" s="190"/>
      <c r="KVW87" s="190"/>
      <c r="KVX87" s="190"/>
      <c r="KVY87" s="190"/>
      <c r="KVZ87" s="190"/>
      <c r="KWA87" s="190"/>
      <c r="KWB87" s="190"/>
      <c r="KWC87" s="190"/>
      <c r="KWD87" s="190"/>
      <c r="KWE87" s="190"/>
      <c r="KWF87" s="190"/>
      <c r="KWG87" s="190"/>
      <c r="KWH87" s="190"/>
      <c r="KWI87" s="190"/>
      <c r="KWJ87" s="190"/>
      <c r="KWK87" s="190"/>
      <c r="KWL87" s="190"/>
      <c r="KWM87" s="190"/>
      <c r="KWN87" s="190"/>
      <c r="KWO87" s="190"/>
      <c r="KWP87" s="190"/>
      <c r="KWQ87" s="190"/>
      <c r="KWR87" s="190"/>
      <c r="KWS87" s="190"/>
      <c r="KWT87" s="190"/>
      <c r="KWU87" s="190"/>
      <c r="KWV87" s="190"/>
      <c r="KWW87" s="190"/>
      <c r="KWX87" s="190"/>
      <c r="KWY87" s="190"/>
      <c r="KWZ87" s="190"/>
      <c r="KXA87" s="190"/>
      <c r="KXB87" s="190"/>
      <c r="KXC87" s="190"/>
      <c r="KXD87" s="190"/>
      <c r="KXE87" s="190"/>
      <c r="KXF87" s="190"/>
      <c r="KXG87" s="190"/>
      <c r="KXH87" s="190"/>
      <c r="KXI87" s="190"/>
      <c r="KXJ87" s="190"/>
      <c r="KXK87" s="190"/>
      <c r="KXL87" s="190"/>
      <c r="KXM87" s="190"/>
      <c r="KXN87" s="190"/>
      <c r="KXO87" s="190"/>
      <c r="KXP87" s="190"/>
      <c r="KXQ87" s="190"/>
      <c r="KXR87" s="190"/>
      <c r="KXS87" s="190"/>
      <c r="KXT87" s="190"/>
      <c r="KXU87" s="190"/>
      <c r="KXV87" s="190"/>
      <c r="KXW87" s="190"/>
      <c r="KXX87" s="190"/>
      <c r="KXY87" s="190"/>
      <c r="KXZ87" s="190"/>
      <c r="KYA87" s="190"/>
      <c r="KYB87" s="190"/>
      <c r="KYC87" s="190"/>
      <c r="KYD87" s="190"/>
      <c r="KYE87" s="190"/>
      <c r="KYF87" s="190"/>
      <c r="KYG87" s="190"/>
      <c r="KYH87" s="190"/>
      <c r="KYI87" s="190"/>
      <c r="KYJ87" s="190"/>
      <c r="KYK87" s="190"/>
      <c r="KYL87" s="190"/>
      <c r="KYM87" s="190"/>
      <c r="KYN87" s="190"/>
      <c r="KYO87" s="190"/>
      <c r="KYP87" s="190"/>
      <c r="KYQ87" s="190"/>
      <c r="KYR87" s="190"/>
      <c r="KYS87" s="190"/>
      <c r="KYT87" s="190"/>
      <c r="KYU87" s="190"/>
      <c r="KYV87" s="190"/>
      <c r="KYW87" s="190"/>
      <c r="KYX87" s="190"/>
      <c r="KYY87" s="190"/>
      <c r="KYZ87" s="190"/>
      <c r="KZA87" s="190"/>
      <c r="KZB87" s="190"/>
      <c r="KZC87" s="190"/>
      <c r="KZD87" s="190"/>
      <c r="KZE87" s="190"/>
      <c r="KZF87" s="190"/>
      <c r="KZG87" s="190"/>
      <c r="KZH87" s="190"/>
      <c r="KZI87" s="190"/>
      <c r="KZJ87" s="190"/>
      <c r="KZK87" s="190"/>
      <c r="KZL87" s="190"/>
      <c r="KZM87" s="190"/>
      <c r="KZN87" s="190"/>
      <c r="KZO87" s="190"/>
      <c r="KZP87" s="190"/>
      <c r="KZQ87" s="190"/>
      <c r="KZR87" s="190"/>
      <c r="KZS87" s="190"/>
      <c r="KZT87" s="190"/>
      <c r="KZU87" s="190"/>
      <c r="KZV87" s="190"/>
      <c r="KZW87" s="190"/>
      <c r="KZX87" s="190"/>
      <c r="KZY87" s="190"/>
      <c r="KZZ87" s="190"/>
      <c r="LAA87" s="190"/>
      <c r="LAB87" s="190"/>
      <c r="LAC87" s="190"/>
      <c r="LAD87" s="190"/>
      <c r="LAE87" s="190"/>
      <c r="LAF87" s="190"/>
      <c r="LAG87" s="190"/>
      <c r="LAH87" s="190"/>
      <c r="LAI87" s="190"/>
      <c r="LAJ87" s="190"/>
      <c r="LAK87" s="190"/>
      <c r="LAL87" s="190"/>
      <c r="LAM87" s="190"/>
      <c r="LAN87" s="190"/>
      <c r="LAO87" s="190"/>
      <c r="LAP87" s="190"/>
      <c r="LAQ87" s="190"/>
      <c r="LAR87" s="190"/>
      <c r="LAS87" s="190"/>
      <c r="LAT87" s="190"/>
      <c r="LAU87" s="190"/>
      <c r="LAV87" s="190"/>
      <c r="LAW87" s="190"/>
      <c r="LAX87" s="190"/>
      <c r="LAY87" s="190"/>
      <c r="LAZ87" s="190"/>
      <c r="LBA87" s="190"/>
      <c r="LBB87" s="190"/>
      <c r="LBC87" s="190"/>
      <c r="LBD87" s="190"/>
      <c r="LBE87" s="190"/>
      <c r="LBF87" s="190"/>
      <c r="LBG87" s="190"/>
      <c r="LBH87" s="190"/>
      <c r="LBI87" s="190"/>
      <c r="LBJ87" s="190"/>
      <c r="LBK87" s="190"/>
      <c r="LBL87" s="190"/>
      <c r="LBM87" s="190"/>
      <c r="LBN87" s="190"/>
      <c r="LBO87" s="190"/>
      <c r="LBP87" s="190"/>
      <c r="LBQ87" s="190"/>
      <c r="LBR87" s="190"/>
      <c r="LBS87" s="190"/>
      <c r="LBT87" s="190"/>
      <c r="LBU87" s="190"/>
      <c r="LBV87" s="190"/>
      <c r="LBW87" s="190"/>
      <c r="LBX87" s="190"/>
      <c r="LBY87" s="190"/>
      <c r="LBZ87" s="190"/>
      <c r="LCA87" s="190"/>
      <c r="LCB87" s="190"/>
      <c r="LCC87" s="190"/>
      <c r="LCD87" s="190"/>
      <c r="LCE87" s="190"/>
      <c r="LCF87" s="190"/>
      <c r="LCG87" s="190"/>
      <c r="LCH87" s="190"/>
      <c r="LCI87" s="190"/>
      <c r="LCJ87" s="190"/>
      <c r="LCK87" s="190"/>
      <c r="LCL87" s="190"/>
      <c r="LCM87" s="190"/>
      <c r="LCN87" s="190"/>
      <c r="LCO87" s="190"/>
      <c r="LCP87" s="190"/>
      <c r="LCQ87" s="190"/>
      <c r="LCR87" s="190"/>
      <c r="LCS87" s="190"/>
      <c r="LCT87" s="190"/>
      <c r="LCU87" s="190"/>
      <c r="LCV87" s="190"/>
      <c r="LCW87" s="190"/>
      <c r="LCX87" s="190"/>
      <c r="LCY87" s="190"/>
      <c r="LCZ87" s="190"/>
      <c r="LDA87" s="190"/>
      <c r="LDB87" s="190"/>
      <c r="LDC87" s="190"/>
      <c r="LDD87" s="190"/>
      <c r="LDE87" s="190"/>
      <c r="LDF87" s="190"/>
      <c r="LDG87" s="190"/>
      <c r="LDH87" s="190"/>
      <c r="LDI87" s="190"/>
      <c r="LDJ87" s="190"/>
      <c r="LDK87" s="190"/>
      <c r="LDL87" s="190"/>
      <c r="LDM87" s="190"/>
      <c r="LDN87" s="190"/>
      <c r="LDO87" s="190"/>
      <c r="LDP87" s="190"/>
      <c r="LDQ87" s="190"/>
      <c r="LDR87" s="190"/>
      <c r="LDS87" s="190"/>
      <c r="LDT87" s="190"/>
      <c r="LDU87" s="190"/>
      <c r="LDV87" s="190"/>
      <c r="LDW87" s="190"/>
      <c r="LDX87" s="190"/>
      <c r="LDY87" s="190"/>
      <c r="LDZ87" s="190"/>
      <c r="LEA87" s="190"/>
      <c r="LEB87" s="190"/>
      <c r="LEC87" s="190"/>
      <c r="LED87" s="190"/>
      <c r="LEE87" s="190"/>
      <c r="LEF87" s="190"/>
      <c r="LEG87" s="190"/>
      <c r="LEH87" s="190"/>
      <c r="LEI87" s="190"/>
      <c r="LEJ87" s="190"/>
      <c r="LEK87" s="190"/>
      <c r="LEL87" s="190"/>
      <c r="LEM87" s="190"/>
      <c r="LEN87" s="190"/>
      <c r="LEO87" s="190"/>
      <c r="LEP87" s="190"/>
      <c r="LEQ87" s="190"/>
      <c r="LER87" s="190"/>
      <c r="LES87" s="190"/>
      <c r="LET87" s="190"/>
      <c r="LEU87" s="190"/>
      <c r="LEV87" s="190"/>
      <c r="LEW87" s="190"/>
      <c r="LEX87" s="190"/>
      <c r="LEY87" s="190"/>
      <c r="LEZ87" s="190"/>
      <c r="LFA87" s="190"/>
      <c r="LFB87" s="190"/>
      <c r="LFC87" s="190"/>
      <c r="LFD87" s="190"/>
      <c r="LFE87" s="190"/>
      <c r="LFF87" s="190"/>
      <c r="LFG87" s="190"/>
      <c r="LFH87" s="190"/>
      <c r="LFI87" s="190"/>
      <c r="LFJ87" s="190"/>
      <c r="LFK87" s="190"/>
      <c r="LFL87" s="190"/>
      <c r="LFM87" s="190"/>
      <c r="LFN87" s="190"/>
      <c r="LFO87" s="190"/>
      <c r="LFP87" s="190"/>
      <c r="LFQ87" s="190"/>
      <c r="LFR87" s="190"/>
      <c r="LFS87" s="190"/>
      <c r="LFT87" s="190"/>
      <c r="LFU87" s="190"/>
      <c r="LFV87" s="190"/>
      <c r="LFW87" s="190"/>
      <c r="LFX87" s="190"/>
      <c r="LFY87" s="190"/>
      <c r="LFZ87" s="190"/>
      <c r="LGA87" s="190"/>
      <c r="LGB87" s="190"/>
      <c r="LGC87" s="190"/>
      <c r="LGD87" s="190"/>
      <c r="LGE87" s="190"/>
      <c r="LGF87" s="190"/>
      <c r="LGG87" s="190"/>
      <c r="LGH87" s="190"/>
      <c r="LGI87" s="190"/>
      <c r="LGJ87" s="190"/>
      <c r="LGK87" s="190"/>
      <c r="LGL87" s="190"/>
      <c r="LGM87" s="190"/>
      <c r="LGN87" s="190"/>
      <c r="LGO87" s="190"/>
      <c r="LGP87" s="190"/>
      <c r="LGQ87" s="190"/>
      <c r="LGR87" s="190"/>
      <c r="LGS87" s="190"/>
      <c r="LGT87" s="190"/>
      <c r="LGU87" s="190"/>
      <c r="LGV87" s="190"/>
      <c r="LGW87" s="190"/>
      <c r="LGX87" s="190"/>
      <c r="LGY87" s="190"/>
      <c r="LGZ87" s="190"/>
      <c r="LHA87" s="190"/>
      <c r="LHB87" s="190"/>
      <c r="LHC87" s="190"/>
      <c r="LHD87" s="190"/>
      <c r="LHE87" s="190"/>
      <c r="LHF87" s="190"/>
      <c r="LHG87" s="190"/>
      <c r="LHH87" s="190"/>
      <c r="LHI87" s="190"/>
      <c r="LHJ87" s="190"/>
      <c r="LHK87" s="190"/>
      <c r="LHL87" s="190"/>
      <c r="LHM87" s="190"/>
      <c r="LHN87" s="190"/>
      <c r="LHO87" s="190"/>
      <c r="LHP87" s="190"/>
      <c r="LHQ87" s="190"/>
      <c r="LHR87" s="190"/>
      <c r="LHS87" s="190"/>
      <c r="LHT87" s="190"/>
      <c r="LHU87" s="190"/>
      <c r="LHV87" s="190"/>
      <c r="LHW87" s="190"/>
      <c r="LHX87" s="190"/>
      <c r="LHY87" s="190"/>
      <c r="LHZ87" s="190"/>
      <c r="LIA87" s="190"/>
      <c r="LIB87" s="190"/>
      <c r="LIC87" s="190"/>
      <c r="LID87" s="190"/>
      <c r="LIE87" s="190"/>
      <c r="LIF87" s="190"/>
      <c r="LIG87" s="190"/>
      <c r="LIH87" s="190"/>
      <c r="LII87" s="190"/>
      <c r="LIJ87" s="190"/>
      <c r="LIK87" s="190"/>
      <c r="LIL87" s="190"/>
      <c r="LIM87" s="190"/>
      <c r="LIN87" s="190"/>
      <c r="LIO87" s="190"/>
      <c r="LIP87" s="190"/>
      <c r="LIQ87" s="190"/>
      <c r="LIR87" s="190"/>
      <c r="LIS87" s="190"/>
      <c r="LIT87" s="190"/>
      <c r="LIU87" s="190"/>
      <c r="LIV87" s="190"/>
      <c r="LIW87" s="190"/>
      <c r="LIX87" s="190"/>
      <c r="LIY87" s="190"/>
      <c r="LIZ87" s="190"/>
      <c r="LJA87" s="190"/>
      <c r="LJB87" s="190"/>
      <c r="LJC87" s="190"/>
      <c r="LJD87" s="190"/>
      <c r="LJE87" s="190"/>
      <c r="LJF87" s="190"/>
      <c r="LJG87" s="190"/>
      <c r="LJH87" s="190"/>
      <c r="LJI87" s="190"/>
      <c r="LJJ87" s="190"/>
      <c r="LJK87" s="190"/>
      <c r="LJL87" s="190"/>
      <c r="LJM87" s="190"/>
      <c r="LJN87" s="190"/>
      <c r="LJO87" s="190"/>
      <c r="LJP87" s="190"/>
      <c r="LJQ87" s="190"/>
      <c r="LJR87" s="190"/>
      <c r="LJS87" s="190"/>
      <c r="LJT87" s="190"/>
      <c r="LJU87" s="190"/>
      <c r="LJV87" s="190"/>
      <c r="LJW87" s="190"/>
      <c r="LJX87" s="190"/>
      <c r="LJY87" s="190"/>
      <c r="LJZ87" s="190"/>
      <c r="LKA87" s="190"/>
      <c r="LKB87" s="190"/>
      <c r="LKC87" s="190"/>
      <c r="LKD87" s="190"/>
      <c r="LKE87" s="190"/>
      <c r="LKF87" s="190"/>
      <c r="LKG87" s="190"/>
      <c r="LKH87" s="190"/>
      <c r="LKI87" s="190"/>
      <c r="LKJ87" s="190"/>
      <c r="LKK87" s="190"/>
      <c r="LKL87" s="190"/>
      <c r="LKM87" s="190"/>
      <c r="LKN87" s="190"/>
      <c r="LKO87" s="190"/>
      <c r="LKP87" s="190"/>
      <c r="LKQ87" s="190"/>
      <c r="LKR87" s="190"/>
      <c r="LKS87" s="190"/>
      <c r="LKT87" s="190"/>
      <c r="LKU87" s="190"/>
      <c r="LKV87" s="190"/>
      <c r="LKW87" s="190"/>
      <c r="LKX87" s="190"/>
      <c r="LKY87" s="190"/>
      <c r="LKZ87" s="190"/>
      <c r="LLA87" s="190"/>
      <c r="LLB87" s="190"/>
      <c r="LLC87" s="190"/>
      <c r="LLD87" s="190"/>
      <c r="LLE87" s="190"/>
      <c r="LLF87" s="190"/>
      <c r="LLG87" s="190"/>
      <c r="LLH87" s="190"/>
      <c r="LLI87" s="190"/>
      <c r="LLJ87" s="190"/>
      <c r="LLK87" s="190"/>
      <c r="LLL87" s="190"/>
      <c r="LLM87" s="190"/>
      <c r="LLN87" s="190"/>
      <c r="LLO87" s="190"/>
      <c r="LLP87" s="190"/>
      <c r="LLQ87" s="190"/>
      <c r="LLR87" s="190"/>
      <c r="LLS87" s="190"/>
      <c r="LLT87" s="190"/>
      <c r="LLU87" s="190"/>
      <c r="LLV87" s="190"/>
      <c r="LLW87" s="190"/>
      <c r="LLX87" s="190"/>
      <c r="LLY87" s="190"/>
      <c r="LLZ87" s="190"/>
      <c r="LMA87" s="190"/>
      <c r="LMB87" s="190"/>
      <c r="LMC87" s="190"/>
      <c r="LMD87" s="190"/>
      <c r="LME87" s="190"/>
      <c r="LMF87" s="190"/>
      <c r="LMG87" s="190"/>
      <c r="LMH87" s="190"/>
      <c r="LMI87" s="190"/>
      <c r="LMJ87" s="190"/>
      <c r="LMK87" s="190"/>
      <c r="LML87" s="190"/>
      <c r="LMM87" s="190"/>
      <c r="LMN87" s="190"/>
      <c r="LMO87" s="190"/>
      <c r="LMP87" s="190"/>
      <c r="LMQ87" s="190"/>
      <c r="LMR87" s="190"/>
      <c r="LMS87" s="190"/>
      <c r="LMT87" s="190"/>
      <c r="LMU87" s="190"/>
      <c r="LMV87" s="190"/>
      <c r="LMW87" s="190"/>
      <c r="LMX87" s="190"/>
      <c r="LMY87" s="190"/>
      <c r="LMZ87" s="190"/>
      <c r="LNA87" s="190"/>
      <c r="LNB87" s="190"/>
      <c r="LNC87" s="190"/>
      <c r="LND87" s="190"/>
      <c r="LNE87" s="190"/>
      <c r="LNF87" s="190"/>
      <c r="LNG87" s="190"/>
      <c r="LNH87" s="190"/>
      <c r="LNI87" s="190"/>
      <c r="LNJ87" s="190"/>
      <c r="LNK87" s="190"/>
      <c r="LNL87" s="190"/>
      <c r="LNM87" s="190"/>
      <c r="LNN87" s="190"/>
      <c r="LNO87" s="190"/>
      <c r="LNP87" s="190"/>
      <c r="LNQ87" s="190"/>
      <c r="LNR87" s="190"/>
      <c r="LNS87" s="190"/>
      <c r="LNT87" s="190"/>
      <c r="LNU87" s="190"/>
      <c r="LNV87" s="190"/>
      <c r="LNW87" s="190"/>
      <c r="LNX87" s="190"/>
      <c r="LNY87" s="190"/>
      <c r="LNZ87" s="190"/>
      <c r="LOA87" s="190"/>
      <c r="LOB87" s="190"/>
      <c r="LOC87" s="190"/>
      <c r="LOD87" s="190"/>
      <c r="LOE87" s="190"/>
      <c r="LOF87" s="190"/>
      <c r="LOG87" s="190"/>
      <c r="LOH87" s="190"/>
      <c r="LOI87" s="190"/>
      <c r="LOJ87" s="190"/>
      <c r="LOK87" s="190"/>
      <c r="LOL87" s="190"/>
      <c r="LOM87" s="190"/>
      <c r="LON87" s="190"/>
      <c r="LOO87" s="190"/>
      <c r="LOP87" s="190"/>
      <c r="LOQ87" s="190"/>
      <c r="LOR87" s="190"/>
      <c r="LOS87" s="190"/>
      <c r="LOT87" s="190"/>
      <c r="LOU87" s="190"/>
      <c r="LOV87" s="190"/>
      <c r="LOW87" s="190"/>
      <c r="LOX87" s="190"/>
      <c r="LOY87" s="190"/>
      <c r="LOZ87" s="190"/>
      <c r="LPA87" s="190"/>
      <c r="LPB87" s="190"/>
      <c r="LPC87" s="190"/>
      <c r="LPD87" s="190"/>
      <c r="LPE87" s="190"/>
      <c r="LPF87" s="190"/>
      <c r="LPG87" s="190"/>
      <c r="LPH87" s="190"/>
      <c r="LPI87" s="190"/>
      <c r="LPJ87" s="190"/>
      <c r="LPK87" s="190"/>
      <c r="LPL87" s="190"/>
      <c r="LPM87" s="190"/>
      <c r="LPN87" s="190"/>
      <c r="LPO87" s="190"/>
      <c r="LPP87" s="190"/>
      <c r="LPQ87" s="190"/>
      <c r="LPR87" s="190"/>
      <c r="LPS87" s="190"/>
      <c r="LPT87" s="190"/>
      <c r="LPU87" s="190"/>
      <c r="LPV87" s="190"/>
      <c r="LPW87" s="190"/>
      <c r="LPX87" s="190"/>
      <c r="LPY87" s="190"/>
      <c r="LPZ87" s="190"/>
      <c r="LQA87" s="190"/>
      <c r="LQB87" s="190"/>
      <c r="LQC87" s="190"/>
      <c r="LQD87" s="190"/>
      <c r="LQE87" s="190"/>
      <c r="LQF87" s="190"/>
      <c r="LQG87" s="190"/>
      <c r="LQH87" s="190"/>
      <c r="LQI87" s="190"/>
      <c r="LQJ87" s="190"/>
      <c r="LQK87" s="190"/>
      <c r="LQL87" s="190"/>
      <c r="LQM87" s="190"/>
      <c r="LQN87" s="190"/>
      <c r="LQO87" s="190"/>
      <c r="LQP87" s="190"/>
      <c r="LQQ87" s="190"/>
      <c r="LQR87" s="190"/>
      <c r="LQS87" s="190"/>
      <c r="LQT87" s="190"/>
      <c r="LQU87" s="190"/>
      <c r="LQV87" s="190"/>
      <c r="LQW87" s="190"/>
      <c r="LQX87" s="190"/>
      <c r="LQY87" s="190"/>
      <c r="LQZ87" s="190"/>
      <c r="LRA87" s="190"/>
      <c r="LRB87" s="190"/>
      <c r="LRC87" s="190"/>
      <c r="LRD87" s="190"/>
      <c r="LRE87" s="190"/>
      <c r="LRF87" s="190"/>
      <c r="LRG87" s="190"/>
      <c r="LRH87" s="190"/>
      <c r="LRI87" s="190"/>
      <c r="LRJ87" s="190"/>
      <c r="LRK87" s="190"/>
      <c r="LRL87" s="190"/>
      <c r="LRM87" s="190"/>
      <c r="LRN87" s="190"/>
      <c r="LRO87" s="190"/>
      <c r="LRP87" s="190"/>
      <c r="LRQ87" s="190"/>
      <c r="LRR87" s="190"/>
      <c r="LRS87" s="190"/>
      <c r="LRT87" s="190"/>
      <c r="LRU87" s="190"/>
      <c r="LRV87" s="190"/>
      <c r="LRW87" s="190"/>
      <c r="LRX87" s="190"/>
      <c r="LRY87" s="190"/>
      <c r="LRZ87" s="190"/>
      <c r="LSA87" s="190"/>
      <c r="LSB87" s="190"/>
      <c r="LSC87" s="190"/>
      <c r="LSD87" s="190"/>
      <c r="LSE87" s="190"/>
      <c r="LSF87" s="190"/>
      <c r="LSG87" s="190"/>
      <c r="LSH87" s="190"/>
      <c r="LSI87" s="190"/>
      <c r="LSJ87" s="190"/>
      <c r="LSK87" s="190"/>
      <c r="LSL87" s="190"/>
      <c r="LSM87" s="190"/>
      <c r="LSN87" s="190"/>
      <c r="LSO87" s="190"/>
      <c r="LSP87" s="190"/>
      <c r="LSQ87" s="190"/>
      <c r="LSR87" s="190"/>
      <c r="LSS87" s="190"/>
      <c r="LST87" s="190"/>
      <c r="LSU87" s="190"/>
      <c r="LSV87" s="190"/>
      <c r="LSW87" s="190"/>
      <c r="LSX87" s="190"/>
      <c r="LSY87" s="190"/>
      <c r="LSZ87" s="190"/>
      <c r="LTA87" s="190"/>
      <c r="LTB87" s="190"/>
      <c r="LTC87" s="190"/>
      <c r="LTD87" s="190"/>
      <c r="LTE87" s="190"/>
      <c r="LTF87" s="190"/>
      <c r="LTG87" s="190"/>
      <c r="LTH87" s="190"/>
      <c r="LTI87" s="190"/>
      <c r="LTJ87" s="190"/>
      <c r="LTK87" s="190"/>
      <c r="LTL87" s="190"/>
      <c r="LTM87" s="190"/>
      <c r="LTN87" s="190"/>
      <c r="LTO87" s="190"/>
      <c r="LTP87" s="190"/>
      <c r="LTQ87" s="190"/>
      <c r="LTR87" s="190"/>
      <c r="LTS87" s="190"/>
      <c r="LTT87" s="190"/>
      <c r="LTU87" s="190"/>
      <c r="LTV87" s="190"/>
      <c r="LTW87" s="190"/>
      <c r="LTX87" s="190"/>
      <c r="LTY87" s="190"/>
      <c r="LTZ87" s="190"/>
      <c r="LUA87" s="190"/>
      <c r="LUB87" s="190"/>
      <c r="LUC87" s="190"/>
      <c r="LUD87" s="190"/>
      <c r="LUE87" s="190"/>
      <c r="LUF87" s="190"/>
      <c r="LUG87" s="190"/>
      <c r="LUH87" s="190"/>
      <c r="LUI87" s="190"/>
      <c r="LUJ87" s="190"/>
      <c r="LUK87" s="190"/>
      <c r="LUL87" s="190"/>
      <c r="LUM87" s="190"/>
      <c r="LUN87" s="190"/>
      <c r="LUO87" s="190"/>
      <c r="LUP87" s="190"/>
      <c r="LUQ87" s="190"/>
      <c r="LUR87" s="190"/>
      <c r="LUS87" s="190"/>
      <c r="LUT87" s="190"/>
      <c r="LUU87" s="190"/>
      <c r="LUV87" s="190"/>
      <c r="LUW87" s="190"/>
      <c r="LUX87" s="190"/>
      <c r="LUY87" s="190"/>
      <c r="LUZ87" s="190"/>
      <c r="LVA87" s="190"/>
      <c r="LVB87" s="190"/>
      <c r="LVC87" s="190"/>
      <c r="LVD87" s="190"/>
      <c r="LVE87" s="190"/>
      <c r="LVF87" s="190"/>
      <c r="LVG87" s="190"/>
      <c r="LVH87" s="190"/>
      <c r="LVI87" s="190"/>
      <c r="LVJ87" s="190"/>
      <c r="LVK87" s="190"/>
      <c r="LVL87" s="190"/>
      <c r="LVM87" s="190"/>
      <c r="LVN87" s="190"/>
      <c r="LVO87" s="190"/>
      <c r="LVP87" s="190"/>
      <c r="LVQ87" s="190"/>
      <c r="LVR87" s="190"/>
      <c r="LVS87" s="190"/>
      <c r="LVT87" s="190"/>
      <c r="LVU87" s="190"/>
      <c r="LVV87" s="190"/>
      <c r="LVW87" s="190"/>
      <c r="LVX87" s="190"/>
      <c r="LVY87" s="190"/>
      <c r="LVZ87" s="190"/>
      <c r="LWA87" s="190"/>
      <c r="LWB87" s="190"/>
      <c r="LWC87" s="190"/>
      <c r="LWD87" s="190"/>
      <c r="LWE87" s="190"/>
      <c r="LWF87" s="190"/>
      <c r="LWG87" s="190"/>
      <c r="LWH87" s="190"/>
      <c r="LWI87" s="190"/>
      <c r="LWJ87" s="190"/>
      <c r="LWK87" s="190"/>
      <c r="LWL87" s="190"/>
      <c r="LWM87" s="190"/>
      <c r="LWN87" s="190"/>
      <c r="LWO87" s="190"/>
      <c r="LWP87" s="190"/>
      <c r="LWQ87" s="190"/>
      <c r="LWR87" s="190"/>
      <c r="LWS87" s="190"/>
      <c r="LWT87" s="190"/>
      <c r="LWU87" s="190"/>
      <c r="LWV87" s="190"/>
      <c r="LWW87" s="190"/>
      <c r="LWX87" s="190"/>
      <c r="LWY87" s="190"/>
      <c r="LWZ87" s="190"/>
      <c r="LXA87" s="190"/>
      <c r="LXB87" s="190"/>
      <c r="LXC87" s="190"/>
      <c r="LXD87" s="190"/>
      <c r="LXE87" s="190"/>
      <c r="LXF87" s="190"/>
      <c r="LXG87" s="190"/>
      <c r="LXH87" s="190"/>
      <c r="LXI87" s="190"/>
      <c r="LXJ87" s="190"/>
      <c r="LXK87" s="190"/>
      <c r="LXL87" s="190"/>
      <c r="LXM87" s="190"/>
      <c r="LXN87" s="190"/>
      <c r="LXO87" s="190"/>
      <c r="LXP87" s="190"/>
      <c r="LXQ87" s="190"/>
      <c r="LXR87" s="190"/>
      <c r="LXS87" s="190"/>
      <c r="LXT87" s="190"/>
      <c r="LXU87" s="190"/>
      <c r="LXV87" s="190"/>
      <c r="LXW87" s="190"/>
      <c r="LXX87" s="190"/>
      <c r="LXY87" s="190"/>
      <c r="LXZ87" s="190"/>
      <c r="LYA87" s="190"/>
      <c r="LYB87" s="190"/>
      <c r="LYC87" s="190"/>
      <c r="LYD87" s="190"/>
      <c r="LYE87" s="190"/>
      <c r="LYF87" s="190"/>
      <c r="LYG87" s="190"/>
      <c r="LYH87" s="190"/>
      <c r="LYI87" s="190"/>
      <c r="LYJ87" s="190"/>
      <c r="LYK87" s="190"/>
      <c r="LYL87" s="190"/>
      <c r="LYM87" s="190"/>
      <c r="LYN87" s="190"/>
      <c r="LYO87" s="190"/>
      <c r="LYP87" s="190"/>
      <c r="LYQ87" s="190"/>
      <c r="LYR87" s="190"/>
      <c r="LYS87" s="190"/>
      <c r="LYT87" s="190"/>
      <c r="LYU87" s="190"/>
      <c r="LYV87" s="190"/>
      <c r="LYW87" s="190"/>
      <c r="LYX87" s="190"/>
      <c r="LYY87" s="190"/>
      <c r="LYZ87" s="190"/>
      <c r="LZA87" s="190"/>
      <c r="LZB87" s="190"/>
      <c r="LZC87" s="190"/>
      <c r="LZD87" s="190"/>
      <c r="LZE87" s="190"/>
      <c r="LZF87" s="190"/>
      <c r="LZG87" s="190"/>
      <c r="LZH87" s="190"/>
      <c r="LZI87" s="190"/>
      <c r="LZJ87" s="190"/>
      <c r="LZK87" s="190"/>
      <c r="LZL87" s="190"/>
      <c r="LZM87" s="190"/>
      <c r="LZN87" s="190"/>
      <c r="LZO87" s="190"/>
      <c r="LZP87" s="190"/>
      <c r="LZQ87" s="190"/>
      <c r="LZR87" s="190"/>
      <c r="LZS87" s="190"/>
      <c r="LZT87" s="190"/>
      <c r="LZU87" s="190"/>
      <c r="LZV87" s="190"/>
      <c r="LZW87" s="190"/>
      <c r="LZX87" s="190"/>
      <c r="LZY87" s="190"/>
      <c r="LZZ87" s="190"/>
      <c r="MAA87" s="190"/>
      <c r="MAB87" s="190"/>
      <c r="MAC87" s="190"/>
      <c r="MAD87" s="190"/>
      <c r="MAE87" s="190"/>
      <c r="MAF87" s="190"/>
      <c r="MAG87" s="190"/>
      <c r="MAH87" s="190"/>
      <c r="MAI87" s="190"/>
      <c r="MAJ87" s="190"/>
      <c r="MAK87" s="190"/>
      <c r="MAL87" s="190"/>
      <c r="MAM87" s="190"/>
      <c r="MAN87" s="190"/>
      <c r="MAO87" s="190"/>
      <c r="MAP87" s="190"/>
      <c r="MAQ87" s="190"/>
      <c r="MAR87" s="190"/>
      <c r="MAS87" s="190"/>
      <c r="MAT87" s="190"/>
      <c r="MAU87" s="190"/>
      <c r="MAV87" s="190"/>
      <c r="MAW87" s="190"/>
      <c r="MAX87" s="190"/>
      <c r="MAY87" s="190"/>
      <c r="MAZ87" s="190"/>
      <c r="MBA87" s="190"/>
      <c r="MBB87" s="190"/>
      <c r="MBC87" s="190"/>
      <c r="MBD87" s="190"/>
      <c r="MBE87" s="190"/>
      <c r="MBF87" s="190"/>
      <c r="MBG87" s="190"/>
      <c r="MBH87" s="190"/>
      <c r="MBI87" s="190"/>
      <c r="MBJ87" s="190"/>
      <c r="MBK87" s="190"/>
      <c r="MBL87" s="190"/>
      <c r="MBM87" s="190"/>
      <c r="MBN87" s="190"/>
      <c r="MBO87" s="190"/>
      <c r="MBP87" s="190"/>
      <c r="MBQ87" s="190"/>
      <c r="MBR87" s="190"/>
      <c r="MBS87" s="190"/>
      <c r="MBT87" s="190"/>
      <c r="MBU87" s="190"/>
      <c r="MBV87" s="190"/>
      <c r="MBW87" s="190"/>
      <c r="MBX87" s="190"/>
      <c r="MBY87" s="190"/>
      <c r="MBZ87" s="190"/>
      <c r="MCA87" s="190"/>
      <c r="MCB87" s="190"/>
      <c r="MCC87" s="190"/>
      <c r="MCD87" s="190"/>
      <c r="MCE87" s="190"/>
      <c r="MCF87" s="190"/>
      <c r="MCG87" s="190"/>
      <c r="MCH87" s="190"/>
      <c r="MCI87" s="190"/>
      <c r="MCJ87" s="190"/>
      <c r="MCK87" s="190"/>
      <c r="MCL87" s="190"/>
      <c r="MCM87" s="190"/>
      <c r="MCN87" s="190"/>
      <c r="MCO87" s="190"/>
      <c r="MCP87" s="190"/>
      <c r="MCQ87" s="190"/>
      <c r="MCR87" s="190"/>
      <c r="MCS87" s="190"/>
      <c r="MCT87" s="190"/>
      <c r="MCU87" s="190"/>
      <c r="MCV87" s="190"/>
      <c r="MCW87" s="190"/>
      <c r="MCX87" s="190"/>
      <c r="MCY87" s="190"/>
      <c r="MCZ87" s="190"/>
      <c r="MDA87" s="190"/>
      <c r="MDB87" s="190"/>
      <c r="MDC87" s="190"/>
      <c r="MDD87" s="190"/>
      <c r="MDE87" s="190"/>
      <c r="MDF87" s="190"/>
      <c r="MDG87" s="190"/>
      <c r="MDH87" s="190"/>
      <c r="MDI87" s="190"/>
      <c r="MDJ87" s="190"/>
      <c r="MDK87" s="190"/>
      <c r="MDL87" s="190"/>
      <c r="MDM87" s="190"/>
      <c r="MDN87" s="190"/>
      <c r="MDO87" s="190"/>
      <c r="MDP87" s="190"/>
      <c r="MDQ87" s="190"/>
      <c r="MDR87" s="190"/>
      <c r="MDS87" s="190"/>
      <c r="MDT87" s="190"/>
      <c r="MDU87" s="190"/>
      <c r="MDV87" s="190"/>
      <c r="MDW87" s="190"/>
      <c r="MDX87" s="190"/>
      <c r="MDY87" s="190"/>
      <c r="MDZ87" s="190"/>
      <c r="MEA87" s="190"/>
      <c r="MEB87" s="190"/>
      <c r="MEC87" s="190"/>
      <c r="MED87" s="190"/>
      <c r="MEE87" s="190"/>
      <c r="MEF87" s="190"/>
      <c r="MEG87" s="190"/>
      <c r="MEH87" s="190"/>
      <c r="MEI87" s="190"/>
      <c r="MEJ87" s="190"/>
      <c r="MEK87" s="190"/>
      <c r="MEL87" s="190"/>
      <c r="MEM87" s="190"/>
      <c r="MEN87" s="190"/>
      <c r="MEO87" s="190"/>
      <c r="MEP87" s="190"/>
      <c r="MEQ87" s="190"/>
      <c r="MER87" s="190"/>
      <c r="MES87" s="190"/>
      <c r="MET87" s="190"/>
      <c r="MEU87" s="190"/>
      <c r="MEV87" s="190"/>
      <c r="MEW87" s="190"/>
      <c r="MEX87" s="190"/>
      <c r="MEY87" s="190"/>
      <c r="MEZ87" s="190"/>
      <c r="MFA87" s="190"/>
      <c r="MFB87" s="190"/>
      <c r="MFC87" s="190"/>
      <c r="MFD87" s="190"/>
      <c r="MFE87" s="190"/>
      <c r="MFF87" s="190"/>
      <c r="MFG87" s="190"/>
      <c r="MFH87" s="190"/>
      <c r="MFI87" s="190"/>
      <c r="MFJ87" s="190"/>
      <c r="MFK87" s="190"/>
      <c r="MFL87" s="190"/>
      <c r="MFM87" s="190"/>
      <c r="MFN87" s="190"/>
      <c r="MFO87" s="190"/>
      <c r="MFP87" s="190"/>
      <c r="MFQ87" s="190"/>
      <c r="MFR87" s="190"/>
      <c r="MFS87" s="190"/>
      <c r="MFT87" s="190"/>
      <c r="MFU87" s="190"/>
      <c r="MFV87" s="190"/>
      <c r="MFW87" s="190"/>
      <c r="MFX87" s="190"/>
      <c r="MFY87" s="190"/>
      <c r="MFZ87" s="190"/>
      <c r="MGA87" s="190"/>
      <c r="MGB87" s="190"/>
      <c r="MGC87" s="190"/>
      <c r="MGD87" s="190"/>
      <c r="MGE87" s="190"/>
      <c r="MGF87" s="190"/>
      <c r="MGG87" s="190"/>
      <c r="MGH87" s="190"/>
      <c r="MGI87" s="190"/>
      <c r="MGJ87" s="190"/>
      <c r="MGK87" s="190"/>
      <c r="MGL87" s="190"/>
      <c r="MGM87" s="190"/>
      <c r="MGN87" s="190"/>
      <c r="MGO87" s="190"/>
      <c r="MGP87" s="190"/>
      <c r="MGQ87" s="190"/>
      <c r="MGR87" s="190"/>
      <c r="MGS87" s="190"/>
      <c r="MGT87" s="190"/>
      <c r="MGU87" s="190"/>
      <c r="MGV87" s="190"/>
      <c r="MGW87" s="190"/>
      <c r="MGX87" s="190"/>
      <c r="MGY87" s="190"/>
      <c r="MGZ87" s="190"/>
      <c r="MHA87" s="190"/>
      <c r="MHB87" s="190"/>
      <c r="MHC87" s="190"/>
      <c r="MHD87" s="190"/>
      <c r="MHE87" s="190"/>
      <c r="MHF87" s="190"/>
      <c r="MHG87" s="190"/>
      <c r="MHH87" s="190"/>
      <c r="MHI87" s="190"/>
      <c r="MHJ87" s="190"/>
      <c r="MHK87" s="190"/>
      <c r="MHL87" s="190"/>
      <c r="MHM87" s="190"/>
      <c r="MHN87" s="190"/>
      <c r="MHO87" s="190"/>
      <c r="MHP87" s="190"/>
      <c r="MHQ87" s="190"/>
      <c r="MHR87" s="190"/>
      <c r="MHS87" s="190"/>
      <c r="MHT87" s="190"/>
      <c r="MHU87" s="190"/>
      <c r="MHV87" s="190"/>
      <c r="MHW87" s="190"/>
      <c r="MHX87" s="190"/>
      <c r="MHY87" s="190"/>
      <c r="MHZ87" s="190"/>
      <c r="MIA87" s="190"/>
      <c r="MIB87" s="190"/>
      <c r="MIC87" s="190"/>
      <c r="MID87" s="190"/>
      <c r="MIE87" s="190"/>
      <c r="MIF87" s="190"/>
      <c r="MIG87" s="190"/>
      <c r="MIH87" s="190"/>
      <c r="MII87" s="190"/>
      <c r="MIJ87" s="190"/>
      <c r="MIK87" s="190"/>
      <c r="MIL87" s="190"/>
      <c r="MIM87" s="190"/>
      <c r="MIN87" s="190"/>
      <c r="MIO87" s="190"/>
      <c r="MIP87" s="190"/>
      <c r="MIQ87" s="190"/>
      <c r="MIR87" s="190"/>
      <c r="MIS87" s="190"/>
      <c r="MIT87" s="190"/>
      <c r="MIU87" s="190"/>
      <c r="MIV87" s="190"/>
      <c r="MIW87" s="190"/>
      <c r="MIX87" s="190"/>
      <c r="MIY87" s="190"/>
      <c r="MIZ87" s="190"/>
      <c r="MJA87" s="190"/>
      <c r="MJB87" s="190"/>
      <c r="MJC87" s="190"/>
      <c r="MJD87" s="190"/>
      <c r="MJE87" s="190"/>
      <c r="MJF87" s="190"/>
      <c r="MJG87" s="190"/>
      <c r="MJH87" s="190"/>
      <c r="MJI87" s="190"/>
      <c r="MJJ87" s="190"/>
      <c r="MJK87" s="190"/>
      <c r="MJL87" s="190"/>
      <c r="MJM87" s="190"/>
      <c r="MJN87" s="190"/>
      <c r="MJO87" s="190"/>
      <c r="MJP87" s="190"/>
      <c r="MJQ87" s="190"/>
      <c r="MJR87" s="190"/>
      <c r="MJS87" s="190"/>
      <c r="MJT87" s="190"/>
      <c r="MJU87" s="190"/>
      <c r="MJV87" s="190"/>
      <c r="MJW87" s="190"/>
      <c r="MJX87" s="190"/>
      <c r="MJY87" s="190"/>
      <c r="MJZ87" s="190"/>
      <c r="MKA87" s="190"/>
      <c r="MKB87" s="190"/>
      <c r="MKC87" s="190"/>
      <c r="MKD87" s="190"/>
      <c r="MKE87" s="190"/>
      <c r="MKF87" s="190"/>
      <c r="MKG87" s="190"/>
      <c r="MKH87" s="190"/>
      <c r="MKI87" s="190"/>
      <c r="MKJ87" s="190"/>
      <c r="MKK87" s="190"/>
      <c r="MKL87" s="190"/>
      <c r="MKM87" s="190"/>
      <c r="MKN87" s="190"/>
      <c r="MKO87" s="190"/>
      <c r="MKP87" s="190"/>
      <c r="MKQ87" s="190"/>
      <c r="MKR87" s="190"/>
      <c r="MKS87" s="190"/>
      <c r="MKT87" s="190"/>
      <c r="MKU87" s="190"/>
      <c r="MKV87" s="190"/>
      <c r="MKW87" s="190"/>
      <c r="MKX87" s="190"/>
      <c r="MKY87" s="190"/>
      <c r="MKZ87" s="190"/>
      <c r="MLA87" s="190"/>
      <c r="MLB87" s="190"/>
      <c r="MLC87" s="190"/>
      <c r="MLD87" s="190"/>
      <c r="MLE87" s="190"/>
      <c r="MLF87" s="190"/>
      <c r="MLG87" s="190"/>
      <c r="MLH87" s="190"/>
      <c r="MLI87" s="190"/>
      <c r="MLJ87" s="190"/>
      <c r="MLK87" s="190"/>
      <c r="MLL87" s="190"/>
      <c r="MLM87" s="190"/>
      <c r="MLN87" s="190"/>
      <c r="MLO87" s="190"/>
      <c r="MLP87" s="190"/>
      <c r="MLQ87" s="190"/>
      <c r="MLR87" s="190"/>
      <c r="MLS87" s="190"/>
      <c r="MLT87" s="190"/>
      <c r="MLU87" s="190"/>
      <c r="MLV87" s="190"/>
      <c r="MLW87" s="190"/>
      <c r="MLX87" s="190"/>
      <c r="MLY87" s="190"/>
      <c r="MLZ87" s="190"/>
      <c r="MMA87" s="190"/>
      <c r="MMB87" s="190"/>
      <c r="MMC87" s="190"/>
      <c r="MMD87" s="190"/>
      <c r="MME87" s="190"/>
      <c r="MMF87" s="190"/>
      <c r="MMG87" s="190"/>
      <c r="MMH87" s="190"/>
      <c r="MMI87" s="190"/>
      <c r="MMJ87" s="190"/>
      <c r="MMK87" s="190"/>
      <c r="MML87" s="190"/>
      <c r="MMM87" s="190"/>
      <c r="MMN87" s="190"/>
      <c r="MMO87" s="190"/>
      <c r="MMP87" s="190"/>
      <c r="MMQ87" s="190"/>
      <c r="MMR87" s="190"/>
      <c r="MMS87" s="190"/>
      <c r="MMT87" s="190"/>
      <c r="MMU87" s="190"/>
      <c r="MMV87" s="190"/>
      <c r="MMW87" s="190"/>
      <c r="MMX87" s="190"/>
      <c r="MMY87" s="190"/>
      <c r="MMZ87" s="190"/>
      <c r="MNA87" s="190"/>
      <c r="MNB87" s="190"/>
      <c r="MNC87" s="190"/>
      <c r="MND87" s="190"/>
      <c r="MNE87" s="190"/>
      <c r="MNF87" s="190"/>
      <c r="MNG87" s="190"/>
      <c r="MNH87" s="190"/>
      <c r="MNI87" s="190"/>
      <c r="MNJ87" s="190"/>
      <c r="MNK87" s="190"/>
      <c r="MNL87" s="190"/>
      <c r="MNM87" s="190"/>
      <c r="MNN87" s="190"/>
      <c r="MNO87" s="190"/>
      <c r="MNP87" s="190"/>
      <c r="MNQ87" s="190"/>
      <c r="MNR87" s="190"/>
      <c r="MNS87" s="190"/>
      <c r="MNT87" s="190"/>
      <c r="MNU87" s="190"/>
      <c r="MNV87" s="190"/>
      <c r="MNW87" s="190"/>
      <c r="MNX87" s="190"/>
      <c r="MNY87" s="190"/>
      <c r="MNZ87" s="190"/>
      <c r="MOA87" s="190"/>
      <c r="MOB87" s="190"/>
      <c r="MOC87" s="190"/>
      <c r="MOD87" s="190"/>
      <c r="MOE87" s="190"/>
      <c r="MOF87" s="190"/>
      <c r="MOG87" s="190"/>
      <c r="MOH87" s="190"/>
      <c r="MOI87" s="190"/>
      <c r="MOJ87" s="190"/>
      <c r="MOK87" s="190"/>
      <c r="MOL87" s="190"/>
      <c r="MOM87" s="190"/>
      <c r="MON87" s="190"/>
      <c r="MOO87" s="190"/>
      <c r="MOP87" s="190"/>
      <c r="MOQ87" s="190"/>
      <c r="MOR87" s="190"/>
      <c r="MOS87" s="190"/>
      <c r="MOT87" s="190"/>
      <c r="MOU87" s="190"/>
      <c r="MOV87" s="190"/>
      <c r="MOW87" s="190"/>
      <c r="MOX87" s="190"/>
      <c r="MOY87" s="190"/>
      <c r="MOZ87" s="190"/>
      <c r="MPA87" s="190"/>
      <c r="MPB87" s="190"/>
      <c r="MPC87" s="190"/>
      <c r="MPD87" s="190"/>
      <c r="MPE87" s="190"/>
      <c r="MPF87" s="190"/>
      <c r="MPG87" s="190"/>
      <c r="MPH87" s="190"/>
      <c r="MPI87" s="190"/>
      <c r="MPJ87" s="190"/>
      <c r="MPK87" s="190"/>
      <c r="MPL87" s="190"/>
      <c r="MPM87" s="190"/>
      <c r="MPN87" s="190"/>
      <c r="MPO87" s="190"/>
      <c r="MPP87" s="190"/>
      <c r="MPQ87" s="190"/>
      <c r="MPR87" s="190"/>
      <c r="MPS87" s="190"/>
      <c r="MPT87" s="190"/>
      <c r="MPU87" s="190"/>
      <c r="MPV87" s="190"/>
      <c r="MPW87" s="190"/>
      <c r="MPX87" s="190"/>
      <c r="MPY87" s="190"/>
      <c r="MPZ87" s="190"/>
      <c r="MQA87" s="190"/>
      <c r="MQB87" s="190"/>
      <c r="MQC87" s="190"/>
      <c r="MQD87" s="190"/>
      <c r="MQE87" s="190"/>
      <c r="MQF87" s="190"/>
      <c r="MQG87" s="190"/>
      <c r="MQH87" s="190"/>
      <c r="MQI87" s="190"/>
      <c r="MQJ87" s="190"/>
      <c r="MQK87" s="190"/>
      <c r="MQL87" s="190"/>
      <c r="MQM87" s="190"/>
      <c r="MQN87" s="190"/>
      <c r="MQO87" s="190"/>
      <c r="MQP87" s="190"/>
      <c r="MQQ87" s="190"/>
      <c r="MQR87" s="190"/>
      <c r="MQS87" s="190"/>
      <c r="MQT87" s="190"/>
      <c r="MQU87" s="190"/>
      <c r="MQV87" s="190"/>
      <c r="MQW87" s="190"/>
      <c r="MQX87" s="190"/>
      <c r="MQY87" s="190"/>
      <c r="MQZ87" s="190"/>
      <c r="MRA87" s="190"/>
      <c r="MRB87" s="190"/>
      <c r="MRC87" s="190"/>
      <c r="MRD87" s="190"/>
      <c r="MRE87" s="190"/>
      <c r="MRF87" s="190"/>
      <c r="MRG87" s="190"/>
      <c r="MRH87" s="190"/>
      <c r="MRI87" s="190"/>
      <c r="MRJ87" s="190"/>
      <c r="MRK87" s="190"/>
      <c r="MRL87" s="190"/>
      <c r="MRM87" s="190"/>
      <c r="MRN87" s="190"/>
      <c r="MRO87" s="190"/>
      <c r="MRP87" s="190"/>
      <c r="MRQ87" s="190"/>
      <c r="MRR87" s="190"/>
      <c r="MRS87" s="190"/>
      <c r="MRT87" s="190"/>
      <c r="MRU87" s="190"/>
      <c r="MRV87" s="190"/>
      <c r="MRW87" s="190"/>
      <c r="MRX87" s="190"/>
      <c r="MRY87" s="190"/>
      <c r="MRZ87" s="190"/>
      <c r="MSA87" s="190"/>
      <c r="MSB87" s="190"/>
      <c r="MSC87" s="190"/>
      <c r="MSD87" s="190"/>
      <c r="MSE87" s="190"/>
      <c r="MSF87" s="190"/>
      <c r="MSG87" s="190"/>
      <c r="MSH87" s="190"/>
      <c r="MSI87" s="190"/>
      <c r="MSJ87" s="190"/>
      <c r="MSK87" s="190"/>
      <c r="MSL87" s="190"/>
      <c r="MSM87" s="190"/>
      <c r="MSN87" s="190"/>
      <c r="MSO87" s="190"/>
      <c r="MSP87" s="190"/>
      <c r="MSQ87" s="190"/>
      <c r="MSR87" s="190"/>
      <c r="MSS87" s="190"/>
      <c r="MST87" s="190"/>
      <c r="MSU87" s="190"/>
      <c r="MSV87" s="190"/>
      <c r="MSW87" s="190"/>
      <c r="MSX87" s="190"/>
      <c r="MSY87" s="190"/>
      <c r="MSZ87" s="190"/>
      <c r="MTA87" s="190"/>
      <c r="MTB87" s="190"/>
      <c r="MTC87" s="190"/>
      <c r="MTD87" s="190"/>
      <c r="MTE87" s="190"/>
      <c r="MTF87" s="190"/>
      <c r="MTG87" s="190"/>
      <c r="MTH87" s="190"/>
      <c r="MTI87" s="190"/>
      <c r="MTJ87" s="190"/>
      <c r="MTK87" s="190"/>
      <c r="MTL87" s="190"/>
      <c r="MTM87" s="190"/>
      <c r="MTN87" s="190"/>
      <c r="MTO87" s="190"/>
      <c r="MTP87" s="190"/>
      <c r="MTQ87" s="190"/>
      <c r="MTR87" s="190"/>
      <c r="MTS87" s="190"/>
      <c r="MTT87" s="190"/>
      <c r="MTU87" s="190"/>
      <c r="MTV87" s="190"/>
      <c r="MTW87" s="190"/>
      <c r="MTX87" s="190"/>
      <c r="MTY87" s="190"/>
      <c r="MTZ87" s="190"/>
      <c r="MUA87" s="190"/>
      <c r="MUB87" s="190"/>
      <c r="MUC87" s="190"/>
      <c r="MUD87" s="190"/>
      <c r="MUE87" s="190"/>
      <c r="MUF87" s="190"/>
      <c r="MUG87" s="190"/>
      <c r="MUH87" s="190"/>
      <c r="MUI87" s="190"/>
      <c r="MUJ87" s="190"/>
      <c r="MUK87" s="190"/>
      <c r="MUL87" s="190"/>
      <c r="MUM87" s="190"/>
      <c r="MUN87" s="190"/>
      <c r="MUO87" s="190"/>
      <c r="MUP87" s="190"/>
      <c r="MUQ87" s="190"/>
      <c r="MUR87" s="190"/>
      <c r="MUS87" s="190"/>
      <c r="MUT87" s="190"/>
      <c r="MUU87" s="190"/>
      <c r="MUV87" s="190"/>
      <c r="MUW87" s="190"/>
      <c r="MUX87" s="190"/>
      <c r="MUY87" s="190"/>
      <c r="MUZ87" s="190"/>
      <c r="MVA87" s="190"/>
      <c r="MVB87" s="190"/>
      <c r="MVC87" s="190"/>
      <c r="MVD87" s="190"/>
      <c r="MVE87" s="190"/>
      <c r="MVF87" s="190"/>
      <c r="MVG87" s="190"/>
      <c r="MVH87" s="190"/>
      <c r="MVI87" s="190"/>
      <c r="MVJ87" s="190"/>
      <c r="MVK87" s="190"/>
      <c r="MVL87" s="190"/>
      <c r="MVM87" s="190"/>
      <c r="MVN87" s="190"/>
      <c r="MVO87" s="190"/>
      <c r="MVP87" s="190"/>
      <c r="MVQ87" s="190"/>
      <c r="MVR87" s="190"/>
      <c r="MVS87" s="190"/>
      <c r="MVT87" s="190"/>
      <c r="MVU87" s="190"/>
      <c r="MVV87" s="190"/>
      <c r="MVW87" s="190"/>
      <c r="MVX87" s="190"/>
      <c r="MVY87" s="190"/>
      <c r="MVZ87" s="190"/>
      <c r="MWA87" s="190"/>
      <c r="MWB87" s="190"/>
      <c r="MWC87" s="190"/>
      <c r="MWD87" s="190"/>
      <c r="MWE87" s="190"/>
      <c r="MWF87" s="190"/>
      <c r="MWG87" s="190"/>
      <c r="MWH87" s="190"/>
      <c r="MWI87" s="190"/>
      <c r="MWJ87" s="190"/>
      <c r="MWK87" s="190"/>
      <c r="MWL87" s="190"/>
      <c r="MWM87" s="190"/>
      <c r="MWN87" s="190"/>
      <c r="MWO87" s="190"/>
      <c r="MWP87" s="190"/>
      <c r="MWQ87" s="190"/>
      <c r="MWR87" s="190"/>
      <c r="MWS87" s="190"/>
      <c r="MWT87" s="190"/>
      <c r="MWU87" s="190"/>
      <c r="MWV87" s="190"/>
      <c r="MWW87" s="190"/>
      <c r="MWX87" s="190"/>
      <c r="MWY87" s="190"/>
      <c r="MWZ87" s="190"/>
      <c r="MXA87" s="190"/>
      <c r="MXB87" s="190"/>
      <c r="MXC87" s="190"/>
      <c r="MXD87" s="190"/>
      <c r="MXE87" s="190"/>
      <c r="MXF87" s="190"/>
      <c r="MXG87" s="190"/>
      <c r="MXH87" s="190"/>
      <c r="MXI87" s="190"/>
      <c r="MXJ87" s="190"/>
      <c r="MXK87" s="190"/>
      <c r="MXL87" s="190"/>
      <c r="MXM87" s="190"/>
      <c r="MXN87" s="190"/>
      <c r="MXO87" s="190"/>
      <c r="MXP87" s="190"/>
      <c r="MXQ87" s="190"/>
      <c r="MXR87" s="190"/>
      <c r="MXS87" s="190"/>
      <c r="MXT87" s="190"/>
      <c r="MXU87" s="190"/>
      <c r="MXV87" s="190"/>
      <c r="MXW87" s="190"/>
      <c r="MXX87" s="190"/>
      <c r="MXY87" s="190"/>
      <c r="MXZ87" s="190"/>
      <c r="MYA87" s="190"/>
      <c r="MYB87" s="190"/>
      <c r="MYC87" s="190"/>
      <c r="MYD87" s="190"/>
      <c r="MYE87" s="190"/>
      <c r="MYF87" s="190"/>
      <c r="MYG87" s="190"/>
      <c r="MYH87" s="190"/>
      <c r="MYI87" s="190"/>
      <c r="MYJ87" s="190"/>
      <c r="MYK87" s="190"/>
      <c r="MYL87" s="190"/>
      <c r="MYM87" s="190"/>
      <c r="MYN87" s="190"/>
      <c r="MYO87" s="190"/>
      <c r="MYP87" s="190"/>
      <c r="MYQ87" s="190"/>
      <c r="MYR87" s="190"/>
      <c r="MYS87" s="190"/>
      <c r="MYT87" s="190"/>
      <c r="MYU87" s="190"/>
      <c r="MYV87" s="190"/>
      <c r="MYW87" s="190"/>
      <c r="MYX87" s="190"/>
      <c r="MYY87" s="190"/>
      <c r="MYZ87" s="190"/>
      <c r="MZA87" s="190"/>
      <c r="MZB87" s="190"/>
      <c r="MZC87" s="190"/>
      <c r="MZD87" s="190"/>
      <c r="MZE87" s="190"/>
      <c r="MZF87" s="190"/>
      <c r="MZG87" s="190"/>
      <c r="MZH87" s="190"/>
      <c r="MZI87" s="190"/>
      <c r="MZJ87" s="190"/>
      <c r="MZK87" s="190"/>
      <c r="MZL87" s="190"/>
      <c r="MZM87" s="190"/>
      <c r="MZN87" s="190"/>
      <c r="MZO87" s="190"/>
      <c r="MZP87" s="190"/>
      <c r="MZQ87" s="190"/>
      <c r="MZR87" s="190"/>
      <c r="MZS87" s="190"/>
      <c r="MZT87" s="190"/>
      <c r="MZU87" s="190"/>
      <c r="MZV87" s="190"/>
      <c r="MZW87" s="190"/>
      <c r="MZX87" s="190"/>
      <c r="MZY87" s="190"/>
      <c r="MZZ87" s="190"/>
      <c r="NAA87" s="190"/>
      <c r="NAB87" s="190"/>
      <c r="NAC87" s="190"/>
      <c r="NAD87" s="190"/>
      <c r="NAE87" s="190"/>
      <c r="NAF87" s="190"/>
      <c r="NAG87" s="190"/>
      <c r="NAH87" s="190"/>
      <c r="NAI87" s="190"/>
      <c r="NAJ87" s="190"/>
      <c r="NAK87" s="190"/>
      <c r="NAL87" s="190"/>
      <c r="NAM87" s="190"/>
      <c r="NAN87" s="190"/>
      <c r="NAO87" s="190"/>
      <c r="NAP87" s="190"/>
      <c r="NAQ87" s="190"/>
      <c r="NAR87" s="190"/>
      <c r="NAS87" s="190"/>
      <c r="NAT87" s="190"/>
      <c r="NAU87" s="190"/>
      <c r="NAV87" s="190"/>
      <c r="NAW87" s="190"/>
      <c r="NAX87" s="190"/>
      <c r="NAY87" s="190"/>
      <c r="NAZ87" s="190"/>
      <c r="NBA87" s="190"/>
      <c r="NBB87" s="190"/>
      <c r="NBC87" s="190"/>
      <c r="NBD87" s="190"/>
      <c r="NBE87" s="190"/>
      <c r="NBF87" s="190"/>
      <c r="NBG87" s="190"/>
      <c r="NBH87" s="190"/>
      <c r="NBI87" s="190"/>
      <c r="NBJ87" s="190"/>
      <c r="NBK87" s="190"/>
      <c r="NBL87" s="190"/>
      <c r="NBM87" s="190"/>
      <c r="NBN87" s="190"/>
      <c r="NBO87" s="190"/>
      <c r="NBP87" s="190"/>
      <c r="NBQ87" s="190"/>
      <c r="NBR87" s="190"/>
      <c r="NBS87" s="190"/>
      <c r="NBT87" s="190"/>
      <c r="NBU87" s="190"/>
      <c r="NBV87" s="190"/>
      <c r="NBW87" s="190"/>
      <c r="NBX87" s="190"/>
      <c r="NBY87" s="190"/>
      <c r="NBZ87" s="190"/>
      <c r="NCA87" s="190"/>
      <c r="NCB87" s="190"/>
      <c r="NCC87" s="190"/>
      <c r="NCD87" s="190"/>
      <c r="NCE87" s="190"/>
      <c r="NCF87" s="190"/>
      <c r="NCG87" s="190"/>
      <c r="NCH87" s="190"/>
      <c r="NCI87" s="190"/>
      <c r="NCJ87" s="190"/>
      <c r="NCK87" s="190"/>
      <c r="NCL87" s="190"/>
      <c r="NCM87" s="190"/>
      <c r="NCN87" s="190"/>
      <c r="NCO87" s="190"/>
      <c r="NCP87" s="190"/>
      <c r="NCQ87" s="190"/>
      <c r="NCR87" s="190"/>
      <c r="NCS87" s="190"/>
      <c r="NCT87" s="190"/>
      <c r="NCU87" s="190"/>
      <c r="NCV87" s="190"/>
      <c r="NCW87" s="190"/>
      <c r="NCX87" s="190"/>
      <c r="NCY87" s="190"/>
      <c r="NCZ87" s="190"/>
      <c r="NDA87" s="190"/>
      <c r="NDB87" s="190"/>
      <c r="NDC87" s="190"/>
      <c r="NDD87" s="190"/>
      <c r="NDE87" s="190"/>
      <c r="NDF87" s="190"/>
      <c r="NDG87" s="190"/>
      <c r="NDH87" s="190"/>
      <c r="NDI87" s="190"/>
      <c r="NDJ87" s="190"/>
      <c r="NDK87" s="190"/>
      <c r="NDL87" s="190"/>
      <c r="NDM87" s="190"/>
      <c r="NDN87" s="190"/>
      <c r="NDO87" s="190"/>
      <c r="NDP87" s="190"/>
      <c r="NDQ87" s="190"/>
      <c r="NDR87" s="190"/>
      <c r="NDS87" s="190"/>
      <c r="NDT87" s="190"/>
      <c r="NDU87" s="190"/>
      <c r="NDV87" s="190"/>
      <c r="NDW87" s="190"/>
      <c r="NDX87" s="190"/>
      <c r="NDY87" s="190"/>
      <c r="NDZ87" s="190"/>
      <c r="NEA87" s="190"/>
      <c r="NEB87" s="190"/>
      <c r="NEC87" s="190"/>
      <c r="NED87" s="190"/>
      <c r="NEE87" s="190"/>
      <c r="NEF87" s="190"/>
      <c r="NEG87" s="190"/>
      <c r="NEH87" s="190"/>
      <c r="NEI87" s="190"/>
      <c r="NEJ87" s="190"/>
      <c r="NEK87" s="190"/>
      <c r="NEL87" s="190"/>
      <c r="NEM87" s="190"/>
      <c r="NEN87" s="190"/>
      <c r="NEO87" s="190"/>
      <c r="NEP87" s="190"/>
      <c r="NEQ87" s="190"/>
      <c r="NER87" s="190"/>
      <c r="NES87" s="190"/>
      <c r="NET87" s="190"/>
      <c r="NEU87" s="190"/>
      <c r="NEV87" s="190"/>
      <c r="NEW87" s="190"/>
      <c r="NEX87" s="190"/>
      <c r="NEY87" s="190"/>
      <c r="NEZ87" s="190"/>
      <c r="NFA87" s="190"/>
      <c r="NFB87" s="190"/>
      <c r="NFC87" s="190"/>
      <c r="NFD87" s="190"/>
      <c r="NFE87" s="190"/>
      <c r="NFF87" s="190"/>
      <c r="NFG87" s="190"/>
      <c r="NFH87" s="190"/>
      <c r="NFI87" s="190"/>
      <c r="NFJ87" s="190"/>
      <c r="NFK87" s="190"/>
      <c r="NFL87" s="190"/>
      <c r="NFM87" s="190"/>
      <c r="NFN87" s="190"/>
      <c r="NFO87" s="190"/>
      <c r="NFP87" s="190"/>
      <c r="NFQ87" s="190"/>
      <c r="NFR87" s="190"/>
      <c r="NFS87" s="190"/>
      <c r="NFT87" s="190"/>
      <c r="NFU87" s="190"/>
      <c r="NFV87" s="190"/>
      <c r="NFW87" s="190"/>
      <c r="NFX87" s="190"/>
      <c r="NFY87" s="190"/>
      <c r="NFZ87" s="190"/>
      <c r="NGA87" s="190"/>
      <c r="NGB87" s="190"/>
      <c r="NGC87" s="190"/>
      <c r="NGD87" s="190"/>
      <c r="NGE87" s="190"/>
      <c r="NGF87" s="190"/>
      <c r="NGG87" s="190"/>
      <c r="NGH87" s="190"/>
      <c r="NGI87" s="190"/>
      <c r="NGJ87" s="190"/>
      <c r="NGK87" s="190"/>
      <c r="NGL87" s="190"/>
      <c r="NGM87" s="190"/>
      <c r="NGN87" s="190"/>
      <c r="NGO87" s="190"/>
      <c r="NGP87" s="190"/>
      <c r="NGQ87" s="190"/>
      <c r="NGR87" s="190"/>
      <c r="NGS87" s="190"/>
      <c r="NGT87" s="190"/>
      <c r="NGU87" s="190"/>
      <c r="NGV87" s="190"/>
      <c r="NGW87" s="190"/>
      <c r="NGX87" s="190"/>
      <c r="NGY87" s="190"/>
      <c r="NGZ87" s="190"/>
      <c r="NHA87" s="190"/>
      <c r="NHB87" s="190"/>
      <c r="NHC87" s="190"/>
      <c r="NHD87" s="190"/>
      <c r="NHE87" s="190"/>
      <c r="NHF87" s="190"/>
      <c r="NHG87" s="190"/>
      <c r="NHH87" s="190"/>
      <c r="NHI87" s="190"/>
      <c r="NHJ87" s="190"/>
      <c r="NHK87" s="190"/>
      <c r="NHL87" s="190"/>
      <c r="NHM87" s="190"/>
      <c r="NHN87" s="190"/>
      <c r="NHO87" s="190"/>
      <c r="NHP87" s="190"/>
      <c r="NHQ87" s="190"/>
      <c r="NHR87" s="190"/>
      <c r="NHS87" s="190"/>
      <c r="NHT87" s="190"/>
      <c r="NHU87" s="190"/>
      <c r="NHV87" s="190"/>
      <c r="NHW87" s="190"/>
      <c r="NHX87" s="190"/>
      <c r="NHY87" s="190"/>
      <c r="NHZ87" s="190"/>
      <c r="NIA87" s="190"/>
      <c r="NIB87" s="190"/>
      <c r="NIC87" s="190"/>
      <c r="NID87" s="190"/>
      <c r="NIE87" s="190"/>
      <c r="NIF87" s="190"/>
      <c r="NIG87" s="190"/>
      <c r="NIH87" s="190"/>
      <c r="NII87" s="190"/>
      <c r="NIJ87" s="190"/>
      <c r="NIK87" s="190"/>
      <c r="NIL87" s="190"/>
      <c r="NIM87" s="190"/>
      <c r="NIN87" s="190"/>
      <c r="NIO87" s="190"/>
      <c r="NIP87" s="190"/>
      <c r="NIQ87" s="190"/>
      <c r="NIR87" s="190"/>
      <c r="NIS87" s="190"/>
      <c r="NIT87" s="190"/>
      <c r="NIU87" s="190"/>
      <c r="NIV87" s="190"/>
      <c r="NIW87" s="190"/>
      <c r="NIX87" s="190"/>
      <c r="NIY87" s="190"/>
      <c r="NIZ87" s="190"/>
      <c r="NJA87" s="190"/>
      <c r="NJB87" s="190"/>
      <c r="NJC87" s="190"/>
      <c r="NJD87" s="190"/>
      <c r="NJE87" s="190"/>
      <c r="NJF87" s="190"/>
      <c r="NJG87" s="190"/>
      <c r="NJH87" s="190"/>
      <c r="NJI87" s="190"/>
      <c r="NJJ87" s="190"/>
      <c r="NJK87" s="190"/>
      <c r="NJL87" s="190"/>
      <c r="NJM87" s="190"/>
      <c r="NJN87" s="190"/>
      <c r="NJO87" s="190"/>
      <c r="NJP87" s="190"/>
      <c r="NJQ87" s="190"/>
      <c r="NJR87" s="190"/>
      <c r="NJS87" s="190"/>
      <c r="NJT87" s="190"/>
      <c r="NJU87" s="190"/>
      <c r="NJV87" s="190"/>
      <c r="NJW87" s="190"/>
      <c r="NJX87" s="190"/>
      <c r="NJY87" s="190"/>
      <c r="NJZ87" s="190"/>
      <c r="NKA87" s="190"/>
      <c r="NKB87" s="190"/>
      <c r="NKC87" s="190"/>
      <c r="NKD87" s="190"/>
      <c r="NKE87" s="190"/>
      <c r="NKF87" s="190"/>
      <c r="NKG87" s="190"/>
      <c r="NKH87" s="190"/>
      <c r="NKI87" s="190"/>
      <c r="NKJ87" s="190"/>
      <c r="NKK87" s="190"/>
      <c r="NKL87" s="190"/>
      <c r="NKM87" s="190"/>
      <c r="NKN87" s="190"/>
      <c r="NKO87" s="190"/>
      <c r="NKP87" s="190"/>
      <c r="NKQ87" s="190"/>
      <c r="NKR87" s="190"/>
      <c r="NKS87" s="190"/>
      <c r="NKT87" s="190"/>
      <c r="NKU87" s="190"/>
      <c r="NKV87" s="190"/>
      <c r="NKW87" s="190"/>
      <c r="NKX87" s="190"/>
      <c r="NKY87" s="190"/>
      <c r="NKZ87" s="190"/>
      <c r="NLA87" s="190"/>
      <c r="NLB87" s="190"/>
      <c r="NLC87" s="190"/>
      <c r="NLD87" s="190"/>
      <c r="NLE87" s="190"/>
      <c r="NLF87" s="190"/>
      <c r="NLG87" s="190"/>
      <c r="NLH87" s="190"/>
      <c r="NLI87" s="190"/>
      <c r="NLJ87" s="190"/>
      <c r="NLK87" s="190"/>
      <c r="NLL87" s="190"/>
      <c r="NLM87" s="190"/>
      <c r="NLN87" s="190"/>
      <c r="NLO87" s="190"/>
      <c r="NLP87" s="190"/>
      <c r="NLQ87" s="190"/>
      <c r="NLR87" s="190"/>
      <c r="NLS87" s="190"/>
      <c r="NLT87" s="190"/>
      <c r="NLU87" s="190"/>
      <c r="NLV87" s="190"/>
      <c r="NLW87" s="190"/>
      <c r="NLX87" s="190"/>
      <c r="NLY87" s="190"/>
      <c r="NLZ87" s="190"/>
      <c r="NMA87" s="190"/>
      <c r="NMB87" s="190"/>
      <c r="NMC87" s="190"/>
      <c r="NMD87" s="190"/>
      <c r="NME87" s="190"/>
      <c r="NMF87" s="190"/>
      <c r="NMG87" s="190"/>
      <c r="NMH87" s="190"/>
      <c r="NMI87" s="190"/>
      <c r="NMJ87" s="190"/>
      <c r="NMK87" s="190"/>
      <c r="NML87" s="190"/>
      <c r="NMM87" s="190"/>
      <c r="NMN87" s="190"/>
      <c r="NMO87" s="190"/>
      <c r="NMP87" s="190"/>
      <c r="NMQ87" s="190"/>
      <c r="NMR87" s="190"/>
      <c r="NMS87" s="190"/>
      <c r="NMT87" s="190"/>
      <c r="NMU87" s="190"/>
      <c r="NMV87" s="190"/>
      <c r="NMW87" s="190"/>
      <c r="NMX87" s="190"/>
      <c r="NMY87" s="190"/>
      <c r="NMZ87" s="190"/>
      <c r="NNA87" s="190"/>
      <c r="NNB87" s="190"/>
      <c r="NNC87" s="190"/>
      <c r="NND87" s="190"/>
      <c r="NNE87" s="190"/>
      <c r="NNF87" s="190"/>
      <c r="NNG87" s="190"/>
      <c r="NNH87" s="190"/>
      <c r="NNI87" s="190"/>
      <c r="NNJ87" s="190"/>
      <c r="NNK87" s="190"/>
      <c r="NNL87" s="190"/>
      <c r="NNM87" s="190"/>
      <c r="NNN87" s="190"/>
      <c r="NNO87" s="190"/>
      <c r="NNP87" s="190"/>
      <c r="NNQ87" s="190"/>
      <c r="NNR87" s="190"/>
      <c r="NNS87" s="190"/>
      <c r="NNT87" s="190"/>
      <c r="NNU87" s="190"/>
      <c r="NNV87" s="190"/>
      <c r="NNW87" s="190"/>
      <c r="NNX87" s="190"/>
      <c r="NNY87" s="190"/>
      <c r="NNZ87" s="190"/>
      <c r="NOA87" s="190"/>
      <c r="NOB87" s="190"/>
      <c r="NOC87" s="190"/>
      <c r="NOD87" s="190"/>
      <c r="NOE87" s="190"/>
      <c r="NOF87" s="190"/>
      <c r="NOG87" s="190"/>
      <c r="NOH87" s="190"/>
      <c r="NOI87" s="190"/>
      <c r="NOJ87" s="190"/>
      <c r="NOK87" s="190"/>
      <c r="NOL87" s="190"/>
      <c r="NOM87" s="190"/>
      <c r="NON87" s="190"/>
      <c r="NOO87" s="190"/>
      <c r="NOP87" s="190"/>
      <c r="NOQ87" s="190"/>
      <c r="NOR87" s="190"/>
      <c r="NOS87" s="190"/>
      <c r="NOT87" s="190"/>
      <c r="NOU87" s="190"/>
      <c r="NOV87" s="190"/>
      <c r="NOW87" s="190"/>
      <c r="NOX87" s="190"/>
      <c r="NOY87" s="190"/>
      <c r="NOZ87" s="190"/>
      <c r="NPA87" s="190"/>
      <c r="NPB87" s="190"/>
      <c r="NPC87" s="190"/>
      <c r="NPD87" s="190"/>
      <c r="NPE87" s="190"/>
      <c r="NPF87" s="190"/>
      <c r="NPG87" s="190"/>
      <c r="NPH87" s="190"/>
      <c r="NPI87" s="190"/>
      <c r="NPJ87" s="190"/>
      <c r="NPK87" s="190"/>
      <c r="NPL87" s="190"/>
      <c r="NPM87" s="190"/>
      <c r="NPN87" s="190"/>
      <c r="NPO87" s="190"/>
      <c r="NPP87" s="190"/>
      <c r="NPQ87" s="190"/>
      <c r="NPR87" s="190"/>
      <c r="NPS87" s="190"/>
      <c r="NPT87" s="190"/>
      <c r="NPU87" s="190"/>
      <c r="NPV87" s="190"/>
      <c r="NPW87" s="190"/>
      <c r="NPX87" s="190"/>
      <c r="NPY87" s="190"/>
      <c r="NPZ87" s="190"/>
      <c r="NQA87" s="190"/>
      <c r="NQB87" s="190"/>
      <c r="NQC87" s="190"/>
      <c r="NQD87" s="190"/>
      <c r="NQE87" s="190"/>
      <c r="NQF87" s="190"/>
      <c r="NQG87" s="190"/>
      <c r="NQH87" s="190"/>
      <c r="NQI87" s="190"/>
      <c r="NQJ87" s="190"/>
      <c r="NQK87" s="190"/>
      <c r="NQL87" s="190"/>
      <c r="NQM87" s="190"/>
      <c r="NQN87" s="190"/>
      <c r="NQO87" s="190"/>
      <c r="NQP87" s="190"/>
      <c r="NQQ87" s="190"/>
      <c r="NQR87" s="190"/>
      <c r="NQS87" s="190"/>
      <c r="NQT87" s="190"/>
      <c r="NQU87" s="190"/>
      <c r="NQV87" s="190"/>
      <c r="NQW87" s="190"/>
      <c r="NQX87" s="190"/>
      <c r="NQY87" s="190"/>
      <c r="NQZ87" s="190"/>
      <c r="NRA87" s="190"/>
      <c r="NRB87" s="190"/>
      <c r="NRC87" s="190"/>
      <c r="NRD87" s="190"/>
      <c r="NRE87" s="190"/>
      <c r="NRF87" s="190"/>
      <c r="NRG87" s="190"/>
      <c r="NRH87" s="190"/>
      <c r="NRI87" s="190"/>
      <c r="NRJ87" s="190"/>
      <c r="NRK87" s="190"/>
      <c r="NRL87" s="190"/>
      <c r="NRM87" s="190"/>
      <c r="NRN87" s="190"/>
      <c r="NRO87" s="190"/>
      <c r="NRP87" s="190"/>
      <c r="NRQ87" s="190"/>
      <c r="NRR87" s="190"/>
      <c r="NRS87" s="190"/>
      <c r="NRT87" s="190"/>
      <c r="NRU87" s="190"/>
      <c r="NRV87" s="190"/>
      <c r="NRW87" s="190"/>
      <c r="NRX87" s="190"/>
      <c r="NRY87" s="190"/>
      <c r="NRZ87" s="190"/>
      <c r="NSA87" s="190"/>
      <c r="NSB87" s="190"/>
      <c r="NSC87" s="190"/>
      <c r="NSD87" s="190"/>
      <c r="NSE87" s="190"/>
      <c r="NSF87" s="190"/>
      <c r="NSG87" s="190"/>
      <c r="NSH87" s="190"/>
      <c r="NSI87" s="190"/>
      <c r="NSJ87" s="190"/>
      <c r="NSK87" s="190"/>
      <c r="NSL87" s="190"/>
      <c r="NSM87" s="190"/>
      <c r="NSN87" s="190"/>
      <c r="NSO87" s="190"/>
      <c r="NSP87" s="190"/>
      <c r="NSQ87" s="190"/>
      <c r="NSR87" s="190"/>
      <c r="NSS87" s="190"/>
      <c r="NST87" s="190"/>
      <c r="NSU87" s="190"/>
      <c r="NSV87" s="190"/>
      <c r="NSW87" s="190"/>
      <c r="NSX87" s="190"/>
      <c r="NSY87" s="190"/>
      <c r="NSZ87" s="190"/>
      <c r="NTA87" s="190"/>
      <c r="NTB87" s="190"/>
      <c r="NTC87" s="190"/>
      <c r="NTD87" s="190"/>
      <c r="NTE87" s="190"/>
      <c r="NTF87" s="190"/>
      <c r="NTG87" s="190"/>
      <c r="NTH87" s="190"/>
      <c r="NTI87" s="190"/>
      <c r="NTJ87" s="190"/>
      <c r="NTK87" s="190"/>
      <c r="NTL87" s="190"/>
      <c r="NTM87" s="190"/>
      <c r="NTN87" s="190"/>
      <c r="NTO87" s="190"/>
      <c r="NTP87" s="190"/>
      <c r="NTQ87" s="190"/>
      <c r="NTR87" s="190"/>
      <c r="NTS87" s="190"/>
      <c r="NTT87" s="190"/>
      <c r="NTU87" s="190"/>
      <c r="NTV87" s="190"/>
      <c r="NTW87" s="190"/>
      <c r="NTX87" s="190"/>
      <c r="NTY87" s="190"/>
      <c r="NTZ87" s="190"/>
      <c r="NUA87" s="190"/>
      <c r="NUB87" s="190"/>
      <c r="NUC87" s="190"/>
      <c r="NUD87" s="190"/>
      <c r="NUE87" s="190"/>
      <c r="NUF87" s="190"/>
      <c r="NUG87" s="190"/>
      <c r="NUH87" s="190"/>
      <c r="NUI87" s="190"/>
      <c r="NUJ87" s="190"/>
      <c r="NUK87" s="190"/>
      <c r="NUL87" s="190"/>
      <c r="NUM87" s="190"/>
      <c r="NUN87" s="190"/>
      <c r="NUO87" s="190"/>
      <c r="NUP87" s="190"/>
      <c r="NUQ87" s="190"/>
      <c r="NUR87" s="190"/>
      <c r="NUS87" s="190"/>
      <c r="NUT87" s="190"/>
      <c r="NUU87" s="190"/>
      <c r="NUV87" s="190"/>
      <c r="NUW87" s="190"/>
      <c r="NUX87" s="190"/>
      <c r="NUY87" s="190"/>
      <c r="NUZ87" s="190"/>
      <c r="NVA87" s="190"/>
      <c r="NVB87" s="190"/>
      <c r="NVC87" s="190"/>
      <c r="NVD87" s="190"/>
      <c r="NVE87" s="190"/>
      <c r="NVF87" s="190"/>
      <c r="NVG87" s="190"/>
      <c r="NVH87" s="190"/>
      <c r="NVI87" s="190"/>
      <c r="NVJ87" s="190"/>
      <c r="NVK87" s="190"/>
      <c r="NVL87" s="190"/>
      <c r="NVM87" s="190"/>
      <c r="NVN87" s="190"/>
      <c r="NVO87" s="190"/>
      <c r="NVP87" s="190"/>
      <c r="NVQ87" s="190"/>
      <c r="NVR87" s="190"/>
      <c r="NVS87" s="190"/>
      <c r="NVT87" s="190"/>
      <c r="NVU87" s="190"/>
      <c r="NVV87" s="190"/>
      <c r="NVW87" s="190"/>
      <c r="NVX87" s="190"/>
      <c r="NVY87" s="190"/>
      <c r="NVZ87" s="190"/>
      <c r="NWA87" s="190"/>
      <c r="NWB87" s="190"/>
      <c r="NWC87" s="190"/>
      <c r="NWD87" s="190"/>
      <c r="NWE87" s="190"/>
      <c r="NWF87" s="190"/>
      <c r="NWG87" s="190"/>
      <c r="NWH87" s="190"/>
      <c r="NWI87" s="190"/>
      <c r="NWJ87" s="190"/>
      <c r="NWK87" s="190"/>
      <c r="NWL87" s="190"/>
      <c r="NWM87" s="190"/>
      <c r="NWN87" s="190"/>
      <c r="NWO87" s="190"/>
      <c r="NWP87" s="190"/>
      <c r="NWQ87" s="190"/>
      <c r="NWR87" s="190"/>
      <c r="NWS87" s="190"/>
      <c r="NWT87" s="190"/>
      <c r="NWU87" s="190"/>
      <c r="NWV87" s="190"/>
      <c r="NWW87" s="190"/>
      <c r="NWX87" s="190"/>
      <c r="NWY87" s="190"/>
      <c r="NWZ87" s="190"/>
      <c r="NXA87" s="190"/>
      <c r="NXB87" s="190"/>
      <c r="NXC87" s="190"/>
      <c r="NXD87" s="190"/>
      <c r="NXE87" s="190"/>
      <c r="NXF87" s="190"/>
      <c r="NXG87" s="190"/>
      <c r="NXH87" s="190"/>
      <c r="NXI87" s="190"/>
      <c r="NXJ87" s="190"/>
      <c r="NXK87" s="190"/>
      <c r="NXL87" s="190"/>
      <c r="NXM87" s="190"/>
      <c r="NXN87" s="190"/>
      <c r="NXO87" s="190"/>
      <c r="NXP87" s="190"/>
      <c r="NXQ87" s="190"/>
      <c r="NXR87" s="190"/>
      <c r="NXS87" s="190"/>
      <c r="NXT87" s="190"/>
      <c r="NXU87" s="190"/>
      <c r="NXV87" s="190"/>
      <c r="NXW87" s="190"/>
      <c r="NXX87" s="190"/>
      <c r="NXY87" s="190"/>
      <c r="NXZ87" s="190"/>
      <c r="NYA87" s="190"/>
      <c r="NYB87" s="190"/>
      <c r="NYC87" s="190"/>
      <c r="NYD87" s="190"/>
      <c r="NYE87" s="190"/>
      <c r="NYF87" s="190"/>
      <c r="NYG87" s="190"/>
      <c r="NYH87" s="190"/>
      <c r="NYI87" s="190"/>
      <c r="NYJ87" s="190"/>
      <c r="NYK87" s="190"/>
      <c r="NYL87" s="190"/>
      <c r="NYM87" s="190"/>
      <c r="NYN87" s="190"/>
      <c r="NYO87" s="190"/>
      <c r="NYP87" s="190"/>
      <c r="NYQ87" s="190"/>
      <c r="NYR87" s="190"/>
      <c r="NYS87" s="190"/>
      <c r="NYT87" s="190"/>
      <c r="NYU87" s="190"/>
      <c r="NYV87" s="190"/>
      <c r="NYW87" s="190"/>
      <c r="NYX87" s="190"/>
      <c r="NYY87" s="190"/>
      <c r="NYZ87" s="190"/>
      <c r="NZA87" s="190"/>
      <c r="NZB87" s="190"/>
      <c r="NZC87" s="190"/>
      <c r="NZD87" s="190"/>
      <c r="NZE87" s="190"/>
      <c r="NZF87" s="190"/>
      <c r="NZG87" s="190"/>
      <c r="NZH87" s="190"/>
      <c r="NZI87" s="190"/>
      <c r="NZJ87" s="190"/>
      <c r="NZK87" s="190"/>
      <c r="NZL87" s="190"/>
      <c r="NZM87" s="190"/>
      <c r="NZN87" s="190"/>
      <c r="NZO87" s="190"/>
      <c r="NZP87" s="190"/>
      <c r="NZQ87" s="190"/>
      <c r="NZR87" s="190"/>
      <c r="NZS87" s="190"/>
      <c r="NZT87" s="190"/>
      <c r="NZU87" s="190"/>
      <c r="NZV87" s="190"/>
      <c r="NZW87" s="190"/>
      <c r="NZX87" s="190"/>
      <c r="NZY87" s="190"/>
      <c r="NZZ87" s="190"/>
      <c r="OAA87" s="190"/>
      <c r="OAB87" s="190"/>
      <c r="OAC87" s="190"/>
      <c r="OAD87" s="190"/>
      <c r="OAE87" s="190"/>
      <c r="OAF87" s="190"/>
      <c r="OAG87" s="190"/>
      <c r="OAH87" s="190"/>
      <c r="OAI87" s="190"/>
      <c r="OAJ87" s="190"/>
      <c r="OAK87" s="190"/>
      <c r="OAL87" s="190"/>
      <c r="OAM87" s="190"/>
      <c r="OAN87" s="190"/>
      <c r="OAO87" s="190"/>
      <c r="OAP87" s="190"/>
      <c r="OAQ87" s="190"/>
      <c r="OAR87" s="190"/>
      <c r="OAS87" s="190"/>
      <c r="OAT87" s="190"/>
      <c r="OAU87" s="190"/>
      <c r="OAV87" s="190"/>
      <c r="OAW87" s="190"/>
      <c r="OAX87" s="190"/>
      <c r="OAY87" s="190"/>
      <c r="OAZ87" s="190"/>
      <c r="OBA87" s="190"/>
      <c r="OBB87" s="190"/>
      <c r="OBC87" s="190"/>
      <c r="OBD87" s="190"/>
      <c r="OBE87" s="190"/>
      <c r="OBF87" s="190"/>
      <c r="OBG87" s="190"/>
      <c r="OBH87" s="190"/>
      <c r="OBI87" s="190"/>
      <c r="OBJ87" s="190"/>
      <c r="OBK87" s="190"/>
      <c r="OBL87" s="190"/>
      <c r="OBM87" s="190"/>
      <c r="OBN87" s="190"/>
      <c r="OBO87" s="190"/>
      <c r="OBP87" s="190"/>
      <c r="OBQ87" s="190"/>
      <c r="OBR87" s="190"/>
      <c r="OBS87" s="190"/>
      <c r="OBT87" s="190"/>
      <c r="OBU87" s="190"/>
      <c r="OBV87" s="190"/>
      <c r="OBW87" s="190"/>
      <c r="OBX87" s="190"/>
      <c r="OBY87" s="190"/>
      <c r="OBZ87" s="190"/>
      <c r="OCA87" s="190"/>
      <c r="OCB87" s="190"/>
      <c r="OCC87" s="190"/>
      <c r="OCD87" s="190"/>
      <c r="OCE87" s="190"/>
      <c r="OCF87" s="190"/>
      <c r="OCG87" s="190"/>
      <c r="OCH87" s="190"/>
      <c r="OCI87" s="190"/>
      <c r="OCJ87" s="190"/>
      <c r="OCK87" s="190"/>
      <c r="OCL87" s="190"/>
      <c r="OCM87" s="190"/>
      <c r="OCN87" s="190"/>
      <c r="OCO87" s="190"/>
      <c r="OCP87" s="190"/>
      <c r="OCQ87" s="190"/>
      <c r="OCR87" s="190"/>
      <c r="OCS87" s="190"/>
      <c r="OCT87" s="190"/>
      <c r="OCU87" s="190"/>
      <c r="OCV87" s="190"/>
      <c r="OCW87" s="190"/>
      <c r="OCX87" s="190"/>
      <c r="OCY87" s="190"/>
      <c r="OCZ87" s="190"/>
      <c r="ODA87" s="190"/>
      <c r="ODB87" s="190"/>
      <c r="ODC87" s="190"/>
      <c r="ODD87" s="190"/>
      <c r="ODE87" s="190"/>
      <c r="ODF87" s="190"/>
      <c r="ODG87" s="190"/>
      <c r="ODH87" s="190"/>
      <c r="ODI87" s="190"/>
      <c r="ODJ87" s="190"/>
      <c r="ODK87" s="190"/>
      <c r="ODL87" s="190"/>
      <c r="ODM87" s="190"/>
      <c r="ODN87" s="190"/>
      <c r="ODO87" s="190"/>
      <c r="ODP87" s="190"/>
      <c r="ODQ87" s="190"/>
      <c r="ODR87" s="190"/>
      <c r="ODS87" s="190"/>
      <c r="ODT87" s="190"/>
      <c r="ODU87" s="190"/>
      <c r="ODV87" s="190"/>
      <c r="ODW87" s="190"/>
      <c r="ODX87" s="190"/>
      <c r="ODY87" s="190"/>
      <c r="ODZ87" s="190"/>
      <c r="OEA87" s="190"/>
      <c r="OEB87" s="190"/>
      <c r="OEC87" s="190"/>
      <c r="OED87" s="190"/>
      <c r="OEE87" s="190"/>
      <c r="OEF87" s="190"/>
      <c r="OEG87" s="190"/>
      <c r="OEH87" s="190"/>
      <c r="OEI87" s="190"/>
      <c r="OEJ87" s="190"/>
      <c r="OEK87" s="190"/>
      <c r="OEL87" s="190"/>
      <c r="OEM87" s="190"/>
      <c r="OEN87" s="190"/>
      <c r="OEO87" s="190"/>
      <c r="OEP87" s="190"/>
      <c r="OEQ87" s="190"/>
      <c r="OER87" s="190"/>
      <c r="OES87" s="190"/>
      <c r="OET87" s="190"/>
      <c r="OEU87" s="190"/>
      <c r="OEV87" s="190"/>
      <c r="OEW87" s="190"/>
      <c r="OEX87" s="190"/>
      <c r="OEY87" s="190"/>
      <c r="OEZ87" s="190"/>
      <c r="OFA87" s="190"/>
      <c r="OFB87" s="190"/>
      <c r="OFC87" s="190"/>
      <c r="OFD87" s="190"/>
      <c r="OFE87" s="190"/>
      <c r="OFF87" s="190"/>
      <c r="OFG87" s="190"/>
      <c r="OFH87" s="190"/>
      <c r="OFI87" s="190"/>
      <c r="OFJ87" s="190"/>
      <c r="OFK87" s="190"/>
      <c r="OFL87" s="190"/>
      <c r="OFM87" s="190"/>
      <c r="OFN87" s="190"/>
      <c r="OFO87" s="190"/>
      <c r="OFP87" s="190"/>
      <c r="OFQ87" s="190"/>
      <c r="OFR87" s="190"/>
      <c r="OFS87" s="190"/>
      <c r="OFT87" s="190"/>
      <c r="OFU87" s="190"/>
      <c r="OFV87" s="190"/>
      <c r="OFW87" s="190"/>
      <c r="OFX87" s="190"/>
      <c r="OFY87" s="190"/>
      <c r="OFZ87" s="190"/>
      <c r="OGA87" s="190"/>
      <c r="OGB87" s="190"/>
      <c r="OGC87" s="190"/>
      <c r="OGD87" s="190"/>
      <c r="OGE87" s="190"/>
      <c r="OGF87" s="190"/>
      <c r="OGG87" s="190"/>
      <c r="OGH87" s="190"/>
      <c r="OGI87" s="190"/>
      <c r="OGJ87" s="190"/>
      <c r="OGK87" s="190"/>
      <c r="OGL87" s="190"/>
      <c r="OGM87" s="190"/>
      <c r="OGN87" s="190"/>
      <c r="OGO87" s="190"/>
      <c r="OGP87" s="190"/>
      <c r="OGQ87" s="190"/>
      <c r="OGR87" s="190"/>
      <c r="OGS87" s="190"/>
      <c r="OGT87" s="190"/>
      <c r="OGU87" s="190"/>
      <c r="OGV87" s="190"/>
      <c r="OGW87" s="190"/>
      <c r="OGX87" s="190"/>
      <c r="OGY87" s="190"/>
      <c r="OGZ87" s="190"/>
      <c r="OHA87" s="190"/>
      <c r="OHB87" s="190"/>
      <c r="OHC87" s="190"/>
      <c r="OHD87" s="190"/>
      <c r="OHE87" s="190"/>
      <c r="OHF87" s="190"/>
      <c r="OHG87" s="190"/>
      <c r="OHH87" s="190"/>
      <c r="OHI87" s="190"/>
      <c r="OHJ87" s="190"/>
      <c r="OHK87" s="190"/>
      <c r="OHL87" s="190"/>
      <c r="OHM87" s="190"/>
      <c r="OHN87" s="190"/>
      <c r="OHO87" s="190"/>
      <c r="OHP87" s="190"/>
      <c r="OHQ87" s="190"/>
      <c r="OHR87" s="190"/>
      <c r="OHS87" s="190"/>
      <c r="OHT87" s="190"/>
      <c r="OHU87" s="190"/>
      <c r="OHV87" s="190"/>
      <c r="OHW87" s="190"/>
      <c r="OHX87" s="190"/>
      <c r="OHY87" s="190"/>
      <c r="OHZ87" s="190"/>
      <c r="OIA87" s="190"/>
      <c r="OIB87" s="190"/>
      <c r="OIC87" s="190"/>
      <c r="OID87" s="190"/>
      <c r="OIE87" s="190"/>
      <c r="OIF87" s="190"/>
      <c r="OIG87" s="190"/>
      <c r="OIH87" s="190"/>
      <c r="OII87" s="190"/>
      <c r="OIJ87" s="190"/>
      <c r="OIK87" s="190"/>
      <c r="OIL87" s="190"/>
      <c r="OIM87" s="190"/>
      <c r="OIN87" s="190"/>
      <c r="OIO87" s="190"/>
      <c r="OIP87" s="190"/>
      <c r="OIQ87" s="190"/>
      <c r="OIR87" s="190"/>
      <c r="OIS87" s="190"/>
      <c r="OIT87" s="190"/>
      <c r="OIU87" s="190"/>
      <c r="OIV87" s="190"/>
      <c r="OIW87" s="190"/>
      <c r="OIX87" s="190"/>
      <c r="OIY87" s="190"/>
      <c r="OIZ87" s="190"/>
      <c r="OJA87" s="190"/>
      <c r="OJB87" s="190"/>
      <c r="OJC87" s="190"/>
      <c r="OJD87" s="190"/>
      <c r="OJE87" s="190"/>
      <c r="OJF87" s="190"/>
      <c r="OJG87" s="190"/>
      <c r="OJH87" s="190"/>
      <c r="OJI87" s="190"/>
      <c r="OJJ87" s="190"/>
      <c r="OJK87" s="190"/>
      <c r="OJL87" s="190"/>
      <c r="OJM87" s="190"/>
      <c r="OJN87" s="190"/>
      <c r="OJO87" s="190"/>
      <c r="OJP87" s="190"/>
      <c r="OJQ87" s="190"/>
      <c r="OJR87" s="190"/>
      <c r="OJS87" s="190"/>
      <c r="OJT87" s="190"/>
      <c r="OJU87" s="190"/>
      <c r="OJV87" s="190"/>
      <c r="OJW87" s="190"/>
      <c r="OJX87" s="190"/>
      <c r="OJY87" s="190"/>
      <c r="OJZ87" s="190"/>
      <c r="OKA87" s="190"/>
      <c r="OKB87" s="190"/>
      <c r="OKC87" s="190"/>
      <c r="OKD87" s="190"/>
      <c r="OKE87" s="190"/>
      <c r="OKF87" s="190"/>
      <c r="OKG87" s="190"/>
      <c r="OKH87" s="190"/>
      <c r="OKI87" s="190"/>
      <c r="OKJ87" s="190"/>
      <c r="OKK87" s="190"/>
      <c r="OKL87" s="190"/>
      <c r="OKM87" s="190"/>
      <c r="OKN87" s="190"/>
      <c r="OKO87" s="190"/>
      <c r="OKP87" s="190"/>
      <c r="OKQ87" s="190"/>
      <c r="OKR87" s="190"/>
      <c r="OKS87" s="190"/>
      <c r="OKT87" s="190"/>
      <c r="OKU87" s="190"/>
      <c r="OKV87" s="190"/>
      <c r="OKW87" s="190"/>
      <c r="OKX87" s="190"/>
      <c r="OKY87" s="190"/>
      <c r="OKZ87" s="190"/>
      <c r="OLA87" s="190"/>
      <c r="OLB87" s="190"/>
      <c r="OLC87" s="190"/>
      <c r="OLD87" s="190"/>
      <c r="OLE87" s="190"/>
      <c r="OLF87" s="190"/>
      <c r="OLG87" s="190"/>
      <c r="OLH87" s="190"/>
      <c r="OLI87" s="190"/>
      <c r="OLJ87" s="190"/>
      <c r="OLK87" s="190"/>
      <c r="OLL87" s="190"/>
      <c r="OLM87" s="190"/>
      <c r="OLN87" s="190"/>
      <c r="OLO87" s="190"/>
      <c r="OLP87" s="190"/>
      <c r="OLQ87" s="190"/>
      <c r="OLR87" s="190"/>
      <c r="OLS87" s="190"/>
      <c r="OLT87" s="190"/>
      <c r="OLU87" s="190"/>
      <c r="OLV87" s="190"/>
      <c r="OLW87" s="190"/>
      <c r="OLX87" s="190"/>
      <c r="OLY87" s="190"/>
      <c r="OLZ87" s="190"/>
      <c r="OMA87" s="190"/>
      <c r="OMB87" s="190"/>
      <c r="OMC87" s="190"/>
      <c r="OMD87" s="190"/>
      <c r="OME87" s="190"/>
      <c r="OMF87" s="190"/>
      <c r="OMG87" s="190"/>
      <c r="OMH87" s="190"/>
      <c r="OMI87" s="190"/>
      <c r="OMJ87" s="190"/>
      <c r="OMK87" s="190"/>
      <c r="OML87" s="190"/>
      <c r="OMM87" s="190"/>
      <c r="OMN87" s="190"/>
      <c r="OMO87" s="190"/>
      <c r="OMP87" s="190"/>
      <c r="OMQ87" s="190"/>
      <c r="OMR87" s="190"/>
      <c r="OMS87" s="190"/>
      <c r="OMT87" s="190"/>
      <c r="OMU87" s="190"/>
      <c r="OMV87" s="190"/>
      <c r="OMW87" s="190"/>
      <c r="OMX87" s="190"/>
      <c r="OMY87" s="190"/>
      <c r="OMZ87" s="190"/>
      <c r="ONA87" s="190"/>
      <c r="ONB87" s="190"/>
      <c r="ONC87" s="190"/>
      <c r="OND87" s="190"/>
      <c r="ONE87" s="190"/>
      <c r="ONF87" s="190"/>
      <c r="ONG87" s="190"/>
      <c r="ONH87" s="190"/>
      <c r="ONI87" s="190"/>
      <c r="ONJ87" s="190"/>
      <c r="ONK87" s="190"/>
      <c r="ONL87" s="190"/>
      <c r="ONM87" s="190"/>
      <c r="ONN87" s="190"/>
      <c r="ONO87" s="190"/>
      <c r="ONP87" s="190"/>
      <c r="ONQ87" s="190"/>
      <c r="ONR87" s="190"/>
      <c r="ONS87" s="190"/>
      <c r="ONT87" s="190"/>
      <c r="ONU87" s="190"/>
      <c r="ONV87" s="190"/>
      <c r="ONW87" s="190"/>
      <c r="ONX87" s="190"/>
      <c r="ONY87" s="190"/>
      <c r="ONZ87" s="190"/>
      <c r="OOA87" s="190"/>
      <c r="OOB87" s="190"/>
      <c r="OOC87" s="190"/>
      <c r="OOD87" s="190"/>
      <c r="OOE87" s="190"/>
      <c r="OOF87" s="190"/>
      <c r="OOG87" s="190"/>
      <c r="OOH87" s="190"/>
      <c r="OOI87" s="190"/>
      <c r="OOJ87" s="190"/>
      <c r="OOK87" s="190"/>
      <c r="OOL87" s="190"/>
      <c r="OOM87" s="190"/>
      <c r="OON87" s="190"/>
      <c r="OOO87" s="190"/>
      <c r="OOP87" s="190"/>
      <c r="OOQ87" s="190"/>
      <c r="OOR87" s="190"/>
      <c r="OOS87" s="190"/>
      <c r="OOT87" s="190"/>
      <c r="OOU87" s="190"/>
      <c r="OOV87" s="190"/>
      <c r="OOW87" s="190"/>
      <c r="OOX87" s="190"/>
      <c r="OOY87" s="190"/>
      <c r="OOZ87" s="190"/>
      <c r="OPA87" s="190"/>
      <c r="OPB87" s="190"/>
      <c r="OPC87" s="190"/>
      <c r="OPD87" s="190"/>
      <c r="OPE87" s="190"/>
      <c r="OPF87" s="190"/>
      <c r="OPG87" s="190"/>
      <c r="OPH87" s="190"/>
      <c r="OPI87" s="190"/>
      <c r="OPJ87" s="190"/>
      <c r="OPK87" s="190"/>
      <c r="OPL87" s="190"/>
      <c r="OPM87" s="190"/>
      <c r="OPN87" s="190"/>
      <c r="OPO87" s="190"/>
      <c r="OPP87" s="190"/>
      <c r="OPQ87" s="190"/>
      <c r="OPR87" s="190"/>
      <c r="OPS87" s="190"/>
      <c r="OPT87" s="190"/>
      <c r="OPU87" s="190"/>
      <c r="OPV87" s="190"/>
      <c r="OPW87" s="190"/>
      <c r="OPX87" s="190"/>
      <c r="OPY87" s="190"/>
      <c r="OPZ87" s="190"/>
      <c r="OQA87" s="190"/>
      <c r="OQB87" s="190"/>
      <c r="OQC87" s="190"/>
      <c r="OQD87" s="190"/>
      <c r="OQE87" s="190"/>
      <c r="OQF87" s="190"/>
      <c r="OQG87" s="190"/>
      <c r="OQH87" s="190"/>
      <c r="OQI87" s="190"/>
      <c r="OQJ87" s="190"/>
      <c r="OQK87" s="190"/>
      <c r="OQL87" s="190"/>
      <c r="OQM87" s="190"/>
      <c r="OQN87" s="190"/>
      <c r="OQO87" s="190"/>
      <c r="OQP87" s="190"/>
      <c r="OQQ87" s="190"/>
      <c r="OQR87" s="190"/>
      <c r="OQS87" s="190"/>
      <c r="OQT87" s="190"/>
      <c r="OQU87" s="190"/>
      <c r="OQV87" s="190"/>
      <c r="OQW87" s="190"/>
      <c r="OQX87" s="190"/>
      <c r="OQY87" s="190"/>
      <c r="OQZ87" s="190"/>
      <c r="ORA87" s="190"/>
      <c r="ORB87" s="190"/>
      <c r="ORC87" s="190"/>
      <c r="ORD87" s="190"/>
      <c r="ORE87" s="190"/>
      <c r="ORF87" s="190"/>
      <c r="ORG87" s="190"/>
      <c r="ORH87" s="190"/>
      <c r="ORI87" s="190"/>
      <c r="ORJ87" s="190"/>
      <c r="ORK87" s="190"/>
      <c r="ORL87" s="190"/>
      <c r="ORM87" s="190"/>
      <c r="ORN87" s="190"/>
      <c r="ORO87" s="190"/>
      <c r="ORP87" s="190"/>
      <c r="ORQ87" s="190"/>
      <c r="ORR87" s="190"/>
      <c r="ORS87" s="190"/>
      <c r="ORT87" s="190"/>
      <c r="ORU87" s="190"/>
      <c r="ORV87" s="190"/>
      <c r="ORW87" s="190"/>
      <c r="ORX87" s="190"/>
      <c r="ORY87" s="190"/>
      <c r="ORZ87" s="190"/>
      <c r="OSA87" s="190"/>
      <c r="OSB87" s="190"/>
      <c r="OSC87" s="190"/>
      <c r="OSD87" s="190"/>
      <c r="OSE87" s="190"/>
      <c r="OSF87" s="190"/>
      <c r="OSG87" s="190"/>
      <c r="OSH87" s="190"/>
      <c r="OSI87" s="190"/>
      <c r="OSJ87" s="190"/>
      <c r="OSK87" s="190"/>
      <c r="OSL87" s="190"/>
      <c r="OSM87" s="190"/>
      <c r="OSN87" s="190"/>
      <c r="OSO87" s="190"/>
      <c r="OSP87" s="190"/>
      <c r="OSQ87" s="190"/>
      <c r="OSR87" s="190"/>
      <c r="OSS87" s="190"/>
      <c r="OST87" s="190"/>
      <c r="OSU87" s="190"/>
      <c r="OSV87" s="190"/>
      <c r="OSW87" s="190"/>
      <c r="OSX87" s="190"/>
      <c r="OSY87" s="190"/>
      <c r="OSZ87" s="190"/>
      <c r="OTA87" s="190"/>
      <c r="OTB87" s="190"/>
      <c r="OTC87" s="190"/>
      <c r="OTD87" s="190"/>
      <c r="OTE87" s="190"/>
      <c r="OTF87" s="190"/>
      <c r="OTG87" s="190"/>
      <c r="OTH87" s="190"/>
      <c r="OTI87" s="190"/>
      <c r="OTJ87" s="190"/>
      <c r="OTK87" s="190"/>
      <c r="OTL87" s="190"/>
      <c r="OTM87" s="190"/>
      <c r="OTN87" s="190"/>
      <c r="OTO87" s="190"/>
      <c r="OTP87" s="190"/>
      <c r="OTQ87" s="190"/>
      <c r="OTR87" s="190"/>
      <c r="OTS87" s="190"/>
      <c r="OTT87" s="190"/>
      <c r="OTU87" s="190"/>
      <c r="OTV87" s="190"/>
      <c r="OTW87" s="190"/>
      <c r="OTX87" s="190"/>
      <c r="OTY87" s="190"/>
      <c r="OTZ87" s="190"/>
      <c r="OUA87" s="190"/>
      <c r="OUB87" s="190"/>
      <c r="OUC87" s="190"/>
      <c r="OUD87" s="190"/>
      <c r="OUE87" s="190"/>
      <c r="OUF87" s="190"/>
      <c r="OUG87" s="190"/>
      <c r="OUH87" s="190"/>
      <c r="OUI87" s="190"/>
      <c r="OUJ87" s="190"/>
      <c r="OUK87" s="190"/>
      <c r="OUL87" s="190"/>
      <c r="OUM87" s="190"/>
      <c r="OUN87" s="190"/>
      <c r="OUO87" s="190"/>
      <c r="OUP87" s="190"/>
      <c r="OUQ87" s="190"/>
      <c r="OUR87" s="190"/>
      <c r="OUS87" s="190"/>
      <c r="OUT87" s="190"/>
      <c r="OUU87" s="190"/>
      <c r="OUV87" s="190"/>
      <c r="OUW87" s="190"/>
      <c r="OUX87" s="190"/>
      <c r="OUY87" s="190"/>
      <c r="OUZ87" s="190"/>
      <c r="OVA87" s="190"/>
      <c r="OVB87" s="190"/>
      <c r="OVC87" s="190"/>
      <c r="OVD87" s="190"/>
      <c r="OVE87" s="190"/>
      <c r="OVF87" s="190"/>
      <c r="OVG87" s="190"/>
      <c r="OVH87" s="190"/>
      <c r="OVI87" s="190"/>
      <c r="OVJ87" s="190"/>
      <c r="OVK87" s="190"/>
      <c r="OVL87" s="190"/>
      <c r="OVM87" s="190"/>
      <c r="OVN87" s="190"/>
      <c r="OVO87" s="190"/>
      <c r="OVP87" s="190"/>
      <c r="OVQ87" s="190"/>
      <c r="OVR87" s="190"/>
      <c r="OVS87" s="190"/>
      <c r="OVT87" s="190"/>
      <c r="OVU87" s="190"/>
      <c r="OVV87" s="190"/>
      <c r="OVW87" s="190"/>
      <c r="OVX87" s="190"/>
      <c r="OVY87" s="190"/>
      <c r="OVZ87" s="190"/>
      <c r="OWA87" s="190"/>
      <c r="OWB87" s="190"/>
      <c r="OWC87" s="190"/>
      <c r="OWD87" s="190"/>
      <c r="OWE87" s="190"/>
      <c r="OWF87" s="190"/>
      <c r="OWG87" s="190"/>
      <c r="OWH87" s="190"/>
      <c r="OWI87" s="190"/>
      <c r="OWJ87" s="190"/>
      <c r="OWK87" s="190"/>
      <c r="OWL87" s="190"/>
      <c r="OWM87" s="190"/>
      <c r="OWN87" s="190"/>
      <c r="OWO87" s="190"/>
      <c r="OWP87" s="190"/>
      <c r="OWQ87" s="190"/>
      <c r="OWR87" s="190"/>
      <c r="OWS87" s="190"/>
      <c r="OWT87" s="190"/>
      <c r="OWU87" s="190"/>
      <c r="OWV87" s="190"/>
      <c r="OWW87" s="190"/>
      <c r="OWX87" s="190"/>
      <c r="OWY87" s="190"/>
      <c r="OWZ87" s="190"/>
      <c r="OXA87" s="190"/>
      <c r="OXB87" s="190"/>
      <c r="OXC87" s="190"/>
      <c r="OXD87" s="190"/>
      <c r="OXE87" s="190"/>
      <c r="OXF87" s="190"/>
      <c r="OXG87" s="190"/>
      <c r="OXH87" s="190"/>
      <c r="OXI87" s="190"/>
      <c r="OXJ87" s="190"/>
      <c r="OXK87" s="190"/>
      <c r="OXL87" s="190"/>
      <c r="OXM87" s="190"/>
      <c r="OXN87" s="190"/>
      <c r="OXO87" s="190"/>
      <c r="OXP87" s="190"/>
      <c r="OXQ87" s="190"/>
      <c r="OXR87" s="190"/>
      <c r="OXS87" s="190"/>
      <c r="OXT87" s="190"/>
      <c r="OXU87" s="190"/>
      <c r="OXV87" s="190"/>
      <c r="OXW87" s="190"/>
      <c r="OXX87" s="190"/>
      <c r="OXY87" s="190"/>
      <c r="OXZ87" s="190"/>
      <c r="OYA87" s="190"/>
      <c r="OYB87" s="190"/>
      <c r="OYC87" s="190"/>
      <c r="OYD87" s="190"/>
      <c r="OYE87" s="190"/>
      <c r="OYF87" s="190"/>
      <c r="OYG87" s="190"/>
      <c r="OYH87" s="190"/>
      <c r="OYI87" s="190"/>
      <c r="OYJ87" s="190"/>
      <c r="OYK87" s="190"/>
      <c r="OYL87" s="190"/>
      <c r="OYM87" s="190"/>
      <c r="OYN87" s="190"/>
      <c r="OYO87" s="190"/>
      <c r="OYP87" s="190"/>
      <c r="OYQ87" s="190"/>
      <c r="OYR87" s="190"/>
      <c r="OYS87" s="190"/>
      <c r="OYT87" s="190"/>
      <c r="OYU87" s="190"/>
      <c r="OYV87" s="190"/>
      <c r="OYW87" s="190"/>
      <c r="OYX87" s="190"/>
      <c r="OYY87" s="190"/>
      <c r="OYZ87" s="190"/>
      <c r="OZA87" s="190"/>
      <c r="OZB87" s="190"/>
      <c r="OZC87" s="190"/>
      <c r="OZD87" s="190"/>
      <c r="OZE87" s="190"/>
      <c r="OZF87" s="190"/>
      <c r="OZG87" s="190"/>
      <c r="OZH87" s="190"/>
      <c r="OZI87" s="190"/>
      <c r="OZJ87" s="190"/>
      <c r="OZK87" s="190"/>
      <c r="OZL87" s="190"/>
      <c r="OZM87" s="190"/>
      <c r="OZN87" s="190"/>
      <c r="OZO87" s="190"/>
      <c r="OZP87" s="190"/>
      <c r="OZQ87" s="190"/>
      <c r="OZR87" s="190"/>
      <c r="OZS87" s="190"/>
      <c r="OZT87" s="190"/>
      <c r="OZU87" s="190"/>
      <c r="OZV87" s="190"/>
      <c r="OZW87" s="190"/>
      <c r="OZX87" s="190"/>
      <c r="OZY87" s="190"/>
      <c r="OZZ87" s="190"/>
      <c r="PAA87" s="190"/>
      <c r="PAB87" s="190"/>
      <c r="PAC87" s="190"/>
      <c r="PAD87" s="190"/>
      <c r="PAE87" s="190"/>
      <c r="PAF87" s="190"/>
      <c r="PAG87" s="190"/>
      <c r="PAH87" s="190"/>
      <c r="PAI87" s="190"/>
      <c r="PAJ87" s="190"/>
      <c r="PAK87" s="190"/>
      <c r="PAL87" s="190"/>
      <c r="PAM87" s="190"/>
      <c r="PAN87" s="190"/>
      <c r="PAO87" s="190"/>
      <c r="PAP87" s="190"/>
      <c r="PAQ87" s="190"/>
      <c r="PAR87" s="190"/>
      <c r="PAS87" s="190"/>
      <c r="PAT87" s="190"/>
      <c r="PAU87" s="190"/>
      <c r="PAV87" s="190"/>
      <c r="PAW87" s="190"/>
      <c r="PAX87" s="190"/>
      <c r="PAY87" s="190"/>
      <c r="PAZ87" s="190"/>
      <c r="PBA87" s="190"/>
      <c r="PBB87" s="190"/>
      <c r="PBC87" s="190"/>
      <c r="PBD87" s="190"/>
      <c r="PBE87" s="190"/>
      <c r="PBF87" s="190"/>
      <c r="PBG87" s="190"/>
      <c r="PBH87" s="190"/>
      <c r="PBI87" s="190"/>
      <c r="PBJ87" s="190"/>
      <c r="PBK87" s="190"/>
      <c r="PBL87" s="190"/>
      <c r="PBM87" s="190"/>
      <c r="PBN87" s="190"/>
      <c r="PBO87" s="190"/>
      <c r="PBP87" s="190"/>
      <c r="PBQ87" s="190"/>
      <c r="PBR87" s="190"/>
      <c r="PBS87" s="190"/>
      <c r="PBT87" s="190"/>
      <c r="PBU87" s="190"/>
      <c r="PBV87" s="190"/>
      <c r="PBW87" s="190"/>
      <c r="PBX87" s="190"/>
      <c r="PBY87" s="190"/>
      <c r="PBZ87" s="190"/>
      <c r="PCA87" s="190"/>
      <c r="PCB87" s="190"/>
      <c r="PCC87" s="190"/>
      <c r="PCD87" s="190"/>
      <c r="PCE87" s="190"/>
      <c r="PCF87" s="190"/>
      <c r="PCG87" s="190"/>
      <c r="PCH87" s="190"/>
      <c r="PCI87" s="190"/>
      <c r="PCJ87" s="190"/>
      <c r="PCK87" s="190"/>
      <c r="PCL87" s="190"/>
      <c r="PCM87" s="190"/>
      <c r="PCN87" s="190"/>
      <c r="PCO87" s="190"/>
      <c r="PCP87" s="190"/>
      <c r="PCQ87" s="190"/>
      <c r="PCR87" s="190"/>
      <c r="PCS87" s="190"/>
      <c r="PCT87" s="190"/>
      <c r="PCU87" s="190"/>
      <c r="PCV87" s="190"/>
      <c r="PCW87" s="190"/>
      <c r="PCX87" s="190"/>
      <c r="PCY87" s="190"/>
      <c r="PCZ87" s="190"/>
      <c r="PDA87" s="190"/>
      <c r="PDB87" s="190"/>
      <c r="PDC87" s="190"/>
      <c r="PDD87" s="190"/>
      <c r="PDE87" s="190"/>
      <c r="PDF87" s="190"/>
      <c r="PDG87" s="190"/>
      <c r="PDH87" s="190"/>
      <c r="PDI87" s="190"/>
      <c r="PDJ87" s="190"/>
      <c r="PDK87" s="190"/>
      <c r="PDL87" s="190"/>
      <c r="PDM87" s="190"/>
      <c r="PDN87" s="190"/>
      <c r="PDO87" s="190"/>
      <c r="PDP87" s="190"/>
      <c r="PDQ87" s="190"/>
      <c r="PDR87" s="190"/>
      <c r="PDS87" s="190"/>
      <c r="PDT87" s="190"/>
      <c r="PDU87" s="190"/>
      <c r="PDV87" s="190"/>
      <c r="PDW87" s="190"/>
      <c r="PDX87" s="190"/>
      <c r="PDY87" s="190"/>
      <c r="PDZ87" s="190"/>
      <c r="PEA87" s="190"/>
      <c r="PEB87" s="190"/>
      <c r="PEC87" s="190"/>
      <c r="PED87" s="190"/>
      <c r="PEE87" s="190"/>
      <c r="PEF87" s="190"/>
      <c r="PEG87" s="190"/>
      <c r="PEH87" s="190"/>
      <c r="PEI87" s="190"/>
      <c r="PEJ87" s="190"/>
      <c r="PEK87" s="190"/>
      <c r="PEL87" s="190"/>
      <c r="PEM87" s="190"/>
      <c r="PEN87" s="190"/>
      <c r="PEO87" s="190"/>
      <c r="PEP87" s="190"/>
      <c r="PEQ87" s="190"/>
      <c r="PER87" s="190"/>
      <c r="PES87" s="190"/>
      <c r="PET87" s="190"/>
      <c r="PEU87" s="190"/>
      <c r="PEV87" s="190"/>
      <c r="PEW87" s="190"/>
      <c r="PEX87" s="190"/>
      <c r="PEY87" s="190"/>
      <c r="PEZ87" s="190"/>
      <c r="PFA87" s="190"/>
      <c r="PFB87" s="190"/>
      <c r="PFC87" s="190"/>
      <c r="PFD87" s="190"/>
      <c r="PFE87" s="190"/>
      <c r="PFF87" s="190"/>
      <c r="PFG87" s="190"/>
      <c r="PFH87" s="190"/>
      <c r="PFI87" s="190"/>
      <c r="PFJ87" s="190"/>
      <c r="PFK87" s="190"/>
      <c r="PFL87" s="190"/>
      <c r="PFM87" s="190"/>
      <c r="PFN87" s="190"/>
      <c r="PFO87" s="190"/>
      <c r="PFP87" s="190"/>
      <c r="PFQ87" s="190"/>
      <c r="PFR87" s="190"/>
      <c r="PFS87" s="190"/>
      <c r="PFT87" s="190"/>
      <c r="PFU87" s="190"/>
      <c r="PFV87" s="190"/>
      <c r="PFW87" s="190"/>
      <c r="PFX87" s="190"/>
      <c r="PFY87" s="190"/>
      <c r="PFZ87" s="190"/>
      <c r="PGA87" s="190"/>
      <c r="PGB87" s="190"/>
      <c r="PGC87" s="190"/>
      <c r="PGD87" s="190"/>
      <c r="PGE87" s="190"/>
      <c r="PGF87" s="190"/>
      <c r="PGG87" s="190"/>
      <c r="PGH87" s="190"/>
      <c r="PGI87" s="190"/>
      <c r="PGJ87" s="190"/>
      <c r="PGK87" s="190"/>
      <c r="PGL87" s="190"/>
      <c r="PGM87" s="190"/>
      <c r="PGN87" s="190"/>
      <c r="PGO87" s="190"/>
      <c r="PGP87" s="190"/>
      <c r="PGQ87" s="190"/>
      <c r="PGR87" s="190"/>
      <c r="PGS87" s="190"/>
      <c r="PGT87" s="190"/>
      <c r="PGU87" s="190"/>
      <c r="PGV87" s="190"/>
      <c r="PGW87" s="190"/>
      <c r="PGX87" s="190"/>
      <c r="PGY87" s="190"/>
      <c r="PGZ87" s="190"/>
      <c r="PHA87" s="190"/>
      <c r="PHB87" s="190"/>
      <c r="PHC87" s="190"/>
      <c r="PHD87" s="190"/>
      <c r="PHE87" s="190"/>
      <c r="PHF87" s="190"/>
      <c r="PHG87" s="190"/>
      <c r="PHH87" s="190"/>
      <c r="PHI87" s="190"/>
      <c r="PHJ87" s="190"/>
      <c r="PHK87" s="190"/>
      <c r="PHL87" s="190"/>
      <c r="PHM87" s="190"/>
      <c r="PHN87" s="190"/>
      <c r="PHO87" s="190"/>
      <c r="PHP87" s="190"/>
      <c r="PHQ87" s="190"/>
      <c r="PHR87" s="190"/>
      <c r="PHS87" s="190"/>
      <c r="PHT87" s="190"/>
      <c r="PHU87" s="190"/>
      <c r="PHV87" s="190"/>
      <c r="PHW87" s="190"/>
      <c r="PHX87" s="190"/>
      <c r="PHY87" s="190"/>
      <c r="PHZ87" s="190"/>
      <c r="PIA87" s="190"/>
      <c r="PIB87" s="190"/>
      <c r="PIC87" s="190"/>
      <c r="PID87" s="190"/>
      <c r="PIE87" s="190"/>
      <c r="PIF87" s="190"/>
      <c r="PIG87" s="190"/>
      <c r="PIH87" s="190"/>
      <c r="PII87" s="190"/>
      <c r="PIJ87" s="190"/>
      <c r="PIK87" s="190"/>
      <c r="PIL87" s="190"/>
      <c r="PIM87" s="190"/>
      <c r="PIN87" s="190"/>
      <c r="PIO87" s="190"/>
      <c r="PIP87" s="190"/>
      <c r="PIQ87" s="190"/>
      <c r="PIR87" s="190"/>
      <c r="PIS87" s="190"/>
      <c r="PIT87" s="190"/>
      <c r="PIU87" s="190"/>
      <c r="PIV87" s="190"/>
      <c r="PIW87" s="190"/>
      <c r="PIX87" s="190"/>
      <c r="PIY87" s="190"/>
      <c r="PIZ87" s="190"/>
      <c r="PJA87" s="190"/>
      <c r="PJB87" s="190"/>
      <c r="PJC87" s="190"/>
      <c r="PJD87" s="190"/>
      <c r="PJE87" s="190"/>
      <c r="PJF87" s="190"/>
      <c r="PJG87" s="190"/>
      <c r="PJH87" s="190"/>
      <c r="PJI87" s="190"/>
      <c r="PJJ87" s="190"/>
      <c r="PJK87" s="190"/>
      <c r="PJL87" s="190"/>
      <c r="PJM87" s="190"/>
      <c r="PJN87" s="190"/>
      <c r="PJO87" s="190"/>
      <c r="PJP87" s="190"/>
      <c r="PJQ87" s="190"/>
      <c r="PJR87" s="190"/>
      <c r="PJS87" s="190"/>
      <c r="PJT87" s="190"/>
      <c r="PJU87" s="190"/>
      <c r="PJV87" s="190"/>
      <c r="PJW87" s="190"/>
      <c r="PJX87" s="190"/>
      <c r="PJY87" s="190"/>
      <c r="PJZ87" s="190"/>
      <c r="PKA87" s="190"/>
      <c r="PKB87" s="190"/>
      <c r="PKC87" s="190"/>
      <c r="PKD87" s="190"/>
      <c r="PKE87" s="190"/>
      <c r="PKF87" s="190"/>
      <c r="PKG87" s="190"/>
      <c r="PKH87" s="190"/>
      <c r="PKI87" s="190"/>
      <c r="PKJ87" s="190"/>
      <c r="PKK87" s="190"/>
      <c r="PKL87" s="190"/>
      <c r="PKM87" s="190"/>
      <c r="PKN87" s="190"/>
      <c r="PKO87" s="190"/>
      <c r="PKP87" s="190"/>
      <c r="PKQ87" s="190"/>
      <c r="PKR87" s="190"/>
      <c r="PKS87" s="190"/>
      <c r="PKT87" s="190"/>
      <c r="PKU87" s="190"/>
      <c r="PKV87" s="190"/>
      <c r="PKW87" s="190"/>
      <c r="PKX87" s="190"/>
      <c r="PKY87" s="190"/>
      <c r="PKZ87" s="190"/>
      <c r="PLA87" s="190"/>
      <c r="PLB87" s="190"/>
      <c r="PLC87" s="190"/>
      <c r="PLD87" s="190"/>
      <c r="PLE87" s="190"/>
      <c r="PLF87" s="190"/>
      <c r="PLG87" s="190"/>
      <c r="PLH87" s="190"/>
      <c r="PLI87" s="190"/>
      <c r="PLJ87" s="190"/>
      <c r="PLK87" s="190"/>
      <c r="PLL87" s="190"/>
      <c r="PLM87" s="190"/>
      <c r="PLN87" s="190"/>
      <c r="PLO87" s="190"/>
      <c r="PLP87" s="190"/>
      <c r="PLQ87" s="190"/>
      <c r="PLR87" s="190"/>
      <c r="PLS87" s="190"/>
      <c r="PLT87" s="190"/>
      <c r="PLU87" s="190"/>
      <c r="PLV87" s="190"/>
      <c r="PLW87" s="190"/>
      <c r="PLX87" s="190"/>
      <c r="PLY87" s="190"/>
      <c r="PLZ87" s="190"/>
      <c r="PMA87" s="190"/>
      <c r="PMB87" s="190"/>
      <c r="PMC87" s="190"/>
      <c r="PMD87" s="190"/>
      <c r="PME87" s="190"/>
      <c r="PMF87" s="190"/>
      <c r="PMG87" s="190"/>
      <c r="PMH87" s="190"/>
      <c r="PMI87" s="190"/>
      <c r="PMJ87" s="190"/>
      <c r="PMK87" s="190"/>
      <c r="PML87" s="190"/>
      <c r="PMM87" s="190"/>
      <c r="PMN87" s="190"/>
      <c r="PMO87" s="190"/>
      <c r="PMP87" s="190"/>
      <c r="PMQ87" s="190"/>
      <c r="PMR87" s="190"/>
      <c r="PMS87" s="190"/>
      <c r="PMT87" s="190"/>
      <c r="PMU87" s="190"/>
      <c r="PMV87" s="190"/>
      <c r="PMW87" s="190"/>
      <c r="PMX87" s="190"/>
      <c r="PMY87" s="190"/>
      <c r="PMZ87" s="190"/>
      <c r="PNA87" s="190"/>
      <c r="PNB87" s="190"/>
      <c r="PNC87" s="190"/>
      <c r="PND87" s="190"/>
      <c r="PNE87" s="190"/>
      <c r="PNF87" s="190"/>
      <c r="PNG87" s="190"/>
      <c r="PNH87" s="190"/>
      <c r="PNI87" s="190"/>
      <c r="PNJ87" s="190"/>
      <c r="PNK87" s="190"/>
      <c r="PNL87" s="190"/>
      <c r="PNM87" s="190"/>
      <c r="PNN87" s="190"/>
      <c r="PNO87" s="190"/>
      <c r="PNP87" s="190"/>
      <c r="PNQ87" s="190"/>
      <c r="PNR87" s="190"/>
      <c r="PNS87" s="190"/>
      <c r="PNT87" s="190"/>
      <c r="PNU87" s="190"/>
      <c r="PNV87" s="190"/>
      <c r="PNW87" s="190"/>
      <c r="PNX87" s="190"/>
      <c r="PNY87" s="190"/>
      <c r="PNZ87" s="190"/>
      <c r="POA87" s="190"/>
      <c r="POB87" s="190"/>
      <c r="POC87" s="190"/>
      <c r="POD87" s="190"/>
      <c r="POE87" s="190"/>
      <c r="POF87" s="190"/>
      <c r="POG87" s="190"/>
      <c r="POH87" s="190"/>
      <c r="POI87" s="190"/>
      <c r="POJ87" s="190"/>
      <c r="POK87" s="190"/>
      <c r="POL87" s="190"/>
      <c r="POM87" s="190"/>
      <c r="PON87" s="190"/>
      <c r="POO87" s="190"/>
      <c r="POP87" s="190"/>
      <c r="POQ87" s="190"/>
      <c r="POR87" s="190"/>
      <c r="POS87" s="190"/>
      <c r="POT87" s="190"/>
      <c r="POU87" s="190"/>
      <c r="POV87" s="190"/>
      <c r="POW87" s="190"/>
      <c r="POX87" s="190"/>
      <c r="POY87" s="190"/>
      <c r="POZ87" s="190"/>
      <c r="PPA87" s="190"/>
      <c r="PPB87" s="190"/>
      <c r="PPC87" s="190"/>
      <c r="PPD87" s="190"/>
      <c r="PPE87" s="190"/>
      <c r="PPF87" s="190"/>
      <c r="PPG87" s="190"/>
      <c r="PPH87" s="190"/>
      <c r="PPI87" s="190"/>
      <c r="PPJ87" s="190"/>
      <c r="PPK87" s="190"/>
      <c r="PPL87" s="190"/>
      <c r="PPM87" s="190"/>
      <c r="PPN87" s="190"/>
      <c r="PPO87" s="190"/>
      <c r="PPP87" s="190"/>
      <c r="PPQ87" s="190"/>
      <c r="PPR87" s="190"/>
      <c r="PPS87" s="190"/>
      <c r="PPT87" s="190"/>
      <c r="PPU87" s="190"/>
      <c r="PPV87" s="190"/>
      <c r="PPW87" s="190"/>
      <c r="PPX87" s="190"/>
      <c r="PPY87" s="190"/>
      <c r="PPZ87" s="190"/>
      <c r="PQA87" s="190"/>
      <c r="PQB87" s="190"/>
      <c r="PQC87" s="190"/>
      <c r="PQD87" s="190"/>
      <c r="PQE87" s="190"/>
      <c r="PQF87" s="190"/>
      <c r="PQG87" s="190"/>
      <c r="PQH87" s="190"/>
      <c r="PQI87" s="190"/>
      <c r="PQJ87" s="190"/>
      <c r="PQK87" s="190"/>
      <c r="PQL87" s="190"/>
      <c r="PQM87" s="190"/>
      <c r="PQN87" s="190"/>
      <c r="PQO87" s="190"/>
      <c r="PQP87" s="190"/>
      <c r="PQQ87" s="190"/>
      <c r="PQR87" s="190"/>
      <c r="PQS87" s="190"/>
      <c r="PQT87" s="190"/>
      <c r="PQU87" s="190"/>
      <c r="PQV87" s="190"/>
      <c r="PQW87" s="190"/>
      <c r="PQX87" s="190"/>
      <c r="PQY87" s="190"/>
      <c r="PQZ87" s="190"/>
      <c r="PRA87" s="190"/>
      <c r="PRB87" s="190"/>
      <c r="PRC87" s="190"/>
      <c r="PRD87" s="190"/>
      <c r="PRE87" s="190"/>
      <c r="PRF87" s="190"/>
      <c r="PRG87" s="190"/>
      <c r="PRH87" s="190"/>
      <c r="PRI87" s="190"/>
      <c r="PRJ87" s="190"/>
      <c r="PRK87" s="190"/>
      <c r="PRL87" s="190"/>
      <c r="PRM87" s="190"/>
      <c r="PRN87" s="190"/>
      <c r="PRO87" s="190"/>
      <c r="PRP87" s="190"/>
      <c r="PRQ87" s="190"/>
      <c r="PRR87" s="190"/>
      <c r="PRS87" s="190"/>
      <c r="PRT87" s="190"/>
      <c r="PRU87" s="190"/>
      <c r="PRV87" s="190"/>
      <c r="PRW87" s="190"/>
      <c r="PRX87" s="190"/>
      <c r="PRY87" s="190"/>
      <c r="PRZ87" s="190"/>
      <c r="PSA87" s="190"/>
      <c r="PSB87" s="190"/>
      <c r="PSC87" s="190"/>
      <c r="PSD87" s="190"/>
      <c r="PSE87" s="190"/>
      <c r="PSF87" s="190"/>
      <c r="PSG87" s="190"/>
      <c r="PSH87" s="190"/>
      <c r="PSI87" s="190"/>
      <c r="PSJ87" s="190"/>
      <c r="PSK87" s="190"/>
      <c r="PSL87" s="190"/>
      <c r="PSM87" s="190"/>
      <c r="PSN87" s="190"/>
      <c r="PSO87" s="190"/>
      <c r="PSP87" s="190"/>
      <c r="PSQ87" s="190"/>
      <c r="PSR87" s="190"/>
      <c r="PSS87" s="190"/>
      <c r="PST87" s="190"/>
      <c r="PSU87" s="190"/>
      <c r="PSV87" s="190"/>
      <c r="PSW87" s="190"/>
      <c r="PSX87" s="190"/>
      <c r="PSY87" s="190"/>
      <c r="PSZ87" s="190"/>
      <c r="PTA87" s="190"/>
      <c r="PTB87" s="190"/>
      <c r="PTC87" s="190"/>
      <c r="PTD87" s="190"/>
      <c r="PTE87" s="190"/>
      <c r="PTF87" s="190"/>
      <c r="PTG87" s="190"/>
      <c r="PTH87" s="190"/>
      <c r="PTI87" s="190"/>
      <c r="PTJ87" s="190"/>
      <c r="PTK87" s="190"/>
      <c r="PTL87" s="190"/>
      <c r="PTM87" s="190"/>
      <c r="PTN87" s="190"/>
      <c r="PTO87" s="190"/>
      <c r="PTP87" s="190"/>
      <c r="PTQ87" s="190"/>
      <c r="PTR87" s="190"/>
      <c r="PTS87" s="190"/>
      <c r="PTT87" s="190"/>
      <c r="PTU87" s="190"/>
      <c r="PTV87" s="190"/>
      <c r="PTW87" s="190"/>
      <c r="PTX87" s="190"/>
      <c r="PTY87" s="190"/>
      <c r="PTZ87" s="190"/>
      <c r="PUA87" s="190"/>
      <c r="PUB87" s="190"/>
      <c r="PUC87" s="190"/>
      <c r="PUD87" s="190"/>
      <c r="PUE87" s="190"/>
      <c r="PUF87" s="190"/>
      <c r="PUG87" s="190"/>
      <c r="PUH87" s="190"/>
      <c r="PUI87" s="190"/>
      <c r="PUJ87" s="190"/>
      <c r="PUK87" s="190"/>
      <c r="PUL87" s="190"/>
      <c r="PUM87" s="190"/>
      <c r="PUN87" s="190"/>
      <c r="PUO87" s="190"/>
      <c r="PUP87" s="190"/>
      <c r="PUQ87" s="190"/>
      <c r="PUR87" s="190"/>
      <c r="PUS87" s="190"/>
      <c r="PUT87" s="190"/>
      <c r="PUU87" s="190"/>
      <c r="PUV87" s="190"/>
      <c r="PUW87" s="190"/>
      <c r="PUX87" s="190"/>
      <c r="PUY87" s="190"/>
      <c r="PUZ87" s="190"/>
      <c r="PVA87" s="190"/>
      <c r="PVB87" s="190"/>
      <c r="PVC87" s="190"/>
      <c r="PVD87" s="190"/>
      <c r="PVE87" s="190"/>
      <c r="PVF87" s="190"/>
      <c r="PVG87" s="190"/>
      <c r="PVH87" s="190"/>
      <c r="PVI87" s="190"/>
      <c r="PVJ87" s="190"/>
      <c r="PVK87" s="190"/>
      <c r="PVL87" s="190"/>
      <c r="PVM87" s="190"/>
      <c r="PVN87" s="190"/>
      <c r="PVO87" s="190"/>
      <c r="PVP87" s="190"/>
      <c r="PVQ87" s="190"/>
      <c r="PVR87" s="190"/>
      <c r="PVS87" s="190"/>
      <c r="PVT87" s="190"/>
      <c r="PVU87" s="190"/>
      <c r="PVV87" s="190"/>
      <c r="PVW87" s="190"/>
      <c r="PVX87" s="190"/>
      <c r="PVY87" s="190"/>
      <c r="PVZ87" s="190"/>
      <c r="PWA87" s="190"/>
      <c r="PWB87" s="190"/>
      <c r="PWC87" s="190"/>
      <c r="PWD87" s="190"/>
      <c r="PWE87" s="190"/>
      <c r="PWF87" s="190"/>
      <c r="PWG87" s="190"/>
      <c r="PWH87" s="190"/>
      <c r="PWI87" s="190"/>
      <c r="PWJ87" s="190"/>
      <c r="PWK87" s="190"/>
      <c r="PWL87" s="190"/>
      <c r="PWM87" s="190"/>
      <c r="PWN87" s="190"/>
      <c r="PWO87" s="190"/>
      <c r="PWP87" s="190"/>
      <c r="PWQ87" s="190"/>
      <c r="PWR87" s="190"/>
      <c r="PWS87" s="190"/>
      <c r="PWT87" s="190"/>
      <c r="PWU87" s="190"/>
      <c r="PWV87" s="190"/>
      <c r="PWW87" s="190"/>
      <c r="PWX87" s="190"/>
      <c r="PWY87" s="190"/>
      <c r="PWZ87" s="190"/>
      <c r="PXA87" s="190"/>
      <c r="PXB87" s="190"/>
      <c r="PXC87" s="190"/>
      <c r="PXD87" s="190"/>
      <c r="PXE87" s="190"/>
      <c r="PXF87" s="190"/>
      <c r="PXG87" s="190"/>
      <c r="PXH87" s="190"/>
      <c r="PXI87" s="190"/>
      <c r="PXJ87" s="190"/>
      <c r="PXK87" s="190"/>
      <c r="PXL87" s="190"/>
      <c r="PXM87" s="190"/>
      <c r="PXN87" s="190"/>
      <c r="PXO87" s="190"/>
      <c r="PXP87" s="190"/>
      <c r="PXQ87" s="190"/>
      <c r="PXR87" s="190"/>
      <c r="PXS87" s="190"/>
      <c r="PXT87" s="190"/>
      <c r="PXU87" s="190"/>
      <c r="PXV87" s="190"/>
      <c r="PXW87" s="190"/>
      <c r="PXX87" s="190"/>
      <c r="PXY87" s="190"/>
      <c r="PXZ87" s="190"/>
      <c r="PYA87" s="190"/>
      <c r="PYB87" s="190"/>
      <c r="PYC87" s="190"/>
      <c r="PYD87" s="190"/>
      <c r="PYE87" s="190"/>
      <c r="PYF87" s="190"/>
      <c r="PYG87" s="190"/>
      <c r="PYH87" s="190"/>
      <c r="PYI87" s="190"/>
      <c r="PYJ87" s="190"/>
      <c r="PYK87" s="190"/>
      <c r="PYL87" s="190"/>
      <c r="PYM87" s="190"/>
      <c r="PYN87" s="190"/>
      <c r="PYO87" s="190"/>
      <c r="PYP87" s="190"/>
      <c r="PYQ87" s="190"/>
      <c r="PYR87" s="190"/>
      <c r="PYS87" s="190"/>
      <c r="PYT87" s="190"/>
      <c r="PYU87" s="190"/>
      <c r="PYV87" s="190"/>
      <c r="PYW87" s="190"/>
      <c r="PYX87" s="190"/>
      <c r="PYY87" s="190"/>
      <c r="PYZ87" s="190"/>
      <c r="PZA87" s="190"/>
      <c r="PZB87" s="190"/>
      <c r="PZC87" s="190"/>
      <c r="PZD87" s="190"/>
      <c r="PZE87" s="190"/>
      <c r="PZF87" s="190"/>
      <c r="PZG87" s="190"/>
      <c r="PZH87" s="190"/>
      <c r="PZI87" s="190"/>
      <c r="PZJ87" s="190"/>
      <c r="PZK87" s="190"/>
      <c r="PZL87" s="190"/>
      <c r="PZM87" s="190"/>
      <c r="PZN87" s="190"/>
      <c r="PZO87" s="190"/>
      <c r="PZP87" s="190"/>
      <c r="PZQ87" s="190"/>
      <c r="PZR87" s="190"/>
      <c r="PZS87" s="190"/>
      <c r="PZT87" s="190"/>
      <c r="PZU87" s="190"/>
      <c r="PZV87" s="190"/>
      <c r="PZW87" s="190"/>
      <c r="PZX87" s="190"/>
      <c r="PZY87" s="190"/>
      <c r="PZZ87" s="190"/>
      <c r="QAA87" s="190"/>
      <c r="QAB87" s="190"/>
      <c r="QAC87" s="190"/>
      <c r="QAD87" s="190"/>
      <c r="QAE87" s="190"/>
      <c r="QAF87" s="190"/>
      <c r="QAG87" s="190"/>
      <c r="QAH87" s="190"/>
      <c r="QAI87" s="190"/>
      <c r="QAJ87" s="190"/>
      <c r="QAK87" s="190"/>
      <c r="QAL87" s="190"/>
      <c r="QAM87" s="190"/>
      <c r="QAN87" s="190"/>
      <c r="QAO87" s="190"/>
      <c r="QAP87" s="190"/>
      <c r="QAQ87" s="190"/>
      <c r="QAR87" s="190"/>
      <c r="QAS87" s="190"/>
      <c r="QAT87" s="190"/>
      <c r="QAU87" s="190"/>
      <c r="QAV87" s="190"/>
      <c r="QAW87" s="190"/>
      <c r="QAX87" s="190"/>
      <c r="QAY87" s="190"/>
      <c r="QAZ87" s="190"/>
      <c r="QBA87" s="190"/>
      <c r="QBB87" s="190"/>
      <c r="QBC87" s="190"/>
      <c r="QBD87" s="190"/>
      <c r="QBE87" s="190"/>
      <c r="QBF87" s="190"/>
      <c r="QBG87" s="190"/>
      <c r="QBH87" s="190"/>
      <c r="QBI87" s="190"/>
      <c r="QBJ87" s="190"/>
      <c r="QBK87" s="190"/>
      <c r="QBL87" s="190"/>
      <c r="QBM87" s="190"/>
      <c r="QBN87" s="190"/>
      <c r="QBO87" s="190"/>
      <c r="QBP87" s="190"/>
      <c r="QBQ87" s="190"/>
      <c r="QBR87" s="190"/>
      <c r="QBS87" s="190"/>
      <c r="QBT87" s="190"/>
      <c r="QBU87" s="190"/>
      <c r="QBV87" s="190"/>
      <c r="QBW87" s="190"/>
      <c r="QBX87" s="190"/>
      <c r="QBY87" s="190"/>
      <c r="QBZ87" s="190"/>
      <c r="QCA87" s="190"/>
      <c r="QCB87" s="190"/>
      <c r="QCC87" s="190"/>
      <c r="QCD87" s="190"/>
      <c r="QCE87" s="190"/>
      <c r="QCF87" s="190"/>
      <c r="QCG87" s="190"/>
      <c r="QCH87" s="190"/>
      <c r="QCI87" s="190"/>
      <c r="QCJ87" s="190"/>
      <c r="QCK87" s="190"/>
      <c r="QCL87" s="190"/>
      <c r="QCM87" s="190"/>
      <c r="QCN87" s="190"/>
      <c r="QCO87" s="190"/>
      <c r="QCP87" s="190"/>
      <c r="QCQ87" s="190"/>
      <c r="QCR87" s="190"/>
      <c r="QCS87" s="190"/>
      <c r="QCT87" s="190"/>
      <c r="QCU87" s="190"/>
      <c r="QCV87" s="190"/>
      <c r="QCW87" s="190"/>
      <c r="QCX87" s="190"/>
      <c r="QCY87" s="190"/>
      <c r="QCZ87" s="190"/>
      <c r="QDA87" s="190"/>
      <c r="QDB87" s="190"/>
      <c r="QDC87" s="190"/>
      <c r="QDD87" s="190"/>
      <c r="QDE87" s="190"/>
      <c r="QDF87" s="190"/>
      <c r="QDG87" s="190"/>
      <c r="QDH87" s="190"/>
      <c r="QDI87" s="190"/>
      <c r="QDJ87" s="190"/>
      <c r="QDK87" s="190"/>
      <c r="QDL87" s="190"/>
      <c r="QDM87" s="190"/>
      <c r="QDN87" s="190"/>
      <c r="QDO87" s="190"/>
      <c r="QDP87" s="190"/>
      <c r="QDQ87" s="190"/>
      <c r="QDR87" s="190"/>
      <c r="QDS87" s="190"/>
      <c r="QDT87" s="190"/>
      <c r="QDU87" s="190"/>
      <c r="QDV87" s="190"/>
      <c r="QDW87" s="190"/>
      <c r="QDX87" s="190"/>
      <c r="QDY87" s="190"/>
      <c r="QDZ87" s="190"/>
      <c r="QEA87" s="190"/>
      <c r="QEB87" s="190"/>
      <c r="QEC87" s="190"/>
      <c r="QED87" s="190"/>
      <c r="QEE87" s="190"/>
      <c r="QEF87" s="190"/>
      <c r="QEG87" s="190"/>
      <c r="QEH87" s="190"/>
      <c r="QEI87" s="190"/>
      <c r="QEJ87" s="190"/>
      <c r="QEK87" s="190"/>
      <c r="QEL87" s="190"/>
      <c r="QEM87" s="190"/>
      <c r="QEN87" s="190"/>
      <c r="QEO87" s="190"/>
      <c r="QEP87" s="190"/>
      <c r="QEQ87" s="190"/>
      <c r="QER87" s="190"/>
      <c r="QES87" s="190"/>
      <c r="QET87" s="190"/>
      <c r="QEU87" s="190"/>
      <c r="QEV87" s="190"/>
      <c r="QEW87" s="190"/>
      <c r="QEX87" s="190"/>
      <c r="QEY87" s="190"/>
      <c r="QEZ87" s="190"/>
      <c r="QFA87" s="190"/>
      <c r="QFB87" s="190"/>
      <c r="QFC87" s="190"/>
      <c r="QFD87" s="190"/>
      <c r="QFE87" s="190"/>
      <c r="QFF87" s="190"/>
      <c r="QFG87" s="190"/>
      <c r="QFH87" s="190"/>
      <c r="QFI87" s="190"/>
      <c r="QFJ87" s="190"/>
      <c r="QFK87" s="190"/>
      <c r="QFL87" s="190"/>
      <c r="QFM87" s="190"/>
      <c r="QFN87" s="190"/>
      <c r="QFO87" s="190"/>
      <c r="QFP87" s="190"/>
      <c r="QFQ87" s="190"/>
      <c r="QFR87" s="190"/>
      <c r="QFS87" s="190"/>
      <c r="QFT87" s="190"/>
      <c r="QFU87" s="190"/>
      <c r="QFV87" s="190"/>
      <c r="QFW87" s="190"/>
      <c r="QFX87" s="190"/>
      <c r="QFY87" s="190"/>
      <c r="QFZ87" s="190"/>
      <c r="QGA87" s="190"/>
      <c r="QGB87" s="190"/>
      <c r="QGC87" s="190"/>
      <c r="QGD87" s="190"/>
      <c r="QGE87" s="190"/>
      <c r="QGF87" s="190"/>
      <c r="QGG87" s="190"/>
      <c r="QGH87" s="190"/>
      <c r="QGI87" s="190"/>
      <c r="QGJ87" s="190"/>
      <c r="QGK87" s="190"/>
      <c r="QGL87" s="190"/>
      <c r="QGM87" s="190"/>
      <c r="QGN87" s="190"/>
      <c r="QGO87" s="190"/>
      <c r="QGP87" s="190"/>
      <c r="QGQ87" s="190"/>
      <c r="QGR87" s="190"/>
      <c r="QGS87" s="190"/>
      <c r="QGT87" s="190"/>
      <c r="QGU87" s="190"/>
      <c r="QGV87" s="190"/>
      <c r="QGW87" s="190"/>
      <c r="QGX87" s="190"/>
      <c r="QGY87" s="190"/>
      <c r="QGZ87" s="190"/>
      <c r="QHA87" s="190"/>
      <c r="QHB87" s="190"/>
      <c r="QHC87" s="190"/>
      <c r="QHD87" s="190"/>
      <c r="QHE87" s="190"/>
      <c r="QHF87" s="190"/>
      <c r="QHG87" s="190"/>
      <c r="QHH87" s="190"/>
      <c r="QHI87" s="190"/>
      <c r="QHJ87" s="190"/>
      <c r="QHK87" s="190"/>
      <c r="QHL87" s="190"/>
      <c r="QHM87" s="190"/>
      <c r="QHN87" s="190"/>
      <c r="QHO87" s="190"/>
      <c r="QHP87" s="190"/>
      <c r="QHQ87" s="190"/>
      <c r="QHR87" s="190"/>
      <c r="QHS87" s="190"/>
      <c r="QHT87" s="190"/>
      <c r="QHU87" s="190"/>
      <c r="QHV87" s="190"/>
      <c r="QHW87" s="190"/>
      <c r="QHX87" s="190"/>
      <c r="QHY87" s="190"/>
      <c r="QHZ87" s="190"/>
      <c r="QIA87" s="190"/>
      <c r="QIB87" s="190"/>
      <c r="QIC87" s="190"/>
      <c r="QID87" s="190"/>
      <c r="QIE87" s="190"/>
      <c r="QIF87" s="190"/>
      <c r="QIG87" s="190"/>
      <c r="QIH87" s="190"/>
      <c r="QII87" s="190"/>
      <c r="QIJ87" s="190"/>
      <c r="QIK87" s="190"/>
      <c r="QIL87" s="190"/>
      <c r="QIM87" s="190"/>
      <c r="QIN87" s="190"/>
      <c r="QIO87" s="190"/>
      <c r="QIP87" s="190"/>
      <c r="QIQ87" s="190"/>
      <c r="QIR87" s="190"/>
      <c r="QIS87" s="190"/>
      <c r="QIT87" s="190"/>
      <c r="QIU87" s="190"/>
      <c r="QIV87" s="190"/>
      <c r="QIW87" s="190"/>
      <c r="QIX87" s="190"/>
      <c r="QIY87" s="190"/>
      <c r="QIZ87" s="190"/>
      <c r="QJA87" s="190"/>
      <c r="QJB87" s="190"/>
      <c r="QJC87" s="190"/>
      <c r="QJD87" s="190"/>
      <c r="QJE87" s="190"/>
      <c r="QJF87" s="190"/>
      <c r="QJG87" s="190"/>
      <c r="QJH87" s="190"/>
      <c r="QJI87" s="190"/>
      <c r="QJJ87" s="190"/>
      <c r="QJK87" s="190"/>
      <c r="QJL87" s="190"/>
      <c r="QJM87" s="190"/>
      <c r="QJN87" s="190"/>
      <c r="QJO87" s="190"/>
      <c r="QJP87" s="190"/>
      <c r="QJQ87" s="190"/>
      <c r="QJR87" s="190"/>
      <c r="QJS87" s="190"/>
      <c r="QJT87" s="190"/>
      <c r="QJU87" s="190"/>
      <c r="QJV87" s="190"/>
      <c r="QJW87" s="190"/>
      <c r="QJX87" s="190"/>
      <c r="QJY87" s="190"/>
      <c r="QJZ87" s="190"/>
      <c r="QKA87" s="190"/>
      <c r="QKB87" s="190"/>
      <c r="QKC87" s="190"/>
      <c r="QKD87" s="190"/>
      <c r="QKE87" s="190"/>
      <c r="QKF87" s="190"/>
      <c r="QKG87" s="190"/>
      <c r="QKH87" s="190"/>
      <c r="QKI87" s="190"/>
      <c r="QKJ87" s="190"/>
      <c r="QKK87" s="190"/>
      <c r="QKL87" s="190"/>
      <c r="QKM87" s="190"/>
      <c r="QKN87" s="190"/>
      <c r="QKO87" s="190"/>
      <c r="QKP87" s="190"/>
      <c r="QKQ87" s="190"/>
      <c r="QKR87" s="190"/>
      <c r="QKS87" s="190"/>
      <c r="QKT87" s="190"/>
      <c r="QKU87" s="190"/>
      <c r="QKV87" s="190"/>
      <c r="QKW87" s="190"/>
      <c r="QKX87" s="190"/>
      <c r="QKY87" s="190"/>
      <c r="QKZ87" s="190"/>
      <c r="QLA87" s="190"/>
      <c r="QLB87" s="190"/>
      <c r="QLC87" s="190"/>
      <c r="QLD87" s="190"/>
      <c r="QLE87" s="190"/>
      <c r="QLF87" s="190"/>
      <c r="QLG87" s="190"/>
      <c r="QLH87" s="190"/>
      <c r="QLI87" s="190"/>
      <c r="QLJ87" s="190"/>
      <c r="QLK87" s="190"/>
      <c r="QLL87" s="190"/>
      <c r="QLM87" s="190"/>
      <c r="QLN87" s="190"/>
      <c r="QLO87" s="190"/>
      <c r="QLP87" s="190"/>
      <c r="QLQ87" s="190"/>
      <c r="QLR87" s="190"/>
      <c r="QLS87" s="190"/>
      <c r="QLT87" s="190"/>
      <c r="QLU87" s="190"/>
      <c r="QLV87" s="190"/>
      <c r="QLW87" s="190"/>
      <c r="QLX87" s="190"/>
      <c r="QLY87" s="190"/>
      <c r="QLZ87" s="190"/>
      <c r="QMA87" s="190"/>
      <c r="QMB87" s="190"/>
      <c r="QMC87" s="190"/>
      <c r="QMD87" s="190"/>
      <c r="QME87" s="190"/>
      <c r="QMF87" s="190"/>
      <c r="QMG87" s="190"/>
      <c r="QMH87" s="190"/>
      <c r="QMI87" s="190"/>
      <c r="QMJ87" s="190"/>
      <c r="QMK87" s="190"/>
      <c r="QML87" s="190"/>
      <c r="QMM87" s="190"/>
      <c r="QMN87" s="190"/>
      <c r="QMO87" s="190"/>
      <c r="QMP87" s="190"/>
      <c r="QMQ87" s="190"/>
      <c r="QMR87" s="190"/>
      <c r="QMS87" s="190"/>
      <c r="QMT87" s="190"/>
      <c r="QMU87" s="190"/>
      <c r="QMV87" s="190"/>
      <c r="QMW87" s="190"/>
      <c r="QMX87" s="190"/>
      <c r="QMY87" s="190"/>
      <c r="QMZ87" s="190"/>
      <c r="QNA87" s="190"/>
      <c r="QNB87" s="190"/>
      <c r="QNC87" s="190"/>
      <c r="QND87" s="190"/>
      <c r="QNE87" s="190"/>
      <c r="QNF87" s="190"/>
      <c r="QNG87" s="190"/>
      <c r="QNH87" s="190"/>
      <c r="QNI87" s="190"/>
      <c r="QNJ87" s="190"/>
      <c r="QNK87" s="190"/>
      <c r="QNL87" s="190"/>
      <c r="QNM87" s="190"/>
      <c r="QNN87" s="190"/>
      <c r="QNO87" s="190"/>
      <c r="QNP87" s="190"/>
      <c r="QNQ87" s="190"/>
      <c r="QNR87" s="190"/>
      <c r="QNS87" s="190"/>
      <c r="QNT87" s="190"/>
      <c r="QNU87" s="190"/>
      <c r="QNV87" s="190"/>
      <c r="QNW87" s="190"/>
      <c r="QNX87" s="190"/>
      <c r="QNY87" s="190"/>
      <c r="QNZ87" s="190"/>
      <c r="QOA87" s="190"/>
      <c r="QOB87" s="190"/>
      <c r="QOC87" s="190"/>
      <c r="QOD87" s="190"/>
      <c r="QOE87" s="190"/>
      <c r="QOF87" s="190"/>
      <c r="QOG87" s="190"/>
      <c r="QOH87" s="190"/>
      <c r="QOI87" s="190"/>
      <c r="QOJ87" s="190"/>
      <c r="QOK87" s="190"/>
      <c r="QOL87" s="190"/>
      <c r="QOM87" s="190"/>
      <c r="QON87" s="190"/>
      <c r="QOO87" s="190"/>
      <c r="QOP87" s="190"/>
      <c r="QOQ87" s="190"/>
      <c r="QOR87" s="190"/>
      <c r="QOS87" s="190"/>
      <c r="QOT87" s="190"/>
      <c r="QOU87" s="190"/>
      <c r="QOV87" s="190"/>
      <c r="QOW87" s="190"/>
      <c r="QOX87" s="190"/>
      <c r="QOY87" s="190"/>
      <c r="QOZ87" s="190"/>
      <c r="QPA87" s="190"/>
      <c r="QPB87" s="190"/>
      <c r="QPC87" s="190"/>
      <c r="QPD87" s="190"/>
      <c r="QPE87" s="190"/>
      <c r="QPF87" s="190"/>
      <c r="QPG87" s="190"/>
      <c r="QPH87" s="190"/>
      <c r="QPI87" s="190"/>
      <c r="QPJ87" s="190"/>
      <c r="QPK87" s="190"/>
      <c r="QPL87" s="190"/>
      <c r="QPM87" s="190"/>
      <c r="QPN87" s="190"/>
      <c r="QPO87" s="190"/>
      <c r="QPP87" s="190"/>
      <c r="QPQ87" s="190"/>
      <c r="QPR87" s="190"/>
      <c r="QPS87" s="190"/>
      <c r="QPT87" s="190"/>
      <c r="QPU87" s="190"/>
      <c r="QPV87" s="190"/>
      <c r="QPW87" s="190"/>
      <c r="QPX87" s="190"/>
      <c r="QPY87" s="190"/>
      <c r="QPZ87" s="190"/>
      <c r="QQA87" s="190"/>
      <c r="QQB87" s="190"/>
      <c r="QQC87" s="190"/>
      <c r="QQD87" s="190"/>
      <c r="QQE87" s="190"/>
      <c r="QQF87" s="190"/>
      <c r="QQG87" s="190"/>
      <c r="QQH87" s="190"/>
      <c r="QQI87" s="190"/>
      <c r="QQJ87" s="190"/>
      <c r="QQK87" s="190"/>
      <c r="QQL87" s="190"/>
      <c r="QQM87" s="190"/>
      <c r="QQN87" s="190"/>
      <c r="QQO87" s="190"/>
      <c r="QQP87" s="190"/>
      <c r="QQQ87" s="190"/>
      <c r="QQR87" s="190"/>
      <c r="QQS87" s="190"/>
      <c r="QQT87" s="190"/>
      <c r="QQU87" s="190"/>
      <c r="QQV87" s="190"/>
      <c r="QQW87" s="190"/>
      <c r="QQX87" s="190"/>
      <c r="QQY87" s="190"/>
      <c r="QQZ87" s="190"/>
      <c r="QRA87" s="190"/>
      <c r="QRB87" s="190"/>
      <c r="QRC87" s="190"/>
      <c r="QRD87" s="190"/>
      <c r="QRE87" s="190"/>
      <c r="QRF87" s="190"/>
      <c r="QRG87" s="190"/>
      <c r="QRH87" s="190"/>
      <c r="QRI87" s="190"/>
      <c r="QRJ87" s="190"/>
      <c r="QRK87" s="190"/>
      <c r="QRL87" s="190"/>
      <c r="QRM87" s="190"/>
      <c r="QRN87" s="190"/>
      <c r="QRO87" s="190"/>
      <c r="QRP87" s="190"/>
      <c r="QRQ87" s="190"/>
      <c r="QRR87" s="190"/>
      <c r="QRS87" s="190"/>
      <c r="QRT87" s="190"/>
      <c r="QRU87" s="190"/>
      <c r="QRV87" s="190"/>
      <c r="QRW87" s="190"/>
      <c r="QRX87" s="190"/>
      <c r="QRY87" s="190"/>
      <c r="QRZ87" s="190"/>
      <c r="QSA87" s="190"/>
      <c r="QSB87" s="190"/>
      <c r="QSC87" s="190"/>
      <c r="QSD87" s="190"/>
      <c r="QSE87" s="190"/>
      <c r="QSF87" s="190"/>
      <c r="QSG87" s="190"/>
      <c r="QSH87" s="190"/>
      <c r="QSI87" s="190"/>
      <c r="QSJ87" s="190"/>
      <c r="QSK87" s="190"/>
      <c r="QSL87" s="190"/>
      <c r="QSM87" s="190"/>
      <c r="QSN87" s="190"/>
      <c r="QSO87" s="190"/>
      <c r="QSP87" s="190"/>
      <c r="QSQ87" s="190"/>
      <c r="QSR87" s="190"/>
      <c r="QSS87" s="190"/>
      <c r="QST87" s="190"/>
      <c r="QSU87" s="190"/>
      <c r="QSV87" s="190"/>
      <c r="QSW87" s="190"/>
      <c r="QSX87" s="190"/>
      <c r="QSY87" s="190"/>
      <c r="QSZ87" s="190"/>
      <c r="QTA87" s="190"/>
      <c r="QTB87" s="190"/>
      <c r="QTC87" s="190"/>
      <c r="QTD87" s="190"/>
      <c r="QTE87" s="190"/>
      <c r="QTF87" s="190"/>
      <c r="QTG87" s="190"/>
      <c r="QTH87" s="190"/>
      <c r="QTI87" s="190"/>
      <c r="QTJ87" s="190"/>
      <c r="QTK87" s="190"/>
      <c r="QTL87" s="190"/>
      <c r="QTM87" s="190"/>
      <c r="QTN87" s="190"/>
      <c r="QTO87" s="190"/>
      <c r="QTP87" s="190"/>
      <c r="QTQ87" s="190"/>
      <c r="QTR87" s="190"/>
      <c r="QTS87" s="190"/>
      <c r="QTT87" s="190"/>
      <c r="QTU87" s="190"/>
      <c r="QTV87" s="190"/>
      <c r="QTW87" s="190"/>
      <c r="QTX87" s="190"/>
      <c r="QTY87" s="190"/>
      <c r="QTZ87" s="190"/>
      <c r="QUA87" s="190"/>
      <c r="QUB87" s="190"/>
      <c r="QUC87" s="190"/>
      <c r="QUD87" s="190"/>
      <c r="QUE87" s="190"/>
      <c r="QUF87" s="190"/>
      <c r="QUG87" s="190"/>
      <c r="QUH87" s="190"/>
      <c r="QUI87" s="190"/>
      <c r="QUJ87" s="190"/>
      <c r="QUK87" s="190"/>
      <c r="QUL87" s="190"/>
      <c r="QUM87" s="190"/>
      <c r="QUN87" s="190"/>
      <c r="QUO87" s="190"/>
      <c r="QUP87" s="190"/>
      <c r="QUQ87" s="190"/>
      <c r="QUR87" s="190"/>
      <c r="QUS87" s="190"/>
      <c r="QUT87" s="190"/>
      <c r="QUU87" s="190"/>
      <c r="QUV87" s="190"/>
      <c r="QUW87" s="190"/>
      <c r="QUX87" s="190"/>
      <c r="QUY87" s="190"/>
      <c r="QUZ87" s="190"/>
      <c r="QVA87" s="190"/>
      <c r="QVB87" s="190"/>
      <c r="QVC87" s="190"/>
      <c r="QVD87" s="190"/>
      <c r="QVE87" s="190"/>
      <c r="QVF87" s="190"/>
      <c r="QVG87" s="190"/>
      <c r="QVH87" s="190"/>
      <c r="QVI87" s="190"/>
      <c r="QVJ87" s="190"/>
      <c r="QVK87" s="190"/>
      <c r="QVL87" s="190"/>
      <c r="QVM87" s="190"/>
      <c r="QVN87" s="190"/>
      <c r="QVO87" s="190"/>
      <c r="QVP87" s="190"/>
      <c r="QVQ87" s="190"/>
      <c r="QVR87" s="190"/>
      <c r="QVS87" s="190"/>
      <c r="QVT87" s="190"/>
      <c r="QVU87" s="190"/>
      <c r="QVV87" s="190"/>
      <c r="QVW87" s="190"/>
      <c r="QVX87" s="190"/>
      <c r="QVY87" s="190"/>
      <c r="QVZ87" s="190"/>
      <c r="QWA87" s="190"/>
      <c r="QWB87" s="190"/>
      <c r="QWC87" s="190"/>
      <c r="QWD87" s="190"/>
      <c r="QWE87" s="190"/>
      <c r="QWF87" s="190"/>
      <c r="QWG87" s="190"/>
      <c r="QWH87" s="190"/>
      <c r="QWI87" s="190"/>
      <c r="QWJ87" s="190"/>
      <c r="QWK87" s="190"/>
      <c r="QWL87" s="190"/>
      <c r="QWM87" s="190"/>
      <c r="QWN87" s="190"/>
      <c r="QWO87" s="190"/>
      <c r="QWP87" s="190"/>
      <c r="QWQ87" s="190"/>
      <c r="QWR87" s="190"/>
      <c r="QWS87" s="190"/>
      <c r="QWT87" s="190"/>
      <c r="QWU87" s="190"/>
      <c r="QWV87" s="190"/>
      <c r="QWW87" s="190"/>
      <c r="QWX87" s="190"/>
      <c r="QWY87" s="190"/>
      <c r="QWZ87" s="190"/>
      <c r="QXA87" s="190"/>
      <c r="QXB87" s="190"/>
      <c r="QXC87" s="190"/>
      <c r="QXD87" s="190"/>
      <c r="QXE87" s="190"/>
      <c r="QXF87" s="190"/>
      <c r="QXG87" s="190"/>
      <c r="QXH87" s="190"/>
      <c r="QXI87" s="190"/>
      <c r="QXJ87" s="190"/>
      <c r="QXK87" s="190"/>
      <c r="QXL87" s="190"/>
      <c r="QXM87" s="190"/>
      <c r="QXN87" s="190"/>
      <c r="QXO87" s="190"/>
      <c r="QXP87" s="190"/>
      <c r="QXQ87" s="190"/>
      <c r="QXR87" s="190"/>
      <c r="QXS87" s="190"/>
      <c r="QXT87" s="190"/>
      <c r="QXU87" s="190"/>
      <c r="QXV87" s="190"/>
      <c r="QXW87" s="190"/>
      <c r="QXX87" s="190"/>
      <c r="QXY87" s="190"/>
      <c r="QXZ87" s="190"/>
      <c r="QYA87" s="190"/>
      <c r="QYB87" s="190"/>
      <c r="QYC87" s="190"/>
      <c r="QYD87" s="190"/>
      <c r="QYE87" s="190"/>
      <c r="QYF87" s="190"/>
      <c r="QYG87" s="190"/>
      <c r="QYH87" s="190"/>
      <c r="QYI87" s="190"/>
      <c r="QYJ87" s="190"/>
      <c r="QYK87" s="190"/>
      <c r="QYL87" s="190"/>
      <c r="QYM87" s="190"/>
      <c r="QYN87" s="190"/>
      <c r="QYO87" s="190"/>
      <c r="QYP87" s="190"/>
      <c r="QYQ87" s="190"/>
      <c r="QYR87" s="190"/>
      <c r="QYS87" s="190"/>
      <c r="QYT87" s="190"/>
      <c r="QYU87" s="190"/>
      <c r="QYV87" s="190"/>
      <c r="QYW87" s="190"/>
      <c r="QYX87" s="190"/>
      <c r="QYY87" s="190"/>
      <c r="QYZ87" s="190"/>
      <c r="QZA87" s="190"/>
      <c r="QZB87" s="190"/>
      <c r="QZC87" s="190"/>
      <c r="QZD87" s="190"/>
      <c r="QZE87" s="190"/>
      <c r="QZF87" s="190"/>
      <c r="QZG87" s="190"/>
      <c r="QZH87" s="190"/>
      <c r="QZI87" s="190"/>
      <c r="QZJ87" s="190"/>
      <c r="QZK87" s="190"/>
      <c r="QZL87" s="190"/>
      <c r="QZM87" s="190"/>
      <c r="QZN87" s="190"/>
      <c r="QZO87" s="190"/>
      <c r="QZP87" s="190"/>
      <c r="QZQ87" s="190"/>
      <c r="QZR87" s="190"/>
      <c r="QZS87" s="190"/>
      <c r="QZT87" s="190"/>
      <c r="QZU87" s="190"/>
      <c r="QZV87" s="190"/>
      <c r="QZW87" s="190"/>
      <c r="QZX87" s="190"/>
      <c r="QZY87" s="190"/>
      <c r="QZZ87" s="190"/>
      <c r="RAA87" s="190"/>
      <c r="RAB87" s="190"/>
      <c r="RAC87" s="190"/>
      <c r="RAD87" s="190"/>
      <c r="RAE87" s="190"/>
      <c r="RAF87" s="190"/>
      <c r="RAG87" s="190"/>
      <c r="RAH87" s="190"/>
      <c r="RAI87" s="190"/>
      <c r="RAJ87" s="190"/>
      <c r="RAK87" s="190"/>
      <c r="RAL87" s="190"/>
      <c r="RAM87" s="190"/>
      <c r="RAN87" s="190"/>
      <c r="RAO87" s="190"/>
      <c r="RAP87" s="190"/>
      <c r="RAQ87" s="190"/>
      <c r="RAR87" s="190"/>
      <c r="RAS87" s="190"/>
      <c r="RAT87" s="190"/>
      <c r="RAU87" s="190"/>
      <c r="RAV87" s="190"/>
      <c r="RAW87" s="190"/>
      <c r="RAX87" s="190"/>
      <c r="RAY87" s="190"/>
      <c r="RAZ87" s="190"/>
      <c r="RBA87" s="190"/>
      <c r="RBB87" s="190"/>
      <c r="RBC87" s="190"/>
      <c r="RBD87" s="190"/>
      <c r="RBE87" s="190"/>
      <c r="RBF87" s="190"/>
      <c r="RBG87" s="190"/>
      <c r="RBH87" s="190"/>
      <c r="RBI87" s="190"/>
      <c r="RBJ87" s="190"/>
      <c r="RBK87" s="190"/>
      <c r="RBL87" s="190"/>
      <c r="RBM87" s="190"/>
      <c r="RBN87" s="190"/>
      <c r="RBO87" s="190"/>
      <c r="RBP87" s="190"/>
      <c r="RBQ87" s="190"/>
      <c r="RBR87" s="190"/>
      <c r="RBS87" s="190"/>
      <c r="RBT87" s="190"/>
      <c r="RBU87" s="190"/>
      <c r="RBV87" s="190"/>
      <c r="RBW87" s="190"/>
      <c r="RBX87" s="190"/>
      <c r="RBY87" s="190"/>
      <c r="RBZ87" s="190"/>
      <c r="RCA87" s="190"/>
      <c r="RCB87" s="190"/>
      <c r="RCC87" s="190"/>
      <c r="RCD87" s="190"/>
      <c r="RCE87" s="190"/>
      <c r="RCF87" s="190"/>
      <c r="RCG87" s="190"/>
      <c r="RCH87" s="190"/>
      <c r="RCI87" s="190"/>
      <c r="RCJ87" s="190"/>
      <c r="RCK87" s="190"/>
      <c r="RCL87" s="190"/>
      <c r="RCM87" s="190"/>
      <c r="RCN87" s="190"/>
      <c r="RCO87" s="190"/>
      <c r="RCP87" s="190"/>
      <c r="RCQ87" s="190"/>
      <c r="RCR87" s="190"/>
      <c r="RCS87" s="190"/>
      <c r="RCT87" s="190"/>
      <c r="RCU87" s="190"/>
      <c r="RCV87" s="190"/>
      <c r="RCW87" s="190"/>
      <c r="RCX87" s="190"/>
      <c r="RCY87" s="190"/>
      <c r="RCZ87" s="190"/>
      <c r="RDA87" s="190"/>
      <c r="RDB87" s="190"/>
      <c r="RDC87" s="190"/>
      <c r="RDD87" s="190"/>
      <c r="RDE87" s="190"/>
      <c r="RDF87" s="190"/>
      <c r="RDG87" s="190"/>
      <c r="RDH87" s="190"/>
      <c r="RDI87" s="190"/>
      <c r="RDJ87" s="190"/>
      <c r="RDK87" s="190"/>
      <c r="RDL87" s="190"/>
      <c r="RDM87" s="190"/>
      <c r="RDN87" s="190"/>
      <c r="RDO87" s="190"/>
      <c r="RDP87" s="190"/>
      <c r="RDQ87" s="190"/>
      <c r="RDR87" s="190"/>
      <c r="RDS87" s="190"/>
      <c r="RDT87" s="190"/>
      <c r="RDU87" s="190"/>
      <c r="RDV87" s="190"/>
      <c r="RDW87" s="190"/>
      <c r="RDX87" s="190"/>
      <c r="RDY87" s="190"/>
      <c r="RDZ87" s="190"/>
      <c r="REA87" s="190"/>
      <c r="REB87" s="190"/>
      <c r="REC87" s="190"/>
      <c r="RED87" s="190"/>
      <c r="REE87" s="190"/>
      <c r="REF87" s="190"/>
      <c r="REG87" s="190"/>
      <c r="REH87" s="190"/>
      <c r="REI87" s="190"/>
      <c r="REJ87" s="190"/>
      <c r="REK87" s="190"/>
      <c r="REL87" s="190"/>
      <c r="REM87" s="190"/>
      <c r="REN87" s="190"/>
      <c r="REO87" s="190"/>
      <c r="REP87" s="190"/>
      <c r="REQ87" s="190"/>
      <c r="RER87" s="190"/>
      <c r="RES87" s="190"/>
      <c r="RET87" s="190"/>
      <c r="REU87" s="190"/>
      <c r="REV87" s="190"/>
      <c r="REW87" s="190"/>
      <c r="REX87" s="190"/>
      <c r="REY87" s="190"/>
      <c r="REZ87" s="190"/>
      <c r="RFA87" s="190"/>
      <c r="RFB87" s="190"/>
      <c r="RFC87" s="190"/>
      <c r="RFD87" s="190"/>
      <c r="RFE87" s="190"/>
      <c r="RFF87" s="190"/>
      <c r="RFG87" s="190"/>
      <c r="RFH87" s="190"/>
      <c r="RFI87" s="190"/>
      <c r="RFJ87" s="190"/>
      <c r="RFK87" s="190"/>
      <c r="RFL87" s="190"/>
      <c r="RFM87" s="190"/>
      <c r="RFN87" s="190"/>
      <c r="RFO87" s="190"/>
      <c r="RFP87" s="190"/>
      <c r="RFQ87" s="190"/>
      <c r="RFR87" s="190"/>
      <c r="RFS87" s="190"/>
      <c r="RFT87" s="190"/>
      <c r="RFU87" s="190"/>
      <c r="RFV87" s="190"/>
      <c r="RFW87" s="190"/>
      <c r="RFX87" s="190"/>
      <c r="RFY87" s="190"/>
      <c r="RFZ87" s="190"/>
      <c r="RGA87" s="190"/>
      <c r="RGB87" s="190"/>
      <c r="RGC87" s="190"/>
      <c r="RGD87" s="190"/>
      <c r="RGE87" s="190"/>
      <c r="RGF87" s="190"/>
      <c r="RGG87" s="190"/>
      <c r="RGH87" s="190"/>
      <c r="RGI87" s="190"/>
      <c r="RGJ87" s="190"/>
      <c r="RGK87" s="190"/>
      <c r="RGL87" s="190"/>
      <c r="RGM87" s="190"/>
      <c r="RGN87" s="190"/>
      <c r="RGO87" s="190"/>
      <c r="RGP87" s="190"/>
      <c r="RGQ87" s="190"/>
      <c r="RGR87" s="190"/>
      <c r="RGS87" s="190"/>
      <c r="RGT87" s="190"/>
      <c r="RGU87" s="190"/>
      <c r="RGV87" s="190"/>
      <c r="RGW87" s="190"/>
      <c r="RGX87" s="190"/>
      <c r="RGY87" s="190"/>
      <c r="RGZ87" s="190"/>
      <c r="RHA87" s="190"/>
      <c r="RHB87" s="190"/>
      <c r="RHC87" s="190"/>
      <c r="RHD87" s="190"/>
      <c r="RHE87" s="190"/>
      <c r="RHF87" s="190"/>
      <c r="RHG87" s="190"/>
      <c r="RHH87" s="190"/>
      <c r="RHI87" s="190"/>
      <c r="RHJ87" s="190"/>
      <c r="RHK87" s="190"/>
      <c r="RHL87" s="190"/>
      <c r="RHM87" s="190"/>
      <c r="RHN87" s="190"/>
      <c r="RHO87" s="190"/>
      <c r="RHP87" s="190"/>
      <c r="RHQ87" s="190"/>
      <c r="RHR87" s="190"/>
      <c r="RHS87" s="190"/>
      <c r="RHT87" s="190"/>
      <c r="RHU87" s="190"/>
      <c r="RHV87" s="190"/>
      <c r="RHW87" s="190"/>
      <c r="RHX87" s="190"/>
      <c r="RHY87" s="190"/>
      <c r="RHZ87" s="190"/>
      <c r="RIA87" s="190"/>
      <c r="RIB87" s="190"/>
      <c r="RIC87" s="190"/>
      <c r="RID87" s="190"/>
      <c r="RIE87" s="190"/>
      <c r="RIF87" s="190"/>
      <c r="RIG87" s="190"/>
      <c r="RIH87" s="190"/>
      <c r="RII87" s="190"/>
      <c r="RIJ87" s="190"/>
      <c r="RIK87" s="190"/>
      <c r="RIL87" s="190"/>
      <c r="RIM87" s="190"/>
      <c r="RIN87" s="190"/>
      <c r="RIO87" s="190"/>
      <c r="RIP87" s="190"/>
      <c r="RIQ87" s="190"/>
      <c r="RIR87" s="190"/>
      <c r="RIS87" s="190"/>
      <c r="RIT87" s="190"/>
      <c r="RIU87" s="190"/>
      <c r="RIV87" s="190"/>
      <c r="RIW87" s="190"/>
      <c r="RIX87" s="190"/>
      <c r="RIY87" s="190"/>
      <c r="RIZ87" s="190"/>
      <c r="RJA87" s="190"/>
      <c r="RJB87" s="190"/>
      <c r="RJC87" s="190"/>
      <c r="RJD87" s="190"/>
      <c r="RJE87" s="190"/>
      <c r="RJF87" s="190"/>
      <c r="RJG87" s="190"/>
      <c r="RJH87" s="190"/>
      <c r="RJI87" s="190"/>
      <c r="RJJ87" s="190"/>
      <c r="RJK87" s="190"/>
      <c r="RJL87" s="190"/>
      <c r="RJM87" s="190"/>
      <c r="RJN87" s="190"/>
      <c r="RJO87" s="190"/>
      <c r="RJP87" s="190"/>
      <c r="RJQ87" s="190"/>
      <c r="RJR87" s="190"/>
      <c r="RJS87" s="190"/>
      <c r="RJT87" s="190"/>
      <c r="RJU87" s="190"/>
      <c r="RJV87" s="190"/>
      <c r="RJW87" s="190"/>
      <c r="RJX87" s="190"/>
      <c r="RJY87" s="190"/>
      <c r="RJZ87" s="190"/>
      <c r="RKA87" s="190"/>
      <c r="RKB87" s="190"/>
      <c r="RKC87" s="190"/>
      <c r="RKD87" s="190"/>
      <c r="RKE87" s="190"/>
      <c r="RKF87" s="190"/>
      <c r="RKG87" s="190"/>
      <c r="RKH87" s="190"/>
      <c r="RKI87" s="190"/>
      <c r="RKJ87" s="190"/>
      <c r="RKK87" s="190"/>
      <c r="RKL87" s="190"/>
      <c r="RKM87" s="190"/>
      <c r="RKN87" s="190"/>
      <c r="RKO87" s="190"/>
      <c r="RKP87" s="190"/>
      <c r="RKQ87" s="190"/>
      <c r="RKR87" s="190"/>
      <c r="RKS87" s="190"/>
      <c r="RKT87" s="190"/>
      <c r="RKU87" s="190"/>
      <c r="RKV87" s="190"/>
      <c r="RKW87" s="190"/>
      <c r="RKX87" s="190"/>
      <c r="RKY87" s="190"/>
      <c r="RKZ87" s="190"/>
      <c r="RLA87" s="190"/>
      <c r="RLB87" s="190"/>
      <c r="RLC87" s="190"/>
      <c r="RLD87" s="190"/>
      <c r="RLE87" s="190"/>
      <c r="RLF87" s="190"/>
      <c r="RLG87" s="190"/>
      <c r="RLH87" s="190"/>
      <c r="RLI87" s="190"/>
      <c r="RLJ87" s="190"/>
      <c r="RLK87" s="190"/>
      <c r="RLL87" s="190"/>
      <c r="RLM87" s="190"/>
      <c r="RLN87" s="190"/>
      <c r="RLO87" s="190"/>
      <c r="RLP87" s="190"/>
      <c r="RLQ87" s="190"/>
      <c r="RLR87" s="190"/>
      <c r="RLS87" s="190"/>
      <c r="RLT87" s="190"/>
      <c r="RLU87" s="190"/>
      <c r="RLV87" s="190"/>
      <c r="RLW87" s="190"/>
      <c r="RLX87" s="190"/>
      <c r="RLY87" s="190"/>
      <c r="RLZ87" s="190"/>
      <c r="RMA87" s="190"/>
      <c r="RMB87" s="190"/>
      <c r="RMC87" s="190"/>
      <c r="RMD87" s="190"/>
      <c r="RME87" s="190"/>
      <c r="RMF87" s="190"/>
      <c r="RMG87" s="190"/>
      <c r="RMH87" s="190"/>
      <c r="RMI87" s="190"/>
      <c r="RMJ87" s="190"/>
      <c r="RMK87" s="190"/>
      <c r="RML87" s="190"/>
      <c r="RMM87" s="190"/>
      <c r="RMN87" s="190"/>
      <c r="RMO87" s="190"/>
      <c r="RMP87" s="190"/>
      <c r="RMQ87" s="190"/>
      <c r="RMR87" s="190"/>
      <c r="RMS87" s="190"/>
      <c r="RMT87" s="190"/>
      <c r="RMU87" s="190"/>
      <c r="RMV87" s="190"/>
      <c r="RMW87" s="190"/>
      <c r="RMX87" s="190"/>
      <c r="RMY87" s="190"/>
      <c r="RMZ87" s="190"/>
      <c r="RNA87" s="190"/>
      <c r="RNB87" s="190"/>
      <c r="RNC87" s="190"/>
      <c r="RND87" s="190"/>
      <c r="RNE87" s="190"/>
      <c r="RNF87" s="190"/>
      <c r="RNG87" s="190"/>
      <c r="RNH87" s="190"/>
      <c r="RNI87" s="190"/>
      <c r="RNJ87" s="190"/>
      <c r="RNK87" s="190"/>
      <c r="RNL87" s="190"/>
      <c r="RNM87" s="190"/>
      <c r="RNN87" s="190"/>
      <c r="RNO87" s="190"/>
      <c r="RNP87" s="190"/>
      <c r="RNQ87" s="190"/>
      <c r="RNR87" s="190"/>
      <c r="RNS87" s="190"/>
      <c r="RNT87" s="190"/>
      <c r="RNU87" s="190"/>
      <c r="RNV87" s="190"/>
      <c r="RNW87" s="190"/>
      <c r="RNX87" s="190"/>
      <c r="RNY87" s="190"/>
      <c r="RNZ87" s="190"/>
      <c r="ROA87" s="190"/>
      <c r="ROB87" s="190"/>
      <c r="ROC87" s="190"/>
      <c r="ROD87" s="190"/>
      <c r="ROE87" s="190"/>
      <c r="ROF87" s="190"/>
      <c r="ROG87" s="190"/>
      <c r="ROH87" s="190"/>
      <c r="ROI87" s="190"/>
      <c r="ROJ87" s="190"/>
      <c r="ROK87" s="190"/>
      <c r="ROL87" s="190"/>
      <c r="ROM87" s="190"/>
      <c r="RON87" s="190"/>
      <c r="ROO87" s="190"/>
      <c r="ROP87" s="190"/>
      <c r="ROQ87" s="190"/>
      <c r="ROR87" s="190"/>
      <c r="ROS87" s="190"/>
      <c r="ROT87" s="190"/>
      <c r="ROU87" s="190"/>
      <c r="ROV87" s="190"/>
      <c r="ROW87" s="190"/>
      <c r="ROX87" s="190"/>
      <c r="ROY87" s="190"/>
      <c r="ROZ87" s="190"/>
      <c r="RPA87" s="190"/>
      <c r="RPB87" s="190"/>
      <c r="RPC87" s="190"/>
      <c r="RPD87" s="190"/>
      <c r="RPE87" s="190"/>
      <c r="RPF87" s="190"/>
      <c r="RPG87" s="190"/>
      <c r="RPH87" s="190"/>
      <c r="RPI87" s="190"/>
      <c r="RPJ87" s="190"/>
      <c r="RPK87" s="190"/>
      <c r="RPL87" s="190"/>
      <c r="RPM87" s="190"/>
      <c r="RPN87" s="190"/>
      <c r="RPO87" s="190"/>
      <c r="RPP87" s="190"/>
      <c r="RPQ87" s="190"/>
      <c r="RPR87" s="190"/>
      <c r="RPS87" s="190"/>
      <c r="RPT87" s="190"/>
      <c r="RPU87" s="190"/>
      <c r="RPV87" s="190"/>
      <c r="RPW87" s="190"/>
      <c r="RPX87" s="190"/>
      <c r="RPY87" s="190"/>
      <c r="RPZ87" s="190"/>
      <c r="RQA87" s="190"/>
      <c r="RQB87" s="190"/>
      <c r="RQC87" s="190"/>
      <c r="RQD87" s="190"/>
      <c r="RQE87" s="190"/>
      <c r="RQF87" s="190"/>
      <c r="RQG87" s="190"/>
      <c r="RQH87" s="190"/>
      <c r="RQI87" s="190"/>
      <c r="RQJ87" s="190"/>
      <c r="RQK87" s="190"/>
      <c r="RQL87" s="190"/>
      <c r="RQM87" s="190"/>
      <c r="RQN87" s="190"/>
      <c r="RQO87" s="190"/>
      <c r="RQP87" s="190"/>
      <c r="RQQ87" s="190"/>
      <c r="RQR87" s="190"/>
      <c r="RQS87" s="190"/>
      <c r="RQT87" s="190"/>
      <c r="RQU87" s="190"/>
      <c r="RQV87" s="190"/>
      <c r="RQW87" s="190"/>
      <c r="RQX87" s="190"/>
      <c r="RQY87" s="190"/>
      <c r="RQZ87" s="190"/>
      <c r="RRA87" s="190"/>
      <c r="RRB87" s="190"/>
      <c r="RRC87" s="190"/>
      <c r="RRD87" s="190"/>
      <c r="RRE87" s="190"/>
      <c r="RRF87" s="190"/>
      <c r="RRG87" s="190"/>
      <c r="RRH87" s="190"/>
      <c r="RRI87" s="190"/>
      <c r="RRJ87" s="190"/>
      <c r="RRK87" s="190"/>
      <c r="RRL87" s="190"/>
      <c r="RRM87" s="190"/>
      <c r="RRN87" s="190"/>
      <c r="RRO87" s="190"/>
      <c r="RRP87" s="190"/>
      <c r="RRQ87" s="190"/>
      <c r="RRR87" s="190"/>
      <c r="RRS87" s="190"/>
      <c r="RRT87" s="190"/>
      <c r="RRU87" s="190"/>
      <c r="RRV87" s="190"/>
      <c r="RRW87" s="190"/>
      <c r="RRX87" s="190"/>
      <c r="RRY87" s="190"/>
      <c r="RRZ87" s="190"/>
      <c r="RSA87" s="190"/>
      <c r="RSB87" s="190"/>
      <c r="RSC87" s="190"/>
      <c r="RSD87" s="190"/>
      <c r="RSE87" s="190"/>
      <c r="RSF87" s="190"/>
      <c r="RSG87" s="190"/>
      <c r="RSH87" s="190"/>
      <c r="RSI87" s="190"/>
      <c r="RSJ87" s="190"/>
      <c r="RSK87" s="190"/>
      <c r="RSL87" s="190"/>
      <c r="RSM87" s="190"/>
      <c r="RSN87" s="190"/>
      <c r="RSO87" s="190"/>
      <c r="RSP87" s="190"/>
      <c r="RSQ87" s="190"/>
      <c r="RSR87" s="190"/>
      <c r="RSS87" s="190"/>
      <c r="RST87" s="190"/>
      <c r="RSU87" s="190"/>
      <c r="RSV87" s="190"/>
      <c r="RSW87" s="190"/>
      <c r="RSX87" s="190"/>
      <c r="RSY87" s="190"/>
      <c r="RSZ87" s="190"/>
      <c r="RTA87" s="190"/>
      <c r="RTB87" s="190"/>
      <c r="RTC87" s="190"/>
      <c r="RTD87" s="190"/>
      <c r="RTE87" s="190"/>
      <c r="RTF87" s="190"/>
      <c r="RTG87" s="190"/>
      <c r="RTH87" s="190"/>
      <c r="RTI87" s="190"/>
      <c r="RTJ87" s="190"/>
      <c r="RTK87" s="190"/>
      <c r="RTL87" s="190"/>
      <c r="RTM87" s="190"/>
      <c r="RTN87" s="190"/>
      <c r="RTO87" s="190"/>
      <c r="RTP87" s="190"/>
      <c r="RTQ87" s="190"/>
      <c r="RTR87" s="190"/>
      <c r="RTS87" s="190"/>
      <c r="RTT87" s="190"/>
      <c r="RTU87" s="190"/>
      <c r="RTV87" s="190"/>
      <c r="RTW87" s="190"/>
      <c r="RTX87" s="190"/>
      <c r="RTY87" s="190"/>
      <c r="RTZ87" s="190"/>
      <c r="RUA87" s="190"/>
      <c r="RUB87" s="190"/>
      <c r="RUC87" s="190"/>
      <c r="RUD87" s="190"/>
      <c r="RUE87" s="190"/>
      <c r="RUF87" s="190"/>
      <c r="RUG87" s="190"/>
      <c r="RUH87" s="190"/>
      <c r="RUI87" s="190"/>
      <c r="RUJ87" s="190"/>
      <c r="RUK87" s="190"/>
      <c r="RUL87" s="190"/>
      <c r="RUM87" s="190"/>
      <c r="RUN87" s="190"/>
      <c r="RUO87" s="190"/>
      <c r="RUP87" s="190"/>
      <c r="RUQ87" s="190"/>
      <c r="RUR87" s="190"/>
      <c r="RUS87" s="190"/>
      <c r="RUT87" s="190"/>
      <c r="RUU87" s="190"/>
      <c r="RUV87" s="190"/>
      <c r="RUW87" s="190"/>
      <c r="RUX87" s="190"/>
      <c r="RUY87" s="190"/>
      <c r="RUZ87" s="190"/>
      <c r="RVA87" s="190"/>
      <c r="RVB87" s="190"/>
      <c r="RVC87" s="190"/>
      <c r="RVD87" s="190"/>
      <c r="RVE87" s="190"/>
      <c r="RVF87" s="190"/>
      <c r="RVG87" s="190"/>
      <c r="RVH87" s="190"/>
      <c r="RVI87" s="190"/>
      <c r="RVJ87" s="190"/>
      <c r="RVK87" s="190"/>
      <c r="RVL87" s="190"/>
      <c r="RVM87" s="190"/>
      <c r="RVN87" s="190"/>
      <c r="RVO87" s="190"/>
      <c r="RVP87" s="190"/>
      <c r="RVQ87" s="190"/>
      <c r="RVR87" s="190"/>
      <c r="RVS87" s="190"/>
      <c r="RVT87" s="190"/>
      <c r="RVU87" s="190"/>
      <c r="RVV87" s="190"/>
      <c r="RVW87" s="190"/>
      <c r="RVX87" s="190"/>
      <c r="RVY87" s="190"/>
      <c r="RVZ87" s="190"/>
      <c r="RWA87" s="190"/>
      <c r="RWB87" s="190"/>
      <c r="RWC87" s="190"/>
      <c r="RWD87" s="190"/>
      <c r="RWE87" s="190"/>
      <c r="RWF87" s="190"/>
      <c r="RWG87" s="190"/>
      <c r="RWH87" s="190"/>
      <c r="RWI87" s="190"/>
      <c r="RWJ87" s="190"/>
      <c r="RWK87" s="190"/>
      <c r="RWL87" s="190"/>
      <c r="RWM87" s="190"/>
      <c r="RWN87" s="190"/>
      <c r="RWO87" s="190"/>
      <c r="RWP87" s="190"/>
      <c r="RWQ87" s="190"/>
      <c r="RWR87" s="190"/>
      <c r="RWS87" s="190"/>
      <c r="RWT87" s="190"/>
      <c r="RWU87" s="190"/>
      <c r="RWV87" s="190"/>
      <c r="RWW87" s="190"/>
      <c r="RWX87" s="190"/>
      <c r="RWY87" s="190"/>
      <c r="RWZ87" s="190"/>
      <c r="RXA87" s="190"/>
      <c r="RXB87" s="190"/>
      <c r="RXC87" s="190"/>
      <c r="RXD87" s="190"/>
      <c r="RXE87" s="190"/>
      <c r="RXF87" s="190"/>
      <c r="RXG87" s="190"/>
      <c r="RXH87" s="190"/>
      <c r="RXI87" s="190"/>
      <c r="RXJ87" s="190"/>
      <c r="RXK87" s="190"/>
      <c r="RXL87" s="190"/>
      <c r="RXM87" s="190"/>
      <c r="RXN87" s="190"/>
      <c r="RXO87" s="190"/>
      <c r="RXP87" s="190"/>
      <c r="RXQ87" s="190"/>
      <c r="RXR87" s="190"/>
      <c r="RXS87" s="190"/>
      <c r="RXT87" s="190"/>
      <c r="RXU87" s="190"/>
      <c r="RXV87" s="190"/>
      <c r="RXW87" s="190"/>
      <c r="RXX87" s="190"/>
      <c r="RXY87" s="190"/>
      <c r="RXZ87" s="190"/>
      <c r="RYA87" s="190"/>
      <c r="RYB87" s="190"/>
      <c r="RYC87" s="190"/>
      <c r="RYD87" s="190"/>
      <c r="RYE87" s="190"/>
      <c r="RYF87" s="190"/>
      <c r="RYG87" s="190"/>
      <c r="RYH87" s="190"/>
      <c r="RYI87" s="190"/>
      <c r="RYJ87" s="190"/>
      <c r="RYK87" s="190"/>
      <c r="RYL87" s="190"/>
      <c r="RYM87" s="190"/>
      <c r="RYN87" s="190"/>
      <c r="RYO87" s="190"/>
      <c r="RYP87" s="190"/>
      <c r="RYQ87" s="190"/>
      <c r="RYR87" s="190"/>
      <c r="RYS87" s="190"/>
      <c r="RYT87" s="190"/>
      <c r="RYU87" s="190"/>
      <c r="RYV87" s="190"/>
      <c r="RYW87" s="190"/>
      <c r="RYX87" s="190"/>
      <c r="RYY87" s="190"/>
      <c r="RYZ87" s="190"/>
      <c r="RZA87" s="190"/>
      <c r="RZB87" s="190"/>
      <c r="RZC87" s="190"/>
      <c r="RZD87" s="190"/>
      <c r="RZE87" s="190"/>
      <c r="RZF87" s="190"/>
      <c r="RZG87" s="190"/>
      <c r="RZH87" s="190"/>
      <c r="RZI87" s="190"/>
      <c r="RZJ87" s="190"/>
      <c r="RZK87" s="190"/>
      <c r="RZL87" s="190"/>
      <c r="RZM87" s="190"/>
      <c r="RZN87" s="190"/>
      <c r="RZO87" s="190"/>
      <c r="RZP87" s="190"/>
      <c r="RZQ87" s="190"/>
      <c r="RZR87" s="190"/>
      <c r="RZS87" s="190"/>
      <c r="RZT87" s="190"/>
      <c r="RZU87" s="190"/>
      <c r="RZV87" s="190"/>
      <c r="RZW87" s="190"/>
      <c r="RZX87" s="190"/>
      <c r="RZY87" s="190"/>
      <c r="RZZ87" s="190"/>
      <c r="SAA87" s="190"/>
      <c r="SAB87" s="190"/>
      <c r="SAC87" s="190"/>
      <c r="SAD87" s="190"/>
      <c r="SAE87" s="190"/>
      <c r="SAF87" s="190"/>
      <c r="SAG87" s="190"/>
      <c r="SAH87" s="190"/>
      <c r="SAI87" s="190"/>
      <c r="SAJ87" s="190"/>
      <c r="SAK87" s="190"/>
      <c r="SAL87" s="190"/>
      <c r="SAM87" s="190"/>
      <c r="SAN87" s="190"/>
      <c r="SAO87" s="190"/>
      <c r="SAP87" s="190"/>
      <c r="SAQ87" s="190"/>
      <c r="SAR87" s="190"/>
      <c r="SAS87" s="190"/>
      <c r="SAT87" s="190"/>
      <c r="SAU87" s="190"/>
      <c r="SAV87" s="190"/>
      <c r="SAW87" s="190"/>
      <c r="SAX87" s="190"/>
      <c r="SAY87" s="190"/>
      <c r="SAZ87" s="190"/>
      <c r="SBA87" s="190"/>
      <c r="SBB87" s="190"/>
      <c r="SBC87" s="190"/>
      <c r="SBD87" s="190"/>
      <c r="SBE87" s="190"/>
      <c r="SBF87" s="190"/>
      <c r="SBG87" s="190"/>
      <c r="SBH87" s="190"/>
      <c r="SBI87" s="190"/>
      <c r="SBJ87" s="190"/>
      <c r="SBK87" s="190"/>
      <c r="SBL87" s="190"/>
      <c r="SBM87" s="190"/>
      <c r="SBN87" s="190"/>
      <c r="SBO87" s="190"/>
      <c r="SBP87" s="190"/>
      <c r="SBQ87" s="190"/>
      <c r="SBR87" s="190"/>
      <c r="SBS87" s="190"/>
      <c r="SBT87" s="190"/>
      <c r="SBU87" s="190"/>
      <c r="SBV87" s="190"/>
      <c r="SBW87" s="190"/>
      <c r="SBX87" s="190"/>
      <c r="SBY87" s="190"/>
      <c r="SBZ87" s="190"/>
      <c r="SCA87" s="190"/>
      <c r="SCB87" s="190"/>
      <c r="SCC87" s="190"/>
      <c r="SCD87" s="190"/>
      <c r="SCE87" s="190"/>
      <c r="SCF87" s="190"/>
      <c r="SCG87" s="190"/>
      <c r="SCH87" s="190"/>
      <c r="SCI87" s="190"/>
      <c r="SCJ87" s="190"/>
      <c r="SCK87" s="190"/>
      <c r="SCL87" s="190"/>
      <c r="SCM87" s="190"/>
      <c r="SCN87" s="190"/>
      <c r="SCO87" s="190"/>
      <c r="SCP87" s="190"/>
      <c r="SCQ87" s="190"/>
      <c r="SCR87" s="190"/>
      <c r="SCS87" s="190"/>
      <c r="SCT87" s="190"/>
      <c r="SCU87" s="190"/>
      <c r="SCV87" s="190"/>
      <c r="SCW87" s="190"/>
      <c r="SCX87" s="190"/>
      <c r="SCY87" s="190"/>
      <c r="SCZ87" s="190"/>
      <c r="SDA87" s="190"/>
      <c r="SDB87" s="190"/>
      <c r="SDC87" s="190"/>
      <c r="SDD87" s="190"/>
      <c r="SDE87" s="190"/>
      <c r="SDF87" s="190"/>
      <c r="SDG87" s="190"/>
      <c r="SDH87" s="190"/>
      <c r="SDI87" s="190"/>
      <c r="SDJ87" s="190"/>
      <c r="SDK87" s="190"/>
      <c r="SDL87" s="190"/>
      <c r="SDM87" s="190"/>
      <c r="SDN87" s="190"/>
      <c r="SDO87" s="190"/>
      <c r="SDP87" s="190"/>
      <c r="SDQ87" s="190"/>
      <c r="SDR87" s="190"/>
      <c r="SDS87" s="190"/>
      <c r="SDT87" s="190"/>
      <c r="SDU87" s="190"/>
      <c r="SDV87" s="190"/>
      <c r="SDW87" s="190"/>
      <c r="SDX87" s="190"/>
      <c r="SDY87" s="190"/>
      <c r="SDZ87" s="190"/>
      <c r="SEA87" s="190"/>
      <c r="SEB87" s="190"/>
      <c r="SEC87" s="190"/>
      <c r="SED87" s="190"/>
      <c r="SEE87" s="190"/>
      <c r="SEF87" s="190"/>
      <c r="SEG87" s="190"/>
      <c r="SEH87" s="190"/>
      <c r="SEI87" s="190"/>
      <c r="SEJ87" s="190"/>
      <c r="SEK87" s="190"/>
      <c r="SEL87" s="190"/>
      <c r="SEM87" s="190"/>
      <c r="SEN87" s="190"/>
      <c r="SEO87" s="190"/>
      <c r="SEP87" s="190"/>
      <c r="SEQ87" s="190"/>
      <c r="SER87" s="190"/>
      <c r="SES87" s="190"/>
      <c r="SET87" s="190"/>
      <c r="SEU87" s="190"/>
      <c r="SEV87" s="190"/>
      <c r="SEW87" s="190"/>
      <c r="SEX87" s="190"/>
      <c r="SEY87" s="190"/>
      <c r="SEZ87" s="190"/>
      <c r="SFA87" s="190"/>
      <c r="SFB87" s="190"/>
      <c r="SFC87" s="190"/>
      <c r="SFD87" s="190"/>
      <c r="SFE87" s="190"/>
      <c r="SFF87" s="190"/>
      <c r="SFG87" s="190"/>
      <c r="SFH87" s="190"/>
      <c r="SFI87" s="190"/>
      <c r="SFJ87" s="190"/>
      <c r="SFK87" s="190"/>
      <c r="SFL87" s="190"/>
      <c r="SFM87" s="190"/>
      <c r="SFN87" s="190"/>
      <c r="SFO87" s="190"/>
      <c r="SFP87" s="190"/>
      <c r="SFQ87" s="190"/>
      <c r="SFR87" s="190"/>
      <c r="SFS87" s="190"/>
      <c r="SFT87" s="190"/>
      <c r="SFU87" s="190"/>
      <c r="SFV87" s="190"/>
      <c r="SFW87" s="190"/>
      <c r="SFX87" s="190"/>
      <c r="SFY87" s="190"/>
      <c r="SFZ87" s="190"/>
      <c r="SGA87" s="190"/>
      <c r="SGB87" s="190"/>
      <c r="SGC87" s="190"/>
      <c r="SGD87" s="190"/>
      <c r="SGE87" s="190"/>
      <c r="SGF87" s="190"/>
      <c r="SGG87" s="190"/>
      <c r="SGH87" s="190"/>
      <c r="SGI87" s="190"/>
      <c r="SGJ87" s="190"/>
      <c r="SGK87" s="190"/>
      <c r="SGL87" s="190"/>
      <c r="SGM87" s="190"/>
      <c r="SGN87" s="190"/>
      <c r="SGO87" s="190"/>
      <c r="SGP87" s="190"/>
      <c r="SGQ87" s="190"/>
      <c r="SGR87" s="190"/>
      <c r="SGS87" s="190"/>
      <c r="SGT87" s="190"/>
      <c r="SGU87" s="190"/>
      <c r="SGV87" s="190"/>
      <c r="SGW87" s="190"/>
      <c r="SGX87" s="190"/>
      <c r="SGY87" s="190"/>
      <c r="SGZ87" s="190"/>
      <c r="SHA87" s="190"/>
      <c r="SHB87" s="190"/>
      <c r="SHC87" s="190"/>
      <c r="SHD87" s="190"/>
      <c r="SHE87" s="190"/>
      <c r="SHF87" s="190"/>
      <c r="SHG87" s="190"/>
      <c r="SHH87" s="190"/>
      <c r="SHI87" s="190"/>
      <c r="SHJ87" s="190"/>
      <c r="SHK87" s="190"/>
      <c r="SHL87" s="190"/>
      <c r="SHM87" s="190"/>
      <c r="SHN87" s="190"/>
      <c r="SHO87" s="190"/>
      <c r="SHP87" s="190"/>
      <c r="SHQ87" s="190"/>
      <c r="SHR87" s="190"/>
      <c r="SHS87" s="190"/>
      <c r="SHT87" s="190"/>
      <c r="SHU87" s="190"/>
      <c r="SHV87" s="190"/>
      <c r="SHW87" s="190"/>
      <c r="SHX87" s="190"/>
      <c r="SHY87" s="190"/>
      <c r="SHZ87" s="190"/>
      <c r="SIA87" s="190"/>
      <c r="SIB87" s="190"/>
      <c r="SIC87" s="190"/>
      <c r="SID87" s="190"/>
      <c r="SIE87" s="190"/>
      <c r="SIF87" s="190"/>
      <c r="SIG87" s="190"/>
      <c r="SIH87" s="190"/>
      <c r="SII87" s="190"/>
      <c r="SIJ87" s="190"/>
      <c r="SIK87" s="190"/>
      <c r="SIL87" s="190"/>
      <c r="SIM87" s="190"/>
      <c r="SIN87" s="190"/>
      <c r="SIO87" s="190"/>
      <c r="SIP87" s="190"/>
      <c r="SIQ87" s="190"/>
      <c r="SIR87" s="190"/>
      <c r="SIS87" s="190"/>
      <c r="SIT87" s="190"/>
      <c r="SIU87" s="190"/>
      <c r="SIV87" s="190"/>
      <c r="SIW87" s="190"/>
      <c r="SIX87" s="190"/>
      <c r="SIY87" s="190"/>
      <c r="SIZ87" s="190"/>
      <c r="SJA87" s="190"/>
      <c r="SJB87" s="190"/>
      <c r="SJC87" s="190"/>
      <c r="SJD87" s="190"/>
      <c r="SJE87" s="190"/>
      <c r="SJF87" s="190"/>
      <c r="SJG87" s="190"/>
      <c r="SJH87" s="190"/>
      <c r="SJI87" s="190"/>
      <c r="SJJ87" s="190"/>
      <c r="SJK87" s="190"/>
      <c r="SJL87" s="190"/>
      <c r="SJM87" s="190"/>
      <c r="SJN87" s="190"/>
      <c r="SJO87" s="190"/>
      <c r="SJP87" s="190"/>
      <c r="SJQ87" s="190"/>
      <c r="SJR87" s="190"/>
      <c r="SJS87" s="190"/>
      <c r="SJT87" s="190"/>
      <c r="SJU87" s="190"/>
      <c r="SJV87" s="190"/>
      <c r="SJW87" s="190"/>
      <c r="SJX87" s="190"/>
      <c r="SJY87" s="190"/>
      <c r="SJZ87" s="190"/>
      <c r="SKA87" s="190"/>
      <c r="SKB87" s="190"/>
      <c r="SKC87" s="190"/>
      <c r="SKD87" s="190"/>
      <c r="SKE87" s="190"/>
      <c r="SKF87" s="190"/>
      <c r="SKG87" s="190"/>
      <c r="SKH87" s="190"/>
      <c r="SKI87" s="190"/>
      <c r="SKJ87" s="190"/>
      <c r="SKK87" s="190"/>
      <c r="SKL87" s="190"/>
      <c r="SKM87" s="190"/>
      <c r="SKN87" s="190"/>
      <c r="SKO87" s="190"/>
      <c r="SKP87" s="190"/>
      <c r="SKQ87" s="190"/>
      <c r="SKR87" s="190"/>
      <c r="SKS87" s="190"/>
      <c r="SKT87" s="190"/>
      <c r="SKU87" s="190"/>
      <c r="SKV87" s="190"/>
      <c r="SKW87" s="190"/>
      <c r="SKX87" s="190"/>
      <c r="SKY87" s="190"/>
      <c r="SKZ87" s="190"/>
      <c r="SLA87" s="190"/>
      <c r="SLB87" s="190"/>
      <c r="SLC87" s="190"/>
      <c r="SLD87" s="190"/>
      <c r="SLE87" s="190"/>
      <c r="SLF87" s="190"/>
      <c r="SLG87" s="190"/>
      <c r="SLH87" s="190"/>
      <c r="SLI87" s="190"/>
      <c r="SLJ87" s="190"/>
      <c r="SLK87" s="190"/>
      <c r="SLL87" s="190"/>
      <c r="SLM87" s="190"/>
      <c r="SLN87" s="190"/>
      <c r="SLO87" s="190"/>
      <c r="SLP87" s="190"/>
      <c r="SLQ87" s="190"/>
      <c r="SLR87" s="190"/>
      <c r="SLS87" s="190"/>
      <c r="SLT87" s="190"/>
      <c r="SLU87" s="190"/>
      <c r="SLV87" s="190"/>
      <c r="SLW87" s="190"/>
      <c r="SLX87" s="190"/>
      <c r="SLY87" s="190"/>
      <c r="SLZ87" s="190"/>
      <c r="SMA87" s="190"/>
      <c r="SMB87" s="190"/>
      <c r="SMC87" s="190"/>
      <c r="SMD87" s="190"/>
      <c r="SME87" s="190"/>
      <c r="SMF87" s="190"/>
      <c r="SMG87" s="190"/>
      <c r="SMH87" s="190"/>
      <c r="SMI87" s="190"/>
      <c r="SMJ87" s="190"/>
      <c r="SMK87" s="190"/>
      <c r="SML87" s="190"/>
      <c r="SMM87" s="190"/>
      <c r="SMN87" s="190"/>
      <c r="SMO87" s="190"/>
      <c r="SMP87" s="190"/>
      <c r="SMQ87" s="190"/>
      <c r="SMR87" s="190"/>
      <c r="SMS87" s="190"/>
      <c r="SMT87" s="190"/>
      <c r="SMU87" s="190"/>
      <c r="SMV87" s="190"/>
      <c r="SMW87" s="190"/>
      <c r="SMX87" s="190"/>
      <c r="SMY87" s="190"/>
      <c r="SMZ87" s="190"/>
      <c r="SNA87" s="190"/>
      <c r="SNB87" s="190"/>
      <c r="SNC87" s="190"/>
      <c r="SND87" s="190"/>
      <c r="SNE87" s="190"/>
      <c r="SNF87" s="190"/>
      <c r="SNG87" s="190"/>
      <c r="SNH87" s="190"/>
      <c r="SNI87" s="190"/>
      <c r="SNJ87" s="190"/>
      <c r="SNK87" s="190"/>
      <c r="SNL87" s="190"/>
      <c r="SNM87" s="190"/>
      <c r="SNN87" s="190"/>
      <c r="SNO87" s="190"/>
      <c r="SNP87" s="190"/>
      <c r="SNQ87" s="190"/>
      <c r="SNR87" s="190"/>
      <c r="SNS87" s="190"/>
      <c r="SNT87" s="190"/>
      <c r="SNU87" s="190"/>
      <c r="SNV87" s="190"/>
      <c r="SNW87" s="190"/>
      <c r="SNX87" s="190"/>
      <c r="SNY87" s="190"/>
      <c r="SNZ87" s="190"/>
      <c r="SOA87" s="190"/>
      <c r="SOB87" s="190"/>
      <c r="SOC87" s="190"/>
      <c r="SOD87" s="190"/>
      <c r="SOE87" s="190"/>
      <c r="SOF87" s="190"/>
      <c r="SOG87" s="190"/>
      <c r="SOH87" s="190"/>
      <c r="SOI87" s="190"/>
      <c r="SOJ87" s="190"/>
      <c r="SOK87" s="190"/>
      <c r="SOL87" s="190"/>
      <c r="SOM87" s="190"/>
      <c r="SON87" s="190"/>
      <c r="SOO87" s="190"/>
      <c r="SOP87" s="190"/>
      <c r="SOQ87" s="190"/>
      <c r="SOR87" s="190"/>
      <c r="SOS87" s="190"/>
      <c r="SOT87" s="190"/>
      <c r="SOU87" s="190"/>
      <c r="SOV87" s="190"/>
      <c r="SOW87" s="190"/>
      <c r="SOX87" s="190"/>
      <c r="SOY87" s="190"/>
      <c r="SOZ87" s="190"/>
      <c r="SPA87" s="190"/>
      <c r="SPB87" s="190"/>
      <c r="SPC87" s="190"/>
      <c r="SPD87" s="190"/>
      <c r="SPE87" s="190"/>
      <c r="SPF87" s="190"/>
      <c r="SPG87" s="190"/>
      <c r="SPH87" s="190"/>
      <c r="SPI87" s="190"/>
      <c r="SPJ87" s="190"/>
      <c r="SPK87" s="190"/>
      <c r="SPL87" s="190"/>
      <c r="SPM87" s="190"/>
      <c r="SPN87" s="190"/>
      <c r="SPO87" s="190"/>
      <c r="SPP87" s="190"/>
      <c r="SPQ87" s="190"/>
      <c r="SPR87" s="190"/>
      <c r="SPS87" s="190"/>
      <c r="SPT87" s="190"/>
      <c r="SPU87" s="190"/>
      <c r="SPV87" s="190"/>
      <c r="SPW87" s="190"/>
      <c r="SPX87" s="190"/>
      <c r="SPY87" s="190"/>
      <c r="SPZ87" s="190"/>
      <c r="SQA87" s="190"/>
      <c r="SQB87" s="190"/>
      <c r="SQC87" s="190"/>
      <c r="SQD87" s="190"/>
      <c r="SQE87" s="190"/>
      <c r="SQF87" s="190"/>
      <c r="SQG87" s="190"/>
      <c r="SQH87" s="190"/>
      <c r="SQI87" s="190"/>
      <c r="SQJ87" s="190"/>
      <c r="SQK87" s="190"/>
      <c r="SQL87" s="190"/>
      <c r="SQM87" s="190"/>
      <c r="SQN87" s="190"/>
      <c r="SQO87" s="190"/>
      <c r="SQP87" s="190"/>
      <c r="SQQ87" s="190"/>
      <c r="SQR87" s="190"/>
      <c r="SQS87" s="190"/>
      <c r="SQT87" s="190"/>
      <c r="SQU87" s="190"/>
      <c r="SQV87" s="190"/>
      <c r="SQW87" s="190"/>
      <c r="SQX87" s="190"/>
      <c r="SQY87" s="190"/>
      <c r="SQZ87" s="190"/>
      <c r="SRA87" s="190"/>
      <c r="SRB87" s="190"/>
      <c r="SRC87" s="190"/>
      <c r="SRD87" s="190"/>
      <c r="SRE87" s="190"/>
      <c r="SRF87" s="190"/>
      <c r="SRG87" s="190"/>
      <c r="SRH87" s="190"/>
      <c r="SRI87" s="190"/>
      <c r="SRJ87" s="190"/>
      <c r="SRK87" s="190"/>
      <c r="SRL87" s="190"/>
      <c r="SRM87" s="190"/>
      <c r="SRN87" s="190"/>
      <c r="SRO87" s="190"/>
      <c r="SRP87" s="190"/>
      <c r="SRQ87" s="190"/>
      <c r="SRR87" s="190"/>
      <c r="SRS87" s="190"/>
      <c r="SRT87" s="190"/>
      <c r="SRU87" s="190"/>
      <c r="SRV87" s="190"/>
      <c r="SRW87" s="190"/>
      <c r="SRX87" s="190"/>
      <c r="SRY87" s="190"/>
      <c r="SRZ87" s="190"/>
      <c r="SSA87" s="190"/>
      <c r="SSB87" s="190"/>
      <c r="SSC87" s="190"/>
      <c r="SSD87" s="190"/>
      <c r="SSE87" s="190"/>
      <c r="SSF87" s="190"/>
      <c r="SSG87" s="190"/>
      <c r="SSH87" s="190"/>
      <c r="SSI87" s="190"/>
      <c r="SSJ87" s="190"/>
      <c r="SSK87" s="190"/>
      <c r="SSL87" s="190"/>
      <c r="SSM87" s="190"/>
      <c r="SSN87" s="190"/>
      <c r="SSO87" s="190"/>
      <c r="SSP87" s="190"/>
      <c r="SSQ87" s="190"/>
      <c r="SSR87" s="190"/>
      <c r="SSS87" s="190"/>
      <c r="SST87" s="190"/>
      <c r="SSU87" s="190"/>
      <c r="SSV87" s="190"/>
      <c r="SSW87" s="190"/>
      <c r="SSX87" s="190"/>
      <c r="SSY87" s="190"/>
      <c r="SSZ87" s="190"/>
      <c r="STA87" s="190"/>
      <c r="STB87" s="190"/>
      <c r="STC87" s="190"/>
      <c r="STD87" s="190"/>
      <c r="STE87" s="190"/>
      <c r="STF87" s="190"/>
      <c r="STG87" s="190"/>
      <c r="STH87" s="190"/>
      <c r="STI87" s="190"/>
      <c r="STJ87" s="190"/>
      <c r="STK87" s="190"/>
      <c r="STL87" s="190"/>
      <c r="STM87" s="190"/>
      <c r="STN87" s="190"/>
      <c r="STO87" s="190"/>
      <c r="STP87" s="190"/>
      <c r="STQ87" s="190"/>
      <c r="STR87" s="190"/>
      <c r="STS87" s="190"/>
      <c r="STT87" s="190"/>
      <c r="STU87" s="190"/>
      <c r="STV87" s="190"/>
      <c r="STW87" s="190"/>
      <c r="STX87" s="190"/>
      <c r="STY87" s="190"/>
      <c r="STZ87" s="190"/>
      <c r="SUA87" s="190"/>
      <c r="SUB87" s="190"/>
      <c r="SUC87" s="190"/>
      <c r="SUD87" s="190"/>
      <c r="SUE87" s="190"/>
      <c r="SUF87" s="190"/>
      <c r="SUG87" s="190"/>
      <c r="SUH87" s="190"/>
      <c r="SUI87" s="190"/>
      <c r="SUJ87" s="190"/>
      <c r="SUK87" s="190"/>
      <c r="SUL87" s="190"/>
      <c r="SUM87" s="190"/>
      <c r="SUN87" s="190"/>
      <c r="SUO87" s="190"/>
      <c r="SUP87" s="190"/>
      <c r="SUQ87" s="190"/>
      <c r="SUR87" s="190"/>
      <c r="SUS87" s="190"/>
      <c r="SUT87" s="190"/>
      <c r="SUU87" s="190"/>
      <c r="SUV87" s="190"/>
      <c r="SUW87" s="190"/>
      <c r="SUX87" s="190"/>
      <c r="SUY87" s="190"/>
      <c r="SUZ87" s="190"/>
      <c r="SVA87" s="190"/>
      <c r="SVB87" s="190"/>
      <c r="SVC87" s="190"/>
      <c r="SVD87" s="190"/>
      <c r="SVE87" s="190"/>
      <c r="SVF87" s="190"/>
      <c r="SVG87" s="190"/>
      <c r="SVH87" s="190"/>
      <c r="SVI87" s="190"/>
      <c r="SVJ87" s="190"/>
      <c r="SVK87" s="190"/>
      <c r="SVL87" s="190"/>
      <c r="SVM87" s="190"/>
      <c r="SVN87" s="190"/>
      <c r="SVO87" s="190"/>
      <c r="SVP87" s="190"/>
      <c r="SVQ87" s="190"/>
      <c r="SVR87" s="190"/>
      <c r="SVS87" s="190"/>
      <c r="SVT87" s="190"/>
      <c r="SVU87" s="190"/>
      <c r="SVV87" s="190"/>
      <c r="SVW87" s="190"/>
      <c r="SVX87" s="190"/>
      <c r="SVY87" s="190"/>
      <c r="SVZ87" s="190"/>
      <c r="SWA87" s="190"/>
      <c r="SWB87" s="190"/>
      <c r="SWC87" s="190"/>
      <c r="SWD87" s="190"/>
      <c r="SWE87" s="190"/>
      <c r="SWF87" s="190"/>
      <c r="SWG87" s="190"/>
      <c r="SWH87" s="190"/>
      <c r="SWI87" s="190"/>
      <c r="SWJ87" s="190"/>
      <c r="SWK87" s="190"/>
      <c r="SWL87" s="190"/>
      <c r="SWM87" s="190"/>
      <c r="SWN87" s="190"/>
      <c r="SWO87" s="190"/>
      <c r="SWP87" s="190"/>
      <c r="SWQ87" s="190"/>
      <c r="SWR87" s="190"/>
      <c r="SWS87" s="190"/>
      <c r="SWT87" s="190"/>
      <c r="SWU87" s="190"/>
      <c r="SWV87" s="190"/>
      <c r="SWW87" s="190"/>
      <c r="SWX87" s="190"/>
      <c r="SWY87" s="190"/>
      <c r="SWZ87" s="190"/>
      <c r="SXA87" s="190"/>
      <c r="SXB87" s="190"/>
      <c r="SXC87" s="190"/>
      <c r="SXD87" s="190"/>
      <c r="SXE87" s="190"/>
      <c r="SXF87" s="190"/>
      <c r="SXG87" s="190"/>
      <c r="SXH87" s="190"/>
      <c r="SXI87" s="190"/>
      <c r="SXJ87" s="190"/>
      <c r="SXK87" s="190"/>
      <c r="SXL87" s="190"/>
      <c r="SXM87" s="190"/>
      <c r="SXN87" s="190"/>
      <c r="SXO87" s="190"/>
      <c r="SXP87" s="190"/>
      <c r="SXQ87" s="190"/>
      <c r="SXR87" s="190"/>
      <c r="SXS87" s="190"/>
      <c r="SXT87" s="190"/>
      <c r="SXU87" s="190"/>
      <c r="SXV87" s="190"/>
      <c r="SXW87" s="190"/>
      <c r="SXX87" s="190"/>
      <c r="SXY87" s="190"/>
      <c r="SXZ87" s="190"/>
      <c r="SYA87" s="190"/>
      <c r="SYB87" s="190"/>
      <c r="SYC87" s="190"/>
      <c r="SYD87" s="190"/>
      <c r="SYE87" s="190"/>
      <c r="SYF87" s="190"/>
      <c r="SYG87" s="190"/>
      <c r="SYH87" s="190"/>
      <c r="SYI87" s="190"/>
      <c r="SYJ87" s="190"/>
      <c r="SYK87" s="190"/>
      <c r="SYL87" s="190"/>
      <c r="SYM87" s="190"/>
      <c r="SYN87" s="190"/>
      <c r="SYO87" s="190"/>
      <c r="SYP87" s="190"/>
      <c r="SYQ87" s="190"/>
      <c r="SYR87" s="190"/>
      <c r="SYS87" s="190"/>
      <c r="SYT87" s="190"/>
      <c r="SYU87" s="190"/>
      <c r="SYV87" s="190"/>
      <c r="SYW87" s="190"/>
      <c r="SYX87" s="190"/>
      <c r="SYY87" s="190"/>
      <c r="SYZ87" s="190"/>
      <c r="SZA87" s="190"/>
      <c r="SZB87" s="190"/>
      <c r="SZC87" s="190"/>
      <c r="SZD87" s="190"/>
      <c r="SZE87" s="190"/>
      <c r="SZF87" s="190"/>
      <c r="SZG87" s="190"/>
      <c r="SZH87" s="190"/>
      <c r="SZI87" s="190"/>
      <c r="SZJ87" s="190"/>
      <c r="SZK87" s="190"/>
      <c r="SZL87" s="190"/>
      <c r="SZM87" s="190"/>
      <c r="SZN87" s="190"/>
      <c r="SZO87" s="190"/>
      <c r="SZP87" s="190"/>
      <c r="SZQ87" s="190"/>
      <c r="SZR87" s="190"/>
      <c r="SZS87" s="190"/>
      <c r="SZT87" s="190"/>
      <c r="SZU87" s="190"/>
      <c r="SZV87" s="190"/>
      <c r="SZW87" s="190"/>
      <c r="SZX87" s="190"/>
      <c r="SZY87" s="190"/>
      <c r="SZZ87" s="190"/>
      <c r="TAA87" s="190"/>
      <c r="TAB87" s="190"/>
      <c r="TAC87" s="190"/>
      <c r="TAD87" s="190"/>
      <c r="TAE87" s="190"/>
      <c r="TAF87" s="190"/>
      <c r="TAG87" s="190"/>
      <c r="TAH87" s="190"/>
      <c r="TAI87" s="190"/>
      <c r="TAJ87" s="190"/>
      <c r="TAK87" s="190"/>
      <c r="TAL87" s="190"/>
      <c r="TAM87" s="190"/>
      <c r="TAN87" s="190"/>
      <c r="TAO87" s="190"/>
      <c r="TAP87" s="190"/>
      <c r="TAQ87" s="190"/>
      <c r="TAR87" s="190"/>
      <c r="TAS87" s="190"/>
      <c r="TAT87" s="190"/>
      <c r="TAU87" s="190"/>
      <c r="TAV87" s="190"/>
      <c r="TAW87" s="190"/>
      <c r="TAX87" s="190"/>
      <c r="TAY87" s="190"/>
      <c r="TAZ87" s="190"/>
      <c r="TBA87" s="190"/>
      <c r="TBB87" s="190"/>
      <c r="TBC87" s="190"/>
      <c r="TBD87" s="190"/>
      <c r="TBE87" s="190"/>
      <c r="TBF87" s="190"/>
      <c r="TBG87" s="190"/>
      <c r="TBH87" s="190"/>
      <c r="TBI87" s="190"/>
      <c r="TBJ87" s="190"/>
      <c r="TBK87" s="190"/>
      <c r="TBL87" s="190"/>
      <c r="TBM87" s="190"/>
      <c r="TBN87" s="190"/>
      <c r="TBO87" s="190"/>
      <c r="TBP87" s="190"/>
      <c r="TBQ87" s="190"/>
      <c r="TBR87" s="190"/>
      <c r="TBS87" s="190"/>
      <c r="TBT87" s="190"/>
      <c r="TBU87" s="190"/>
      <c r="TBV87" s="190"/>
      <c r="TBW87" s="190"/>
      <c r="TBX87" s="190"/>
      <c r="TBY87" s="190"/>
      <c r="TBZ87" s="190"/>
      <c r="TCA87" s="190"/>
      <c r="TCB87" s="190"/>
      <c r="TCC87" s="190"/>
      <c r="TCD87" s="190"/>
      <c r="TCE87" s="190"/>
      <c r="TCF87" s="190"/>
      <c r="TCG87" s="190"/>
      <c r="TCH87" s="190"/>
      <c r="TCI87" s="190"/>
      <c r="TCJ87" s="190"/>
      <c r="TCK87" s="190"/>
      <c r="TCL87" s="190"/>
      <c r="TCM87" s="190"/>
      <c r="TCN87" s="190"/>
      <c r="TCO87" s="190"/>
      <c r="TCP87" s="190"/>
      <c r="TCQ87" s="190"/>
      <c r="TCR87" s="190"/>
      <c r="TCS87" s="190"/>
      <c r="TCT87" s="190"/>
      <c r="TCU87" s="190"/>
      <c r="TCV87" s="190"/>
      <c r="TCW87" s="190"/>
      <c r="TCX87" s="190"/>
      <c r="TCY87" s="190"/>
      <c r="TCZ87" s="190"/>
      <c r="TDA87" s="190"/>
      <c r="TDB87" s="190"/>
      <c r="TDC87" s="190"/>
      <c r="TDD87" s="190"/>
      <c r="TDE87" s="190"/>
      <c r="TDF87" s="190"/>
      <c r="TDG87" s="190"/>
      <c r="TDH87" s="190"/>
      <c r="TDI87" s="190"/>
      <c r="TDJ87" s="190"/>
      <c r="TDK87" s="190"/>
      <c r="TDL87" s="190"/>
      <c r="TDM87" s="190"/>
      <c r="TDN87" s="190"/>
      <c r="TDO87" s="190"/>
      <c r="TDP87" s="190"/>
      <c r="TDQ87" s="190"/>
      <c r="TDR87" s="190"/>
      <c r="TDS87" s="190"/>
      <c r="TDT87" s="190"/>
      <c r="TDU87" s="190"/>
      <c r="TDV87" s="190"/>
      <c r="TDW87" s="190"/>
      <c r="TDX87" s="190"/>
      <c r="TDY87" s="190"/>
      <c r="TDZ87" s="190"/>
      <c r="TEA87" s="190"/>
      <c r="TEB87" s="190"/>
      <c r="TEC87" s="190"/>
      <c r="TED87" s="190"/>
      <c r="TEE87" s="190"/>
      <c r="TEF87" s="190"/>
      <c r="TEG87" s="190"/>
      <c r="TEH87" s="190"/>
      <c r="TEI87" s="190"/>
      <c r="TEJ87" s="190"/>
      <c r="TEK87" s="190"/>
      <c r="TEL87" s="190"/>
      <c r="TEM87" s="190"/>
      <c r="TEN87" s="190"/>
      <c r="TEO87" s="190"/>
      <c r="TEP87" s="190"/>
      <c r="TEQ87" s="190"/>
      <c r="TER87" s="190"/>
      <c r="TES87" s="190"/>
      <c r="TET87" s="190"/>
      <c r="TEU87" s="190"/>
      <c r="TEV87" s="190"/>
      <c r="TEW87" s="190"/>
      <c r="TEX87" s="190"/>
      <c r="TEY87" s="190"/>
      <c r="TEZ87" s="190"/>
      <c r="TFA87" s="190"/>
      <c r="TFB87" s="190"/>
      <c r="TFC87" s="190"/>
      <c r="TFD87" s="190"/>
      <c r="TFE87" s="190"/>
      <c r="TFF87" s="190"/>
      <c r="TFG87" s="190"/>
      <c r="TFH87" s="190"/>
      <c r="TFI87" s="190"/>
      <c r="TFJ87" s="190"/>
      <c r="TFK87" s="190"/>
      <c r="TFL87" s="190"/>
      <c r="TFM87" s="190"/>
      <c r="TFN87" s="190"/>
      <c r="TFO87" s="190"/>
      <c r="TFP87" s="190"/>
      <c r="TFQ87" s="190"/>
      <c r="TFR87" s="190"/>
      <c r="TFS87" s="190"/>
      <c r="TFT87" s="190"/>
      <c r="TFU87" s="190"/>
      <c r="TFV87" s="190"/>
      <c r="TFW87" s="190"/>
      <c r="TFX87" s="190"/>
      <c r="TFY87" s="190"/>
      <c r="TFZ87" s="190"/>
      <c r="TGA87" s="190"/>
      <c r="TGB87" s="190"/>
      <c r="TGC87" s="190"/>
      <c r="TGD87" s="190"/>
      <c r="TGE87" s="190"/>
      <c r="TGF87" s="190"/>
      <c r="TGG87" s="190"/>
      <c r="TGH87" s="190"/>
      <c r="TGI87" s="190"/>
      <c r="TGJ87" s="190"/>
      <c r="TGK87" s="190"/>
      <c r="TGL87" s="190"/>
      <c r="TGM87" s="190"/>
      <c r="TGN87" s="190"/>
      <c r="TGO87" s="190"/>
      <c r="TGP87" s="190"/>
      <c r="TGQ87" s="190"/>
      <c r="TGR87" s="190"/>
      <c r="TGS87" s="190"/>
      <c r="TGT87" s="190"/>
      <c r="TGU87" s="190"/>
      <c r="TGV87" s="190"/>
      <c r="TGW87" s="190"/>
      <c r="TGX87" s="190"/>
      <c r="TGY87" s="190"/>
      <c r="TGZ87" s="190"/>
      <c r="THA87" s="190"/>
      <c r="THB87" s="190"/>
      <c r="THC87" s="190"/>
      <c r="THD87" s="190"/>
      <c r="THE87" s="190"/>
      <c r="THF87" s="190"/>
      <c r="THG87" s="190"/>
      <c r="THH87" s="190"/>
      <c r="THI87" s="190"/>
      <c r="THJ87" s="190"/>
      <c r="THK87" s="190"/>
      <c r="THL87" s="190"/>
      <c r="THM87" s="190"/>
      <c r="THN87" s="190"/>
      <c r="THO87" s="190"/>
      <c r="THP87" s="190"/>
      <c r="THQ87" s="190"/>
      <c r="THR87" s="190"/>
      <c r="THS87" s="190"/>
      <c r="THT87" s="190"/>
      <c r="THU87" s="190"/>
      <c r="THV87" s="190"/>
      <c r="THW87" s="190"/>
      <c r="THX87" s="190"/>
      <c r="THY87" s="190"/>
      <c r="THZ87" s="190"/>
      <c r="TIA87" s="190"/>
      <c r="TIB87" s="190"/>
      <c r="TIC87" s="190"/>
      <c r="TID87" s="190"/>
      <c r="TIE87" s="190"/>
      <c r="TIF87" s="190"/>
      <c r="TIG87" s="190"/>
      <c r="TIH87" s="190"/>
      <c r="TII87" s="190"/>
      <c r="TIJ87" s="190"/>
      <c r="TIK87" s="190"/>
      <c r="TIL87" s="190"/>
      <c r="TIM87" s="190"/>
      <c r="TIN87" s="190"/>
      <c r="TIO87" s="190"/>
      <c r="TIP87" s="190"/>
      <c r="TIQ87" s="190"/>
      <c r="TIR87" s="190"/>
      <c r="TIS87" s="190"/>
      <c r="TIT87" s="190"/>
      <c r="TIU87" s="190"/>
      <c r="TIV87" s="190"/>
      <c r="TIW87" s="190"/>
      <c r="TIX87" s="190"/>
      <c r="TIY87" s="190"/>
      <c r="TIZ87" s="190"/>
      <c r="TJA87" s="190"/>
      <c r="TJB87" s="190"/>
      <c r="TJC87" s="190"/>
      <c r="TJD87" s="190"/>
      <c r="TJE87" s="190"/>
      <c r="TJF87" s="190"/>
      <c r="TJG87" s="190"/>
      <c r="TJH87" s="190"/>
      <c r="TJI87" s="190"/>
      <c r="TJJ87" s="190"/>
      <c r="TJK87" s="190"/>
      <c r="TJL87" s="190"/>
      <c r="TJM87" s="190"/>
      <c r="TJN87" s="190"/>
      <c r="TJO87" s="190"/>
      <c r="TJP87" s="190"/>
      <c r="TJQ87" s="190"/>
      <c r="TJR87" s="190"/>
      <c r="TJS87" s="190"/>
      <c r="TJT87" s="190"/>
      <c r="TJU87" s="190"/>
      <c r="TJV87" s="190"/>
      <c r="TJW87" s="190"/>
      <c r="TJX87" s="190"/>
      <c r="TJY87" s="190"/>
      <c r="TJZ87" s="190"/>
      <c r="TKA87" s="190"/>
      <c r="TKB87" s="190"/>
      <c r="TKC87" s="190"/>
      <c r="TKD87" s="190"/>
      <c r="TKE87" s="190"/>
      <c r="TKF87" s="190"/>
      <c r="TKG87" s="190"/>
      <c r="TKH87" s="190"/>
      <c r="TKI87" s="190"/>
      <c r="TKJ87" s="190"/>
      <c r="TKK87" s="190"/>
      <c r="TKL87" s="190"/>
      <c r="TKM87" s="190"/>
      <c r="TKN87" s="190"/>
      <c r="TKO87" s="190"/>
      <c r="TKP87" s="190"/>
      <c r="TKQ87" s="190"/>
      <c r="TKR87" s="190"/>
      <c r="TKS87" s="190"/>
      <c r="TKT87" s="190"/>
      <c r="TKU87" s="190"/>
      <c r="TKV87" s="190"/>
      <c r="TKW87" s="190"/>
      <c r="TKX87" s="190"/>
      <c r="TKY87" s="190"/>
      <c r="TKZ87" s="190"/>
      <c r="TLA87" s="190"/>
      <c r="TLB87" s="190"/>
      <c r="TLC87" s="190"/>
      <c r="TLD87" s="190"/>
      <c r="TLE87" s="190"/>
      <c r="TLF87" s="190"/>
      <c r="TLG87" s="190"/>
      <c r="TLH87" s="190"/>
      <c r="TLI87" s="190"/>
      <c r="TLJ87" s="190"/>
      <c r="TLK87" s="190"/>
      <c r="TLL87" s="190"/>
      <c r="TLM87" s="190"/>
      <c r="TLN87" s="190"/>
      <c r="TLO87" s="190"/>
      <c r="TLP87" s="190"/>
      <c r="TLQ87" s="190"/>
      <c r="TLR87" s="190"/>
      <c r="TLS87" s="190"/>
      <c r="TLT87" s="190"/>
      <c r="TLU87" s="190"/>
      <c r="TLV87" s="190"/>
      <c r="TLW87" s="190"/>
      <c r="TLX87" s="190"/>
      <c r="TLY87" s="190"/>
      <c r="TLZ87" s="190"/>
      <c r="TMA87" s="190"/>
      <c r="TMB87" s="190"/>
      <c r="TMC87" s="190"/>
      <c r="TMD87" s="190"/>
      <c r="TME87" s="190"/>
      <c r="TMF87" s="190"/>
      <c r="TMG87" s="190"/>
      <c r="TMH87" s="190"/>
      <c r="TMI87" s="190"/>
      <c r="TMJ87" s="190"/>
      <c r="TMK87" s="190"/>
      <c r="TML87" s="190"/>
      <c r="TMM87" s="190"/>
      <c r="TMN87" s="190"/>
      <c r="TMO87" s="190"/>
      <c r="TMP87" s="190"/>
      <c r="TMQ87" s="190"/>
      <c r="TMR87" s="190"/>
      <c r="TMS87" s="190"/>
      <c r="TMT87" s="190"/>
      <c r="TMU87" s="190"/>
      <c r="TMV87" s="190"/>
      <c r="TMW87" s="190"/>
      <c r="TMX87" s="190"/>
      <c r="TMY87" s="190"/>
      <c r="TMZ87" s="190"/>
      <c r="TNA87" s="190"/>
      <c r="TNB87" s="190"/>
      <c r="TNC87" s="190"/>
      <c r="TND87" s="190"/>
      <c r="TNE87" s="190"/>
      <c r="TNF87" s="190"/>
      <c r="TNG87" s="190"/>
      <c r="TNH87" s="190"/>
      <c r="TNI87" s="190"/>
      <c r="TNJ87" s="190"/>
      <c r="TNK87" s="190"/>
      <c r="TNL87" s="190"/>
      <c r="TNM87" s="190"/>
      <c r="TNN87" s="190"/>
      <c r="TNO87" s="190"/>
      <c r="TNP87" s="190"/>
      <c r="TNQ87" s="190"/>
      <c r="TNR87" s="190"/>
      <c r="TNS87" s="190"/>
      <c r="TNT87" s="190"/>
      <c r="TNU87" s="190"/>
      <c r="TNV87" s="190"/>
      <c r="TNW87" s="190"/>
      <c r="TNX87" s="190"/>
      <c r="TNY87" s="190"/>
      <c r="TNZ87" s="190"/>
      <c r="TOA87" s="190"/>
      <c r="TOB87" s="190"/>
      <c r="TOC87" s="190"/>
      <c r="TOD87" s="190"/>
      <c r="TOE87" s="190"/>
      <c r="TOF87" s="190"/>
      <c r="TOG87" s="190"/>
      <c r="TOH87" s="190"/>
      <c r="TOI87" s="190"/>
      <c r="TOJ87" s="190"/>
      <c r="TOK87" s="190"/>
      <c r="TOL87" s="190"/>
      <c r="TOM87" s="190"/>
      <c r="TON87" s="190"/>
      <c r="TOO87" s="190"/>
      <c r="TOP87" s="190"/>
      <c r="TOQ87" s="190"/>
      <c r="TOR87" s="190"/>
      <c r="TOS87" s="190"/>
      <c r="TOT87" s="190"/>
      <c r="TOU87" s="190"/>
      <c r="TOV87" s="190"/>
      <c r="TOW87" s="190"/>
      <c r="TOX87" s="190"/>
      <c r="TOY87" s="190"/>
      <c r="TOZ87" s="190"/>
      <c r="TPA87" s="190"/>
      <c r="TPB87" s="190"/>
      <c r="TPC87" s="190"/>
      <c r="TPD87" s="190"/>
      <c r="TPE87" s="190"/>
      <c r="TPF87" s="190"/>
      <c r="TPG87" s="190"/>
      <c r="TPH87" s="190"/>
      <c r="TPI87" s="190"/>
      <c r="TPJ87" s="190"/>
      <c r="TPK87" s="190"/>
      <c r="TPL87" s="190"/>
      <c r="TPM87" s="190"/>
      <c r="TPN87" s="190"/>
      <c r="TPO87" s="190"/>
      <c r="TPP87" s="190"/>
      <c r="TPQ87" s="190"/>
      <c r="TPR87" s="190"/>
      <c r="TPS87" s="190"/>
      <c r="TPT87" s="190"/>
      <c r="TPU87" s="190"/>
      <c r="TPV87" s="190"/>
      <c r="TPW87" s="190"/>
      <c r="TPX87" s="190"/>
      <c r="TPY87" s="190"/>
      <c r="TPZ87" s="190"/>
      <c r="TQA87" s="190"/>
      <c r="TQB87" s="190"/>
      <c r="TQC87" s="190"/>
      <c r="TQD87" s="190"/>
      <c r="TQE87" s="190"/>
      <c r="TQF87" s="190"/>
      <c r="TQG87" s="190"/>
      <c r="TQH87" s="190"/>
      <c r="TQI87" s="190"/>
      <c r="TQJ87" s="190"/>
      <c r="TQK87" s="190"/>
      <c r="TQL87" s="190"/>
      <c r="TQM87" s="190"/>
      <c r="TQN87" s="190"/>
      <c r="TQO87" s="190"/>
      <c r="TQP87" s="190"/>
      <c r="TQQ87" s="190"/>
      <c r="TQR87" s="190"/>
      <c r="TQS87" s="190"/>
      <c r="TQT87" s="190"/>
      <c r="TQU87" s="190"/>
      <c r="TQV87" s="190"/>
      <c r="TQW87" s="190"/>
      <c r="TQX87" s="190"/>
      <c r="TQY87" s="190"/>
      <c r="TQZ87" s="190"/>
      <c r="TRA87" s="190"/>
      <c r="TRB87" s="190"/>
      <c r="TRC87" s="190"/>
      <c r="TRD87" s="190"/>
      <c r="TRE87" s="190"/>
      <c r="TRF87" s="190"/>
      <c r="TRG87" s="190"/>
      <c r="TRH87" s="190"/>
      <c r="TRI87" s="190"/>
      <c r="TRJ87" s="190"/>
      <c r="TRK87" s="190"/>
      <c r="TRL87" s="190"/>
      <c r="TRM87" s="190"/>
      <c r="TRN87" s="190"/>
      <c r="TRO87" s="190"/>
      <c r="TRP87" s="190"/>
      <c r="TRQ87" s="190"/>
      <c r="TRR87" s="190"/>
      <c r="TRS87" s="190"/>
      <c r="TRT87" s="190"/>
      <c r="TRU87" s="190"/>
      <c r="TRV87" s="190"/>
      <c r="TRW87" s="190"/>
      <c r="TRX87" s="190"/>
      <c r="TRY87" s="190"/>
      <c r="TRZ87" s="190"/>
      <c r="TSA87" s="190"/>
      <c r="TSB87" s="190"/>
      <c r="TSC87" s="190"/>
      <c r="TSD87" s="190"/>
      <c r="TSE87" s="190"/>
      <c r="TSF87" s="190"/>
      <c r="TSG87" s="190"/>
      <c r="TSH87" s="190"/>
      <c r="TSI87" s="190"/>
      <c r="TSJ87" s="190"/>
      <c r="TSK87" s="190"/>
      <c r="TSL87" s="190"/>
      <c r="TSM87" s="190"/>
      <c r="TSN87" s="190"/>
      <c r="TSO87" s="190"/>
      <c r="TSP87" s="190"/>
      <c r="TSQ87" s="190"/>
      <c r="TSR87" s="190"/>
      <c r="TSS87" s="190"/>
      <c r="TST87" s="190"/>
      <c r="TSU87" s="190"/>
      <c r="TSV87" s="190"/>
      <c r="TSW87" s="190"/>
      <c r="TSX87" s="190"/>
      <c r="TSY87" s="190"/>
      <c r="TSZ87" s="190"/>
      <c r="TTA87" s="190"/>
      <c r="TTB87" s="190"/>
      <c r="TTC87" s="190"/>
      <c r="TTD87" s="190"/>
      <c r="TTE87" s="190"/>
      <c r="TTF87" s="190"/>
      <c r="TTG87" s="190"/>
      <c r="TTH87" s="190"/>
      <c r="TTI87" s="190"/>
      <c r="TTJ87" s="190"/>
      <c r="TTK87" s="190"/>
      <c r="TTL87" s="190"/>
      <c r="TTM87" s="190"/>
      <c r="TTN87" s="190"/>
      <c r="TTO87" s="190"/>
      <c r="TTP87" s="190"/>
      <c r="TTQ87" s="190"/>
      <c r="TTR87" s="190"/>
      <c r="TTS87" s="190"/>
      <c r="TTT87" s="190"/>
      <c r="TTU87" s="190"/>
      <c r="TTV87" s="190"/>
      <c r="TTW87" s="190"/>
      <c r="TTX87" s="190"/>
      <c r="TTY87" s="190"/>
      <c r="TTZ87" s="190"/>
      <c r="TUA87" s="190"/>
      <c r="TUB87" s="190"/>
      <c r="TUC87" s="190"/>
      <c r="TUD87" s="190"/>
      <c r="TUE87" s="190"/>
      <c r="TUF87" s="190"/>
      <c r="TUG87" s="190"/>
      <c r="TUH87" s="190"/>
      <c r="TUI87" s="190"/>
      <c r="TUJ87" s="190"/>
      <c r="TUK87" s="190"/>
      <c r="TUL87" s="190"/>
      <c r="TUM87" s="190"/>
      <c r="TUN87" s="190"/>
      <c r="TUO87" s="190"/>
      <c r="TUP87" s="190"/>
      <c r="TUQ87" s="190"/>
      <c r="TUR87" s="190"/>
      <c r="TUS87" s="190"/>
      <c r="TUT87" s="190"/>
      <c r="TUU87" s="190"/>
      <c r="TUV87" s="190"/>
      <c r="TUW87" s="190"/>
      <c r="TUX87" s="190"/>
      <c r="TUY87" s="190"/>
      <c r="TUZ87" s="190"/>
      <c r="TVA87" s="190"/>
      <c r="TVB87" s="190"/>
      <c r="TVC87" s="190"/>
      <c r="TVD87" s="190"/>
      <c r="TVE87" s="190"/>
      <c r="TVF87" s="190"/>
      <c r="TVG87" s="190"/>
      <c r="TVH87" s="190"/>
      <c r="TVI87" s="190"/>
      <c r="TVJ87" s="190"/>
      <c r="TVK87" s="190"/>
      <c r="TVL87" s="190"/>
      <c r="TVM87" s="190"/>
      <c r="TVN87" s="190"/>
      <c r="TVO87" s="190"/>
      <c r="TVP87" s="190"/>
      <c r="TVQ87" s="190"/>
      <c r="TVR87" s="190"/>
      <c r="TVS87" s="190"/>
      <c r="TVT87" s="190"/>
      <c r="TVU87" s="190"/>
      <c r="TVV87" s="190"/>
      <c r="TVW87" s="190"/>
      <c r="TVX87" s="190"/>
      <c r="TVY87" s="190"/>
      <c r="TVZ87" s="190"/>
      <c r="TWA87" s="190"/>
      <c r="TWB87" s="190"/>
      <c r="TWC87" s="190"/>
      <c r="TWD87" s="190"/>
      <c r="TWE87" s="190"/>
      <c r="TWF87" s="190"/>
      <c r="TWG87" s="190"/>
      <c r="TWH87" s="190"/>
      <c r="TWI87" s="190"/>
      <c r="TWJ87" s="190"/>
      <c r="TWK87" s="190"/>
      <c r="TWL87" s="190"/>
      <c r="TWM87" s="190"/>
      <c r="TWN87" s="190"/>
      <c r="TWO87" s="190"/>
      <c r="TWP87" s="190"/>
      <c r="TWQ87" s="190"/>
      <c r="TWR87" s="190"/>
      <c r="TWS87" s="190"/>
      <c r="TWT87" s="190"/>
      <c r="TWU87" s="190"/>
      <c r="TWV87" s="190"/>
      <c r="TWW87" s="190"/>
      <c r="TWX87" s="190"/>
      <c r="TWY87" s="190"/>
      <c r="TWZ87" s="190"/>
      <c r="TXA87" s="190"/>
      <c r="TXB87" s="190"/>
      <c r="TXC87" s="190"/>
      <c r="TXD87" s="190"/>
      <c r="TXE87" s="190"/>
      <c r="TXF87" s="190"/>
      <c r="TXG87" s="190"/>
      <c r="TXH87" s="190"/>
      <c r="TXI87" s="190"/>
      <c r="TXJ87" s="190"/>
      <c r="TXK87" s="190"/>
      <c r="TXL87" s="190"/>
      <c r="TXM87" s="190"/>
      <c r="TXN87" s="190"/>
      <c r="TXO87" s="190"/>
      <c r="TXP87" s="190"/>
      <c r="TXQ87" s="190"/>
      <c r="TXR87" s="190"/>
      <c r="TXS87" s="190"/>
      <c r="TXT87" s="190"/>
      <c r="TXU87" s="190"/>
      <c r="TXV87" s="190"/>
      <c r="TXW87" s="190"/>
      <c r="TXX87" s="190"/>
      <c r="TXY87" s="190"/>
      <c r="TXZ87" s="190"/>
      <c r="TYA87" s="190"/>
      <c r="TYB87" s="190"/>
      <c r="TYC87" s="190"/>
      <c r="TYD87" s="190"/>
      <c r="TYE87" s="190"/>
      <c r="TYF87" s="190"/>
      <c r="TYG87" s="190"/>
      <c r="TYH87" s="190"/>
      <c r="TYI87" s="190"/>
      <c r="TYJ87" s="190"/>
      <c r="TYK87" s="190"/>
      <c r="TYL87" s="190"/>
      <c r="TYM87" s="190"/>
      <c r="TYN87" s="190"/>
      <c r="TYO87" s="190"/>
      <c r="TYP87" s="190"/>
      <c r="TYQ87" s="190"/>
      <c r="TYR87" s="190"/>
      <c r="TYS87" s="190"/>
      <c r="TYT87" s="190"/>
      <c r="TYU87" s="190"/>
      <c r="TYV87" s="190"/>
      <c r="TYW87" s="190"/>
      <c r="TYX87" s="190"/>
      <c r="TYY87" s="190"/>
      <c r="TYZ87" s="190"/>
      <c r="TZA87" s="190"/>
      <c r="TZB87" s="190"/>
      <c r="TZC87" s="190"/>
      <c r="TZD87" s="190"/>
      <c r="TZE87" s="190"/>
      <c r="TZF87" s="190"/>
      <c r="TZG87" s="190"/>
      <c r="TZH87" s="190"/>
      <c r="TZI87" s="190"/>
      <c r="TZJ87" s="190"/>
      <c r="TZK87" s="190"/>
      <c r="TZL87" s="190"/>
      <c r="TZM87" s="190"/>
      <c r="TZN87" s="190"/>
      <c r="TZO87" s="190"/>
      <c r="TZP87" s="190"/>
      <c r="TZQ87" s="190"/>
      <c r="TZR87" s="190"/>
      <c r="TZS87" s="190"/>
      <c r="TZT87" s="190"/>
      <c r="TZU87" s="190"/>
      <c r="TZV87" s="190"/>
      <c r="TZW87" s="190"/>
      <c r="TZX87" s="190"/>
      <c r="TZY87" s="190"/>
      <c r="TZZ87" s="190"/>
      <c r="UAA87" s="190"/>
      <c r="UAB87" s="190"/>
      <c r="UAC87" s="190"/>
      <c r="UAD87" s="190"/>
      <c r="UAE87" s="190"/>
      <c r="UAF87" s="190"/>
      <c r="UAG87" s="190"/>
      <c r="UAH87" s="190"/>
      <c r="UAI87" s="190"/>
      <c r="UAJ87" s="190"/>
      <c r="UAK87" s="190"/>
      <c r="UAL87" s="190"/>
      <c r="UAM87" s="190"/>
      <c r="UAN87" s="190"/>
      <c r="UAO87" s="190"/>
      <c r="UAP87" s="190"/>
      <c r="UAQ87" s="190"/>
      <c r="UAR87" s="190"/>
      <c r="UAS87" s="190"/>
      <c r="UAT87" s="190"/>
      <c r="UAU87" s="190"/>
      <c r="UAV87" s="190"/>
      <c r="UAW87" s="190"/>
      <c r="UAX87" s="190"/>
      <c r="UAY87" s="190"/>
      <c r="UAZ87" s="190"/>
      <c r="UBA87" s="190"/>
      <c r="UBB87" s="190"/>
      <c r="UBC87" s="190"/>
      <c r="UBD87" s="190"/>
      <c r="UBE87" s="190"/>
      <c r="UBF87" s="190"/>
      <c r="UBG87" s="190"/>
      <c r="UBH87" s="190"/>
      <c r="UBI87" s="190"/>
      <c r="UBJ87" s="190"/>
      <c r="UBK87" s="190"/>
      <c r="UBL87" s="190"/>
      <c r="UBM87" s="190"/>
      <c r="UBN87" s="190"/>
      <c r="UBO87" s="190"/>
      <c r="UBP87" s="190"/>
      <c r="UBQ87" s="190"/>
      <c r="UBR87" s="190"/>
      <c r="UBS87" s="190"/>
      <c r="UBT87" s="190"/>
      <c r="UBU87" s="190"/>
      <c r="UBV87" s="190"/>
      <c r="UBW87" s="190"/>
      <c r="UBX87" s="190"/>
      <c r="UBY87" s="190"/>
      <c r="UBZ87" s="190"/>
      <c r="UCA87" s="190"/>
      <c r="UCB87" s="190"/>
      <c r="UCC87" s="190"/>
      <c r="UCD87" s="190"/>
      <c r="UCE87" s="190"/>
      <c r="UCF87" s="190"/>
      <c r="UCG87" s="190"/>
      <c r="UCH87" s="190"/>
      <c r="UCI87" s="190"/>
      <c r="UCJ87" s="190"/>
      <c r="UCK87" s="190"/>
      <c r="UCL87" s="190"/>
      <c r="UCM87" s="190"/>
      <c r="UCN87" s="190"/>
      <c r="UCO87" s="190"/>
      <c r="UCP87" s="190"/>
      <c r="UCQ87" s="190"/>
      <c r="UCR87" s="190"/>
      <c r="UCS87" s="190"/>
      <c r="UCT87" s="190"/>
      <c r="UCU87" s="190"/>
      <c r="UCV87" s="190"/>
      <c r="UCW87" s="190"/>
      <c r="UCX87" s="190"/>
      <c r="UCY87" s="190"/>
      <c r="UCZ87" s="190"/>
      <c r="UDA87" s="190"/>
      <c r="UDB87" s="190"/>
      <c r="UDC87" s="190"/>
      <c r="UDD87" s="190"/>
      <c r="UDE87" s="190"/>
      <c r="UDF87" s="190"/>
      <c r="UDG87" s="190"/>
      <c r="UDH87" s="190"/>
      <c r="UDI87" s="190"/>
      <c r="UDJ87" s="190"/>
      <c r="UDK87" s="190"/>
      <c r="UDL87" s="190"/>
      <c r="UDM87" s="190"/>
      <c r="UDN87" s="190"/>
      <c r="UDO87" s="190"/>
      <c r="UDP87" s="190"/>
      <c r="UDQ87" s="190"/>
      <c r="UDR87" s="190"/>
      <c r="UDS87" s="190"/>
      <c r="UDT87" s="190"/>
      <c r="UDU87" s="190"/>
      <c r="UDV87" s="190"/>
      <c r="UDW87" s="190"/>
      <c r="UDX87" s="190"/>
      <c r="UDY87" s="190"/>
      <c r="UDZ87" s="190"/>
      <c r="UEA87" s="190"/>
      <c r="UEB87" s="190"/>
      <c r="UEC87" s="190"/>
      <c r="UED87" s="190"/>
      <c r="UEE87" s="190"/>
      <c r="UEF87" s="190"/>
      <c r="UEG87" s="190"/>
      <c r="UEH87" s="190"/>
      <c r="UEI87" s="190"/>
      <c r="UEJ87" s="190"/>
      <c r="UEK87" s="190"/>
      <c r="UEL87" s="190"/>
      <c r="UEM87" s="190"/>
      <c r="UEN87" s="190"/>
      <c r="UEO87" s="190"/>
      <c r="UEP87" s="190"/>
      <c r="UEQ87" s="190"/>
      <c r="UER87" s="190"/>
      <c r="UES87" s="190"/>
      <c r="UET87" s="190"/>
      <c r="UEU87" s="190"/>
      <c r="UEV87" s="190"/>
      <c r="UEW87" s="190"/>
      <c r="UEX87" s="190"/>
      <c r="UEY87" s="190"/>
      <c r="UEZ87" s="190"/>
      <c r="UFA87" s="190"/>
      <c r="UFB87" s="190"/>
      <c r="UFC87" s="190"/>
      <c r="UFD87" s="190"/>
      <c r="UFE87" s="190"/>
      <c r="UFF87" s="190"/>
      <c r="UFG87" s="190"/>
      <c r="UFH87" s="190"/>
      <c r="UFI87" s="190"/>
      <c r="UFJ87" s="190"/>
      <c r="UFK87" s="190"/>
      <c r="UFL87" s="190"/>
      <c r="UFM87" s="190"/>
      <c r="UFN87" s="190"/>
      <c r="UFO87" s="190"/>
      <c r="UFP87" s="190"/>
      <c r="UFQ87" s="190"/>
      <c r="UFR87" s="190"/>
      <c r="UFS87" s="190"/>
      <c r="UFT87" s="190"/>
      <c r="UFU87" s="190"/>
      <c r="UFV87" s="190"/>
      <c r="UFW87" s="190"/>
      <c r="UFX87" s="190"/>
      <c r="UFY87" s="190"/>
      <c r="UFZ87" s="190"/>
      <c r="UGA87" s="190"/>
      <c r="UGB87" s="190"/>
      <c r="UGC87" s="190"/>
      <c r="UGD87" s="190"/>
      <c r="UGE87" s="190"/>
      <c r="UGF87" s="190"/>
      <c r="UGG87" s="190"/>
      <c r="UGH87" s="190"/>
      <c r="UGI87" s="190"/>
      <c r="UGJ87" s="190"/>
      <c r="UGK87" s="190"/>
      <c r="UGL87" s="190"/>
      <c r="UGM87" s="190"/>
      <c r="UGN87" s="190"/>
      <c r="UGO87" s="190"/>
      <c r="UGP87" s="190"/>
      <c r="UGQ87" s="190"/>
      <c r="UGR87" s="190"/>
      <c r="UGS87" s="190"/>
      <c r="UGT87" s="190"/>
      <c r="UGU87" s="190"/>
      <c r="UGV87" s="190"/>
      <c r="UGW87" s="190"/>
      <c r="UGX87" s="190"/>
      <c r="UGY87" s="190"/>
      <c r="UGZ87" s="190"/>
      <c r="UHA87" s="190"/>
      <c r="UHB87" s="190"/>
      <c r="UHC87" s="190"/>
      <c r="UHD87" s="190"/>
      <c r="UHE87" s="190"/>
      <c r="UHF87" s="190"/>
      <c r="UHG87" s="190"/>
      <c r="UHH87" s="190"/>
      <c r="UHI87" s="190"/>
      <c r="UHJ87" s="190"/>
      <c r="UHK87" s="190"/>
      <c r="UHL87" s="190"/>
      <c r="UHM87" s="190"/>
      <c r="UHN87" s="190"/>
      <c r="UHO87" s="190"/>
      <c r="UHP87" s="190"/>
      <c r="UHQ87" s="190"/>
      <c r="UHR87" s="190"/>
      <c r="UHS87" s="190"/>
      <c r="UHT87" s="190"/>
      <c r="UHU87" s="190"/>
      <c r="UHV87" s="190"/>
      <c r="UHW87" s="190"/>
      <c r="UHX87" s="190"/>
      <c r="UHY87" s="190"/>
      <c r="UHZ87" s="190"/>
      <c r="UIA87" s="190"/>
      <c r="UIB87" s="190"/>
      <c r="UIC87" s="190"/>
      <c r="UID87" s="190"/>
      <c r="UIE87" s="190"/>
      <c r="UIF87" s="190"/>
      <c r="UIG87" s="190"/>
      <c r="UIH87" s="190"/>
      <c r="UII87" s="190"/>
      <c r="UIJ87" s="190"/>
      <c r="UIK87" s="190"/>
      <c r="UIL87" s="190"/>
      <c r="UIM87" s="190"/>
      <c r="UIN87" s="190"/>
      <c r="UIO87" s="190"/>
      <c r="UIP87" s="190"/>
      <c r="UIQ87" s="190"/>
      <c r="UIR87" s="190"/>
      <c r="UIS87" s="190"/>
      <c r="UIT87" s="190"/>
      <c r="UIU87" s="190"/>
      <c r="UIV87" s="190"/>
      <c r="UIW87" s="190"/>
      <c r="UIX87" s="190"/>
      <c r="UIY87" s="190"/>
      <c r="UIZ87" s="190"/>
      <c r="UJA87" s="190"/>
      <c r="UJB87" s="190"/>
      <c r="UJC87" s="190"/>
      <c r="UJD87" s="190"/>
      <c r="UJE87" s="190"/>
      <c r="UJF87" s="190"/>
      <c r="UJG87" s="190"/>
      <c r="UJH87" s="190"/>
      <c r="UJI87" s="190"/>
      <c r="UJJ87" s="190"/>
      <c r="UJK87" s="190"/>
      <c r="UJL87" s="190"/>
      <c r="UJM87" s="190"/>
      <c r="UJN87" s="190"/>
      <c r="UJO87" s="190"/>
      <c r="UJP87" s="190"/>
      <c r="UJQ87" s="190"/>
      <c r="UJR87" s="190"/>
      <c r="UJS87" s="190"/>
      <c r="UJT87" s="190"/>
      <c r="UJU87" s="190"/>
      <c r="UJV87" s="190"/>
      <c r="UJW87" s="190"/>
      <c r="UJX87" s="190"/>
      <c r="UJY87" s="190"/>
      <c r="UJZ87" s="190"/>
      <c r="UKA87" s="190"/>
      <c r="UKB87" s="190"/>
      <c r="UKC87" s="190"/>
      <c r="UKD87" s="190"/>
      <c r="UKE87" s="190"/>
      <c r="UKF87" s="190"/>
      <c r="UKG87" s="190"/>
      <c r="UKH87" s="190"/>
      <c r="UKI87" s="190"/>
      <c r="UKJ87" s="190"/>
      <c r="UKK87" s="190"/>
      <c r="UKL87" s="190"/>
      <c r="UKM87" s="190"/>
      <c r="UKN87" s="190"/>
      <c r="UKO87" s="190"/>
      <c r="UKP87" s="190"/>
      <c r="UKQ87" s="190"/>
      <c r="UKR87" s="190"/>
      <c r="UKS87" s="190"/>
      <c r="UKT87" s="190"/>
      <c r="UKU87" s="190"/>
      <c r="UKV87" s="190"/>
      <c r="UKW87" s="190"/>
      <c r="UKX87" s="190"/>
      <c r="UKY87" s="190"/>
      <c r="UKZ87" s="190"/>
      <c r="ULA87" s="190"/>
      <c r="ULB87" s="190"/>
      <c r="ULC87" s="190"/>
      <c r="ULD87" s="190"/>
      <c r="ULE87" s="190"/>
      <c r="ULF87" s="190"/>
      <c r="ULG87" s="190"/>
      <c r="ULH87" s="190"/>
      <c r="ULI87" s="190"/>
      <c r="ULJ87" s="190"/>
      <c r="ULK87" s="190"/>
      <c r="ULL87" s="190"/>
      <c r="ULM87" s="190"/>
      <c r="ULN87" s="190"/>
      <c r="ULO87" s="190"/>
      <c r="ULP87" s="190"/>
      <c r="ULQ87" s="190"/>
      <c r="ULR87" s="190"/>
      <c r="ULS87" s="190"/>
      <c r="ULT87" s="190"/>
      <c r="ULU87" s="190"/>
      <c r="ULV87" s="190"/>
      <c r="ULW87" s="190"/>
      <c r="ULX87" s="190"/>
      <c r="ULY87" s="190"/>
      <c r="ULZ87" s="190"/>
      <c r="UMA87" s="190"/>
      <c r="UMB87" s="190"/>
      <c r="UMC87" s="190"/>
      <c r="UMD87" s="190"/>
      <c r="UME87" s="190"/>
      <c r="UMF87" s="190"/>
      <c r="UMG87" s="190"/>
      <c r="UMH87" s="190"/>
      <c r="UMI87" s="190"/>
      <c r="UMJ87" s="190"/>
      <c r="UMK87" s="190"/>
      <c r="UML87" s="190"/>
      <c r="UMM87" s="190"/>
      <c r="UMN87" s="190"/>
      <c r="UMO87" s="190"/>
      <c r="UMP87" s="190"/>
      <c r="UMQ87" s="190"/>
      <c r="UMR87" s="190"/>
      <c r="UMS87" s="190"/>
      <c r="UMT87" s="190"/>
      <c r="UMU87" s="190"/>
      <c r="UMV87" s="190"/>
      <c r="UMW87" s="190"/>
      <c r="UMX87" s="190"/>
      <c r="UMY87" s="190"/>
      <c r="UMZ87" s="190"/>
      <c r="UNA87" s="190"/>
      <c r="UNB87" s="190"/>
      <c r="UNC87" s="190"/>
      <c r="UND87" s="190"/>
      <c r="UNE87" s="190"/>
      <c r="UNF87" s="190"/>
      <c r="UNG87" s="190"/>
      <c r="UNH87" s="190"/>
      <c r="UNI87" s="190"/>
      <c r="UNJ87" s="190"/>
      <c r="UNK87" s="190"/>
      <c r="UNL87" s="190"/>
      <c r="UNM87" s="190"/>
      <c r="UNN87" s="190"/>
      <c r="UNO87" s="190"/>
      <c r="UNP87" s="190"/>
      <c r="UNQ87" s="190"/>
      <c r="UNR87" s="190"/>
      <c r="UNS87" s="190"/>
      <c r="UNT87" s="190"/>
      <c r="UNU87" s="190"/>
      <c r="UNV87" s="190"/>
      <c r="UNW87" s="190"/>
      <c r="UNX87" s="190"/>
      <c r="UNY87" s="190"/>
      <c r="UNZ87" s="190"/>
      <c r="UOA87" s="190"/>
      <c r="UOB87" s="190"/>
      <c r="UOC87" s="190"/>
      <c r="UOD87" s="190"/>
      <c r="UOE87" s="190"/>
      <c r="UOF87" s="190"/>
      <c r="UOG87" s="190"/>
      <c r="UOH87" s="190"/>
      <c r="UOI87" s="190"/>
      <c r="UOJ87" s="190"/>
      <c r="UOK87" s="190"/>
      <c r="UOL87" s="190"/>
      <c r="UOM87" s="190"/>
      <c r="UON87" s="190"/>
      <c r="UOO87" s="190"/>
      <c r="UOP87" s="190"/>
      <c r="UOQ87" s="190"/>
      <c r="UOR87" s="190"/>
      <c r="UOS87" s="190"/>
      <c r="UOT87" s="190"/>
      <c r="UOU87" s="190"/>
      <c r="UOV87" s="190"/>
      <c r="UOW87" s="190"/>
      <c r="UOX87" s="190"/>
      <c r="UOY87" s="190"/>
      <c r="UOZ87" s="190"/>
      <c r="UPA87" s="190"/>
      <c r="UPB87" s="190"/>
      <c r="UPC87" s="190"/>
      <c r="UPD87" s="190"/>
      <c r="UPE87" s="190"/>
      <c r="UPF87" s="190"/>
      <c r="UPG87" s="190"/>
      <c r="UPH87" s="190"/>
      <c r="UPI87" s="190"/>
      <c r="UPJ87" s="190"/>
      <c r="UPK87" s="190"/>
      <c r="UPL87" s="190"/>
      <c r="UPM87" s="190"/>
      <c r="UPN87" s="190"/>
      <c r="UPO87" s="190"/>
      <c r="UPP87" s="190"/>
      <c r="UPQ87" s="190"/>
      <c r="UPR87" s="190"/>
      <c r="UPS87" s="190"/>
      <c r="UPT87" s="190"/>
      <c r="UPU87" s="190"/>
      <c r="UPV87" s="190"/>
      <c r="UPW87" s="190"/>
      <c r="UPX87" s="190"/>
      <c r="UPY87" s="190"/>
      <c r="UPZ87" s="190"/>
      <c r="UQA87" s="190"/>
      <c r="UQB87" s="190"/>
      <c r="UQC87" s="190"/>
      <c r="UQD87" s="190"/>
      <c r="UQE87" s="190"/>
      <c r="UQF87" s="190"/>
      <c r="UQG87" s="190"/>
      <c r="UQH87" s="190"/>
      <c r="UQI87" s="190"/>
      <c r="UQJ87" s="190"/>
      <c r="UQK87" s="190"/>
      <c r="UQL87" s="190"/>
      <c r="UQM87" s="190"/>
      <c r="UQN87" s="190"/>
      <c r="UQO87" s="190"/>
      <c r="UQP87" s="190"/>
      <c r="UQQ87" s="190"/>
      <c r="UQR87" s="190"/>
      <c r="UQS87" s="190"/>
      <c r="UQT87" s="190"/>
      <c r="UQU87" s="190"/>
      <c r="UQV87" s="190"/>
      <c r="UQW87" s="190"/>
      <c r="UQX87" s="190"/>
      <c r="UQY87" s="190"/>
      <c r="UQZ87" s="190"/>
      <c r="URA87" s="190"/>
      <c r="URB87" s="190"/>
      <c r="URC87" s="190"/>
      <c r="URD87" s="190"/>
      <c r="URE87" s="190"/>
      <c r="URF87" s="190"/>
      <c r="URG87" s="190"/>
      <c r="URH87" s="190"/>
      <c r="URI87" s="190"/>
      <c r="URJ87" s="190"/>
      <c r="URK87" s="190"/>
      <c r="URL87" s="190"/>
      <c r="URM87" s="190"/>
      <c r="URN87" s="190"/>
      <c r="URO87" s="190"/>
      <c r="URP87" s="190"/>
      <c r="URQ87" s="190"/>
      <c r="URR87" s="190"/>
      <c r="URS87" s="190"/>
      <c r="URT87" s="190"/>
      <c r="URU87" s="190"/>
      <c r="URV87" s="190"/>
      <c r="URW87" s="190"/>
      <c r="URX87" s="190"/>
      <c r="URY87" s="190"/>
      <c r="URZ87" s="190"/>
      <c r="USA87" s="190"/>
      <c r="USB87" s="190"/>
      <c r="USC87" s="190"/>
      <c r="USD87" s="190"/>
      <c r="USE87" s="190"/>
      <c r="USF87" s="190"/>
      <c r="USG87" s="190"/>
      <c r="USH87" s="190"/>
      <c r="USI87" s="190"/>
      <c r="USJ87" s="190"/>
      <c r="USK87" s="190"/>
      <c r="USL87" s="190"/>
      <c r="USM87" s="190"/>
      <c r="USN87" s="190"/>
      <c r="USO87" s="190"/>
      <c r="USP87" s="190"/>
      <c r="USQ87" s="190"/>
      <c r="USR87" s="190"/>
      <c r="USS87" s="190"/>
      <c r="UST87" s="190"/>
      <c r="USU87" s="190"/>
      <c r="USV87" s="190"/>
      <c r="USW87" s="190"/>
      <c r="USX87" s="190"/>
      <c r="USY87" s="190"/>
      <c r="USZ87" s="190"/>
      <c r="UTA87" s="190"/>
      <c r="UTB87" s="190"/>
      <c r="UTC87" s="190"/>
      <c r="UTD87" s="190"/>
      <c r="UTE87" s="190"/>
      <c r="UTF87" s="190"/>
      <c r="UTG87" s="190"/>
      <c r="UTH87" s="190"/>
      <c r="UTI87" s="190"/>
      <c r="UTJ87" s="190"/>
      <c r="UTK87" s="190"/>
      <c r="UTL87" s="190"/>
      <c r="UTM87" s="190"/>
      <c r="UTN87" s="190"/>
      <c r="UTO87" s="190"/>
      <c r="UTP87" s="190"/>
      <c r="UTQ87" s="190"/>
      <c r="UTR87" s="190"/>
      <c r="UTS87" s="190"/>
      <c r="UTT87" s="190"/>
      <c r="UTU87" s="190"/>
      <c r="UTV87" s="190"/>
      <c r="UTW87" s="190"/>
      <c r="UTX87" s="190"/>
      <c r="UTY87" s="190"/>
      <c r="UTZ87" s="190"/>
      <c r="UUA87" s="190"/>
      <c r="UUB87" s="190"/>
      <c r="UUC87" s="190"/>
      <c r="UUD87" s="190"/>
      <c r="UUE87" s="190"/>
      <c r="UUF87" s="190"/>
      <c r="UUG87" s="190"/>
      <c r="UUH87" s="190"/>
      <c r="UUI87" s="190"/>
      <c r="UUJ87" s="190"/>
      <c r="UUK87" s="190"/>
      <c r="UUL87" s="190"/>
      <c r="UUM87" s="190"/>
      <c r="UUN87" s="190"/>
      <c r="UUO87" s="190"/>
      <c r="UUP87" s="190"/>
      <c r="UUQ87" s="190"/>
      <c r="UUR87" s="190"/>
      <c r="UUS87" s="190"/>
      <c r="UUT87" s="190"/>
      <c r="UUU87" s="190"/>
      <c r="UUV87" s="190"/>
      <c r="UUW87" s="190"/>
      <c r="UUX87" s="190"/>
      <c r="UUY87" s="190"/>
      <c r="UUZ87" s="190"/>
      <c r="UVA87" s="190"/>
      <c r="UVB87" s="190"/>
      <c r="UVC87" s="190"/>
      <c r="UVD87" s="190"/>
      <c r="UVE87" s="190"/>
      <c r="UVF87" s="190"/>
      <c r="UVG87" s="190"/>
      <c r="UVH87" s="190"/>
      <c r="UVI87" s="190"/>
      <c r="UVJ87" s="190"/>
      <c r="UVK87" s="190"/>
      <c r="UVL87" s="190"/>
      <c r="UVM87" s="190"/>
      <c r="UVN87" s="190"/>
      <c r="UVO87" s="190"/>
      <c r="UVP87" s="190"/>
      <c r="UVQ87" s="190"/>
      <c r="UVR87" s="190"/>
      <c r="UVS87" s="190"/>
      <c r="UVT87" s="190"/>
      <c r="UVU87" s="190"/>
      <c r="UVV87" s="190"/>
      <c r="UVW87" s="190"/>
      <c r="UVX87" s="190"/>
      <c r="UVY87" s="190"/>
      <c r="UVZ87" s="190"/>
      <c r="UWA87" s="190"/>
      <c r="UWB87" s="190"/>
      <c r="UWC87" s="190"/>
      <c r="UWD87" s="190"/>
      <c r="UWE87" s="190"/>
      <c r="UWF87" s="190"/>
      <c r="UWG87" s="190"/>
      <c r="UWH87" s="190"/>
      <c r="UWI87" s="190"/>
      <c r="UWJ87" s="190"/>
      <c r="UWK87" s="190"/>
      <c r="UWL87" s="190"/>
      <c r="UWM87" s="190"/>
      <c r="UWN87" s="190"/>
      <c r="UWO87" s="190"/>
      <c r="UWP87" s="190"/>
      <c r="UWQ87" s="190"/>
      <c r="UWR87" s="190"/>
      <c r="UWS87" s="190"/>
      <c r="UWT87" s="190"/>
      <c r="UWU87" s="190"/>
      <c r="UWV87" s="190"/>
      <c r="UWW87" s="190"/>
      <c r="UWX87" s="190"/>
      <c r="UWY87" s="190"/>
      <c r="UWZ87" s="190"/>
      <c r="UXA87" s="190"/>
      <c r="UXB87" s="190"/>
      <c r="UXC87" s="190"/>
      <c r="UXD87" s="190"/>
      <c r="UXE87" s="190"/>
      <c r="UXF87" s="190"/>
      <c r="UXG87" s="190"/>
      <c r="UXH87" s="190"/>
      <c r="UXI87" s="190"/>
      <c r="UXJ87" s="190"/>
      <c r="UXK87" s="190"/>
      <c r="UXL87" s="190"/>
      <c r="UXM87" s="190"/>
      <c r="UXN87" s="190"/>
      <c r="UXO87" s="190"/>
      <c r="UXP87" s="190"/>
      <c r="UXQ87" s="190"/>
      <c r="UXR87" s="190"/>
      <c r="UXS87" s="190"/>
      <c r="UXT87" s="190"/>
      <c r="UXU87" s="190"/>
      <c r="UXV87" s="190"/>
      <c r="UXW87" s="190"/>
      <c r="UXX87" s="190"/>
      <c r="UXY87" s="190"/>
      <c r="UXZ87" s="190"/>
      <c r="UYA87" s="190"/>
      <c r="UYB87" s="190"/>
      <c r="UYC87" s="190"/>
      <c r="UYD87" s="190"/>
      <c r="UYE87" s="190"/>
      <c r="UYF87" s="190"/>
      <c r="UYG87" s="190"/>
      <c r="UYH87" s="190"/>
      <c r="UYI87" s="190"/>
      <c r="UYJ87" s="190"/>
      <c r="UYK87" s="190"/>
      <c r="UYL87" s="190"/>
      <c r="UYM87" s="190"/>
      <c r="UYN87" s="190"/>
      <c r="UYO87" s="190"/>
      <c r="UYP87" s="190"/>
      <c r="UYQ87" s="190"/>
      <c r="UYR87" s="190"/>
      <c r="UYS87" s="190"/>
      <c r="UYT87" s="190"/>
      <c r="UYU87" s="190"/>
      <c r="UYV87" s="190"/>
      <c r="UYW87" s="190"/>
      <c r="UYX87" s="190"/>
      <c r="UYY87" s="190"/>
      <c r="UYZ87" s="190"/>
      <c r="UZA87" s="190"/>
      <c r="UZB87" s="190"/>
      <c r="UZC87" s="190"/>
      <c r="UZD87" s="190"/>
      <c r="UZE87" s="190"/>
      <c r="UZF87" s="190"/>
      <c r="UZG87" s="190"/>
      <c r="UZH87" s="190"/>
      <c r="UZI87" s="190"/>
      <c r="UZJ87" s="190"/>
      <c r="UZK87" s="190"/>
      <c r="UZL87" s="190"/>
      <c r="UZM87" s="190"/>
      <c r="UZN87" s="190"/>
      <c r="UZO87" s="190"/>
      <c r="UZP87" s="190"/>
      <c r="UZQ87" s="190"/>
      <c r="UZR87" s="190"/>
      <c r="UZS87" s="190"/>
      <c r="UZT87" s="190"/>
      <c r="UZU87" s="190"/>
      <c r="UZV87" s="190"/>
      <c r="UZW87" s="190"/>
      <c r="UZX87" s="190"/>
      <c r="UZY87" s="190"/>
      <c r="UZZ87" s="190"/>
      <c r="VAA87" s="190"/>
      <c r="VAB87" s="190"/>
      <c r="VAC87" s="190"/>
      <c r="VAD87" s="190"/>
      <c r="VAE87" s="190"/>
      <c r="VAF87" s="190"/>
      <c r="VAG87" s="190"/>
      <c r="VAH87" s="190"/>
      <c r="VAI87" s="190"/>
      <c r="VAJ87" s="190"/>
      <c r="VAK87" s="190"/>
      <c r="VAL87" s="190"/>
      <c r="VAM87" s="190"/>
      <c r="VAN87" s="190"/>
      <c r="VAO87" s="190"/>
      <c r="VAP87" s="190"/>
      <c r="VAQ87" s="190"/>
      <c r="VAR87" s="190"/>
      <c r="VAS87" s="190"/>
      <c r="VAT87" s="190"/>
      <c r="VAU87" s="190"/>
      <c r="VAV87" s="190"/>
      <c r="VAW87" s="190"/>
      <c r="VAX87" s="190"/>
      <c r="VAY87" s="190"/>
      <c r="VAZ87" s="190"/>
      <c r="VBA87" s="190"/>
      <c r="VBB87" s="190"/>
      <c r="VBC87" s="190"/>
      <c r="VBD87" s="190"/>
      <c r="VBE87" s="190"/>
      <c r="VBF87" s="190"/>
      <c r="VBG87" s="190"/>
      <c r="VBH87" s="190"/>
      <c r="VBI87" s="190"/>
      <c r="VBJ87" s="190"/>
      <c r="VBK87" s="190"/>
      <c r="VBL87" s="190"/>
      <c r="VBM87" s="190"/>
      <c r="VBN87" s="190"/>
      <c r="VBO87" s="190"/>
      <c r="VBP87" s="190"/>
      <c r="VBQ87" s="190"/>
      <c r="VBR87" s="190"/>
      <c r="VBS87" s="190"/>
      <c r="VBT87" s="190"/>
      <c r="VBU87" s="190"/>
      <c r="VBV87" s="190"/>
      <c r="VBW87" s="190"/>
      <c r="VBX87" s="190"/>
      <c r="VBY87" s="190"/>
      <c r="VBZ87" s="190"/>
      <c r="VCA87" s="190"/>
      <c r="VCB87" s="190"/>
      <c r="VCC87" s="190"/>
      <c r="VCD87" s="190"/>
      <c r="VCE87" s="190"/>
      <c r="VCF87" s="190"/>
      <c r="VCG87" s="190"/>
      <c r="VCH87" s="190"/>
      <c r="VCI87" s="190"/>
      <c r="VCJ87" s="190"/>
      <c r="VCK87" s="190"/>
      <c r="VCL87" s="190"/>
      <c r="VCM87" s="190"/>
      <c r="VCN87" s="190"/>
      <c r="VCO87" s="190"/>
      <c r="VCP87" s="190"/>
      <c r="VCQ87" s="190"/>
      <c r="VCR87" s="190"/>
      <c r="VCS87" s="190"/>
      <c r="VCT87" s="190"/>
      <c r="VCU87" s="190"/>
      <c r="VCV87" s="190"/>
      <c r="VCW87" s="190"/>
      <c r="VCX87" s="190"/>
      <c r="VCY87" s="190"/>
      <c r="VCZ87" s="190"/>
      <c r="VDA87" s="190"/>
      <c r="VDB87" s="190"/>
      <c r="VDC87" s="190"/>
      <c r="VDD87" s="190"/>
      <c r="VDE87" s="190"/>
      <c r="VDF87" s="190"/>
      <c r="VDG87" s="190"/>
      <c r="VDH87" s="190"/>
      <c r="VDI87" s="190"/>
      <c r="VDJ87" s="190"/>
      <c r="VDK87" s="190"/>
      <c r="VDL87" s="190"/>
      <c r="VDM87" s="190"/>
      <c r="VDN87" s="190"/>
      <c r="VDO87" s="190"/>
      <c r="VDP87" s="190"/>
      <c r="VDQ87" s="190"/>
      <c r="VDR87" s="190"/>
      <c r="VDS87" s="190"/>
      <c r="VDT87" s="190"/>
      <c r="VDU87" s="190"/>
      <c r="VDV87" s="190"/>
      <c r="VDW87" s="190"/>
      <c r="VDX87" s="190"/>
      <c r="VDY87" s="190"/>
      <c r="VDZ87" s="190"/>
      <c r="VEA87" s="190"/>
      <c r="VEB87" s="190"/>
      <c r="VEC87" s="190"/>
      <c r="VED87" s="190"/>
      <c r="VEE87" s="190"/>
      <c r="VEF87" s="190"/>
      <c r="VEG87" s="190"/>
      <c r="VEH87" s="190"/>
      <c r="VEI87" s="190"/>
      <c r="VEJ87" s="190"/>
      <c r="VEK87" s="190"/>
      <c r="VEL87" s="190"/>
      <c r="VEM87" s="190"/>
      <c r="VEN87" s="190"/>
      <c r="VEO87" s="190"/>
      <c r="VEP87" s="190"/>
      <c r="VEQ87" s="190"/>
      <c r="VER87" s="190"/>
      <c r="VES87" s="190"/>
      <c r="VET87" s="190"/>
      <c r="VEU87" s="190"/>
      <c r="VEV87" s="190"/>
      <c r="VEW87" s="190"/>
      <c r="VEX87" s="190"/>
      <c r="VEY87" s="190"/>
      <c r="VEZ87" s="190"/>
      <c r="VFA87" s="190"/>
      <c r="VFB87" s="190"/>
      <c r="VFC87" s="190"/>
      <c r="VFD87" s="190"/>
      <c r="VFE87" s="190"/>
      <c r="VFF87" s="190"/>
      <c r="VFG87" s="190"/>
      <c r="VFH87" s="190"/>
      <c r="VFI87" s="190"/>
      <c r="VFJ87" s="190"/>
      <c r="VFK87" s="190"/>
      <c r="VFL87" s="190"/>
      <c r="VFM87" s="190"/>
      <c r="VFN87" s="190"/>
      <c r="VFO87" s="190"/>
      <c r="VFP87" s="190"/>
      <c r="VFQ87" s="190"/>
      <c r="VFR87" s="190"/>
      <c r="VFS87" s="190"/>
      <c r="VFT87" s="190"/>
      <c r="VFU87" s="190"/>
      <c r="VFV87" s="190"/>
      <c r="VFW87" s="190"/>
      <c r="VFX87" s="190"/>
      <c r="VFY87" s="190"/>
      <c r="VFZ87" s="190"/>
      <c r="VGA87" s="190"/>
      <c r="VGB87" s="190"/>
      <c r="VGC87" s="190"/>
      <c r="VGD87" s="190"/>
      <c r="VGE87" s="190"/>
      <c r="VGF87" s="190"/>
      <c r="VGG87" s="190"/>
      <c r="VGH87" s="190"/>
      <c r="VGI87" s="190"/>
      <c r="VGJ87" s="190"/>
      <c r="VGK87" s="190"/>
      <c r="VGL87" s="190"/>
      <c r="VGM87" s="190"/>
      <c r="VGN87" s="190"/>
      <c r="VGO87" s="190"/>
      <c r="VGP87" s="190"/>
      <c r="VGQ87" s="190"/>
      <c r="VGR87" s="190"/>
      <c r="VGS87" s="190"/>
      <c r="VGT87" s="190"/>
      <c r="VGU87" s="190"/>
      <c r="VGV87" s="190"/>
      <c r="VGW87" s="190"/>
      <c r="VGX87" s="190"/>
      <c r="VGY87" s="190"/>
      <c r="VGZ87" s="190"/>
      <c r="VHA87" s="190"/>
      <c r="VHB87" s="190"/>
      <c r="VHC87" s="190"/>
      <c r="VHD87" s="190"/>
      <c r="VHE87" s="190"/>
      <c r="VHF87" s="190"/>
      <c r="VHG87" s="190"/>
      <c r="VHH87" s="190"/>
      <c r="VHI87" s="190"/>
      <c r="VHJ87" s="190"/>
      <c r="VHK87" s="190"/>
      <c r="VHL87" s="190"/>
      <c r="VHM87" s="190"/>
      <c r="VHN87" s="190"/>
      <c r="VHO87" s="190"/>
      <c r="VHP87" s="190"/>
      <c r="VHQ87" s="190"/>
      <c r="VHR87" s="190"/>
      <c r="VHS87" s="190"/>
      <c r="VHT87" s="190"/>
      <c r="VHU87" s="190"/>
      <c r="VHV87" s="190"/>
      <c r="VHW87" s="190"/>
      <c r="VHX87" s="190"/>
      <c r="VHY87" s="190"/>
      <c r="VHZ87" s="190"/>
      <c r="VIA87" s="190"/>
      <c r="VIB87" s="190"/>
      <c r="VIC87" s="190"/>
      <c r="VID87" s="190"/>
      <c r="VIE87" s="190"/>
      <c r="VIF87" s="190"/>
      <c r="VIG87" s="190"/>
      <c r="VIH87" s="190"/>
      <c r="VII87" s="190"/>
      <c r="VIJ87" s="190"/>
      <c r="VIK87" s="190"/>
      <c r="VIL87" s="190"/>
      <c r="VIM87" s="190"/>
      <c r="VIN87" s="190"/>
      <c r="VIO87" s="190"/>
      <c r="VIP87" s="190"/>
      <c r="VIQ87" s="190"/>
      <c r="VIR87" s="190"/>
      <c r="VIS87" s="190"/>
      <c r="VIT87" s="190"/>
      <c r="VIU87" s="190"/>
      <c r="VIV87" s="190"/>
      <c r="VIW87" s="190"/>
      <c r="VIX87" s="190"/>
      <c r="VIY87" s="190"/>
      <c r="VIZ87" s="190"/>
      <c r="VJA87" s="190"/>
      <c r="VJB87" s="190"/>
      <c r="VJC87" s="190"/>
      <c r="VJD87" s="190"/>
      <c r="VJE87" s="190"/>
      <c r="VJF87" s="190"/>
      <c r="VJG87" s="190"/>
      <c r="VJH87" s="190"/>
      <c r="VJI87" s="190"/>
      <c r="VJJ87" s="190"/>
      <c r="VJK87" s="190"/>
      <c r="VJL87" s="190"/>
      <c r="VJM87" s="190"/>
      <c r="VJN87" s="190"/>
      <c r="VJO87" s="190"/>
      <c r="VJP87" s="190"/>
      <c r="VJQ87" s="190"/>
      <c r="VJR87" s="190"/>
      <c r="VJS87" s="190"/>
      <c r="VJT87" s="190"/>
      <c r="VJU87" s="190"/>
      <c r="VJV87" s="190"/>
      <c r="VJW87" s="190"/>
      <c r="VJX87" s="190"/>
      <c r="VJY87" s="190"/>
      <c r="VJZ87" s="190"/>
      <c r="VKA87" s="190"/>
      <c r="VKB87" s="190"/>
      <c r="VKC87" s="190"/>
      <c r="VKD87" s="190"/>
      <c r="VKE87" s="190"/>
      <c r="VKF87" s="190"/>
      <c r="VKG87" s="190"/>
      <c r="VKH87" s="190"/>
      <c r="VKI87" s="190"/>
      <c r="VKJ87" s="190"/>
      <c r="VKK87" s="190"/>
      <c r="VKL87" s="190"/>
      <c r="VKM87" s="190"/>
      <c r="VKN87" s="190"/>
      <c r="VKO87" s="190"/>
      <c r="VKP87" s="190"/>
      <c r="VKQ87" s="190"/>
      <c r="VKR87" s="190"/>
      <c r="VKS87" s="190"/>
      <c r="VKT87" s="190"/>
      <c r="VKU87" s="190"/>
      <c r="VKV87" s="190"/>
      <c r="VKW87" s="190"/>
      <c r="VKX87" s="190"/>
      <c r="VKY87" s="190"/>
      <c r="VKZ87" s="190"/>
      <c r="VLA87" s="190"/>
      <c r="VLB87" s="190"/>
      <c r="VLC87" s="190"/>
      <c r="VLD87" s="190"/>
      <c r="VLE87" s="190"/>
      <c r="VLF87" s="190"/>
      <c r="VLG87" s="190"/>
      <c r="VLH87" s="190"/>
      <c r="VLI87" s="190"/>
      <c r="VLJ87" s="190"/>
      <c r="VLK87" s="190"/>
      <c r="VLL87" s="190"/>
      <c r="VLM87" s="190"/>
      <c r="VLN87" s="190"/>
      <c r="VLO87" s="190"/>
      <c r="VLP87" s="190"/>
      <c r="VLQ87" s="190"/>
      <c r="VLR87" s="190"/>
      <c r="VLS87" s="190"/>
      <c r="VLT87" s="190"/>
      <c r="VLU87" s="190"/>
      <c r="VLV87" s="190"/>
      <c r="VLW87" s="190"/>
      <c r="VLX87" s="190"/>
      <c r="VLY87" s="190"/>
      <c r="VLZ87" s="190"/>
      <c r="VMA87" s="190"/>
      <c r="VMB87" s="190"/>
      <c r="VMC87" s="190"/>
      <c r="VMD87" s="190"/>
      <c r="VME87" s="190"/>
      <c r="VMF87" s="190"/>
      <c r="VMG87" s="190"/>
      <c r="VMH87" s="190"/>
      <c r="VMI87" s="190"/>
      <c r="VMJ87" s="190"/>
      <c r="VMK87" s="190"/>
      <c r="VML87" s="190"/>
      <c r="VMM87" s="190"/>
      <c r="VMN87" s="190"/>
      <c r="VMO87" s="190"/>
      <c r="VMP87" s="190"/>
      <c r="VMQ87" s="190"/>
      <c r="VMR87" s="190"/>
      <c r="VMS87" s="190"/>
      <c r="VMT87" s="190"/>
      <c r="VMU87" s="190"/>
      <c r="VMV87" s="190"/>
      <c r="VMW87" s="190"/>
      <c r="VMX87" s="190"/>
      <c r="VMY87" s="190"/>
      <c r="VMZ87" s="190"/>
      <c r="VNA87" s="190"/>
      <c r="VNB87" s="190"/>
      <c r="VNC87" s="190"/>
      <c r="VND87" s="190"/>
      <c r="VNE87" s="190"/>
      <c r="VNF87" s="190"/>
      <c r="VNG87" s="190"/>
      <c r="VNH87" s="190"/>
      <c r="VNI87" s="190"/>
      <c r="VNJ87" s="190"/>
      <c r="VNK87" s="190"/>
      <c r="VNL87" s="190"/>
      <c r="VNM87" s="190"/>
      <c r="VNN87" s="190"/>
      <c r="VNO87" s="190"/>
      <c r="VNP87" s="190"/>
      <c r="VNQ87" s="190"/>
      <c r="VNR87" s="190"/>
      <c r="VNS87" s="190"/>
      <c r="VNT87" s="190"/>
      <c r="VNU87" s="190"/>
      <c r="VNV87" s="190"/>
      <c r="VNW87" s="190"/>
      <c r="VNX87" s="190"/>
      <c r="VNY87" s="190"/>
      <c r="VNZ87" s="190"/>
      <c r="VOA87" s="190"/>
      <c r="VOB87" s="190"/>
      <c r="VOC87" s="190"/>
      <c r="VOD87" s="190"/>
      <c r="VOE87" s="190"/>
      <c r="VOF87" s="190"/>
      <c r="VOG87" s="190"/>
      <c r="VOH87" s="190"/>
      <c r="VOI87" s="190"/>
      <c r="VOJ87" s="190"/>
      <c r="VOK87" s="190"/>
      <c r="VOL87" s="190"/>
      <c r="VOM87" s="190"/>
      <c r="VON87" s="190"/>
      <c r="VOO87" s="190"/>
      <c r="VOP87" s="190"/>
      <c r="VOQ87" s="190"/>
      <c r="VOR87" s="190"/>
      <c r="VOS87" s="190"/>
      <c r="VOT87" s="190"/>
      <c r="VOU87" s="190"/>
      <c r="VOV87" s="190"/>
      <c r="VOW87" s="190"/>
      <c r="VOX87" s="190"/>
      <c r="VOY87" s="190"/>
      <c r="VOZ87" s="190"/>
      <c r="VPA87" s="190"/>
      <c r="VPB87" s="190"/>
      <c r="VPC87" s="190"/>
      <c r="VPD87" s="190"/>
      <c r="VPE87" s="190"/>
      <c r="VPF87" s="190"/>
      <c r="VPG87" s="190"/>
      <c r="VPH87" s="190"/>
      <c r="VPI87" s="190"/>
      <c r="VPJ87" s="190"/>
      <c r="VPK87" s="190"/>
      <c r="VPL87" s="190"/>
      <c r="VPM87" s="190"/>
      <c r="VPN87" s="190"/>
      <c r="VPO87" s="190"/>
      <c r="VPP87" s="190"/>
      <c r="VPQ87" s="190"/>
      <c r="VPR87" s="190"/>
      <c r="VPS87" s="190"/>
      <c r="VPT87" s="190"/>
      <c r="VPU87" s="190"/>
      <c r="VPV87" s="190"/>
      <c r="VPW87" s="190"/>
      <c r="VPX87" s="190"/>
      <c r="VPY87" s="190"/>
      <c r="VPZ87" s="190"/>
      <c r="VQA87" s="190"/>
      <c r="VQB87" s="190"/>
      <c r="VQC87" s="190"/>
      <c r="VQD87" s="190"/>
      <c r="VQE87" s="190"/>
      <c r="VQF87" s="190"/>
      <c r="VQG87" s="190"/>
      <c r="VQH87" s="190"/>
      <c r="VQI87" s="190"/>
      <c r="VQJ87" s="190"/>
      <c r="VQK87" s="190"/>
      <c r="VQL87" s="190"/>
      <c r="VQM87" s="190"/>
      <c r="VQN87" s="190"/>
      <c r="VQO87" s="190"/>
      <c r="VQP87" s="190"/>
      <c r="VQQ87" s="190"/>
      <c r="VQR87" s="190"/>
      <c r="VQS87" s="190"/>
      <c r="VQT87" s="190"/>
      <c r="VQU87" s="190"/>
      <c r="VQV87" s="190"/>
      <c r="VQW87" s="190"/>
      <c r="VQX87" s="190"/>
      <c r="VQY87" s="190"/>
      <c r="VQZ87" s="190"/>
      <c r="VRA87" s="190"/>
      <c r="VRB87" s="190"/>
      <c r="VRC87" s="190"/>
      <c r="VRD87" s="190"/>
      <c r="VRE87" s="190"/>
      <c r="VRF87" s="190"/>
      <c r="VRG87" s="190"/>
      <c r="VRH87" s="190"/>
      <c r="VRI87" s="190"/>
      <c r="VRJ87" s="190"/>
      <c r="VRK87" s="190"/>
      <c r="VRL87" s="190"/>
      <c r="VRM87" s="190"/>
      <c r="VRN87" s="190"/>
      <c r="VRO87" s="190"/>
      <c r="VRP87" s="190"/>
      <c r="VRQ87" s="190"/>
      <c r="VRR87" s="190"/>
      <c r="VRS87" s="190"/>
      <c r="VRT87" s="190"/>
      <c r="VRU87" s="190"/>
      <c r="VRV87" s="190"/>
      <c r="VRW87" s="190"/>
      <c r="VRX87" s="190"/>
      <c r="VRY87" s="190"/>
      <c r="VRZ87" s="190"/>
      <c r="VSA87" s="190"/>
      <c r="VSB87" s="190"/>
      <c r="VSC87" s="190"/>
      <c r="VSD87" s="190"/>
      <c r="VSE87" s="190"/>
      <c r="VSF87" s="190"/>
      <c r="VSG87" s="190"/>
      <c r="VSH87" s="190"/>
      <c r="VSI87" s="190"/>
      <c r="VSJ87" s="190"/>
      <c r="VSK87" s="190"/>
      <c r="VSL87" s="190"/>
      <c r="VSM87" s="190"/>
      <c r="VSN87" s="190"/>
      <c r="VSO87" s="190"/>
      <c r="VSP87" s="190"/>
      <c r="VSQ87" s="190"/>
      <c r="VSR87" s="190"/>
      <c r="VSS87" s="190"/>
      <c r="VST87" s="190"/>
      <c r="VSU87" s="190"/>
      <c r="VSV87" s="190"/>
      <c r="VSW87" s="190"/>
      <c r="VSX87" s="190"/>
      <c r="VSY87" s="190"/>
      <c r="VSZ87" s="190"/>
      <c r="VTA87" s="190"/>
      <c r="VTB87" s="190"/>
      <c r="VTC87" s="190"/>
      <c r="VTD87" s="190"/>
      <c r="VTE87" s="190"/>
      <c r="VTF87" s="190"/>
      <c r="VTG87" s="190"/>
      <c r="VTH87" s="190"/>
      <c r="VTI87" s="190"/>
      <c r="VTJ87" s="190"/>
      <c r="VTK87" s="190"/>
      <c r="VTL87" s="190"/>
      <c r="VTM87" s="190"/>
      <c r="VTN87" s="190"/>
      <c r="VTO87" s="190"/>
      <c r="VTP87" s="190"/>
      <c r="VTQ87" s="190"/>
      <c r="VTR87" s="190"/>
      <c r="VTS87" s="190"/>
      <c r="VTT87" s="190"/>
      <c r="VTU87" s="190"/>
      <c r="VTV87" s="190"/>
      <c r="VTW87" s="190"/>
      <c r="VTX87" s="190"/>
      <c r="VTY87" s="190"/>
      <c r="VTZ87" s="190"/>
      <c r="VUA87" s="190"/>
      <c r="VUB87" s="190"/>
      <c r="VUC87" s="190"/>
      <c r="VUD87" s="190"/>
      <c r="VUE87" s="190"/>
      <c r="VUF87" s="190"/>
      <c r="VUG87" s="190"/>
      <c r="VUH87" s="190"/>
      <c r="VUI87" s="190"/>
      <c r="VUJ87" s="190"/>
      <c r="VUK87" s="190"/>
      <c r="VUL87" s="190"/>
      <c r="VUM87" s="190"/>
      <c r="VUN87" s="190"/>
      <c r="VUO87" s="190"/>
      <c r="VUP87" s="190"/>
      <c r="VUQ87" s="190"/>
      <c r="VUR87" s="190"/>
      <c r="VUS87" s="190"/>
      <c r="VUT87" s="190"/>
      <c r="VUU87" s="190"/>
      <c r="VUV87" s="190"/>
      <c r="VUW87" s="190"/>
      <c r="VUX87" s="190"/>
      <c r="VUY87" s="190"/>
      <c r="VUZ87" s="190"/>
      <c r="VVA87" s="190"/>
      <c r="VVB87" s="190"/>
      <c r="VVC87" s="190"/>
      <c r="VVD87" s="190"/>
      <c r="VVE87" s="190"/>
      <c r="VVF87" s="190"/>
      <c r="VVG87" s="190"/>
      <c r="VVH87" s="190"/>
      <c r="VVI87" s="190"/>
      <c r="VVJ87" s="190"/>
      <c r="VVK87" s="190"/>
      <c r="VVL87" s="190"/>
      <c r="VVM87" s="190"/>
      <c r="VVN87" s="190"/>
      <c r="VVO87" s="190"/>
      <c r="VVP87" s="190"/>
      <c r="VVQ87" s="190"/>
      <c r="VVR87" s="190"/>
      <c r="VVS87" s="190"/>
      <c r="VVT87" s="190"/>
      <c r="VVU87" s="190"/>
      <c r="VVV87" s="190"/>
      <c r="VVW87" s="190"/>
      <c r="VVX87" s="190"/>
      <c r="VVY87" s="190"/>
      <c r="VVZ87" s="190"/>
      <c r="VWA87" s="190"/>
      <c r="VWB87" s="190"/>
      <c r="VWC87" s="190"/>
      <c r="VWD87" s="190"/>
      <c r="VWE87" s="190"/>
      <c r="VWF87" s="190"/>
      <c r="VWG87" s="190"/>
      <c r="VWH87" s="190"/>
      <c r="VWI87" s="190"/>
      <c r="VWJ87" s="190"/>
      <c r="VWK87" s="190"/>
      <c r="VWL87" s="190"/>
      <c r="VWM87" s="190"/>
      <c r="VWN87" s="190"/>
      <c r="VWO87" s="190"/>
      <c r="VWP87" s="190"/>
      <c r="VWQ87" s="190"/>
      <c r="VWR87" s="190"/>
      <c r="VWS87" s="190"/>
      <c r="VWT87" s="190"/>
      <c r="VWU87" s="190"/>
      <c r="VWV87" s="190"/>
      <c r="VWW87" s="190"/>
      <c r="VWX87" s="190"/>
      <c r="VWY87" s="190"/>
      <c r="VWZ87" s="190"/>
      <c r="VXA87" s="190"/>
      <c r="VXB87" s="190"/>
      <c r="VXC87" s="190"/>
      <c r="VXD87" s="190"/>
      <c r="VXE87" s="190"/>
      <c r="VXF87" s="190"/>
      <c r="VXG87" s="190"/>
      <c r="VXH87" s="190"/>
      <c r="VXI87" s="190"/>
      <c r="VXJ87" s="190"/>
      <c r="VXK87" s="190"/>
      <c r="VXL87" s="190"/>
      <c r="VXM87" s="190"/>
      <c r="VXN87" s="190"/>
      <c r="VXO87" s="190"/>
      <c r="VXP87" s="190"/>
      <c r="VXQ87" s="190"/>
      <c r="VXR87" s="190"/>
      <c r="VXS87" s="190"/>
      <c r="VXT87" s="190"/>
      <c r="VXU87" s="190"/>
      <c r="VXV87" s="190"/>
      <c r="VXW87" s="190"/>
      <c r="VXX87" s="190"/>
      <c r="VXY87" s="190"/>
      <c r="VXZ87" s="190"/>
      <c r="VYA87" s="190"/>
      <c r="VYB87" s="190"/>
      <c r="VYC87" s="190"/>
      <c r="VYD87" s="190"/>
      <c r="VYE87" s="190"/>
      <c r="VYF87" s="190"/>
      <c r="VYG87" s="190"/>
      <c r="VYH87" s="190"/>
      <c r="VYI87" s="190"/>
      <c r="VYJ87" s="190"/>
      <c r="VYK87" s="190"/>
      <c r="VYL87" s="190"/>
      <c r="VYM87" s="190"/>
      <c r="VYN87" s="190"/>
      <c r="VYO87" s="190"/>
      <c r="VYP87" s="190"/>
      <c r="VYQ87" s="190"/>
      <c r="VYR87" s="190"/>
      <c r="VYS87" s="190"/>
      <c r="VYT87" s="190"/>
      <c r="VYU87" s="190"/>
      <c r="VYV87" s="190"/>
      <c r="VYW87" s="190"/>
      <c r="VYX87" s="190"/>
      <c r="VYY87" s="190"/>
      <c r="VYZ87" s="190"/>
      <c r="VZA87" s="190"/>
      <c r="VZB87" s="190"/>
      <c r="VZC87" s="190"/>
      <c r="VZD87" s="190"/>
      <c r="VZE87" s="190"/>
      <c r="VZF87" s="190"/>
      <c r="VZG87" s="190"/>
      <c r="VZH87" s="190"/>
      <c r="VZI87" s="190"/>
      <c r="VZJ87" s="190"/>
      <c r="VZK87" s="190"/>
      <c r="VZL87" s="190"/>
      <c r="VZM87" s="190"/>
      <c r="VZN87" s="190"/>
      <c r="VZO87" s="190"/>
      <c r="VZP87" s="190"/>
      <c r="VZQ87" s="190"/>
      <c r="VZR87" s="190"/>
      <c r="VZS87" s="190"/>
      <c r="VZT87" s="190"/>
      <c r="VZU87" s="190"/>
      <c r="VZV87" s="190"/>
      <c r="VZW87" s="190"/>
      <c r="VZX87" s="190"/>
      <c r="VZY87" s="190"/>
      <c r="VZZ87" s="190"/>
      <c r="WAA87" s="190"/>
      <c r="WAB87" s="190"/>
      <c r="WAC87" s="190"/>
      <c r="WAD87" s="190"/>
      <c r="WAE87" s="190"/>
      <c r="WAF87" s="190"/>
      <c r="WAG87" s="190"/>
      <c r="WAH87" s="190"/>
      <c r="WAI87" s="190"/>
      <c r="WAJ87" s="190"/>
      <c r="WAK87" s="190"/>
      <c r="WAL87" s="190"/>
      <c r="WAM87" s="190"/>
      <c r="WAN87" s="190"/>
      <c r="WAO87" s="190"/>
      <c r="WAP87" s="190"/>
      <c r="WAQ87" s="190"/>
      <c r="WAR87" s="190"/>
      <c r="WAS87" s="190"/>
      <c r="WAT87" s="190"/>
      <c r="WAU87" s="190"/>
      <c r="WAV87" s="190"/>
      <c r="WAW87" s="190"/>
      <c r="WAX87" s="190"/>
      <c r="WAY87" s="190"/>
      <c r="WAZ87" s="190"/>
      <c r="WBA87" s="190"/>
      <c r="WBB87" s="190"/>
      <c r="WBC87" s="190"/>
      <c r="WBD87" s="190"/>
      <c r="WBE87" s="190"/>
      <c r="WBF87" s="190"/>
      <c r="WBG87" s="190"/>
      <c r="WBH87" s="190"/>
      <c r="WBI87" s="190"/>
      <c r="WBJ87" s="190"/>
      <c r="WBK87" s="190"/>
      <c r="WBL87" s="190"/>
      <c r="WBM87" s="190"/>
      <c r="WBN87" s="190"/>
      <c r="WBO87" s="190"/>
      <c r="WBP87" s="190"/>
      <c r="WBQ87" s="190"/>
      <c r="WBR87" s="190"/>
      <c r="WBS87" s="190"/>
      <c r="WBT87" s="190"/>
      <c r="WBU87" s="190"/>
      <c r="WBV87" s="190"/>
      <c r="WBW87" s="190"/>
      <c r="WBX87" s="190"/>
      <c r="WBY87" s="190"/>
      <c r="WBZ87" s="190"/>
      <c r="WCA87" s="190"/>
      <c r="WCB87" s="190"/>
      <c r="WCC87" s="190"/>
      <c r="WCD87" s="190"/>
      <c r="WCE87" s="190"/>
      <c r="WCF87" s="190"/>
      <c r="WCG87" s="190"/>
      <c r="WCH87" s="190"/>
      <c r="WCI87" s="190"/>
      <c r="WCJ87" s="190"/>
      <c r="WCK87" s="190"/>
      <c r="WCL87" s="190"/>
      <c r="WCM87" s="190"/>
      <c r="WCN87" s="190"/>
      <c r="WCO87" s="190"/>
      <c r="WCP87" s="190"/>
      <c r="WCQ87" s="190"/>
      <c r="WCR87" s="190"/>
      <c r="WCS87" s="190"/>
      <c r="WCT87" s="190"/>
      <c r="WCU87" s="190"/>
      <c r="WCV87" s="190"/>
      <c r="WCW87" s="190"/>
      <c r="WCX87" s="190"/>
      <c r="WCY87" s="190"/>
      <c r="WCZ87" s="190"/>
      <c r="WDA87" s="190"/>
      <c r="WDB87" s="190"/>
      <c r="WDC87" s="190"/>
      <c r="WDD87" s="190"/>
      <c r="WDE87" s="190"/>
      <c r="WDF87" s="190"/>
      <c r="WDG87" s="190"/>
      <c r="WDH87" s="190"/>
      <c r="WDI87" s="190"/>
      <c r="WDJ87" s="190"/>
      <c r="WDK87" s="190"/>
      <c r="WDL87" s="190"/>
      <c r="WDM87" s="190"/>
      <c r="WDN87" s="190"/>
      <c r="WDO87" s="190"/>
      <c r="WDP87" s="190"/>
      <c r="WDQ87" s="190"/>
      <c r="WDR87" s="190"/>
      <c r="WDS87" s="190"/>
      <c r="WDT87" s="190"/>
      <c r="WDU87" s="190"/>
      <c r="WDV87" s="190"/>
      <c r="WDW87" s="190"/>
      <c r="WDX87" s="190"/>
      <c r="WDY87" s="190"/>
      <c r="WDZ87" s="190"/>
      <c r="WEA87" s="190"/>
      <c r="WEB87" s="190"/>
      <c r="WEC87" s="190"/>
      <c r="WED87" s="190"/>
      <c r="WEE87" s="190"/>
      <c r="WEF87" s="190"/>
      <c r="WEG87" s="190"/>
      <c r="WEH87" s="190"/>
      <c r="WEI87" s="190"/>
      <c r="WEJ87" s="190"/>
      <c r="WEK87" s="190"/>
      <c r="WEL87" s="190"/>
      <c r="WEM87" s="190"/>
      <c r="WEN87" s="190"/>
      <c r="WEO87" s="190"/>
      <c r="WEP87" s="190"/>
      <c r="WEQ87" s="190"/>
      <c r="WER87" s="190"/>
      <c r="WES87" s="190"/>
      <c r="WET87" s="190"/>
      <c r="WEU87" s="190"/>
      <c r="WEV87" s="190"/>
      <c r="WEW87" s="190"/>
      <c r="WEX87" s="190"/>
      <c r="WEY87" s="190"/>
      <c r="WEZ87" s="190"/>
      <c r="WFA87" s="190"/>
      <c r="WFB87" s="190"/>
      <c r="WFC87" s="190"/>
      <c r="WFD87" s="190"/>
      <c r="WFE87" s="190"/>
      <c r="WFF87" s="190"/>
      <c r="WFG87" s="190"/>
      <c r="WFH87" s="190"/>
      <c r="WFI87" s="190"/>
      <c r="WFJ87" s="190"/>
      <c r="WFK87" s="190"/>
      <c r="WFL87" s="190"/>
      <c r="WFM87" s="190"/>
      <c r="WFN87" s="190"/>
      <c r="WFO87" s="190"/>
      <c r="WFP87" s="190"/>
      <c r="WFQ87" s="190"/>
      <c r="WFR87" s="190"/>
      <c r="WFS87" s="190"/>
      <c r="WFT87" s="190"/>
      <c r="WFU87" s="190"/>
      <c r="WFV87" s="190"/>
      <c r="WFW87" s="190"/>
      <c r="WFX87" s="190"/>
      <c r="WFY87" s="190"/>
      <c r="WFZ87" s="190"/>
      <c r="WGA87" s="190"/>
      <c r="WGB87" s="190"/>
      <c r="WGC87" s="190"/>
      <c r="WGD87" s="190"/>
      <c r="WGE87" s="190"/>
      <c r="WGF87" s="190"/>
      <c r="WGG87" s="190"/>
      <c r="WGH87" s="190"/>
      <c r="WGI87" s="190"/>
      <c r="WGJ87" s="190"/>
      <c r="WGK87" s="190"/>
      <c r="WGL87" s="190"/>
      <c r="WGM87" s="190"/>
      <c r="WGN87" s="190"/>
      <c r="WGO87" s="190"/>
      <c r="WGP87" s="190"/>
      <c r="WGQ87" s="190"/>
      <c r="WGR87" s="190"/>
      <c r="WGS87" s="190"/>
      <c r="WGT87" s="190"/>
      <c r="WGU87" s="190"/>
      <c r="WGV87" s="190"/>
      <c r="WGW87" s="190"/>
      <c r="WGX87" s="190"/>
      <c r="WGY87" s="190"/>
      <c r="WGZ87" s="190"/>
      <c r="WHA87" s="190"/>
      <c r="WHB87" s="190"/>
      <c r="WHC87" s="190"/>
      <c r="WHD87" s="190"/>
      <c r="WHE87" s="190"/>
      <c r="WHF87" s="190"/>
      <c r="WHG87" s="190"/>
      <c r="WHH87" s="190"/>
      <c r="WHI87" s="190"/>
      <c r="WHJ87" s="190"/>
      <c r="WHK87" s="190"/>
      <c r="WHL87" s="190"/>
      <c r="WHM87" s="190"/>
      <c r="WHN87" s="190"/>
      <c r="WHO87" s="190"/>
      <c r="WHP87" s="190"/>
      <c r="WHQ87" s="190"/>
      <c r="WHR87" s="190"/>
      <c r="WHS87" s="190"/>
      <c r="WHT87" s="190"/>
      <c r="WHU87" s="190"/>
      <c r="WHV87" s="190"/>
      <c r="WHW87" s="190"/>
      <c r="WHX87" s="190"/>
      <c r="WHY87" s="190"/>
      <c r="WHZ87" s="190"/>
      <c r="WIA87" s="190"/>
      <c r="WIB87" s="190"/>
      <c r="WIC87" s="190"/>
      <c r="WID87" s="190"/>
      <c r="WIE87" s="190"/>
      <c r="WIF87" s="190"/>
      <c r="WIG87" s="190"/>
      <c r="WIH87" s="190"/>
      <c r="WII87" s="190"/>
      <c r="WIJ87" s="190"/>
      <c r="WIK87" s="190"/>
      <c r="WIL87" s="190"/>
      <c r="WIM87" s="190"/>
      <c r="WIN87" s="190"/>
      <c r="WIO87" s="190"/>
      <c r="WIP87" s="190"/>
      <c r="WIQ87" s="190"/>
      <c r="WIR87" s="190"/>
      <c r="WIS87" s="190"/>
      <c r="WIT87" s="190"/>
      <c r="WIU87" s="190"/>
      <c r="WIV87" s="190"/>
      <c r="WIW87" s="190"/>
      <c r="WIX87" s="190"/>
      <c r="WIY87" s="190"/>
      <c r="WIZ87" s="190"/>
      <c r="WJA87" s="190"/>
      <c r="WJB87" s="190"/>
      <c r="WJC87" s="190"/>
      <c r="WJD87" s="190"/>
      <c r="WJE87" s="190"/>
      <c r="WJF87" s="190"/>
      <c r="WJG87" s="190"/>
      <c r="WJH87" s="190"/>
      <c r="WJI87" s="190"/>
      <c r="WJJ87" s="190"/>
      <c r="WJK87" s="190"/>
      <c r="WJL87" s="190"/>
      <c r="WJM87" s="190"/>
      <c r="WJN87" s="190"/>
      <c r="WJO87" s="190"/>
      <c r="WJP87" s="190"/>
      <c r="WJQ87" s="190"/>
      <c r="WJR87" s="190"/>
      <c r="WJS87" s="190"/>
      <c r="WJT87" s="190"/>
      <c r="WJU87" s="190"/>
      <c r="WJV87" s="190"/>
      <c r="WJW87" s="190"/>
      <c r="WJX87" s="190"/>
      <c r="WJY87" s="190"/>
      <c r="WJZ87" s="190"/>
      <c r="WKA87" s="190"/>
      <c r="WKB87" s="190"/>
      <c r="WKC87" s="190"/>
      <c r="WKD87" s="190"/>
      <c r="WKE87" s="190"/>
      <c r="WKF87" s="190"/>
      <c r="WKG87" s="190"/>
      <c r="WKH87" s="190"/>
      <c r="WKI87" s="190"/>
      <c r="WKJ87" s="190"/>
      <c r="WKK87" s="190"/>
      <c r="WKL87" s="190"/>
      <c r="WKM87" s="190"/>
      <c r="WKN87" s="190"/>
      <c r="WKO87" s="190"/>
      <c r="WKP87" s="190"/>
      <c r="WKQ87" s="190"/>
      <c r="WKR87" s="190"/>
      <c r="WKS87" s="190"/>
      <c r="WKT87" s="190"/>
      <c r="WKU87" s="190"/>
      <c r="WKV87" s="190"/>
      <c r="WKW87" s="190"/>
      <c r="WKX87" s="190"/>
      <c r="WKY87" s="190"/>
      <c r="WKZ87" s="190"/>
      <c r="WLA87" s="190"/>
      <c r="WLB87" s="190"/>
      <c r="WLC87" s="190"/>
      <c r="WLD87" s="190"/>
      <c r="WLE87" s="190"/>
      <c r="WLF87" s="190"/>
      <c r="WLG87" s="190"/>
      <c r="WLH87" s="190"/>
      <c r="WLI87" s="190"/>
      <c r="WLJ87" s="190"/>
      <c r="WLK87" s="190"/>
      <c r="WLL87" s="190"/>
      <c r="WLM87" s="190"/>
      <c r="WLN87" s="190"/>
      <c r="WLO87" s="190"/>
      <c r="WLP87" s="190"/>
      <c r="WLQ87" s="190"/>
      <c r="WLR87" s="190"/>
      <c r="WLS87" s="190"/>
      <c r="WLT87" s="190"/>
      <c r="WLU87" s="190"/>
      <c r="WLV87" s="190"/>
      <c r="WLW87" s="190"/>
      <c r="WLX87" s="190"/>
      <c r="WLY87" s="190"/>
      <c r="WLZ87" s="190"/>
      <c r="WMA87" s="190"/>
      <c r="WMB87" s="190"/>
      <c r="WMC87" s="190"/>
      <c r="WMD87" s="190"/>
      <c r="WME87" s="190"/>
      <c r="WMF87" s="190"/>
      <c r="WMG87" s="190"/>
      <c r="WMH87" s="190"/>
      <c r="WMI87" s="190"/>
      <c r="WMJ87" s="190"/>
      <c r="WMK87" s="190"/>
      <c r="WML87" s="190"/>
      <c r="WMM87" s="190"/>
      <c r="WMN87" s="190"/>
      <c r="WMO87" s="190"/>
      <c r="WMP87" s="190"/>
      <c r="WMQ87" s="190"/>
      <c r="WMR87" s="190"/>
      <c r="WMS87" s="190"/>
      <c r="WMT87" s="190"/>
      <c r="WMU87" s="190"/>
      <c r="WMV87" s="190"/>
      <c r="WMW87" s="190"/>
      <c r="WMX87" s="190"/>
      <c r="WMY87" s="190"/>
      <c r="WMZ87" s="190"/>
      <c r="WNA87" s="190"/>
      <c r="WNB87" s="190"/>
      <c r="WNC87" s="190"/>
      <c r="WND87" s="190"/>
      <c r="WNE87" s="190"/>
      <c r="WNF87" s="190"/>
      <c r="WNG87" s="190"/>
      <c r="WNH87" s="190"/>
      <c r="WNI87" s="190"/>
      <c r="WNJ87" s="190"/>
      <c r="WNK87" s="190"/>
      <c r="WNL87" s="190"/>
      <c r="WNM87" s="190"/>
      <c r="WNN87" s="190"/>
      <c r="WNO87" s="190"/>
      <c r="WNP87" s="190"/>
      <c r="WNQ87" s="190"/>
      <c r="WNR87" s="190"/>
      <c r="WNS87" s="190"/>
      <c r="WNT87" s="190"/>
      <c r="WNU87" s="190"/>
      <c r="WNV87" s="190"/>
      <c r="WNW87" s="190"/>
      <c r="WNX87" s="190"/>
      <c r="WNY87" s="190"/>
      <c r="WNZ87" s="190"/>
      <c r="WOA87" s="190"/>
      <c r="WOB87" s="190"/>
      <c r="WOC87" s="190"/>
      <c r="WOD87" s="190"/>
      <c r="WOE87" s="190"/>
      <c r="WOF87" s="190"/>
      <c r="WOG87" s="190"/>
      <c r="WOH87" s="190"/>
      <c r="WOI87" s="190"/>
      <c r="WOJ87" s="190"/>
      <c r="WOK87" s="190"/>
      <c r="WOL87" s="190"/>
      <c r="WOM87" s="190"/>
      <c r="WON87" s="190"/>
      <c r="WOO87" s="190"/>
      <c r="WOP87" s="190"/>
      <c r="WOQ87" s="190"/>
      <c r="WOR87" s="190"/>
      <c r="WOS87" s="190"/>
      <c r="WOT87" s="190"/>
      <c r="WOU87" s="190"/>
      <c r="WOV87" s="190"/>
      <c r="WOW87" s="190"/>
      <c r="WOX87" s="190"/>
      <c r="WOY87" s="190"/>
      <c r="WOZ87" s="190"/>
      <c r="WPA87" s="190"/>
      <c r="WPB87" s="190"/>
      <c r="WPC87" s="190"/>
      <c r="WPD87" s="190"/>
      <c r="WPE87" s="190"/>
      <c r="WPF87" s="190"/>
      <c r="WPG87" s="190"/>
      <c r="WPH87" s="190"/>
      <c r="WPI87" s="190"/>
      <c r="WPJ87" s="190"/>
      <c r="WPK87" s="190"/>
      <c r="WPL87" s="190"/>
      <c r="WPM87" s="190"/>
      <c r="WPN87" s="190"/>
      <c r="WPO87" s="190"/>
      <c r="WPP87" s="190"/>
      <c r="WPQ87" s="190"/>
      <c r="WPR87" s="190"/>
      <c r="WPS87" s="190"/>
      <c r="WPT87" s="190"/>
      <c r="WPU87" s="190"/>
      <c r="WPV87" s="190"/>
      <c r="WPW87" s="190"/>
      <c r="WPX87" s="190"/>
      <c r="WPY87" s="190"/>
      <c r="WPZ87" s="190"/>
      <c r="WQA87" s="190"/>
      <c r="WQB87" s="190"/>
      <c r="WQC87" s="190"/>
      <c r="WQD87" s="190"/>
      <c r="WQE87" s="190"/>
      <c r="WQF87" s="190"/>
      <c r="WQG87" s="190"/>
      <c r="WQH87" s="190"/>
      <c r="WQI87" s="190"/>
      <c r="WQJ87" s="190"/>
      <c r="WQK87" s="190"/>
      <c r="WQL87" s="190"/>
      <c r="WQM87" s="190"/>
      <c r="WQN87" s="190"/>
      <c r="WQO87" s="190"/>
      <c r="WQP87" s="190"/>
      <c r="WQQ87" s="190"/>
      <c r="WQR87" s="190"/>
      <c r="WQS87" s="190"/>
      <c r="WQT87" s="190"/>
      <c r="WQU87" s="190"/>
      <c r="WQV87" s="190"/>
      <c r="WQW87" s="190"/>
      <c r="WQX87" s="190"/>
      <c r="WQY87" s="190"/>
      <c r="WQZ87" s="190"/>
      <c r="WRA87" s="190"/>
      <c r="WRB87" s="190"/>
      <c r="WRC87" s="190"/>
      <c r="WRD87" s="190"/>
      <c r="WRE87" s="190"/>
      <c r="WRF87" s="190"/>
      <c r="WRG87" s="190"/>
      <c r="WRH87" s="190"/>
      <c r="WRI87" s="190"/>
      <c r="WRJ87" s="190"/>
      <c r="WRK87" s="190"/>
      <c r="WRL87" s="190"/>
      <c r="WRM87" s="190"/>
      <c r="WRN87" s="190"/>
      <c r="WRO87" s="190"/>
      <c r="WRP87" s="190"/>
      <c r="WRQ87" s="190"/>
      <c r="WRR87" s="190"/>
      <c r="WRS87" s="190"/>
      <c r="WRT87" s="190"/>
      <c r="WRU87" s="190"/>
      <c r="WRV87" s="190"/>
      <c r="WRW87" s="190"/>
      <c r="WRX87" s="190"/>
      <c r="WRY87" s="190"/>
      <c r="WRZ87" s="190"/>
      <c r="WSA87" s="190"/>
      <c r="WSB87" s="190"/>
      <c r="WSC87" s="190"/>
      <c r="WSD87" s="190"/>
      <c r="WSE87" s="190"/>
      <c r="WSF87" s="190"/>
      <c r="WSG87" s="190"/>
      <c r="WSH87" s="190"/>
      <c r="WSI87" s="190"/>
      <c r="WSJ87" s="190"/>
      <c r="WSK87" s="190"/>
      <c r="WSL87" s="190"/>
      <c r="WSM87" s="190"/>
      <c r="WSN87" s="190"/>
      <c r="WSO87" s="190"/>
      <c r="WSP87" s="190"/>
      <c r="WSQ87" s="190"/>
      <c r="WSR87" s="190"/>
      <c r="WSS87" s="190"/>
      <c r="WST87" s="190"/>
      <c r="WSU87" s="190"/>
      <c r="WSV87" s="190"/>
      <c r="WSW87" s="190"/>
      <c r="WSX87" s="190"/>
      <c r="WSY87" s="190"/>
      <c r="WSZ87" s="190"/>
      <c r="WTA87" s="190"/>
      <c r="WTB87" s="190"/>
      <c r="WTC87" s="190"/>
      <c r="WTD87" s="190"/>
      <c r="WTE87" s="190"/>
      <c r="WTF87" s="190"/>
      <c r="WTG87" s="190"/>
      <c r="WTH87" s="190"/>
      <c r="WTI87" s="190"/>
      <c r="WTJ87" s="190"/>
      <c r="WTK87" s="190"/>
      <c r="WTL87" s="190"/>
      <c r="WTM87" s="190"/>
      <c r="WTN87" s="190"/>
      <c r="WTO87" s="190"/>
      <c r="WTP87" s="190"/>
      <c r="WTQ87" s="190"/>
      <c r="WTR87" s="190"/>
      <c r="WTS87" s="190"/>
      <c r="WTT87" s="190"/>
      <c r="WTU87" s="190"/>
      <c r="WTV87" s="190"/>
      <c r="WTW87" s="190"/>
      <c r="WTX87" s="190"/>
      <c r="WTY87" s="190"/>
      <c r="WTZ87" s="190"/>
      <c r="WUA87" s="190"/>
      <c r="WUB87" s="190"/>
      <c r="WUC87" s="190"/>
      <c r="WUD87" s="190"/>
      <c r="WUE87" s="190"/>
      <c r="WUF87" s="190"/>
      <c r="WUG87" s="190"/>
      <c r="WUH87" s="190"/>
      <c r="WUI87" s="190"/>
      <c r="WUJ87" s="190"/>
      <c r="WUK87" s="190"/>
      <c r="WUL87" s="190"/>
      <c r="WUM87" s="190"/>
      <c r="WUN87" s="190"/>
      <c r="WUO87" s="190"/>
      <c r="WUP87" s="190"/>
      <c r="WUQ87" s="190"/>
      <c r="WUR87" s="190"/>
      <c r="WUS87" s="190"/>
      <c r="WUT87" s="190"/>
      <c r="WUU87" s="190"/>
      <c r="WUV87" s="190"/>
      <c r="WUW87" s="190"/>
      <c r="WUX87" s="190"/>
      <c r="WUY87" s="190"/>
      <c r="WUZ87" s="190"/>
      <c r="WVA87" s="190"/>
      <c r="WVB87" s="190"/>
      <c r="WVC87" s="190"/>
      <c r="WVD87" s="190"/>
      <c r="WVE87" s="190"/>
      <c r="WVF87" s="190"/>
      <c r="WVG87" s="190"/>
      <c r="WVH87" s="190"/>
      <c r="WVI87" s="190"/>
      <c r="WVJ87" s="190"/>
      <c r="WVK87" s="190"/>
      <c r="WVL87" s="190"/>
      <c r="WVM87" s="190"/>
      <c r="WVN87" s="190"/>
      <c r="WVO87" s="190"/>
      <c r="WVP87" s="190"/>
      <c r="WVQ87" s="190"/>
      <c r="WVR87" s="190"/>
      <c r="WVS87" s="190"/>
      <c r="WVT87" s="190"/>
      <c r="WVU87" s="190"/>
      <c r="WVV87" s="190"/>
      <c r="WVW87" s="190"/>
      <c r="WVX87" s="190"/>
      <c r="WVY87" s="190"/>
      <c r="WVZ87" s="190"/>
      <c r="WWA87" s="190"/>
      <c r="WWB87" s="190"/>
      <c r="WWC87" s="190"/>
      <c r="WWD87" s="190"/>
      <c r="WWE87" s="190"/>
      <c r="WWF87" s="190"/>
      <c r="WWG87" s="190"/>
      <c r="WWH87" s="190"/>
      <c r="WWI87" s="190"/>
      <c r="WWJ87" s="190"/>
      <c r="WWK87" s="190"/>
      <c r="WWL87" s="190"/>
      <c r="WWM87" s="190"/>
      <c r="WWN87" s="190"/>
      <c r="WWO87" s="190"/>
      <c r="WWP87" s="190"/>
      <c r="WWQ87" s="190"/>
      <c r="WWR87" s="190"/>
      <c r="WWS87" s="190"/>
      <c r="WWT87" s="190"/>
      <c r="WWU87" s="190"/>
      <c r="WWV87" s="190"/>
      <c r="WWW87" s="190"/>
      <c r="WWX87" s="190"/>
      <c r="WWY87" s="190"/>
      <c r="WWZ87" s="190"/>
      <c r="WXA87" s="190"/>
      <c r="WXB87" s="190"/>
      <c r="WXC87" s="190"/>
      <c r="WXD87" s="190"/>
      <c r="WXE87" s="190"/>
      <c r="WXF87" s="190"/>
      <c r="WXG87" s="190"/>
      <c r="WXH87" s="190"/>
      <c r="WXI87" s="190"/>
      <c r="WXJ87" s="190"/>
      <c r="WXK87" s="190"/>
      <c r="WXL87" s="190"/>
      <c r="WXM87" s="190"/>
      <c r="WXN87" s="190"/>
      <c r="WXO87" s="190"/>
      <c r="WXP87" s="190"/>
      <c r="WXQ87" s="190"/>
      <c r="WXR87" s="190"/>
      <c r="WXS87" s="190"/>
      <c r="WXT87" s="190"/>
      <c r="WXU87" s="190"/>
      <c r="WXV87" s="190"/>
      <c r="WXW87" s="190"/>
      <c r="WXX87" s="190"/>
      <c r="WXY87" s="190"/>
      <c r="WXZ87" s="190"/>
      <c r="WYA87" s="190"/>
      <c r="WYB87" s="190"/>
      <c r="WYC87" s="190"/>
      <c r="WYD87" s="190"/>
      <c r="WYE87" s="190"/>
      <c r="WYF87" s="190"/>
      <c r="WYG87" s="190"/>
      <c r="WYH87" s="190"/>
      <c r="WYI87" s="190"/>
      <c r="WYJ87" s="190"/>
      <c r="WYK87" s="190"/>
      <c r="WYL87" s="190"/>
      <c r="WYM87" s="190"/>
      <c r="WYN87" s="190"/>
      <c r="WYO87" s="190"/>
      <c r="WYP87" s="190"/>
      <c r="WYQ87" s="190"/>
      <c r="WYR87" s="190"/>
      <c r="WYS87" s="190"/>
      <c r="WYT87" s="190"/>
      <c r="WYU87" s="190"/>
      <c r="WYV87" s="190"/>
      <c r="WYW87" s="190"/>
      <c r="WYX87" s="190"/>
      <c r="WYY87" s="190"/>
      <c r="WYZ87" s="190"/>
      <c r="WZA87" s="190"/>
      <c r="WZB87" s="190"/>
      <c r="WZC87" s="190"/>
      <c r="WZD87" s="190"/>
      <c r="WZE87" s="190"/>
      <c r="WZF87" s="190"/>
      <c r="WZG87" s="190"/>
      <c r="WZH87" s="190"/>
      <c r="WZI87" s="190"/>
      <c r="WZJ87" s="190"/>
      <c r="WZK87" s="190"/>
      <c r="WZL87" s="190"/>
      <c r="WZM87" s="190"/>
      <c r="WZN87" s="190"/>
      <c r="WZO87" s="190"/>
      <c r="WZP87" s="190"/>
      <c r="WZQ87" s="190"/>
      <c r="WZR87" s="190"/>
      <c r="WZS87" s="190"/>
      <c r="WZT87" s="190"/>
      <c r="WZU87" s="190"/>
      <c r="WZV87" s="190"/>
      <c r="WZW87" s="190"/>
      <c r="WZX87" s="190"/>
      <c r="WZY87" s="190"/>
      <c r="WZZ87" s="190"/>
      <c r="XAA87" s="190"/>
      <c r="XAB87" s="190"/>
      <c r="XAC87" s="190"/>
      <c r="XAD87" s="190"/>
      <c r="XAE87" s="190"/>
      <c r="XAF87" s="190"/>
      <c r="XAG87" s="190"/>
      <c r="XAH87" s="190"/>
      <c r="XAI87" s="190"/>
      <c r="XAJ87" s="190"/>
      <c r="XAK87" s="190"/>
      <c r="XAL87" s="190"/>
      <c r="XAM87" s="190"/>
      <c r="XAN87" s="190"/>
      <c r="XAO87" s="190"/>
      <c r="XAP87" s="190"/>
      <c r="XAQ87" s="190"/>
      <c r="XAR87" s="190"/>
      <c r="XAS87" s="190"/>
      <c r="XAT87" s="190"/>
      <c r="XAU87" s="190"/>
      <c r="XAV87" s="190"/>
      <c r="XAW87" s="190"/>
      <c r="XAX87" s="190"/>
      <c r="XAY87" s="190"/>
      <c r="XAZ87" s="190"/>
      <c r="XBA87" s="190"/>
      <c r="XBB87" s="190"/>
      <c r="XBC87" s="190"/>
      <c r="XBD87" s="190"/>
      <c r="XBE87" s="190"/>
      <c r="XBF87" s="190"/>
      <c r="XBG87" s="190"/>
      <c r="XBH87" s="190"/>
      <c r="XBI87" s="190"/>
      <c r="XBJ87" s="190"/>
      <c r="XBK87" s="190"/>
      <c r="XBL87" s="190"/>
      <c r="XBM87" s="190"/>
      <c r="XBN87" s="190"/>
      <c r="XBO87" s="190"/>
      <c r="XBP87" s="190"/>
      <c r="XBQ87" s="190"/>
      <c r="XBR87" s="190"/>
      <c r="XBS87" s="190"/>
      <c r="XBT87" s="190"/>
      <c r="XBU87" s="190"/>
      <c r="XBV87" s="190"/>
      <c r="XBW87" s="190"/>
      <c r="XBX87" s="190"/>
      <c r="XBY87" s="190"/>
      <c r="XBZ87" s="190"/>
      <c r="XCA87" s="190"/>
      <c r="XCB87" s="190"/>
      <c r="XCC87" s="190"/>
      <c r="XCD87" s="190"/>
      <c r="XCE87" s="190"/>
      <c r="XCF87" s="190"/>
      <c r="XCG87" s="190"/>
      <c r="XCH87" s="190"/>
      <c r="XCI87" s="190"/>
      <c r="XCJ87" s="190"/>
      <c r="XCK87" s="190"/>
      <c r="XCL87" s="190"/>
      <c r="XCM87" s="190"/>
      <c r="XCN87" s="190"/>
      <c r="XCO87" s="190"/>
      <c r="XCP87" s="190"/>
      <c r="XCQ87" s="190"/>
      <c r="XCR87" s="190"/>
      <c r="XCS87" s="190"/>
      <c r="XCT87" s="190"/>
      <c r="XCU87" s="190"/>
      <c r="XCV87" s="190"/>
      <c r="XCW87" s="190"/>
      <c r="XCX87" s="190"/>
      <c r="XCY87" s="190"/>
      <c r="XCZ87" s="190"/>
      <c r="XDA87" s="190"/>
      <c r="XDB87" s="190"/>
      <c r="XDC87" s="190"/>
      <c r="XDD87" s="190"/>
      <c r="XDE87" s="190"/>
      <c r="XDF87" s="190"/>
      <c r="XDG87" s="190"/>
      <c r="XDH87" s="190"/>
      <c r="XDI87" s="190"/>
      <c r="XDJ87" s="190"/>
      <c r="XDK87" s="190"/>
      <c r="XDL87" s="190"/>
      <c r="XDM87" s="190"/>
      <c r="XDN87" s="190"/>
      <c r="XDO87" s="190"/>
      <c r="XDP87" s="190"/>
      <c r="XDQ87" s="190"/>
      <c r="XDR87" s="190"/>
      <c r="XDS87" s="190"/>
      <c r="XDT87" s="190"/>
      <c r="XDU87" s="190"/>
      <c r="XDV87" s="190"/>
      <c r="XDW87" s="190"/>
      <c r="XDX87" s="190"/>
      <c r="XDY87" s="190"/>
      <c r="XDZ87" s="190"/>
      <c r="XEA87" s="190"/>
      <c r="XEB87" s="190"/>
      <c r="XEC87" s="190"/>
      <c r="XED87" s="190"/>
      <c r="XEE87" s="190"/>
      <c r="XEF87" s="190"/>
      <c r="XEG87" s="190"/>
      <c r="XEH87" s="190"/>
      <c r="XEI87" s="190"/>
      <c r="XEJ87" s="190"/>
      <c r="XEK87" s="190"/>
      <c r="XEL87" s="190"/>
      <c r="XEM87" s="190"/>
      <c r="XEN87" s="190"/>
      <c r="XEO87" s="190"/>
      <c r="XEP87" s="190"/>
      <c r="XEQ87" s="190"/>
      <c r="XER87" s="190"/>
      <c r="XES87" s="190"/>
      <c r="XET87" s="190"/>
      <c r="XEU87" s="190"/>
      <c r="XEV87" s="190"/>
      <c r="XEW87" s="190"/>
      <c r="XEX87" s="190"/>
      <c r="XEY87" s="190"/>
      <c r="XEZ87" s="190"/>
      <c r="XFA87" s="190"/>
      <c r="XFB87" s="190"/>
      <c r="XFC87" s="190"/>
      <c r="XFD87" s="190"/>
    </row>
    <row r="88" spans="3:16384" s="142" customFormat="1">
      <c r="C88" s="41"/>
      <c r="G88" s="39"/>
      <c r="H88" s="190"/>
      <c r="I88" s="191" t="str">
        <f t="shared" si="2"/>
        <v>4010IBC SM13</v>
      </c>
      <c r="J88" s="81">
        <v>4010</v>
      </c>
      <c r="K88" s="79" t="s">
        <v>661</v>
      </c>
      <c r="L88" s="80">
        <v>12.12</v>
      </c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  <c r="Z88" s="190"/>
      <c r="AA88" s="190"/>
      <c r="AB88" s="190"/>
      <c r="AC88" s="190"/>
      <c r="AD88" s="190"/>
      <c r="AE88" s="190"/>
      <c r="AF88" s="190"/>
      <c r="AG88" s="190"/>
      <c r="AH88" s="190"/>
      <c r="AI88" s="190"/>
      <c r="AJ88" s="190"/>
      <c r="AK88" s="190"/>
      <c r="AL88" s="190"/>
      <c r="AM88" s="190"/>
      <c r="AN88" s="190"/>
      <c r="AO88" s="190"/>
      <c r="AP88" s="190"/>
      <c r="AQ88" s="190"/>
      <c r="AR88" s="190"/>
      <c r="AS88" s="190"/>
      <c r="AT88" s="190"/>
      <c r="AU88" s="190"/>
      <c r="AV88" s="190"/>
      <c r="AW88" s="190"/>
      <c r="AX88" s="190"/>
      <c r="AY88" s="190"/>
      <c r="AZ88" s="190"/>
      <c r="BA88" s="190"/>
      <c r="BB88" s="190"/>
      <c r="BC88" s="190"/>
      <c r="BD88" s="190"/>
      <c r="BE88" s="190"/>
      <c r="BF88" s="190"/>
      <c r="BG88" s="190"/>
      <c r="BH88" s="190"/>
      <c r="BI88" s="190"/>
      <c r="BJ88" s="190"/>
      <c r="BK88" s="190"/>
      <c r="BL88" s="190"/>
      <c r="BM88" s="190"/>
      <c r="BN88" s="190"/>
      <c r="BO88" s="190"/>
      <c r="BP88" s="190"/>
      <c r="BQ88" s="190"/>
      <c r="BR88" s="190"/>
      <c r="BS88" s="190"/>
      <c r="BT88" s="190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190"/>
      <c r="CO88" s="190"/>
      <c r="CP88" s="190"/>
      <c r="CQ88" s="190"/>
      <c r="CR88" s="190"/>
      <c r="CS88" s="190"/>
      <c r="CT88" s="190"/>
      <c r="CU88" s="190"/>
      <c r="CV88" s="190"/>
      <c r="CW88" s="190"/>
      <c r="CX88" s="190"/>
      <c r="CY88" s="190"/>
      <c r="CZ88" s="190"/>
      <c r="DA88" s="190"/>
      <c r="DB88" s="190"/>
      <c r="DC88" s="190"/>
      <c r="DD88" s="190"/>
      <c r="DE88" s="190"/>
      <c r="DF88" s="190"/>
      <c r="DG88" s="190"/>
      <c r="DH88" s="190"/>
      <c r="DI88" s="190"/>
      <c r="DJ88" s="190"/>
      <c r="DK88" s="190"/>
      <c r="DL88" s="190"/>
      <c r="DM88" s="190"/>
      <c r="DN88" s="190"/>
      <c r="DO88" s="190"/>
      <c r="DP88" s="190"/>
      <c r="DQ88" s="190"/>
      <c r="DR88" s="190"/>
      <c r="DS88" s="190"/>
      <c r="DT88" s="190"/>
      <c r="DU88" s="190"/>
      <c r="DV88" s="190"/>
      <c r="DW88" s="190"/>
      <c r="DX88" s="190"/>
      <c r="DY88" s="190"/>
      <c r="DZ88" s="190"/>
      <c r="EA88" s="190"/>
      <c r="EB88" s="190"/>
      <c r="EC88" s="190"/>
      <c r="ED88" s="190"/>
      <c r="EE88" s="190"/>
      <c r="EF88" s="190"/>
      <c r="EG88" s="190"/>
      <c r="EH88" s="190"/>
      <c r="EI88" s="190"/>
      <c r="EJ88" s="190"/>
      <c r="EK88" s="190"/>
      <c r="EL88" s="190"/>
      <c r="EM88" s="190"/>
      <c r="EN88" s="190"/>
      <c r="EO88" s="190"/>
      <c r="EP88" s="190"/>
      <c r="EQ88" s="190"/>
      <c r="ER88" s="190"/>
      <c r="ES88" s="190"/>
      <c r="ET88" s="190"/>
      <c r="EU88" s="190"/>
      <c r="EV88" s="190"/>
      <c r="EW88" s="190"/>
      <c r="EX88" s="190"/>
      <c r="EY88" s="190"/>
      <c r="EZ88" s="190"/>
      <c r="FA88" s="190"/>
      <c r="FB88" s="190"/>
      <c r="FC88" s="190"/>
      <c r="FD88" s="190"/>
      <c r="FE88" s="190"/>
      <c r="FF88" s="190"/>
      <c r="FG88" s="190"/>
      <c r="FH88" s="190"/>
      <c r="FI88" s="190"/>
      <c r="FJ88" s="190"/>
      <c r="FK88" s="190"/>
      <c r="FL88" s="190"/>
      <c r="FM88" s="190"/>
      <c r="FN88" s="190"/>
      <c r="FO88" s="190"/>
      <c r="FP88" s="190"/>
      <c r="FQ88" s="190"/>
      <c r="FR88" s="190"/>
      <c r="FS88" s="190"/>
      <c r="FT88" s="190"/>
      <c r="FU88" s="190"/>
      <c r="FV88" s="190"/>
      <c r="FW88" s="190"/>
      <c r="FX88" s="190"/>
      <c r="FY88" s="190"/>
      <c r="FZ88" s="190"/>
      <c r="GA88" s="190"/>
      <c r="GB88" s="190"/>
      <c r="GC88" s="190"/>
      <c r="GD88" s="190"/>
      <c r="GE88" s="190"/>
      <c r="GF88" s="190"/>
      <c r="GG88" s="190"/>
      <c r="GH88" s="190"/>
      <c r="GI88" s="190"/>
      <c r="GJ88" s="190"/>
      <c r="GK88" s="190"/>
      <c r="GL88" s="190"/>
      <c r="GM88" s="190"/>
      <c r="GN88" s="190"/>
      <c r="GO88" s="190"/>
      <c r="GP88" s="190"/>
      <c r="GQ88" s="190"/>
      <c r="GR88" s="190"/>
      <c r="GS88" s="190"/>
      <c r="GT88" s="190"/>
      <c r="GU88" s="190"/>
      <c r="GV88" s="190"/>
      <c r="GW88" s="190"/>
      <c r="GX88" s="190"/>
      <c r="GY88" s="190"/>
      <c r="GZ88" s="190"/>
      <c r="HA88" s="190"/>
      <c r="HB88" s="190"/>
      <c r="HC88" s="190"/>
      <c r="HD88" s="190"/>
      <c r="HE88" s="190"/>
      <c r="HF88" s="190"/>
      <c r="HG88" s="190"/>
      <c r="HH88" s="190"/>
      <c r="HI88" s="190"/>
      <c r="HJ88" s="190"/>
      <c r="HK88" s="190"/>
      <c r="HL88" s="190"/>
      <c r="HM88" s="190"/>
      <c r="HN88" s="190"/>
      <c r="HO88" s="190"/>
      <c r="HP88" s="190"/>
      <c r="HQ88" s="190"/>
      <c r="HR88" s="190"/>
      <c r="HS88" s="190"/>
      <c r="HT88" s="190"/>
      <c r="HU88" s="190"/>
      <c r="HV88" s="190"/>
      <c r="HW88" s="190"/>
      <c r="HX88" s="190"/>
      <c r="HY88" s="190"/>
      <c r="HZ88" s="190"/>
      <c r="IA88" s="190"/>
      <c r="IB88" s="190"/>
      <c r="IC88" s="190"/>
      <c r="ID88" s="190"/>
      <c r="IE88" s="190"/>
      <c r="IF88" s="190"/>
      <c r="IG88" s="190"/>
      <c r="IH88" s="190"/>
      <c r="II88" s="190"/>
      <c r="IJ88" s="190"/>
      <c r="IK88" s="190"/>
      <c r="IL88" s="190"/>
      <c r="IM88" s="190"/>
      <c r="IN88" s="190"/>
      <c r="IO88" s="190"/>
      <c r="IP88" s="190"/>
      <c r="IQ88" s="190"/>
      <c r="IR88" s="190"/>
      <c r="IS88" s="190"/>
      <c r="IT88" s="190"/>
      <c r="IU88" s="190"/>
      <c r="IV88" s="190"/>
      <c r="IW88" s="190"/>
      <c r="IX88" s="190"/>
      <c r="IY88" s="190"/>
      <c r="IZ88" s="190"/>
      <c r="JA88" s="190"/>
      <c r="JB88" s="190"/>
      <c r="JC88" s="190"/>
      <c r="JD88" s="190"/>
      <c r="JE88" s="190"/>
      <c r="JF88" s="190"/>
      <c r="JG88" s="190"/>
      <c r="JH88" s="190"/>
      <c r="JI88" s="190"/>
      <c r="JJ88" s="190"/>
      <c r="JK88" s="190"/>
      <c r="JL88" s="190"/>
      <c r="JM88" s="190"/>
      <c r="JN88" s="190"/>
      <c r="JO88" s="190"/>
      <c r="JP88" s="190"/>
      <c r="JQ88" s="190"/>
      <c r="JR88" s="190"/>
      <c r="JS88" s="190"/>
      <c r="JT88" s="190"/>
      <c r="JU88" s="190"/>
      <c r="JV88" s="190"/>
      <c r="JW88" s="190"/>
      <c r="JX88" s="190"/>
      <c r="JY88" s="190"/>
      <c r="JZ88" s="190"/>
      <c r="KA88" s="190"/>
      <c r="KB88" s="190"/>
      <c r="KC88" s="190"/>
      <c r="KD88" s="190"/>
      <c r="KE88" s="190"/>
      <c r="KF88" s="190"/>
      <c r="KG88" s="190"/>
      <c r="KH88" s="190"/>
      <c r="KI88" s="190"/>
      <c r="KJ88" s="190"/>
      <c r="KK88" s="190"/>
      <c r="KL88" s="190"/>
      <c r="KM88" s="190"/>
      <c r="KN88" s="190"/>
      <c r="KO88" s="190"/>
      <c r="KP88" s="190"/>
      <c r="KQ88" s="190"/>
      <c r="KR88" s="190"/>
      <c r="KS88" s="190"/>
      <c r="KT88" s="190"/>
      <c r="KU88" s="190"/>
      <c r="KV88" s="190"/>
      <c r="KW88" s="190"/>
      <c r="KX88" s="190"/>
      <c r="KY88" s="190"/>
      <c r="KZ88" s="190"/>
      <c r="LA88" s="190"/>
      <c r="LB88" s="190"/>
      <c r="LC88" s="190"/>
      <c r="LD88" s="190"/>
      <c r="LE88" s="190"/>
      <c r="LF88" s="190"/>
      <c r="LG88" s="190"/>
      <c r="LH88" s="190"/>
      <c r="LI88" s="190"/>
      <c r="LJ88" s="190"/>
      <c r="LK88" s="190"/>
      <c r="LL88" s="190"/>
      <c r="LM88" s="190"/>
      <c r="LN88" s="190"/>
      <c r="LO88" s="190"/>
      <c r="LP88" s="190"/>
      <c r="LQ88" s="190"/>
      <c r="LR88" s="190"/>
      <c r="LS88" s="190"/>
      <c r="LT88" s="190"/>
      <c r="LU88" s="190"/>
      <c r="LV88" s="190"/>
      <c r="LW88" s="190"/>
      <c r="LX88" s="190"/>
      <c r="LY88" s="190"/>
      <c r="LZ88" s="190"/>
      <c r="MA88" s="190"/>
      <c r="MB88" s="190"/>
      <c r="MC88" s="190"/>
      <c r="MD88" s="190"/>
      <c r="ME88" s="190"/>
      <c r="MF88" s="190"/>
      <c r="MG88" s="190"/>
      <c r="MH88" s="190"/>
      <c r="MI88" s="190"/>
      <c r="MJ88" s="190"/>
      <c r="MK88" s="190"/>
      <c r="ML88" s="190"/>
      <c r="MM88" s="190"/>
      <c r="MN88" s="190"/>
      <c r="MO88" s="190"/>
      <c r="MP88" s="190"/>
      <c r="MQ88" s="190"/>
      <c r="MR88" s="190"/>
      <c r="MS88" s="190"/>
      <c r="MT88" s="190"/>
      <c r="MU88" s="190"/>
      <c r="MV88" s="190"/>
      <c r="MW88" s="190"/>
      <c r="MX88" s="190"/>
      <c r="MY88" s="190"/>
      <c r="MZ88" s="190"/>
      <c r="NA88" s="190"/>
      <c r="NB88" s="190"/>
      <c r="NC88" s="190"/>
      <c r="ND88" s="190"/>
      <c r="NE88" s="190"/>
      <c r="NF88" s="190"/>
      <c r="NG88" s="190"/>
      <c r="NH88" s="190"/>
      <c r="NI88" s="190"/>
      <c r="NJ88" s="190"/>
      <c r="NK88" s="190"/>
      <c r="NL88" s="190"/>
      <c r="NM88" s="190"/>
      <c r="NN88" s="190"/>
      <c r="NO88" s="190"/>
      <c r="NP88" s="190"/>
      <c r="NQ88" s="190"/>
      <c r="NR88" s="190"/>
      <c r="NS88" s="190"/>
      <c r="NT88" s="190"/>
      <c r="NU88" s="190"/>
      <c r="NV88" s="190"/>
      <c r="NW88" s="190"/>
      <c r="NX88" s="190"/>
      <c r="NY88" s="190"/>
      <c r="NZ88" s="190"/>
      <c r="OA88" s="190"/>
      <c r="OB88" s="190"/>
      <c r="OC88" s="190"/>
      <c r="OD88" s="190"/>
      <c r="OE88" s="190"/>
      <c r="OF88" s="190"/>
      <c r="OG88" s="190"/>
      <c r="OH88" s="190"/>
      <c r="OI88" s="190"/>
      <c r="OJ88" s="190"/>
      <c r="OK88" s="190"/>
      <c r="OL88" s="190"/>
      <c r="OM88" s="190"/>
      <c r="ON88" s="190"/>
      <c r="OO88" s="190"/>
      <c r="OP88" s="190"/>
      <c r="OQ88" s="190"/>
      <c r="OR88" s="190"/>
      <c r="OS88" s="190"/>
      <c r="OT88" s="190"/>
      <c r="OU88" s="190"/>
      <c r="OV88" s="190"/>
      <c r="OW88" s="190"/>
      <c r="OX88" s="190"/>
      <c r="OY88" s="190"/>
      <c r="OZ88" s="190"/>
      <c r="PA88" s="190"/>
      <c r="PB88" s="190"/>
      <c r="PC88" s="190"/>
      <c r="PD88" s="190"/>
      <c r="PE88" s="190"/>
      <c r="PF88" s="190"/>
      <c r="PG88" s="190"/>
      <c r="PH88" s="190"/>
      <c r="PI88" s="190"/>
      <c r="PJ88" s="190"/>
      <c r="PK88" s="190"/>
      <c r="PL88" s="190"/>
      <c r="PM88" s="190"/>
      <c r="PN88" s="190"/>
      <c r="PO88" s="190"/>
      <c r="PP88" s="190"/>
      <c r="PQ88" s="190"/>
      <c r="PR88" s="190"/>
      <c r="PS88" s="190"/>
      <c r="PT88" s="190"/>
      <c r="PU88" s="190"/>
      <c r="PV88" s="190"/>
      <c r="PW88" s="190"/>
      <c r="PX88" s="190"/>
      <c r="PY88" s="190"/>
      <c r="PZ88" s="190"/>
      <c r="QA88" s="190"/>
      <c r="QB88" s="190"/>
      <c r="QC88" s="190"/>
      <c r="QD88" s="190"/>
      <c r="QE88" s="190"/>
      <c r="QF88" s="190"/>
      <c r="QG88" s="190"/>
      <c r="QH88" s="190"/>
      <c r="QI88" s="190"/>
      <c r="QJ88" s="190"/>
      <c r="QK88" s="190"/>
      <c r="QL88" s="190"/>
      <c r="QM88" s="190"/>
      <c r="QN88" s="190"/>
      <c r="QO88" s="190"/>
      <c r="QP88" s="190"/>
      <c r="QQ88" s="190"/>
      <c r="QR88" s="190"/>
      <c r="QS88" s="190"/>
      <c r="QT88" s="190"/>
      <c r="QU88" s="190"/>
      <c r="QV88" s="190"/>
      <c r="QW88" s="190"/>
      <c r="QX88" s="190"/>
      <c r="QY88" s="190"/>
      <c r="QZ88" s="190"/>
      <c r="RA88" s="190"/>
      <c r="RB88" s="190"/>
      <c r="RC88" s="190"/>
      <c r="RD88" s="190"/>
      <c r="RE88" s="190"/>
      <c r="RF88" s="190"/>
      <c r="RG88" s="190"/>
      <c r="RH88" s="190"/>
      <c r="RI88" s="190"/>
      <c r="RJ88" s="190"/>
      <c r="RK88" s="190"/>
      <c r="RL88" s="190"/>
      <c r="RM88" s="190"/>
      <c r="RN88" s="190"/>
      <c r="RO88" s="190"/>
      <c r="RP88" s="190"/>
      <c r="RQ88" s="190"/>
      <c r="RR88" s="190"/>
      <c r="RS88" s="190"/>
      <c r="RT88" s="190"/>
      <c r="RU88" s="190"/>
      <c r="RV88" s="190"/>
      <c r="RW88" s="190"/>
      <c r="RX88" s="190"/>
      <c r="RY88" s="190"/>
      <c r="RZ88" s="190"/>
      <c r="SA88" s="190"/>
      <c r="SB88" s="190"/>
      <c r="SC88" s="190"/>
      <c r="SD88" s="190"/>
      <c r="SE88" s="190"/>
      <c r="SF88" s="190"/>
      <c r="SG88" s="190"/>
      <c r="SH88" s="190"/>
      <c r="SI88" s="190"/>
      <c r="SJ88" s="190"/>
      <c r="SK88" s="190"/>
      <c r="SL88" s="190"/>
      <c r="SM88" s="190"/>
      <c r="SN88" s="190"/>
      <c r="SO88" s="190"/>
      <c r="SP88" s="190"/>
      <c r="SQ88" s="190"/>
      <c r="SR88" s="190"/>
      <c r="SS88" s="190"/>
      <c r="ST88" s="190"/>
      <c r="SU88" s="190"/>
      <c r="SV88" s="190"/>
      <c r="SW88" s="190"/>
      <c r="SX88" s="190"/>
      <c r="SY88" s="190"/>
      <c r="SZ88" s="190"/>
      <c r="TA88" s="190"/>
      <c r="TB88" s="190"/>
      <c r="TC88" s="190"/>
      <c r="TD88" s="190"/>
      <c r="TE88" s="190"/>
      <c r="TF88" s="190"/>
      <c r="TG88" s="190"/>
      <c r="TH88" s="190"/>
      <c r="TI88" s="190"/>
      <c r="TJ88" s="190"/>
      <c r="TK88" s="190"/>
      <c r="TL88" s="190"/>
      <c r="TM88" s="190"/>
      <c r="TN88" s="190"/>
      <c r="TO88" s="190"/>
      <c r="TP88" s="190"/>
      <c r="TQ88" s="190"/>
      <c r="TR88" s="190"/>
      <c r="TS88" s="190"/>
      <c r="TT88" s="190"/>
      <c r="TU88" s="190"/>
      <c r="TV88" s="190"/>
      <c r="TW88" s="190"/>
      <c r="TX88" s="190"/>
      <c r="TY88" s="190"/>
      <c r="TZ88" s="190"/>
      <c r="UA88" s="190"/>
      <c r="UB88" s="190"/>
      <c r="UC88" s="190"/>
      <c r="UD88" s="190"/>
      <c r="UE88" s="190"/>
      <c r="UF88" s="190"/>
      <c r="UG88" s="190"/>
      <c r="UH88" s="190"/>
      <c r="UI88" s="190"/>
      <c r="UJ88" s="190"/>
      <c r="UK88" s="190"/>
      <c r="UL88" s="190"/>
      <c r="UM88" s="190"/>
      <c r="UN88" s="190"/>
      <c r="UO88" s="190"/>
      <c r="UP88" s="190"/>
      <c r="UQ88" s="190"/>
      <c r="UR88" s="190"/>
      <c r="US88" s="190"/>
      <c r="UT88" s="190"/>
      <c r="UU88" s="190"/>
      <c r="UV88" s="190"/>
      <c r="UW88" s="190"/>
      <c r="UX88" s="190"/>
      <c r="UY88" s="190"/>
      <c r="UZ88" s="190"/>
      <c r="VA88" s="190"/>
      <c r="VB88" s="190"/>
      <c r="VC88" s="190"/>
      <c r="VD88" s="190"/>
      <c r="VE88" s="190"/>
      <c r="VF88" s="190"/>
      <c r="VG88" s="190"/>
      <c r="VH88" s="190"/>
      <c r="VI88" s="190"/>
      <c r="VJ88" s="190"/>
      <c r="VK88" s="190"/>
      <c r="VL88" s="190"/>
      <c r="VM88" s="190"/>
      <c r="VN88" s="190"/>
      <c r="VO88" s="190"/>
      <c r="VP88" s="190"/>
      <c r="VQ88" s="190"/>
      <c r="VR88" s="190"/>
      <c r="VS88" s="190"/>
      <c r="VT88" s="190"/>
      <c r="VU88" s="190"/>
      <c r="VV88" s="190"/>
      <c r="VW88" s="190"/>
      <c r="VX88" s="190"/>
      <c r="VY88" s="190"/>
      <c r="VZ88" s="190"/>
      <c r="WA88" s="190"/>
      <c r="WB88" s="190"/>
      <c r="WC88" s="190"/>
      <c r="WD88" s="190"/>
      <c r="WE88" s="190"/>
      <c r="WF88" s="190"/>
      <c r="WG88" s="190"/>
      <c r="WH88" s="190"/>
      <c r="WI88" s="190"/>
      <c r="WJ88" s="190"/>
      <c r="WK88" s="190"/>
      <c r="WL88" s="190"/>
      <c r="WM88" s="190"/>
      <c r="WN88" s="190"/>
      <c r="WO88" s="190"/>
      <c r="WP88" s="190"/>
      <c r="WQ88" s="190"/>
      <c r="WR88" s="190"/>
      <c r="WS88" s="190"/>
      <c r="WT88" s="190"/>
      <c r="WU88" s="190"/>
      <c r="WV88" s="190"/>
      <c r="WW88" s="190"/>
      <c r="WX88" s="190"/>
      <c r="WY88" s="190"/>
      <c r="WZ88" s="190"/>
      <c r="XA88" s="190"/>
      <c r="XB88" s="190"/>
      <c r="XC88" s="190"/>
      <c r="XD88" s="190"/>
      <c r="XE88" s="190"/>
      <c r="XF88" s="190"/>
      <c r="XG88" s="190"/>
      <c r="XH88" s="190"/>
      <c r="XI88" s="190"/>
      <c r="XJ88" s="190"/>
      <c r="XK88" s="190"/>
      <c r="XL88" s="190"/>
      <c r="XM88" s="190"/>
      <c r="XN88" s="190"/>
      <c r="XO88" s="190"/>
      <c r="XP88" s="190"/>
      <c r="XQ88" s="190"/>
      <c r="XR88" s="190"/>
      <c r="XS88" s="190"/>
      <c r="XT88" s="190"/>
      <c r="XU88" s="190"/>
      <c r="XV88" s="190"/>
      <c r="XW88" s="190"/>
      <c r="XX88" s="190"/>
      <c r="XY88" s="190"/>
      <c r="XZ88" s="190"/>
      <c r="YA88" s="190"/>
      <c r="YB88" s="190"/>
      <c r="YC88" s="190"/>
      <c r="YD88" s="190"/>
      <c r="YE88" s="190"/>
      <c r="YF88" s="190"/>
      <c r="YG88" s="190"/>
      <c r="YH88" s="190"/>
      <c r="YI88" s="190"/>
      <c r="YJ88" s="190"/>
      <c r="YK88" s="190"/>
      <c r="YL88" s="190"/>
      <c r="YM88" s="190"/>
      <c r="YN88" s="190"/>
      <c r="YO88" s="190"/>
      <c r="YP88" s="190"/>
      <c r="YQ88" s="190"/>
      <c r="YR88" s="190"/>
      <c r="YS88" s="190"/>
      <c r="YT88" s="190"/>
      <c r="YU88" s="190"/>
      <c r="YV88" s="190"/>
      <c r="YW88" s="190"/>
      <c r="YX88" s="190"/>
      <c r="YY88" s="190"/>
      <c r="YZ88" s="190"/>
      <c r="ZA88" s="190"/>
      <c r="ZB88" s="190"/>
      <c r="ZC88" s="190"/>
      <c r="ZD88" s="190"/>
      <c r="ZE88" s="190"/>
      <c r="ZF88" s="190"/>
      <c r="ZG88" s="190"/>
      <c r="ZH88" s="190"/>
      <c r="ZI88" s="190"/>
      <c r="ZJ88" s="190"/>
      <c r="ZK88" s="190"/>
      <c r="ZL88" s="190"/>
      <c r="ZM88" s="190"/>
      <c r="ZN88" s="190"/>
      <c r="ZO88" s="190"/>
      <c r="ZP88" s="190"/>
      <c r="ZQ88" s="190"/>
      <c r="ZR88" s="190"/>
      <c r="ZS88" s="190"/>
      <c r="ZT88" s="190"/>
      <c r="ZU88" s="190"/>
      <c r="ZV88" s="190"/>
      <c r="ZW88" s="190"/>
      <c r="ZX88" s="190"/>
      <c r="ZY88" s="190"/>
      <c r="ZZ88" s="190"/>
      <c r="AAA88" s="190"/>
      <c r="AAB88" s="190"/>
      <c r="AAC88" s="190"/>
      <c r="AAD88" s="190"/>
      <c r="AAE88" s="190"/>
      <c r="AAF88" s="190"/>
      <c r="AAG88" s="190"/>
      <c r="AAH88" s="190"/>
      <c r="AAI88" s="190"/>
      <c r="AAJ88" s="190"/>
      <c r="AAK88" s="190"/>
      <c r="AAL88" s="190"/>
      <c r="AAM88" s="190"/>
      <c r="AAN88" s="190"/>
      <c r="AAO88" s="190"/>
      <c r="AAP88" s="190"/>
      <c r="AAQ88" s="190"/>
      <c r="AAR88" s="190"/>
      <c r="AAS88" s="190"/>
      <c r="AAT88" s="190"/>
      <c r="AAU88" s="190"/>
      <c r="AAV88" s="190"/>
      <c r="AAW88" s="190"/>
      <c r="AAX88" s="190"/>
      <c r="AAY88" s="190"/>
      <c r="AAZ88" s="190"/>
      <c r="ABA88" s="190"/>
      <c r="ABB88" s="190"/>
      <c r="ABC88" s="190"/>
      <c r="ABD88" s="190"/>
      <c r="ABE88" s="190"/>
      <c r="ABF88" s="190"/>
      <c r="ABG88" s="190"/>
      <c r="ABH88" s="190"/>
      <c r="ABI88" s="190"/>
      <c r="ABJ88" s="190"/>
      <c r="ABK88" s="190"/>
      <c r="ABL88" s="190"/>
      <c r="ABM88" s="190"/>
      <c r="ABN88" s="190"/>
      <c r="ABO88" s="190"/>
      <c r="ABP88" s="190"/>
      <c r="ABQ88" s="190"/>
      <c r="ABR88" s="190"/>
      <c r="ABS88" s="190"/>
      <c r="ABT88" s="190"/>
      <c r="ABU88" s="190"/>
      <c r="ABV88" s="190"/>
      <c r="ABW88" s="190"/>
      <c r="ABX88" s="190"/>
      <c r="ABY88" s="190"/>
      <c r="ABZ88" s="190"/>
      <c r="ACA88" s="190"/>
      <c r="ACB88" s="190"/>
      <c r="ACC88" s="190"/>
      <c r="ACD88" s="190"/>
      <c r="ACE88" s="190"/>
      <c r="ACF88" s="190"/>
      <c r="ACG88" s="190"/>
      <c r="ACH88" s="190"/>
      <c r="ACI88" s="190"/>
      <c r="ACJ88" s="190"/>
      <c r="ACK88" s="190"/>
      <c r="ACL88" s="190"/>
      <c r="ACM88" s="190"/>
      <c r="ACN88" s="190"/>
      <c r="ACO88" s="190"/>
      <c r="ACP88" s="190"/>
      <c r="ACQ88" s="190"/>
      <c r="ACR88" s="190"/>
      <c r="ACS88" s="190"/>
      <c r="ACT88" s="190"/>
      <c r="ACU88" s="190"/>
      <c r="ACV88" s="190"/>
      <c r="ACW88" s="190"/>
      <c r="ACX88" s="190"/>
      <c r="ACY88" s="190"/>
      <c r="ACZ88" s="190"/>
      <c r="ADA88" s="190"/>
      <c r="ADB88" s="190"/>
      <c r="ADC88" s="190"/>
      <c r="ADD88" s="190"/>
      <c r="ADE88" s="190"/>
      <c r="ADF88" s="190"/>
      <c r="ADG88" s="190"/>
      <c r="ADH88" s="190"/>
      <c r="ADI88" s="190"/>
      <c r="ADJ88" s="190"/>
      <c r="ADK88" s="190"/>
      <c r="ADL88" s="190"/>
      <c r="ADM88" s="190"/>
      <c r="ADN88" s="190"/>
      <c r="ADO88" s="190"/>
      <c r="ADP88" s="190"/>
      <c r="ADQ88" s="190"/>
      <c r="ADR88" s="190"/>
      <c r="ADS88" s="190"/>
      <c r="ADT88" s="190"/>
      <c r="ADU88" s="190"/>
      <c r="ADV88" s="190"/>
      <c r="ADW88" s="190"/>
      <c r="ADX88" s="190"/>
      <c r="ADY88" s="190"/>
      <c r="ADZ88" s="190"/>
      <c r="AEA88" s="190"/>
      <c r="AEB88" s="190"/>
      <c r="AEC88" s="190"/>
      <c r="AED88" s="190"/>
      <c r="AEE88" s="190"/>
      <c r="AEF88" s="190"/>
      <c r="AEG88" s="190"/>
      <c r="AEH88" s="190"/>
      <c r="AEI88" s="190"/>
      <c r="AEJ88" s="190"/>
      <c r="AEK88" s="190"/>
      <c r="AEL88" s="190"/>
      <c r="AEM88" s="190"/>
      <c r="AEN88" s="190"/>
      <c r="AEO88" s="190"/>
      <c r="AEP88" s="190"/>
      <c r="AEQ88" s="190"/>
      <c r="AER88" s="190"/>
      <c r="AES88" s="190"/>
      <c r="AET88" s="190"/>
      <c r="AEU88" s="190"/>
      <c r="AEV88" s="190"/>
      <c r="AEW88" s="190"/>
      <c r="AEX88" s="190"/>
      <c r="AEY88" s="190"/>
      <c r="AEZ88" s="190"/>
      <c r="AFA88" s="190"/>
      <c r="AFB88" s="190"/>
      <c r="AFC88" s="190"/>
      <c r="AFD88" s="190"/>
      <c r="AFE88" s="190"/>
      <c r="AFF88" s="190"/>
      <c r="AFG88" s="190"/>
      <c r="AFH88" s="190"/>
      <c r="AFI88" s="190"/>
      <c r="AFJ88" s="190"/>
      <c r="AFK88" s="190"/>
      <c r="AFL88" s="190"/>
      <c r="AFM88" s="190"/>
      <c r="AFN88" s="190"/>
      <c r="AFO88" s="190"/>
      <c r="AFP88" s="190"/>
      <c r="AFQ88" s="190"/>
      <c r="AFR88" s="190"/>
      <c r="AFS88" s="190"/>
      <c r="AFT88" s="190"/>
      <c r="AFU88" s="190"/>
      <c r="AFV88" s="190"/>
      <c r="AFW88" s="190"/>
      <c r="AFX88" s="190"/>
      <c r="AFY88" s="190"/>
      <c r="AFZ88" s="190"/>
      <c r="AGA88" s="190"/>
      <c r="AGB88" s="190"/>
      <c r="AGC88" s="190"/>
      <c r="AGD88" s="190"/>
      <c r="AGE88" s="190"/>
      <c r="AGF88" s="190"/>
      <c r="AGG88" s="190"/>
      <c r="AGH88" s="190"/>
      <c r="AGI88" s="190"/>
      <c r="AGJ88" s="190"/>
      <c r="AGK88" s="190"/>
      <c r="AGL88" s="190"/>
      <c r="AGM88" s="190"/>
      <c r="AGN88" s="190"/>
      <c r="AGO88" s="190"/>
      <c r="AGP88" s="190"/>
      <c r="AGQ88" s="190"/>
      <c r="AGR88" s="190"/>
      <c r="AGS88" s="190"/>
      <c r="AGT88" s="190"/>
      <c r="AGU88" s="190"/>
      <c r="AGV88" s="190"/>
      <c r="AGW88" s="190"/>
      <c r="AGX88" s="190"/>
      <c r="AGY88" s="190"/>
      <c r="AGZ88" s="190"/>
      <c r="AHA88" s="190"/>
      <c r="AHB88" s="190"/>
      <c r="AHC88" s="190"/>
      <c r="AHD88" s="190"/>
      <c r="AHE88" s="190"/>
      <c r="AHF88" s="190"/>
      <c r="AHG88" s="190"/>
      <c r="AHH88" s="190"/>
      <c r="AHI88" s="190"/>
      <c r="AHJ88" s="190"/>
      <c r="AHK88" s="190"/>
      <c r="AHL88" s="190"/>
      <c r="AHM88" s="190"/>
      <c r="AHN88" s="190"/>
      <c r="AHO88" s="190"/>
      <c r="AHP88" s="190"/>
      <c r="AHQ88" s="190"/>
      <c r="AHR88" s="190"/>
      <c r="AHS88" s="190"/>
      <c r="AHT88" s="190"/>
      <c r="AHU88" s="190"/>
      <c r="AHV88" s="190"/>
      <c r="AHW88" s="190"/>
      <c r="AHX88" s="190"/>
      <c r="AHY88" s="190"/>
      <c r="AHZ88" s="190"/>
      <c r="AIA88" s="190"/>
      <c r="AIB88" s="190"/>
      <c r="AIC88" s="190"/>
      <c r="AID88" s="190"/>
      <c r="AIE88" s="190"/>
      <c r="AIF88" s="190"/>
      <c r="AIG88" s="190"/>
      <c r="AIH88" s="190"/>
      <c r="AII88" s="190"/>
      <c r="AIJ88" s="190"/>
      <c r="AIK88" s="190"/>
      <c r="AIL88" s="190"/>
      <c r="AIM88" s="190"/>
      <c r="AIN88" s="190"/>
      <c r="AIO88" s="190"/>
      <c r="AIP88" s="190"/>
      <c r="AIQ88" s="190"/>
      <c r="AIR88" s="190"/>
      <c r="AIS88" s="190"/>
      <c r="AIT88" s="190"/>
      <c r="AIU88" s="190"/>
      <c r="AIV88" s="190"/>
      <c r="AIW88" s="190"/>
      <c r="AIX88" s="190"/>
      <c r="AIY88" s="190"/>
      <c r="AIZ88" s="190"/>
      <c r="AJA88" s="190"/>
      <c r="AJB88" s="190"/>
      <c r="AJC88" s="190"/>
      <c r="AJD88" s="190"/>
      <c r="AJE88" s="190"/>
      <c r="AJF88" s="190"/>
      <c r="AJG88" s="190"/>
      <c r="AJH88" s="190"/>
      <c r="AJI88" s="190"/>
      <c r="AJJ88" s="190"/>
      <c r="AJK88" s="190"/>
      <c r="AJL88" s="190"/>
      <c r="AJM88" s="190"/>
      <c r="AJN88" s="190"/>
      <c r="AJO88" s="190"/>
      <c r="AJP88" s="190"/>
      <c r="AJQ88" s="190"/>
      <c r="AJR88" s="190"/>
      <c r="AJS88" s="190"/>
      <c r="AJT88" s="190"/>
      <c r="AJU88" s="190"/>
      <c r="AJV88" s="190"/>
      <c r="AJW88" s="190"/>
      <c r="AJX88" s="190"/>
      <c r="AJY88" s="190"/>
      <c r="AJZ88" s="190"/>
      <c r="AKA88" s="190"/>
      <c r="AKB88" s="190"/>
      <c r="AKC88" s="190"/>
      <c r="AKD88" s="190"/>
      <c r="AKE88" s="190"/>
      <c r="AKF88" s="190"/>
      <c r="AKG88" s="190"/>
      <c r="AKH88" s="190"/>
      <c r="AKI88" s="190"/>
      <c r="AKJ88" s="190"/>
      <c r="AKK88" s="190"/>
      <c r="AKL88" s="190"/>
      <c r="AKM88" s="190"/>
      <c r="AKN88" s="190"/>
      <c r="AKO88" s="190"/>
      <c r="AKP88" s="190"/>
      <c r="AKQ88" s="190"/>
      <c r="AKR88" s="190"/>
      <c r="AKS88" s="190"/>
      <c r="AKT88" s="190"/>
      <c r="AKU88" s="190"/>
      <c r="AKV88" s="190"/>
      <c r="AKW88" s="190"/>
      <c r="AKX88" s="190"/>
      <c r="AKY88" s="190"/>
      <c r="AKZ88" s="190"/>
      <c r="ALA88" s="190"/>
      <c r="ALB88" s="190"/>
      <c r="ALC88" s="190"/>
      <c r="ALD88" s="190"/>
      <c r="ALE88" s="190"/>
      <c r="ALF88" s="190"/>
      <c r="ALG88" s="190"/>
      <c r="ALH88" s="190"/>
      <c r="ALI88" s="190"/>
      <c r="ALJ88" s="190"/>
      <c r="ALK88" s="190"/>
      <c r="ALL88" s="190"/>
      <c r="ALM88" s="190"/>
      <c r="ALN88" s="190"/>
      <c r="ALO88" s="190"/>
      <c r="ALP88" s="190"/>
      <c r="ALQ88" s="190"/>
      <c r="ALR88" s="190"/>
      <c r="ALS88" s="190"/>
      <c r="ALT88" s="190"/>
      <c r="ALU88" s="190"/>
      <c r="ALV88" s="190"/>
      <c r="ALW88" s="190"/>
      <c r="ALX88" s="190"/>
      <c r="ALY88" s="190"/>
      <c r="ALZ88" s="190"/>
      <c r="AMA88" s="190"/>
      <c r="AMB88" s="190"/>
      <c r="AMC88" s="190"/>
      <c r="AMD88" s="190"/>
      <c r="AME88" s="190"/>
      <c r="AMF88" s="190"/>
      <c r="AMG88" s="190"/>
      <c r="AMH88" s="190"/>
      <c r="AMI88" s="190"/>
      <c r="AMJ88" s="190"/>
      <c r="AMK88" s="190"/>
      <c r="AML88" s="190"/>
      <c r="AMM88" s="190"/>
      <c r="AMN88" s="190"/>
      <c r="AMO88" s="190"/>
      <c r="AMP88" s="190"/>
      <c r="AMQ88" s="190"/>
      <c r="AMR88" s="190"/>
      <c r="AMS88" s="190"/>
      <c r="AMT88" s="190"/>
      <c r="AMU88" s="190"/>
      <c r="AMV88" s="190"/>
      <c r="AMW88" s="190"/>
      <c r="AMX88" s="190"/>
      <c r="AMY88" s="190"/>
      <c r="AMZ88" s="190"/>
      <c r="ANA88" s="190"/>
      <c r="ANB88" s="190"/>
      <c r="ANC88" s="190"/>
      <c r="AND88" s="190"/>
      <c r="ANE88" s="190"/>
      <c r="ANF88" s="190"/>
      <c r="ANG88" s="190"/>
      <c r="ANH88" s="190"/>
      <c r="ANI88" s="190"/>
      <c r="ANJ88" s="190"/>
      <c r="ANK88" s="190"/>
      <c r="ANL88" s="190"/>
      <c r="ANM88" s="190"/>
      <c r="ANN88" s="190"/>
      <c r="ANO88" s="190"/>
      <c r="ANP88" s="190"/>
      <c r="ANQ88" s="190"/>
      <c r="ANR88" s="190"/>
      <c r="ANS88" s="190"/>
      <c r="ANT88" s="190"/>
      <c r="ANU88" s="190"/>
      <c r="ANV88" s="190"/>
      <c r="ANW88" s="190"/>
      <c r="ANX88" s="190"/>
      <c r="ANY88" s="190"/>
      <c r="ANZ88" s="190"/>
      <c r="AOA88" s="190"/>
      <c r="AOB88" s="190"/>
      <c r="AOC88" s="190"/>
      <c r="AOD88" s="190"/>
      <c r="AOE88" s="190"/>
      <c r="AOF88" s="190"/>
      <c r="AOG88" s="190"/>
      <c r="AOH88" s="190"/>
      <c r="AOI88" s="190"/>
      <c r="AOJ88" s="190"/>
      <c r="AOK88" s="190"/>
      <c r="AOL88" s="190"/>
      <c r="AOM88" s="190"/>
      <c r="AON88" s="190"/>
      <c r="AOO88" s="190"/>
      <c r="AOP88" s="190"/>
      <c r="AOQ88" s="190"/>
      <c r="AOR88" s="190"/>
      <c r="AOS88" s="190"/>
      <c r="AOT88" s="190"/>
      <c r="AOU88" s="190"/>
      <c r="AOV88" s="190"/>
      <c r="AOW88" s="190"/>
      <c r="AOX88" s="190"/>
      <c r="AOY88" s="190"/>
      <c r="AOZ88" s="190"/>
      <c r="APA88" s="190"/>
      <c r="APB88" s="190"/>
      <c r="APC88" s="190"/>
      <c r="APD88" s="190"/>
      <c r="APE88" s="190"/>
      <c r="APF88" s="190"/>
      <c r="APG88" s="190"/>
      <c r="APH88" s="190"/>
      <c r="API88" s="190"/>
      <c r="APJ88" s="190"/>
      <c r="APK88" s="190"/>
      <c r="APL88" s="190"/>
      <c r="APM88" s="190"/>
      <c r="APN88" s="190"/>
      <c r="APO88" s="190"/>
      <c r="APP88" s="190"/>
      <c r="APQ88" s="190"/>
      <c r="APR88" s="190"/>
      <c r="APS88" s="190"/>
      <c r="APT88" s="190"/>
      <c r="APU88" s="190"/>
      <c r="APV88" s="190"/>
      <c r="APW88" s="190"/>
      <c r="APX88" s="190"/>
      <c r="APY88" s="190"/>
      <c r="APZ88" s="190"/>
      <c r="AQA88" s="190"/>
      <c r="AQB88" s="190"/>
      <c r="AQC88" s="190"/>
      <c r="AQD88" s="190"/>
      <c r="AQE88" s="190"/>
      <c r="AQF88" s="190"/>
      <c r="AQG88" s="190"/>
      <c r="AQH88" s="190"/>
      <c r="AQI88" s="190"/>
      <c r="AQJ88" s="190"/>
      <c r="AQK88" s="190"/>
      <c r="AQL88" s="190"/>
      <c r="AQM88" s="190"/>
      <c r="AQN88" s="190"/>
      <c r="AQO88" s="190"/>
      <c r="AQP88" s="190"/>
      <c r="AQQ88" s="190"/>
      <c r="AQR88" s="190"/>
      <c r="AQS88" s="190"/>
      <c r="AQT88" s="190"/>
      <c r="AQU88" s="190"/>
      <c r="AQV88" s="190"/>
      <c r="AQW88" s="190"/>
      <c r="AQX88" s="190"/>
      <c r="AQY88" s="190"/>
      <c r="AQZ88" s="190"/>
      <c r="ARA88" s="190"/>
      <c r="ARB88" s="190"/>
      <c r="ARC88" s="190"/>
      <c r="ARD88" s="190"/>
      <c r="ARE88" s="190"/>
      <c r="ARF88" s="190"/>
      <c r="ARG88" s="190"/>
      <c r="ARH88" s="190"/>
      <c r="ARI88" s="190"/>
      <c r="ARJ88" s="190"/>
      <c r="ARK88" s="190"/>
      <c r="ARL88" s="190"/>
      <c r="ARM88" s="190"/>
      <c r="ARN88" s="190"/>
      <c r="ARO88" s="190"/>
      <c r="ARP88" s="190"/>
      <c r="ARQ88" s="190"/>
      <c r="ARR88" s="190"/>
      <c r="ARS88" s="190"/>
      <c r="ART88" s="190"/>
      <c r="ARU88" s="190"/>
      <c r="ARV88" s="190"/>
      <c r="ARW88" s="190"/>
      <c r="ARX88" s="190"/>
      <c r="ARY88" s="190"/>
      <c r="ARZ88" s="190"/>
      <c r="ASA88" s="190"/>
      <c r="ASB88" s="190"/>
      <c r="ASC88" s="190"/>
      <c r="ASD88" s="190"/>
      <c r="ASE88" s="190"/>
      <c r="ASF88" s="190"/>
      <c r="ASG88" s="190"/>
      <c r="ASH88" s="190"/>
      <c r="ASI88" s="190"/>
      <c r="ASJ88" s="190"/>
      <c r="ASK88" s="190"/>
      <c r="ASL88" s="190"/>
      <c r="ASM88" s="190"/>
      <c r="ASN88" s="190"/>
      <c r="ASO88" s="190"/>
      <c r="ASP88" s="190"/>
      <c r="ASQ88" s="190"/>
      <c r="ASR88" s="190"/>
      <c r="ASS88" s="190"/>
      <c r="AST88" s="190"/>
      <c r="ASU88" s="190"/>
      <c r="ASV88" s="190"/>
      <c r="ASW88" s="190"/>
      <c r="ASX88" s="190"/>
      <c r="ASY88" s="190"/>
      <c r="ASZ88" s="190"/>
      <c r="ATA88" s="190"/>
      <c r="ATB88" s="190"/>
      <c r="ATC88" s="190"/>
      <c r="ATD88" s="190"/>
      <c r="ATE88" s="190"/>
      <c r="ATF88" s="190"/>
      <c r="ATG88" s="190"/>
      <c r="ATH88" s="190"/>
      <c r="ATI88" s="190"/>
      <c r="ATJ88" s="190"/>
      <c r="ATK88" s="190"/>
      <c r="ATL88" s="190"/>
      <c r="ATM88" s="190"/>
      <c r="ATN88" s="190"/>
      <c r="ATO88" s="190"/>
      <c r="ATP88" s="190"/>
      <c r="ATQ88" s="190"/>
      <c r="ATR88" s="190"/>
      <c r="ATS88" s="190"/>
      <c r="ATT88" s="190"/>
      <c r="ATU88" s="190"/>
      <c r="ATV88" s="190"/>
      <c r="ATW88" s="190"/>
      <c r="ATX88" s="190"/>
      <c r="ATY88" s="190"/>
      <c r="ATZ88" s="190"/>
      <c r="AUA88" s="190"/>
      <c r="AUB88" s="190"/>
      <c r="AUC88" s="190"/>
      <c r="AUD88" s="190"/>
      <c r="AUE88" s="190"/>
      <c r="AUF88" s="190"/>
      <c r="AUG88" s="190"/>
      <c r="AUH88" s="190"/>
      <c r="AUI88" s="190"/>
      <c r="AUJ88" s="190"/>
      <c r="AUK88" s="190"/>
      <c r="AUL88" s="190"/>
      <c r="AUM88" s="190"/>
      <c r="AUN88" s="190"/>
      <c r="AUO88" s="190"/>
      <c r="AUP88" s="190"/>
      <c r="AUQ88" s="190"/>
      <c r="AUR88" s="190"/>
      <c r="AUS88" s="190"/>
      <c r="AUT88" s="190"/>
      <c r="AUU88" s="190"/>
      <c r="AUV88" s="190"/>
      <c r="AUW88" s="190"/>
      <c r="AUX88" s="190"/>
      <c r="AUY88" s="190"/>
      <c r="AUZ88" s="190"/>
      <c r="AVA88" s="190"/>
      <c r="AVB88" s="190"/>
      <c r="AVC88" s="190"/>
      <c r="AVD88" s="190"/>
      <c r="AVE88" s="190"/>
      <c r="AVF88" s="190"/>
      <c r="AVG88" s="190"/>
      <c r="AVH88" s="190"/>
      <c r="AVI88" s="190"/>
      <c r="AVJ88" s="190"/>
      <c r="AVK88" s="190"/>
      <c r="AVL88" s="190"/>
      <c r="AVM88" s="190"/>
      <c r="AVN88" s="190"/>
      <c r="AVO88" s="190"/>
      <c r="AVP88" s="190"/>
      <c r="AVQ88" s="190"/>
      <c r="AVR88" s="190"/>
      <c r="AVS88" s="190"/>
      <c r="AVT88" s="190"/>
      <c r="AVU88" s="190"/>
      <c r="AVV88" s="190"/>
      <c r="AVW88" s="190"/>
      <c r="AVX88" s="190"/>
      <c r="AVY88" s="190"/>
      <c r="AVZ88" s="190"/>
      <c r="AWA88" s="190"/>
      <c r="AWB88" s="190"/>
      <c r="AWC88" s="190"/>
      <c r="AWD88" s="190"/>
      <c r="AWE88" s="190"/>
      <c r="AWF88" s="190"/>
      <c r="AWG88" s="190"/>
      <c r="AWH88" s="190"/>
      <c r="AWI88" s="190"/>
      <c r="AWJ88" s="190"/>
      <c r="AWK88" s="190"/>
      <c r="AWL88" s="190"/>
      <c r="AWM88" s="190"/>
      <c r="AWN88" s="190"/>
      <c r="AWO88" s="190"/>
      <c r="AWP88" s="190"/>
      <c r="AWQ88" s="190"/>
      <c r="AWR88" s="190"/>
      <c r="AWS88" s="190"/>
      <c r="AWT88" s="190"/>
      <c r="AWU88" s="190"/>
      <c r="AWV88" s="190"/>
      <c r="AWW88" s="190"/>
      <c r="AWX88" s="190"/>
      <c r="AWY88" s="190"/>
      <c r="AWZ88" s="190"/>
      <c r="AXA88" s="190"/>
      <c r="AXB88" s="190"/>
      <c r="AXC88" s="190"/>
      <c r="AXD88" s="190"/>
      <c r="AXE88" s="190"/>
      <c r="AXF88" s="190"/>
      <c r="AXG88" s="190"/>
      <c r="AXH88" s="190"/>
      <c r="AXI88" s="190"/>
      <c r="AXJ88" s="190"/>
      <c r="AXK88" s="190"/>
      <c r="AXL88" s="190"/>
      <c r="AXM88" s="190"/>
      <c r="AXN88" s="190"/>
      <c r="AXO88" s="190"/>
      <c r="AXP88" s="190"/>
      <c r="AXQ88" s="190"/>
      <c r="AXR88" s="190"/>
      <c r="AXS88" s="190"/>
      <c r="AXT88" s="190"/>
      <c r="AXU88" s="190"/>
      <c r="AXV88" s="190"/>
      <c r="AXW88" s="190"/>
      <c r="AXX88" s="190"/>
      <c r="AXY88" s="190"/>
      <c r="AXZ88" s="190"/>
      <c r="AYA88" s="190"/>
      <c r="AYB88" s="190"/>
      <c r="AYC88" s="190"/>
      <c r="AYD88" s="190"/>
      <c r="AYE88" s="190"/>
      <c r="AYF88" s="190"/>
      <c r="AYG88" s="190"/>
      <c r="AYH88" s="190"/>
      <c r="AYI88" s="190"/>
      <c r="AYJ88" s="190"/>
      <c r="AYK88" s="190"/>
      <c r="AYL88" s="190"/>
      <c r="AYM88" s="190"/>
      <c r="AYN88" s="190"/>
      <c r="AYO88" s="190"/>
      <c r="AYP88" s="190"/>
      <c r="AYQ88" s="190"/>
      <c r="AYR88" s="190"/>
      <c r="AYS88" s="190"/>
      <c r="AYT88" s="190"/>
      <c r="AYU88" s="190"/>
      <c r="AYV88" s="190"/>
      <c r="AYW88" s="190"/>
      <c r="AYX88" s="190"/>
      <c r="AYY88" s="190"/>
      <c r="AYZ88" s="190"/>
      <c r="AZA88" s="190"/>
      <c r="AZB88" s="190"/>
      <c r="AZC88" s="190"/>
      <c r="AZD88" s="190"/>
      <c r="AZE88" s="190"/>
      <c r="AZF88" s="190"/>
      <c r="AZG88" s="190"/>
      <c r="AZH88" s="190"/>
      <c r="AZI88" s="190"/>
      <c r="AZJ88" s="190"/>
      <c r="AZK88" s="190"/>
      <c r="AZL88" s="190"/>
      <c r="AZM88" s="190"/>
      <c r="AZN88" s="190"/>
      <c r="AZO88" s="190"/>
      <c r="AZP88" s="190"/>
      <c r="AZQ88" s="190"/>
      <c r="AZR88" s="190"/>
      <c r="AZS88" s="190"/>
      <c r="AZT88" s="190"/>
      <c r="AZU88" s="190"/>
      <c r="AZV88" s="190"/>
      <c r="AZW88" s="190"/>
      <c r="AZX88" s="190"/>
      <c r="AZY88" s="190"/>
      <c r="AZZ88" s="190"/>
      <c r="BAA88" s="190"/>
      <c r="BAB88" s="190"/>
      <c r="BAC88" s="190"/>
      <c r="BAD88" s="190"/>
      <c r="BAE88" s="190"/>
      <c r="BAF88" s="190"/>
      <c r="BAG88" s="190"/>
      <c r="BAH88" s="190"/>
      <c r="BAI88" s="190"/>
      <c r="BAJ88" s="190"/>
      <c r="BAK88" s="190"/>
      <c r="BAL88" s="190"/>
      <c r="BAM88" s="190"/>
      <c r="BAN88" s="190"/>
      <c r="BAO88" s="190"/>
      <c r="BAP88" s="190"/>
      <c r="BAQ88" s="190"/>
      <c r="BAR88" s="190"/>
      <c r="BAS88" s="190"/>
      <c r="BAT88" s="190"/>
      <c r="BAU88" s="190"/>
      <c r="BAV88" s="190"/>
      <c r="BAW88" s="190"/>
      <c r="BAX88" s="190"/>
      <c r="BAY88" s="190"/>
      <c r="BAZ88" s="190"/>
      <c r="BBA88" s="190"/>
      <c r="BBB88" s="190"/>
      <c r="BBC88" s="190"/>
      <c r="BBD88" s="190"/>
      <c r="BBE88" s="190"/>
      <c r="BBF88" s="190"/>
      <c r="BBG88" s="190"/>
      <c r="BBH88" s="190"/>
      <c r="BBI88" s="190"/>
      <c r="BBJ88" s="190"/>
      <c r="BBK88" s="190"/>
      <c r="BBL88" s="190"/>
      <c r="BBM88" s="190"/>
      <c r="BBN88" s="190"/>
      <c r="BBO88" s="190"/>
      <c r="BBP88" s="190"/>
      <c r="BBQ88" s="190"/>
      <c r="BBR88" s="190"/>
      <c r="BBS88" s="190"/>
      <c r="BBT88" s="190"/>
      <c r="BBU88" s="190"/>
      <c r="BBV88" s="190"/>
      <c r="BBW88" s="190"/>
      <c r="BBX88" s="190"/>
      <c r="BBY88" s="190"/>
      <c r="BBZ88" s="190"/>
      <c r="BCA88" s="190"/>
      <c r="BCB88" s="190"/>
      <c r="BCC88" s="190"/>
      <c r="BCD88" s="190"/>
      <c r="BCE88" s="190"/>
      <c r="BCF88" s="190"/>
      <c r="BCG88" s="190"/>
      <c r="BCH88" s="190"/>
      <c r="BCI88" s="190"/>
      <c r="BCJ88" s="190"/>
      <c r="BCK88" s="190"/>
      <c r="BCL88" s="190"/>
      <c r="BCM88" s="190"/>
      <c r="BCN88" s="190"/>
      <c r="BCO88" s="190"/>
      <c r="BCP88" s="190"/>
      <c r="BCQ88" s="190"/>
      <c r="BCR88" s="190"/>
      <c r="BCS88" s="190"/>
      <c r="BCT88" s="190"/>
      <c r="BCU88" s="190"/>
      <c r="BCV88" s="190"/>
      <c r="BCW88" s="190"/>
      <c r="BCX88" s="190"/>
      <c r="BCY88" s="190"/>
      <c r="BCZ88" s="190"/>
      <c r="BDA88" s="190"/>
      <c r="BDB88" s="190"/>
      <c r="BDC88" s="190"/>
      <c r="BDD88" s="190"/>
      <c r="BDE88" s="190"/>
      <c r="BDF88" s="190"/>
      <c r="BDG88" s="190"/>
      <c r="BDH88" s="190"/>
      <c r="BDI88" s="190"/>
      <c r="BDJ88" s="190"/>
      <c r="BDK88" s="190"/>
      <c r="BDL88" s="190"/>
      <c r="BDM88" s="190"/>
      <c r="BDN88" s="190"/>
      <c r="BDO88" s="190"/>
      <c r="BDP88" s="190"/>
      <c r="BDQ88" s="190"/>
      <c r="BDR88" s="190"/>
      <c r="BDS88" s="190"/>
      <c r="BDT88" s="190"/>
      <c r="BDU88" s="190"/>
      <c r="BDV88" s="190"/>
      <c r="BDW88" s="190"/>
      <c r="BDX88" s="190"/>
      <c r="BDY88" s="190"/>
      <c r="BDZ88" s="190"/>
      <c r="BEA88" s="190"/>
      <c r="BEB88" s="190"/>
      <c r="BEC88" s="190"/>
      <c r="BED88" s="190"/>
      <c r="BEE88" s="190"/>
      <c r="BEF88" s="190"/>
      <c r="BEG88" s="190"/>
      <c r="BEH88" s="190"/>
      <c r="BEI88" s="190"/>
      <c r="BEJ88" s="190"/>
      <c r="BEK88" s="190"/>
      <c r="BEL88" s="190"/>
      <c r="BEM88" s="190"/>
      <c r="BEN88" s="190"/>
      <c r="BEO88" s="190"/>
      <c r="BEP88" s="190"/>
      <c r="BEQ88" s="190"/>
      <c r="BER88" s="190"/>
      <c r="BES88" s="190"/>
      <c r="BET88" s="190"/>
      <c r="BEU88" s="190"/>
      <c r="BEV88" s="190"/>
      <c r="BEW88" s="190"/>
      <c r="BEX88" s="190"/>
      <c r="BEY88" s="190"/>
      <c r="BEZ88" s="190"/>
      <c r="BFA88" s="190"/>
      <c r="BFB88" s="190"/>
      <c r="BFC88" s="190"/>
      <c r="BFD88" s="190"/>
      <c r="BFE88" s="190"/>
      <c r="BFF88" s="190"/>
      <c r="BFG88" s="190"/>
      <c r="BFH88" s="190"/>
      <c r="BFI88" s="190"/>
      <c r="BFJ88" s="190"/>
      <c r="BFK88" s="190"/>
      <c r="BFL88" s="190"/>
      <c r="BFM88" s="190"/>
      <c r="BFN88" s="190"/>
      <c r="BFO88" s="190"/>
      <c r="BFP88" s="190"/>
      <c r="BFQ88" s="190"/>
      <c r="BFR88" s="190"/>
      <c r="BFS88" s="190"/>
      <c r="BFT88" s="190"/>
      <c r="BFU88" s="190"/>
      <c r="BFV88" s="190"/>
      <c r="BFW88" s="190"/>
      <c r="BFX88" s="190"/>
      <c r="BFY88" s="190"/>
      <c r="BFZ88" s="190"/>
      <c r="BGA88" s="190"/>
      <c r="BGB88" s="190"/>
      <c r="BGC88" s="190"/>
      <c r="BGD88" s="190"/>
      <c r="BGE88" s="190"/>
      <c r="BGF88" s="190"/>
      <c r="BGG88" s="190"/>
      <c r="BGH88" s="190"/>
      <c r="BGI88" s="190"/>
      <c r="BGJ88" s="190"/>
      <c r="BGK88" s="190"/>
      <c r="BGL88" s="190"/>
      <c r="BGM88" s="190"/>
      <c r="BGN88" s="190"/>
      <c r="BGO88" s="190"/>
      <c r="BGP88" s="190"/>
      <c r="BGQ88" s="190"/>
      <c r="BGR88" s="190"/>
      <c r="BGS88" s="190"/>
      <c r="BGT88" s="190"/>
      <c r="BGU88" s="190"/>
      <c r="BGV88" s="190"/>
      <c r="BGW88" s="190"/>
      <c r="BGX88" s="190"/>
      <c r="BGY88" s="190"/>
      <c r="BGZ88" s="190"/>
      <c r="BHA88" s="190"/>
      <c r="BHB88" s="190"/>
      <c r="BHC88" s="190"/>
      <c r="BHD88" s="190"/>
      <c r="BHE88" s="190"/>
      <c r="BHF88" s="190"/>
      <c r="BHG88" s="190"/>
      <c r="BHH88" s="190"/>
      <c r="BHI88" s="190"/>
      <c r="BHJ88" s="190"/>
      <c r="BHK88" s="190"/>
      <c r="BHL88" s="190"/>
      <c r="BHM88" s="190"/>
      <c r="BHN88" s="190"/>
      <c r="BHO88" s="190"/>
      <c r="BHP88" s="190"/>
      <c r="BHQ88" s="190"/>
      <c r="BHR88" s="190"/>
      <c r="BHS88" s="190"/>
      <c r="BHT88" s="190"/>
      <c r="BHU88" s="190"/>
      <c r="BHV88" s="190"/>
      <c r="BHW88" s="190"/>
      <c r="BHX88" s="190"/>
      <c r="BHY88" s="190"/>
      <c r="BHZ88" s="190"/>
      <c r="BIA88" s="190"/>
      <c r="BIB88" s="190"/>
      <c r="BIC88" s="190"/>
      <c r="BID88" s="190"/>
      <c r="BIE88" s="190"/>
      <c r="BIF88" s="190"/>
      <c r="BIG88" s="190"/>
      <c r="BIH88" s="190"/>
      <c r="BII88" s="190"/>
      <c r="BIJ88" s="190"/>
      <c r="BIK88" s="190"/>
      <c r="BIL88" s="190"/>
      <c r="BIM88" s="190"/>
      <c r="BIN88" s="190"/>
      <c r="BIO88" s="190"/>
      <c r="BIP88" s="190"/>
      <c r="BIQ88" s="190"/>
      <c r="BIR88" s="190"/>
      <c r="BIS88" s="190"/>
      <c r="BIT88" s="190"/>
      <c r="BIU88" s="190"/>
      <c r="BIV88" s="190"/>
      <c r="BIW88" s="190"/>
      <c r="BIX88" s="190"/>
      <c r="BIY88" s="190"/>
      <c r="BIZ88" s="190"/>
      <c r="BJA88" s="190"/>
      <c r="BJB88" s="190"/>
      <c r="BJC88" s="190"/>
      <c r="BJD88" s="190"/>
      <c r="BJE88" s="190"/>
      <c r="BJF88" s="190"/>
      <c r="BJG88" s="190"/>
      <c r="BJH88" s="190"/>
      <c r="BJI88" s="190"/>
      <c r="BJJ88" s="190"/>
      <c r="BJK88" s="190"/>
      <c r="BJL88" s="190"/>
      <c r="BJM88" s="190"/>
      <c r="BJN88" s="190"/>
      <c r="BJO88" s="190"/>
      <c r="BJP88" s="190"/>
      <c r="BJQ88" s="190"/>
      <c r="BJR88" s="190"/>
      <c r="BJS88" s="190"/>
      <c r="BJT88" s="190"/>
      <c r="BJU88" s="190"/>
      <c r="BJV88" s="190"/>
      <c r="BJW88" s="190"/>
      <c r="BJX88" s="190"/>
      <c r="BJY88" s="190"/>
      <c r="BJZ88" s="190"/>
      <c r="BKA88" s="190"/>
      <c r="BKB88" s="190"/>
      <c r="BKC88" s="190"/>
      <c r="BKD88" s="190"/>
      <c r="BKE88" s="190"/>
      <c r="BKF88" s="190"/>
      <c r="BKG88" s="190"/>
      <c r="BKH88" s="190"/>
      <c r="BKI88" s="190"/>
      <c r="BKJ88" s="190"/>
      <c r="BKK88" s="190"/>
      <c r="BKL88" s="190"/>
      <c r="BKM88" s="190"/>
      <c r="BKN88" s="190"/>
      <c r="BKO88" s="190"/>
      <c r="BKP88" s="190"/>
      <c r="BKQ88" s="190"/>
      <c r="BKR88" s="190"/>
      <c r="BKS88" s="190"/>
      <c r="BKT88" s="190"/>
      <c r="BKU88" s="190"/>
      <c r="BKV88" s="190"/>
      <c r="BKW88" s="190"/>
      <c r="BKX88" s="190"/>
      <c r="BKY88" s="190"/>
      <c r="BKZ88" s="190"/>
      <c r="BLA88" s="190"/>
      <c r="BLB88" s="190"/>
      <c r="BLC88" s="190"/>
      <c r="BLD88" s="190"/>
      <c r="BLE88" s="190"/>
      <c r="BLF88" s="190"/>
      <c r="BLG88" s="190"/>
      <c r="BLH88" s="190"/>
      <c r="BLI88" s="190"/>
      <c r="BLJ88" s="190"/>
      <c r="BLK88" s="190"/>
      <c r="BLL88" s="190"/>
      <c r="BLM88" s="190"/>
      <c r="BLN88" s="190"/>
      <c r="BLO88" s="190"/>
      <c r="BLP88" s="190"/>
      <c r="BLQ88" s="190"/>
      <c r="BLR88" s="190"/>
      <c r="BLS88" s="190"/>
      <c r="BLT88" s="190"/>
      <c r="BLU88" s="190"/>
      <c r="BLV88" s="190"/>
      <c r="BLW88" s="190"/>
      <c r="BLX88" s="190"/>
      <c r="BLY88" s="190"/>
      <c r="BLZ88" s="190"/>
      <c r="BMA88" s="190"/>
      <c r="BMB88" s="190"/>
      <c r="BMC88" s="190"/>
      <c r="BMD88" s="190"/>
      <c r="BME88" s="190"/>
      <c r="BMF88" s="190"/>
      <c r="BMG88" s="190"/>
      <c r="BMH88" s="190"/>
      <c r="BMI88" s="190"/>
      <c r="BMJ88" s="190"/>
      <c r="BMK88" s="190"/>
      <c r="BML88" s="190"/>
      <c r="BMM88" s="190"/>
      <c r="BMN88" s="190"/>
      <c r="BMO88" s="190"/>
      <c r="BMP88" s="190"/>
      <c r="BMQ88" s="190"/>
      <c r="BMR88" s="190"/>
      <c r="BMS88" s="190"/>
      <c r="BMT88" s="190"/>
      <c r="BMU88" s="190"/>
      <c r="BMV88" s="190"/>
      <c r="BMW88" s="190"/>
      <c r="BMX88" s="190"/>
      <c r="BMY88" s="190"/>
      <c r="BMZ88" s="190"/>
      <c r="BNA88" s="190"/>
      <c r="BNB88" s="190"/>
      <c r="BNC88" s="190"/>
      <c r="BND88" s="190"/>
      <c r="BNE88" s="190"/>
      <c r="BNF88" s="190"/>
      <c r="BNG88" s="190"/>
      <c r="BNH88" s="190"/>
      <c r="BNI88" s="190"/>
      <c r="BNJ88" s="190"/>
      <c r="BNK88" s="190"/>
      <c r="BNL88" s="190"/>
      <c r="BNM88" s="190"/>
      <c r="BNN88" s="190"/>
      <c r="BNO88" s="190"/>
      <c r="BNP88" s="190"/>
      <c r="BNQ88" s="190"/>
      <c r="BNR88" s="190"/>
      <c r="BNS88" s="190"/>
      <c r="BNT88" s="190"/>
      <c r="BNU88" s="190"/>
      <c r="BNV88" s="190"/>
      <c r="BNW88" s="190"/>
      <c r="BNX88" s="190"/>
      <c r="BNY88" s="190"/>
      <c r="BNZ88" s="190"/>
      <c r="BOA88" s="190"/>
      <c r="BOB88" s="190"/>
      <c r="BOC88" s="190"/>
      <c r="BOD88" s="190"/>
      <c r="BOE88" s="190"/>
      <c r="BOF88" s="190"/>
      <c r="BOG88" s="190"/>
      <c r="BOH88" s="190"/>
      <c r="BOI88" s="190"/>
      <c r="BOJ88" s="190"/>
      <c r="BOK88" s="190"/>
      <c r="BOL88" s="190"/>
      <c r="BOM88" s="190"/>
      <c r="BON88" s="190"/>
      <c r="BOO88" s="190"/>
      <c r="BOP88" s="190"/>
      <c r="BOQ88" s="190"/>
      <c r="BOR88" s="190"/>
      <c r="BOS88" s="190"/>
      <c r="BOT88" s="190"/>
      <c r="BOU88" s="190"/>
      <c r="BOV88" s="190"/>
      <c r="BOW88" s="190"/>
      <c r="BOX88" s="190"/>
      <c r="BOY88" s="190"/>
      <c r="BOZ88" s="190"/>
      <c r="BPA88" s="190"/>
      <c r="BPB88" s="190"/>
      <c r="BPC88" s="190"/>
      <c r="BPD88" s="190"/>
      <c r="BPE88" s="190"/>
      <c r="BPF88" s="190"/>
      <c r="BPG88" s="190"/>
      <c r="BPH88" s="190"/>
      <c r="BPI88" s="190"/>
      <c r="BPJ88" s="190"/>
      <c r="BPK88" s="190"/>
      <c r="BPL88" s="190"/>
      <c r="BPM88" s="190"/>
      <c r="BPN88" s="190"/>
      <c r="BPO88" s="190"/>
      <c r="BPP88" s="190"/>
      <c r="BPQ88" s="190"/>
      <c r="BPR88" s="190"/>
      <c r="BPS88" s="190"/>
      <c r="BPT88" s="190"/>
      <c r="BPU88" s="190"/>
      <c r="BPV88" s="190"/>
      <c r="BPW88" s="190"/>
      <c r="BPX88" s="190"/>
      <c r="BPY88" s="190"/>
      <c r="BPZ88" s="190"/>
      <c r="BQA88" s="190"/>
      <c r="BQB88" s="190"/>
      <c r="BQC88" s="190"/>
      <c r="BQD88" s="190"/>
      <c r="BQE88" s="190"/>
      <c r="BQF88" s="190"/>
      <c r="BQG88" s="190"/>
      <c r="BQH88" s="190"/>
      <c r="BQI88" s="190"/>
      <c r="BQJ88" s="190"/>
      <c r="BQK88" s="190"/>
      <c r="BQL88" s="190"/>
      <c r="BQM88" s="190"/>
      <c r="BQN88" s="190"/>
      <c r="BQO88" s="190"/>
      <c r="BQP88" s="190"/>
      <c r="BQQ88" s="190"/>
      <c r="BQR88" s="190"/>
      <c r="BQS88" s="190"/>
      <c r="BQT88" s="190"/>
      <c r="BQU88" s="190"/>
      <c r="BQV88" s="190"/>
      <c r="BQW88" s="190"/>
      <c r="BQX88" s="190"/>
      <c r="BQY88" s="190"/>
      <c r="BQZ88" s="190"/>
      <c r="BRA88" s="190"/>
      <c r="BRB88" s="190"/>
      <c r="BRC88" s="190"/>
      <c r="BRD88" s="190"/>
      <c r="BRE88" s="190"/>
      <c r="BRF88" s="190"/>
      <c r="BRG88" s="190"/>
      <c r="BRH88" s="190"/>
      <c r="BRI88" s="190"/>
      <c r="BRJ88" s="190"/>
      <c r="BRK88" s="190"/>
      <c r="BRL88" s="190"/>
      <c r="BRM88" s="190"/>
      <c r="BRN88" s="190"/>
      <c r="BRO88" s="190"/>
      <c r="BRP88" s="190"/>
      <c r="BRQ88" s="190"/>
      <c r="BRR88" s="190"/>
      <c r="BRS88" s="190"/>
      <c r="BRT88" s="190"/>
      <c r="BRU88" s="190"/>
      <c r="BRV88" s="190"/>
      <c r="BRW88" s="190"/>
      <c r="BRX88" s="190"/>
      <c r="BRY88" s="190"/>
      <c r="BRZ88" s="190"/>
      <c r="BSA88" s="190"/>
      <c r="BSB88" s="190"/>
      <c r="BSC88" s="190"/>
      <c r="BSD88" s="190"/>
      <c r="BSE88" s="190"/>
      <c r="BSF88" s="190"/>
      <c r="BSG88" s="190"/>
      <c r="BSH88" s="190"/>
      <c r="BSI88" s="190"/>
      <c r="BSJ88" s="190"/>
      <c r="BSK88" s="190"/>
      <c r="BSL88" s="190"/>
      <c r="BSM88" s="190"/>
      <c r="BSN88" s="190"/>
      <c r="BSO88" s="190"/>
      <c r="BSP88" s="190"/>
      <c r="BSQ88" s="190"/>
      <c r="BSR88" s="190"/>
      <c r="BSS88" s="190"/>
      <c r="BST88" s="190"/>
      <c r="BSU88" s="190"/>
      <c r="BSV88" s="190"/>
      <c r="BSW88" s="190"/>
      <c r="BSX88" s="190"/>
      <c r="BSY88" s="190"/>
      <c r="BSZ88" s="190"/>
      <c r="BTA88" s="190"/>
      <c r="BTB88" s="190"/>
      <c r="BTC88" s="190"/>
      <c r="BTD88" s="190"/>
      <c r="BTE88" s="190"/>
      <c r="BTF88" s="190"/>
      <c r="BTG88" s="190"/>
      <c r="BTH88" s="190"/>
      <c r="BTI88" s="190"/>
      <c r="BTJ88" s="190"/>
      <c r="BTK88" s="190"/>
      <c r="BTL88" s="190"/>
      <c r="BTM88" s="190"/>
      <c r="BTN88" s="190"/>
      <c r="BTO88" s="190"/>
      <c r="BTP88" s="190"/>
      <c r="BTQ88" s="190"/>
      <c r="BTR88" s="190"/>
      <c r="BTS88" s="190"/>
      <c r="BTT88" s="190"/>
      <c r="BTU88" s="190"/>
      <c r="BTV88" s="190"/>
      <c r="BTW88" s="190"/>
      <c r="BTX88" s="190"/>
      <c r="BTY88" s="190"/>
      <c r="BTZ88" s="190"/>
      <c r="BUA88" s="190"/>
      <c r="BUB88" s="190"/>
      <c r="BUC88" s="190"/>
      <c r="BUD88" s="190"/>
      <c r="BUE88" s="190"/>
      <c r="BUF88" s="190"/>
      <c r="BUG88" s="190"/>
      <c r="BUH88" s="190"/>
      <c r="BUI88" s="190"/>
      <c r="BUJ88" s="190"/>
      <c r="BUK88" s="190"/>
      <c r="BUL88" s="190"/>
      <c r="BUM88" s="190"/>
      <c r="BUN88" s="190"/>
      <c r="BUO88" s="190"/>
      <c r="BUP88" s="190"/>
      <c r="BUQ88" s="190"/>
      <c r="BUR88" s="190"/>
      <c r="BUS88" s="190"/>
      <c r="BUT88" s="190"/>
      <c r="BUU88" s="190"/>
      <c r="BUV88" s="190"/>
      <c r="BUW88" s="190"/>
      <c r="BUX88" s="190"/>
      <c r="BUY88" s="190"/>
      <c r="BUZ88" s="190"/>
      <c r="BVA88" s="190"/>
      <c r="BVB88" s="190"/>
      <c r="BVC88" s="190"/>
      <c r="BVD88" s="190"/>
      <c r="BVE88" s="190"/>
      <c r="BVF88" s="190"/>
      <c r="BVG88" s="190"/>
      <c r="BVH88" s="190"/>
      <c r="BVI88" s="190"/>
      <c r="BVJ88" s="190"/>
      <c r="BVK88" s="190"/>
      <c r="BVL88" s="190"/>
      <c r="BVM88" s="190"/>
      <c r="BVN88" s="190"/>
      <c r="BVO88" s="190"/>
      <c r="BVP88" s="190"/>
      <c r="BVQ88" s="190"/>
      <c r="BVR88" s="190"/>
      <c r="BVS88" s="190"/>
      <c r="BVT88" s="190"/>
      <c r="BVU88" s="190"/>
      <c r="BVV88" s="190"/>
      <c r="BVW88" s="190"/>
      <c r="BVX88" s="190"/>
      <c r="BVY88" s="190"/>
      <c r="BVZ88" s="190"/>
      <c r="BWA88" s="190"/>
      <c r="BWB88" s="190"/>
      <c r="BWC88" s="190"/>
      <c r="BWD88" s="190"/>
      <c r="BWE88" s="190"/>
      <c r="BWF88" s="190"/>
      <c r="BWG88" s="190"/>
      <c r="BWH88" s="190"/>
      <c r="BWI88" s="190"/>
      <c r="BWJ88" s="190"/>
      <c r="BWK88" s="190"/>
      <c r="BWL88" s="190"/>
      <c r="BWM88" s="190"/>
      <c r="BWN88" s="190"/>
      <c r="BWO88" s="190"/>
      <c r="BWP88" s="190"/>
      <c r="BWQ88" s="190"/>
      <c r="BWR88" s="190"/>
      <c r="BWS88" s="190"/>
      <c r="BWT88" s="190"/>
      <c r="BWU88" s="190"/>
      <c r="BWV88" s="190"/>
      <c r="BWW88" s="190"/>
      <c r="BWX88" s="190"/>
      <c r="BWY88" s="190"/>
      <c r="BWZ88" s="190"/>
      <c r="BXA88" s="190"/>
      <c r="BXB88" s="190"/>
      <c r="BXC88" s="190"/>
      <c r="BXD88" s="190"/>
      <c r="BXE88" s="190"/>
      <c r="BXF88" s="190"/>
      <c r="BXG88" s="190"/>
      <c r="BXH88" s="190"/>
      <c r="BXI88" s="190"/>
      <c r="BXJ88" s="190"/>
      <c r="BXK88" s="190"/>
      <c r="BXL88" s="190"/>
      <c r="BXM88" s="190"/>
      <c r="BXN88" s="190"/>
      <c r="BXO88" s="190"/>
      <c r="BXP88" s="190"/>
      <c r="BXQ88" s="190"/>
      <c r="BXR88" s="190"/>
      <c r="BXS88" s="190"/>
      <c r="BXT88" s="190"/>
      <c r="BXU88" s="190"/>
      <c r="BXV88" s="190"/>
      <c r="BXW88" s="190"/>
      <c r="BXX88" s="190"/>
      <c r="BXY88" s="190"/>
      <c r="BXZ88" s="190"/>
      <c r="BYA88" s="190"/>
      <c r="BYB88" s="190"/>
      <c r="BYC88" s="190"/>
      <c r="BYD88" s="190"/>
      <c r="BYE88" s="190"/>
      <c r="BYF88" s="190"/>
      <c r="BYG88" s="190"/>
      <c r="BYH88" s="190"/>
      <c r="BYI88" s="190"/>
      <c r="BYJ88" s="190"/>
      <c r="BYK88" s="190"/>
      <c r="BYL88" s="190"/>
      <c r="BYM88" s="190"/>
      <c r="BYN88" s="190"/>
      <c r="BYO88" s="190"/>
      <c r="BYP88" s="190"/>
      <c r="BYQ88" s="190"/>
      <c r="BYR88" s="190"/>
      <c r="BYS88" s="190"/>
      <c r="BYT88" s="190"/>
      <c r="BYU88" s="190"/>
      <c r="BYV88" s="190"/>
      <c r="BYW88" s="190"/>
      <c r="BYX88" s="190"/>
      <c r="BYY88" s="190"/>
      <c r="BYZ88" s="190"/>
      <c r="BZA88" s="190"/>
      <c r="BZB88" s="190"/>
      <c r="BZC88" s="190"/>
      <c r="BZD88" s="190"/>
      <c r="BZE88" s="190"/>
      <c r="BZF88" s="190"/>
      <c r="BZG88" s="190"/>
      <c r="BZH88" s="190"/>
      <c r="BZI88" s="190"/>
      <c r="BZJ88" s="190"/>
      <c r="BZK88" s="190"/>
      <c r="BZL88" s="190"/>
      <c r="BZM88" s="190"/>
      <c r="BZN88" s="190"/>
      <c r="BZO88" s="190"/>
      <c r="BZP88" s="190"/>
      <c r="BZQ88" s="190"/>
      <c r="BZR88" s="190"/>
      <c r="BZS88" s="190"/>
      <c r="BZT88" s="190"/>
      <c r="BZU88" s="190"/>
      <c r="BZV88" s="190"/>
      <c r="BZW88" s="190"/>
      <c r="BZX88" s="190"/>
      <c r="BZY88" s="190"/>
      <c r="BZZ88" s="190"/>
      <c r="CAA88" s="190"/>
      <c r="CAB88" s="190"/>
      <c r="CAC88" s="190"/>
      <c r="CAD88" s="190"/>
      <c r="CAE88" s="190"/>
      <c r="CAF88" s="190"/>
      <c r="CAG88" s="190"/>
      <c r="CAH88" s="190"/>
      <c r="CAI88" s="190"/>
      <c r="CAJ88" s="190"/>
      <c r="CAK88" s="190"/>
      <c r="CAL88" s="190"/>
      <c r="CAM88" s="190"/>
      <c r="CAN88" s="190"/>
      <c r="CAO88" s="190"/>
      <c r="CAP88" s="190"/>
      <c r="CAQ88" s="190"/>
      <c r="CAR88" s="190"/>
      <c r="CAS88" s="190"/>
      <c r="CAT88" s="190"/>
      <c r="CAU88" s="190"/>
      <c r="CAV88" s="190"/>
      <c r="CAW88" s="190"/>
      <c r="CAX88" s="190"/>
      <c r="CAY88" s="190"/>
      <c r="CAZ88" s="190"/>
      <c r="CBA88" s="190"/>
      <c r="CBB88" s="190"/>
      <c r="CBC88" s="190"/>
      <c r="CBD88" s="190"/>
      <c r="CBE88" s="190"/>
      <c r="CBF88" s="190"/>
      <c r="CBG88" s="190"/>
      <c r="CBH88" s="190"/>
      <c r="CBI88" s="190"/>
      <c r="CBJ88" s="190"/>
      <c r="CBK88" s="190"/>
      <c r="CBL88" s="190"/>
      <c r="CBM88" s="190"/>
      <c r="CBN88" s="190"/>
      <c r="CBO88" s="190"/>
      <c r="CBP88" s="190"/>
      <c r="CBQ88" s="190"/>
      <c r="CBR88" s="190"/>
      <c r="CBS88" s="190"/>
      <c r="CBT88" s="190"/>
      <c r="CBU88" s="190"/>
      <c r="CBV88" s="190"/>
      <c r="CBW88" s="190"/>
      <c r="CBX88" s="190"/>
      <c r="CBY88" s="190"/>
      <c r="CBZ88" s="190"/>
      <c r="CCA88" s="190"/>
      <c r="CCB88" s="190"/>
      <c r="CCC88" s="190"/>
      <c r="CCD88" s="190"/>
      <c r="CCE88" s="190"/>
      <c r="CCF88" s="190"/>
      <c r="CCG88" s="190"/>
      <c r="CCH88" s="190"/>
      <c r="CCI88" s="190"/>
      <c r="CCJ88" s="190"/>
      <c r="CCK88" s="190"/>
      <c r="CCL88" s="190"/>
      <c r="CCM88" s="190"/>
      <c r="CCN88" s="190"/>
      <c r="CCO88" s="190"/>
      <c r="CCP88" s="190"/>
      <c r="CCQ88" s="190"/>
      <c r="CCR88" s="190"/>
      <c r="CCS88" s="190"/>
      <c r="CCT88" s="190"/>
      <c r="CCU88" s="190"/>
      <c r="CCV88" s="190"/>
      <c r="CCW88" s="190"/>
      <c r="CCX88" s="190"/>
      <c r="CCY88" s="190"/>
      <c r="CCZ88" s="190"/>
      <c r="CDA88" s="190"/>
      <c r="CDB88" s="190"/>
      <c r="CDC88" s="190"/>
      <c r="CDD88" s="190"/>
      <c r="CDE88" s="190"/>
      <c r="CDF88" s="190"/>
      <c r="CDG88" s="190"/>
      <c r="CDH88" s="190"/>
      <c r="CDI88" s="190"/>
      <c r="CDJ88" s="190"/>
      <c r="CDK88" s="190"/>
      <c r="CDL88" s="190"/>
      <c r="CDM88" s="190"/>
      <c r="CDN88" s="190"/>
      <c r="CDO88" s="190"/>
      <c r="CDP88" s="190"/>
      <c r="CDQ88" s="190"/>
      <c r="CDR88" s="190"/>
      <c r="CDS88" s="190"/>
      <c r="CDT88" s="190"/>
      <c r="CDU88" s="190"/>
      <c r="CDV88" s="190"/>
      <c r="CDW88" s="190"/>
      <c r="CDX88" s="190"/>
      <c r="CDY88" s="190"/>
      <c r="CDZ88" s="190"/>
      <c r="CEA88" s="190"/>
      <c r="CEB88" s="190"/>
      <c r="CEC88" s="190"/>
      <c r="CED88" s="190"/>
      <c r="CEE88" s="190"/>
      <c r="CEF88" s="190"/>
      <c r="CEG88" s="190"/>
      <c r="CEH88" s="190"/>
      <c r="CEI88" s="190"/>
      <c r="CEJ88" s="190"/>
      <c r="CEK88" s="190"/>
      <c r="CEL88" s="190"/>
      <c r="CEM88" s="190"/>
      <c r="CEN88" s="190"/>
      <c r="CEO88" s="190"/>
      <c r="CEP88" s="190"/>
      <c r="CEQ88" s="190"/>
      <c r="CER88" s="190"/>
      <c r="CES88" s="190"/>
      <c r="CET88" s="190"/>
      <c r="CEU88" s="190"/>
      <c r="CEV88" s="190"/>
      <c r="CEW88" s="190"/>
      <c r="CEX88" s="190"/>
      <c r="CEY88" s="190"/>
      <c r="CEZ88" s="190"/>
      <c r="CFA88" s="190"/>
      <c r="CFB88" s="190"/>
      <c r="CFC88" s="190"/>
      <c r="CFD88" s="190"/>
      <c r="CFE88" s="190"/>
      <c r="CFF88" s="190"/>
      <c r="CFG88" s="190"/>
      <c r="CFH88" s="190"/>
      <c r="CFI88" s="190"/>
      <c r="CFJ88" s="190"/>
      <c r="CFK88" s="190"/>
      <c r="CFL88" s="190"/>
      <c r="CFM88" s="190"/>
      <c r="CFN88" s="190"/>
      <c r="CFO88" s="190"/>
      <c r="CFP88" s="190"/>
      <c r="CFQ88" s="190"/>
      <c r="CFR88" s="190"/>
      <c r="CFS88" s="190"/>
      <c r="CFT88" s="190"/>
      <c r="CFU88" s="190"/>
      <c r="CFV88" s="190"/>
      <c r="CFW88" s="190"/>
      <c r="CFX88" s="190"/>
      <c r="CFY88" s="190"/>
      <c r="CFZ88" s="190"/>
      <c r="CGA88" s="190"/>
      <c r="CGB88" s="190"/>
      <c r="CGC88" s="190"/>
      <c r="CGD88" s="190"/>
      <c r="CGE88" s="190"/>
      <c r="CGF88" s="190"/>
      <c r="CGG88" s="190"/>
      <c r="CGH88" s="190"/>
      <c r="CGI88" s="190"/>
      <c r="CGJ88" s="190"/>
      <c r="CGK88" s="190"/>
      <c r="CGL88" s="190"/>
      <c r="CGM88" s="190"/>
      <c r="CGN88" s="190"/>
      <c r="CGO88" s="190"/>
      <c r="CGP88" s="190"/>
      <c r="CGQ88" s="190"/>
      <c r="CGR88" s="190"/>
      <c r="CGS88" s="190"/>
      <c r="CGT88" s="190"/>
      <c r="CGU88" s="190"/>
      <c r="CGV88" s="190"/>
      <c r="CGW88" s="190"/>
      <c r="CGX88" s="190"/>
      <c r="CGY88" s="190"/>
      <c r="CGZ88" s="190"/>
      <c r="CHA88" s="190"/>
      <c r="CHB88" s="190"/>
      <c r="CHC88" s="190"/>
      <c r="CHD88" s="190"/>
      <c r="CHE88" s="190"/>
      <c r="CHF88" s="190"/>
      <c r="CHG88" s="190"/>
      <c r="CHH88" s="190"/>
      <c r="CHI88" s="190"/>
      <c r="CHJ88" s="190"/>
      <c r="CHK88" s="190"/>
      <c r="CHL88" s="190"/>
      <c r="CHM88" s="190"/>
      <c r="CHN88" s="190"/>
      <c r="CHO88" s="190"/>
      <c r="CHP88" s="190"/>
      <c r="CHQ88" s="190"/>
      <c r="CHR88" s="190"/>
      <c r="CHS88" s="190"/>
      <c r="CHT88" s="190"/>
      <c r="CHU88" s="190"/>
      <c r="CHV88" s="190"/>
      <c r="CHW88" s="190"/>
      <c r="CHX88" s="190"/>
      <c r="CHY88" s="190"/>
      <c r="CHZ88" s="190"/>
      <c r="CIA88" s="190"/>
      <c r="CIB88" s="190"/>
      <c r="CIC88" s="190"/>
      <c r="CID88" s="190"/>
      <c r="CIE88" s="190"/>
      <c r="CIF88" s="190"/>
      <c r="CIG88" s="190"/>
      <c r="CIH88" s="190"/>
      <c r="CII88" s="190"/>
      <c r="CIJ88" s="190"/>
      <c r="CIK88" s="190"/>
      <c r="CIL88" s="190"/>
      <c r="CIM88" s="190"/>
      <c r="CIN88" s="190"/>
      <c r="CIO88" s="190"/>
      <c r="CIP88" s="190"/>
      <c r="CIQ88" s="190"/>
      <c r="CIR88" s="190"/>
      <c r="CIS88" s="190"/>
      <c r="CIT88" s="190"/>
      <c r="CIU88" s="190"/>
      <c r="CIV88" s="190"/>
      <c r="CIW88" s="190"/>
      <c r="CIX88" s="190"/>
      <c r="CIY88" s="190"/>
      <c r="CIZ88" s="190"/>
      <c r="CJA88" s="190"/>
      <c r="CJB88" s="190"/>
      <c r="CJC88" s="190"/>
      <c r="CJD88" s="190"/>
      <c r="CJE88" s="190"/>
      <c r="CJF88" s="190"/>
      <c r="CJG88" s="190"/>
      <c r="CJH88" s="190"/>
      <c r="CJI88" s="190"/>
      <c r="CJJ88" s="190"/>
      <c r="CJK88" s="190"/>
      <c r="CJL88" s="190"/>
      <c r="CJM88" s="190"/>
      <c r="CJN88" s="190"/>
      <c r="CJO88" s="190"/>
      <c r="CJP88" s="190"/>
      <c r="CJQ88" s="190"/>
      <c r="CJR88" s="190"/>
      <c r="CJS88" s="190"/>
      <c r="CJT88" s="190"/>
      <c r="CJU88" s="190"/>
      <c r="CJV88" s="190"/>
      <c r="CJW88" s="190"/>
      <c r="CJX88" s="190"/>
      <c r="CJY88" s="190"/>
      <c r="CJZ88" s="190"/>
      <c r="CKA88" s="190"/>
      <c r="CKB88" s="190"/>
      <c r="CKC88" s="190"/>
      <c r="CKD88" s="190"/>
      <c r="CKE88" s="190"/>
      <c r="CKF88" s="190"/>
      <c r="CKG88" s="190"/>
      <c r="CKH88" s="190"/>
      <c r="CKI88" s="190"/>
      <c r="CKJ88" s="190"/>
      <c r="CKK88" s="190"/>
      <c r="CKL88" s="190"/>
      <c r="CKM88" s="190"/>
      <c r="CKN88" s="190"/>
      <c r="CKO88" s="190"/>
      <c r="CKP88" s="190"/>
      <c r="CKQ88" s="190"/>
      <c r="CKR88" s="190"/>
      <c r="CKS88" s="190"/>
      <c r="CKT88" s="190"/>
      <c r="CKU88" s="190"/>
      <c r="CKV88" s="190"/>
      <c r="CKW88" s="190"/>
      <c r="CKX88" s="190"/>
      <c r="CKY88" s="190"/>
      <c r="CKZ88" s="190"/>
      <c r="CLA88" s="190"/>
      <c r="CLB88" s="190"/>
      <c r="CLC88" s="190"/>
      <c r="CLD88" s="190"/>
      <c r="CLE88" s="190"/>
      <c r="CLF88" s="190"/>
      <c r="CLG88" s="190"/>
      <c r="CLH88" s="190"/>
      <c r="CLI88" s="190"/>
      <c r="CLJ88" s="190"/>
      <c r="CLK88" s="190"/>
      <c r="CLL88" s="190"/>
      <c r="CLM88" s="190"/>
      <c r="CLN88" s="190"/>
      <c r="CLO88" s="190"/>
      <c r="CLP88" s="190"/>
      <c r="CLQ88" s="190"/>
      <c r="CLR88" s="190"/>
      <c r="CLS88" s="190"/>
      <c r="CLT88" s="190"/>
      <c r="CLU88" s="190"/>
      <c r="CLV88" s="190"/>
      <c r="CLW88" s="190"/>
      <c r="CLX88" s="190"/>
      <c r="CLY88" s="190"/>
      <c r="CLZ88" s="190"/>
      <c r="CMA88" s="190"/>
      <c r="CMB88" s="190"/>
      <c r="CMC88" s="190"/>
      <c r="CMD88" s="190"/>
      <c r="CME88" s="190"/>
      <c r="CMF88" s="190"/>
      <c r="CMG88" s="190"/>
      <c r="CMH88" s="190"/>
      <c r="CMI88" s="190"/>
      <c r="CMJ88" s="190"/>
      <c r="CMK88" s="190"/>
      <c r="CML88" s="190"/>
      <c r="CMM88" s="190"/>
      <c r="CMN88" s="190"/>
      <c r="CMO88" s="190"/>
      <c r="CMP88" s="190"/>
      <c r="CMQ88" s="190"/>
      <c r="CMR88" s="190"/>
      <c r="CMS88" s="190"/>
      <c r="CMT88" s="190"/>
      <c r="CMU88" s="190"/>
      <c r="CMV88" s="190"/>
      <c r="CMW88" s="190"/>
      <c r="CMX88" s="190"/>
      <c r="CMY88" s="190"/>
      <c r="CMZ88" s="190"/>
      <c r="CNA88" s="190"/>
      <c r="CNB88" s="190"/>
      <c r="CNC88" s="190"/>
      <c r="CND88" s="190"/>
      <c r="CNE88" s="190"/>
      <c r="CNF88" s="190"/>
      <c r="CNG88" s="190"/>
      <c r="CNH88" s="190"/>
      <c r="CNI88" s="190"/>
      <c r="CNJ88" s="190"/>
      <c r="CNK88" s="190"/>
      <c r="CNL88" s="190"/>
      <c r="CNM88" s="190"/>
      <c r="CNN88" s="190"/>
      <c r="CNO88" s="190"/>
      <c r="CNP88" s="190"/>
      <c r="CNQ88" s="190"/>
      <c r="CNR88" s="190"/>
      <c r="CNS88" s="190"/>
      <c r="CNT88" s="190"/>
      <c r="CNU88" s="190"/>
      <c r="CNV88" s="190"/>
      <c r="CNW88" s="190"/>
      <c r="CNX88" s="190"/>
      <c r="CNY88" s="190"/>
      <c r="CNZ88" s="190"/>
      <c r="COA88" s="190"/>
      <c r="COB88" s="190"/>
      <c r="COC88" s="190"/>
      <c r="COD88" s="190"/>
      <c r="COE88" s="190"/>
      <c r="COF88" s="190"/>
      <c r="COG88" s="190"/>
      <c r="COH88" s="190"/>
      <c r="COI88" s="190"/>
      <c r="COJ88" s="190"/>
      <c r="COK88" s="190"/>
      <c r="COL88" s="190"/>
      <c r="COM88" s="190"/>
      <c r="CON88" s="190"/>
      <c r="COO88" s="190"/>
      <c r="COP88" s="190"/>
      <c r="COQ88" s="190"/>
      <c r="COR88" s="190"/>
      <c r="COS88" s="190"/>
      <c r="COT88" s="190"/>
      <c r="COU88" s="190"/>
      <c r="COV88" s="190"/>
      <c r="COW88" s="190"/>
      <c r="COX88" s="190"/>
      <c r="COY88" s="190"/>
      <c r="COZ88" s="190"/>
      <c r="CPA88" s="190"/>
      <c r="CPB88" s="190"/>
      <c r="CPC88" s="190"/>
      <c r="CPD88" s="190"/>
      <c r="CPE88" s="190"/>
      <c r="CPF88" s="190"/>
      <c r="CPG88" s="190"/>
      <c r="CPH88" s="190"/>
      <c r="CPI88" s="190"/>
      <c r="CPJ88" s="190"/>
      <c r="CPK88" s="190"/>
      <c r="CPL88" s="190"/>
      <c r="CPM88" s="190"/>
      <c r="CPN88" s="190"/>
      <c r="CPO88" s="190"/>
      <c r="CPP88" s="190"/>
      <c r="CPQ88" s="190"/>
      <c r="CPR88" s="190"/>
      <c r="CPS88" s="190"/>
      <c r="CPT88" s="190"/>
      <c r="CPU88" s="190"/>
      <c r="CPV88" s="190"/>
      <c r="CPW88" s="190"/>
      <c r="CPX88" s="190"/>
      <c r="CPY88" s="190"/>
      <c r="CPZ88" s="190"/>
      <c r="CQA88" s="190"/>
      <c r="CQB88" s="190"/>
      <c r="CQC88" s="190"/>
      <c r="CQD88" s="190"/>
      <c r="CQE88" s="190"/>
      <c r="CQF88" s="190"/>
      <c r="CQG88" s="190"/>
      <c r="CQH88" s="190"/>
      <c r="CQI88" s="190"/>
      <c r="CQJ88" s="190"/>
      <c r="CQK88" s="190"/>
      <c r="CQL88" s="190"/>
      <c r="CQM88" s="190"/>
      <c r="CQN88" s="190"/>
      <c r="CQO88" s="190"/>
      <c r="CQP88" s="190"/>
      <c r="CQQ88" s="190"/>
      <c r="CQR88" s="190"/>
      <c r="CQS88" s="190"/>
      <c r="CQT88" s="190"/>
      <c r="CQU88" s="190"/>
      <c r="CQV88" s="190"/>
      <c r="CQW88" s="190"/>
      <c r="CQX88" s="190"/>
      <c r="CQY88" s="190"/>
      <c r="CQZ88" s="190"/>
      <c r="CRA88" s="190"/>
      <c r="CRB88" s="190"/>
      <c r="CRC88" s="190"/>
      <c r="CRD88" s="190"/>
      <c r="CRE88" s="190"/>
      <c r="CRF88" s="190"/>
      <c r="CRG88" s="190"/>
      <c r="CRH88" s="190"/>
      <c r="CRI88" s="190"/>
      <c r="CRJ88" s="190"/>
      <c r="CRK88" s="190"/>
      <c r="CRL88" s="190"/>
      <c r="CRM88" s="190"/>
      <c r="CRN88" s="190"/>
      <c r="CRO88" s="190"/>
      <c r="CRP88" s="190"/>
      <c r="CRQ88" s="190"/>
      <c r="CRR88" s="190"/>
      <c r="CRS88" s="190"/>
      <c r="CRT88" s="190"/>
      <c r="CRU88" s="190"/>
      <c r="CRV88" s="190"/>
      <c r="CRW88" s="190"/>
      <c r="CRX88" s="190"/>
      <c r="CRY88" s="190"/>
      <c r="CRZ88" s="190"/>
      <c r="CSA88" s="190"/>
      <c r="CSB88" s="190"/>
      <c r="CSC88" s="190"/>
      <c r="CSD88" s="190"/>
      <c r="CSE88" s="190"/>
      <c r="CSF88" s="190"/>
      <c r="CSG88" s="190"/>
      <c r="CSH88" s="190"/>
      <c r="CSI88" s="190"/>
      <c r="CSJ88" s="190"/>
      <c r="CSK88" s="190"/>
      <c r="CSL88" s="190"/>
      <c r="CSM88" s="190"/>
      <c r="CSN88" s="190"/>
      <c r="CSO88" s="190"/>
      <c r="CSP88" s="190"/>
      <c r="CSQ88" s="190"/>
      <c r="CSR88" s="190"/>
      <c r="CSS88" s="190"/>
      <c r="CST88" s="190"/>
      <c r="CSU88" s="190"/>
      <c r="CSV88" s="190"/>
      <c r="CSW88" s="190"/>
      <c r="CSX88" s="190"/>
      <c r="CSY88" s="190"/>
      <c r="CSZ88" s="190"/>
      <c r="CTA88" s="190"/>
      <c r="CTB88" s="190"/>
      <c r="CTC88" s="190"/>
      <c r="CTD88" s="190"/>
      <c r="CTE88" s="190"/>
      <c r="CTF88" s="190"/>
      <c r="CTG88" s="190"/>
      <c r="CTH88" s="190"/>
      <c r="CTI88" s="190"/>
      <c r="CTJ88" s="190"/>
      <c r="CTK88" s="190"/>
      <c r="CTL88" s="190"/>
      <c r="CTM88" s="190"/>
      <c r="CTN88" s="190"/>
      <c r="CTO88" s="190"/>
      <c r="CTP88" s="190"/>
      <c r="CTQ88" s="190"/>
      <c r="CTR88" s="190"/>
      <c r="CTS88" s="190"/>
      <c r="CTT88" s="190"/>
      <c r="CTU88" s="190"/>
      <c r="CTV88" s="190"/>
      <c r="CTW88" s="190"/>
      <c r="CTX88" s="190"/>
      <c r="CTY88" s="190"/>
      <c r="CTZ88" s="190"/>
      <c r="CUA88" s="190"/>
      <c r="CUB88" s="190"/>
      <c r="CUC88" s="190"/>
      <c r="CUD88" s="190"/>
      <c r="CUE88" s="190"/>
      <c r="CUF88" s="190"/>
      <c r="CUG88" s="190"/>
      <c r="CUH88" s="190"/>
      <c r="CUI88" s="190"/>
      <c r="CUJ88" s="190"/>
      <c r="CUK88" s="190"/>
      <c r="CUL88" s="190"/>
      <c r="CUM88" s="190"/>
      <c r="CUN88" s="190"/>
      <c r="CUO88" s="190"/>
      <c r="CUP88" s="190"/>
      <c r="CUQ88" s="190"/>
      <c r="CUR88" s="190"/>
      <c r="CUS88" s="190"/>
      <c r="CUT88" s="190"/>
      <c r="CUU88" s="190"/>
      <c r="CUV88" s="190"/>
      <c r="CUW88" s="190"/>
      <c r="CUX88" s="190"/>
      <c r="CUY88" s="190"/>
      <c r="CUZ88" s="190"/>
      <c r="CVA88" s="190"/>
      <c r="CVB88" s="190"/>
      <c r="CVC88" s="190"/>
      <c r="CVD88" s="190"/>
      <c r="CVE88" s="190"/>
      <c r="CVF88" s="190"/>
      <c r="CVG88" s="190"/>
      <c r="CVH88" s="190"/>
      <c r="CVI88" s="190"/>
      <c r="CVJ88" s="190"/>
      <c r="CVK88" s="190"/>
      <c r="CVL88" s="190"/>
      <c r="CVM88" s="190"/>
      <c r="CVN88" s="190"/>
      <c r="CVO88" s="190"/>
      <c r="CVP88" s="190"/>
      <c r="CVQ88" s="190"/>
      <c r="CVR88" s="190"/>
      <c r="CVS88" s="190"/>
      <c r="CVT88" s="190"/>
      <c r="CVU88" s="190"/>
      <c r="CVV88" s="190"/>
      <c r="CVW88" s="190"/>
      <c r="CVX88" s="190"/>
      <c r="CVY88" s="190"/>
      <c r="CVZ88" s="190"/>
      <c r="CWA88" s="190"/>
      <c r="CWB88" s="190"/>
      <c r="CWC88" s="190"/>
      <c r="CWD88" s="190"/>
      <c r="CWE88" s="190"/>
      <c r="CWF88" s="190"/>
      <c r="CWG88" s="190"/>
      <c r="CWH88" s="190"/>
      <c r="CWI88" s="190"/>
      <c r="CWJ88" s="190"/>
      <c r="CWK88" s="190"/>
      <c r="CWL88" s="190"/>
      <c r="CWM88" s="190"/>
      <c r="CWN88" s="190"/>
      <c r="CWO88" s="190"/>
      <c r="CWP88" s="190"/>
      <c r="CWQ88" s="190"/>
      <c r="CWR88" s="190"/>
      <c r="CWS88" s="190"/>
      <c r="CWT88" s="190"/>
      <c r="CWU88" s="190"/>
      <c r="CWV88" s="190"/>
      <c r="CWW88" s="190"/>
      <c r="CWX88" s="190"/>
      <c r="CWY88" s="190"/>
      <c r="CWZ88" s="190"/>
      <c r="CXA88" s="190"/>
      <c r="CXB88" s="190"/>
      <c r="CXC88" s="190"/>
      <c r="CXD88" s="190"/>
      <c r="CXE88" s="190"/>
      <c r="CXF88" s="190"/>
      <c r="CXG88" s="190"/>
      <c r="CXH88" s="190"/>
      <c r="CXI88" s="190"/>
      <c r="CXJ88" s="190"/>
      <c r="CXK88" s="190"/>
      <c r="CXL88" s="190"/>
      <c r="CXM88" s="190"/>
      <c r="CXN88" s="190"/>
      <c r="CXO88" s="190"/>
      <c r="CXP88" s="190"/>
      <c r="CXQ88" s="190"/>
      <c r="CXR88" s="190"/>
      <c r="CXS88" s="190"/>
      <c r="CXT88" s="190"/>
      <c r="CXU88" s="190"/>
      <c r="CXV88" s="190"/>
      <c r="CXW88" s="190"/>
      <c r="CXX88" s="190"/>
      <c r="CXY88" s="190"/>
      <c r="CXZ88" s="190"/>
      <c r="CYA88" s="190"/>
      <c r="CYB88" s="190"/>
      <c r="CYC88" s="190"/>
      <c r="CYD88" s="190"/>
      <c r="CYE88" s="190"/>
      <c r="CYF88" s="190"/>
      <c r="CYG88" s="190"/>
      <c r="CYH88" s="190"/>
      <c r="CYI88" s="190"/>
      <c r="CYJ88" s="190"/>
      <c r="CYK88" s="190"/>
      <c r="CYL88" s="190"/>
      <c r="CYM88" s="190"/>
      <c r="CYN88" s="190"/>
      <c r="CYO88" s="190"/>
      <c r="CYP88" s="190"/>
      <c r="CYQ88" s="190"/>
      <c r="CYR88" s="190"/>
      <c r="CYS88" s="190"/>
      <c r="CYT88" s="190"/>
      <c r="CYU88" s="190"/>
      <c r="CYV88" s="190"/>
      <c r="CYW88" s="190"/>
      <c r="CYX88" s="190"/>
      <c r="CYY88" s="190"/>
      <c r="CYZ88" s="190"/>
      <c r="CZA88" s="190"/>
      <c r="CZB88" s="190"/>
      <c r="CZC88" s="190"/>
      <c r="CZD88" s="190"/>
      <c r="CZE88" s="190"/>
      <c r="CZF88" s="190"/>
      <c r="CZG88" s="190"/>
      <c r="CZH88" s="190"/>
      <c r="CZI88" s="190"/>
      <c r="CZJ88" s="190"/>
      <c r="CZK88" s="190"/>
      <c r="CZL88" s="190"/>
      <c r="CZM88" s="190"/>
      <c r="CZN88" s="190"/>
      <c r="CZO88" s="190"/>
      <c r="CZP88" s="190"/>
      <c r="CZQ88" s="190"/>
      <c r="CZR88" s="190"/>
      <c r="CZS88" s="190"/>
      <c r="CZT88" s="190"/>
      <c r="CZU88" s="190"/>
      <c r="CZV88" s="190"/>
      <c r="CZW88" s="190"/>
      <c r="CZX88" s="190"/>
      <c r="CZY88" s="190"/>
      <c r="CZZ88" s="190"/>
      <c r="DAA88" s="190"/>
      <c r="DAB88" s="190"/>
      <c r="DAC88" s="190"/>
      <c r="DAD88" s="190"/>
      <c r="DAE88" s="190"/>
      <c r="DAF88" s="190"/>
      <c r="DAG88" s="190"/>
      <c r="DAH88" s="190"/>
      <c r="DAI88" s="190"/>
      <c r="DAJ88" s="190"/>
      <c r="DAK88" s="190"/>
      <c r="DAL88" s="190"/>
      <c r="DAM88" s="190"/>
      <c r="DAN88" s="190"/>
      <c r="DAO88" s="190"/>
      <c r="DAP88" s="190"/>
      <c r="DAQ88" s="190"/>
      <c r="DAR88" s="190"/>
      <c r="DAS88" s="190"/>
      <c r="DAT88" s="190"/>
      <c r="DAU88" s="190"/>
      <c r="DAV88" s="190"/>
      <c r="DAW88" s="190"/>
      <c r="DAX88" s="190"/>
      <c r="DAY88" s="190"/>
      <c r="DAZ88" s="190"/>
      <c r="DBA88" s="190"/>
      <c r="DBB88" s="190"/>
      <c r="DBC88" s="190"/>
      <c r="DBD88" s="190"/>
      <c r="DBE88" s="190"/>
      <c r="DBF88" s="190"/>
      <c r="DBG88" s="190"/>
      <c r="DBH88" s="190"/>
      <c r="DBI88" s="190"/>
      <c r="DBJ88" s="190"/>
      <c r="DBK88" s="190"/>
      <c r="DBL88" s="190"/>
      <c r="DBM88" s="190"/>
      <c r="DBN88" s="190"/>
      <c r="DBO88" s="190"/>
      <c r="DBP88" s="190"/>
      <c r="DBQ88" s="190"/>
      <c r="DBR88" s="190"/>
      <c r="DBS88" s="190"/>
      <c r="DBT88" s="190"/>
      <c r="DBU88" s="190"/>
      <c r="DBV88" s="190"/>
      <c r="DBW88" s="190"/>
      <c r="DBX88" s="190"/>
      <c r="DBY88" s="190"/>
      <c r="DBZ88" s="190"/>
      <c r="DCA88" s="190"/>
      <c r="DCB88" s="190"/>
      <c r="DCC88" s="190"/>
      <c r="DCD88" s="190"/>
      <c r="DCE88" s="190"/>
      <c r="DCF88" s="190"/>
      <c r="DCG88" s="190"/>
      <c r="DCH88" s="190"/>
      <c r="DCI88" s="190"/>
      <c r="DCJ88" s="190"/>
      <c r="DCK88" s="190"/>
      <c r="DCL88" s="190"/>
      <c r="DCM88" s="190"/>
      <c r="DCN88" s="190"/>
      <c r="DCO88" s="190"/>
      <c r="DCP88" s="190"/>
      <c r="DCQ88" s="190"/>
      <c r="DCR88" s="190"/>
      <c r="DCS88" s="190"/>
      <c r="DCT88" s="190"/>
      <c r="DCU88" s="190"/>
      <c r="DCV88" s="190"/>
      <c r="DCW88" s="190"/>
      <c r="DCX88" s="190"/>
      <c r="DCY88" s="190"/>
      <c r="DCZ88" s="190"/>
      <c r="DDA88" s="190"/>
      <c r="DDB88" s="190"/>
      <c r="DDC88" s="190"/>
      <c r="DDD88" s="190"/>
      <c r="DDE88" s="190"/>
      <c r="DDF88" s="190"/>
      <c r="DDG88" s="190"/>
      <c r="DDH88" s="190"/>
      <c r="DDI88" s="190"/>
      <c r="DDJ88" s="190"/>
      <c r="DDK88" s="190"/>
      <c r="DDL88" s="190"/>
      <c r="DDM88" s="190"/>
      <c r="DDN88" s="190"/>
      <c r="DDO88" s="190"/>
      <c r="DDP88" s="190"/>
      <c r="DDQ88" s="190"/>
      <c r="DDR88" s="190"/>
      <c r="DDS88" s="190"/>
      <c r="DDT88" s="190"/>
      <c r="DDU88" s="190"/>
      <c r="DDV88" s="190"/>
      <c r="DDW88" s="190"/>
      <c r="DDX88" s="190"/>
      <c r="DDY88" s="190"/>
      <c r="DDZ88" s="190"/>
      <c r="DEA88" s="190"/>
      <c r="DEB88" s="190"/>
      <c r="DEC88" s="190"/>
      <c r="DED88" s="190"/>
      <c r="DEE88" s="190"/>
      <c r="DEF88" s="190"/>
      <c r="DEG88" s="190"/>
      <c r="DEH88" s="190"/>
      <c r="DEI88" s="190"/>
      <c r="DEJ88" s="190"/>
      <c r="DEK88" s="190"/>
      <c r="DEL88" s="190"/>
      <c r="DEM88" s="190"/>
      <c r="DEN88" s="190"/>
      <c r="DEO88" s="190"/>
      <c r="DEP88" s="190"/>
      <c r="DEQ88" s="190"/>
      <c r="DER88" s="190"/>
      <c r="DES88" s="190"/>
      <c r="DET88" s="190"/>
      <c r="DEU88" s="190"/>
      <c r="DEV88" s="190"/>
      <c r="DEW88" s="190"/>
      <c r="DEX88" s="190"/>
      <c r="DEY88" s="190"/>
      <c r="DEZ88" s="190"/>
      <c r="DFA88" s="190"/>
      <c r="DFB88" s="190"/>
      <c r="DFC88" s="190"/>
      <c r="DFD88" s="190"/>
      <c r="DFE88" s="190"/>
      <c r="DFF88" s="190"/>
      <c r="DFG88" s="190"/>
      <c r="DFH88" s="190"/>
      <c r="DFI88" s="190"/>
      <c r="DFJ88" s="190"/>
      <c r="DFK88" s="190"/>
      <c r="DFL88" s="190"/>
      <c r="DFM88" s="190"/>
      <c r="DFN88" s="190"/>
      <c r="DFO88" s="190"/>
      <c r="DFP88" s="190"/>
      <c r="DFQ88" s="190"/>
      <c r="DFR88" s="190"/>
      <c r="DFS88" s="190"/>
      <c r="DFT88" s="190"/>
      <c r="DFU88" s="190"/>
      <c r="DFV88" s="190"/>
      <c r="DFW88" s="190"/>
      <c r="DFX88" s="190"/>
      <c r="DFY88" s="190"/>
      <c r="DFZ88" s="190"/>
      <c r="DGA88" s="190"/>
      <c r="DGB88" s="190"/>
      <c r="DGC88" s="190"/>
      <c r="DGD88" s="190"/>
      <c r="DGE88" s="190"/>
      <c r="DGF88" s="190"/>
      <c r="DGG88" s="190"/>
      <c r="DGH88" s="190"/>
      <c r="DGI88" s="190"/>
      <c r="DGJ88" s="190"/>
      <c r="DGK88" s="190"/>
      <c r="DGL88" s="190"/>
      <c r="DGM88" s="190"/>
      <c r="DGN88" s="190"/>
      <c r="DGO88" s="190"/>
      <c r="DGP88" s="190"/>
      <c r="DGQ88" s="190"/>
      <c r="DGR88" s="190"/>
      <c r="DGS88" s="190"/>
      <c r="DGT88" s="190"/>
      <c r="DGU88" s="190"/>
      <c r="DGV88" s="190"/>
      <c r="DGW88" s="190"/>
      <c r="DGX88" s="190"/>
      <c r="DGY88" s="190"/>
      <c r="DGZ88" s="190"/>
      <c r="DHA88" s="190"/>
      <c r="DHB88" s="190"/>
      <c r="DHC88" s="190"/>
      <c r="DHD88" s="190"/>
      <c r="DHE88" s="190"/>
      <c r="DHF88" s="190"/>
      <c r="DHG88" s="190"/>
      <c r="DHH88" s="190"/>
      <c r="DHI88" s="190"/>
      <c r="DHJ88" s="190"/>
      <c r="DHK88" s="190"/>
      <c r="DHL88" s="190"/>
      <c r="DHM88" s="190"/>
      <c r="DHN88" s="190"/>
      <c r="DHO88" s="190"/>
      <c r="DHP88" s="190"/>
      <c r="DHQ88" s="190"/>
      <c r="DHR88" s="190"/>
      <c r="DHS88" s="190"/>
      <c r="DHT88" s="190"/>
      <c r="DHU88" s="190"/>
      <c r="DHV88" s="190"/>
      <c r="DHW88" s="190"/>
      <c r="DHX88" s="190"/>
      <c r="DHY88" s="190"/>
      <c r="DHZ88" s="190"/>
      <c r="DIA88" s="190"/>
      <c r="DIB88" s="190"/>
      <c r="DIC88" s="190"/>
      <c r="DID88" s="190"/>
      <c r="DIE88" s="190"/>
      <c r="DIF88" s="190"/>
      <c r="DIG88" s="190"/>
      <c r="DIH88" s="190"/>
      <c r="DII88" s="190"/>
      <c r="DIJ88" s="190"/>
      <c r="DIK88" s="190"/>
      <c r="DIL88" s="190"/>
      <c r="DIM88" s="190"/>
      <c r="DIN88" s="190"/>
      <c r="DIO88" s="190"/>
      <c r="DIP88" s="190"/>
      <c r="DIQ88" s="190"/>
      <c r="DIR88" s="190"/>
      <c r="DIS88" s="190"/>
      <c r="DIT88" s="190"/>
      <c r="DIU88" s="190"/>
      <c r="DIV88" s="190"/>
      <c r="DIW88" s="190"/>
      <c r="DIX88" s="190"/>
      <c r="DIY88" s="190"/>
      <c r="DIZ88" s="190"/>
      <c r="DJA88" s="190"/>
      <c r="DJB88" s="190"/>
      <c r="DJC88" s="190"/>
      <c r="DJD88" s="190"/>
      <c r="DJE88" s="190"/>
      <c r="DJF88" s="190"/>
      <c r="DJG88" s="190"/>
      <c r="DJH88" s="190"/>
      <c r="DJI88" s="190"/>
      <c r="DJJ88" s="190"/>
      <c r="DJK88" s="190"/>
      <c r="DJL88" s="190"/>
      <c r="DJM88" s="190"/>
      <c r="DJN88" s="190"/>
      <c r="DJO88" s="190"/>
      <c r="DJP88" s="190"/>
      <c r="DJQ88" s="190"/>
      <c r="DJR88" s="190"/>
      <c r="DJS88" s="190"/>
      <c r="DJT88" s="190"/>
      <c r="DJU88" s="190"/>
      <c r="DJV88" s="190"/>
      <c r="DJW88" s="190"/>
      <c r="DJX88" s="190"/>
      <c r="DJY88" s="190"/>
      <c r="DJZ88" s="190"/>
      <c r="DKA88" s="190"/>
      <c r="DKB88" s="190"/>
      <c r="DKC88" s="190"/>
      <c r="DKD88" s="190"/>
      <c r="DKE88" s="190"/>
      <c r="DKF88" s="190"/>
      <c r="DKG88" s="190"/>
      <c r="DKH88" s="190"/>
      <c r="DKI88" s="190"/>
      <c r="DKJ88" s="190"/>
      <c r="DKK88" s="190"/>
      <c r="DKL88" s="190"/>
      <c r="DKM88" s="190"/>
      <c r="DKN88" s="190"/>
      <c r="DKO88" s="190"/>
      <c r="DKP88" s="190"/>
      <c r="DKQ88" s="190"/>
      <c r="DKR88" s="190"/>
      <c r="DKS88" s="190"/>
      <c r="DKT88" s="190"/>
      <c r="DKU88" s="190"/>
      <c r="DKV88" s="190"/>
      <c r="DKW88" s="190"/>
      <c r="DKX88" s="190"/>
      <c r="DKY88" s="190"/>
      <c r="DKZ88" s="190"/>
      <c r="DLA88" s="190"/>
      <c r="DLB88" s="190"/>
      <c r="DLC88" s="190"/>
      <c r="DLD88" s="190"/>
      <c r="DLE88" s="190"/>
      <c r="DLF88" s="190"/>
      <c r="DLG88" s="190"/>
      <c r="DLH88" s="190"/>
      <c r="DLI88" s="190"/>
      <c r="DLJ88" s="190"/>
      <c r="DLK88" s="190"/>
      <c r="DLL88" s="190"/>
      <c r="DLM88" s="190"/>
      <c r="DLN88" s="190"/>
      <c r="DLO88" s="190"/>
      <c r="DLP88" s="190"/>
      <c r="DLQ88" s="190"/>
      <c r="DLR88" s="190"/>
      <c r="DLS88" s="190"/>
      <c r="DLT88" s="190"/>
      <c r="DLU88" s="190"/>
      <c r="DLV88" s="190"/>
      <c r="DLW88" s="190"/>
      <c r="DLX88" s="190"/>
      <c r="DLY88" s="190"/>
      <c r="DLZ88" s="190"/>
      <c r="DMA88" s="190"/>
      <c r="DMB88" s="190"/>
      <c r="DMC88" s="190"/>
      <c r="DMD88" s="190"/>
      <c r="DME88" s="190"/>
      <c r="DMF88" s="190"/>
      <c r="DMG88" s="190"/>
      <c r="DMH88" s="190"/>
      <c r="DMI88" s="190"/>
      <c r="DMJ88" s="190"/>
      <c r="DMK88" s="190"/>
      <c r="DML88" s="190"/>
      <c r="DMM88" s="190"/>
      <c r="DMN88" s="190"/>
      <c r="DMO88" s="190"/>
      <c r="DMP88" s="190"/>
      <c r="DMQ88" s="190"/>
      <c r="DMR88" s="190"/>
      <c r="DMS88" s="190"/>
      <c r="DMT88" s="190"/>
      <c r="DMU88" s="190"/>
      <c r="DMV88" s="190"/>
      <c r="DMW88" s="190"/>
      <c r="DMX88" s="190"/>
      <c r="DMY88" s="190"/>
      <c r="DMZ88" s="190"/>
      <c r="DNA88" s="190"/>
      <c r="DNB88" s="190"/>
      <c r="DNC88" s="190"/>
      <c r="DND88" s="190"/>
      <c r="DNE88" s="190"/>
      <c r="DNF88" s="190"/>
      <c r="DNG88" s="190"/>
      <c r="DNH88" s="190"/>
      <c r="DNI88" s="190"/>
      <c r="DNJ88" s="190"/>
      <c r="DNK88" s="190"/>
      <c r="DNL88" s="190"/>
      <c r="DNM88" s="190"/>
      <c r="DNN88" s="190"/>
      <c r="DNO88" s="190"/>
      <c r="DNP88" s="190"/>
      <c r="DNQ88" s="190"/>
      <c r="DNR88" s="190"/>
      <c r="DNS88" s="190"/>
      <c r="DNT88" s="190"/>
      <c r="DNU88" s="190"/>
      <c r="DNV88" s="190"/>
      <c r="DNW88" s="190"/>
      <c r="DNX88" s="190"/>
      <c r="DNY88" s="190"/>
      <c r="DNZ88" s="190"/>
      <c r="DOA88" s="190"/>
      <c r="DOB88" s="190"/>
      <c r="DOC88" s="190"/>
      <c r="DOD88" s="190"/>
      <c r="DOE88" s="190"/>
      <c r="DOF88" s="190"/>
      <c r="DOG88" s="190"/>
      <c r="DOH88" s="190"/>
      <c r="DOI88" s="190"/>
      <c r="DOJ88" s="190"/>
      <c r="DOK88" s="190"/>
      <c r="DOL88" s="190"/>
      <c r="DOM88" s="190"/>
      <c r="DON88" s="190"/>
      <c r="DOO88" s="190"/>
      <c r="DOP88" s="190"/>
      <c r="DOQ88" s="190"/>
      <c r="DOR88" s="190"/>
      <c r="DOS88" s="190"/>
      <c r="DOT88" s="190"/>
      <c r="DOU88" s="190"/>
      <c r="DOV88" s="190"/>
      <c r="DOW88" s="190"/>
      <c r="DOX88" s="190"/>
      <c r="DOY88" s="190"/>
      <c r="DOZ88" s="190"/>
      <c r="DPA88" s="190"/>
      <c r="DPB88" s="190"/>
      <c r="DPC88" s="190"/>
      <c r="DPD88" s="190"/>
      <c r="DPE88" s="190"/>
      <c r="DPF88" s="190"/>
      <c r="DPG88" s="190"/>
      <c r="DPH88" s="190"/>
      <c r="DPI88" s="190"/>
      <c r="DPJ88" s="190"/>
      <c r="DPK88" s="190"/>
      <c r="DPL88" s="190"/>
      <c r="DPM88" s="190"/>
      <c r="DPN88" s="190"/>
      <c r="DPO88" s="190"/>
      <c r="DPP88" s="190"/>
      <c r="DPQ88" s="190"/>
      <c r="DPR88" s="190"/>
      <c r="DPS88" s="190"/>
      <c r="DPT88" s="190"/>
      <c r="DPU88" s="190"/>
      <c r="DPV88" s="190"/>
      <c r="DPW88" s="190"/>
      <c r="DPX88" s="190"/>
      <c r="DPY88" s="190"/>
      <c r="DPZ88" s="190"/>
      <c r="DQA88" s="190"/>
      <c r="DQB88" s="190"/>
      <c r="DQC88" s="190"/>
      <c r="DQD88" s="190"/>
      <c r="DQE88" s="190"/>
      <c r="DQF88" s="190"/>
      <c r="DQG88" s="190"/>
      <c r="DQH88" s="190"/>
      <c r="DQI88" s="190"/>
      <c r="DQJ88" s="190"/>
      <c r="DQK88" s="190"/>
      <c r="DQL88" s="190"/>
      <c r="DQM88" s="190"/>
      <c r="DQN88" s="190"/>
      <c r="DQO88" s="190"/>
      <c r="DQP88" s="190"/>
      <c r="DQQ88" s="190"/>
      <c r="DQR88" s="190"/>
      <c r="DQS88" s="190"/>
      <c r="DQT88" s="190"/>
      <c r="DQU88" s="190"/>
      <c r="DQV88" s="190"/>
      <c r="DQW88" s="190"/>
      <c r="DQX88" s="190"/>
      <c r="DQY88" s="190"/>
      <c r="DQZ88" s="190"/>
      <c r="DRA88" s="190"/>
      <c r="DRB88" s="190"/>
      <c r="DRC88" s="190"/>
      <c r="DRD88" s="190"/>
      <c r="DRE88" s="190"/>
      <c r="DRF88" s="190"/>
      <c r="DRG88" s="190"/>
      <c r="DRH88" s="190"/>
      <c r="DRI88" s="190"/>
      <c r="DRJ88" s="190"/>
      <c r="DRK88" s="190"/>
      <c r="DRL88" s="190"/>
      <c r="DRM88" s="190"/>
      <c r="DRN88" s="190"/>
      <c r="DRO88" s="190"/>
      <c r="DRP88" s="190"/>
      <c r="DRQ88" s="190"/>
      <c r="DRR88" s="190"/>
      <c r="DRS88" s="190"/>
      <c r="DRT88" s="190"/>
      <c r="DRU88" s="190"/>
      <c r="DRV88" s="190"/>
      <c r="DRW88" s="190"/>
      <c r="DRX88" s="190"/>
      <c r="DRY88" s="190"/>
      <c r="DRZ88" s="190"/>
      <c r="DSA88" s="190"/>
      <c r="DSB88" s="190"/>
      <c r="DSC88" s="190"/>
      <c r="DSD88" s="190"/>
      <c r="DSE88" s="190"/>
      <c r="DSF88" s="190"/>
      <c r="DSG88" s="190"/>
      <c r="DSH88" s="190"/>
      <c r="DSI88" s="190"/>
      <c r="DSJ88" s="190"/>
      <c r="DSK88" s="190"/>
      <c r="DSL88" s="190"/>
      <c r="DSM88" s="190"/>
      <c r="DSN88" s="190"/>
      <c r="DSO88" s="190"/>
      <c r="DSP88" s="190"/>
      <c r="DSQ88" s="190"/>
      <c r="DSR88" s="190"/>
      <c r="DSS88" s="190"/>
      <c r="DST88" s="190"/>
      <c r="DSU88" s="190"/>
      <c r="DSV88" s="190"/>
      <c r="DSW88" s="190"/>
      <c r="DSX88" s="190"/>
      <c r="DSY88" s="190"/>
      <c r="DSZ88" s="190"/>
      <c r="DTA88" s="190"/>
      <c r="DTB88" s="190"/>
      <c r="DTC88" s="190"/>
      <c r="DTD88" s="190"/>
      <c r="DTE88" s="190"/>
      <c r="DTF88" s="190"/>
      <c r="DTG88" s="190"/>
      <c r="DTH88" s="190"/>
      <c r="DTI88" s="190"/>
      <c r="DTJ88" s="190"/>
      <c r="DTK88" s="190"/>
      <c r="DTL88" s="190"/>
      <c r="DTM88" s="190"/>
      <c r="DTN88" s="190"/>
      <c r="DTO88" s="190"/>
      <c r="DTP88" s="190"/>
      <c r="DTQ88" s="190"/>
      <c r="DTR88" s="190"/>
      <c r="DTS88" s="190"/>
      <c r="DTT88" s="190"/>
      <c r="DTU88" s="190"/>
      <c r="DTV88" s="190"/>
      <c r="DTW88" s="190"/>
      <c r="DTX88" s="190"/>
      <c r="DTY88" s="190"/>
      <c r="DTZ88" s="190"/>
      <c r="DUA88" s="190"/>
      <c r="DUB88" s="190"/>
      <c r="DUC88" s="190"/>
      <c r="DUD88" s="190"/>
      <c r="DUE88" s="190"/>
      <c r="DUF88" s="190"/>
      <c r="DUG88" s="190"/>
      <c r="DUH88" s="190"/>
      <c r="DUI88" s="190"/>
      <c r="DUJ88" s="190"/>
      <c r="DUK88" s="190"/>
      <c r="DUL88" s="190"/>
      <c r="DUM88" s="190"/>
      <c r="DUN88" s="190"/>
      <c r="DUO88" s="190"/>
      <c r="DUP88" s="190"/>
      <c r="DUQ88" s="190"/>
      <c r="DUR88" s="190"/>
      <c r="DUS88" s="190"/>
      <c r="DUT88" s="190"/>
      <c r="DUU88" s="190"/>
      <c r="DUV88" s="190"/>
      <c r="DUW88" s="190"/>
      <c r="DUX88" s="190"/>
      <c r="DUY88" s="190"/>
      <c r="DUZ88" s="190"/>
      <c r="DVA88" s="190"/>
      <c r="DVB88" s="190"/>
      <c r="DVC88" s="190"/>
      <c r="DVD88" s="190"/>
      <c r="DVE88" s="190"/>
      <c r="DVF88" s="190"/>
      <c r="DVG88" s="190"/>
      <c r="DVH88" s="190"/>
      <c r="DVI88" s="190"/>
      <c r="DVJ88" s="190"/>
      <c r="DVK88" s="190"/>
      <c r="DVL88" s="190"/>
      <c r="DVM88" s="190"/>
      <c r="DVN88" s="190"/>
      <c r="DVO88" s="190"/>
      <c r="DVP88" s="190"/>
      <c r="DVQ88" s="190"/>
      <c r="DVR88" s="190"/>
      <c r="DVS88" s="190"/>
      <c r="DVT88" s="190"/>
      <c r="DVU88" s="190"/>
      <c r="DVV88" s="190"/>
      <c r="DVW88" s="190"/>
      <c r="DVX88" s="190"/>
      <c r="DVY88" s="190"/>
      <c r="DVZ88" s="190"/>
      <c r="DWA88" s="190"/>
      <c r="DWB88" s="190"/>
      <c r="DWC88" s="190"/>
      <c r="DWD88" s="190"/>
      <c r="DWE88" s="190"/>
      <c r="DWF88" s="190"/>
      <c r="DWG88" s="190"/>
      <c r="DWH88" s="190"/>
      <c r="DWI88" s="190"/>
      <c r="DWJ88" s="190"/>
      <c r="DWK88" s="190"/>
      <c r="DWL88" s="190"/>
      <c r="DWM88" s="190"/>
      <c r="DWN88" s="190"/>
      <c r="DWO88" s="190"/>
      <c r="DWP88" s="190"/>
      <c r="DWQ88" s="190"/>
      <c r="DWR88" s="190"/>
      <c r="DWS88" s="190"/>
      <c r="DWT88" s="190"/>
      <c r="DWU88" s="190"/>
      <c r="DWV88" s="190"/>
      <c r="DWW88" s="190"/>
      <c r="DWX88" s="190"/>
      <c r="DWY88" s="190"/>
      <c r="DWZ88" s="190"/>
      <c r="DXA88" s="190"/>
      <c r="DXB88" s="190"/>
      <c r="DXC88" s="190"/>
      <c r="DXD88" s="190"/>
      <c r="DXE88" s="190"/>
      <c r="DXF88" s="190"/>
      <c r="DXG88" s="190"/>
      <c r="DXH88" s="190"/>
      <c r="DXI88" s="190"/>
      <c r="DXJ88" s="190"/>
      <c r="DXK88" s="190"/>
      <c r="DXL88" s="190"/>
      <c r="DXM88" s="190"/>
      <c r="DXN88" s="190"/>
      <c r="DXO88" s="190"/>
      <c r="DXP88" s="190"/>
      <c r="DXQ88" s="190"/>
      <c r="DXR88" s="190"/>
      <c r="DXS88" s="190"/>
      <c r="DXT88" s="190"/>
      <c r="DXU88" s="190"/>
      <c r="DXV88" s="190"/>
      <c r="DXW88" s="190"/>
      <c r="DXX88" s="190"/>
      <c r="DXY88" s="190"/>
      <c r="DXZ88" s="190"/>
      <c r="DYA88" s="190"/>
      <c r="DYB88" s="190"/>
      <c r="DYC88" s="190"/>
      <c r="DYD88" s="190"/>
      <c r="DYE88" s="190"/>
      <c r="DYF88" s="190"/>
      <c r="DYG88" s="190"/>
      <c r="DYH88" s="190"/>
      <c r="DYI88" s="190"/>
      <c r="DYJ88" s="190"/>
      <c r="DYK88" s="190"/>
      <c r="DYL88" s="190"/>
      <c r="DYM88" s="190"/>
      <c r="DYN88" s="190"/>
      <c r="DYO88" s="190"/>
      <c r="DYP88" s="190"/>
      <c r="DYQ88" s="190"/>
      <c r="DYR88" s="190"/>
      <c r="DYS88" s="190"/>
      <c r="DYT88" s="190"/>
      <c r="DYU88" s="190"/>
      <c r="DYV88" s="190"/>
      <c r="DYW88" s="190"/>
      <c r="DYX88" s="190"/>
      <c r="DYY88" s="190"/>
      <c r="DYZ88" s="190"/>
      <c r="DZA88" s="190"/>
      <c r="DZB88" s="190"/>
      <c r="DZC88" s="190"/>
      <c r="DZD88" s="190"/>
      <c r="DZE88" s="190"/>
      <c r="DZF88" s="190"/>
      <c r="DZG88" s="190"/>
      <c r="DZH88" s="190"/>
      <c r="DZI88" s="190"/>
      <c r="DZJ88" s="190"/>
      <c r="DZK88" s="190"/>
      <c r="DZL88" s="190"/>
      <c r="DZM88" s="190"/>
      <c r="DZN88" s="190"/>
      <c r="DZO88" s="190"/>
      <c r="DZP88" s="190"/>
      <c r="DZQ88" s="190"/>
      <c r="DZR88" s="190"/>
      <c r="DZS88" s="190"/>
      <c r="DZT88" s="190"/>
      <c r="DZU88" s="190"/>
      <c r="DZV88" s="190"/>
      <c r="DZW88" s="190"/>
      <c r="DZX88" s="190"/>
      <c r="DZY88" s="190"/>
      <c r="DZZ88" s="190"/>
      <c r="EAA88" s="190"/>
      <c r="EAB88" s="190"/>
      <c r="EAC88" s="190"/>
      <c r="EAD88" s="190"/>
      <c r="EAE88" s="190"/>
      <c r="EAF88" s="190"/>
      <c r="EAG88" s="190"/>
      <c r="EAH88" s="190"/>
      <c r="EAI88" s="190"/>
      <c r="EAJ88" s="190"/>
      <c r="EAK88" s="190"/>
      <c r="EAL88" s="190"/>
      <c r="EAM88" s="190"/>
      <c r="EAN88" s="190"/>
      <c r="EAO88" s="190"/>
      <c r="EAP88" s="190"/>
      <c r="EAQ88" s="190"/>
      <c r="EAR88" s="190"/>
      <c r="EAS88" s="190"/>
      <c r="EAT88" s="190"/>
      <c r="EAU88" s="190"/>
      <c r="EAV88" s="190"/>
      <c r="EAW88" s="190"/>
      <c r="EAX88" s="190"/>
      <c r="EAY88" s="190"/>
      <c r="EAZ88" s="190"/>
      <c r="EBA88" s="190"/>
      <c r="EBB88" s="190"/>
      <c r="EBC88" s="190"/>
      <c r="EBD88" s="190"/>
      <c r="EBE88" s="190"/>
      <c r="EBF88" s="190"/>
      <c r="EBG88" s="190"/>
      <c r="EBH88" s="190"/>
      <c r="EBI88" s="190"/>
      <c r="EBJ88" s="190"/>
      <c r="EBK88" s="190"/>
      <c r="EBL88" s="190"/>
      <c r="EBM88" s="190"/>
      <c r="EBN88" s="190"/>
      <c r="EBO88" s="190"/>
      <c r="EBP88" s="190"/>
      <c r="EBQ88" s="190"/>
      <c r="EBR88" s="190"/>
      <c r="EBS88" s="190"/>
      <c r="EBT88" s="190"/>
      <c r="EBU88" s="190"/>
      <c r="EBV88" s="190"/>
      <c r="EBW88" s="190"/>
      <c r="EBX88" s="190"/>
      <c r="EBY88" s="190"/>
      <c r="EBZ88" s="190"/>
      <c r="ECA88" s="190"/>
      <c r="ECB88" s="190"/>
      <c r="ECC88" s="190"/>
      <c r="ECD88" s="190"/>
      <c r="ECE88" s="190"/>
      <c r="ECF88" s="190"/>
      <c r="ECG88" s="190"/>
      <c r="ECH88" s="190"/>
      <c r="ECI88" s="190"/>
      <c r="ECJ88" s="190"/>
      <c r="ECK88" s="190"/>
      <c r="ECL88" s="190"/>
      <c r="ECM88" s="190"/>
      <c r="ECN88" s="190"/>
      <c r="ECO88" s="190"/>
      <c r="ECP88" s="190"/>
      <c r="ECQ88" s="190"/>
      <c r="ECR88" s="190"/>
      <c r="ECS88" s="190"/>
      <c r="ECT88" s="190"/>
      <c r="ECU88" s="190"/>
      <c r="ECV88" s="190"/>
      <c r="ECW88" s="190"/>
      <c r="ECX88" s="190"/>
      <c r="ECY88" s="190"/>
      <c r="ECZ88" s="190"/>
      <c r="EDA88" s="190"/>
      <c r="EDB88" s="190"/>
      <c r="EDC88" s="190"/>
      <c r="EDD88" s="190"/>
      <c r="EDE88" s="190"/>
      <c r="EDF88" s="190"/>
      <c r="EDG88" s="190"/>
      <c r="EDH88" s="190"/>
      <c r="EDI88" s="190"/>
      <c r="EDJ88" s="190"/>
      <c r="EDK88" s="190"/>
      <c r="EDL88" s="190"/>
      <c r="EDM88" s="190"/>
      <c r="EDN88" s="190"/>
      <c r="EDO88" s="190"/>
      <c r="EDP88" s="190"/>
      <c r="EDQ88" s="190"/>
      <c r="EDR88" s="190"/>
      <c r="EDS88" s="190"/>
      <c r="EDT88" s="190"/>
      <c r="EDU88" s="190"/>
      <c r="EDV88" s="190"/>
      <c r="EDW88" s="190"/>
      <c r="EDX88" s="190"/>
      <c r="EDY88" s="190"/>
      <c r="EDZ88" s="190"/>
      <c r="EEA88" s="190"/>
      <c r="EEB88" s="190"/>
      <c r="EEC88" s="190"/>
      <c r="EED88" s="190"/>
      <c r="EEE88" s="190"/>
      <c r="EEF88" s="190"/>
      <c r="EEG88" s="190"/>
      <c r="EEH88" s="190"/>
      <c r="EEI88" s="190"/>
      <c r="EEJ88" s="190"/>
      <c r="EEK88" s="190"/>
      <c r="EEL88" s="190"/>
      <c r="EEM88" s="190"/>
      <c r="EEN88" s="190"/>
      <c r="EEO88" s="190"/>
      <c r="EEP88" s="190"/>
      <c r="EEQ88" s="190"/>
      <c r="EER88" s="190"/>
      <c r="EES88" s="190"/>
      <c r="EET88" s="190"/>
      <c r="EEU88" s="190"/>
      <c r="EEV88" s="190"/>
      <c r="EEW88" s="190"/>
      <c r="EEX88" s="190"/>
      <c r="EEY88" s="190"/>
      <c r="EEZ88" s="190"/>
      <c r="EFA88" s="190"/>
      <c r="EFB88" s="190"/>
      <c r="EFC88" s="190"/>
      <c r="EFD88" s="190"/>
      <c r="EFE88" s="190"/>
      <c r="EFF88" s="190"/>
      <c r="EFG88" s="190"/>
      <c r="EFH88" s="190"/>
      <c r="EFI88" s="190"/>
      <c r="EFJ88" s="190"/>
      <c r="EFK88" s="190"/>
      <c r="EFL88" s="190"/>
      <c r="EFM88" s="190"/>
      <c r="EFN88" s="190"/>
      <c r="EFO88" s="190"/>
      <c r="EFP88" s="190"/>
      <c r="EFQ88" s="190"/>
      <c r="EFR88" s="190"/>
      <c r="EFS88" s="190"/>
      <c r="EFT88" s="190"/>
      <c r="EFU88" s="190"/>
      <c r="EFV88" s="190"/>
      <c r="EFW88" s="190"/>
      <c r="EFX88" s="190"/>
      <c r="EFY88" s="190"/>
      <c r="EFZ88" s="190"/>
      <c r="EGA88" s="190"/>
      <c r="EGB88" s="190"/>
      <c r="EGC88" s="190"/>
      <c r="EGD88" s="190"/>
      <c r="EGE88" s="190"/>
      <c r="EGF88" s="190"/>
      <c r="EGG88" s="190"/>
      <c r="EGH88" s="190"/>
      <c r="EGI88" s="190"/>
      <c r="EGJ88" s="190"/>
      <c r="EGK88" s="190"/>
      <c r="EGL88" s="190"/>
      <c r="EGM88" s="190"/>
      <c r="EGN88" s="190"/>
      <c r="EGO88" s="190"/>
      <c r="EGP88" s="190"/>
      <c r="EGQ88" s="190"/>
      <c r="EGR88" s="190"/>
      <c r="EGS88" s="190"/>
      <c r="EGT88" s="190"/>
      <c r="EGU88" s="190"/>
      <c r="EGV88" s="190"/>
      <c r="EGW88" s="190"/>
      <c r="EGX88" s="190"/>
      <c r="EGY88" s="190"/>
      <c r="EGZ88" s="190"/>
      <c r="EHA88" s="190"/>
      <c r="EHB88" s="190"/>
      <c r="EHC88" s="190"/>
      <c r="EHD88" s="190"/>
      <c r="EHE88" s="190"/>
      <c r="EHF88" s="190"/>
      <c r="EHG88" s="190"/>
      <c r="EHH88" s="190"/>
      <c r="EHI88" s="190"/>
      <c r="EHJ88" s="190"/>
      <c r="EHK88" s="190"/>
      <c r="EHL88" s="190"/>
      <c r="EHM88" s="190"/>
      <c r="EHN88" s="190"/>
      <c r="EHO88" s="190"/>
      <c r="EHP88" s="190"/>
      <c r="EHQ88" s="190"/>
      <c r="EHR88" s="190"/>
      <c r="EHS88" s="190"/>
      <c r="EHT88" s="190"/>
      <c r="EHU88" s="190"/>
      <c r="EHV88" s="190"/>
      <c r="EHW88" s="190"/>
      <c r="EHX88" s="190"/>
      <c r="EHY88" s="190"/>
      <c r="EHZ88" s="190"/>
      <c r="EIA88" s="190"/>
      <c r="EIB88" s="190"/>
      <c r="EIC88" s="190"/>
      <c r="EID88" s="190"/>
      <c r="EIE88" s="190"/>
      <c r="EIF88" s="190"/>
      <c r="EIG88" s="190"/>
      <c r="EIH88" s="190"/>
      <c r="EII88" s="190"/>
      <c r="EIJ88" s="190"/>
      <c r="EIK88" s="190"/>
      <c r="EIL88" s="190"/>
      <c r="EIM88" s="190"/>
      <c r="EIN88" s="190"/>
      <c r="EIO88" s="190"/>
      <c r="EIP88" s="190"/>
      <c r="EIQ88" s="190"/>
      <c r="EIR88" s="190"/>
      <c r="EIS88" s="190"/>
      <c r="EIT88" s="190"/>
      <c r="EIU88" s="190"/>
      <c r="EIV88" s="190"/>
      <c r="EIW88" s="190"/>
      <c r="EIX88" s="190"/>
      <c r="EIY88" s="190"/>
      <c r="EIZ88" s="190"/>
      <c r="EJA88" s="190"/>
      <c r="EJB88" s="190"/>
      <c r="EJC88" s="190"/>
      <c r="EJD88" s="190"/>
      <c r="EJE88" s="190"/>
      <c r="EJF88" s="190"/>
      <c r="EJG88" s="190"/>
      <c r="EJH88" s="190"/>
      <c r="EJI88" s="190"/>
      <c r="EJJ88" s="190"/>
      <c r="EJK88" s="190"/>
      <c r="EJL88" s="190"/>
      <c r="EJM88" s="190"/>
      <c r="EJN88" s="190"/>
      <c r="EJO88" s="190"/>
      <c r="EJP88" s="190"/>
      <c r="EJQ88" s="190"/>
      <c r="EJR88" s="190"/>
      <c r="EJS88" s="190"/>
      <c r="EJT88" s="190"/>
      <c r="EJU88" s="190"/>
      <c r="EJV88" s="190"/>
      <c r="EJW88" s="190"/>
      <c r="EJX88" s="190"/>
      <c r="EJY88" s="190"/>
      <c r="EJZ88" s="190"/>
      <c r="EKA88" s="190"/>
      <c r="EKB88" s="190"/>
      <c r="EKC88" s="190"/>
      <c r="EKD88" s="190"/>
      <c r="EKE88" s="190"/>
      <c r="EKF88" s="190"/>
      <c r="EKG88" s="190"/>
      <c r="EKH88" s="190"/>
      <c r="EKI88" s="190"/>
      <c r="EKJ88" s="190"/>
      <c r="EKK88" s="190"/>
      <c r="EKL88" s="190"/>
      <c r="EKM88" s="190"/>
      <c r="EKN88" s="190"/>
      <c r="EKO88" s="190"/>
      <c r="EKP88" s="190"/>
      <c r="EKQ88" s="190"/>
      <c r="EKR88" s="190"/>
      <c r="EKS88" s="190"/>
      <c r="EKT88" s="190"/>
      <c r="EKU88" s="190"/>
      <c r="EKV88" s="190"/>
      <c r="EKW88" s="190"/>
      <c r="EKX88" s="190"/>
      <c r="EKY88" s="190"/>
      <c r="EKZ88" s="190"/>
      <c r="ELA88" s="190"/>
      <c r="ELB88" s="190"/>
      <c r="ELC88" s="190"/>
      <c r="ELD88" s="190"/>
      <c r="ELE88" s="190"/>
      <c r="ELF88" s="190"/>
      <c r="ELG88" s="190"/>
      <c r="ELH88" s="190"/>
      <c r="ELI88" s="190"/>
      <c r="ELJ88" s="190"/>
      <c r="ELK88" s="190"/>
      <c r="ELL88" s="190"/>
      <c r="ELM88" s="190"/>
      <c r="ELN88" s="190"/>
      <c r="ELO88" s="190"/>
      <c r="ELP88" s="190"/>
      <c r="ELQ88" s="190"/>
      <c r="ELR88" s="190"/>
      <c r="ELS88" s="190"/>
      <c r="ELT88" s="190"/>
      <c r="ELU88" s="190"/>
      <c r="ELV88" s="190"/>
      <c r="ELW88" s="190"/>
      <c r="ELX88" s="190"/>
      <c r="ELY88" s="190"/>
      <c r="ELZ88" s="190"/>
      <c r="EMA88" s="190"/>
      <c r="EMB88" s="190"/>
      <c r="EMC88" s="190"/>
      <c r="EMD88" s="190"/>
      <c r="EME88" s="190"/>
      <c r="EMF88" s="190"/>
      <c r="EMG88" s="190"/>
      <c r="EMH88" s="190"/>
      <c r="EMI88" s="190"/>
      <c r="EMJ88" s="190"/>
      <c r="EMK88" s="190"/>
      <c r="EML88" s="190"/>
      <c r="EMM88" s="190"/>
      <c r="EMN88" s="190"/>
      <c r="EMO88" s="190"/>
      <c r="EMP88" s="190"/>
      <c r="EMQ88" s="190"/>
      <c r="EMR88" s="190"/>
      <c r="EMS88" s="190"/>
      <c r="EMT88" s="190"/>
      <c r="EMU88" s="190"/>
      <c r="EMV88" s="190"/>
      <c r="EMW88" s="190"/>
      <c r="EMX88" s="190"/>
      <c r="EMY88" s="190"/>
      <c r="EMZ88" s="190"/>
      <c r="ENA88" s="190"/>
      <c r="ENB88" s="190"/>
      <c r="ENC88" s="190"/>
      <c r="END88" s="190"/>
      <c r="ENE88" s="190"/>
      <c r="ENF88" s="190"/>
      <c r="ENG88" s="190"/>
      <c r="ENH88" s="190"/>
      <c r="ENI88" s="190"/>
      <c r="ENJ88" s="190"/>
      <c r="ENK88" s="190"/>
      <c r="ENL88" s="190"/>
      <c r="ENM88" s="190"/>
      <c r="ENN88" s="190"/>
      <c r="ENO88" s="190"/>
      <c r="ENP88" s="190"/>
      <c r="ENQ88" s="190"/>
      <c r="ENR88" s="190"/>
      <c r="ENS88" s="190"/>
      <c r="ENT88" s="190"/>
      <c r="ENU88" s="190"/>
      <c r="ENV88" s="190"/>
      <c r="ENW88" s="190"/>
      <c r="ENX88" s="190"/>
      <c r="ENY88" s="190"/>
      <c r="ENZ88" s="190"/>
      <c r="EOA88" s="190"/>
      <c r="EOB88" s="190"/>
      <c r="EOC88" s="190"/>
      <c r="EOD88" s="190"/>
      <c r="EOE88" s="190"/>
      <c r="EOF88" s="190"/>
      <c r="EOG88" s="190"/>
      <c r="EOH88" s="190"/>
      <c r="EOI88" s="190"/>
      <c r="EOJ88" s="190"/>
      <c r="EOK88" s="190"/>
      <c r="EOL88" s="190"/>
      <c r="EOM88" s="190"/>
      <c r="EON88" s="190"/>
      <c r="EOO88" s="190"/>
      <c r="EOP88" s="190"/>
      <c r="EOQ88" s="190"/>
      <c r="EOR88" s="190"/>
      <c r="EOS88" s="190"/>
      <c r="EOT88" s="190"/>
      <c r="EOU88" s="190"/>
      <c r="EOV88" s="190"/>
      <c r="EOW88" s="190"/>
      <c r="EOX88" s="190"/>
      <c r="EOY88" s="190"/>
      <c r="EOZ88" s="190"/>
      <c r="EPA88" s="190"/>
      <c r="EPB88" s="190"/>
      <c r="EPC88" s="190"/>
      <c r="EPD88" s="190"/>
      <c r="EPE88" s="190"/>
      <c r="EPF88" s="190"/>
      <c r="EPG88" s="190"/>
      <c r="EPH88" s="190"/>
      <c r="EPI88" s="190"/>
      <c r="EPJ88" s="190"/>
      <c r="EPK88" s="190"/>
      <c r="EPL88" s="190"/>
      <c r="EPM88" s="190"/>
      <c r="EPN88" s="190"/>
      <c r="EPO88" s="190"/>
      <c r="EPP88" s="190"/>
      <c r="EPQ88" s="190"/>
      <c r="EPR88" s="190"/>
      <c r="EPS88" s="190"/>
      <c r="EPT88" s="190"/>
      <c r="EPU88" s="190"/>
      <c r="EPV88" s="190"/>
      <c r="EPW88" s="190"/>
      <c r="EPX88" s="190"/>
      <c r="EPY88" s="190"/>
      <c r="EPZ88" s="190"/>
      <c r="EQA88" s="190"/>
      <c r="EQB88" s="190"/>
      <c r="EQC88" s="190"/>
      <c r="EQD88" s="190"/>
      <c r="EQE88" s="190"/>
      <c r="EQF88" s="190"/>
      <c r="EQG88" s="190"/>
      <c r="EQH88" s="190"/>
      <c r="EQI88" s="190"/>
      <c r="EQJ88" s="190"/>
      <c r="EQK88" s="190"/>
      <c r="EQL88" s="190"/>
      <c r="EQM88" s="190"/>
      <c r="EQN88" s="190"/>
      <c r="EQO88" s="190"/>
      <c r="EQP88" s="190"/>
      <c r="EQQ88" s="190"/>
      <c r="EQR88" s="190"/>
      <c r="EQS88" s="190"/>
      <c r="EQT88" s="190"/>
      <c r="EQU88" s="190"/>
      <c r="EQV88" s="190"/>
      <c r="EQW88" s="190"/>
      <c r="EQX88" s="190"/>
      <c r="EQY88" s="190"/>
      <c r="EQZ88" s="190"/>
      <c r="ERA88" s="190"/>
      <c r="ERB88" s="190"/>
      <c r="ERC88" s="190"/>
      <c r="ERD88" s="190"/>
      <c r="ERE88" s="190"/>
      <c r="ERF88" s="190"/>
      <c r="ERG88" s="190"/>
      <c r="ERH88" s="190"/>
      <c r="ERI88" s="190"/>
      <c r="ERJ88" s="190"/>
      <c r="ERK88" s="190"/>
      <c r="ERL88" s="190"/>
      <c r="ERM88" s="190"/>
      <c r="ERN88" s="190"/>
      <c r="ERO88" s="190"/>
      <c r="ERP88" s="190"/>
      <c r="ERQ88" s="190"/>
      <c r="ERR88" s="190"/>
      <c r="ERS88" s="190"/>
      <c r="ERT88" s="190"/>
      <c r="ERU88" s="190"/>
      <c r="ERV88" s="190"/>
      <c r="ERW88" s="190"/>
      <c r="ERX88" s="190"/>
      <c r="ERY88" s="190"/>
      <c r="ERZ88" s="190"/>
      <c r="ESA88" s="190"/>
      <c r="ESB88" s="190"/>
      <c r="ESC88" s="190"/>
      <c r="ESD88" s="190"/>
      <c r="ESE88" s="190"/>
      <c r="ESF88" s="190"/>
      <c r="ESG88" s="190"/>
      <c r="ESH88" s="190"/>
      <c r="ESI88" s="190"/>
      <c r="ESJ88" s="190"/>
      <c r="ESK88" s="190"/>
      <c r="ESL88" s="190"/>
      <c r="ESM88" s="190"/>
      <c r="ESN88" s="190"/>
      <c r="ESO88" s="190"/>
      <c r="ESP88" s="190"/>
      <c r="ESQ88" s="190"/>
      <c r="ESR88" s="190"/>
      <c r="ESS88" s="190"/>
      <c r="EST88" s="190"/>
      <c r="ESU88" s="190"/>
      <c r="ESV88" s="190"/>
      <c r="ESW88" s="190"/>
      <c r="ESX88" s="190"/>
      <c r="ESY88" s="190"/>
      <c r="ESZ88" s="190"/>
      <c r="ETA88" s="190"/>
      <c r="ETB88" s="190"/>
      <c r="ETC88" s="190"/>
      <c r="ETD88" s="190"/>
      <c r="ETE88" s="190"/>
      <c r="ETF88" s="190"/>
      <c r="ETG88" s="190"/>
      <c r="ETH88" s="190"/>
      <c r="ETI88" s="190"/>
      <c r="ETJ88" s="190"/>
      <c r="ETK88" s="190"/>
      <c r="ETL88" s="190"/>
      <c r="ETM88" s="190"/>
      <c r="ETN88" s="190"/>
      <c r="ETO88" s="190"/>
      <c r="ETP88" s="190"/>
      <c r="ETQ88" s="190"/>
      <c r="ETR88" s="190"/>
      <c r="ETS88" s="190"/>
      <c r="ETT88" s="190"/>
      <c r="ETU88" s="190"/>
      <c r="ETV88" s="190"/>
      <c r="ETW88" s="190"/>
      <c r="ETX88" s="190"/>
      <c r="ETY88" s="190"/>
      <c r="ETZ88" s="190"/>
      <c r="EUA88" s="190"/>
      <c r="EUB88" s="190"/>
      <c r="EUC88" s="190"/>
      <c r="EUD88" s="190"/>
      <c r="EUE88" s="190"/>
      <c r="EUF88" s="190"/>
      <c r="EUG88" s="190"/>
      <c r="EUH88" s="190"/>
      <c r="EUI88" s="190"/>
      <c r="EUJ88" s="190"/>
      <c r="EUK88" s="190"/>
      <c r="EUL88" s="190"/>
      <c r="EUM88" s="190"/>
      <c r="EUN88" s="190"/>
      <c r="EUO88" s="190"/>
      <c r="EUP88" s="190"/>
      <c r="EUQ88" s="190"/>
      <c r="EUR88" s="190"/>
      <c r="EUS88" s="190"/>
      <c r="EUT88" s="190"/>
      <c r="EUU88" s="190"/>
      <c r="EUV88" s="190"/>
      <c r="EUW88" s="190"/>
      <c r="EUX88" s="190"/>
      <c r="EUY88" s="190"/>
      <c r="EUZ88" s="190"/>
      <c r="EVA88" s="190"/>
      <c r="EVB88" s="190"/>
      <c r="EVC88" s="190"/>
      <c r="EVD88" s="190"/>
      <c r="EVE88" s="190"/>
      <c r="EVF88" s="190"/>
      <c r="EVG88" s="190"/>
      <c r="EVH88" s="190"/>
      <c r="EVI88" s="190"/>
      <c r="EVJ88" s="190"/>
      <c r="EVK88" s="190"/>
      <c r="EVL88" s="190"/>
      <c r="EVM88" s="190"/>
      <c r="EVN88" s="190"/>
      <c r="EVO88" s="190"/>
      <c r="EVP88" s="190"/>
      <c r="EVQ88" s="190"/>
      <c r="EVR88" s="190"/>
      <c r="EVS88" s="190"/>
      <c r="EVT88" s="190"/>
      <c r="EVU88" s="190"/>
      <c r="EVV88" s="190"/>
      <c r="EVW88" s="190"/>
      <c r="EVX88" s="190"/>
      <c r="EVY88" s="190"/>
      <c r="EVZ88" s="190"/>
      <c r="EWA88" s="190"/>
      <c r="EWB88" s="190"/>
      <c r="EWC88" s="190"/>
      <c r="EWD88" s="190"/>
      <c r="EWE88" s="190"/>
      <c r="EWF88" s="190"/>
      <c r="EWG88" s="190"/>
      <c r="EWH88" s="190"/>
      <c r="EWI88" s="190"/>
      <c r="EWJ88" s="190"/>
      <c r="EWK88" s="190"/>
      <c r="EWL88" s="190"/>
      <c r="EWM88" s="190"/>
      <c r="EWN88" s="190"/>
      <c r="EWO88" s="190"/>
      <c r="EWP88" s="190"/>
      <c r="EWQ88" s="190"/>
      <c r="EWR88" s="190"/>
      <c r="EWS88" s="190"/>
      <c r="EWT88" s="190"/>
      <c r="EWU88" s="190"/>
      <c r="EWV88" s="190"/>
      <c r="EWW88" s="190"/>
      <c r="EWX88" s="190"/>
      <c r="EWY88" s="190"/>
      <c r="EWZ88" s="190"/>
      <c r="EXA88" s="190"/>
      <c r="EXB88" s="190"/>
      <c r="EXC88" s="190"/>
      <c r="EXD88" s="190"/>
      <c r="EXE88" s="190"/>
      <c r="EXF88" s="190"/>
      <c r="EXG88" s="190"/>
      <c r="EXH88" s="190"/>
      <c r="EXI88" s="190"/>
      <c r="EXJ88" s="190"/>
      <c r="EXK88" s="190"/>
      <c r="EXL88" s="190"/>
      <c r="EXM88" s="190"/>
      <c r="EXN88" s="190"/>
      <c r="EXO88" s="190"/>
      <c r="EXP88" s="190"/>
      <c r="EXQ88" s="190"/>
      <c r="EXR88" s="190"/>
      <c r="EXS88" s="190"/>
      <c r="EXT88" s="190"/>
      <c r="EXU88" s="190"/>
      <c r="EXV88" s="190"/>
      <c r="EXW88" s="190"/>
      <c r="EXX88" s="190"/>
      <c r="EXY88" s="190"/>
      <c r="EXZ88" s="190"/>
      <c r="EYA88" s="190"/>
      <c r="EYB88" s="190"/>
      <c r="EYC88" s="190"/>
      <c r="EYD88" s="190"/>
      <c r="EYE88" s="190"/>
      <c r="EYF88" s="190"/>
      <c r="EYG88" s="190"/>
      <c r="EYH88" s="190"/>
      <c r="EYI88" s="190"/>
      <c r="EYJ88" s="190"/>
      <c r="EYK88" s="190"/>
      <c r="EYL88" s="190"/>
      <c r="EYM88" s="190"/>
      <c r="EYN88" s="190"/>
      <c r="EYO88" s="190"/>
      <c r="EYP88" s="190"/>
      <c r="EYQ88" s="190"/>
      <c r="EYR88" s="190"/>
      <c r="EYS88" s="190"/>
      <c r="EYT88" s="190"/>
      <c r="EYU88" s="190"/>
      <c r="EYV88" s="190"/>
      <c r="EYW88" s="190"/>
      <c r="EYX88" s="190"/>
      <c r="EYY88" s="190"/>
      <c r="EYZ88" s="190"/>
      <c r="EZA88" s="190"/>
      <c r="EZB88" s="190"/>
      <c r="EZC88" s="190"/>
      <c r="EZD88" s="190"/>
      <c r="EZE88" s="190"/>
      <c r="EZF88" s="190"/>
      <c r="EZG88" s="190"/>
      <c r="EZH88" s="190"/>
      <c r="EZI88" s="190"/>
      <c r="EZJ88" s="190"/>
      <c r="EZK88" s="190"/>
      <c r="EZL88" s="190"/>
      <c r="EZM88" s="190"/>
      <c r="EZN88" s="190"/>
      <c r="EZO88" s="190"/>
      <c r="EZP88" s="190"/>
      <c r="EZQ88" s="190"/>
      <c r="EZR88" s="190"/>
      <c r="EZS88" s="190"/>
      <c r="EZT88" s="190"/>
      <c r="EZU88" s="190"/>
      <c r="EZV88" s="190"/>
      <c r="EZW88" s="190"/>
      <c r="EZX88" s="190"/>
      <c r="EZY88" s="190"/>
      <c r="EZZ88" s="190"/>
      <c r="FAA88" s="190"/>
      <c r="FAB88" s="190"/>
      <c r="FAC88" s="190"/>
      <c r="FAD88" s="190"/>
      <c r="FAE88" s="190"/>
      <c r="FAF88" s="190"/>
      <c r="FAG88" s="190"/>
      <c r="FAH88" s="190"/>
      <c r="FAI88" s="190"/>
      <c r="FAJ88" s="190"/>
      <c r="FAK88" s="190"/>
      <c r="FAL88" s="190"/>
      <c r="FAM88" s="190"/>
      <c r="FAN88" s="190"/>
      <c r="FAO88" s="190"/>
      <c r="FAP88" s="190"/>
      <c r="FAQ88" s="190"/>
      <c r="FAR88" s="190"/>
      <c r="FAS88" s="190"/>
      <c r="FAT88" s="190"/>
      <c r="FAU88" s="190"/>
      <c r="FAV88" s="190"/>
      <c r="FAW88" s="190"/>
      <c r="FAX88" s="190"/>
      <c r="FAY88" s="190"/>
      <c r="FAZ88" s="190"/>
      <c r="FBA88" s="190"/>
      <c r="FBB88" s="190"/>
      <c r="FBC88" s="190"/>
      <c r="FBD88" s="190"/>
      <c r="FBE88" s="190"/>
      <c r="FBF88" s="190"/>
      <c r="FBG88" s="190"/>
      <c r="FBH88" s="190"/>
      <c r="FBI88" s="190"/>
      <c r="FBJ88" s="190"/>
      <c r="FBK88" s="190"/>
      <c r="FBL88" s="190"/>
      <c r="FBM88" s="190"/>
      <c r="FBN88" s="190"/>
      <c r="FBO88" s="190"/>
      <c r="FBP88" s="190"/>
      <c r="FBQ88" s="190"/>
      <c r="FBR88" s="190"/>
      <c r="FBS88" s="190"/>
      <c r="FBT88" s="190"/>
      <c r="FBU88" s="190"/>
      <c r="FBV88" s="190"/>
      <c r="FBW88" s="190"/>
      <c r="FBX88" s="190"/>
      <c r="FBY88" s="190"/>
      <c r="FBZ88" s="190"/>
      <c r="FCA88" s="190"/>
      <c r="FCB88" s="190"/>
      <c r="FCC88" s="190"/>
      <c r="FCD88" s="190"/>
      <c r="FCE88" s="190"/>
      <c r="FCF88" s="190"/>
      <c r="FCG88" s="190"/>
      <c r="FCH88" s="190"/>
      <c r="FCI88" s="190"/>
      <c r="FCJ88" s="190"/>
      <c r="FCK88" s="190"/>
      <c r="FCL88" s="190"/>
      <c r="FCM88" s="190"/>
      <c r="FCN88" s="190"/>
      <c r="FCO88" s="190"/>
      <c r="FCP88" s="190"/>
      <c r="FCQ88" s="190"/>
      <c r="FCR88" s="190"/>
      <c r="FCS88" s="190"/>
      <c r="FCT88" s="190"/>
      <c r="FCU88" s="190"/>
      <c r="FCV88" s="190"/>
      <c r="FCW88" s="190"/>
      <c r="FCX88" s="190"/>
      <c r="FCY88" s="190"/>
      <c r="FCZ88" s="190"/>
      <c r="FDA88" s="190"/>
      <c r="FDB88" s="190"/>
      <c r="FDC88" s="190"/>
      <c r="FDD88" s="190"/>
      <c r="FDE88" s="190"/>
      <c r="FDF88" s="190"/>
      <c r="FDG88" s="190"/>
      <c r="FDH88" s="190"/>
      <c r="FDI88" s="190"/>
      <c r="FDJ88" s="190"/>
      <c r="FDK88" s="190"/>
      <c r="FDL88" s="190"/>
      <c r="FDM88" s="190"/>
      <c r="FDN88" s="190"/>
      <c r="FDO88" s="190"/>
      <c r="FDP88" s="190"/>
      <c r="FDQ88" s="190"/>
      <c r="FDR88" s="190"/>
      <c r="FDS88" s="190"/>
      <c r="FDT88" s="190"/>
      <c r="FDU88" s="190"/>
      <c r="FDV88" s="190"/>
      <c r="FDW88" s="190"/>
      <c r="FDX88" s="190"/>
      <c r="FDY88" s="190"/>
      <c r="FDZ88" s="190"/>
      <c r="FEA88" s="190"/>
      <c r="FEB88" s="190"/>
      <c r="FEC88" s="190"/>
      <c r="FED88" s="190"/>
      <c r="FEE88" s="190"/>
      <c r="FEF88" s="190"/>
      <c r="FEG88" s="190"/>
      <c r="FEH88" s="190"/>
      <c r="FEI88" s="190"/>
      <c r="FEJ88" s="190"/>
      <c r="FEK88" s="190"/>
      <c r="FEL88" s="190"/>
      <c r="FEM88" s="190"/>
      <c r="FEN88" s="190"/>
      <c r="FEO88" s="190"/>
      <c r="FEP88" s="190"/>
      <c r="FEQ88" s="190"/>
      <c r="FER88" s="190"/>
      <c r="FES88" s="190"/>
      <c r="FET88" s="190"/>
      <c r="FEU88" s="190"/>
      <c r="FEV88" s="190"/>
      <c r="FEW88" s="190"/>
      <c r="FEX88" s="190"/>
      <c r="FEY88" s="190"/>
      <c r="FEZ88" s="190"/>
      <c r="FFA88" s="190"/>
      <c r="FFB88" s="190"/>
      <c r="FFC88" s="190"/>
      <c r="FFD88" s="190"/>
      <c r="FFE88" s="190"/>
      <c r="FFF88" s="190"/>
      <c r="FFG88" s="190"/>
      <c r="FFH88" s="190"/>
      <c r="FFI88" s="190"/>
      <c r="FFJ88" s="190"/>
      <c r="FFK88" s="190"/>
      <c r="FFL88" s="190"/>
      <c r="FFM88" s="190"/>
      <c r="FFN88" s="190"/>
      <c r="FFO88" s="190"/>
      <c r="FFP88" s="190"/>
      <c r="FFQ88" s="190"/>
      <c r="FFR88" s="190"/>
      <c r="FFS88" s="190"/>
      <c r="FFT88" s="190"/>
      <c r="FFU88" s="190"/>
      <c r="FFV88" s="190"/>
      <c r="FFW88" s="190"/>
      <c r="FFX88" s="190"/>
      <c r="FFY88" s="190"/>
      <c r="FFZ88" s="190"/>
      <c r="FGA88" s="190"/>
      <c r="FGB88" s="190"/>
      <c r="FGC88" s="190"/>
      <c r="FGD88" s="190"/>
      <c r="FGE88" s="190"/>
      <c r="FGF88" s="190"/>
      <c r="FGG88" s="190"/>
      <c r="FGH88" s="190"/>
      <c r="FGI88" s="190"/>
      <c r="FGJ88" s="190"/>
      <c r="FGK88" s="190"/>
      <c r="FGL88" s="190"/>
      <c r="FGM88" s="190"/>
      <c r="FGN88" s="190"/>
      <c r="FGO88" s="190"/>
      <c r="FGP88" s="190"/>
      <c r="FGQ88" s="190"/>
      <c r="FGR88" s="190"/>
      <c r="FGS88" s="190"/>
      <c r="FGT88" s="190"/>
      <c r="FGU88" s="190"/>
      <c r="FGV88" s="190"/>
      <c r="FGW88" s="190"/>
      <c r="FGX88" s="190"/>
      <c r="FGY88" s="190"/>
      <c r="FGZ88" s="190"/>
      <c r="FHA88" s="190"/>
      <c r="FHB88" s="190"/>
      <c r="FHC88" s="190"/>
      <c r="FHD88" s="190"/>
      <c r="FHE88" s="190"/>
      <c r="FHF88" s="190"/>
      <c r="FHG88" s="190"/>
      <c r="FHH88" s="190"/>
      <c r="FHI88" s="190"/>
      <c r="FHJ88" s="190"/>
      <c r="FHK88" s="190"/>
      <c r="FHL88" s="190"/>
      <c r="FHM88" s="190"/>
      <c r="FHN88" s="190"/>
      <c r="FHO88" s="190"/>
      <c r="FHP88" s="190"/>
      <c r="FHQ88" s="190"/>
      <c r="FHR88" s="190"/>
      <c r="FHS88" s="190"/>
      <c r="FHT88" s="190"/>
      <c r="FHU88" s="190"/>
      <c r="FHV88" s="190"/>
      <c r="FHW88" s="190"/>
      <c r="FHX88" s="190"/>
      <c r="FHY88" s="190"/>
      <c r="FHZ88" s="190"/>
      <c r="FIA88" s="190"/>
      <c r="FIB88" s="190"/>
      <c r="FIC88" s="190"/>
      <c r="FID88" s="190"/>
      <c r="FIE88" s="190"/>
      <c r="FIF88" s="190"/>
      <c r="FIG88" s="190"/>
      <c r="FIH88" s="190"/>
      <c r="FII88" s="190"/>
      <c r="FIJ88" s="190"/>
      <c r="FIK88" s="190"/>
      <c r="FIL88" s="190"/>
      <c r="FIM88" s="190"/>
      <c r="FIN88" s="190"/>
      <c r="FIO88" s="190"/>
      <c r="FIP88" s="190"/>
      <c r="FIQ88" s="190"/>
      <c r="FIR88" s="190"/>
      <c r="FIS88" s="190"/>
      <c r="FIT88" s="190"/>
      <c r="FIU88" s="190"/>
      <c r="FIV88" s="190"/>
      <c r="FIW88" s="190"/>
      <c r="FIX88" s="190"/>
      <c r="FIY88" s="190"/>
      <c r="FIZ88" s="190"/>
      <c r="FJA88" s="190"/>
      <c r="FJB88" s="190"/>
      <c r="FJC88" s="190"/>
      <c r="FJD88" s="190"/>
      <c r="FJE88" s="190"/>
      <c r="FJF88" s="190"/>
      <c r="FJG88" s="190"/>
      <c r="FJH88" s="190"/>
      <c r="FJI88" s="190"/>
      <c r="FJJ88" s="190"/>
      <c r="FJK88" s="190"/>
      <c r="FJL88" s="190"/>
      <c r="FJM88" s="190"/>
      <c r="FJN88" s="190"/>
      <c r="FJO88" s="190"/>
      <c r="FJP88" s="190"/>
      <c r="FJQ88" s="190"/>
      <c r="FJR88" s="190"/>
      <c r="FJS88" s="190"/>
      <c r="FJT88" s="190"/>
      <c r="FJU88" s="190"/>
      <c r="FJV88" s="190"/>
      <c r="FJW88" s="190"/>
      <c r="FJX88" s="190"/>
      <c r="FJY88" s="190"/>
      <c r="FJZ88" s="190"/>
      <c r="FKA88" s="190"/>
      <c r="FKB88" s="190"/>
      <c r="FKC88" s="190"/>
      <c r="FKD88" s="190"/>
      <c r="FKE88" s="190"/>
      <c r="FKF88" s="190"/>
      <c r="FKG88" s="190"/>
      <c r="FKH88" s="190"/>
      <c r="FKI88" s="190"/>
      <c r="FKJ88" s="190"/>
      <c r="FKK88" s="190"/>
      <c r="FKL88" s="190"/>
      <c r="FKM88" s="190"/>
      <c r="FKN88" s="190"/>
      <c r="FKO88" s="190"/>
      <c r="FKP88" s="190"/>
      <c r="FKQ88" s="190"/>
      <c r="FKR88" s="190"/>
      <c r="FKS88" s="190"/>
      <c r="FKT88" s="190"/>
      <c r="FKU88" s="190"/>
      <c r="FKV88" s="190"/>
      <c r="FKW88" s="190"/>
      <c r="FKX88" s="190"/>
      <c r="FKY88" s="190"/>
      <c r="FKZ88" s="190"/>
      <c r="FLA88" s="190"/>
      <c r="FLB88" s="190"/>
      <c r="FLC88" s="190"/>
      <c r="FLD88" s="190"/>
      <c r="FLE88" s="190"/>
      <c r="FLF88" s="190"/>
      <c r="FLG88" s="190"/>
      <c r="FLH88" s="190"/>
      <c r="FLI88" s="190"/>
      <c r="FLJ88" s="190"/>
      <c r="FLK88" s="190"/>
      <c r="FLL88" s="190"/>
      <c r="FLM88" s="190"/>
      <c r="FLN88" s="190"/>
      <c r="FLO88" s="190"/>
      <c r="FLP88" s="190"/>
      <c r="FLQ88" s="190"/>
      <c r="FLR88" s="190"/>
      <c r="FLS88" s="190"/>
      <c r="FLT88" s="190"/>
      <c r="FLU88" s="190"/>
      <c r="FLV88" s="190"/>
      <c r="FLW88" s="190"/>
      <c r="FLX88" s="190"/>
      <c r="FLY88" s="190"/>
      <c r="FLZ88" s="190"/>
      <c r="FMA88" s="190"/>
      <c r="FMB88" s="190"/>
      <c r="FMC88" s="190"/>
      <c r="FMD88" s="190"/>
      <c r="FME88" s="190"/>
      <c r="FMF88" s="190"/>
      <c r="FMG88" s="190"/>
      <c r="FMH88" s="190"/>
      <c r="FMI88" s="190"/>
      <c r="FMJ88" s="190"/>
      <c r="FMK88" s="190"/>
      <c r="FML88" s="190"/>
      <c r="FMM88" s="190"/>
      <c r="FMN88" s="190"/>
      <c r="FMO88" s="190"/>
      <c r="FMP88" s="190"/>
      <c r="FMQ88" s="190"/>
      <c r="FMR88" s="190"/>
      <c r="FMS88" s="190"/>
      <c r="FMT88" s="190"/>
      <c r="FMU88" s="190"/>
      <c r="FMV88" s="190"/>
      <c r="FMW88" s="190"/>
      <c r="FMX88" s="190"/>
      <c r="FMY88" s="190"/>
      <c r="FMZ88" s="190"/>
      <c r="FNA88" s="190"/>
      <c r="FNB88" s="190"/>
      <c r="FNC88" s="190"/>
      <c r="FND88" s="190"/>
      <c r="FNE88" s="190"/>
      <c r="FNF88" s="190"/>
      <c r="FNG88" s="190"/>
      <c r="FNH88" s="190"/>
      <c r="FNI88" s="190"/>
      <c r="FNJ88" s="190"/>
      <c r="FNK88" s="190"/>
      <c r="FNL88" s="190"/>
      <c r="FNM88" s="190"/>
      <c r="FNN88" s="190"/>
      <c r="FNO88" s="190"/>
      <c r="FNP88" s="190"/>
      <c r="FNQ88" s="190"/>
      <c r="FNR88" s="190"/>
      <c r="FNS88" s="190"/>
      <c r="FNT88" s="190"/>
      <c r="FNU88" s="190"/>
      <c r="FNV88" s="190"/>
      <c r="FNW88" s="190"/>
      <c r="FNX88" s="190"/>
      <c r="FNY88" s="190"/>
      <c r="FNZ88" s="190"/>
      <c r="FOA88" s="190"/>
      <c r="FOB88" s="190"/>
      <c r="FOC88" s="190"/>
      <c r="FOD88" s="190"/>
      <c r="FOE88" s="190"/>
      <c r="FOF88" s="190"/>
      <c r="FOG88" s="190"/>
      <c r="FOH88" s="190"/>
      <c r="FOI88" s="190"/>
      <c r="FOJ88" s="190"/>
      <c r="FOK88" s="190"/>
      <c r="FOL88" s="190"/>
      <c r="FOM88" s="190"/>
      <c r="FON88" s="190"/>
      <c r="FOO88" s="190"/>
      <c r="FOP88" s="190"/>
      <c r="FOQ88" s="190"/>
      <c r="FOR88" s="190"/>
      <c r="FOS88" s="190"/>
      <c r="FOT88" s="190"/>
      <c r="FOU88" s="190"/>
      <c r="FOV88" s="190"/>
      <c r="FOW88" s="190"/>
      <c r="FOX88" s="190"/>
      <c r="FOY88" s="190"/>
      <c r="FOZ88" s="190"/>
      <c r="FPA88" s="190"/>
      <c r="FPB88" s="190"/>
      <c r="FPC88" s="190"/>
      <c r="FPD88" s="190"/>
      <c r="FPE88" s="190"/>
      <c r="FPF88" s="190"/>
      <c r="FPG88" s="190"/>
      <c r="FPH88" s="190"/>
      <c r="FPI88" s="190"/>
      <c r="FPJ88" s="190"/>
      <c r="FPK88" s="190"/>
      <c r="FPL88" s="190"/>
      <c r="FPM88" s="190"/>
      <c r="FPN88" s="190"/>
      <c r="FPO88" s="190"/>
      <c r="FPP88" s="190"/>
      <c r="FPQ88" s="190"/>
      <c r="FPR88" s="190"/>
      <c r="FPS88" s="190"/>
      <c r="FPT88" s="190"/>
      <c r="FPU88" s="190"/>
      <c r="FPV88" s="190"/>
      <c r="FPW88" s="190"/>
      <c r="FPX88" s="190"/>
      <c r="FPY88" s="190"/>
      <c r="FPZ88" s="190"/>
      <c r="FQA88" s="190"/>
      <c r="FQB88" s="190"/>
      <c r="FQC88" s="190"/>
      <c r="FQD88" s="190"/>
      <c r="FQE88" s="190"/>
      <c r="FQF88" s="190"/>
      <c r="FQG88" s="190"/>
      <c r="FQH88" s="190"/>
      <c r="FQI88" s="190"/>
      <c r="FQJ88" s="190"/>
      <c r="FQK88" s="190"/>
      <c r="FQL88" s="190"/>
      <c r="FQM88" s="190"/>
      <c r="FQN88" s="190"/>
      <c r="FQO88" s="190"/>
      <c r="FQP88" s="190"/>
      <c r="FQQ88" s="190"/>
      <c r="FQR88" s="190"/>
      <c r="FQS88" s="190"/>
      <c r="FQT88" s="190"/>
      <c r="FQU88" s="190"/>
      <c r="FQV88" s="190"/>
      <c r="FQW88" s="190"/>
      <c r="FQX88" s="190"/>
      <c r="FQY88" s="190"/>
      <c r="FQZ88" s="190"/>
      <c r="FRA88" s="190"/>
      <c r="FRB88" s="190"/>
      <c r="FRC88" s="190"/>
      <c r="FRD88" s="190"/>
      <c r="FRE88" s="190"/>
      <c r="FRF88" s="190"/>
      <c r="FRG88" s="190"/>
      <c r="FRH88" s="190"/>
      <c r="FRI88" s="190"/>
      <c r="FRJ88" s="190"/>
      <c r="FRK88" s="190"/>
      <c r="FRL88" s="190"/>
      <c r="FRM88" s="190"/>
      <c r="FRN88" s="190"/>
      <c r="FRO88" s="190"/>
      <c r="FRP88" s="190"/>
      <c r="FRQ88" s="190"/>
      <c r="FRR88" s="190"/>
      <c r="FRS88" s="190"/>
      <c r="FRT88" s="190"/>
      <c r="FRU88" s="190"/>
      <c r="FRV88" s="190"/>
      <c r="FRW88" s="190"/>
      <c r="FRX88" s="190"/>
      <c r="FRY88" s="190"/>
      <c r="FRZ88" s="190"/>
      <c r="FSA88" s="190"/>
      <c r="FSB88" s="190"/>
      <c r="FSC88" s="190"/>
      <c r="FSD88" s="190"/>
      <c r="FSE88" s="190"/>
      <c r="FSF88" s="190"/>
      <c r="FSG88" s="190"/>
      <c r="FSH88" s="190"/>
      <c r="FSI88" s="190"/>
      <c r="FSJ88" s="190"/>
      <c r="FSK88" s="190"/>
      <c r="FSL88" s="190"/>
      <c r="FSM88" s="190"/>
      <c r="FSN88" s="190"/>
      <c r="FSO88" s="190"/>
      <c r="FSP88" s="190"/>
      <c r="FSQ88" s="190"/>
      <c r="FSR88" s="190"/>
      <c r="FSS88" s="190"/>
      <c r="FST88" s="190"/>
      <c r="FSU88" s="190"/>
      <c r="FSV88" s="190"/>
      <c r="FSW88" s="190"/>
      <c r="FSX88" s="190"/>
      <c r="FSY88" s="190"/>
      <c r="FSZ88" s="190"/>
      <c r="FTA88" s="190"/>
      <c r="FTB88" s="190"/>
      <c r="FTC88" s="190"/>
      <c r="FTD88" s="190"/>
      <c r="FTE88" s="190"/>
      <c r="FTF88" s="190"/>
      <c r="FTG88" s="190"/>
      <c r="FTH88" s="190"/>
      <c r="FTI88" s="190"/>
      <c r="FTJ88" s="190"/>
      <c r="FTK88" s="190"/>
      <c r="FTL88" s="190"/>
      <c r="FTM88" s="190"/>
      <c r="FTN88" s="190"/>
      <c r="FTO88" s="190"/>
      <c r="FTP88" s="190"/>
      <c r="FTQ88" s="190"/>
      <c r="FTR88" s="190"/>
      <c r="FTS88" s="190"/>
      <c r="FTT88" s="190"/>
      <c r="FTU88" s="190"/>
      <c r="FTV88" s="190"/>
      <c r="FTW88" s="190"/>
      <c r="FTX88" s="190"/>
      <c r="FTY88" s="190"/>
      <c r="FTZ88" s="190"/>
      <c r="FUA88" s="190"/>
      <c r="FUB88" s="190"/>
      <c r="FUC88" s="190"/>
      <c r="FUD88" s="190"/>
      <c r="FUE88" s="190"/>
      <c r="FUF88" s="190"/>
      <c r="FUG88" s="190"/>
      <c r="FUH88" s="190"/>
      <c r="FUI88" s="190"/>
      <c r="FUJ88" s="190"/>
      <c r="FUK88" s="190"/>
      <c r="FUL88" s="190"/>
      <c r="FUM88" s="190"/>
      <c r="FUN88" s="190"/>
      <c r="FUO88" s="190"/>
      <c r="FUP88" s="190"/>
      <c r="FUQ88" s="190"/>
      <c r="FUR88" s="190"/>
      <c r="FUS88" s="190"/>
      <c r="FUT88" s="190"/>
      <c r="FUU88" s="190"/>
      <c r="FUV88" s="190"/>
      <c r="FUW88" s="190"/>
      <c r="FUX88" s="190"/>
      <c r="FUY88" s="190"/>
      <c r="FUZ88" s="190"/>
      <c r="FVA88" s="190"/>
      <c r="FVB88" s="190"/>
      <c r="FVC88" s="190"/>
      <c r="FVD88" s="190"/>
      <c r="FVE88" s="190"/>
      <c r="FVF88" s="190"/>
      <c r="FVG88" s="190"/>
      <c r="FVH88" s="190"/>
      <c r="FVI88" s="190"/>
      <c r="FVJ88" s="190"/>
      <c r="FVK88" s="190"/>
      <c r="FVL88" s="190"/>
      <c r="FVM88" s="190"/>
      <c r="FVN88" s="190"/>
      <c r="FVO88" s="190"/>
      <c r="FVP88" s="190"/>
      <c r="FVQ88" s="190"/>
      <c r="FVR88" s="190"/>
      <c r="FVS88" s="190"/>
      <c r="FVT88" s="190"/>
      <c r="FVU88" s="190"/>
      <c r="FVV88" s="190"/>
      <c r="FVW88" s="190"/>
      <c r="FVX88" s="190"/>
      <c r="FVY88" s="190"/>
      <c r="FVZ88" s="190"/>
      <c r="FWA88" s="190"/>
      <c r="FWB88" s="190"/>
      <c r="FWC88" s="190"/>
      <c r="FWD88" s="190"/>
      <c r="FWE88" s="190"/>
      <c r="FWF88" s="190"/>
      <c r="FWG88" s="190"/>
      <c r="FWH88" s="190"/>
      <c r="FWI88" s="190"/>
      <c r="FWJ88" s="190"/>
      <c r="FWK88" s="190"/>
      <c r="FWL88" s="190"/>
      <c r="FWM88" s="190"/>
      <c r="FWN88" s="190"/>
      <c r="FWO88" s="190"/>
      <c r="FWP88" s="190"/>
      <c r="FWQ88" s="190"/>
      <c r="FWR88" s="190"/>
      <c r="FWS88" s="190"/>
      <c r="FWT88" s="190"/>
      <c r="FWU88" s="190"/>
      <c r="FWV88" s="190"/>
      <c r="FWW88" s="190"/>
      <c r="FWX88" s="190"/>
      <c r="FWY88" s="190"/>
      <c r="FWZ88" s="190"/>
      <c r="FXA88" s="190"/>
      <c r="FXB88" s="190"/>
      <c r="FXC88" s="190"/>
      <c r="FXD88" s="190"/>
      <c r="FXE88" s="190"/>
      <c r="FXF88" s="190"/>
      <c r="FXG88" s="190"/>
      <c r="FXH88" s="190"/>
      <c r="FXI88" s="190"/>
      <c r="FXJ88" s="190"/>
      <c r="FXK88" s="190"/>
      <c r="FXL88" s="190"/>
      <c r="FXM88" s="190"/>
      <c r="FXN88" s="190"/>
      <c r="FXO88" s="190"/>
      <c r="FXP88" s="190"/>
      <c r="FXQ88" s="190"/>
      <c r="FXR88" s="190"/>
      <c r="FXS88" s="190"/>
      <c r="FXT88" s="190"/>
      <c r="FXU88" s="190"/>
      <c r="FXV88" s="190"/>
      <c r="FXW88" s="190"/>
      <c r="FXX88" s="190"/>
      <c r="FXY88" s="190"/>
      <c r="FXZ88" s="190"/>
      <c r="FYA88" s="190"/>
      <c r="FYB88" s="190"/>
      <c r="FYC88" s="190"/>
      <c r="FYD88" s="190"/>
      <c r="FYE88" s="190"/>
      <c r="FYF88" s="190"/>
      <c r="FYG88" s="190"/>
      <c r="FYH88" s="190"/>
      <c r="FYI88" s="190"/>
      <c r="FYJ88" s="190"/>
      <c r="FYK88" s="190"/>
      <c r="FYL88" s="190"/>
      <c r="FYM88" s="190"/>
      <c r="FYN88" s="190"/>
      <c r="FYO88" s="190"/>
      <c r="FYP88" s="190"/>
      <c r="FYQ88" s="190"/>
      <c r="FYR88" s="190"/>
      <c r="FYS88" s="190"/>
      <c r="FYT88" s="190"/>
      <c r="FYU88" s="190"/>
      <c r="FYV88" s="190"/>
      <c r="FYW88" s="190"/>
      <c r="FYX88" s="190"/>
      <c r="FYY88" s="190"/>
      <c r="FYZ88" s="190"/>
      <c r="FZA88" s="190"/>
      <c r="FZB88" s="190"/>
      <c r="FZC88" s="190"/>
      <c r="FZD88" s="190"/>
      <c r="FZE88" s="190"/>
      <c r="FZF88" s="190"/>
      <c r="FZG88" s="190"/>
      <c r="FZH88" s="190"/>
      <c r="FZI88" s="190"/>
      <c r="FZJ88" s="190"/>
      <c r="FZK88" s="190"/>
      <c r="FZL88" s="190"/>
      <c r="FZM88" s="190"/>
      <c r="FZN88" s="190"/>
      <c r="FZO88" s="190"/>
      <c r="FZP88" s="190"/>
      <c r="FZQ88" s="190"/>
      <c r="FZR88" s="190"/>
      <c r="FZS88" s="190"/>
      <c r="FZT88" s="190"/>
      <c r="FZU88" s="190"/>
      <c r="FZV88" s="190"/>
      <c r="FZW88" s="190"/>
      <c r="FZX88" s="190"/>
      <c r="FZY88" s="190"/>
      <c r="FZZ88" s="190"/>
      <c r="GAA88" s="190"/>
      <c r="GAB88" s="190"/>
      <c r="GAC88" s="190"/>
      <c r="GAD88" s="190"/>
      <c r="GAE88" s="190"/>
      <c r="GAF88" s="190"/>
      <c r="GAG88" s="190"/>
      <c r="GAH88" s="190"/>
      <c r="GAI88" s="190"/>
      <c r="GAJ88" s="190"/>
      <c r="GAK88" s="190"/>
      <c r="GAL88" s="190"/>
      <c r="GAM88" s="190"/>
      <c r="GAN88" s="190"/>
      <c r="GAO88" s="190"/>
      <c r="GAP88" s="190"/>
      <c r="GAQ88" s="190"/>
      <c r="GAR88" s="190"/>
      <c r="GAS88" s="190"/>
      <c r="GAT88" s="190"/>
      <c r="GAU88" s="190"/>
      <c r="GAV88" s="190"/>
      <c r="GAW88" s="190"/>
      <c r="GAX88" s="190"/>
      <c r="GAY88" s="190"/>
      <c r="GAZ88" s="190"/>
      <c r="GBA88" s="190"/>
      <c r="GBB88" s="190"/>
      <c r="GBC88" s="190"/>
      <c r="GBD88" s="190"/>
      <c r="GBE88" s="190"/>
      <c r="GBF88" s="190"/>
      <c r="GBG88" s="190"/>
      <c r="GBH88" s="190"/>
      <c r="GBI88" s="190"/>
      <c r="GBJ88" s="190"/>
      <c r="GBK88" s="190"/>
      <c r="GBL88" s="190"/>
      <c r="GBM88" s="190"/>
      <c r="GBN88" s="190"/>
      <c r="GBO88" s="190"/>
      <c r="GBP88" s="190"/>
      <c r="GBQ88" s="190"/>
      <c r="GBR88" s="190"/>
      <c r="GBS88" s="190"/>
      <c r="GBT88" s="190"/>
      <c r="GBU88" s="190"/>
      <c r="GBV88" s="190"/>
      <c r="GBW88" s="190"/>
      <c r="GBX88" s="190"/>
      <c r="GBY88" s="190"/>
      <c r="GBZ88" s="190"/>
      <c r="GCA88" s="190"/>
      <c r="GCB88" s="190"/>
      <c r="GCC88" s="190"/>
      <c r="GCD88" s="190"/>
      <c r="GCE88" s="190"/>
      <c r="GCF88" s="190"/>
      <c r="GCG88" s="190"/>
      <c r="GCH88" s="190"/>
      <c r="GCI88" s="190"/>
      <c r="GCJ88" s="190"/>
      <c r="GCK88" s="190"/>
      <c r="GCL88" s="190"/>
      <c r="GCM88" s="190"/>
      <c r="GCN88" s="190"/>
      <c r="GCO88" s="190"/>
      <c r="GCP88" s="190"/>
      <c r="GCQ88" s="190"/>
      <c r="GCR88" s="190"/>
      <c r="GCS88" s="190"/>
      <c r="GCT88" s="190"/>
      <c r="GCU88" s="190"/>
      <c r="GCV88" s="190"/>
      <c r="GCW88" s="190"/>
      <c r="GCX88" s="190"/>
      <c r="GCY88" s="190"/>
      <c r="GCZ88" s="190"/>
      <c r="GDA88" s="190"/>
      <c r="GDB88" s="190"/>
      <c r="GDC88" s="190"/>
      <c r="GDD88" s="190"/>
      <c r="GDE88" s="190"/>
      <c r="GDF88" s="190"/>
      <c r="GDG88" s="190"/>
      <c r="GDH88" s="190"/>
      <c r="GDI88" s="190"/>
      <c r="GDJ88" s="190"/>
      <c r="GDK88" s="190"/>
      <c r="GDL88" s="190"/>
      <c r="GDM88" s="190"/>
      <c r="GDN88" s="190"/>
      <c r="GDO88" s="190"/>
      <c r="GDP88" s="190"/>
      <c r="GDQ88" s="190"/>
      <c r="GDR88" s="190"/>
      <c r="GDS88" s="190"/>
      <c r="GDT88" s="190"/>
      <c r="GDU88" s="190"/>
      <c r="GDV88" s="190"/>
      <c r="GDW88" s="190"/>
      <c r="GDX88" s="190"/>
      <c r="GDY88" s="190"/>
      <c r="GDZ88" s="190"/>
      <c r="GEA88" s="190"/>
      <c r="GEB88" s="190"/>
      <c r="GEC88" s="190"/>
      <c r="GED88" s="190"/>
      <c r="GEE88" s="190"/>
      <c r="GEF88" s="190"/>
      <c r="GEG88" s="190"/>
      <c r="GEH88" s="190"/>
      <c r="GEI88" s="190"/>
      <c r="GEJ88" s="190"/>
      <c r="GEK88" s="190"/>
      <c r="GEL88" s="190"/>
      <c r="GEM88" s="190"/>
      <c r="GEN88" s="190"/>
      <c r="GEO88" s="190"/>
      <c r="GEP88" s="190"/>
      <c r="GEQ88" s="190"/>
      <c r="GER88" s="190"/>
      <c r="GES88" s="190"/>
      <c r="GET88" s="190"/>
      <c r="GEU88" s="190"/>
      <c r="GEV88" s="190"/>
      <c r="GEW88" s="190"/>
      <c r="GEX88" s="190"/>
      <c r="GEY88" s="190"/>
      <c r="GEZ88" s="190"/>
      <c r="GFA88" s="190"/>
      <c r="GFB88" s="190"/>
      <c r="GFC88" s="190"/>
      <c r="GFD88" s="190"/>
      <c r="GFE88" s="190"/>
      <c r="GFF88" s="190"/>
      <c r="GFG88" s="190"/>
      <c r="GFH88" s="190"/>
      <c r="GFI88" s="190"/>
      <c r="GFJ88" s="190"/>
      <c r="GFK88" s="190"/>
      <c r="GFL88" s="190"/>
      <c r="GFM88" s="190"/>
      <c r="GFN88" s="190"/>
      <c r="GFO88" s="190"/>
      <c r="GFP88" s="190"/>
      <c r="GFQ88" s="190"/>
      <c r="GFR88" s="190"/>
      <c r="GFS88" s="190"/>
      <c r="GFT88" s="190"/>
      <c r="GFU88" s="190"/>
      <c r="GFV88" s="190"/>
      <c r="GFW88" s="190"/>
      <c r="GFX88" s="190"/>
      <c r="GFY88" s="190"/>
      <c r="GFZ88" s="190"/>
      <c r="GGA88" s="190"/>
      <c r="GGB88" s="190"/>
      <c r="GGC88" s="190"/>
      <c r="GGD88" s="190"/>
      <c r="GGE88" s="190"/>
      <c r="GGF88" s="190"/>
      <c r="GGG88" s="190"/>
      <c r="GGH88" s="190"/>
      <c r="GGI88" s="190"/>
      <c r="GGJ88" s="190"/>
      <c r="GGK88" s="190"/>
      <c r="GGL88" s="190"/>
      <c r="GGM88" s="190"/>
      <c r="GGN88" s="190"/>
      <c r="GGO88" s="190"/>
      <c r="GGP88" s="190"/>
      <c r="GGQ88" s="190"/>
      <c r="GGR88" s="190"/>
      <c r="GGS88" s="190"/>
      <c r="GGT88" s="190"/>
      <c r="GGU88" s="190"/>
      <c r="GGV88" s="190"/>
      <c r="GGW88" s="190"/>
      <c r="GGX88" s="190"/>
      <c r="GGY88" s="190"/>
      <c r="GGZ88" s="190"/>
      <c r="GHA88" s="190"/>
      <c r="GHB88" s="190"/>
      <c r="GHC88" s="190"/>
      <c r="GHD88" s="190"/>
      <c r="GHE88" s="190"/>
      <c r="GHF88" s="190"/>
      <c r="GHG88" s="190"/>
      <c r="GHH88" s="190"/>
      <c r="GHI88" s="190"/>
      <c r="GHJ88" s="190"/>
      <c r="GHK88" s="190"/>
      <c r="GHL88" s="190"/>
      <c r="GHM88" s="190"/>
      <c r="GHN88" s="190"/>
      <c r="GHO88" s="190"/>
      <c r="GHP88" s="190"/>
      <c r="GHQ88" s="190"/>
      <c r="GHR88" s="190"/>
      <c r="GHS88" s="190"/>
      <c r="GHT88" s="190"/>
      <c r="GHU88" s="190"/>
      <c r="GHV88" s="190"/>
      <c r="GHW88" s="190"/>
      <c r="GHX88" s="190"/>
      <c r="GHY88" s="190"/>
      <c r="GHZ88" s="190"/>
      <c r="GIA88" s="190"/>
      <c r="GIB88" s="190"/>
      <c r="GIC88" s="190"/>
      <c r="GID88" s="190"/>
      <c r="GIE88" s="190"/>
      <c r="GIF88" s="190"/>
      <c r="GIG88" s="190"/>
      <c r="GIH88" s="190"/>
      <c r="GII88" s="190"/>
      <c r="GIJ88" s="190"/>
      <c r="GIK88" s="190"/>
      <c r="GIL88" s="190"/>
      <c r="GIM88" s="190"/>
      <c r="GIN88" s="190"/>
      <c r="GIO88" s="190"/>
      <c r="GIP88" s="190"/>
      <c r="GIQ88" s="190"/>
      <c r="GIR88" s="190"/>
      <c r="GIS88" s="190"/>
      <c r="GIT88" s="190"/>
      <c r="GIU88" s="190"/>
      <c r="GIV88" s="190"/>
      <c r="GIW88" s="190"/>
      <c r="GIX88" s="190"/>
      <c r="GIY88" s="190"/>
      <c r="GIZ88" s="190"/>
      <c r="GJA88" s="190"/>
      <c r="GJB88" s="190"/>
      <c r="GJC88" s="190"/>
      <c r="GJD88" s="190"/>
      <c r="GJE88" s="190"/>
      <c r="GJF88" s="190"/>
      <c r="GJG88" s="190"/>
      <c r="GJH88" s="190"/>
      <c r="GJI88" s="190"/>
      <c r="GJJ88" s="190"/>
      <c r="GJK88" s="190"/>
      <c r="GJL88" s="190"/>
      <c r="GJM88" s="190"/>
      <c r="GJN88" s="190"/>
      <c r="GJO88" s="190"/>
      <c r="GJP88" s="190"/>
      <c r="GJQ88" s="190"/>
      <c r="GJR88" s="190"/>
      <c r="GJS88" s="190"/>
      <c r="GJT88" s="190"/>
      <c r="GJU88" s="190"/>
      <c r="GJV88" s="190"/>
      <c r="GJW88" s="190"/>
      <c r="GJX88" s="190"/>
      <c r="GJY88" s="190"/>
      <c r="GJZ88" s="190"/>
      <c r="GKA88" s="190"/>
      <c r="GKB88" s="190"/>
      <c r="GKC88" s="190"/>
      <c r="GKD88" s="190"/>
      <c r="GKE88" s="190"/>
      <c r="GKF88" s="190"/>
      <c r="GKG88" s="190"/>
      <c r="GKH88" s="190"/>
      <c r="GKI88" s="190"/>
      <c r="GKJ88" s="190"/>
      <c r="GKK88" s="190"/>
      <c r="GKL88" s="190"/>
      <c r="GKM88" s="190"/>
      <c r="GKN88" s="190"/>
      <c r="GKO88" s="190"/>
      <c r="GKP88" s="190"/>
      <c r="GKQ88" s="190"/>
      <c r="GKR88" s="190"/>
      <c r="GKS88" s="190"/>
      <c r="GKT88" s="190"/>
      <c r="GKU88" s="190"/>
      <c r="GKV88" s="190"/>
      <c r="GKW88" s="190"/>
      <c r="GKX88" s="190"/>
      <c r="GKY88" s="190"/>
      <c r="GKZ88" s="190"/>
      <c r="GLA88" s="190"/>
      <c r="GLB88" s="190"/>
      <c r="GLC88" s="190"/>
      <c r="GLD88" s="190"/>
      <c r="GLE88" s="190"/>
      <c r="GLF88" s="190"/>
      <c r="GLG88" s="190"/>
      <c r="GLH88" s="190"/>
      <c r="GLI88" s="190"/>
      <c r="GLJ88" s="190"/>
      <c r="GLK88" s="190"/>
      <c r="GLL88" s="190"/>
      <c r="GLM88" s="190"/>
      <c r="GLN88" s="190"/>
      <c r="GLO88" s="190"/>
      <c r="GLP88" s="190"/>
      <c r="GLQ88" s="190"/>
      <c r="GLR88" s="190"/>
      <c r="GLS88" s="190"/>
      <c r="GLT88" s="190"/>
      <c r="GLU88" s="190"/>
      <c r="GLV88" s="190"/>
      <c r="GLW88" s="190"/>
      <c r="GLX88" s="190"/>
      <c r="GLY88" s="190"/>
      <c r="GLZ88" s="190"/>
      <c r="GMA88" s="190"/>
      <c r="GMB88" s="190"/>
      <c r="GMC88" s="190"/>
      <c r="GMD88" s="190"/>
      <c r="GME88" s="190"/>
      <c r="GMF88" s="190"/>
      <c r="GMG88" s="190"/>
      <c r="GMH88" s="190"/>
      <c r="GMI88" s="190"/>
      <c r="GMJ88" s="190"/>
      <c r="GMK88" s="190"/>
      <c r="GML88" s="190"/>
      <c r="GMM88" s="190"/>
      <c r="GMN88" s="190"/>
      <c r="GMO88" s="190"/>
      <c r="GMP88" s="190"/>
      <c r="GMQ88" s="190"/>
      <c r="GMR88" s="190"/>
      <c r="GMS88" s="190"/>
      <c r="GMT88" s="190"/>
      <c r="GMU88" s="190"/>
      <c r="GMV88" s="190"/>
      <c r="GMW88" s="190"/>
      <c r="GMX88" s="190"/>
      <c r="GMY88" s="190"/>
      <c r="GMZ88" s="190"/>
      <c r="GNA88" s="190"/>
      <c r="GNB88" s="190"/>
      <c r="GNC88" s="190"/>
      <c r="GND88" s="190"/>
      <c r="GNE88" s="190"/>
      <c r="GNF88" s="190"/>
      <c r="GNG88" s="190"/>
      <c r="GNH88" s="190"/>
      <c r="GNI88" s="190"/>
      <c r="GNJ88" s="190"/>
      <c r="GNK88" s="190"/>
      <c r="GNL88" s="190"/>
      <c r="GNM88" s="190"/>
      <c r="GNN88" s="190"/>
      <c r="GNO88" s="190"/>
      <c r="GNP88" s="190"/>
      <c r="GNQ88" s="190"/>
      <c r="GNR88" s="190"/>
      <c r="GNS88" s="190"/>
      <c r="GNT88" s="190"/>
      <c r="GNU88" s="190"/>
      <c r="GNV88" s="190"/>
      <c r="GNW88" s="190"/>
      <c r="GNX88" s="190"/>
      <c r="GNY88" s="190"/>
      <c r="GNZ88" s="190"/>
      <c r="GOA88" s="190"/>
      <c r="GOB88" s="190"/>
      <c r="GOC88" s="190"/>
      <c r="GOD88" s="190"/>
      <c r="GOE88" s="190"/>
      <c r="GOF88" s="190"/>
      <c r="GOG88" s="190"/>
      <c r="GOH88" s="190"/>
      <c r="GOI88" s="190"/>
      <c r="GOJ88" s="190"/>
      <c r="GOK88" s="190"/>
      <c r="GOL88" s="190"/>
      <c r="GOM88" s="190"/>
      <c r="GON88" s="190"/>
      <c r="GOO88" s="190"/>
      <c r="GOP88" s="190"/>
      <c r="GOQ88" s="190"/>
      <c r="GOR88" s="190"/>
      <c r="GOS88" s="190"/>
      <c r="GOT88" s="190"/>
      <c r="GOU88" s="190"/>
      <c r="GOV88" s="190"/>
      <c r="GOW88" s="190"/>
      <c r="GOX88" s="190"/>
      <c r="GOY88" s="190"/>
      <c r="GOZ88" s="190"/>
      <c r="GPA88" s="190"/>
      <c r="GPB88" s="190"/>
      <c r="GPC88" s="190"/>
      <c r="GPD88" s="190"/>
      <c r="GPE88" s="190"/>
      <c r="GPF88" s="190"/>
      <c r="GPG88" s="190"/>
      <c r="GPH88" s="190"/>
      <c r="GPI88" s="190"/>
      <c r="GPJ88" s="190"/>
      <c r="GPK88" s="190"/>
      <c r="GPL88" s="190"/>
      <c r="GPM88" s="190"/>
      <c r="GPN88" s="190"/>
      <c r="GPO88" s="190"/>
      <c r="GPP88" s="190"/>
      <c r="GPQ88" s="190"/>
      <c r="GPR88" s="190"/>
      <c r="GPS88" s="190"/>
      <c r="GPT88" s="190"/>
      <c r="GPU88" s="190"/>
      <c r="GPV88" s="190"/>
      <c r="GPW88" s="190"/>
      <c r="GPX88" s="190"/>
      <c r="GPY88" s="190"/>
      <c r="GPZ88" s="190"/>
      <c r="GQA88" s="190"/>
      <c r="GQB88" s="190"/>
      <c r="GQC88" s="190"/>
      <c r="GQD88" s="190"/>
      <c r="GQE88" s="190"/>
      <c r="GQF88" s="190"/>
      <c r="GQG88" s="190"/>
      <c r="GQH88" s="190"/>
      <c r="GQI88" s="190"/>
      <c r="GQJ88" s="190"/>
      <c r="GQK88" s="190"/>
      <c r="GQL88" s="190"/>
      <c r="GQM88" s="190"/>
      <c r="GQN88" s="190"/>
      <c r="GQO88" s="190"/>
      <c r="GQP88" s="190"/>
      <c r="GQQ88" s="190"/>
      <c r="GQR88" s="190"/>
      <c r="GQS88" s="190"/>
      <c r="GQT88" s="190"/>
      <c r="GQU88" s="190"/>
      <c r="GQV88" s="190"/>
      <c r="GQW88" s="190"/>
      <c r="GQX88" s="190"/>
      <c r="GQY88" s="190"/>
      <c r="GQZ88" s="190"/>
      <c r="GRA88" s="190"/>
      <c r="GRB88" s="190"/>
      <c r="GRC88" s="190"/>
      <c r="GRD88" s="190"/>
      <c r="GRE88" s="190"/>
      <c r="GRF88" s="190"/>
      <c r="GRG88" s="190"/>
      <c r="GRH88" s="190"/>
      <c r="GRI88" s="190"/>
      <c r="GRJ88" s="190"/>
      <c r="GRK88" s="190"/>
      <c r="GRL88" s="190"/>
      <c r="GRM88" s="190"/>
      <c r="GRN88" s="190"/>
      <c r="GRO88" s="190"/>
      <c r="GRP88" s="190"/>
      <c r="GRQ88" s="190"/>
      <c r="GRR88" s="190"/>
      <c r="GRS88" s="190"/>
      <c r="GRT88" s="190"/>
      <c r="GRU88" s="190"/>
      <c r="GRV88" s="190"/>
      <c r="GRW88" s="190"/>
      <c r="GRX88" s="190"/>
      <c r="GRY88" s="190"/>
      <c r="GRZ88" s="190"/>
      <c r="GSA88" s="190"/>
      <c r="GSB88" s="190"/>
      <c r="GSC88" s="190"/>
      <c r="GSD88" s="190"/>
      <c r="GSE88" s="190"/>
      <c r="GSF88" s="190"/>
      <c r="GSG88" s="190"/>
      <c r="GSH88" s="190"/>
      <c r="GSI88" s="190"/>
      <c r="GSJ88" s="190"/>
      <c r="GSK88" s="190"/>
      <c r="GSL88" s="190"/>
      <c r="GSM88" s="190"/>
      <c r="GSN88" s="190"/>
      <c r="GSO88" s="190"/>
      <c r="GSP88" s="190"/>
      <c r="GSQ88" s="190"/>
      <c r="GSR88" s="190"/>
      <c r="GSS88" s="190"/>
      <c r="GST88" s="190"/>
      <c r="GSU88" s="190"/>
      <c r="GSV88" s="190"/>
      <c r="GSW88" s="190"/>
      <c r="GSX88" s="190"/>
      <c r="GSY88" s="190"/>
      <c r="GSZ88" s="190"/>
      <c r="GTA88" s="190"/>
      <c r="GTB88" s="190"/>
      <c r="GTC88" s="190"/>
      <c r="GTD88" s="190"/>
      <c r="GTE88" s="190"/>
      <c r="GTF88" s="190"/>
      <c r="GTG88" s="190"/>
      <c r="GTH88" s="190"/>
      <c r="GTI88" s="190"/>
      <c r="GTJ88" s="190"/>
      <c r="GTK88" s="190"/>
      <c r="GTL88" s="190"/>
      <c r="GTM88" s="190"/>
      <c r="GTN88" s="190"/>
      <c r="GTO88" s="190"/>
      <c r="GTP88" s="190"/>
      <c r="GTQ88" s="190"/>
      <c r="GTR88" s="190"/>
      <c r="GTS88" s="190"/>
      <c r="GTT88" s="190"/>
      <c r="GTU88" s="190"/>
      <c r="GTV88" s="190"/>
      <c r="GTW88" s="190"/>
      <c r="GTX88" s="190"/>
      <c r="GTY88" s="190"/>
      <c r="GTZ88" s="190"/>
      <c r="GUA88" s="190"/>
      <c r="GUB88" s="190"/>
      <c r="GUC88" s="190"/>
      <c r="GUD88" s="190"/>
      <c r="GUE88" s="190"/>
      <c r="GUF88" s="190"/>
      <c r="GUG88" s="190"/>
      <c r="GUH88" s="190"/>
      <c r="GUI88" s="190"/>
      <c r="GUJ88" s="190"/>
      <c r="GUK88" s="190"/>
      <c r="GUL88" s="190"/>
      <c r="GUM88" s="190"/>
      <c r="GUN88" s="190"/>
      <c r="GUO88" s="190"/>
      <c r="GUP88" s="190"/>
      <c r="GUQ88" s="190"/>
      <c r="GUR88" s="190"/>
      <c r="GUS88" s="190"/>
      <c r="GUT88" s="190"/>
      <c r="GUU88" s="190"/>
      <c r="GUV88" s="190"/>
      <c r="GUW88" s="190"/>
      <c r="GUX88" s="190"/>
      <c r="GUY88" s="190"/>
      <c r="GUZ88" s="190"/>
      <c r="GVA88" s="190"/>
      <c r="GVB88" s="190"/>
      <c r="GVC88" s="190"/>
      <c r="GVD88" s="190"/>
      <c r="GVE88" s="190"/>
      <c r="GVF88" s="190"/>
      <c r="GVG88" s="190"/>
      <c r="GVH88" s="190"/>
      <c r="GVI88" s="190"/>
      <c r="GVJ88" s="190"/>
      <c r="GVK88" s="190"/>
      <c r="GVL88" s="190"/>
      <c r="GVM88" s="190"/>
      <c r="GVN88" s="190"/>
      <c r="GVO88" s="190"/>
      <c r="GVP88" s="190"/>
      <c r="GVQ88" s="190"/>
      <c r="GVR88" s="190"/>
      <c r="GVS88" s="190"/>
      <c r="GVT88" s="190"/>
      <c r="GVU88" s="190"/>
      <c r="GVV88" s="190"/>
      <c r="GVW88" s="190"/>
      <c r="GVX88" s="190"/>
      <c r="GVY88" s="190"/>
      <c r="GVZ88" s="190"/>
      <c r="GWA88" s="190"/>
      <c r="GWB88" s="190"/>
      <c r="GWC88" s="190"/>
      <c r="GWD88" s="190"/>
      <c r="GWE88" s="190"/>
      <c r="GWF88" s="190"/>
      <c r="GWG88" s="190"/>
      <c r="GWH88" s="190"/>
      <c r="GWI88" s="190"/>
      <c r="GWJ88" s="190"/>
      <c r="GWK88" s="190"/>
      <c r="GWL88" s="190"/>
      <c r="GWM88" s="190"/>
      <c r="GWN88" s="190"/>
      <c r="GWO88" s="190"/>
      <c r="GWP88" s="190"/>
      <c r="GWQ88" s="190"/>
      <c r="GWR88" s="190"/>
      <c r="GWS88" s="190"/>
      <c r="GWT88" s="190"/>
      <c r="GWU88" s="190"/>
      <c r="GWV88" s="190"/>
      <c r="GWW88" s="190"/>
      <c r="GWX88" s="190"/>
      <c r="GWY88" s="190"/>
      <c r="GWZ88" s="190"/>
      <c r="GXA88" s="190"/>
      <c r="GXB88" s="190"/>
      <c r="GXC88" s="190"/>
      <c r="GXD88" s="190"/>
      <c r="GXE88" s="190"/>
      <c r="GXF88" s="190"/>
      <c r="GXG88" s="190"/>
      <c r="GXH88" s="190"/>
      <c r="GXI88" s="190"/>
      <c r="GXJ88" s="190"/>
      <c r="GXK88" s="190"/>
      <c r="GXL88" s="190"/>
      <c r="GXM88" s="190"/>
      <c r="GXN88" s="190"/>
      <c r="GXO88" s="190"/>
      <c r="GXP88" s="190"/>
      <c r="GXQ88" s="190"/>
      <c r="GXR88" s="190"/>
      <c r="GXS88" s="190"/>
      <c r="GXT88" s="190"/>
      <c r="GXU88" s="190"/>
      <c r="GXV88" s="190"/>
      <c r="GXW88" s="190"/>
      <c r="GXX88" s="190"/>
      <c r="GXY88" s="190"/>
      <c r="GXZ88" s="190"/>
      <c r="GYA88" s="190"/>
      <c r="GYB88" s="190"/>
      <c r="GYC88" s="190"/>
      <c r="GYD88" s="190"/>
      <c r="GYE88" s="190"/>
      <c r="GYF88" s="190"/>
      <c r="GYG88" s="190"/>
      <c r="GYH88" s="190"/>
      <c r="GYI88" s="190"/>
      <c r="GYJ88" s="190"/>
      <c r="GYK88" s="190"/>
      <c r="GYL88" s="190"/>
      <c r="GYM88" s="190"/>
      <c r="GYN88" s="190"/>
      <c r="GYO88" s="190"/>
      <c r="GYP88" s="190"/>
      <c r="GYQ88" s="190"/>
      <c r="GYR88" s="190"/>
      <c r="GYS88" s="190"/>
      <c r="GYT88" s="190"/>
      <c r="GYU88" s="190"/>
      <c r="GYV88" s="190"/>
      <c r="GYW88" s="190"/>
      <c r="GYX88" s="190"/>
      <c r="GYY88" s="190"/>
      <c r="GYZ88" s="190"/>
      <c r="GZA88" s="190"/>
      <c r="GZB88" s="190"/>
      <c r="GZC88" s="190"/>
      <c r="GZD88" s="190"/>
      <c r="GZE88" s="190"/>
      <c r="GZF88" s="190"/>
      <c r="GZG88" s="190"/>
      <c r="GZH88" s="190"/>
      <c r="GZI88" s="190"/>
      <c r="GZJ88" s="190"/>
      <c r="GZK88" s="190"/>
      <c r="GZL88" s="190"/>
      <c r="GZM88" s="190"/>
      <c r="GZN88" s="190"/>
      <c r="GZO88" s="190"/>
      <c r="GZP88" s="190"/>
      <c r="GZQ88" s="190"/>
      <c r="GZR88" s="190"/>
      <c r="GZS88" s="190"/>
      <c r="GZT88" s="190"/>
      <c r="GZU88" s="190"/>
      <c r="GZV88" s="190"/>
      <c r="GZW88" s="190"/>
      <c r="GZX88" s="190"/>
      <c r="GZY88" s="190"/>
      <c r="GZZ88" s="190"/>
      <c r="HAA88" s="190"/>
      <c r="HAB88" s="190"/>
      <c r="HAC88" s="190"/>
      <c r="HAD88" s="190"/>
      <c r="HAE88" s="190"/>
      <c r="HAF88" s="190"/>
      <c r="HAG88" s="190"/>
      <c r="HAH88" s="190"/>
      <c r="HAI88" s="190"/>
      <c r="HAJ88" s="190"/>
      <c r="HAK88" s="190"/>
      <c r="HAL88" s="190"/>
      <c r="HAM88" s="190"/>
      <c r="HAN88" s="190"/>
      <c r="HAO88" s="190"/>
      <c r="HAP88" s="190"/>
      <c r="HAQ88" s="190"/>
      <c r="HAR88" s="190"/>
      <c r="HAS88" s="190"/>
      <c r="HAT88" s="190"/>
      <c r="HAU88" s="190"/>
      <c r="HAV88" s="190"/>
      <c r="HAW88" s="190"/>
      <c r="HAX88" s="190"/>
      <c r="HAY88" s="190"/>
      <c r="HAZ88" s="190"/>
      <c r="HBA88" s="190"/>
      <c r="HBB88" s="190"/>
      <c r="HBC88" s="190"/>
      <c r="HBD88" s="190"/>
      <c r="HBE88" s="190"/>
      <c r="HBF88" s="190"/>
      <c r="HBG88" s="190"/>
      <c r="HBH88" s="190"/>
      <c r="HBI88" s="190"/>
      <c r="HBJ88" s="190"/>
      <c r="HBK88" s="190"/>
      <c r="HBL88" s="190"/>
      <c r="HBM88" s="190"/>
      <c r="HBN88" s="190"/>
      <c r="HBO88" s="190"/>
      <c r="HBP88" s="190"/>
      <c r="HBQ88" s="190"/>
      <c r="HBR88" s="190"/>
      <c r="HBS88" s="190"/>
      <c r="HBT88" s="190"/>
      <c r="HBU88" s="190"/>
      <c r="HBV88" s="190"/>
      <c r="HBW88" s="190"/>
      <c r="HBX88" s="190"/>
      <c r="HBY88" s="190"/>
      <c r="HBZ88" s="190"/>
      <c r="HCA88" s="190"/>
      <c r="HCB88" s="190"/>
      <c r="HCC88" s="190"/>
      <c r="HCD88" s="190"/>
      <c r="HCE88" s="190"/>
      <c r="HCF88" s="190"/>
      <c r="HCG88" s="190"/>
      <c r="HCH88" s="190"/>
      <c r="HCI88" s="190"/>
      <c r="HCJ88" s="190"/>
      <c r="HCK88" s="190"/>
      <c r="HCL88" s="190"/>
      <c r="HCM88" s="190"/>
      <c r="HCN88" s="190"/>
      <c r="HCO88" s="190"/>
      <c r="HCP88" s="190"/>
      <c r="HCQ88" s="190"/>
      <c r="HCR88" s="190"/>
      <c r="HCS88" s="190"/>
      <c r="HCT88" s="190"/>
      <c r="HCU88" s="190"/>
      <c r="HCV88" s="190"/>
      <c r="HCW88" s="190"/>
      <c r="HCX88" s="190"/>
      <c r="HCY88" s="190"/>
      <c r="HCZ88" s="190"/>
      <c r="HDA88" s="190"/>
      <c r="HDB88" s="190"/>
      <c r="HDC88" s="190"/>
      <c r="HDD88" s="190"/>
      <c r="HDE88" s="190"/>
      <c r="HDF88" s="190"/>
      <c r="HDG88" s="190"/>
      <c r="HDH88" s="190"/>
      <c r="HDI88" s="190"/>
      <c r="HDJ88" s="190"/>
      <c r="HDK88" s="190"/>
      <c r="HDL88" s="190"/>
      <c r="HDM88" s="190"/>
      <c r="HDN88" s="190"/>
      <c r="HDO88" s="190"/>
      <c r="HDP88" s="190"/>
      <c r="HDQ88" s="190"/>
      <c r="HDR88" s="190"/>
      <c r="HDS88" s="190"/>
      <c r="HDT88" s="190"/>
      <c r="HDU88" s="190"/>
      <c r="HDV88" s="190"/>
      <c r="HDW88" s="190"/>
      <c r="HDX88" s="190"/>
      <c r="HDY88" s="190"/>
      <c r="HDZ88" s="190"/>
      <c r="HEA88" s="190"/>
      <c r="HEB88" s="190"/>
      <c r="HEC88" s="190"/>
      <c r="HED88" s="190"/>
      <c r="HEE88" s="190"/>
      <c r="HEF88" s="190"/>
      <c r="HEG88" s="190"/>
      <c r="HEH88" s="190"/>
      <c r="HEI88" s="190"/>
      <c r="HEJ88" s="190"/>
      <c r="HEK88" s="190"/>
      <c r="HEL88" s="190"/>
      <c r="HEM88" s="190"/>
      <c r="HEN88" s="190"/>
      <c r="HEO88" s="190"/>
      <c r="HEP88" s="190"/>
      <c r="HEQ88" s="190"/>
      <c r="HER88" s="190"/>
      <c r="HES88" s="190"/>
      <c r="HET88" s="190"/>
      <c r="HEU88" s="190"/>
      <c r="HEV88" s="190"/>
      <c r="HEW88" s="190"/>
      <c r="HEX88" s="190"/>
      <c r="HEY88" s="190"/>
      <c r="HEZ88" s="190"/>
      <c r="HFA88" s="190"/>
      <c r="HFB88" s="190"/>
      <c r="HFC88" s="190"/>
      <c r="HFD88" s="190"/>
      <c r="HFE88" s="190"/>
      <c r="HFF88" s="190"/>
      <c r="HFG88" s="190"/>
      <c r="HFH88" s="190"/>
      <c r="HFI88" s="190"/>
      <c r="HFJ88" s="190"/>
      <c r="HFK88" s="190"/>
      <c r="HFL88" s="190"/>
      <c r="HFM88" s="190"/>
      <c r="HFN88" s="190"/>
      <c r="HFO88" s="190"/>
      <c r="HFP88" s="190"/>
      <c r="HFQ88" s="190"/>
      <c r="HFR88" s="190"/>
      <c r="HFS88" s="190"/>
      <c r="HFT88" s="190"/>
      <c r="HFU88" s="190"/>
      <c r="HFV88" s="190"/>
      <c r="HFW88" s="190"/>
      <c r="HFX88" s="190"/>
      <c r="HFY88" s="190"/>
      <c r="HFZ88" s="190"/>
      <c r="HGA88" s="190"/>
      <c r="HGB88" s="190"/>
      <c r="HGC88" s="190"/>
      <c r="HGD88" s="190"/>
      <c r="HGE88" s="190"/>
      <c r="HGF88" s="190"/>
      <c r="HGG88" s="190"/>
      <c r="HGH88" s="190"/>
      <c r="HGI88" s="190"/>
      <c r="HGJ88" s="190"/>
      <c r="HGK88" s="190"/>
      <c r="HGL88" s="190"/>
      <c r="HGM88" s="190"/>
      <c r="HGN88" s="190"/>
      <c r="HGO88" s="190"/>
      <c r="HGP88" s="190"/>
      <c r="HGQ88" s="190"/>
      <c r="HGR88" s="190"/>
      <c r="HGS88" s="190"/>
      <c r="HGT88" s="190"/>
      <c r="HGU88" s="190"/>
      <c r="HGV88" s="190"/>
      <c r="HGW88" s="190"/>
      <c r="HGX88" s="190"/>
      <c r="HGY88" s="190"/>
      <c r="HGZ88" s="190"/>
      <c r="HHA88" s="190"/>
      <c r="HHB88" s="190"/>
      <c r="HHC88" s="190"/>
      <c r="HHD88" s="190"/>
      <c r="HHE88" s="190"/>
      <c r="HHF88" s="190"/>
      <c r="HHG88" s="190"/>
      <c r="HHH88" s="190"/>
      <c r="HHI88" s="190"/>
      <c r="HHJ88" s="190"/>
      <c r="HHK88" s="190"/>
      <c r="HHL88" s="190"/>
      <c r="HHM88" s="190"/>
      <c r="HHN88" s="190"/>
      <c r="HHO88" s="190"/>
      <c r="HHP88" s="190"/>
      <c r="HHQ88" s="190"/>
      <c r="HHR88" s="190"/>
      <c r="HHS88" s="190"/>
      <c r="HHT88" s="190"/>
      <c r="HHU88" s="190"/>
      <c r="HHV88" s="190"/>
      <c r="HHW88" s="190"/>
      <c r="HHX88" s="190"/>
      <c r="HHY88" s="190"/>
      <c r="HHZ88" s="190"/>
      <c r="HIA88" s="190"/>
      <c r="HIB88" s="190"/>
      <c r="HIC88" s="190"/>
      <c r="HID88" s="190"/>
      <c r="HIE88" s="190"/>
      <c r="HIF88" s="190"/>
      <c r="HIG88" s="190"/>
      <c r="HIH88" s="190"/>
      <c r="HII88" s="190"/>
      <c r="HIJ88" s="190"/>
      <c r="HIK88" s="190"/>
      <c r="HIL88" s="190"/>
      <c r="HIM88" s="190"/>
      <c r="HIN88" s="190"/>
      <c r="HIO88" s="190"/>
      <c r="HIP88" s="190"/>
      <c r="HIQ88" s="190"/>
      <c r="HIR88" s="190"/>
      <c r="HIS88" s="190"/>
      <c r="HIT88" s="190"/>
      <c r="HIU88" s="190"/>
      <c r="HIV88" s="190"/>
      <c r="HIW88" s="190"/>
      <c r="HIX88" s="190"/>
      <c r="HIY88" s="190"/>
      <c r="HIZ88" s="190"/>
      <c r="HJA88" s="190"/>
      <c r="HJB88" s="190"/>
      <c r="HJC88" s="190"/>
      <c r="HJD88" s="190"/>
      <c r="HJE88" s="190"/>
      <c r="HJF88" s="190"/>
      <c r="HJG88" s="190"/>
      <c r="HJH88" s="190"/>
      <c r="HJI88" s="190"/>
      <c r="HJJ88" s="190"/>
      <c r="HJK88" s="190"/>
      <c r="HJL88" s="190"/>
      <c r="HJM88" s="190"/>
      <c r="HJN88" s="190"/>
      <c r="HJO88" s="190"/>
      <c r="HJP88" s="190"/>
      <c r="HJQ88" s="190"/>
      <c r="HJR88" s="190"/>
      <c r="HJS88" s="190"/>
      <c r="HJT88" s="190"/>
      <c r="HJU88" s="190"/>
      <c r="HJV88" s="190"/>
      <c r="HJW88" s="190"/>
      <c r="HJX88" s="190"/>
      <c r="HJY88" s="190"/>
      <c r="HJZ88" s="190"/>
      <c r="HKA88" s="190"/>
      <c r="HKB88" s="190"/>
      <c r="HKC88" s="190"/>
      <c r="HKD88" s="190"/>
      <c r="HKE88" s="190"/>
      <c r="HKF88" s="190"/>
      <c r="HKG88" s="190"/>
      <c r="HKH88" s="190"/>
      <c r="HKI88" s="190"/>
      <c r="HKJ88" s="190"/>
      <c r="HKK88" s="190"/>
      <c r="HKL88" s="190"/>
      <c r="HKM88" s="190"/>
      <c r="HKN88" s="190"/>
      <c r="HKO88" s="190"/>
      <c r="HKP88" s="190"/>
      <c r="HKQ88" s="190"/>
      <c r="HKR88" s="190"/>
      <c r="HKS88" s="190"/>
      <c r="HKT88" s="190"/>
      <c r="HKU88" s="190"/>
      <c r="HKV88" s="190"/>
      <c r="HKW88" s="190"/>
      <c r="HKX88" s="190"/>
      <c r="HKY88" s="190"/>
      <c r="HKZ88" s="190"/>
      <c r="HLA88" s="190"/>
      <c r="HLB88" s="190"/>
      <c r="HLC88" s="190"/>
      <c r="HLD88" s="190"/>
      <c r="HLE88" s="190"/>
      <c r="HLF88" s="190"/>
      <c r="HLG88" s="190"/>
      <c r="HLH88" s="190"/>
      <c r="HLI88" s="190"/>
      <c r="HLJ88" s="190"/>
      <c r="HLK88" s="190"/>
      <c r="HLL88" s="190"/>
      <c r="HLM88" s="190"/>
      <c r="HLN88" s="190"/>
      <c r="HLO88" s="190"/>
      <c r="HLP88" s="190"/>
      <c r="HLQ88" s="190"/>
      <c r="HLR88" s="190"/>
      <c r="HLS88" s="190"/>
      <c r="HLT88" s="190"/>
      <c r="HLU88" s="190"/>
      <c r="HLV88" s="190"/>
      <c r="HLW88" s="190"/>
      <c r="HLX88" s="190"/>
      <c r="HLY88" s="190"/>
      <c r="HLZ88" s="190"/>
      <c r="HMA88" s="190"/>
      <c r="HMB88" s="190"/>
      <c r="HMC88" s="190"/>
      <c r="HMD88" s="190"/>
      <c r="HME88" s="190"/>
      <c r="HMF88" s="190"/>
      <c r="HMG88" s="190"/>
      <c r="HMH88" s="190"/>
      <c r="HMI88" s="190"/>
      <c r="HMJ88" s="190"/>
      <c r="HMK88" s="190"/>
      <c r="HML88" s="190"/>
      <c r="HMM88" s="190"/>
      <c r="HMN88" s="190"/>
      <c r="HMO88" s="190"/>
      <c r="HMP88" s="190"/>
      <c r="HMQ88" s="190"/>
      <c r="HMR88" s="190"/>
      <c r="HMS88" s="190"/>
      <c r="HMT88" s="190"/>
      <c r="HMU88" s="190"/>
      <c r="HMV88" s="190"/>
      <c r="HMW88" s="190"/>
      <c r="HMX88" s="190"/>
      <c r="HMY88" s="190"/>
      <c r="HMZ88" s="190"/>
      <c r="HNA88" s="190"/>
      <c r="HNB88" s="190"/>
      <c r="HNC88" s="190"/>
      <c r="HND88" s="190"/>
      <c r="HNE88" s="190"/>
      <c r="HNF88" s="190"/>
      <c r="HNG88" s="190"/>
      <c r="HNH88" s="190"/>
      <c r="HNI88" s="190"/>
      <c r="HNJ88" s="190"/>
      <c r="HNK88" s="190"/>
      <c r="HNL88" s="190"/>
      <c r="HNM88" s="190"/>
      <c r="HNN88" s="190"/>
      <c r="HNO88" s="190"/>
      <c r="HNP88" s="190"/>
      <c r="HNQ88" s="190"/>
      <c r="HNR88" s="190"/>
      <c r="HNS88" s="190"/>
      <c r="HNT88" s="190"/>
      <c r="HNU88" s="190"/>
      <c r="HNV88" s="190"/>
      <c r="HNW88" s="190"/>
      <c r="HNX88" s="190"/>
      <c r="HNY88" s="190"/>
      <c r="HNZ88" s="190"/>
      <c r="HOA88" s="190"/>
      <c r="HOB88" s="190"/>
      <c r="HOC88" s="190"/>
      <c r="HOD88" s="190"/>
      <c r="HOE88" s="190"/>
      <c r="HOF88" s="190"/>
      <c r="HOG88" s="190"/>
      <c r="HOH88" s="190"/>
      <c r="HOI88" s="190"/>
      <c r="HOJ88" s="190"/>
      <c r="HOK88" s="190"/>
      <c r="HOL88" s="190"/>
      <c r="HOM88" s="190"/>
      <c r="HON88" s="190"/>
      <c r="HOO88" s="190"/>
      <c r="HOP88" s="190"/>
      <c r="HOQ88" s="190"/>
      <c r="HOR88" s="190"/>
      <c r="HOS88" s="190"/>
      <c r="HOT88" s="190"/>
      <c r="HOU88" s="190"/>
      <c r="HOV88" s="190"/>
      <c r="HOW88" s="190"/>
      <c r="HOX88" s="190"/>
      <c r="HOY88" s="190"/>
      <c r="HOZ88" s="190"/>
      <c r="HPA88" s="190"/>
      <c r="HPB88" s="190"/>
      <c r="HPC88" s="190"/>
      <c r="HPD88" s="190"/>
      <c r="HPE88" s="190"/>
      <c r="HPF88" s="190"/>
      <c r="HPG88" s="190"/>
      <c r="HPH88" s="190"/>
      <c r="HPI88" s="190"/>
      <c r="HPJ88" s="190"/>
      <c r="HPK88" s="190"/>
      <c r="HPL88" s="190"/>
      <c r="HPM88" s="190"/>
      <c r="HPN88" s="190"/>
      <c r="HPO88" s="190"/>
      <c r="HPP88" s="190"/>
      <c r="HPQ88" s="190"/>
      <c r="HPR88" s="190"/>
      <c r="HPS88" s="190"/>
      <c r="HPT88" s="190"/>
      <c r="HPU88" s="190"/>
      <c r="HPV88" s="190"/>
      <c r="HPW88" s="190"/>
      <c r="HPX88" s="190"/>
      <c r="HPY88" s="190"/>
      <c r="HPZ88" s="190"/>
      <c r="HQA88" s="190"/>
      <c r="HQB88" s="190"/>
      <c r="HQC88" s="190"/>
      <c r="HQD88" s="190"/>
      <c r="HQE88" s="190"/>
      <c r="HQF88" s="190"/>
      <c r="HQG88" s="190"/>
      <c r="HQH88" s="190"/>
      <c r="HQI88" s="190"/>
      <c r="HQJ88" s="190"/>
      <c r="HQK88" s="190"/>
      <c r="HQL88" s="190"/>
      <c r="HQM88" s="190"/>
      <c r="HQN88" s="190"/>
      <c r="HQO88" s="190"/>
      <c r="HQP88" s="190"/>
      <c r="HQQ88" s="190"/>
      <c r="HQR88" s="190"/>
      <c r="HQS88" s="190"/>
      <c r="HQT88" s="190"/>
      <c r="HQU88" s="190"/>
      <c r="HQV88" s="190"/>
      <c r="HQW88" s="190"/>
      <c r="HQX88" s="190"/>
      <c r="HQY88" s="190"/>
      <c r="HQZ88" s="190"/>
      <c r="HRA88" s="190"/>
      <c r="HRB88" s="190"/>
      <c r="HRC88" s="190"/>
      <c r="HRD88" s="190"/>
      <c r="HRE88" s="190"/>
      <c r="HRF88" s="190"/>
      <c r="HRG88" s="190"/>
      <c r="HRH88" s="190"/>
      <c r="HRI88" s="190"/>
      <c r="HRJ88" s="190"/>
      <c r="HRK88" s="190"/>
      <c r="HRL88" s="190"/>
      <c r="HRM88" s="190"/>
      <c r="HRN88" s="190"/>
      <c r="HRO88" s="190"/>
      <c r="HRP88" s="190"/>
      <c r="HRQ88" s="190"/>
      <c r="HRR88" s="190"/>
      <c r="HRS88" s="190"/>
      <c r="HRT88" s="190"/>
      <c r="HRU88" s="190"/>
      <c r="HRV88" s="190"/>
      <c r="HRW88" s="190"/>
      <c r="HRX88" s="190"/>
      <c r="HRY88" s="190"/>
      <c r="HRZ88" s="190"/>
      <c r="HSA88" s="190"/>
      <c r="HSB88" s="190"/>
      <c r="HSC88" s="190"/>
      <c r="HSD88" s="190"/>
      <c r="HSE88" s="190"/>
      <c r="HSF88" s="190"/>
      <c r="HSG88" s="190"/>
      <c r="HSH88" s="190"/>
      <c r="HSI88" s="190"/>
      <c r="HSJ88" s="190"/>
      <c r="HSK88" s="190"/>
      <c r="HSL88" s="190"/>
      <c r="HSM88" s="190"/>
      <c r="HSN88" s="190"/>
      <c r="HSO88" s="190"/>
      <c r="HSP88" s="190"/>
      <c r="HSQ88" s="190"/>
      <c r="HSR88" s="190"/>
      <c r="HSS88" s="190"/>
      <c r="HST88" s="190"/>
      <c r="HSU88" s="190"/>
      <c r="HSV88" s="190"/>
      <c r="HSW88" s="190"/>
      <c r="HSX88" s="190"/>
      <c r="HSY88" s="190"/>
      <c r="HSZ88" s="190"/>
      <c r="HTA88" s="190"/>
      <c r="HTB88" s="190"/>
      <c r="HTC88" s="190"/>
      <c r="HTD88" s="190"/>
      <c r="HTE88" s="190"/>
      <c r="HTF88" s="190"/>
      <c r="HTG88" s="190"/>
      <c r="HTH88" s="190"/>
      <c r="HTI88" s="190"/>
      <c r="HTJ88" s="190"/>
      <c r="HTK88" s="190"/>
      <c r="HTL88" s="190"/>
      <c r="HTM88" s="190"/>
      <c r="HTN88" s="190"/>
      <c r="HTO88" s="190"/>
      <c r="HTP88" s="190"/>
      <c r="HTQ88" s="190"/>
      <c r="HTR88" s="190"/>
      <c r="HTS88" s="190"/>
      <c r="HTT88" s="190"/>
      <c r="HTU88" s="190"/>
      <c r="HTV88" s="190"/>
      <c r="HTW88" s="190"/>
      <c r="HTX88" s="190"/>
      <c r="HTY88" s="190"/>
      <c r="HTZ88" s="190"/>
      <c r="HUA88" s="190"/>
      <c r="HUB88" s="190"/>
      <c r="HUC88" s="190"/>
      <c r="HUD88" s="190"/>
      <c r="HUE88" s="190"/>
      <c r="HUF88" s="190"/>
      <c r="HUG88" s="190"/>
      <c r="HUH88" s="190"/>
      <c r="HUI88" s="190"/>
      <c r="HUJ88" s="190"/>
      <c r="HUK88" s="190"/>
      <c r="HUL88" s="190"/>
      <c r="HUM88" s="190"/>
      <c r="HUN88" s="190"/>
      <c r="HUO88" s="190"/>
      <c r="HUP88" s="190"/>
      <c r="HUQ88" s="190"/>
      <c r="HUR88" s="190"/>
      <c r="HUS88" s="190"/>
      <c r="HUT88" s="190"/>
      <c r="HUU88" s="190"/>
      <c r="HUV88" s="190"/>
      <c r="HUW88" s="190"/>
      <c r="HUX88" s="190"/>
      <c r="HUY88" s="190"/>
      <c r="HUZ88" s="190"/>
      <c r="HVA88" s="190"/>
      <c r="HVB88" s="190"/>
      <c r="HVC88" s="190"/>
      <c r="HVD88" s="190"/>
      <c r="HVE88" s="190"/>
      <c r="HVF88" s="190"/>
      <c r="HVG88" s="190"/>
      <c r="HVH88" s="190"/>
      <c r="HVI88" s="190"/>
      <c r="HVJ88" s="190"/>
      <c r="HVK88" s="190"/>
      <c r="HVL88" s="190"/>
      <c r="HVM88" s="190"/>
      <c r="HVN88" s="190"/>
      <c r="HVO88" s="190"/>
      <c r="HVP88" s="190"/>
      <c r="HVQ88" s="190"/>
      <c r="HVR88" s="190"/>
      <c r="HVS88" s="190"/>
      <c r="HVT88" s="190"/>
      <c r="HVU88" s="190"/>
      <c r="HVV88" s="190"/>
      <c r="HVW88" s="190"/>
      <c r="HVX88" s="190"/>
      <c r="HVY88" s="190"/>
      <c r="HVZ88" s="190"/>
      <c r="HWA88" s="190"/>
      <c r="HWB88" s="190"/>
      <c r="HWC88" s="190"/>
      <c r="HWD88" s="190"/>
      <c r="HWE88" s="190"/>
      <c r="HWF88" s="190"/>
      <c r="HWG88" s="190"/>
      <c r="HWH88" s="190"/>
      <c r="HWI88" s="190"/>
      <c r="HWJ88" s="190"/>
      <c r="HWK88" s="190"/>
      <c r="HWL88" s="190"/>
      <c r="HWM88" s="190"/>
      <c r="HWN88" s="190"/>
      <c r="HWO88" s="190"/>
      <c r="HWP88" s="190"/>
      <c r="HWQ88" s="190"/>
      <c r="HWR88" s="190"/>
      <c r="HWS88" s="190"/>
      <c r="HWT88" s="190"/>
      <c r="HWU88" s="190"/>
      <c r="HWV88" s="190"/>
      <c r="HWW88" s="190"/>
      <c r="HWX88" s="190"/>
      <c r="HWY88" s="190"/>
      <c r="HWZ88" s="190"/>
      <c r="HXA88" s="190"/>
      <c r="HXB88" s="190"/>
      <c r="HXC88" s="190"/>
      <c r="HXD88" s="190"/>
      <c r="HXE88" s="190"/>
      <c r="HXF88" s="190"/>
      <c r="HXG88" s="190"/>
      <c r="HXH88" s="190"/>
      <c r="HXI88" s="190"/>
      <c r="HXJ88" s="190"/>
      <c r="HXK88" s="190"/>
      <c r="HXL88" s="190"/>
      <c r="HXM88" s="190"/>
      <c r="HXN88" s="190"/>
      <c r="HXO88" s="190"/>
      <c r="HXP88" s="190"/>
      <c r="HXQ88" s="190"/>
      <c r="HXR88" s="190"/>
      <c r="HXS88" s="190"/>
      <c r="HXT88" s="190"/>
      <c r="HXU88" s="190"/>
      <c r="HXV88" s="190"/>
      <c r="HXW88" s="190"/>
      <c r="HXX88" s="190"/>
      <c r="HXY88" s="190"/>
      <c r="HXZ88" s="190"/>
      <c r="HYA88" s="190"/>
      <c r="HYB88" s="190"/>
      <c r="HYC88" s="190"/>
      <c r="HYD88" s="190"/>
      <c r="HYE88" s="190"/>
      <c r="HYF88" s="190"/>
      <c r="HYG88" s="190"/>
      <c r="HYH88" s="190"/>
      <c r="HYI88" s="190"/>
      <c r="HYJ88" s="190"/>
      <c r="HYK88" s="190"/>
      <c r="HYL88" s="190"/>
      <c r="HYM88" s="190"/>
      <c r="HYN88" s="190"/>
      <c r="HYO88" s="190"/>
      <c r="HYP88" s="190"/>
      <c r="HYQ88" s="190"/>
      <c r="HYR88" s="190"/>
      <c r="HYS88" s="190"/>
      <c r="HYT88" s="190"/>
      <c r="HYU88" s="190"/>
      <c r="HYV88" s="190"/>
      <c r="HYW88" s="190"/>
      <c r="HYX88" s="190"/>
      <c r="HYY88" s="190"/>
      <c r="HYZ88" s="190"/>
      <c r="HZA88" s="190"/>
      <c r="HZB88" s="190"/>
      <c r="HZC88" s="190"/>
      <c r="HZD88" s="190"/>
      <c r="HZE88" s="190"/>
      <c r="HZF88" s="190"/>
      <c r="HZG88" s="190"/>
      <c r="HZH88" s="190"/>
      <c r="HZI88" s="190"/>
      <c r="HZJ88" s="190"/>
      <c r="HZK88" s="190"/>
      <c r="HZL88" s="190"/>
      <c r="HZM88" s="190"/>
      <c r="HZN88" s="190"/>
      <c r="HZO88" s="190"/>
      <c r="HZP88" s="190"/>
      <c r="HZQ88" s="190"/>
      <c r="HZR88" s="190"/>
      <c r="HZS88" s="190"/>
      <c r="HZT88" s="190"/>
      <c r="HZU88" s="190"/>
      <c r="HZV88" s="190"/>
      <c r="HZW88" s="190"/>
      <c r="HZX88" s="190"/>
      <c r="HZY88" s="190"/>
      <c r="HZZ88" s="190"/>
      <c r="IAA88" s="190"/>
      <c r="IAB88" s="190"/>
      <c r="IAC88" s="190"/>
      <c r="IAD88" s="190"/>
      <c r="IAE88" s="190"/>
      <c r="IAF88" s="190"/>
      <c r="IAG88" s="190"/>
      <c r="IAH88" s="190"/>
      <c r="IAI88" s="190"/>
      <c r="IAJ88" s="190"/>
      <c r="IAK88" s="190"/>
      <c r="IAL88" s="190"/>
      <c r="IAM88" s="190"/>
      <c r="IAN88" s="190"/>
      <c r="IAO88" s="190"/>
      <c r="IAP88" s="190"/>
      <c r="IAQ88" s="190"/>
      <c r="IAR88" s="190"/>
      <c r="IAS88" s="190"/>
      <c r="IAT88" s="190"/>
      <c r="IAU88" s="190"/>
      <c r="IAV88" s="190"/>
      <c r="IAW88" s="190"/>
      <c r="IAX88" s="190"/>
      <c r="IAY88" s="190"/>
      <c r="IAZ88" s="190"/>
      <c r="IBA88" s="190"/>
      <c r="IBB88" s="190"/>
      <c r="IBC88" s="190"/>
      <c r="IBD88" s="190"/>
      <c r="IBE88" s="190"/>
      <c r="IBF88" s="190"/>
      <c r="IBG88" s="190"/>
      <c r="IBH88" s="190"/>
      <c r="IBI88" s="190"/>
      <c r="IBJ88" s="190"/>
      <c r="IBK88" s="190"/>
      <c r="IBL88" s="190"/>
      <c r="IBM88" s="190"/>
      <c r="IBN88" s="190"/>
      <c r="IBO88" s="190"/>
      <c r="IBP88" s="190"/>
      <c r="IBQ88" s="190"/>
      <c r="IBR88" s="190"/>
      <c r="IBS88" s="190"/>
      <c r="IBT88" s="190"/>
      <c r="IBU88" s="190"/>
      <c r="IBV88" s="190"/>
      <c r="IBW88" s="190"/>
      <c r="IBX88" s="190"/>
      <c r="IBY88" s="190"/>
      <c r="IBZ88" s="190"/>
      <c r="ICA88" s="190"/>
      <c r="ICB88" s="190"/>
      <c r="ICC88" s="190"/>
      <c r="ICD88" s="190"/>
      <c r="ICE88" s="190"/>
      <c r="ICF88" s="190"/>
      <c r="ICG88" s="190"/>
      <c r="ICH88" s="190"/>
      <c r="ICI88" s="190"/>
      <c r="ICJ88" s="190"/>
      <c r="ICK88" s="190"/>
      <c r="ICL88" s="190"/>
      <c r="ICM88" s="190"/>
      <c r="ICN88" s="190"/>
      <c r="ICO88" s="190"/>
      <c r="ICP88" s="190"/>
      <c r="ICQ88" s="190"/>
      <c r="ICR88" s="190"/>
      <c r="ICS88" s="190"/>
      <c r="ICT88" s="190"/>
      <c r="ICU88" s="190"/>
      <c r="ICV88" s="190"/>
      <c r="ICW88" s="190"/>
      <c r="ICX88" s="190"/>
      <c r="ICY88" s="190"/>
      <c r="ICZ88" s="190"/>
      <c r="IDA88" s="190"/>
      <c r="IDB88" s="190"/>
      <c r="IDC88" s="190"/>
      <c r="IDD88" s="190"/>
      <c r="IDE88" s="190"/>
      <c r="IDF88" s="190"/>
      <c r="IDG88" s="190"/>
      <c r="IDH88" s="190"/>
      <c r="IDI88" s="190"/>
      <c r="IDJ88" s="190"/>
      <c r="IDK88" s="190"/>
      <c r="IDL88" s="190"/>
      <c r="IDM88" s="190"/>
      <c r="IDN88" s="190"/>
      <c r="IDO88" s="190"/>
      <c r="IDP88" s="190"/>
      <c r="IDQ88" s="190"/>
      <c r="IDR88" s="190"/>
      <c r="IDS88" s="190"/>
      <c r="IDT88" s="190"/>
      <c r="IDU88" s="190"/>
      <c r="IDV88" s="190"/>
      <c r="IDW88" s="190"/>
      <c r="IDX88" s="190"/>
      <c r="IDY88" s="190"/>
      <c r="IDZ88" s="190"/>
      <c r="IEA88" s="190"/>
      <c r="IEB88" s="190"/>
      <c r="IEC88" s="190"/>
      <c r="IED88" s="190"/>
      <c r="IEE88" s="190"/>
      <c r="IEF88" s="190"/>
      <c r="IEG88" s="190"/>
      <c r="IEH88" s="190"/>
      <c r="IEI88" s="190"/>
      <c r="IEJ88" s="190"/>
      <c r="IEK88" s="190"/>
      <c r="IEL88" s="190"/>
      <c r="IEM88" s="190"/>
      <c r="IEN88" s="190"/>
      <c r="IEO88" s="190"/>
      <c r="IEP88" s="190"/>
      <c r="IEQ88" s="190"/>
      <c r="IER88" s="190"/>
      <c r="IES88" s="190"/>
      <c r="IET88" s="190"/>
      <c r="IEU88" s="190"/>
      <c r="IEV88" s="190"/>
      <c r="IEW88" s="190"/>
      <c r="IEX88" s="190"/>
      <c r="IEY88" s="190"/>
      <c r="IEZ88" s="190"/>
      <c r="IFA88" s="190"/>
      <c r="IFB88" s="190"/>
      <c r="IFC88" s="190"/>
      <c r="IFD88" s="190"/>
      <c r="IFE88" s="190"/>
      <c r="IFF88" s="190"/>
      <c r="IFG88" s="190"/>
      <c r="IFH88" s="190"/>
      <c r="IFI88" s="190"/>
      <c r="IFJ88" s="190"/>
      <c r="IFK88" s="190"/>
      <c r="IFL88" s="190"/>
      <c r="IFM88" s="190"/>
      <c r="IFN88" s="190"/>
      <c r="IFO88" s="190"/>
      <c r="IFP88" s="190"/>
      <c r="IFQ88" s="190"/>
      <c r="IFR88" s="190"/>
      <c r="IFS88" s="190"/>
      <c r="IFT88" s="190"/>
      <c r="IFU88" s="190"/>
      <c r="IFV88" s="190"/>
      <c r="IFW88" s="190"/>
      <c r="IFX88" s="190"/>
      <c r="IFY88" s="190"/>
      <c r="IFZ88" s="190"/>
      <c r="IGA88" s="190"/>
      <c r="IGB88" s="190"/>
      <c r="IGC88" s="190"/>
      <c r="IGD88" s="190"/>
      <c r="IGE88" s="190"/>
      <c r="IGF88" s="190"/>
      <c r="IGG88" s="190"/>
      <c r="IGH88" s="190"/>
      <c r="IGI88" s="190"/>
      <c r="IGJ88" s="190"/>
      <c r="IGK88" s="190"/>
      <c r="IGL88" s="190"/>
      <c r="IGM88" s="190"/>
      <c r="IGN88" s="190"/>
      <c r="IGO88" s="190"/>
      <c r="IGP88" s="190"/>
      <c r="IGQ88" s="190"/>
      <c r="IGR88" s="190"/>
      <c r="IGS88" s="190"/>
      <c r="IGT88" s="190"/>
      <c r="IGU88" s="190"/>
      <c r="IGV88" s="190"/>
      <c r="IGW88" s="190"/>
      <c r="IGX88" s="190"/>
      <c r="IGY88" s="190"/>
      <c r="IGZ88" s="190"/>
      <c r="IHA88" s="190"/>
      <c r="IHB88" s="190"/>
      <c r="IHC88" s="190"/>
      <c r="IHD88" s="190"/>
      <c r="IHE88" s="190"/>
      <c r="IHF88" s="190"/>
      <c r="IHG88" s="190"/>
      <c r="IHH88" s="190"/>
      <c r="IHI88" s="190"/>
      <c r="IHJ88" s="190"/>
      <c r="IHK88" s="190"/>
      <c r="IHL88" s="190"/>
      <c r="IHM88" s="190"/>
      <c r="IHN88" s="190"/>
      <c r="IHO88" s="190"/>
      <c r="IHP88" s="190"/>
      <c r="IHQ88" s="190"/>
      <c r="IHR88" s="190"/>
      <c r="IHS88" s="190"/>
      <c r="IHT88" s="190"/>
      <c r="IHU88" s="190"/>
      <c r="IHV88" s="190"/>
      <c r="IHW88" s="190"/>
      <c r="IHX88" s="190"/>
      <c r="IHY88" s="190"/>
      <c r="IHZ88" s="190"/>
      <c r="IIA88" s="190"/>
      <c r="IIB88" s="190"/>
      <c r="IIC88" s="190"/>
      <c r="IID88" s="190"/>
      <c r="IIE88" s="190"/>
      <c r="IIF88" s="190"/>
      <c r="IIG88" s="190"/>
      <c r="IIH88" s="190"/>
      <c r="III88" s="190"/>
      <c r="IIJ88" s="190"/>
      <c r="IIK88" s="190"/>
      <c r="IIL88" s="190"/>
      <c r="IIM88" s="190"/>
      <c r="IIN88" s="190"/>
      <c r="IIO88" s="190"/>
      <c r="IIP88" s="190"/>
      <c r="IIQ88" s="190"/>
      <c r="IIR88" s="190"/>
      <c r="IIS88" s="190"/>
      <c r="IIT88" s="190"/>
      <c r="IIU88" s="190"/>
      <c r="IIV88" s="190"/>
      <c r="IIW88" s="190"/>
      <c r="IIX88" s="190"/>
      <c r="IIY88" s="190"/>
      <c r="IIZ88" s="190"/>
      <c r="IJA88" s="190"/>
      <c r="IJB88" s="190"/>
      <c r="IJC88" s="190"/>
      <c r="IJD88" s="190"/>
      <c r="IJE88" s="190"/>
      <c r="IJF88" s="190"/>
      <c r="IJG88" s="190"/>
      <c r="IJH88" s="190"/>
      <c r="IJI88" s="190"/>
      <c r="IJJ88" s="190"/>
      <c r="IJK88" s="190"/>
      <c r="IJL88" s="190"/>
      <c r="IJM88" s="190"/>
      <c r="IJN88" s="190"/>
      <c r="IJO88" s="190"/>
      <c r="IJP88" s="190"/>
      <c r="IJQ88" s="190"/>
      <c r="IJR88" s="190"/>
      <c r="IJS88" s="190"/>
      <c r="IJT88" s="190"/>
      <c r="IJU88" s="190"/>
      <c r="IJV88" s="190"/>
      <c r="IJW88" s="190"/>
      <c r="IJX88" s="190"/>
      <c r="IJY88" s="190"/>
      <c r="IJZ88" s="190"/>
      <c r="IKA88" s="190"/>
      <c r="IKB88" s="190"/>
      <c r="IKC88" s="190"/>
      <c r="IKD88" s="190"/>
      <c r="IKE88" s="190"/>
      <c r="IKF88" s="190"/>
      <c r="IKG88" s="190"/>
      <c r="IKH88" s="190"/>
      <c r="IKI88" s="190"/>
      <c r="IKJ88" s="190"/>
      <c r="IKK88" s="190"/>
      <c r="IKL88" s="190"/>
      <c r="IKM88" s="190"/>
      <c r="IKN88" s="190"/>
      <c r="IKO88" s="190"/>
      <c r="IKP88" s="190"/>
      <c r="IKQ88" s="190"/>
      <c r="IKR88" s="190"/>
      <c r="IKS88" s="190"/>
      <c r="IKT88" s="190"/>
      <c r="IKU88" s="190"/>
      <c r="IKV88" s="190"/>
      <c r="IKW88" s="190"/>
      <c r="IKX88" s="190"/>
      <c r="IKY88" s="190"/>
      <c r="IKZ88" s="190"/>
      <c r="ILA88" s="190"/>
      <c r="ILB88" s="190"/>
      <c r="ILC88" s="190"/>
      <c r="ILD88" s="190"/>
      <c r="ILE88" s="190"/>
      <c r="ILF88" s="190"/>
      <c r="ILG88" s="190"/>
      <c r="ILH88" s="190"/>
      <c r="ILI88" s="190"/>
      <c r="ILJ88" s="190"/>
      <c r="ILK88" s="190"/>
      <c r="ILL88" s="190"/>
      <c r="ILM88" s="190"/>
      <c r="ILN88" s="190"/>
      <c r="ILO88" s="190"/>
      <c r="ILP88" s="190"/>
      <c r="ILQ88" s="190"/>
      <c r="ILR88" s="190"/>
      <c r="ILS88" s="190"/>
      <c r="ILT88" s="190"/>
      <c r="ILU88" s="190"/>
      <c r="ILV88" s="190"/>
      <c r="ILW88" s="190"/>
      <c r="ILX88" s="190"/>
      <c r="ILY88" s="190"/>
      <c r="ILZ88" s="190"/>
      <c r="IMA88" s="190"/>
      <c r="IMB88" s="190"/>
      <c r="IMC88" s="190"/>
      <c r="IMD88" s="190"/>
      <c r="IME88" s="190"/>
      <c r="IMF88" s="190"/>
      <c r="IMG88" s="190"/>
      <c r="IMH88" s="190"/>
      <c r="IMI88" s="190"/>
      <c r="IMJ88" s="190"/>
      <c r="IMK88" s="190"/>
      <c r="IML88" s="190"/>
      <c r="IMM88" s="190"/>
      <c r="IMN88" s="190"/>
      <c r="IMO88" s="190"/>
      <c r="IMP88" s="190"/>
      <c r="IMQ88" s="190"/>
      <c r="IMR88" s="190"/>
      <c r="IMS88" s="190"/>
      <c r="IMT88" s="190"/>
      <c r="IMU88" s="190"/>
      <c r="IMV88" s="190"/>
      <c r="IMW88" s="190"/>
      <c r="IMX88" s="190"/>
      <c r="IMY88" s="190"/>
      <c r="IMZ88" s="190"/>
      <c r="INA88" s="190"/>
      <c r="INB88" s="190"/>
      <c r="INC88" s="190"/>
      <c r="IND88" s="190"/>
      <c r="INE88" s="190"/>
      <c r="INF88" s="190"/>
      <c r="ING88" s="190"/>
      <c r="INH88" s="190"/>
      <c r="INI88" s="190"/>
      <c r="INJ88" s="190"/>
      <c r="INK88" s="190"/>
      <c r="INL88" s="190"/>
      <c r="INM88" s="190"/>
      <c r="INN88" s="190"/>
      <c r="INO88" s="190"/>
      <c r="INP88" s="190"/>
      <c r="INQ88" s="190"/>
      <c r="INR88" s="190"/>
      <c r="INS88" s="190"/>
      <c r="INT88" s="190"/>
      <c r="INU88" s="190"/>
      <c r="INV88" s="190"/>
      <c r="INW88" s="190"/>
      <c r="INX88" s="190"/>
      <c r="INY88" s="190"/>
      <c r="INZ88" s="190"/>
      <c r="IOA88" s="190"/>
      <c r="IOB88" s="190"/>
      <c r="IOC88" s="190"/>
      <c r="IOD88" s="190"/>
      <c r="IOE88" s="190"/>
      <c r="IOF88" s="190"/>
      <c r="IOG88" s="190"/>
      <c r="IOH88" s="190"/>
      <c r="IOI88" s="190"/>
      <c r="IOJ88" s="190"/>
      <c r="IOK88" s="190"/>
      <c r="IOL88" s="190"/>
      <c r="IOM88" s="190"/>
      <c r="ION88" s="190"/>
      <c r="IOO88" s="190"/>
      <c r="IOP88" s="190"/>
      <c r="IOQ88" s="190"/>
      <c r="IOR88" s="190"/>
      <c r="IOS88" s="190"/>
      <c r="IOT88" s="190"/>
      <c r="IOU88" s="190"/>
      <c r="IOV88" s="190"/>
      <c r="IOW88" s="190"/>
      <c r="IOX88" s="190"/>
      <c r="IOY88" s="190"/>
      <c r="IOZ88" s="190"/>
      <c r="IPA88" s="190"/>
      <c r="IPB88" s="190"/>
      <c r="IPC88" s="190"/>
      <c r="IPD88" s="190"/>
      <c r="IPE88" s="190"/>
      <c r="IPF88" s="190"/>
      <c r="IPG88" s="190"/>
      <c r="IPH88" s="190"/>
      <c r="IPI88" s="190"/>
      <c r="IPJ88" s="190"/>
      <c r="IPK88" s="190"/>
      <c r="IPL88" s="190"/>
      <c r="IPM88" s="190"/>
      <c r="IPN88" s="190"/>
      <c r="IPO88" s="190"/>
      <c r="IPP88" s="190"/>
      <c r="IPQ88" s="190"/>
      <c r="IPR88" s="190"/>
      <c r="IPS88" s="190"/>
      <c r="IPT88" s="190"/>
      <c r="IPU88" s="190"/>
      <c r="IPV88" s="190"/>
      <c r="IPW88" s="190"/>
      <c r="IPX88" s="190"/>
      <c r="IPY88" s="190"/>
      <c r="IPZ88" s="190"/>
      <c r="IQA88" s="190"/>
      <c r="IQB88" s="190"/>
      <c r="IQC88" s="190"/>
      <c r="IQD88" s="190"/>
      <c r="IQE88" s="190"/>
      <c r="IQF88" s="190"/>
      <c r="IQG88" s="190"/>
      <c r="IQH88" s="190"/>
      <c r="IQI88" s="190"/>
      <c r="IQJ88" s="190"/>
      <c r="IQK88" s="190"/>
      <c r="IQL88" s="190"/>
      <c r="IQM88" s="190"/>
      <c r="IQN88" s="190"/>
      <c r="IQO88" s="190"/>
      <c r="IQP88" s="190"/>
      <c r="IQQ88" s="190"/>
      <c r="IQR88" s="190"/>
      <c r="IQS88" s="190"/>
      <c r="IQT88" s="190"/>
      <c r="IQU88" s="190"/>
      <c r="IQV88" s="190"/>
      <c r="IQW88" s="190"/>
      <c r="IQX88" s="190"/>
      <c r="IQY88" s="190"/>
      <c r="IQZ88" s="190"/>
      <c r="IRA88" s="190"/>
      <c r="IRB88" s="190"/>
      <c r="IRC88" s="190"/>
      <c r="IRD88" s="190"/>
      <c r="IRE88" s="190"/>
      <c r="IRF88" s="190"/>
      <c r="IRG88" s="190"/>
      <c r="IRH88" s="190"/>
      <c r="IRI88" s="190"/>
      <c r="IRJ88" s="190"/>
      <c r="IRK88" s="190"/>
      <c r="IRL88" s="190"/>
      <c r="IRM88" s="190"/>
      <c r="IRN88" s="190"/>
      <c r="IRO88" s="190"/>
      <c r="IRP88" s="190"/>
      <c r="IRQ88" s="190"/>
      <c r="IRR88" s="190"/>
      <c r="IRS88" s="190"/>
      <c r="IRT88" s="190"/>
      <c r="IRU88" s="190"/>
      <c r="IRV88" s="190"/>
      <c r="IRW88" s="190"/>
      <c r="IRX88" s="190"/>
      <c r="IRY88" s="190"/>
      <c r="IRZ88" s="190"/>
      <c r="ISA88" s="190"/>
      <c r="ISB88" s="190"/>
      <c r="ISC88" s="190"/>
      <c r="ISD88" s="190"/>
      <c r="ISE88" s="190"/>
      <c r="ISF88" s="190"/>
      <c r="ISG88" s="190"/>
      <c r="ISH88" s="190"/>
      <c r="ISI88" s="190"/>
      <c r="ISJ88" s="190"/>
      <c r="ISK88" s="190"/>
      <c r="ISL88" s="190"/>
      <c r="ISM88" s="190"/>
      <c r="ISN88" s="190"/>
      <c r="ISO88" s="190"/>
      <c r="ISP88" s="190"/>
      <c r="ISQ88" s="190"/>
      <c r="ISR88" s="190"/>
      <c r="ISS88" s="190"/>
      <c r="IST88" s="190"/>
      <c r="ISU88" s="190"/>
      <c r="ISV88" s="190"/>
      <c r="ISW88" s="190"/>
      <c r="ISX88" s="190"/>
      <c r="ISY88" s="190"/>
      <c r="ISZ88" s="190"/>
      <c r="ITA88" s="190"/>
      <c r="ITB88" s="190"/>
      <c r="ITC88" s="190"/>
      <c r="ITD88" s="190"/>
      <c r="ITE88" s="190"/>
      <c r="ITF88" s="190"/>
      <c r="ITG88" s="190"/>
      <c r="ITH88" s="190"/>
      <c r="ITI88" s="190"/>
      <c r="ITJ88" s="190"/>
      <c r="ITK88" s="190"/>
      <c r="ITL88" s="190"/>
      <c r="ITM88" s="190"/>
      <c r="ITN88" s="190"/>
      <c r="ITO88" s="190"/>
      <c r="ITP88" s="190"/>
      <c r="ITQ88" s="190"/>
      <c r="ITR88" s="190"/>
      <c r="ITS88" s="190"/>
      <c r="ITT88" s="190"/>
      <c r="ITU88" s="190"/>
      <c r="ITV88" s="190"/>
      <c r="ITW88" s="190"/>
      <c r="ITX88" s="190"/>
      <c r="ITY88" s="190"/>
      <c r="ITZ88" s="190"/>
      <c r="IUA88" s="190"/>
      <c r="IUB88" s="190"/>
      <c r="IUC88" s="190"/>
      <c r="IUD88" s="190"/>
      <c r="IUE88" s="190"/>
      <c r="IUF88" s="190"/>
      <c r="IUG88" s="190"/>
      <c r="IUH88" s="190"/>
      <c r="IUI88" s="190"/>
      <c r="IUJ88" s="190"/>
      <c r="IUK88" s="190"/>
      <c r="IUL88" s="190"/>
      <c r="IUM88" s="190"/>
      <c r="IUN88" s="190"/>
      <c r="IUO88" s="190"/>
      <c r="IUP88" s="190"/>
      <c r="IUQ88" s="190"/>
      <c r="IUR88" s="190"/>
      <c r="IUS88" s="190"/>
      <c r="IUT88" s="190"/>
      <c r="IUU88" s="190"/>
      <c r="IUV88" s="190"/>
      <c r="IUW88" s="190"/>
      <c r="IUX88" s="190"/>
      <c r="IUY88" s="190"/>
      <c r="IUZ88" s="190"/>
      <c r="IVA88" s="190"/>
      <c r="IVB88" s="190"/>
      <c r="IVC88" s="190"/>
      <c r="IVD88" s="190"/>
      <c r="IVE88" s="190"/>
      <c r="IVF88" s="190"/>
      <c r="IVG88" s="190"/>
      <c r="IVH88" s="190"/>
      <c r="IVI88" s="190"/>
      <c r="IVJ88" s="190"/>
      <c r="IVK88" s="190"/>
      <c r="IVL88" s="190"/>
      <c r="IVM88" s="190"/>
      <c r="IVN88" s="190"/>
      <c r="IVO88" s="190"/>
      <c r="IVP88" s="190"/>
      <c r="IVQ88" s="190"/>
      <c r="IVR88" s="190"/>
      <c r="IVS88" s="190"/>
      <c r="IVT88" s="190"/>
      <c r="IVU88" s="190"/>
      <c r="IVV88" s="190"/>
      <c r="IVW88" s="190"/>
      <c r="IVX88" s="190"/>
      <c r="IVY88" s="190"/>
      <c r="IVZ88" s="190"/>
      <c r="IWA88" s="190"/>
      <c r="IWB88" s="190"/>
      <c r="IWC88" s="190"/>
      <c r="IWD88" s="190"/>
      <c r="IWE88" s="190"/>
      <c r="IWF88" s="190"/>
      <c r="IWG88" s="190"/>
      <c r="IWH88" s="190"/>
      <c r="IWI88" s="190"/>
      <c r="IWJ88" s="190"/>
      <c r="IWK88" s="190"/>
      <c r="IWL88" s="190"/>
      <c r="IWM88" s="190"/>
      <c r="IWN88" s="190"/>
      <c r="IWO88" s="190"/>
      <c r="IWP88" s="190"/>
      <c r="IWQ88" s="190"/>
      <c r="IWR88" s="190"/>
      <c r="IWS88" s="190"/>
      <c r="IWT88" s="190"/>
      <c r="IWU88" s="190"/>
      <c r="IWV88" s="190"/>
      <c r="IWW88" s="190"/>
      <c r="IWX88" s="190"/>
      <c r="IWY88" s="190"/>
      <c r="IWZ88" s="190"/>
      <c r="IXA88" s="190"/>
      <c r="IXB88" s="190"/>
      <c r="IXC88" s="190"/>
      <c r="IXD88" s="190"/>
      <c r="IXE88" s="190"/>
      <c r="IXF88" s="190"/>
      <c r="IXG88" s="190"/>
      <c r="IXH88" s="190"/>
      <c r="IXI88" s="190"/>
      <c r="IXJ88" s="190"/>
      <c r="IXK88" s="190"/>
      <c r="IXL88" s="190"/>
      <c r="IXM88" s="190"/>
      <c r="IXN88" s="190"/>
      <c r="IXO88" s="190"/>
      <c r="IXP88" s="190"/>
      <c r="IXQ88" s="190"/>
      <c r="IXR88" s="190"/>
      <c r="IXS88" s="190"/>
      <c r="IXT88" s="190"/>
      <c r="IXU88" s="190"/>
      <c r="IXV88" s="190"/>
      <c r="IXW88" s="190"/>
      <c r="IXX88" s="190"/>
      <c r="IXY88" s="190"/>
      <c r="IXZ88" s="190"/>
      <c r="IYA88" s="190"/>
      <c r="IYB88" s="190"/>
      <c r="IYC88" s="190"/>
      <c r="IYD88" s="190"/>
      <c r="IYE88" s="190"/>
      <c r="IYF88" s="190"/>
      <c r="IYG88" s="190"/>
      <c r="IYH88" s="190"/>
      <c r="IYI88" s="190"/>
      <c r="IYJ88" s="190"/>
      <c r="IYK88" s="190"/>
      <c r="IYL88" s="190"/>
      <c r="IYM88" s="190"/>
      <c r="IYN88" s="190"/>
      <c r="IYO88" s="190"/>
      <c r="IYP88" s="190"/>
      <c r="IYQ88" s="190"/>
      <c r="IYR88" s="190"/>
      <c r="IYS88" s="190"/>
      <c r="IYT88" s="190"/>
      <c r="IYU88" s="190"/>
      <c r="IYV88" s="190"/>
      <c r="IYW88" s="190"/>
      <c r="IYX88" s="190"/>
      <c r="IYY88" s="190"/>
      <c r="IYZ88" s="190"/>
      <c r="IZA88" s="190"/>
      <c r="IZB88" s="190"/>
      <c r="IZC88" s="190"/>
      <c r="IZD88" s="190"/>
      <c r="IZE88" s="190"/>
      <c r="IZF88" s="190"/>
      <c r="IZG88" s="190"/>
      <c r="IZH88" s="190"/>
      <c r="IZI88" s="190"/>
      <c r="IZJ88" s="190"/>
      <c r="IZK88" s="190"/>
      <c r="IZL88" s="190"/>
      <c r="IZM88" s="190"/>
      <c r="IZN88" s="190"/>
      <c r="IZO88" s="190"/>
      <c r="IZP88" s="190"/>
      <c r="IZQ88" s="190"/>
      <c r="IZR88" s="190"/>
      <c r="IZS88" s="190"/>
      <c r="IZT88" s="190"/>
      <c r="IZU88" s="190"/>
      <c r="IZV88" s="190"/>
      <c r="IZW88" s="190"/>
      <c r="IZX88" s="190"/>
      <c r="IZY88" s="190"/>
      <c r="IZZ88" s="190"/>
      <c r="JAA88" s="190"/>
      <c r="JAB88" s="190"/>
      <c r="JAC88" s="190"/>
      <c r="JAD88" s="190"/>
      <c r="JAE88" s="190"/>
      <c r="JAF88" s="190"/>
      <c r="JAG88" s="190"/>
      <c r="JAH88" s="190"/>
      <c r="JAI88" s="190"/>
      <c r="JAJ88" s="190"/>
      <c r="JAK88" s="190"/>
      <c r="JAL88" s="190"/>
      <c r="JAM88" s="190"/>
      <c r="JAN88" s="190"/>
      <c r="JAO88" s="190"/>
      <c r="JAP88" s="190"/>
      <c r="JAQ88" s="190"/>
      <c r="JAR88" s="190"/>
      <c r="JAS88" s="190"/>
      <c r="JAT88" s="190"/>
      <c r="JAU88" s="190"/>
      <c r="JAV88" s="190"/>
      <c r="JAW88" s="190"/>
      <c r="JAX88" s="190"/>
      <c r="JAY88" s="190"/>
      <c r="JAZ88" s="190"/>
      <c r="JBA88" s="190"/>
      <c r="JBB88" s="190"/>
      <c r="JBC88" s="190"/>
      <c r="JBD88" s="190"/>
      <c r="JBE88" s="190"/>
      <c r="JBF88" s="190"/>
      <c r="JBG88" s="190"/>
      <c r="JBH88" s="190"/>
      <c r="JBI88" s="190"/>
      <c r="JBJ88" s="190"/>
      <c r="JBK88" s="190"/>
      <c r="JBL88" s="190"/>
      <c r="JBM88" s="190"/>
      <c r="JBN88" s="190"/>
      <c r="JBO88" s="190"/>
      <c r="JBP88" s="190"/>
      <c r="JBQ88" s="190"/>
      <c r="JBR88" s="190"/>
      <c r="JBS88" s="190"/>
      <c r="JBT88" s="190"/>
      <c r="JBU88" s="190"/>
      <c r="JBV88" s="190"/>
      <c r="JBW88" s="190"/>
      <c r="JBX88" s="190"/>
      <c r="JBY88" s="190"/>
      <c r="JBZ88" s="190"/>
      <c r="JCA88" s="190"/>
      <c r="JCB88" s="190"/>
      <c r="JCC88" s="190"/>
      <c r="JCD88" s="190"/>
      <c r="JCE88" s="190"/>
      <c r="JCF88" s="190"/>
      <c r="JCG88" s="190"/>
      <c r="JCH88" s="190"/>
      <c r="JCI88" s="190"/>
      <c r="JCJ88" s="190"/>
      <c r="JCK88" s="190"/>
      <c r="JCL88" s="190"/>
      <c r="JCM88" s="190"/>
      <c r="JCN88" s="190"/>
      <c r="JCO88" s="190"/>
      <c r="JCP88" s="190"/>
      <c r="JCQ88" s="190"/>
      <c r="JCR88" s="190"/>
      <c r="JCS88" s="190"/>
      <c r="JCT88" s="190"/>
      <c r="JCU88" s="190"/>
      <c r="JCV88" s="190"/>
      <c r="JCW88" s="190"/>
      <c r="JCX88" s="190"/>
      <c r="JCY88" s="190"/>
      <c r="JCZ88" s="190"/>
      <c r="JDA88" s="190"/>
      <c r="JDB88" s="190"/>
      <c r="JDC88" s="190"/>
      <c r="JDD88" s="190"/>
      <c r="JDE88" s="190"/>
      <c r="JDF88" s="190"/>
      <c r="JDG88" s="190"/>
      <c r="JDH88" s="190"/>
      <c r="JDI88" s="190"/>
      <c r="JDJ88" s="190"/>
      <c r="JDK88" s="190"/>
      <c r="JDL88" s="190"/>
      <c r="JDM88" s="190"/>
      <c r="JDN88" s="190"/>
      <c r="JDO88" s="190"/>
      <c r="JDP88" s="190"/>
      <c r="JDQ88" s="190"/>
      <c r="JDR88" s="190"/>
      <c r="JDS88" s="190"/>
      <c r="JDT88" s="190"/>
      <c r="JDU88" s="190"/>
      <c r="JDV88" s="190"/>
      <c r="JDW88" s="190"/>
      <c r="JDX88" s="190"/>
      <c r="JDY88" s="190"/>
      <c r="JDZ88" s="190"/>
      <c r="JEA88" s="190"/>
      <c r="JEB88" s="190"/>
      <c r="JEC88" s="190"/>
      <c r="JED88" s="190"/>
      <c r="JEE88" s="190"/>
      <c r="JEF88" s="190"/>
      <c r="JEG88" s="190"/>
      <c r="JEH88" s="190"/>
      <c r="JEI88" s="190"/>
      <c r="JEJ88" s="190"/>
      <c r="JEK88" s="190"/>
      <c r="JEL88" s="190"/>
      <c r="JEM88" s="190"/>
      <c r="JEN88" s="190"/>
      <c r="JEO88" s="190"/>
      <c r="JEP88" s="190"/>
      <c r="JEQ88" s="190"/>
      <c r="JER88" s="190"/>
      <c r="JES88" s="190"/>
      <c r="JET88" s="190"/>
      <c r="JEU88" s="190"/>
      <c r="JEV88" s="190"/>
      <c r="JEW88" s="190"/>
      <c r="JEX88" s="190"/>
      <c r="JEY88" s="190"/>
      <c r="JEZ88" s="190"/>
      <c r="JFA88" s="190"/>
      <c r="JFB88" s="190"/>
      <c r="JFC88" s="190"/>
      <c r="JFD88" s="190"/>
      <c r="JFE88" s="190"/>
      <c r="JFF88" s="190"/>
      <c r="JFG88" s="190"/>
      <c r="JFH88" s="190"/>
      <c r="JFI88" s="190"/>
      <c r="JFJ88" s="190"/>
      <c r="JFK88" s="190"/>
      <c r="JFL88" s="190"/>
      <c r="JFM88" s="190"/>
      <c r="JFN88" s="190"/>
      <c r="JFO88" s="190"/>
      <c r="JFP88" s="190"/>
      <c r="JFQ88" s="190"/>
      <c r="JFR88" s="190"/>
      <c r="JFS88" s="190"/>
      <c r="JFT88" s="190"/>
      <c r="JFU88" s="190"/>
      <c r="JFV88" s="190"/>
      <c r="JFW88" s="190"/>
      <c r="JFX88" s="190"/>
      <c r="JFY88" s="190"/>
      <c r="JFZ88" s="190"/>
      <c r="JGA88" s="190"/>
      <c r="JGB88" s="190"/>
      <c r="JGC88" s="190"/>
      <c r="JGD88" s="190"/>
      <c r="JGE88" s="190"/>
      <c r="JGF88" s="190"/>
      <c r="JGG88" s="190"/>
      <c r="JGH88" s="190"/>
      <c r="JGI88" s="190"/>
      <c r="JGJ88" s="190"/>
      <c r="JGK88" s="190"/>
      <c r="JGL88" s="190"/>
      <c r="JGM88" s="190"/>
      <c r="JGN88" s="190"/>
      <c r="JGO88" s="190"/>
      <c r="JGP88" s="190"/>
      <c r="JGQ88" s="190"/>
      <c r="JGR88" s="190"/>
      <c r="JGS88" s="190"/>
      <c r="JGT88" s="190"/>
      <c r="JGU88" s="190"/>
      <c r="JGV88" s="190"/>
      <c r="JGW88" s="190"/>
      <c r="JGX88" s="190"/>
      <c r="JGY88" s="190"/>
      <c r="JGZ88" s="190"/>
      <c r="JHA88" s="190"/>
      <c r="JHB88" s="190"/>
      <c r="JHC88" s="190"/>
      <c r="JHD88" s="190"/>
      <c r="JHE88" s="190"/>
      <c r="JHF88" s="190"/>
      <c r="JHG88" s="190"/>
      <c r="JHH88" s="190"/>
      <c r="JHI88" s="190"/>
      <c r="JHJ88" s="190"/>
      <c r="JHK88" s="190"/>
      <c r="JHL88" s="190"/>
      <c r="JHM88" s="190"/>
      <c r="JHN88" s="190"/>
      <c r="JHO88" s="190"/>
      <c r="JHP88" s="190"/>
      <c r="JHQ88" s="190"/>
      <c r="JHR88" s="190"/>
      <c r="JHS88" s="190"/>
      <c r="JHT88" s="190"/>
      <c r="JHU88" s="190"/>
      <c r="JHV88" s="190"/>
      <c r="JHW88" s="190"/>
      <c r="JHX88" s="190"/>
      <c r="JHY88" s="190"/>
      <c r="JHZ88" s="190"/>
      <c r="JIA88" s="190"/>
      <c r="JIB88" s="190"/>
      <c r="JIC88" s="190"/>
      <c r="JID88" s="190"/>
      <c r="JIE88" s="190"/>
      <c r="JIF88" s="190"/>
      <c r="JIG88" s="190"/>
      <c r="JIH88" s="190"/>
      <c r="JII88" s="190"/>
      <c r="JIJ88" s="190"/>
      <c r="JIK88" s="190"/>
      <c r="JIL88" s="190"/>
      <c r="JIM88" s="190"/>
      <c r="JIN88" s="190"/>
      <c r="JIO88" s="190"/>
      <c r="JIP88" s="190"/>
      <c r="JIQ88" s="190"/>
      <c r="JIR88" s="190"/>
      <c r="JIS88" s="190"/>
      <c r="JIT88" s="190"/>
      <c r="JIU88" s="190"/>
      <c r="JIV88" s="190"/>
      <c r="JIW88" s="190"/>
      <c r="JIX88" s="190"/>
      <c r="JIY88" s="190"/>
      <c r="JIZ88" s="190"/>
      <c r="JJA88" s="190"/>
      <c r="JJB88" s="190"/>
      <c r="JJC88" s="190"/>
      <c r="JJD88" s="190"/>
      <c r="JJE88" s="190"/>
      <c r="JJF88" s="190"/>
      <c r="JJG88" s="190"/>
      <c r="JJH88" s="190"/>
      <c r="JJI88" s="190"/>
      <c r="JJJ88" s="190"/>
      <c r="JJK88" s="190"/>
      <c r="JJL88" s="190"/>
      <c r="JJM88" s="190"/>
      <c r="JJN88" s="190"/>
      <c r="JJO88" s="190"/>
      <c r="JJP88" s="190"/>
      <c r="JJQ88" s="190"/>
      <c r="JJR88" s="190"/>
      <c r="JJS88" s="190"/>
      <c r="JJT88" s="190"/>
      <c r="JJU88" s="190"/>
      <c r="JJV88" s="190"/>
      <c r="JJW88" s="190"/>
      <c r="JJX88" s="190"/>
      <c r="JJY88" s="190"/>
      <c r="JJZ88" s="190"/>
      <c r="JKA88" s="190"/>
      <c r="JKB88" s="190"/>
      <c r="JKC88" s="190"/>
      <c r="JKD88" s="190"/>
      <c r="JKE88" s="190"/>
      <c r="JKF88" s="190"/>
      <c r="JKG88" s="190"/>
      <c r="JKH88" s="190"/>
      <c r="JKI88" s="190"/>
      <c r="JKJ88" s="190"/>
      <c r="JKK88" s="190"/>
      <c r="JKL88" s="190"/>
      <c r="JKM88" s="190"/>
      <c r="JKN88" s="190"/>
      <c r="JKO88" s="190"/>
      <c r="JKP88" s="190"/>
      <c r="JKQ88" s="190"/>
      <c r="JKR88" s="190"/>
      <c r="JKS88" s="190"/>
      <c r="JKT88" s="190"/>
      <c r="JKU88" s="190"/>
      <c r="JKV88" s="190"/>
      <c r="JKW88" s="190"/>
      <c r="JKX88" s="190"/>
      <c r="JKY88" s="190"/>
      <c r="JKZ88" s="190"/>
      <c r="JLA88" s="190"/>
      <c r="JLB88" s="190"/>
      <c r="JLC88" s="190"/>
      <c r="JLD88" s="190"/>
      <c r="JLE88" s="190"/>
      <c r="JLF88" s="190"/>
      <c r="JLG88" s="190"/>
      <c r="JLH88" s="190"/>
      <c r="JLI88" s="190"/>
      <c r="JLJ88" s="190"/>
      <c r="JLK88" s="190"/>
      <c r="JLL88" s="190"/>
      <c r="JLM88" s="190"/>
      <c r="JLN88" s="190"/>
      <c r="JLO88" s="190"/>
      <c r="JLP88" s="190"/>
      <c r="JLQ88" s="190"/>
      <c r="JLR88" s="190"/>
      <c r="JLS88" s="190"/>
      <c r="JLT88" s="190"/>
      <c r="JLU88" s="190"/>
      <c r="JLV88" s="190"/>
      <c r="JLW88" s="190"/>
      <c r="JLX88" s="190"/>
      <c r="JLY88" s="190"/>
      <c r="JLZ88" s="190"/>
      <c r="JMA88" s="190"/>
      <c r="JMB88" s="190"/>
      <c r="JMC88" s="190"/>
      <c r="JMD88" s="190"/>
      <c r="JME88" s="190"/>
      <c r="JMF88" s="190"/>
      <c r="JMG88" s="190"/>
      <c r="JMH88" s="190"/>
      <c r="JMI88" s="190"/>
      <c r="JMJ88" s="190"/>
      <c r="JMK88" s="190"/>
      <c r="JML88" s="190"/>
      <c r="JMM88" s="190"/>
      <c r="JMN88" s="190"/>
      <c r="JMO88" s="190"/>
      <c r="JMP88" s="190"/>
      <c r="JMQ88" s="190"/>
      <c r="JMR88" s="190"/>
      <c r="JMS88" s="190"/>
      <c r="JMT88" s="190"/>
      <c r="JMU88" s="190"/>
      <c r="JMV88" s="190"/>
      <c r="JMW88" s="190"/>
      <c r="JMX88" s="190"/>
      <c r="JMY88" s="190"/>
      <c r="JMZ88" s="190"/>
      <c r="JNA88" s="190"/>
      <c r="JNB88" s="190"/>
      <c r="JNC88" s="190"/>
      <c r="JND88" s="190"/>
      <c r="JNE88" s="190"/>
      <c r="JNF88" s="190"/>
      <c r="JNG88" s="190"/>
      <c r="JNH88" s="190"/>
      <c r="JNI88" s="190"/>
      <c r="JNJ88" s="190"/>
      <c r="JNK88" s="190"/>
      <c r="JNL88" s="190"/>
      <c r="JNM88" s="190"/>
      <c r="JNN88" s="190"/>
      <c r="JNO88" s="190"/>
      <c r="JNP88" s="190"/>
      <c r="JNQ88" s="190"/>
      <c r="JNR88" s="190"/>
      <c r="JNS88" s="190"/>
      <c r="JNT88" s="190"/>
      <c r="JNU88" s="190"/>
      <c r="JNV88" s="190"/>
      <c r="JNW88" s="190"/>
      <c r="JNX88" s="190"/>
      <c r="JNY88" s="190"/>
      <c r="JNZ88" s="190"/>
      <c r="JOA88" s="190"/>
      <c r="JOB88" s="190"/>
      <c r="JOC88" s="190"/>
      <c r="JOD88" s="190"/>
      <c r="JOE88" s="190"/>
      <c r="JOF88" s="190"/>
      <c r="JOG88" s="190"/>
      <c r="JOH88" s="190"/>
      <c r="JOI88" s="190"/>
      <c r="JOJ88" s="190"/>
      <c r="JOK88" s="190"/>
      <c r="JOL88" s="190"/>
      <c r="JOM88" s="190"/>
      <c r="JON88" s="190"/>
      <c r="JOO88" s="190"/>
      <c r="JOP88" s="190"/>
      <c r="JOQ88" s="190"/>
      <c r="JOR88" s="190"/>
      <c r="JOS88" s="190"/>
      <c r="JOT88" s="190"/>
      <c r="JOU88" s="190"/>
      <c r="JOV88" s="190"/>
      <c r="JOW88" s="190"/>
      <c r="JOX88" s="190"/>
      <c r="JOY88" s="190"/>
      <c r="JOZ88" s="190"/>
      <c r="JPA88" s="190"/>
      <c r="JPB88" s="190"/>
      <c r="JPC88" s="190"/>
      <c r="JPD88" s="190"/>
      <c r="JPE88" s="190"/>
      <c r="JPF88" s="190"/>
      <c r="JPG88" s="190"/>
      <c r="JPH88" s="190"/>
      <c r="JPI88" s="190"/>
      <c r="JPJ88" s="190"/>
      <c r="JPK88" s="190"/>
      <c r="JPL88" s="190"/>
      <c r="JPM88" s="190"/>
      <c r="JPN88" s="190"/>
      <c r="JPO88" s="190"/>
      <c r="JPP88" s="190"/>
      <c r="JPQ88" s="190"/>
      <c r="JPR88" s="190"/>
      <c r="JPS88" s="190"/>
      <c r="JPT88" s="190"/>
      <c r="JPU88" s="190"/>
      <c r="JPV88" s="190"/>
      <c r="JPW88" s="190"/>
      <c r="JPX88" s="190"/>
      <c r="JPY88" s="190"/>
      <c r="JPZ88" s="190"/>
      <c r="JQA88" s="190"/>
      <c r="JQB88" s="190"/>
      <c r="JQC88" s="190"/>
      <c r="JQD88" s="190"/>
      <c r="JQE88" s="190"/>
      <c r="JQF88" s="190"/>
      <c r="JQG88" s="190"/>
      <c r="JQH88" s="190"/>
      <c r="JQI88" s="190"/>
      <c r="JQJ88" s="190"/>
      <c r="JQK88" s="190"/>
      <c r="JQL88" s="190"/>
      <c r="JQM88" s="190"/>
      <c r="JQN88" s="190"/>
      <c r="JQO88" s="190"/>
      <c r="JQP88" s="190"/>
      <c r="JQQ88" s="190"/>
      <c r="JQR88" s="190"/>
      <c r="JQS88" s="190"/>
      <c r="JQT88" s="190"/>
      <c r="JQU88" s="190"/>
      <c r="JQV88" s="190"/>
      <c r="JQW88" s="190"/>
      <c r="JQX88" s="190"/>
      <c r="JQY88" s="190"/>
      <c r="JQZ88" s="190"/>
      <c r="JRA88" s="190"/>
      <c r="JRB88" s="190"/>
      <c r="JRC88" s="190"/>
      <c r="JRD88" s="190"/>
      <c r="JRE88" s="190"/>
      <c r="JRF88" s="190"/>
      <c r="JRG88" s="190"/>
      <c r="JRH88" s="190"/>
      <c r="JRI88" s="190"/>
      <c r="JRJ88" s="190"/>
      <c r="JRK88" s="190"/>
      <c r="JRL88" s="190"/>
      <c r="JRM88" s="190"/>
      <c r="JRN88" s="190"/>
      <c r="JRO88" s="190"/>
      <c r="JRP88" s="190"/>
      <c r="JRQ88" s="190"/>
      <c r="JRR88" s="190"/>
      <c r="JRS88" s="190"/>
      <c r="JRT88" s="190"/>
      <c r="JRU88" s="190"/>
      <c r="JRV88" s="190"/>
      <c r="JRW88" s="190"/>
      <c r="JRX88" s="190"/>
      <c r="JRY88" s="190"/>
      <c r="JRZ88" s="190"/>
      <c r="JSA88" s="190"/>
      <c r="JSB88" s="190"/>
      <c r="JSC88" s="190"/>
      <c r="JSD88" s="190"/>
      <c r="JSE88" s="190"/>
      <c r="JSF88" s="190"/>
      <c r="JSG88" s="190"/>
      <c r="JSH88" s="190"/>
      <c r="JSI88" s="190"/>
      <c r="JSJ88" s="190"/>
      <c r="JSK88" s="190"/>
      <c r="JSL88" s="190"/>
      <c r="JSM88" s="190"/>
      <c r="JSN88" s="190"/>
      <c r="JSO88" s="190"/>
      <c r="JSP88" s="190"/>
      <c r="JSQ88" s="190"/>
      <c r="JSR88" s="190"/>
      <c r="JSS88" s="190"/>
      <c r="JST88" s="190"/>
      <c r="JSU88" s="190"/>
      <c r="JSV88" s="190"/>
      <c r="JSW88" s="190"/>
      <c r="JSX88" s="190"/>
      <c r="JSY88" s="190"/>
      <c r="JSZ88" s="190"/>
      <c r="JTA88" s="190"/>
      <c r="JTB88" s="190"/>
      <c r="JTC88" s="190"/>
      <c r="JTD88" s="190"/>
      <c r="JTE88" s="190"/>
      <c r="JTF88" s="190"/>
      <c r="JTG88" s="190"/>
      <c r="JTH88" s="190"/>
      <c r="JTI88" s="190"/>
      <c r="JTJ88" s="190"/>
      <c r="JTK88" s="190"/>
      <c r="JTL88" s="190"/>
      <c r="JTM88" s="190"/>
      <c r="JTN88" s="190"/>
      <c r="JTO88" s="190"/>
      <c r="JTP88" s="190"/>
      <c r="JTQ88" s="190"/>
      <c r="JTR88" s="190"/>
      <c r="JTS88" s="190"/>
      <c r="JTT88" s="190"/>
      <c r="JTU88" s="190"/>
      <c r="JTV88" s="190"/>
      <c r="JTW88" s="190"/>
      <c r="JTX88" s="190"/>
      <c r="JTY88" s="190"/>
      <c r="JTZ88" s="190"/>
      <c r="JUA88" s="190"/>
      <c r="JUB88" s="190"/>
      <c r="JUC88" s="190"/>
      <c r="JUD88" s="190"/>
      <c r="JUE88" s="190"/>
      <c r="JUF88" s="190"/>
      <c r="JUG88" s="190"/>
      <c r="JUH88" s="190"/>
      <c r="JUI88" s="190"/>
      <c r="JUJ88" s="190"/>
      <c r="JUK88" s="190"/>
      <c r="JUL88" s="190"/>
      <c r="JUM88" s="190"/>
      <c r="JUN88" s="190"/>
      <c r="JUO88" s="190"/>
      <c r="JUP88" s="190"/>
      <c r="JUQ88" s="190"/>
      <c r="JUR88" s="190"/>
      <c r="JUS88" s="190"/>
      <c r="JUT88" s="190"/>
      <c r="JUU88" s="190"/>
      <c r="JUV88" s="190"/>
      <c r="JUW88" s="190"/>
      <c r="JUX88" s="190"/>
      <c r="JUY88" s="190"/>
      <c r="JUZ88" s="190"/>
      <c r="JVA88" s="190"/>
      <c r="JVB88" s="190"/>
      <c r="JVC88" s="190"/>
      <c r="JVD88" s="190"/>
      <c r="JVE88" s="190"/>
      <c r="JVF88" s="190"/>
      <c r="JVG88" s="190"/>
      <c r="JVH88" s="190"/>
      <c r="JVI88" s="190"/>
      <c r="JVJ88" s="190"/>
      <c r="JVK88" s="190"/>
      <c r="JVL88" s="190"/>
      <c r="JVM88" s="190"/>
      <c r="JVN88" s="190"/>
      <c r="JVO88" s="190"/>
      <c r="JVP88" s="190"/>
      <c r="JVQ88" s="190"/>
      <c r="JVR88" s="190"/>
      <c r="JVS88" s="190"/>
      <c r="JVT88" s="190"/>
      <c r="JVU88" s="190"/>
      <c r="JVV88" s="190"/>
      <c r="JVW88" s="190"/>
      <c r="JVX88" s="190"/>
      <c r="JVY88" s="190"/>
      <c r="JVZ88" s="190"/>
      <c r="JWA88" s="190"/>
      <c r="JWB88" s="190"/>
      <c r="JWC88" s="190"/>
      <c r="JWD88" s="190"/>
      <c r="JWE88" s="190"/>
      <c r="JWF88" s="190"/>
      <c r="JWG88" s="190"/>
      <c r="JWH88" s="190"/>
      <c r="JWI88" s="190"/>
      <c r="JWJ88" s="190"/>
      <c r="JWK88" s="190"/>
      <c r="JWL88" s="190"/>
      <c r="JWM88" s="190"/>
      <c r="JWN88" s="190"/>
      <c r="JWO88" s="190"/>
      <c r="JWP88" s="190"/>
      <c r="JWQ88" s="190"/>
      <c r="JWR88" s="190"/>
      <c r="JWS88" s="190"/>
      <c r="JWT88" s="190"/>
      <c r="JWU88" s="190"/>
      <c r="JWV88" s="190"/>
      <c r="JWW88" s="190"/>
      <c r="JWX88" s="190"/>
      <c r="JWY88" s="190"/>
      <c r="JWZ88" s="190"/>
      <c r="JXA88" s="190"/>
      <c r="JXB88" s="190"/>
      <c r="JXC88" s="190"/>
      <c r="JXD88" s="190"/>
      <c r="JXE88" s="190"/>
      <c r="JXF88" s="190"/>
      <c r="JXG88" s="190"/>
      <c r="JXH88" s="190"/>
      <c r="JXI88" s="190"/>
      <c r="JXJ88" s="190"/>
      <c r="JXK88" s="190"/>
      <c r="JXL88" s="190"/>
      <c r="JXM88" s="190"/>
      <c r="JXN88" s="190"/>
      <c r="JXO88" s="190"/>
      <c r="JXP88" s="190"/>
      <c r="JXQ88" s="190"/>
      <c r="JXR88" s="190"/>
      <c r="JXS88" s="190"/>
      <c r="JXT88" s="190"/>
      <c r="JXU88" s="190"/>
      <c r="JXV88" s="190"/>
      <c r="JXW88" s="190"/>
      <c r="JXX88" s="190"/>
      <c r="JXY88" s="190"/>
      <c r="JXZ88" s="190"/>
      <c r="JYA88" s="190"/>
      <c r="JYB88" s="190"/>
      <c r="JYC88" s="190"/>
      <c r="JYD88" s="190"/>
      <c r="JYE88" s="190"/>
      <c r="JYF88" s="190"/>
      <c r="JYG88" s="190"/>
      <c r="JYH88" s="190"/>
      <c r="JYI88" s="190"/>
      <c r="JYJ88" s="190"/>
      <c r="JYK88" s="190"/>
      <c r="JYL88" s="190"/>
      <c r="JYM88" s="190"/>
      <c r="JYN88" s="190"/>
      <c r="JYO88" s="190"/>
      <c r="JYP88" s="190"/>
      <c r="JYQ88" s="190"/>
      <c r="JYR88" s="190"/>
      <c r="JYS88" s="190"/>
      <c r="JYT88" s="190"/>
      <c r="JYU88" s="190"/>
      <c r="JYV88" s="190"/>
      <c r="JYW88" s="190"/>
      <c r="JYX88" s="190"/>
      <c r="JYY88" s="190"/>
      <c r="JYZ88" s="190"/>
      <c r="JZA88" s="190"/>
      <c r="JZB88" s="190"/>
      <c r="JZC88" s="190"/>
      <c r="JZD88" s="190"/>
      <c r="JZE88" s="190"/>
      <c r="JZF88" s="190"/>
      <c r="JZG88" s="190"/>
      <c r="JZH88" s="190"/>
      <c r="JZI88" s="190"/>
      <c r="JZJ88" s="190"/>
      <c r="JZK88" s="190"/>
      <c r="JZL88" s="190"/>
      <c r="JZM88" s="190"/>
      <c r="JZN88" s="190"/>
      <c r="JZO88" s="190"/>
      <c r="JZP88" s="190"/>
      <c r="JZQ88" s="190"/>
      <c r="JZR88" s="190"/>
      <c r="JZS88" s="190"/>
      <c r="JZT88" s="190"/>
      <c r="JZU88" s="190"/>
      <c r="JZV88" s="190"/>
      <c r="JZW88" s="190"/>
      <c r="JZX88" s="190"/>
      <c r="JZY88" s="190"/>
      <c r="JZZ88" s="190"/>
      <c r="KAA88" s="190"/>
      <c r="KAB88" s="190"/>
      <c r="KAC88" s="190"/>
      <c r="KAD88" s="190"/>
      <c r="KAE88" s="190"/>
      <c r="KAF88" s="190"/>
      <c r="KAG88" s="190"/>
      <c r="KAH88" s="190"/>
      <c r="KAI88" s="190"/>
      <c r="KAJ88" s="190"/>
      <c r="KAK88" s="190"/>
      <c r="KAL88" s="190"/>
      <c r="KAM88" s="190"/>
      <c r="KAN88" s="190"/>
      <c r="KAO88" s="190"/>
      <c r="KAP88" s="190"/>
      <c r="KAQ88" s="190"/>
      <c r="KAR88" s="190"/>
      <c r="KAS88" s="190"/>
      <c r="KAT88" s="190"/>
      <c r="KAU88" s="190"/>
      <c r="KAV88" s="190"/>
      <c r="KAW88" s="190"/>
      <c r="KAX88" s="190"/>
      <c r="KAY88" s="190"/>
      <c r="KAZ88" s="190"/>
      <c r="KBA88" s="190"/>
      <c r="KBB88" s="190"/>
      <c r="KBC88" s="190"/>
      <c r="KBD88" s="190"/>
      <c r="KBE88" s="190"/>
      <c r="KBF88" s="190"/>
      <c r="KBG88" s="190"/>
      <c r="KBH88" s="190"/>
      <c r="KBI88" s="190"/>
      <c r="KBJ88" s="190"/>
      <c r="KBK88" s="190"/>
      <c r="KBL88" s="190"/>
      <c r="KBM88" s="190"/>
      <c r="KBN88" s="190"/>
      <c r="KBO88" s="190"/>
      <c r="KBP88" s="190"/>
      <c r="KBQ88" s="190"/>
      <c r="KBR88" s="190"/>
      <c r="KBS88" s="190"/>
      <c r="KBT88" s="190"/>
      <c r="KBU88" s="190"/>
      <c r="KBV88" s="190"/>
      <c r="KBW88" s="190"/>
      <c r="KBX88" s="190"/>
      <c r="KBY88" s="190"/>
      <c r="KBZ88" s="190"/>
      <c r="KCA88" s="190"/>
      <c r="KCB88" s="190"/>
      <c r="KCC88" s="190"/>
      <c r="KCD88" s="190"/>
      <c r="KCE88" s="190"/>
      <c r="KCF88" s="190"/>
      <c r="KCG88" s="190"/>
      <c r="KCH88" s="190"/>
      <c r="KCI88" s="190"/>
      <c r="KCJ88" s="190"/>
      <c r="KCK88" s="190"/>
      <c r="KCL88" s="190"/>
      <c r="KCM88" s="190"/>
      <c r="KCN88" s="190"/>
      <c r="KCO88" s="190"/>
      <c r="KCP88" s="190"/>
      <c r="KCQ88" s="190"/>
      <c r="KCR88" s="190"/>
      <c r="KCS88" s="190"/>
      <c r="KCT88" s="190"/>
      <c r="KCU88" s="190"/>
      <c r="KCV88" s="190"/>
      <c r="KCW88" s="190"/>
      <c r="KCX88" s="190"/>
      <c r="KCY88" s="190"/>
      <c r="KCZ88" s="190"/>
      <c r="KDA88" s="190"/>
      <c r="KDB88" s="190"/>
      <c r="KDC88" s="190"/>
      <c r="KDD88" s="190"/>
      <c r="KDE88" s="190"/>
      <c r="KDF88" s="190"/>
      <c r="KDG88" s="190"/>
      <c r="KDH88" s="190"/>
      <c r="KDI88" s="190"/>
      <c r="KDJ88" s="190"/>
      <c r="KDK88" s="190"/>
      <c r="KDL88" s="190"/>
      <c r="KDM88" s="190"/>
      <c r="KDN88" s="190"/>
      <c r="KDO88" s="190"/>
      <c r="KDP88" s="190"/>
      <c r="KDQ88" s="190"/>
      <c r="KDR88" s="190"/>
      <c r="KDS88" s="190"/>
      <c r="KDT88" s="190"/>
      <c r="KDU88" s="190"/>
      <c r="KDV88" s="190"/>
      <c r="KDW88" s="190"/>
      <c r="KDX88" s="190"/>
      <c r="KDY88" s="190"/>
      <c r="KDZ88" s="190"/>
      <c r="KEA88" s="190"/>
      <c r="KEB88" s="190"/>
      <c r="KEC88" s="190"/>
      <c r="KED88" s="190"/>
      <c r="KEE88" s="190"/>
      <c r="KEF88" s="190"/>
      <c r="KEG88" s="190"/>
      <c r="KEH88" s="190"/>
      <c r="KEI88" s="190"/>
      <c r="KEJ88" s="190"/>
      <c r="KEK88" s="190"/>
      <c r="KEL88" s="190"/>
      <c r="KEM88" s="190"/>
      <c r="KEN88" s="190"/>
      <c r="KEO88" s="190"/>
      <c r="KEP88" s="190"/>
      <c r="KEQ88" s="190"/>
      <c r="KER88" s="190"/>
      <c r="KES88" s="190"/>
      <c r="KET88" s="190"/>
      <c r="KEU88" s="190"/>
      <c r="KEV88" s="190"/>
      <c r="KEW88" s="190"/>
      <c r="KEX88" s="190"/>
      <c r="KEY88" s="190"/>
      <c r="KEZ88" s="190"/>
      <c r="KFA88" s="190"/>
      <c r="KFB88" s="190"/>
      <c r="KFC88" s="190"/>
      <c r="KFD88" s="190"/>
      <c r="KFE88" s="190"/>
      <c r="KFF88" s="190"/>
      <c r="KFG88" s="190"/>
      <c r="KFH88" s="190"/>
      <c r="KFI88" s="190"/>
      <c r="KFJ88" s="190"/>
      <c r="KFK88" s="190"/>
      <c r="KFL88" s="190"/>
      <c r="KFM88" s="190"/>
      <c r="KFN88" s="190"/>
      <c r="KFO88" s="190"/>
      <c r="KFP88" s="190"/>
      <c r="KFQ88" s="190"/>
      <c r="KFR88" s="190"/>
      <c r="KFS88" s="190"/>
      <c r="KFT88" s="190"/>
      <c r="KFU88" s="190"/>
      <c r="KFV88" s="190"/>
      <c r="KFW88" s="190"/>
      <c r="KFX88" s="190"/>
      <c r="KFY88" s="190"/>
      <c r="KFZ88" s="190"/>
      <c r="KGA88" s="190"/>
      <c r="KGB88" s="190"/>
      <c r="KGC88" s="190"/>
      <c r="KGD88" s="190"/>
      <c r="KGE88" s="190"/>
      <c r="KGF88" s="190"/>
      <c r="KGG88" s="190"/>
      <c r="KGH88" s="190"/>
      <c r="KGI88" s="190"/>
      <c r="KGJ88" s="190"/>
      <c r="KGK88" s="190"/>
      <c r="KGL88" s="190"/>
      <c r="KGM88" s="190"/>
      <c r="KGN88" s="190"/>
      <c r="KGO88" s="190"/>
      <c r="KGP88" s="190"/>
      <c r="KGQ88" s="190"/>
      <c r="KGR88" s="190"/>
      <c r="KGS88" s="190"/>
      <c r="KGT88" s="190"/>
      <c r="KGU88" s="190"/>
      <c r="KGV88" s="190"/>
      <c r="KGW88" s="190"/>
      <c r="KGX88" s="190"/>
      <c r="KGY88" s="190"/>
      <c r="KGZ88" s="190"/>
      <c r="KHA88" s="190"/>
      <c r="KHB88" s="190"/>
      <c r="KHC88" s="190"/>
      <c r="KHD88" s="190"/>
      <c r="KHE88" s="190"/>
      <c r="KHF88" s="190"/>
      <c r="KHG88" s="190"/>
      <c r="KHH88" s="190"/>
      <c r="KHI88" s="190"/>
      <c r="KHJ88" s="190"/>
      <c r="KHK88" s="190"/>
      <c r="KHL88" s="190"/>
      <c r="KHM88" s="190"/>
      <c r="KHN88" s="190"/>
      <c r="KHO88" s="190"/>
      <c r="KHP88" s="190"/>
      <c r="KHQ88" s="190"/>
      <c r="KHR88" s="190"/>
      <c r="KHS88" s="190"/>
      <c r="KHT88" s="190"/>
      <c r="KHU88" s="190"/>
      <c r="KHV88" s="190"/>
      <c r="KHW88" s="190"/>
      <c r="KHX88" s="190"/>
      <c r="KHY88" s="190"/>
      <c r="KHZ88" s="190"/>
      <c r="KIA88" s="190"/>
      <c r="KIB88" s="190"/>
      <c r="KIC88" s="190"/>
      <c r="KID88" s="190"/>
      <c r="KIE88" s="190"/>
      <c r="KIF88" s="190"/>
      <c r="KIG88" s="190"/>
      <c r="KIH88" s="190"/>
      <c r="KII88" s="190"/>
      <c r="KIJ88" s="190"/>
      <c r="KIK88" s="190"/>
      <c r="KIL88" s="190"/>
      <c r="KIM88" s="190"/>
      <c r="KIN88" s="190"/>
      <c r="KIO88" s="190"/>
      <c r="KIP88" s="190"/>
      <c r="KIQ88" s="190"/>
      <c r="KIR88" s="190"/>
      <c r="KIS88" s="190"/>
      <c r="KIT88" s="190"/>
      <c r="KIU88" s="190"/>
      <c r="KIV88" s="190"/>
      <c r="KIW88" s="190"/>
      <c r="KIX88" s="190"/>
      <c r="KIY88" s="190"/>
      <c r="KIZ88" s="190"/>
      <c r="KJA88" s="190"/>
      <c r="KJB88" s="190"/>
      <c r="KJC88" s="190"/>
      <c r="KJD88" s="190"/>
      <c r="KJE88" s="190"/>
      <c r="KJF88" s="190"/>
      <c r="KJG88" s="190"/>
      <c r="KJH88" s="190"/>
      <c r="KJI88" s="190"/>
      <c r="KJJ88" s="190"/>
      <c r="KJK88" s="190"/>
      <c r="KJL88" s="190"/>
      <c r="KJM88" s="190"/>
      <c r="KJN88" s="190"/>
      <c r="KJO88" s="190"/>
      <c r="KJP88" s="190"/>
      <c r="KJQ88" s="190"/>
      <c r="KJR88" s="190"/>
      <c r="KJS88" s="190"/>
      <c r="KJT88" s="190"/>
      <c r="KJU88" s="190"/>
      <c r="KJV88" s="190"/>
      <c r="KJW88" s="190"/>
      <c r="KJX88" s="190"/>
      <c r="KJY88" s="190"/>
      <c r="KJZ88" s="190"/>
      <c r="KKA88" s="190"/>
      <c r="KKB88" s="190"/>
      <c r="KKC88" s="190"/>
      <c r="KKD88" s="190"/>
      <c r="KKE88" s="190"/>
      <c r="KKF88" s="190"/>
      <c r="KKG88" s="190"/>
      <c r="KKH88" s="190"/>
      <c r="KKI88" s="190"/>
      <c r="KKJ88" s="190"/>
      <c r="KKK88" s="190"/>
      <c r="KKL88" s="190"/>
      <c r="KKM88" s="190"/>
      <c r="KKN88" s="190"/>
      <c r="KKO88" s="190"/>
      <c r="KKP88" s="190"/>
      <c r="KKQ88" s="190"/>
      <c r="KKR88" s="190"/>
      <c r="KKS88" s="190"/>
      <c r="KKT88" s="190"/>
      <c r="KKU88" s="190"/>
      <c r="KKV88" s="190"/>
      <c r="KKW88" s="190"/>
      <c r="KKX88" s="190"/>
      <c r="KKY88" s="190"/>
      <c r="KKZ88" s="190"/>
      <c r="KLA88" s="190"/>
      <c r="KLB88" s="190"/>
      <c r="KLC88" s="190"/>
      <c r="KLD88" s="190"/>
      <c r="KLE88" s="190"/>
      <c r="KLF88" s="190"/>
      <c r="KLG88" s="190"/>
      <c r="KLH88" s="190"/>
      <c r="KLI88" s="190"/>
      <c r="KLJ88" s="190"/>
      <c r="KLK88" s="190"/>
      <c r="KLL88" s="190"/>
      <c r="KLM88" s="190"/>
      <c r="KLN88" s="190"/>
      <c r="KLO88" s="190"/>
      <c r="KLP88" s="190"/>
      <c r="KLQ88" s="190"/>
      <c r="KLR88" s="190"/>
      <c r="KLS88" s="190"/>
      <c r="KLT88" s="190"/>
      <c r="KLU88" s="190"/>
      <c r="KLV88" s="190"/>
      <c r="KLW88" s="190"/>
      <c r="KLX88" s="190"/>
      <c r="KLY88" s="190"/>
      <c r="KLZ88" s="190"/>
      <c r="KMA88" s="190"/>
      <c r="KMB88" s="190"/>
      <c r="KMC88" s="190"/>
      <c r="KMD88" s="190"/>
      <c r="KME88" s="190"/>
      <c r="KMF88" s="190"/>
      <c r="KMG88" s="190"/>
      <c r="KMH88" s="190"/>
      <c r="KMI88" s="190"/>
      <c r="KMJ88" s="190"/>
      <c r="KMK88" s="190"/>
      <c r="KML88" s="190"/>
      <c r="KMM88" s="190"/>
      <c r="KMN88" s="190"/>
      <c r="KMO88" s="190"/>
      <c r="KMP88" s="190"/>
      <c r="KMQ88" s="190"/>
      <c r="KMR88" s="190"/>
      <c r="KMS88" s="190"/>
      <c r="KMT88" s="190"/>
      <c r="KMU88" s="190"/>
      <c r="KMV88" s="190"/>
      <c r="KMW88" s="190"/>
      <c r="KMX88" s="190"/>
      <c r="KMY88" s="190"/>
      <c r="KMZ88" s="190"/>
      <c r="KNA88" s="190"/>
      <c r="KNB88" s="190"/>
      <c r="KNC88" s="190"/>
      <c r="KND88" s="190"/>
      <c r="KNE88" s="190"/>
      <c r="KNF88" s="190"/>
      <c r="KNG88" s="190"/>
      <c r="KNH88" s="190"/>
      <c r="KNI88" s="190"/>
      <c r="KNJ88" s="190"/>
      <c r="KNK88" s="190"/>
      <c r="KNL88" s="190"/>
      <c r="KNM88" s="190"/>
      <c r="KNN88" s="190"/>
      <c r="KNO88" s="190"/>
      <c r="KNP88" s="190"/>
      <c r="KNQ88" s="190"/>
      <c r="KNR88" s="190"/>
      <c r="KNS88" s="190"/>
      <c r="KNT88" s="190"/>
      <c r="KNU88" s="190"/>
      <c r="KNV88" s="190"/>
      <c r="KNW88" s="190"/>
      <c r="KNX88" s="190"/>
      <c r="KNY88" s="190"/>
      <c r="KNZ88" s="190"/>
      <c r="KOA88" s="190"/>
      <c r="KOB88" s="190"/>
      <c r="KOC88" s="190"/>
      <c r="KOD88" s="190"/>
      <c r="KOE88" s="190"/>
      <c r="KOF88" s="190"/>
      <c r="KOG88" s="190"/>
      <c r="KOH88" s="190"/>
      <c r="KOI88" s="190"/>
      <c r="KOJ88" s="190"/>
      <c r="KOK88" s="190"/>
      <c r="KOL88" s="190"/>
      <c r="KOM88" s="190"/>
      <c r="KON88" s="190"/>
      <c r="KOO88" s="190"/>
      <c r="KOP88" s="190"/>
      <c r="KOQ88" s="190"/>
      <c r="KOR88" s="190"/>
      <c r="KOS88" s="190"/>
      <c r="KOT88" s="190"/>
      <c r="KOU88" s="190"/>
      <c r="KOV88" s="190"/>
      <c r="KOW88" s="190"/>
      <c r="KOX88" s="190"/>
      <c r="KOY88" s="190"/>
      <c r="KOZ88" s="190"/>
      <c r="KPA88" s="190"/>
      <c r="KPB88" s="190"/>
      <c r="KPC88" s="190"/>
      <c r="KPD88" s="190"/>
      <c r="KPE88" s="190"/>
      <c r="KPF88" s="190"/>
      <c r="KPG88" s="190"/>
      <c r="KPH88" s="190"/>
      <c r="KPI88" s="190"/>
      <c r="KPJ88" s="190"/>
      <c r="KPK88" s="190"/>
      <c r="KPL88" s="190"/>
      <c r="KPM88" s="190"/>
      <c r="KPN88" s="190"/>
      <c r="KPO88" s="190"/>
      <c r="KPP88" s="190"/>
      <c r="KPQ88" s="190"/>
      <c r="KPR88" s="190"/>
      <c r="KPS88" s="190"/>
      <c r="KPT88" s="190"/>
      <c r="KPU88" s="190"/>
      <c r="KPV88" s="190"/>
      <c r="KPW88" s="190"/>
      <c r="KPX88" s="190"/>
      <c r="KPY88" s="190"/>
      <c r="KPZ88" s="190"/>
      <c r="KQA88" s="190"/>
      <c r="KQB88" s="190"/>
      <c r="KQC88" s="190"/>
      <c r="KQD88" s="190"/>
      <c r="KQE88" s="190"/>
      <c r="KQF88" s="190"/>
      <c r="KQG88" s="190"/>
      <c r="KQH88" s="190"/>
      <c r="KQI88" s="190"/>
      <c r="KQJ88" s="190"/>
      <c r="KQK88" s="190"/>
      <c r="KQL88" s="190"/>
      <c r="KQM88" s="190"/>
      <c r="KQN88" s="190"/>
      <c r="KQO88" s="190"/>
      <c r="KQP88" s="190"/>
      <c r="KQQ88" s="190"/>
      <c r="KQR88" s="190"/>
      <c r="KQS88" s="190"/>
      <c r="KQT88" s="190"/>
      <c r="KQU88" s="190"/>
      <c r="KQV88" s="190"/>
      <c r="KQW88" s="190"/>
      <c r="KQX88" s="190"/>
      <c r="KQY88" s="190"/>
      <c r="KQZ88" s="190"/>
      <c r="KRA88" s="190"/>
      <c r="KRB88" s="190"/>
      <c r="KRC88" s="190"/>
      <c r="KRD88" s="190"/>
      <c r="KRE88" s="190"/>
      <c r="KRF88" s="190"/>
      <c r="KRG88" s="190"/>
      <c r="KRH88" s="190"/>
      <c r="KRI88" s="190"/>
      <c r="KRJ88" s="190"/>
      <c r="KRK88" s="190"/>
      <c r="KRL88" s="190"/>
      <c r="KRM88" s="190"/>
      <c r="KRN88" s="190"/>
      <c r="KRO88" s="190"/>
      <c r="KRP88" s="190"/>
      <c r="KRQ88" s="190"/>
      <c r="KRR88" s="190"/>
      <c r="KRS88" s="190"/>
      <c r="KRT88" s="190"/>
      <c r="KRU88" s="190"/>
      <c r="KRV88" s="190"/>
      <c r="KRW88" s="190"/>
      <c r="KRX88" s="190"/>
      <c r="KRY88" s="190"/>
      <c r="KRZ88" s="190"/>
      <c r="KSA88" s="190"/>
      <c r="KSB88" s="190"/>
      <c r="KSC88" s="190"/>
      <c r="KSD88" s="190"/>
      <c r="KSE88" s="190"/>
      <c r="KSF88" s="190"/>
      <c r="KSG88" s="190"/>
      <c r="KSH88" s="190"/>
      <c r="KSI88" s="190"/>
      <c r="KSJ88" s="190"/>
      <c r="KSK88" s="190"/>
      <c r="KSL88" s="190"/>
      <c r="KSM88" s="190"/>
      <c r="KSN88" s="190"/>
      <c r="KSO88" s="190"/>
      <c r="KSP88" s="190"/>
      <c r="KSQ88" s="190"/>
      <c r="KSR88" s="190"/>
      <c r="KSS88" s="190"/>
      <c r="KST88" s="190"/>
      <c r="KSU88" s="190"/>
      <c r="KSV88" s="190"/>
      <c r="KSW88" s="190"/>
      <c r="KSX88" s="190"/>
      <c r="KSY88" s="190"/>
      <c r="KSZ88" s="190"/>
      <c r="KTA88" s="190"/>
      <c r="KTB88" s="190"/>
      <c r="KTC88" s="190"/>
      <c r="KTD88" s="190"/>
      <c r="KTE88" s="190"/>
      <c r="KTF88" s="190"/>
      <c r="KTG88" s="190"/>
      <c r="KTH88" s="190"/>
      <c r="KTI88" s="190"/>
      <c r="KTJ88" s="190"/>
      <c r="KTK88" s="190"/>
      <c r="KTL88" s="190"/>
      <c r="KTM88" s="190"/>
      <c r="KTN88" s="190"/>
      <c r="KTO88" s="190"/>
      <c r="KTP88" s="190"/>
      <c r="KTQ88" s="190"/>
      <c r="KTR88" s="190"/>
      <c r="KTS88" s="190"/>
      <c r="KTT88" s="190"/>
      <c r="KTU88" s="190"/>
      <c r="KTV88" s="190"/>
      <c r="KTW88" s="190"/>
      <c r="KTX88" s="190"/>
      <c r="KTY88" s="190"/>
      <c r="KTZ88" s="190"/>
      <c r="KUA88" s="190"/>
      <c r="KUB88" s="190"/>
      <c r="KUC88" s="190"/>
      <c r="KUD88" s="190"/>
      <c r="KUE88" s="190"/>
      <c r="KUF88" s="190"/>
      <c r="KUG88" s="190"/>
      <c r="KUH88" s="190"/>
      <c r="KUI88" s="190"/>
      <c r="KUJ88" s="190"/>
      <c r="KUK88" s="190"/>
      <c r="KUL88" s="190"/>
      <c r="KUM88" s="190"/>
      <c r="KUN88" s="190"/>
      <c r="KUO88" s="190"/>
      <c r="KUP88" s="190"/>
      <c r="KUQ88" s="190"/>
      <c r="KUR88" s="190"/>
      <c r="KUS88" s="190"/>
      <c r="KUT88" s="190"/>
      <c r="KUU88" s="190"/>
      <c r="KUV88" s="190"/>
      <c r="KUW88" s="190"/>
      <c r="KUX88" s="190"/>
      <c r="KUY88" s="190"/>
      <c r="KUZ88" s="190"/>
      <c r="KVA88" s="190"/>
      <c r="KVB88" s="190"/>
      <c r="KVC88" s="190"/>
      <c r="KVD88" s="190"/>
      <c r="KVE88" s="190"/>
      <c r="KVF88" s="190"/>
      <c r="KVG88" s="190"/>
      <c r="KVH88" s="190"/>
      <c r="KVI88" s="190"/>
      <c r="KVJ88" s="190"/>
      <c r="KVK88" s="190"/>
      <c r="KVL88" s="190"/>
      <c r="KVM88" s="190"/>
      <c r="KVN88" s="190"/>
      <c r="KVO88" s="190"/>
      <c r="KVP88" s="190"/>
      <c r="KVQ88" s="190"/>
      <c r="KVR88" s="190"/>
      <c r="KVS88" s="190"/>
      <c r="KVT88" s="190"/>
      <c r="KVU88" s="190"/>
      <c r="KVV88" s="190"/>
      <c r="KVW88" s="190"/>
      <c r="KVX88" s="190"/>
      <c r="KVY88" s="190"/>
      <c r="KVZ88" s="190"/>
      <c r="KWA88" s="190"/>
      <c r="KWB88" s="190"/>
      <c r="KWC88" s="190"/>
      <c r="KWD88" s="190"/>
      <c r="KWE88" s="190"/>
      <c r="KWF88" s="190"/>
      <c r="KWG88" s="190"/>
      <c r="KWH88" s="190"/>
      <c r="KWI88" s="190"/>
      <c r="KWJ88" s="190"/>
      <c r="KWK88" s="190"/>
      <c r="KWL88" s="190"/>
      <c r="KWM88" s="190"/>
      <c r="KWN88" s="190"/>
      <c r="KWO88" s="190"/>
      <c r="KWP88" s="190"/>
      <c r="KWQ88" s="190"/>
      <c r="KWR88" s="190"/>
      <c r="KWS88" s="190"/>
      <c r="KWT88" s="190"/>
      <c r="KWU88" s="190"/>
      <c r="KWV88" s="190"/>
      <c r="KWW88" s="190"/>
      <c r="KWX88" s="190"/>
      <c r="KWY88" s="190"/>
      <c r="KWZ88" s="190"/>
      <c r="KXA88" s="190"/>
      <c r="KXB88" s="190"/>
      <c r="KXC88" s="190"/>
      <c r="KXD88" s="190"/>
      <c r="KXE88" s="190"/>
      <c r="KXF88" s="190"/>
      <c r="KXG88" s="190"/>
      <c r="KXH88" s="190"/>
      <c r="KXI88" s="190"/>
      <c r="KXJ88" s="190"/>
      <c r="KXK88" s="190"/>
      <c r="KXL88" s="190"/>
      <c r="KXM88" s="190"/>
      <c r="KXN88" s="190"/>
      <c r="KXO88" s="190"/>
      <c r="KXP88" s="190"/>
      <c r="KXQ88" s="190"/>
      <c r="KXR88" s="190"/>
      <c r="KXS88" s="190"/>
      <c r="KXT88" s="190"/>
      <c r="KXU88" s="190"/>
      <c r="KXV88" s="190"/>
      <c r="KXW88" s="190"/>
      <c r="KXX88" s="190"/>
      <c r="KXY88" s="190"/>
      <c r="KXZ88" s="190"/>
      <c r="KYA88" s="190"/>
      <c r="KYB88" s="190"/>
      <c r="KYC88" s="190"/>
      <c r="KYD88" s="190"/>
      <c r="KYE88" s="190"/>
      <c r="KYF88" s="190"/>
      <c r="KYG88" s="190"/>
      <c r="KYH88" s="190"/>
      <c r="KYI88" s="190"/>
      <c r="KYJ88" s="190"/>
      <c r="KYK88" s="190"/>
      <c r="KYL88" s="190"/>
      <c r="KYM88" s="190"/>
      <c r="KYN88" s="190"/>
      <c r="KYO88" s="190"/>
      <c r="KYP88" s="190"/>
      <c r="KYQ88" s="190"/>
      <c r="KYR88" s="190"/>
      <c r="KYS88" s="190"/>
      <c r="KYT88" s="190"/>
      <c r="KYU88" s="190"/>
      <c r="KYV88" s="190"/>
      <c r="KYW88" s="190"/>
      <c r="KYX88" s="190"/>
      <c r="KYY88" s="190"/>
      <c r="KYZ88" s="190"/>
      <c r="KZA88" s="190"/>
      <c r="KZB88" s="190"/>
      <c r="KZC88" s="190"/>
      <c r="KZD88" s="190"/>
      <c r="KZE88" s="190"/>
      <c r="KZF88" s="190"/>
      <c r="KZG88" s="190"/>
      <c r="KZH88" s="190"/>
      <c r="KZI88" s="190"/>
      <c r="KZJ88" s="190"/>
      <c r="KZK88" s="190"/>
      <c r="KZL88" s="190"/>
      <c r="KZM88" s="190"/>
      <c r="KZN88" s="190"/>
      <c r="KZO88" s="190"/>
      <c r="KZP88" s="190"/>
      <c r="KZQ88" s="190"/>
      <c r="KZR88" s="190"/>
      <c r="KZS88" s="190"/>
      <c r="KZT88" s="190"/>
      <c r="KZU88" s="190"/>
      <c r="KZV88" s="190"/>
      <c r="KZW88" s="190"/>
      <c r="KZX88" s="190"/>
      <c r="KZY88" s="190"/>
      <c r="KZZ88" s="190"/>
      <c r="LAA88" s="190"/>
      <c r="LAB88" s="190"/>
      <c r="LAC88" s="190"/>
      <c r="LAD88" s="190"/>
      <c r="LAE88" s="190"/>
      <c r="LAF88" s="190"/>
      <c r="LAG88" s="190"/>
      <c r="LAH88" s="190"/>
      <c r="LAI88" s="190"/>
      <c r="LAJ88" s="190"/>
      <c r="LAK88" s="190"/>
      <c r="LAL88" s="190"/>
      <c r="LAM88" s="190"/>
      <c r="LAN88" s="190"/>
      <c r="LAO88" s="190"/>
      <c r="LAP88" s="190"/>
      <c r="LAQ88" s="190"/>
      <c r="LAR88" s="190"/>
      <c r="LAS88" s="190"/>
      <c r="LAT88" s="190"/>
      <c r="LAU88" s="190"/>
      <c r="LAV88" s="190"/>
      <c r="LAW88" s="190"/>
      <c r="LAX88" s="190"/>
      <c r="LAY88" s="190"/>
      <c r="LAZ88" s="190"/>
      <c r="LBA88" s="190"/>
      <c r="LBB88" s="190"/>
      <c r="LBC88" s="190"/>
      <c r="LBD88" s="190"/>
      <c r="LBE88" s="190"/>
      <c r="LBF88" s="190"/>
      <c r="LBG88" s="190"/>
      <c r="LBH88" s="190"/>
      <c r="LBI88" s="190"/>
      <c r="LBJ88" s="190"/>
      <c r="LBK88" s="190"/>
      <c r="LBL88" s="190"/>
      <c r="LBM88" s="190"/>
      <c r="LBN88" s="190"/>
      <c r="LBO88" s="190"/>
      <c r="LBP88" s="190"/>
      <c r="LBQ88" s="190"/>
      <c r="LBR88" s="190"/>
      <c r="LBS88" s="190"/>
      <c r="LBT88" s="190"/>
      <c r="LBU88" s="190"/>
      <c r="LBV88" s="190"/>
      <c r="LBW88" s="190"/>
      <c r="LBX88" s="190"/>
      <c r="LBY88" s="190"/>
      <c r="LBZ88" s="190"/>
      <c r="LCA88" s="190"/>
      <c r="LCB88" s="190"/>
      <c r="LCC88" s="190"/>
      <c r="LCD88" s="190"/>
      <c r="LCE88" s="190"/>
      <c r="LCF88" s="190"/>
      <c r="LCG88" s="190"/>
      <c r="LCH88" s="190"/>
      <c r="LCI88" s="190"/>
      <c r="LCJ88" s="190"/>
      <c r="LCK88" s="190"/>
      <c r="LCL88" s="190"/>
      <c r="LCM88" s="190"/>
      <c r="LCN88" s="190"/>
      <c r="LCO88" s="190"/>
      <c r="LCP88" s="190"/>
      <c r="LCQ88" s="190"/>
      <c r="LCR88" s="190"/>
      <c r="LCS88" s="190"/>
      <c r="LCT88" s="190"/>
      <c r="LCU88" s="190"/>
      <c r="LCV88" s="190"/>
      <c r="LCW88" s="190"/>
      <c r="LCX88" s="190"/>
      <c r="LCY88" s="190"/>
      <c r="LCZ88" s="190"/>
      <c r="LDA88" s="190"/>
      <c r="LDB88" s="190"/>
      <c r="LDC88" s="190"/>
      <c r="LDD88" s="190"/>
      <c r="LDE88" s="190"/>
      <c r="LDF88" s="190"/>
      <c r="LDG88" s="190"/>
      <c r="LDH88" s="190"/>
      <c r="LDI88" s="190"/>
      <c r="LDJ88" s="190"/>
      <c r="LDK88" s="190"/>
      <c r="LDL88" s="190"/>
      <c r="LDM88" s="190"/>
      <c r="LDN88" s="190"/>
      <c r="LDO88" s="190"/>
      <c r="LDP88" s="190"/>
      <c r="LDQ88" s="190"/>
      <c r="LDR88" s="190"/>
      <c r="LDS88" s="190"/>
      <c r="LDT88" s="190"/>
      <c r="LDU88" s="190"/>
      <c r="LDV88" s="190"/>
      <c r="LDW88" s="190"/>
      <c r="LDX88" s="190"/>
      <c r="LDY88" s="190"/>
      <c r="LDZ88" s="190"/>
      <c r="LEA88" s="190"/>
      <c r="LEB88" s="190"/>
      <c r="LEC88" s="190"/>
      <c r="LED88" s="190"/>
      <c r="LEE88" s="190"/>
      <c r="LEF88" s="190"/>
      <c r="LEG88" s="190"/>
      <c r="LEH88" s="190"/>
      <c r="LEI88" s="190"/>
      <c r="LEJ88" s="190"/>
      <c r="LEK88" s="190"/>
      <c r="LEL88" s="190"/>
      <c r="LEM88" s="190"/>
      <c r="LEN88" s="190"/>
      <c r="LEO88" s="190"/>
      <c r="LEP88" s="190"/>
      <c r="LEQ88" s="190"/>
      <c r="LER88" s="190"/>
      <c r="LES88" s="190"/>
      <c r="LET88" s="190"/>
      <c r="LEU88" s="190"/>
      <c r="LEV88" s="190"/>
      <c r="LEW88" s="190"/>
      <c r="LEX88" s="190"/>
      <c r="LEY88" s="190"/>
      <c r="LEZ88" s="190"/>
      <c r="LFA88" s="190"/>
      <c r="LFB88" s="190"/>
      <c r="LFC88" s="190"/>
      <c r="LFD88" s="190"/>
      <c r="LFE88" s="190"/>
      <c r="LFF88" s="190"/>
      <c r="LFG88" s="190"/>
      <c r="LFH88" s="190"/>
      <c r="LFI88" s="190"/>
      <c r="LFJ88" s="190"/>
      <c r="LFK88" s="190"/>
      <c r="LFL88" s="190"/>
      <c r="LFM88" s="190"/>
      <c r="LFN88" s="190"/>
      <c r="LFO88" s="190"/>
      <c r="LFP88" s="190"/>
      <c r="LFQ88" s="190"/>
      <c r="LFR88" s="190"/>
      <c r="LFS88" s="190"/>
      <c r="LFT88" s="190"/>
      <c r="LFU88" s="190"/>
      <c r="LFV88" s="190"/>
      <c r="LFW88" s="190"/>
      <c r="LFX88" s="190"/>
      <c r="LFY88" s="190"/>
      <c r="LFZ88" s="190"/>
      <c r="LGA88" s="190"/>
      <c r="LGB88" s="190"/>
      <c r="LGC88" s="190"/>
      <c r="LGD88" s="190"/>
      <c r="LGE88" s="190"/>
      <c r="LGF88" s="190"/>
      <c r="LGG88" s="190"/>
      <c r="LGH88" s="190"/>
      <c r="LGI88" s="190"/>
      <c r="LGJ88" s="190"/>
      <c r="LGK88" s="190"/>
      <c r="LGL88" s="190"/>
      <c r="LGM88" s="190"/>
      <c r="LGN88" s="190"/>
      <c r="LGO88" s="190"/>
      <c r="LGP88" s="190"/>
      <c r="LGQ88" s="190"/>
      <c r="LGR88" s="190"/>
      <c r="LGS88" s="190"/>
      <c r="LGT88" s="190"/>
      <c r="LGU88" s="190"/>
      <c r="LGV88" s="190"/>
      <c r="LGW88" s="190"/>
      <c r="LGX88" s="190"/>
      <c r="LGY88" s="190"/>
      <c r="LGZ88" s="190"/>
      <c r="LHA88" s="190"/>
      <c r="LHB88" s="190"/>
      <c r="LHC88" s="190"/>
      <c r="LHD88" s="190"/>
      <c r="LHE88" s="190"/>
      <c r="LHF88" s="190"/>
      <c r="LHG88" s="190"/>
      <c r="LHH88" s="190"/>
      <c r="LHI88" s="190"/>
      <c r="LHJ88" s="190"/>
      <c r="LHK88" s="190"/>
      <c r="LHL88" s="190"/>
      <c r="LHM88" s="190"/>
      <c r="LHN88" s="190"/>
      <c r="LHO88" s="190"/>
      <c r="LHP88" s="190"/>
      <c r="LHQ88" s="190"/>
      <c r="LHR88" s="190"/>
      <c r="LHS88" s="190"/>
      <c r="LHT88" s="190"/>
      <c r="LHU88" s="190"/>
      <c r="LHV88" s="190"/>
      <c r="LHW88" s="190"/>
      <c r="LHX88" s="190"/>
      <c r="LHY88" s="190"/>
      <c r="LHZ88" s="190"/>
      <c r="LIA88" s="190"/>
      <c r="LIB88" s="190"/>
      <c r="LIC88" s="190"/>
      <c r="LID88" s="190"/>
      <c r="LIE88" s="190"/>
      <c r="LIF88" s="190"/>
      <c r="LIG88" s="190"/>
      <c r="LIH88" s="190"/>
      <c r="LII88" s="190"/>
      <c r="LIJ88" s="190"/>
      <c r="LIK88" s="190"/>
      <c r="LIL88" s="190"/>
      <c r="LIM88" s="190"/>
      <c r="LIN88" s="190"/>
      <c r="LIO88" s="190"/>
      <c r="LIP88" s="190"/>
      <c r="LIQ88" s="190"/>
      <c r="LIR88" s="190"/>
      <c r="LIS88" s="190"/>
      <c r="LIT88" s="190"/>
      <c r="LIU88" s="190"/>
      <c r="LIV88" s="190"/>
      <c r="LIW88" s="190"/>
      <c r="LIX88" s="190"/>
      <c r="LIY88" s="190"/>
      <c r="LIZ88" s="190"/>
      <c r="LJA88" s="190"/>
      <c r="LJB88" s="190"/>
      <c r="LJC88" s="190"/>
      <c r="LJD88" s="190"/>
      <c r="LJE88" s="190"/>
      <c r="LJF88" s="190"/>
      <c r="LJG88" s="190"/>
      <c r="LJH88" s="190"/>
      <c r="LJI88" s="190"/>
      <c r="LJJ88" s="190"/>
      <c r="LJK88" s="190"/>
      <c r="LJL88" s="190"/>
      <c r="LJM88" s="190"/>
      <c r="LJN88" s="190"/>
      <c r="LJO88" s="190"/>
      <c r="LJP88" s="190"/>
      <c r="LJQ88" s="190"/>
      <c r="LJR88" s="190"/>
      <c r="LJS88" s="190"/>
      <c r="LJT88" s="190"/>
      <c r="LJU88" s="190"/>
      <c r="LJV88" s="190"/>
      <c r="LJW88" s="190"/>
      <c r="LJX88" s="190"/>
      <c r="LJY88" s="190"/>
      <c r="LJZ88" s="190"/>
      <c r="LKA88" s="190"/>
      <c r="LKB88" s="190"/>
      <c r="LKC88" s="190"/>
      <c r="LKD88" s="190"/>
      <c r="LKE88" s="190"/>
      <c r="LKF88" s="190"/>
      <c r="LKG88" s="190"/>
      <c r="LKH88" s="190"/>
      <c r="LKI88" s="190"/>
      <c r="LKJ88" s="190"/>
      <c r="LKK88" s="190"/>
      <c r="LKL88" s="190"/>
      <c r="LKM88" s="190"/>
      <c r="LKN88" s="190"/>
      <c r="LKO88" s="190"/>
      <c r="LKP88" s="190"/>
      <c r="LKQ88" s="190"/>
      <c r="LKR88" s="190"/>
      <c r="LKS88" s="190"/>
      <c r="LKT88" s="190"/>
      <c r="LKU88" s="190"/>
      <c r="LKV88" s="190"/>
      <c r="LKW88" s="190"/>
      <c r="LKX88" s="190"/>
      <c r="LKY88" s="190"/>
      <c r="LKZ88" s="190"/>
      <c r="LLA88" s="190"/>
      <c r="LLB88" s="190"/>
      <c r="LLC88" s="190"/>
      <c r="LLD88" s="190"/>
      <c r="LLE88" s="190"/>
      <c r="LLF88" s="190"/>
      <c r="LLG88" s="190"/>
      <c r="LLH88" s="190"/>
      <c r="LLI88" s="190"/>
      <c r="LLJ88" s="190"/>
      <c r="LLK88" s="190"/>
      <c r="LLL88" s="190"/>
      <c r="LLM88" s="190"/>
      <c r="LLN88" s="190"/>
      <c r="LLO88" s="190"/>
      <c r="LLP88" s="190"/>
      <c r="LLQ88" s="190"/>
      <c r="LLR88" s="190"/>
      <c r="LLS88" s="190"/>
      <c r="LLT88" s="190"/>
      <c r="LLU88" s="190"/>
      <c r="LLV88" s="190"/>
      <c r="LLW88" s="190"/>
      <c r="LLX88" s="190"/>
      <c r="LLY88" s="190"/>
      <c r="LLZ88" s="190"/>
      <c r="LMA88" s="190"/>
      <c r="LMB88" s="190"/>
      <c r="LMC88" s="190"/>
      <c r="LMD88" s="190"/>
      <c r="LME88" s="190"/>
      <c r="LMF88" s="190"/>
      <c r="LMG88" s="190"/>
      <c r="LMH88" s="190"/>
      <c r="LMI88" s="190"/>
      <c r="LMJ88" s="190"/>
      <c r="LMK88" s="190"/>
      <c r="LML88" s="190"/>
      <c r="LMM88" s="190"/>
      <c r="LMN88" s="190"/>
      <c r="LMO88" s="190"/>
      <c r="LMP88" s="190"/>
      <c r="LMQ88" s="190"/>
      <c r="LMR88" s="190"/>
      <c r="LMS88" s="190"/>
      <c r="LMT88" s="190"/>
      <c r="LMU88" s="190"/>
      <c r="LMV88" s="190"/>
      <c r="LMW88" s="190"/>
      <c r="LMX88" s="190"/>
      <c r="LMY88" s="190"/>
      <c r="LMZ88" s="190"/>
      <c r="LNA88" s="190"/>
      <c r="LNB88" s="190"/>
      <c r="LNC88" s="190"/>
      <c r="LND88" s="190"/>
      <c r="LNE88" s="190"/>
      <c r="LNF88" s="190"/>
      <c r="LNG88" s="190"/>
      <c r="LNH88" s="190"/>
      <c r="LNI88" s="190"/>
      <c r="LNJ88" s="190"/>
      <c r="LNK88" s="190"/>
      <c r="LNL88" s="190"/>
      <c r="LNM88" s="190"/>
      <c r="LNN88" s="190"/>
      <c r="LNO88" s="190"/>
      <c r="LNP88" s="190"/>
      <c r="LNQ88" s="190"/>
      <c r="LNR88" s="190"/>
      <c r="LNS88" s="190"/>
      <c r="LNT88" s="190"/>
      <c r="LNU88" s="190"/>
      <c r="LNV88" s="190"/>
      <c r="LNW88" s="190"/>
      <c r="LNX88" s="190"/>
      <c r="LNY88" s="190"/>
      <c r="LNZ88" s="190"/>
      <c r="LOA88" s="190"/>
      <c r="LOB88" s="190"/>
      <c r="LOC88" s="190"/>
      <c r="LOD88" s="190"/>
      <c r="LOE88" s="190"/>
      <c r="LOF88" s="190"/>
      <c r="LOG88" s="190"/>
      <c r="LOH88" s="190"/>
      <c r="LOI88" s="190"/>
      <c r="LOJ88" s="190"/>
      <c r="LOK88" s="190"/>
      <c r="LOL88" s="190"/>
      <c r="LOM88" s="190"/>
      <c r="LON88" s="190"/>
      <c r="LOO88" s="190"/>
      <c r="LOP88" s="190"/>
      <c r="LOQ88" s="190"/>
      <c r="LOR88" s="190"/>
      <c r="LOS88" s="190"/>
      <c r="LOT88" s="190"/>
      <c r="LOU88" s="190"/>
      <c r="LOV88" s="190"/>
      <c r="LOW88" s="190"/>
      <c r="LOX88" s="190"/>
      <c r="LOY88" s="190"/>
      <c r="LOZ88" s="190"/>
      <c r="LPA88" s="190"/>
      <c r="LPB88" s="190"/>
      <c r="LPC88" s="190"/>
      <c r="LPD88" s="190"/>
      <c r="LPE88" s="190"/>
      <c r="LPF88" s="190"/>
      <c r="LPG88" s="190"/>
      <c r="LPH88" s="190"/>
      <c r="LPI88" s="190"/>
      <c r="LPJ88" s="190"/>
      <c r="LPK88" s="190"/>
      <c r="LPL88" s="190"/>
      <c r="LPM88" s="190"/>
      <c r="LPN88" s="190"/>
      <c r="LPO88" s="190"/>
      <c r="LPP88" s="190"/>
      <c r="LPQ88" s="190"/>
      <c r="LPR88" s="190"/>
      <c r="LPS88" s="190"/>
      <c r="LPT88" s="190"/>
      <c r="LPU88" s="190"/>
      <c r="LPV88" s="190"/>
      <c r="LPW88" s="190"/>
      <c r="LPX88" s="190"/>
      <c r="LPY88" s="190"/>
      <c r="LPZ88" s="190"/>
      <c r="LQA88" s="190"/>
      <c r="LQB88" s="190"/>
      <c r="LQC88" s="190"/>
      <c r="LQD88" s="190"/>
      <c r="LQE88" s="190"/>
      <c r="LQF88" s="190"/>
      <c r="LQG88" s="190"/>
      <c r="LQH88" s="190"/>
      <c r="LQI88" s="190"/>
      <c r="LQJ88" s="190"/>
      <c r="LQK88" s="190"/>
      <c r="LQL88" s="190"/>
      <c r="LQM88" s="190"/>
      <c r="LQN88" s="190"/>
      <c r="LQO88" s="190"/>
      <c r="LQP88" s="190"/>
      <c r="LQQ88" s="190"/>
      <c r="LQR88" s="190"/>
      <c r="LQS88" s="190"/>
      <c r="LQT88" s="190"/>
      <c r="LQU88" s="190"/>
      <c r="LQV88" s="190"/>
      <c r="LQW88" s="190"/>
      <c r="LQX88" s="190"/>
      <c r="LQY88" s="190"/>
      <c r="LQZ88" s="190"/>
      <c r="LRA88" s="190"/>
      <c r="LRB88" s="190"/>
      <c r="LRC88" s="190"/>
      <c r="LRD88" s="190"/>
      <c r="LRE88" s="190"/>
      <c r="LRF88" s="190"/>
      <c r="LRG88" s="190"/>
      <c r="LRH88" s="190"/>
      <c r="LRI88" s="190"/>
      <c r="LRJ88" s="190"/>
      <c r="LRK88" s="190"/>
      <c r="LRL88" s="190"/>
      <c r="LRM88" s="190"/>
      <c r="LRN88" s="190"/>
      <c r="LRO88" s="190"/>
      <c r="LRP88" s="190"/>
      <c r="LRQ88" s="190"/>
      <c r="LRR88" s="190"/>
      <c r="LRS88" s="190"/>
      <c r="LRT88" s="190"/>
      <c r="LRU88" s="190"/>
      <c r="LRV88" s="190"/>
      <c r="LRW88" s="190"/>
      <c r="LRX88" s="190"/>
      <c r="LRY88" s="190"/>
      <c r="LRZ88" s="190"/>
      <c r="LSA88" s="190"/>
      <c r="LSB88" s="190"/>
      <c r="LSC88" s="190"/>
      <c r="LSD88" s="190"/>
      <c r="LSE88" s="190"/>
      <c r="LSF88" s="190"/>
      <c r="LSG88" s="190"/>
      <c r="LSH88" s="190"/>
      <c r="LSI88" s="190"/>
      <c r="LSJ88" s="190"/>
      <c r="LSK88" s="190"/>
      <c r="LSL88" s="190"/>
      <c r="LSM88" s="190"/>
      <c r="LSN88" s="190"/>
      <c r="LSO88" s="190"/>
      <c r="LSP88" s="190"/>
      <c r="LSQ88" s="190"/>
      <c r="LSR88" s="190"/>
      <c r="LSS88" s="190"/>
      <c r="LST88" s="190"/>
      <c r="LSU88" s="190"/>
      <c r="LSV88" s="190"/>
      <c r="LSW88" s="190"/>
      <c r="LSX88" s="190"/>
      <c r="LSY88" s="190"/>
      <c r="LSZ88" s="190"/>
      <c r="LTA88" s="190"/>
      <c r="LTB88" s="190"/>
      <c r="LTC88" s="190"/>
      <c r="LTD88" s="190"/>
      <c r="LTE88" s="190"/>
      <c r="LTF88" s="190"/>
      <c r="LTG88" s="190"/>
      <c r="LTH88" s="190"/>
      <c r="LTI88" s="190"/>
      <c r="LTJ88" s="190"/>
      <c r="LTK88" s="190"/>
      <c r="LTL88" s="190"/>
      <c r="LTM88" s="190"/>
      <c r="LTN88" s="190"/>
      <c r="LTO88" s="190"/>
      <c r="LTP88" s="190"/>
      <c r="LTQ88" s="190"/>
      <c r="LTR88" s="190"/>
      <c r="LTS88" s="190"/>
      <c r="LTT88" s="190"/>
      <c r="LTU88" s="190"/>
      <c r="LTV88" s="190"/>
      <c r="LTW88" s="190"/>
      <c r="LTX88" s="190"/>
      <c r="LTY88" s="190"/>
      <c r="LTZ88" s="190"/>
      <c r="LUA88" s="190"/>
      <c r="LUB88" s="190"/>
      <c r="LUC88" s="190"/>
      <c r="LUD88" s="190"/>
      <c r="LUE88" s="190"/>
      <c r="LUF88" s="190"/>
      <c r="LUG88" s="190"/>
      <c r="LUH88" s="190"/>
      <c r="LUI88" s="190"/>
      <c r="LUJ88" s="190"/>
      <c r="LUK88" s="190"/>
      <c r="LUL88" s="190"/>
      <c r="LUM88" s="190"/>
      <c r="LUN88" s="190"/>
      <c r="LUO88" s="190"/>
      <c r="LUP88" s="190"/>
      <c r="LUQ88" s="190"/>
      <c r="LUR88" s="190"/>
      <c r="LUS88" s="190"/>
      <c r="LUT88" s="190"/>
      <c r="LUU88" s="190"/>
      <c r="LUV88" s="190"/>
      <c r="LUW88" s="190"/>
      <c r="LUX88" s="190"/>
      <c r="LUY88" s="190"/>
      <c r="LUZ88" s="190"/>
      <c r="LVA88" s="190"/>
      <c r="LVB88" s="190"/>
      <c r="LVC88" s="190"/>
      <c r="LVD88" s="190"/>
      <c r="LVE88" s="190"/>
      <c r="LVF88" s="190"/>
      <c r="LVG88" s="190"/>
      <c r="LVH88" s="190"/>
      <c r="LVI88" s="190"/>
      <c r="LVJ88" s="190"/>
      <c r="LVK88" s="190"/>
      <c r="LVL88" s="190"/>
      <c r="LVM88" s="190"/>
      <c r="LVN88" s="190"/>
      <c r="LVO88" s="190"/>
      <c r="LVP88" s="190"/>
      <c r="LVQ88" s="190"/>
      <c r="LVR88" s="190"/>
      <c r="LVS88" s="190"/>
      <c r="LVT88" s="190"/>
      <c r="LVU88" s="190"/>
      <c r="LVV88" s="190"/>
      <c r="LVW88" s="190"/>
      <c r="LVX88" s="190"/>
      <c r="LVY88" s="190"/>
      <c r="LVZ88" s="190"/>
      <c r="LWA88" s="190"/>
      <c r="LWB88" s="190"/>
      <c r="LWC88" s="190"/>
      <c r="LWD88" s="190"/>
      <c r="LWE88" s="190"/>
      <c r="LWF88" s="190"/>
      <c r="LWG88" s="190"/>
      <c r="LWH88" s="190"/>
      <c r="LWI88" s="190"/>
      <c r="LWJ88" s="190"/>
      <c r="LWK88" s="190"/>
      <c r="LWL88" s="190"/>
      <c r="LWM88" s="190"/>
      <c r="LWN88" s="190"/>
      <c r="LWO88" s="190"/>
      <c r="LWP88" s="190"/>
      <c r="LWQ88" s="190"/>
      <c r="LWR88" s="190"/>
      <c r="LWS88" s="190"/>
      <c r="LWT88" s="190"/>
      <c r="LWU88" s="190"/>
      <c r="LWV88" s="190"/>
      <c r="LWW88" s="190"/>
      <c r="LWX88" s="190"/>
      <c r="LWY88" s="190"/>
      <c r="LWZ88" s="190"/>
      <c r="LXA88" s="190"/>
      <c r="LXB88" s="190"/>
      <c r="LXC88" s="190"/>
      <c r="LXD88" s="190"/>
      <c r="LXE88" s="190"/>
      <c r="LXF88" s="190"/>
      <c r="LXG88" s="190"/>
      <c r="LXH88" s="190"/>
      <c r="LXI88" s="190"/>
      <c r="LXJ88" s="190"/>
      <c r="LXK88" s="190"/>
      <c r="LXL88" s="190"/>
      <c r="LXM88" s="190"/>
      <c r="LXN88" s="190"/>
      <c r="LXO88" s="190"/>
      <c r="LXP88" s="190"/>
      <c r="LXQ88" s="190"/>
      <c r="LXR88" s="190"/>
      <c r="LXS88" s="190"/>
      <c r="LXT88" s="190"/>
      <c r="LXU88" s="190"/>
      <c r="LXV88" s="190"/>
      <c r="LXW88" s="190"/>
      <c r="LXX88" s="190"/>
      <c r="LXY88" s="190"/>
      <c r="LXZ88" s="190"/>
      <c r="LYA88" s="190"/>
      <c r="LYB88" s="190"/>
      <c r="LYC88" s="190"/>
      <c r="LYD88" s="190"/>
      <c r="LYE88" s="190"/>
      <c r="LYF88" s="190"/>
      <c r="LYG88" s="190"/>
      <c r="LYH88" s="190"/>
      <c r="LYI88" s="190"/>
      <c r="LYJ88" s="190"/>
      <c r="LYK88" s="190"/>
      <c r="LYL88" s="190"/>
      <c r="LYM88" s="190"/>
      <c r="LYN88" s="190"/>
      <c r="LYO88" s="190"/>
      <c r="LYP88" s="190"/>
      <c r="LYQ88" s="190"/>
      <c r="LYR88" s="190"/>
      <c r="LYS88" s="190"/>
      <c r="LYT88" s="190"/>
      <c r="LYU88" s="190"/>
      <c r="LYV88" s="190"/>
      <c r="LYW88" s="190"/>
      <c r="LYX88" s="190"/>
      <c r="LYY88" s="190"/>
      <c r="LYZ88" s="190"/>
      <c r="LZA88" s="190"/>
      <c r="LZB88" s="190"/>
      <c r="LZC88" s="190"/>
      <c r="LZD88" s="190"/>
      <c r="LZE88" s="190"/>
      <c r="LZF88" s="190"/>
      <c r="LZG88" s="190"/>
      <c r="LZH88" s="190"/>
      <c r="LZI88" s="190"/>
      <c r="LZJ88" s="190"/>
      <c r="LZK88" s="190"/>
      <c r="LZL88" s="190"/>
      <c r="LZM88" s="190"/>
      <c r="LZN88" s="190"/>
      <c r="LZO88" s="190"/>
      <c r="LZP88" s="190"/>
      <c r="LZQ88" s="190"/>
      <c r="LZR88" s="190"/>
      <c r="LZS88" s="190"/>
      <c r="LZT88" s="190"/>
      <c r="LZU88" s="190"/>
      <c r="LZV88" s="190"/>
      <c r="LZW88" s="190"/>
      <c r="LZX88" s="190"/>
      <c r="LZY88" s="190"/>
      <c r="LZZ88" s="190"/>
      <c r="MAA88" s="190"/>
      <c r="MAB88" s="190"/>
      <c r="MAC88" s="190"/>
      <c r="MAD88" s="190"/>
      <c r="MAE88" s="190"/>
      <c r="MAF88" s="190"/>
      <c r="MAG88" s="190"/>
      <c r="MAH88" s="190"/>
      <c r="MAI88" s="190"/>
      <c r="MAJ88" s="190"/>
      <c r="MAK88" s="190"/>
      <c r="MAL88" s="190"/>
      <c r="MAM88" s="190"/>
      <c r="MAN88" s="190"/>
      <c r="MAO88" s="190"/>
      <c r="MAP88" s="190"/>
      <c r="MAQ88" s="190"/>
      <c r="MAR88" s="190"/>
      <c r="MAS88" s="190"/>
      <c r="MAT88" s="190"/>
      <c r="MAU88" s="190"/>
      <c r="MAV88" s="190"/>
      <c r="MAW88" s="190"/>
      <c r="MAX88" s="190"/>
      <c r="MAY88" s="190"/>
      <c r="MAZ88" s="190"/>
      <c r="MBA88" s="190"/>
      <c r="MBB88" s="190"/>
      <c r="MBC88" s="190"/>
      <c r="MBD88" s="190"/>
      <c r="MBE88" s="190"/>
      <c r="MBF88" s="190"/>
      <c r="MBG88" s="190"/>
      <c r="MBH88" s="190"/>
      <c r="MBI88" s="190"/>
      <c r="MBJ88" s="190"/>
      <c r="MBK88" s="190"/>
      <c r="MBL88" s="190"/>
      <c r="MBM88" s="190"/>
      <c r="MBN88" s="190"/>
      <c r="MBO88" s="190"/>
      <c r="MBP88" s="190"/>
      <c r="MBQ88" s="190"/>
      <c r="MBR88" s="190"/>
      <c r="MBS88" s="190"/>
      <c r="MBT88" s="190"/>
      <c r="MBU88" s="190"/>
      <c r="MBV88" s="190"/>
      <c r="MBW88" s="190"/>
      <c r="MBX88" s="190"/>
      <c r="MBY88" s="190"/>
      <c r="MBZ88" s="190"/>
      <c r="MCA88" s="190"/>
      <c r="MCB88" s="190"/>
      <c r="MCC88" s="190"/>
      <c r="MCD88" s="190"/>
      <c r="MCE88" s="190"/>
      <c r="MCF88" s="190"/>
      <c r="MCG88" s="190"/>
      <c r="MCH88" s="190"/>
      <c r="MCI88" s="190"/>
      <c r="MCJ88" s="190"/>
      <c r="MCK88" s="190"/>
      <c r="MCL88" s="190"/>
      <c r="MCM88" s="190"/>
      <c r="MCN88" s="190"/>
      <c r="MCO88" s="190"/>
      <c r="MCP88" s="190"/>
      <c r="MCQ88" s="190"/>
      <c r="MCR88" s="190"/>
      <c r="MCS88" s="190"/>
      <c r="MCT88" s="190"/>
      <c r="MCU88" s="190"/>
      <c r="MCV88" s="190"/>
      <c r="MCW88" s="190"/>
      <c r="MCX88" s="190"/>
      <c r="MCY88" s="190"/>
      <c r="MCZ88" s="190"/>
      <c r="MDA88" s="190"/>
      <c r="MDB88" s="190"/>
      <c r="MDC88" s="190"/>
      <c r="MDD88" s="190"/>
      <c r="MDE88" s="190"/>
      <c r="MDF88" s="190"/>
      <c r="MDG88" s="190"/>
      <c r="MDH88" s="190"/>
      <c r="MDI88" s="190"/>
      <c r="MDJ88" s="190"/>
      <c r="MDK88" s="190"/>
      <c r="MDL88" s="190"/>
      <c r="MDM88" s="190"/>
      <c r="MDN88" s="190"/>
      <c r="MDO88" s="190"/>
      <c r="MDP88" s="190"/>
      <c r="MDQ88" s="190"/>
      <c r="MDR88" s="190"/>
      <c r="MDS88" s="190"/>
      <c r="MDT88" s="190"/>
      <c r="MDU88" s="190"/>
      <c r="MDV88" s="190"/>
      <c r="MDW88" s="190"/>
      <c r="MDX88" s="190"/>
      <c r="MDY88" s="190"/>
      <c r="MDZ88" s="190"/>
      <c r="MEA88" s="190"/>
      <c r="MEB88" s="190"/>
      <c r="MEC88" s="190"/>
      <c r="MED88" s="190"/>
      <c r="MEE88" s="190"/>
      <c r="MEF88" s="190"/>
      <c r="MEG88" s="190"/>
      <c r="MEH88" s="190"/>
      <c r="MEI88" s="190"/>
      <c r="MEJ88" s="190"/>
      <c r="MEK88" s="190"/>
      <c r="MEL88" s="190"/>
      <c r="MEM88" s="190"/>
      <c r="MEN88" s="190"/>
      <c r="MEO88" s="190"/>
      <c r="MEP88" s="190"/>
      <c r="MEQ88" s="190"/>
      <c r="MER88" s="190"/>
      <c r="MES88" s="190"/>
      <c r="MET88" s="190"/>
      <c r="MEU88" s="190"/>
      <c r="MEV88" s="190"/>
      <c r="MEW88" s="190"/>
      <c r="MEX88" s="190"/>
      <c r="MEY88" s="190"/>
      <c r="MEZ88" s="190"/>
      <c r="MFA88" s="190"/>
      <c r="MFB88" s="190"/>
      <c r="MFC88" s="190"/>
      <c r="MFD88" s="190"/>
      <c r="MFE88" s="190"/>
      <c r="MFF88" s="190"/>
      <c r="MFG88" s="190"/>
      <c r="MFH88" s="190"/>
      <c r="MFI88" s="190"/>
      <c r="MFJ88" s="190"/>
      <c r="MFK88" s="190"/>
      <c r="MFL88" s="190"/>
      <c r="MFM88" s="190"/>
      <c r="MFN88" s="190"/>
      <c r="MFO88" s="190"/>
      <c r="MFP88" s="190"/>
      <c r="MFQ88" s="190"/>
      <c r="MFR88" s="190"/>
      <c r="MFS88" s="190"/>
      <c r="MFT88" s="190"/>
      <c r="MFU88" s="190"/>
      <c r="MFV88" s="190"/>
      <c r="MFW88" s="190"/>
      <c r="MFX88" s="190"/>
      <c r="MFY88" s="190"/>
      <c r="MFZ88" s="190"/>
      <c r="MGA88" s="190"/>
      <c r="MGB88" s="190"/>
      <c r="MGC88" s="190"/>
      <c r="MGD88" s="190"/>
      <c r="MGE88" s="190"/>
      <c r="MGF88" s="190"/>
      <c r="MGG88" s="190"/>
      <c r="MGH88" s="190"/>
      <c r="MGI88" s="190"/>
      <c r="MGJ88" s="190"/>
      <c r="MGK88" s="190"/>
      <c r="MGL88" s="190"/>
      <c r="MGM88" s="190"/>
      <c r="MGN88" s="190"/>
      <c r="MGO88" s="190"/>
      <c r="MGP88" s="190"/>
      <c r="MGQ88" s="190"/>
      <c r="MGR88" s="190"/>
      <c r="MGS88" s="190"/>
      <c r="MGT88" s="190"/>
      <c r="MGU88" s="190"/>
      <c r="MGV88" s="190"/>
      <c r="MGW88" s="190"/>
      <c r="MGX88" s="190"/>
      <c r="MGY88" s="190"/>
      <c r="MGZ88" s="190"/>
      <c r="MHA88" s="190"/>
      <c r="MHB88" s="190"/>
      <c r="MHC88" s="190"/>
      <c r="MHD88" s="190"/>
      <c r="MHE88" s="190"/>
      <c r="MHF88" s="190"/>
      <c r="MHG88" s="190"/>
      <c r="MHH88" s="190"/>
      <c r="MHI88" s="190"/>
      <c r="MHJ88" s="190"/>
      <c r="MHK88" s="190"/>
      <c r="MHL88" s="190"/>
      <c r="MHM88" s="190"/>
      <c r="MHN88" s="190"/>
      <c r="MHO88" s="190"/>
      <c r="MHP88" s="190"/>
      <c r="MHQ88" s="190"/>
      <c r="MHR88" s="190"/>
      <c r="MHS88" s="190"/>
      <c r="MHT88" s="190"/>
      <c r="MHU88" s="190"/>
      <c r="MHV88" s="190"/>
      <c r="MHW88" s="190"/>
      <c r="MHX88" s="190"/>
      <c r="MHY88" s="190"/>
      <c r="MHZ88" s="190"/>
      <c r="MIA88" s="190"/>
      <c r="MIB88" s="190"/>
      <c r="MIC88" s="190"/>
      <c r="MID88" s="190"/>
      <c r="MIE88" s="190"/>
      <c r="MIF88" s="190"/>
      <c r="MIG88" s="190"/>
      <c r="MIH88" s="190"/>
      <c r="MII88" s="190"/>
      <c r="MIJ88" s="190"/>
      <c r="MIK88" s="190"/>
      <c r="MIL88" s="190"/>
      <c r="MIM88" s="190"/>
      <c r="MIN88" s="190"/>
      <c r="MIO88" s="190"/>
      <c r="MIP88" s="190"/>
      <c r="MIQ88" s="190"/>
      <c r="MIR88" s="190"/>
      <c r="MIS88" s="190"/>
      <c r="MIT88" s="190"/>
      <c r="MIU88" s="190"/>
      <c r="MIV88" s="190"/>
      <c r="MIW88" s="190"/>
      <c r="MIX88" s="190"/>
      <c r="MIY88" s="190"/>
      <c r="MIZ88" s="190"/>
      <c r="MJA88" s="190"/>
      <c r="MJB88" s="190"/>
      <c r="MJC88" s="190"/>
      <c r="MJD88" s="190"/>
      <c r="MJE88" s="190"/>
      <c r="MJF88" s="190"/>
      <c r="MJG88" s="190"/>
      <c r="MJH88" s="190"/>
      <c r="MJI88" s="190"/>
      <c r="MJJ88" s="190"/>
      <c r="MJK88" s="190"/>
      <c r="MJL88" s="190"/>
      <c r="MJM88" s="190"/>
      <c r="MJN88" s="190"/>
      <c r="MJO88" s="190"/>
      <c r="MJP88" s="190"/>
      <c r="MJQ88" s="190"/>
      <c r="MJR88" s="190"/>
      <c r="MJS88" s="190"/>
      <c r="MJT88" s="190"/>
      <c r="MJU88" s="190"/>
      <c r="MJV88" s="190"/>
      <c r="MJW88" s="190"/>
      <c r="MJX88" s="190"/>
      <c r="MJY88" s="190"/>
      <c r="MJZ88" s="190"/>
      <c r="MKA88" s="190"/>
      <c r="MKB88" s="190"/>
      <c r="MKC88" s="190"/>
      <c r="MKD88" s="190"/>
      <c r="MKE88" s="190"/>
      <c r="MKF88" s="190"/>
      <c r="MKG88" s="190"/>
      <c r="MKH88" s="190"/>
      <c r="MKI88" s="190"/>
      <c r="MKJ88" s="190"/>
      <c r="MKK88" s="190"/>
      <c r="MKL88" s="190"/>
      <c r="MKM88" s="190"/>
      <c r="MKN88" s="190"/>
      <c r="MKO88" s="190"/>
      <c r="MKP88" s="190"/>
      <c r="MKQ88" s="190"/>
      <c r="MKR88" s="190"/>
      <c r="MKS88" s="190"/>
      <c r="MKT88" s="190"/>
      <c r="MKU88" s="190"/>
      <c r="MKV88" s="190"/>
      <c r="MKW88" s="190"/>
      <c r="MKX88" s="190"/>
      <c r="MKY88" s="190"/>
      <c r="MKZ88" s="190"/>
      <c r="MLA88" s="190"/>
      <c r="MLB88" s="190"/>
      <c r="MLC88" s="190"/>
      <c r="MLD88" s="190"/>
      <c r="MLE88" s="190"/>
      <c r="MLF88" s="190"/>
      <c r="MLG88" s="190"/>
      <c r="MLH88" s="190"/>
      <c r="MLI88" s="190"/>
      <c r="MLJ88" s="190"/>
      <c r="MLK88" s="190"/>
      <c r="MLL88" s="190"/>
      <c r="MLM88" s="190"/>
      <c r="MLN88" s="190"/>
      <c r="MLO88" s="190"/>
      <c r="MLP88" s="190"/>
      <c r="MLQ88" s="190"/>
      <c r="MLR88" s="190"/>
      <c r="MLS88" s="190"/>
      <c r="MLT88" s="190"/>
      <c r="MLU88" s="190"/>
      <c r="MLV88" s="190"/>
      <c r="MLW88" s="190"/>
      <c r="MLX88" s="190"/>
      <c r="MLY88" s="190"/>
      <c r="MLZ88" s="190"/>
      <c r="MMA88" s="190"/>
      <c r="MMB88" s="190"/>
      <c r="MMC88" s="190"/>
      <c r="MMD88" s="190"/>
      <c r="MME88" s="190"/>
      <c r="MMF88" s="190"/>
      <c r="MMG88" s="190"/>
      <c r="MMH88" s="190"/>
      <c r="MMI88" s="190"/>
      <c r="MMJ88" s="190"/>
      <c r="MMK88" s="190"/>
      <c r="MML88" s="190"/>
      <c r="MMM88" s="190"/>
      <c r="MMN88" s="190"/>
      <c r="MMO88" s="190"/>
      <c r="MMP88" s="190"/>
      <c r="MMQ88" s="190"/>
      <c r="MMR88" s="190"/>
      <c r="MMS88" s="190"/>
      <c r="MMT88" s="190"/>
      <c r="MMU88" s="190"/>
      <c r="MMV88" s="190"/>
      <c r="MMW88" s="190"/>
      <c r="MMX88" s="190"/>
      <c r="MMY88" s="190"/>
      <c r="MMZ88" s="190"/>
      <c r="MNA88" s="190"/>
      <c r="MNB88" s="190"/>
      <c r="MNC88" s="190"/>
      <c r="MND88" s="190"/>
      <c r="MNE88" s="190"/>
      <c r="MNF88" s="190"/>
      <c r="MNG88" s="190"/>
      <c r="MNH88" s="190"/>
      <c r="MNI88" s="190"/>
      <c r="MNJ88" s="190"/>
      <c r="MNK88" s="190"/>
      <c r="MNL88" s="190"/>
      <c r="MNM88" s="190"/>
      <c r="MNN88" s="190"/>
      <c r="MNO88" s="190"/>
      <c r="MNP88" s="190"/>
      <c r="MNQ88" s="190"/>
      <c r="MNR88" s="190"/>
      <c r="MNS88" s="190"/>
      <c r="MNT88" s="190"/>
      <c r="MNU88" s="190"/>
      <c r="MNV88" s="190"/>
      <c r="MNW88" s="190"/>
      <c r="MNX88" s="190"/>
      <c r="MNY88" s="190"/>
      <c r="MNZ88" s="190"/>
      <c r="MOA88" s="190"/>
      <c r="MOB88" s="190"/>
      <c r="MOC88" s="190"/>
      <c r="MOD88" s="190"/>
      <c r="MOE88" s="190"/>
      <c r="MOF88" s="190"/>
      <c r="MOG88" s="190"/>
      <c r="MOH88" s="190"/>
      <c r="MOI88" s="190"/>
      <c r="MOJ88" s="190"/>
      <c r="MOK88" s="190"/>
      <c r="MOL88" s="190"/>
      <c r="MOM88" s="190"/>
      <c r="MON88" s="190"/>
      <c r="MOO88" s="190"/>
      <c r="MOP88" s="190"/>
      <c r="MOQ88" s="190"/>
      <c r="MOR88" s="190"/>
      <c r="MOS88" s="190"/>
      <c r="MOT88" s="190"/>
      <c r="MOU88" s="190"/>
      <c r="MOV88" s="190"/>
      <c r="MOW88" s="190"/>
      <c r="MOX88" s="190"/>
      <c r="MOY88" s="190"/>
      <c r="MOZ88" s="190"/>
      <c r="MPA88" s="190"/>
      <c r="MPB88" s="190"/>
      <c r="MPC88" s="190"/>
      <c r="MPD88" s="190"/>
      <c r="MPE88" s="190"/>
      <c r="MPF88" s="190"/>
      <c r="MPG88" s="190"/>
      <c r="MPH88" s="190"/>
      <c r="MPI88" s="190"/>
      <c r="MPJ88" s="190"/>
      <c r="MPK88" s="190"/>
      <c r="MPL88" s="190"/>
      <c r="MPM88" s="190"/>
      <c r="MPN88" s="190"/>
      <c r="MPO88" s="190"/>
      <c r="MPP88" s="190"/>
      <c r="MPQ88" s="190"/>
      <c r="MPR88" s="190"/>
      <c r="MPS88" s="190"/>
      <c r="MPT88" s="190"/>
      <c r="MPU88" s="190"/>
      <c r="MPV88" s="190"/>
      <c r="MPW88" s="190"/>
      <c r="MPX88" s="190"/>
      <c r="MPY88" s="190"/>
      <c r="MPZ88" s="190"/>
      <c r="MQA88" s="190"/>
      <c r="MQB88" s="190"/>
      <c r="MQC88" s="190"/>
      <c r="MQD88" s="190"/>
      <c r="MQE88" s="190"/>
      <c r="MQF88" s="190"/>
      <c r="MQG88" s="190"/>
      <c r="MQH88" s="190"/>
      <c r="MQI88" s="190"/>
      <c r="MQJ88" s="190"/>
      <c r="MQK88" s="190"/>
      <c r="MQL88" s="190"/>
      <c r="MQM88" s="190"/>
      <c r="MQN88" s="190"/>
      <c r="MQO88" s="190"/>
      <c r="MQP88" s="190"/>
      <c r="MQQ88" s="190"/>
      <c r="MQR88" s="190"/>
      <c r="MQS88" s="190"/>
      <c r="MQT88" s="190"/>
      <c r="MQU88" s="190"/>
      <c r="MQV88" s="190"/>
      <c r="MQW88" s="190"/>
      <c r="MQX88" s="190"/>
      <c r="MQY88" s="190"/>
      <c r="MQZ88" s="190"/>
      <c r="MRA88" s="190"/>
      <c r="MRB88" s="190"/>
      <c r="MRC88" s="190"/>
      <c r="MRD88" s="190"/>
      <c r="MRE88" s="190"/>
      <c r="MRF88" s="190"/>
      <c r="MRG88" s="190"/>
      <c r="MRH88" s="190"/>
      <c r="MRI88" s="190"/>
      <c r="MRJ88" s="190"/>
      <c r="MRK88" s="190"/>
      <c r="MRL88" s="190"/>
      <c r="MRM88" s="190"/>
      <c r="MRN88" s="190"/>
      <c r="MRO88" s="190"/>
      <c r="MRP88" s="190"/>
      <c r="MRQ88" s="190"/>
      <c r="MRR88" s="190"/>
      <c r="MRS88" s="190"/>
      <c r="MRT88" s="190"/>
      <c r="MRU88" s="190"/>
      <c r="MRV88" s="190"/>
      <c r="MRW88" s="190"/>
      <c r="MRX88" s="190"/>
      <c r="MRY88" s="190"/>
      <c r="MRZ88" s="190"/>
      <c r="MSA88" s="190"/>
      <c r="MSB88" s="190"/>
      <c r="MSC88" s="190"/>
      <c r="MSD88" s="190"/>
      <c r="MSE88" s="190"/>
      <c r="MSF88" s="190"/>
      <c r="MSG88" s="190"/>
      <c r="MSH88" s="190"/>
      <c r="MSI88" s="190"/>
      <c r="MSJ88" s="190"/>
      <c r="MSK88" s="190"/>
      <c r="MSL88" s="190"/>
      <c r="MSM88" s="190"/>
      <c r="MSN88" s="190"/>
      <c r="MSO88" s="190"/>
      <c r="MSP88" s="190"/>
      <c r="MSQ88" s="190"/>
      <c r="MSR88" s="190"/>
      <c r="MSS88" s="190"/>
      <c r="MST88" s="190"/>
      <c r="MSU88" s="190"/>
      <c r="MSV88" s="190"/>
      <c r="MSW88" s="190"/>
      <c r="MSX88" s="190"/>
      <c r="MSY88" s="190"/>
      <c r="MSZ88" s="190"/>
      <c r="MTA88" s="190"/>
      <c r="MTB88" s="190"/>
      <c r="MTC88" s="190"/>
      <c r="MTD88" s="190"/>
      <c r="MTE88" s="190"/>
      <c r="MTF88" s="190"/>
      <c r="MTG88" s="190"/>
      <c r="MTH88" s="190"/>
      <c r="MTI88" s="190"/>
      <c r="MTJ88" s="190"/>
      <c r="MTK88" s="190"/>
      <c r="MTL88" s="190"/>
      <c r="MTM88" s="190"/>
      <c r="MTN88" s="190"/>
      <c r="MTO88" s="190"/>
      <c r="MTP88" s="190"/>
      <c r="MTQ88" s="190"/>
      <c r="MTR88" s="190"/>
      <c r="MTS88" s="190"/>
      <c r="MTT88" s="190"/>
      <c r="MTU88" s="190"/>
      <c r="MTV88" s="190"/>
      <c r="MTW88" s="190"/>
      <c r="MTX88" s="190"/>
      <c r="MTY88" s="190"/>
      <c r="MTZ88" s="190"/>
      <c r="MUA88" s="190"/>
      <c r="MUB88" s="190"/>
      <c r="MUC88" s="190"/>
      <c r="MUD88" s="190"/>
      <c r="MUE88" s="190"/>
      <c r="MUF88" s="190"/>
      <c r="MUG88" s="190"/>
      <c r="MUH88" s="190"/>
      <c r="MUI88" s="190"/>
      <c r="MUJ88" s="190"/>
      <c r="MUK88" s="190"/>
      <c r="MUL88" s="190"/>
      <c r="MUM88" s="190"/>
      <c r="MUN88" s="190"/>
      <c r="MUO88" s="190"/>
      <c r="MUP88" s="190"/>
      <c r="MUQ88" s="190"/>
      <c r="MUR88" s="190"/>
      <c r="MUS88" s="190"/>
      <c r="MUT88" s="190"/>
      <c r="MUU88" s="190"/>
      <c r="MUV88" s="190"/>
      <c r="MUW88" s="190"/>
      <c r="MUX88" s="190"/>
      <c r="MUY88" s="190"/>
      <c r="MUZ88" s="190"/>
      <c r="MVA88" s="190"/>
      <c r="MVB88" s="190"/>
      <c r="MVC88" s="190"/>
      <c r="MVD88" s="190"/>
      <c r="MVE88" s="190"/>
      <c r="MVF88" s="190"/>
      <c r="MVG88" s="190"/>
      <c r="MVH88" s="190"/>
      <c r="MVI88" s="190"/>
      <c r="MVJ88" s="190"/>
      <c r="MVK88" s="190"/>
      <c r="MVL88" s="190"/>
      <c r="MVM88" s="190"/>
      <c r="MVN88" s="190"/>
      <c r="MVO88" s="190"/>
      <c r="MVP88" s="190"/>
      <c r="MVQ88" s="190"/>
      <c r="MVR88" s="190"/>
      <c r="MVS88" s="190"/>
      <c r="MVT88" s="190"/>
      <c r="MVU88" s="190"/>
      <c r="MVV88" s="190"/>
      <c r="MVW88" s="190"/>
      <c r="MVX88" s="190"/>
      <c r="MVY88" s="190"/>
      <c r="MVZ88" s="190"/>
      <c r="MWA88" s="190"/>
      <c r="MWB88" s="190"/>
      <c r="MWC88" s="190"/>
      <c r="MWD88" s="190"/>
      <c r="MWE88" s="190"/>
      <c r="MWF88" s="190"/>
      <c r="MWG88" s="190"/>
      <c r="MWH88" s="190"/>
      <c r="MWI88" s="190"/>
      <c r="MWJ88" s="190"/>
      <c r="MWK88" s="190"/>
      <c r="MWL88" s="190"/>
      <c r="MWM88" s="190"/>
      <c r="MWN88" s="190"/>
      <c r="MWO88" s="190"/>
      <c r="MWP88" s="190"/>
      <c r="MWQ88" s="190"/>
      <c r="MWR88" s="190"/>
      <c r="MWS88" s="190"/>
      <c r="MWT88" s="190"/>
      <c r="MWU88" s="190"/>
      <c r="MWV88" s="190"/>
      <c r="MWW88" s="190"/>
      <c r="MWX88" s="190"/>
      <c r="MWY88" s="190"/>
      <c r="MWZ88" s="190"/>
      <c r="MXA88" s="190"/>
      <c r="MXB88" s="190"/>
      <c r="MXC88" s="190"/>
      <c r="MXD88" s="190"/>
      <c r="MXE88" s="190"/>
      <c r="MXF88" s="190"/>
      <c r="MXG88" s="190"/>
      <c r="MXH88" s="190"/>
      <c r="MXI88" s="190"/>
      <c r="MXJ88" s="190"/>
      <c r="MXK88" s="190"/>
      <c r="MXL88" s="190"/>
      <c r="MXM88" s="190"/>
      <c r="MXN88" s="190"/>
      <c r="MXO88" s="190"/>
      <c r="MXP88" s="190"/>
      <c r="MXQ88" s="190"/>
      <c r="MXR88" s="190"/>
      <c r="MXS88" s="190"/>
      <c r="MXT88" s="190"/>
      <c r="MXU88" s="190"/>
      <c r="MXV88" s="190"/>
      <c r="MXW88" s="190"/>
      <c r="MXX88" s="190"/>
      <c r="MXY88" s="190"/>
      <c r="MXZ88" s="190"/>
      <c r="MYA88" s="190"/>
      <c r="MYB88" s="190"/>
      <c r="MYC88" s="190"/>
      <c r="MYD88" s="190"/>
      <c r="MYE88" s="190"/>
      <c r="MYF88" s="190"/>
      <c r="MYG88" s="190"/>
      <c r="MYH88" s="190"/>
      <c r="MYI88" s="190"/>
      <c r="MYJ88" s="190"/>
      <c r="MYK88" s="190"/>
      <c r="MYL88" s="190"/>
      <c r="MYM88" s="190"/>
      <c r="MYN88" s="190"/>
      <c r="MYO88" s="190"/>
      <c r="MYP88" s="190"/>
      <c r="MYQ88" s="190"/>
      <c r="MYR88" s="190"/>
      <c r="MYS88" s="190"/>
      <c r="MYT88" s="190"/>
      <c r="MYU88" s="190"/>
      <c r="MYV88" s="190"/>
      <c r="MYW88" s="190"/>
      <c r="MYX88" s="190"/>
      <c r="MYY88" s="190"/>
      <c r="MYZ88" s="190"/>
      <c r="MZA88" s="190"/>
      <c r="MZB88" s="190"/>
      <c r="MZC88" s="190"/>
      <c r="MZD88" s="190"/>
      <c r="MZE88" s="190"/>
      <c r="MZF88" s="190"/>
      <c r="MZG88" s="190"/>
      <c r="MZH88" s="190"/>
      <c r="MZI88" s="190"/>
      <c r="MZJ88" s="190"/>
      <c r="MZK88" s="190"/>
      <c r="MZL88" s="190"/>
      <c r="MZM88" s="190"/>
      <c r="MZN88" s="190"/>
      <c r="MZO88" s="190"/>
      <c r="MZP88" s="190"/>
      <c r="MZQ88" s="190"/>
      <c r="MZR88" s="190"/>
      <c r="MZS88" s="190"/>
      <c r="MZT88" s="190"/>
      <c r="MZU88" s="190"/>
      <c r="MZV88" s="190"/>
      <c r="MZW88" s="190"/>
      <c r="MZX88" s="190"/>
      <c r="MZY88" s="190"/>
      <c r="MZZ88" s="190"/>
      <c r="NAA88" s="190"/>
      <c r="NAB88" s="190"/>
      <c r="NAC88" s="190"/>
      <c r="NAD88" s="190"/>
      <c r="NAE88" s="190"/>
      <c r="NAF88" s="190"/>
      <c r="NAG88" s="190"/>
      <c r="NAH88" s="190"/>
      <c r="NAI88" s="190"/>
      <c r="NAJ88" s="190"/>
      <c r="NAK88" s="190"/>
      <c r="NAL88" s="190"/>
      <c r="NAM88" s="190"/>
      <c r="NAN88" s="190"/>
      <c r="NAO88" s="190"/>
      <c r="NAP88" s="190"/>
      <c r="NAQ88" s="190"/>
      <c r="NAR88" s="190"/>
      <c r="NAS88" s="190"/>
      <c r="NAT88" s="190"/>
      <c r="NAU88" s="190"/>
      <c r="NAV88" s="190"/>
      <c r="NAW88" s="190"/>
      <c r="NAX88" s="190"/>
      <c r="NAY88" s="190"/>
      <c r="NAZ88" s="190"/>
      <c r="NBA88" s="190"/>
      <c r="NBB88" s="190"/>
      <c r="NBC88" s="190"/>
      <c r="NBD88" s="190"/>
      <c r="NBE88" s="190"/>
      <c r="NBF88" s="190"/>
      <c r="NBG88" s="190"/>
      <c r="NBH88" s="190"/>
      <c r="NBI88" s="190"/>
      <c r="NBJ88" s="190"/>
      <c r="NBK88" s="190"/>
      <c r="NBL88" s="190"/>
      <c r="NBM88" s="190"/>
      <c r="NBN88" s="190"/>
      <c r="NBO88" s="190"/>
      <c r="NBP88" s="190"/>
      <c r="NBQ88" s="190"/>
      <c r="NBR88" s="190"/>
      <c r="NBS88" s="190"/>
      <c r="NBT88" s="190"/>
      <c r="NBU88" s="190"/>
      <c r="NBV88" s="190"/>
      <c r="NBW88" s="190"/>
      <c r="NBX88" s="190"/>
      <c r="NBY88" s="190"/>
      <c r="NBZ88" s="190"/>
      <c r="NCA88" s="190"/>
      <c r="NCB88" s="190"/>
      <c r="NCC88" s="190"/>
      <c r="NCD88" s="190"/>
      <c r="NCE88" s="190"/>
      <c r="NCF88" s="190"/>
      <c r="NCG88" s="190"/>
      <c r="NCH88" s="190"/>
      <c r="NCI88" s="190"/>
      <c r="NCJ88" s="190"/>
      <c r="NCK88" s="190"/>
      <c r="NCL88" s="190"/>
      <c r="NCM88" s="190"/>
      <c r="NCN88" s="190"/>
      <c r="NCO88" s="190"/>
      <c r="NCP88" s="190"/>
      <c r="NCQ88" s="190"/>
      <c r="NCR88" s="190"/>
      <c r="NCS88" s="190"/>
      <c r="NCT88" s="190"/>
      <c r="NCU88" s="190"/>
      <c r="NCV88" s="190"/>
      <c r="NCW88" s="190"/>
      <c r="NCX88" s="190"/>
      <c r="NCY88" s="190"/>
      <c r="NCZ88" s="190"/>
      <c r="NDA88" s="190"/>
      <c r="NDB88" s="190"/>
      <c r="NDC88" s="190"/>
      <c r="NDD88" s="190"/>
      <c r="NDE88" s="190"/>
      <c r="NDF88" s="190"/>
      <c r="NDG88" s="190"/>
      <c r="NDH88" s="190"/>
      <c r="NDI88" s="190"/>
      <c r="NDJ88" s="190"/>
      <c r="NDK88" s="190"/>
      <c r="NDL88" s="190"/>
      <c r="NDM88" s="190"/>
      <c r="NDN88" s="190"/>
      <c r="NDO88" s="190"/>
      <c r="NDP88" s="190"/>
      <c r="NDQ88" s="190"/>
      <c r="NDR88" s="190"/>
      <c r="NDS88" s="190"/>
      <c r="NDT88" s="190"/>
      <c r="NDU88" s="190"/>
      <c r="NDV88" s="190"/>
      <c r="NDW88" s="190"/>
      <c r="NDX88" s="190"/>
      <c r="NDY88" s="190"/>
      <c r="NDZ88" s="190"/>
      <c r="NEA88" s="190"/>
      <c r="NEB88" s="190"/>
      <c r="NEC88" s="190"/>
      <c r="NED88" s="190"/>
      <c r="NEE88" s="190"/>
      <c r="NEF88" s="190"/>
      <c r="NEG88" s="190"/>
      <c r="NEH88" s="190"/>
      <c r="NEI88" s="190"/>
      <c r="NEJ88" s="190"/>
      <c r="NEK88" s="190"/>
      <c r="NEL88" s="190"/>
      <c r="NEM88" s="190"/>
      <c r="NEN88" s="190"/>
      <c r="NEO88" s="190"/>
      <c r="NEP88" s="190"/>
      <c r="NEQ88" s="190"/>
      <c r="NER88" s="190"/>
      <c r="NES88" s="190"/>
      <c r="NET88" s="190"/>
      <c r="NEU88" s="190"/>
      <c r="NEV88" s="190"/>
      <c r="NEW88" s="190"/>
      <c r="NEX88" s="190"/>
      <c r="NEY88" s="190"/>
      <c r="NEZ88" s="190"/>
      <c r="NFA88" s="190"/>
      <c r="NFB88" s="190"/>
      <c r="NFC88" s="190"/>
      <c r="NFD88" s="190"/>
      <c r="NFE88" s="190"/>
      <c r="NFF88" s="190"/>
      <c r="NFG88" s="190"/>
      <c r="NFH88" s="190"/>
      <c r="NFI88" s="190"/>
      <c r="NFJ88" s="190"/>
      <c r="NFK88" s="190"/>
      <c r="NFL88" s="190"/>
      <c r="NFM88" s="190"/>
      <c r="NFN88" s="190"/>
      <c r="NFO88" s="190"/>
      <c r="NFP88" s="190"/>
      <c r="NFQ88" s="190"/>
      <c r="NFR88" s="190"/>
      <c r="NFS88" s="190"/>
      <c r="NFT88" s="190"/>
      <c r="NFU88" s="190"/>
      <c r="NFV88" s="190"/>
      <c r="NFW88" s="190"/>
      <c r="NFX88" s="190"/>
      <c r="NFY88" s="190"/>
      <c r="NFZ88" s="190"/>
      <c r="NGA88" s="190"/>
      <c r="NGB88" s="190"/>
      <c r="NGC88" s="190"/>
      <c r="NGD88" s="190"/>
      <c r="NGE88" s="190"/>
      <c r="NGF88" s="190"/>
      <c r="NGG88" s="190"/>
      <c r="NGH88" s="190"/>
      <c r="NGI88" s="190"/>
      <c r="NGJ88" s="190"/>
      <c r="NGK88" s="190"/>
      <c r="NGL88" s="190"/>
      <c r="NGM88" s="190"/>
      <c r="NGN88" s="190"/>
      <c r="NGO88" s="190"/>
      <c r="NGP88" s="190"/>
      <c r="NGQ88" s="190"/>
      <c r="NGR88" s="190"/>
      <c r="NGS88" s="190"/>
      <c r="NGT88" s="190"/>
      <c r="NGU88" s="190"/>
      <c r="NGV88" s="190"/>
      <c r="NGW88" s="190"/>
      <c r="NGX88" s="190"/>
      <c r="NGY88" s="190"/>
      <c r="NGZ88" s="190"/>
      <c r="NHA88" s="190"/>
      <c r="NHB88" s="190"/>
      <c r="NHC88" s="190"/>
      <c r="NHD88" s="190"/>
      <c r="NHE88" s="190"/>
      <c r="NHF88" s="190"/>
      <c r="NHG88" s="190"/>
      <c r="NHH88" s="190"/>
      <c r="NHI88" s="190"/>
      <c r="NHJ88" s="190"/>
      <c r="NHK88" s="190"/>
      <c r="NHL88" s="190"/>
      <c r="NHM88" s="190"/>
      <c r="NHN88" s="190"/>
      <c r="NHO88" s="190"/>
      <c r="NHP88" s="190"/>
      <c r="NHQ88" s="190"/>
      <c r="NHR88" s="190"/>
      <c r="NHS88" s="190"/>
      <c r="NHT88" s="190"/>
      <c r="NHU88" s="190"/>
      <c r="NHV88" s="190"/>
      <c r="NHW88" s="190"/>
      <c r="NHX88" s="190"/>
      <c r="NHY88" s="190"/>
      <c r="NHZ88" s="190"/>
      <c r="NIA88" s="190"/>
      <c r="NIB88" s="190"/>
      <c r="NIC88" s="190"/>
      <c r="NID88" s="190"/>
      <c r="NIE88" s="190"/>
      <c r="NIF88" s="190"/>
      <c r="NIG88" s="190"/>
      <c r="NIH88" s="190"/>
      <c r="NII88" s="190"/>
      <c r="NIJ88" s="190"/>
      <c r="NIK88" s="190"/>
      <c r="NIL88" s="190"/>
      <c r="NIM88" s="190"/>
      <c r="NIN88" s="190"/>
      <c r="NIO88" s="190"/>
      <c r="NIP88" s="190"/>
      <c r="NIQ88" s="190"/>
      <c r="NIR88" s="190"/>
      <c r="NIS88" s="190"/>
      <c r="NIT88" s="190"/>
      <c r="NIU88" s="190"/>
      <c r="NIV88" s="190"/>
      <c r="NIW88" s="190"/>
      <c r="NIX88" s="190"/>
      <c r="NIY88" s="190"/>
      <c r="NIZ88" s="190"/>
      <c r="NJA88" s="190"/>
      <c r="NJB88" s="190"/>
      <c r="NJC88" s="190"/>
      <c r="NJD88" s="190"/>
      <c r="NJE88" s="190"/>
      <c r="NJF88" s="190"/>
      <c r="NJG88" s="190"/>
      <c r="NJH88" s="190"/>
      <c r="NJI88" s="190"/>
      <c r="NJJ88" s="190"/>
      <c r="NJK88" s="190"/>
      <c r="NJL88" s="190"/>
      <c r="NJM88" s="190"/>
      <c r="NJN88" s="190"/>
      <c r="NJO88" s="190"/>
      <c r="NJP88" s="190"/>
      <c r="NJQ88" s="190"/>
      <c r="NJR88" s="190"/>
      <c r="NJS88" s="190"/>
      <c r="NJT88" s="190"/>
      <c r="NJU88" s="190"/>
      <c r="NJV88" s="190"/>
      <c r="NJW88" s="190"/>
      <c r="NJX88" s="190"/>
      <c r="NJY88" s="190"/>
      <c r="NJZ88" s="190"/>
      <c r="NKA88" s="190"/>
      <c r="NKB88" s="190"/>
      <c r="NKC88" s="190"/>
      <c r="NKD88" s="190"/>
      <c r="NKE88" s="190"/>
      <c r="NKF88" s="190"/>
      <c r="NKG88" s="190"/>
      <c r="NKH88" s="190"/>
      <c r="NKI88" s="190"/>
      <c r="NKJ88" s="190"/>
      <c r="NKK88" s="190"/>
      <c r="NKL88" s="190"/>
      <c r="NKM88" s="190"/>
      <c r="NKN88" s="190"/>
      <c r="NKO88" s="190"/>
      <c r="NKP88" s="190"/>
      <c r="NKQ88" s="190"/>
      <c r="NKR88" s="190"/>
      <c r="NKS88" s="190"/>
      <c r="NKT88" s="190"/>
      <c r="NKU88" s="190"/>
      <c r="NKV88" s="190"/>
      <c r="NKW88" s="190"/>
      <c r="NKX88" s="190"/>
      <c r="NKY88" s="190"/>
      <c r="NKZ88" s="190"/>
      <c r="NLA88" s="190"/>
      <c r="NLB88" s="190"/>
      <c r="NLC88" s="190"/>
      <c r="NLD88" s="190"/>
      <c r="NLE88" s="190"/>
      <c r="NLF88" s="190"/>
      <c r="NLG88" s="190"/>
      <c r="NLH88" s="190"/>
      <c r="NLI88" s="190"/>
      <c r="NLJ88" s="190"/>
      <c r="NLK88" s="190"/>
      <c r="NLL88" s="190"/>
      <c r="NLM88" s="190"/>
      <c r="NLN88" s="190"/>
      <c r="NLO88" s="190"/>
      <c r="NLP88" s="190"/>
      <c r="NLQ88" s="190"/>
      <c r="NLR88" s="190"/>
      <c r="NLS88" s="190"/>
      <c r="NLT88" s="190"/>
      <c r="NLU88" s="190"/>
      <c r="NLV88" s="190"/>
      <c r="NLW88" s="190"/>
      <c r="NLX88" s="190"/>
      <c r="NLY88" s="190"/>
      <c r="NLZ88" s="190"/>
      <c r="NMA88" s="190"/>
      <c r="NMB88" s="190"/>
      <c r="NMC88" s="190"/>
      <c r="NMD88" s="190"/>
      <c r="NME88" s="190"/>
      <c r="NMF88" s="190"/>
      <c r="NMG88" s="190"/>
      <c r="NMH88" s="190"/>
      <c r="NMI88" s="190"/>
      <c r="NMJ88" s="190"/>
      <c r="NMK88" s="190"/>
      <c r="NML88" s="190"/>
      <c r="NMM88" s="190"/>
      <c r="NMN88" s="190"/>
      <c r="NMO88" s="190"/>
      <c r="NMP88" s="190"/>
      <c r="NMQ88" s="190"/>
      <c r="NMR88" s="190"/>
      <c r="NMS88" s="190"/>
      <c r="NMT88" s="190"/>
      <c r="NMU88" s="190"/>
      <c r="NMV88" s="190"/>
      <c r="NMW88" s="190"/>
      <c r="NMX88" s="190"/>
      <c r="NMY88" s="190"/>
      <c r="NMZ88" s="190"/>
      <c r="NNA88" s="190"/>
      <c r="NNB88" s="190"/>
      <c r="NNC88" s="190"/>
      <c r="NND88" s="190"/>
      <c r="NNE88" s="190"/>
      <c r="NNF88" s="190"/>
      <c r="NNG88" s="190"/>
      <c r="NNH88" s="190"/>
      <c r="NNI88" s="190"/>
      <c r="NNJ88" s="190"/>
      <c r="NNK88" s="190"/>
      <c r="NNL88" s="190"/>
      <c r="NNM88" s="190"/>
      <c r="NNN88" s="190"/>
      <c r="NNO88" s="190"/>
      <c r="NNP88" s="190"/>
      <c r="NNQ88" s="190"/>
      <c r="NNR88" s="190"/>
      <c r="NNS88" s="190"/>
      <c r="NNT88" s="190"/>
      <c r="NNU88" s="190"/>
      <c r="NNV88" s="190"/>
      <c r="NNW88" s="190"/>
      <c r="NNX88" s="190"/>
      <c r="NNY88" s="190"/>
      <c r="NNZ88" s="190"/>
      <c r="NOA88" s="190"/>
      <c r="NOB88" s="190"/>
      <c r="NOC88" s="190"/>
      <c r="NOD88" s="190"/>
      <c r="NOE88" s="190"/>
      <c r="NOF88" s="190"/>
      <c r="NOG88" s="190"/>
      <c r="NOH88" s="190"/>
      <c r="NOI88" s="190"/>
      <c r="NOJ88" s="190"/>
      <c r="NOK88" s="190"/>
      <c r="NOL88" s="190"/>
      <c r="NOM88" s="190"/>
      <c r="NON88" s="190"/>
      <c r="NOO88" s="190"/>
      <c r="NOP88" s="190"/>
      <c r="NOQ88" s="190"/>
      <c r="NOR88" s="190"/>
      <c r="NOS88" s="190"/>
      <c r="NOT88" s="190"/>
      <c r="NOU88" s="190"/>
      <c r="NOV88" s="190"/>
      <c r="NOW88" s="190"/>
      <c r="NOX88" s="190"/>
      <c r="NOY88" s="190"/>
      <c r="NOZ88" s="190"/>
      <c r="NPA88" s="190"/>
      <c r="NPB88" s="190"/>
      <c r="NPC88" s="190"/>
      <c r="NPD88" s="190"/>
      <c r="NPE88" s="190"/>
      <c r="NPF88" s="190"/>
      <c r="NPG88" s="190"/>
      <c r="NPH88" s="190"/>
      <c r="NPI88" s="190"/>
      <c r="NPJ88" s="190"/>
      <c r="NPK88" s="190"/>
      <c r="NPL88" s="190"/>
      <c r="NPM88" s="190"/>
      <c r="NPN88" s="190"/>
      <c r="NPO88" s="190"/>
      <c r="NPP88" s="190"/>
      <c r="NPQ88" s="190"/>
      <c r="NPR88" s="190"/>
      <c r="NPS88" s="190"/>
      <c r="NPT88" s="190"/>
      <c r="NPU88" s="190"/>
      <c r="NPV88" s="190"/>
      <c r="NPW88" s="190"/>
      <c r="NPX88" s="190"/>
      <c r="NPY88" s="190"/>
      <c r="NPZ88" s="190"/>
      <c r="NQA88" s="190"/>
      <c r="NQB88" s="190"/>
      <c r="NQC88" s="190"/>
      <c r="NQD88" s="190"/>
      <c r="NQE88" s="190"/>
      <c r="NQF88" s="190"/>
      <c r="NQG88" s="190"/>
      <c r="NQH88" s="190"/>
      <c r="NQI88" s="190"/>
      <c r="NQJ88" s="190"/>
      <c r="NQK88" s="190"/>
      <c r="NQL88" s="190"/>
      <c r="NQM88" s="190"/>
      <c r="NQN88" s="190"/>
      <c r="NQO88" s="190"/>
      <c r="NQP88" s="190"/>
      <c r="NQQ88" s="190"/>
      <c r="NQR88" s="190"/>
      <c r="NQS88" s="190"/>
      <c r="NQT88" s="190"/>
      <c r="NQU88" s="190"/>
      <c r="NQV88" s="190"/>
      <c r="NQW88" s="190"/>
      <c r="NQX88" s="190"/>
      <c r="NQY88" s="190"/>
      <c r="NQZ88" s="190"/>
      <c r="NRA88" s="190"/>
      <c r="NRB88" s="190"/>
      <c r="NRC88" s="190"/>
      <c r="NRD88" s="190"/>
      <c r="NRE88" s="190"/>
      <c r="NRF88" s="190"/>
      <c r="NRG88" s="190"/>
      <c r="NRH88" s="190"/>
      <c r="NRI88" s="190"/>
      <c r="NRJ88" s="190"/>
      <c r="NRK88" s="190"/>
      <c r="NRL88" s="190"/>
      <c r="NRM88" s="190"/>
      <c r="NRN88" s="190"/>
      <c r="NRO88" s="190"/>
      <c r="NRP88" s="190"/>
      <c r="NRQ88" s="190"/>
      <c r="NRR88" s="190"/>
      <c r="NRS88" s="190"/>
      <c r="NRT88" s="190"/>
      <c r="NRU88" s="190"/>
      <c r="NRV88" s="190"/>
      <c r="NRW88" s="190"/>
      <c r="NRX88" s="190"/>
      <c r="NRY88" s="190"/>
      <c r="NRZ88" s="190"/>
      <c r="NSA88" s="190"/>
      <c r="NSB88" s="190"/>
      <c r="NSC88" s="190"/>
      <c r="NSD88" s="190"/>
      <c r="NSE88" s="190"/>
      <c r="NSF88" s="190"/>
      <c r="NSG88" s="190"/>
      <c r="NSH88" s="190"/>
      <c r="NSI88" s="190"/>
      <c r="NSJ88" s="190"/>
      <c r="NSK88" s="190"/>
      <c r="NSL88" s="190"/>
      <c r="NSM88" s="190"/>
      <c r="NSN88" s="190"/>
      <c r="NSO88" s="190"/>
      <c r="NSP88" s="190"/>
      <c r="NSQ88" s="190"/>
      <c r="NSR88" s="190"/>
      <c r="NSS88" s="190"/>
      <c r="NST88" s="190"/>
      <c r="NSU88" s="190"/>
      <c r="NSV88" s="190"/>
      <c r="NSW88" s="190"/>
      <c r="NSX88" s="190"/>
      <c r="NSY88" s="190"/>
      <c r="NSZ88" s="190"/>
      <c r="NTA88" s="190"/>
      <c r="NTB88" s="190"/>
      <c r="NTC88" s="190"/>
      <c r="NTD88" s="190"/>
      <c r="NTE88" s="190"/>
      <c r="NTF88" s="190"/>
      <c r="NTG88" s="190"/>
      <c r="NTH88" s="190"/>
      <c r="NTI88" s="190"/>
      <c r="NTJ88" s="190"/>
      <c r="NTK88" s="190"/>
      <c r="NTL88" s="190"/>
      <c r="NTM88" s="190"/>
      <c r="NTN88" s="190"/>
      <c r="NTO88" s="190"/>
      <c r="NTP88" s="190"/>
      <c r="NTQ88" s="190"/>
      <c r="NTR88" s="190"/>
      <c r="NTS88" s="190"/>
      <c r="NTT88" s="190"/>
      <c r="NTU88" s="190"/>
      <c r="NTV88" s="190"/>
      <c r="NTW88" s="190"/>
      <c r="NTX88" s="190"/>
      <c r="NTY88" s="190"/>
      <c r="NTZ88" s="190"/>
      <c r="NUA88" s="190"/>
      <c r="NUB88" s="190"/>
      <c r="NUC88" s="190"/>
      <c r="NUD88" s="190"/>
      <c r="NUE88" s="190"/>
      <c r="NUF88" s="190"/>
      <c r="NUG88" s="190"/>
      <c r="NUH88" s="190"/>
      <c r="NUI88" s="190"/>
      <c r="NUJ88" s="190"/>
      <c r="NUK88" s="190"/>
      <c r="NUL88" s="190"/>
      <c r="NUM88" s="190"/>
      <c r="NUN88" s="190"/>
      <c r="NUO88" s="190"/>
      <c r="NUP88" s="190"/>
      <c r="NUQ88" s="190"/>
      <c r="NUR88" s="190"/>
      <c r="NUS88" s="190"/>
      <c r="NUT88" s="190"/>
      <c r="NUU88" s="190"/>
      <c r="NUV88" s="190"/>
      <c r="NUW88" s="190"/>
      <c r="NUX88" s="190"/>
      <c r="NUY88" s="190"/>
      <c r="NUZ88" s="190"/>
      <c r="NVA88" s="190"/>
      <c r="NVB88" s="190"/>
      <c r="NVC88" s="190"/>
      <c r="NVD88" s="190"/>
      <c r="NVE88" s="190"/>
      <c r="NVF88" s="190"/>
      <c r="NVG88" s="190"/>
      <c r="NVH88" s="190"/>
      <c r="NVI88" s="190"/>
      <c r="NVJ88" s="190"/>
      <c r="NVK88" s="190"/>
      <c r="NVL88" s="190"/>
      <c r="NVM88" s="190"/>
      <c r="NVN88" s="190"/>
      <c r="NVO88" s="190"/>
      <c r="NVP88" s="190"/>
      <c r="NVQ88" s="190"/>
      <c r="NVR88" s="190"/>
      <c r="NVS88" s="190"/>
      <c r="NVT88" s="190"/>
      <c r="NVU88" s="190"/>
      <c r="NVV88" s="190"/>
      <c r="NVW88" s="190"/>
      <c r="NVX88" s="190"/>
      <c r="NVY88" s="190"/>
      <c r="NVZ88" s="190"/>
      <c r="NWA88" s="190"/>
      <c r="NWB88" s="190"/>
      <c r="NWC88" s="190"/>
      <c r="NWD88" s="190"/>
      <c r="NWE88" s="190"/>
      <c r="NWF88" s="190"/>
      <c r="NWG88" s="190"/>
      <c r="NWH88" s="190"/>
      <c r="NWI88" s="190"/>
      <c r="NWJ88" s="190"/>
      <c r="NWK88" s="190"/>
      <c r="NWL88" s="190"/>
      <c r="NWM88" s="190"/>
      <c r="NWN88" s="190"/>
      <c r="NWO88" s="190"/>
      <c r="NWP88" s="190"/>
      <c r="NWQ88" s="190"/>
      <c r="NWR88" s="190"/>
      <c r="NWS88" s="190"/>
      <c r="NWT88" s="190"/>
      <c r="NWU88" s="190"/>
      <c r="NWV88" s="190"/>
      <c r="NWW88" s="190"/>
      <c r="NWX88" s="190"/>
      <c r="NWY88" s="190"/>
      <c r="NWZ88" s="190"/>
      <c r="NXA88" s="190"/>
      <c r="NXB88" s="190"/>
      <c r="NXC88" s="190"/>
      <c r="NXD88" s="190"/>
      <c r="NXE88" s="190"/>
      <c r="NXF88" s="190"/>
      <c r="NXG88" s="190"/>
      <c r="NXH88" s="190"/>
      <c r="NXI88" s="190"/>
      <c r="NXJ88" s="190"/>
      <c r="NXK88" s="190"/>
      <c r="NXL88" s="190"/>
      <c r="NXM88" s="190"/>
      <c r="NXN88" s="190"/>
      <c r="NXO88" s="190"/>
      <c r="NXP88" s="190"/>
      <c r="NXQ88" s="190"/>
      <c r="NXR88" s="190"/>
      <c r="NXS88" s="190"/>
      <c r="NXT88" s="190"/>
      <c r="NXU88" s="190"/>
      <c r="NXV88" s="190"/>
      <c r="NXW88" s="190"/>
      <c r="NXX88" s="190"/>
      <c r="NXY88" s="190"/>
      <c r="NXZ88" s="190"/>
      <c r="NYA88" s="190"/>
      <c r="NYB88" s="190"/>
      <c r="NYC88" s="190"/>
      <c r="NYD88" s="190"/>
      <c r="NYE88" s="190"/>
      <c r="NYF88" s="190"/>
      <c r="NYG88" s="190"/>
      <c r="NYH88" s="190"/>
      <c r="NYI88" s="190"/>
      <c r="NYJ88" s="190"/>
      <c r="NYK88" s="190"/>
      <c r="NYL88" s="190"/>
      <c r="NYM88" s="190"/>
      <c r="NYN88" s="190"/>
      <c r="NYO88" s="190"/>
      <c r="NYP88" s="190"/>
      <c r="NYQ88" s="190"/>
      <c r="NYR88" s="190"/>
      <c r="NYS88" s="190"/>
      <c r="NYT88" s="190"/>
      <c r="NYU88" s="190"/>
      <c r="NYV88" s="190"/>
      <c r="NYW88" s="190"/>
      <c r="NYX88" s="190"/>
      <c r="NYY88" s="190"/>
      <c r="NYZ88" s="190"/>
      <c r="NZA88" s="190"/>
      <c r="NZB88" s="190"/>
      <c r="NZC88" s="190"/>
      <c r="NZD88" s="190"/>
      <c r="NZE88" s="190"/>
      <c r="NZF88" s="190"/>
      <c r="NZG88" s="190"/>
      <c r="NZH88" s="190"/>
      <c r="NZI88" s="190"/>
      <c r="NZJ88" s="190"/>
      <c r="NZK88" s="190"/>
      <c r="NZL88" s="190"/>
      <c r="NZM88" s="190"/>
      <c r="NZN88" s="190"/>
      <c r="NZO88" s="190"/>
      <c r="NZP88" s="190"/>
      <c r="NZQ88" s="190"/>
      <c r="NZR88" s="190"/>
      <c r="NZS88" s="190"/>
      <c r="NZT88" s="190"/>
      <c r="NZU88" s="190"/>
      <c r="NZV88" s="190"/>
      <c r="NZW88" s="190"/>
      <c r="NZX88" s="190"/>
      <c r="NZY88" s="190"/>
      <c r="NZZ88" s="190"/>
      <c r="OAA88" s="190"/>
      <c r="OAB88" s="190"/>
      <c r="OAC88" s="190"/>
      <c r="OAD88" s="190"/>
      <c r="OAE88" s="190"/>
      <c r="OAF88" s="190"/>
      <c r="OAG88" s="190"/>
      <c r="OAH88" s="190"/>
      <c r="OAI88" s="190"/>
      <c r="OAJ88" s="190"/>
      <c r="OAK88" s="190"/>
      <c r="OAL88" s="190"/>
      <c r="OAM88" s="190"/>
      <c r="OAN88" s="190"/>
      <c r="OAO88" s="190"/>
      <c r="OAP88" s="190"/>
      <c r="OAQ88" s="190"/>
      <c r="OAR88" s="190"/>
      <c r="OAS88" s="190"/>
      <c r="OAT88" s="190"/>
      <c r="OAU88" s="190"/>
      <c r="OAV88" s="190"/>
      <c r="OAW88" s="190"/>
      <c r="OAX88" s="190"/>
      <c r="OAY88" s="190"/>
      <c r="OAZ88" s="190"/>
      <c r="OBA88" s="190"/>
      <c r="OBB88" s="190"/>
      <c r="OBC88" s="190"/>
      <c r="OBD88" s="190"/>
      <c r="OBE88" s="190"/>
      <c r="OBF88" s="190"/>
      <c r="OBG88" s="190"/>
      <c r="OBH88" s="190"/>
      <c r="OBI88" s="190"/>
      <c r="OBJ88" s="190"/>
      <c r="OBK88" s="190"/>
      <c r="OBL88" s="190"/>
      <c r="OBM88" s="190"/>
      <c r="OBN88" s="190"/>
      <c r="OBO88" s="190"/>
      <c r="OBP88" s="190"/>
      <c r="OBQ88" s="190"/>
      <c r="OBR88" s="190"/>
      <c r="OBS88" s="190"/>
      <c r="OBT88" s="190"/>
      <c r="OBU88" s="190"/>
      <c r="OBV88" s="190"/>
      <c r="OBW88" s="190"/>
      <c r="OBX88" s="190"/>
      <c r="OBY88" s="190"/>
      <c r="OBZ88" s="190"/>
      <c r="OCA88" s="190"/>
      <c r="OCB88" s="190"/>
      <c r="OCC88" s="190"/>
      <c r="OCD88" s="190"/>
      <c r="OCE88" s="190"/>
      <c r="OCF88" s="190"/>
      <c r="OCG88" s="190"/>
      <c r="OCH88" s="190"/>
      <c r="OCI88" s="190"/>
      <c r="OCJ88" s="190"/>
      <c r="OCK88" s="190"/>
      <c r="OCL88" s="190"/>
      <c r="OCM88" s="190"/>
      <c r="OCN88" s="190"/>
      <c r="OCO88" s="190"/>
      <c r="OCP88" s="190"/>
      <c r="OCQ88" s="190"/>
      <c r="OCR88" s="190"/>
      <c r="OCS88" s="190"/>
      <c r="OCT88" s="190"/>
      <c r="OCU88" s="190"/>
      <c r="OCV88" s="190"/>
      <c r="OCW88" s="190"/>
      <c r="OCX88" s="190"/>
      <c r="OCY88" s="190"/>
      <c r="OCZ88" s="190"/>
      <c r="ODA88" s="190"/>
      <c r="ODB88" s="190"/>
      <c r="ODC88" s="190"/>
      <c r="ODD88" s="190"/>
      <c r="ODE88" s="190"/>
      <c r="ODF88" s="190"/>
      <c r="ODG88" s="190"/>
      <c r="ODH88" s="190"/>
      <c r="ODI88" s="190"/>
      <c r="ODJ88" s="190"/>
      <c r="ODK88" s="190"/>
      <c r="ODL88" s="190"/>
      <c r="ODM88" s="190"/>
      <c r="ODN88" s="190"/>
      <c r="ODO88" s="190"/>
      <c r="ODP88" s="190"/>
      <c r="ODQ88" s="190"/>
      <c r="ODR88" s="190"/>
      <c r="ODS88" s="190"/>
      <c r="ODT88" s="190"/>
      <c r="ODU88" s="190"/>
      <c r="ODV88" s="190"/>
      <c r="ODW88" s="190"/>
      <c r="ODX88" s="190"/>
      <c r="ODY88" s="190"/>
      <c r="ODZ88" s="190"/>
      <c r="OEA88" s="190"/>
      <c r="OEB88" s="190"/>
      <c r="OEC88" s="190"/>
      <c r="OED88" s="190"/>
      <c r="OEE88" s="190"/>
      <c r="OEF88" s="190"/>
      <c r="OEG88" s="190"/>
      <c r="OEH88" s="190"/>
      <c r="OEI88" s="190"/>
      <c r="OEJ88" s="190"/>
      <c r="OEK88" s="190"/>
      <c r="OEL88" s="190"/>
      <c r="OEM88" s="190"/>
      <c r="OEN88" s="190"/>
      <c r="OEO88" s="190"/>
      <c r="OEP88" s="190"/>
      <c r="OEQ88" s="190"/>
      <c r="OER88" s="190"/>
      <c r="OES88" s="190"/>
      <c r="OET88" s="190"/>
      <c r="OEU88" s="190"/>
      <c r="OEV88" s="190"/>
      <c r="OEW88" s="190"/>
      <c r="OEX88" s="190"/>
      <c r="OEY88" s="190"/>
      <c r="OEZ88" s="190"/>
      <c r="OFA88" s="190"/>
      <c r="OFB88" s="190"/>
      <c r="OFC88" s="190"/>
      <c r="OFD88" s="190"/>
      <c r="OFE88" s="190"/>
      <c r="OFF88" s="190"/>
      <c r="OFG88" s="190"/>
      <c r="OFH88" s="190"/>
      <c r="OFI88" s="190"/>
      <c r="OFJ88" s="190"/>
      <c r="OFK88" s="190"/>
      <c r="OFL88" s="190"/>
      <c r="OFM88" s="190"/>
      <c r="OFN88" s="190"/>
      <c r="OFO88" s="190"/>
      <c r="OFP88" s="190"/>
      <c r="OFQ88" s="190"/>
      <c r="OFR88" s="190"/>
      <c r="OFS88" s="190"/>
      <c r="OFT88" s="190"/>
      <c r="OFU88" s="190"/>
      <c r="OFV88" s="190"/>
      <c r="OFW88" s="190"/>
      <c r="OFX88" s="190"/>
      <c r="OFY88" s="190"/>
      <c r="OFZ88" s="190"/>
      <c r="OGA88" s="190"/>
      <c r="OGB88" s="190"/>
      <c r="OGC88" s="190"/>
      <c r="OGD88" s="190"/>
      <c r="OGE88" s="190"/>
      <c r="OGF88" s="190"/>
      <c r="OGG88" s="190"/>
      <c r="OGH88" s="190"/>
      <c r="OGI88" s="190"/>
      <c r="OGJ88" s="190"/>
      <c r="OGK88" s="190"/>
      <c r="OGL88" s="190"/>
      <c r="OGM88" s="190"/>
      <c r="OGN88" s="190"/>
      <c r="OGO88" s="190"/>
      <c r="OGP88" s="190"/>
      <c r="OGQ88" s="190"/>
      <c r="OGR88" s="190"/>
      <c r="OGS88" s="190"/>
      <c r="OGT88" s="190"/>
      <c r="OGU88" s="190"/>
      <c r="OGV88" s="190"/>
      <c r="OGW88" s="190"/>
      <c r="OGX88" s="190"/>
      <c r="OGY88" s="190"/>
      <c r="OGZ88" s="190"/>
      <c r="OHA88" s="190"/>
      <c r="OHB88" s="190"/>
      <c r="OHC88" s="190"/>
      <c r="OHD88" s="190"/>
      <c r="OHE88" s="190"/>
      <c r="OHF88" s="190"/>
      <c r="OHG88" s="190"/>
      <c r="OHH88" s="190"/>
      <c r="OHI88" s="190"/>
      <c r="OHJ88" s="190"/>
      <c r="OHK88" s="190"/>
      <c r="OHL88" s="190"/>
      <c r="OHM88" s="190"/>
      <c r="OHN88" s="190"/>
      <c r="OHO88" s="190"/>
      <c r="OHP88" s="190"/>
      <c r="OHQ88" s="190"/>
      <c r="OHR88" s="190"/>
      <c r="OHS88" s="190"/>
      <c r="OHT88" s="190"/>
      <c r="OHU88" s="190"/>
      <c r="OHV88" s="190"/>
      <c r="OHW88" s="190"/>
      <c r="OHX88" s="190"/>
      <c r="OHY88" s="190"/>
      <c r="OHZ88" s="190"/>
      <c r="OIA88" s="190"/>
      <c r="OIB88" s="190"/>
      <c r="OIC88" s="190"/>
      <c r="OID88" s="190"/>
      <c r="OIE88" s="190"/>
      <c r="OIF88" s="190"/>
      <c r="OIG88" s="190"/>
      <c r="OIH88" s="190"/>
      <c r="OII88" s="190"/>
      <c r="OIJ88" s="190"/>
      <c r="OIK88" s="190"/>
      <c r="OIL88" s="190"/>
      <c r="OIM88" s="190"/>
      <c r="OIN88" s="190"/>
      <c r="OIO88" s="190"/>
      <c r="OIP88" s="190"/>
      <c r="OIQ88" s="190"/>
      <c r="OIR88" s="190"/>
      <c r="OIS88" s="190"/>
      <c r="OIT88" s="190"/>
      <c r="OIU88" s="190"/>
      <c r="OIV88" s="190"/>
      <c r="OIW88" s="190"/>
      <c r="OIX88" s="190"/>
      <c r="OIY88" s="190"/>
      <c r="OIZ88" s="190"/>
      <c r="OJA88" s="190"/>
      <c r="OJB88" s="190"/>
      <c r="OJC88" s="190"/>
      <c r="OJD88" s="190"/>
      <c r="OJE88" s="190"/>
      <c r="OJF88" s="190"/>
      <c r="OJG88" s="190"/>
      <c r="OJH88" s="190"/>
      <c r="OJI88" s="190"/>
      <c r="OJJ88" s="190"/>
      <c r="OJK88" s="190"/>
      <c r="OJL88" s="190"/>
      <c r="OJM88" s="190"/>
      <c r="OJN88" s="190"/>
      <c r="OJO88" s="190"/>
      <c r="OJP88" s="190"/>
      <c r="OJQ88" s="190"/>
      <c r="OJR88" s="190"/>
      <c r="OJS88" s="190"/>
      <c r="OJT88" s="190"/>
      <c r="OJU88" s="190"/>
      <c r="OJV88" s="190"/>
      <c r="OJW88" s="190"/>
      <c r="OJX88" s="190"/>
      <c r="OJY88" s="190"/>
      <c r="OJZ88" s="190"/>
      <c r="OKA88" s="190"/>
      <c r="OKB88" s="190"/>
      <c r="OKC88" s="190"/>
      <c r="OKD88" s="190"/>
      <c r="OKE88" s="190"/>
      <c r="OKF88" s="190"/>
      <c r="OKG88" s="190"/>
      <c r="OKH88" s="190"/>
      <c r="OKI88" s="190"/>
      <c r="OKJ88" s="190"/>
      <c r="OKK88" s="190"/>
      <c r="OKL88" s="190"/>
      <c r="OKM88" s="190"/>
      <c r="OKN88" s="190"/>
      <c r="OKO88" s="190"/>
      <c r="OKP88" s="190"/>
      <c r="OKQ88" s="190"/>
      <c r="OKR88" s="190"/>
      <c r="OKS88" s="190"/>
      <c r="OKT88" s="190"/>
      <c r="OKU88" s="190"/>
      <c r="OKV88" s="190"/>
      <c r="OKW88" s="190"/>
      <c r="OKX88" s="190"/>
      <c r="OKY88" s="190"/>
      <c r="OKZ88" s="190"/>
      <c r="OLA88" s="190"/>
      <c r="OLB88" s="190"/>
      <c r="OLC88" s="190"/>
      <c r="OLD88" s="190"/>
      <c r="OLE88" s="190"/>
      <c r="OLF88" s="190"/>
      <c r="OLG88" s="190"/>
      <c r="OLH88" s="190"/>
      <c r="OLI88" s="190"/>
      <c r="OLJ88" s="190"/>
      <c r="OLK88" s="190"/>
      <c r="OLL88" s="190"/>
      <c r="OLM88" s="190"/>
      <c r="OLN88" s="190"/>
      <c r="OLO88" s="190"/>
      <c r="OLP88" s="190"/>
      <c r="OLQ88" s="190"/>
      <c r="OLR88" s="190"/>
      <c r="OLS88" s="190"/>
      <c r="OLT88" s="190"/>
      <c r="OLU88" s="190"/>
      <c r="OLV88" s="190"/>
      <c r="OLW88" s="190"/>
      <c r="OLX88" s="190"/>
      <c r="OLY88" s="190"/>
      <c r="OLZ88" s="190"/>
      <c r="OMA88" s="190"/>
      <c r="OMB88" s="190"/>
      <c r="OMC88" s="190"/>
      <c r="OMD88" s="190"/>
      <c r="OME88" s="190"/>
      <c r="OMF88" s="190"/>
      <c r="OMG88" s="190"/>
      <c r="OMH88" s="190"/>
      <c r="OMI88" s="190"/>
      <c r="OMJ88" s="190"/>
      <c r="OMK88" s="190"/>
      <c r="OML88" s="190"/>
      <c r="OMM88" s="190"/>
      <c r="OMN88" s="190"/>
      <c r="OMO88" s="190"/>
      <c r="OMP88" s="190"/>
      <c r="OMQ88" s="190"/>
      <c r="OMR88" s="190"/>
      <c r="OMS88" s="190"/>
      <c r="OMT88" s="190"/>
      <c r="OMU88" s="190"/>
      <c r="OMV88" s="190"/>
      <c r="OMW88" s="190"/>
      <c r="OMX88" s="190"/>
      <c r="OMY88" s="190"/>
      <c r="OMZ88" s="190"/>
      <c r="ONA88" s="190"/>
      <c r="ONB88" s="190"/>
      <c r="ONC88" s="190"/>
      <c r="OND88" s="190"/>
      <c r="ONE88" s="190"/>
      <c r="ONF88" s="190"/>
      <c r="ONG88" s="190"/>
      <c r="ONH88" s="190"/>
      <c r="ONI88" s="190"/>
      <c r="ONJ88" s="190"/>
      <c r="ONK88" s="190"/>
      <c r="ONL88" s="190"/>
      <c r="ONM88" s="190"/>
      <c r="ONN88" s="190"/>
      <c r="ONO88" s="190"/>
      <c r="ONP88" s="190"/>
      <c r="ONQ88" s="190"/>
      <c r="ONR88" s="190"/>
      <c r="ONS88" s="190"/>
      <c r="ONT88" s="190"/>
      <c r="ONU88" s="190"/>
      <c r="ONV88" s="190"/>
      <c r="ONW88" s="190"/>
      <c r="ONX88" s="190"/>
      <c r="ONY88" s="190"/>
      <c r="ONZ88" s="190"/>
      <c r="OOA88" s="190"/>
      <c r="OOB88" s="190"/>
      <c r="OOC88" s="190"/>
      <c r="OOD88" s="190"/>
      <c r="OOE88" s="190"/>
      <c r="OOF88" s="190"/>
      <c r="OOG88" s="190"/>
      <c r="OOH88" s="190"/>
      <c r="OOI88" s="190"/>
      <c r="OOJ88" s="190"/>
      <c r="OOK88" s="190"/>
      <c r="OOL88" s="190"/>
      <c r="OOM88" s="190"/>
      <c r="OON88" s="190"/>
      <c r="OOO88" s="190"/>
      <c r="OOP88" s="190"/>
      <c r="OOQ88" s="190"/>
      <c r="OOR88" s="190"/>
      <c r="OOS88" s="190"/>
      <c r="OOT88" s="190"/>
      <c r="OOU88" s="190"/>
      <c r="OOV88" s="190"/>
      <c r="OOW88" s="190"/>
      <c r="OOX88" s="190"/>
      <c r="OOY88" s="190"/>
      <c r="OOZ88" s="190"/>
      <c r="OPA88" s="190"/>
      <c r="OPB88" s="190"/>
      <c r="OPC88" s="190"/>
      <c r="OPD88" s="190"/>
      <c r="OPE88" s="190"/>
      <c r="OPF88" s="190"/>
      <c r="OPG88" s="190"/>
      <c r="OPH88" s="190"/>
      <c r="OPI88" s="190"/>
      <c r="OPJ88" s="190"/>
      <c r="OPK88" s="190"/>
      <c r="OPL88" s="190"/>
      <c r="OPM88" s="190"/>
      <c r="OPN88" s="190"/>
      <c r="OPO88" s="190"/>
      <c r="OPP88" s="190"/>
      <c r="OPQ88" s="190"/>
      <c r="OPR88" s="190"/>
      <c r="OPS88" s="190"/>
      <c r="OPT88" s="190"/>
      <c r="OPU88" s="190"/>
      <c r="OPV88" s="190"/>
      <c r="OPW88" s="190"/>
      <c r="OPX88" s="190"/>
      <c r="OPY88" s="190"/>
      <c r="OPZ88" s="190"/>
      <c r="OQA88" s="190"/>
      <c r="OQB88" s="190"/>
      <c r="OQC88" s="190"/>
      <c r="OQD88" s="190"/>
      <c r="OQE88" s="190"/>
      <c r="OQF88" s="190"/>
      <c r="OQG88" s="190"/>
      <c r="OQH88" s="190"/>
      <c r="OQI88" s="190"/>
      <c r="OQJ88" s="190"/>
      <c r="OQK88" s="190"/>
      <c r="OQL88" s="190"/>
      <c r="OQM88" s="190"/>
      <c r="OQN88" s="190"/>
      <c r="OQO88" s="190"/>
      <c r="OQP88" s="190"/>
      <c r="OQQ88" s="190"/>
      <c r="OQR88" s="190"/>
      <c r="OQS88" s="190"/>
      <c r="OQT88" s="190"/>
      <c r="OQU88" s="190"/>
      <c r="OQV88" s="190"/>
      <c r="OQW88" s="190"/>
      <c r="OQX88" s="190"/>
      <c r="OQY88" s="190"/>
      <c r="OQZ88" s="190"/>
      <c r="ORA88" s="190"/>
      <c r="ORB88" s="190"/>
      <c r="ORC88" s="190"/>
      <c r="ORD88" s="190"/>
      <c r="ORE88" s="190"/>
      <c r="ORF88" s="190"/>
      <c r="ORG88" s="190"/>
      <c r="ORH88" s="190"/>
      <c r="ORI88" s="190"/>
      <c r="ORJ88" s="190"/>
      <c r="ORK88" s="190"/>
      <c r="ORL88" s="190"/>
      <c r="ORM88" s="190"/>
      <c r="ORN88" s="190"/>
      <c r="ORO88" s="190"/>
      <c r="ORP88" s="190"/>
      <c r="ORQ88" s="190"/>
      <c r="ORR88" s="190"/>
      <c r="ORS88" s="190"/>
      <c r="ORT88" s="190"/>
      <c r="ORU88" s="190"/>
      <c r="ORV88" s="190"/>
      <c r="ORW88" s="190"/>
      <c r="ORX88" s="190"/>
      <c r="ORY88" s="190"/>
      <c r="ORZ88" s="190"/>
      <c r="OSA88" s="190"/>
      <c r="OSB88" s="190"/>
      <c r="OSC88" s="190"/>
      <c r="OSD88" s="190"/>
      <c r="OSE88" s="190"/>
      <c r="OSF88" s="190"/>
      <c r="OSG88" s="190"/>
      <c r="OSH88" s="190"/>
      <c r="OSI88" s="190"/>
      <c r="OSJ88" s="190"/>
      <c r="OSK88" s="190"/>
      <c r="OSL88" s="190"/>
      <c r="OSM88" s="190"/>
      <c r="OSN88" s="190"/>
      <c r="OSO88" s="190"/>
      <c r="OSP88" s="190"/>
      <c r="OSQ88" s="190"/>
      <c r="OSR88" s="190"/>
      <c r="OSS88" s="190"/>
      <c r="OST88" s="190"/>
      <c r="OSU88" s="190"/>
      <c r="OSV88" s="190"/>
      <c r="OSW88" s="190"/>
      <c r="OSX88" s="190"/>
      <c r="OSY88" s="190"/>
      <c r="OSZ88" s="190"/>
      <c r="OTA88" s="190"/>
      <c r="OTB88" s="190"/>
      <c r="OTC88" s="190"/>
      <c r="OTD88" s="190"/>
      <c r="OTE88" s="190"/>
      <c r="OTF88" s="190"/>
      <c r="OTG88" s="190"/>
      <c r="OTH88" s="190"/>
      <c r="OTI88" s="190"/>
      <c r="OTJ88" s="190"/>
      <c r="OTK88" s="190"/>
      <c r="OTL88" s="190"/>
      <c r="OTM88" s="190"/>
      <c r="OTN88" s="190"/>
      <c r="OTO88" s="190"/>
      <c r="OTP88" s="190"/>
      <c r="OTQ88" s="190"/>
      <c r="OTR88" s="190"/>
      <c r="OTS88" s="190"/>
      <c r="OTT88" s="190"/>
      <c r="OTU88" s="190"/>
      <c r="OTV88" s="190"/>
      <c r="OTW88" s="190"/>
      <c r="OTX88" s="190"/>
      <c r="OTY88" s="190"/>
      <c r="OTZ88" s="190"/>
      <c r="OUA88" s="190"/>
      <c r="OUB88" s="190"/>
      <c r="OUC88" s="190"/>
      <c r="OUD88" s="190"/>
      <c r="OUE88" s="190"/>
      <c r="OUF88" s="190"/>
      <c r="OUG88" s="190"/>
      <c r="OUH88" s="190"/>
      <c r="OUI88" s="190"/>
      <c r="OUJ88" s="190"/>
      <c r="OUK88" s="190"/>
      <c r="OUL88" s="190"/>
      <c r="OUM88" s="190"/>
      <c r="OUN88" s="190"/>
      <c r="OUO88" s="190"/>
      <c r="OUP88" s="190"/>
      <c r="OUQ88" s="190"/>
      <c r="OUR88" s="190"/>
      <c r="OUS88" s="190"/>
      <c r="OUT88" s="190"/>
      <c r="OUU88" s="190"/>
      <c r="OUV88" s="190"/>
      <c r="OUW88" s="190"/>
      <c r="OUX88" s="190"/>
      <c r="OUY88" s="190"/>
      <c r="OUZ88" s="190"/>
      <c r="OVA88" s="190"/>
      <c r="OVB88" s="190"/>
      <c r="OVC88" s="190"/>
      <c r="OVD88" s="190"/>
      <c r="OVE88" s="190"/>
      <c r="OVF88" s="190"/>
      <c r="OVG88" s="190"/>
      <c r="OVH88" s="190"/>
      <c r="OVI88" s="190"/>
      <c r="OVJ88" s="190"/>
      <c r="OVK88" s="190"/>
      <c r="OVL88" s="190"/>
      <c r="OVM88" s="190"/>
      <c r="OVN88" s="190"/>
      <c r="OVO88" s="190"/>
      <c r="OVP88" s="190"/>
      <c r="OVQ88" s="190"/>
      <c r="OVR88" s="190"/>
      <c r="OVS88" s="190"/>
      <c r="OVT88" s="190"/>
      <c r="OVU88" s="190"/>
      <c r="OVV88" s="190"/>
      <c r="OVW88" s="190"/>
      <c r="OVX88" s="190"/>
      <c r="OVY88" s="190"/>
      <c r="OVZ88" s="190"/>
      <c r="OWA88" s="190"/>
      <c r="OWB88" s="190"/>
      <c r="OWC88" s="190"/>
      <c r="OWD88" s="190"/>
      <c r="OWE88" s="190"/>
      <c r="OWF88" s="190"/>
      <c r="OWG88" s="190"/>
      <c r="OWH88" s="190"/>
      <c r="OWI88" s="190"/>
      <c r="OWJ88" s="190"/>
      <c r="OWK88" s="190"/>
      <c r="OWL88" s="190"/>
      <c r="OWM88" s="190"/>
      <c r="OWN88" s="190"/>
      <c r="OWO88" s="190"/>
      <c r="OWP88" s="190"/>
      <c r="OWQ88" s="190"/>
      <c r="OWR88" s="190"/>
      <c r="OWS88" s="190"/>
      <c r="OWT88" s="190"/>
      <c r="OWU88" s="190"/>
      <c r="OWV88" s="190"/>
      <c r="OWW88" s="190"/>
      <c r="OWX88" s="190"/>
      <c r="OWY88" s="190"/>
      <c r="OWZ88" s="190"/>
      <c r="OXA88" s="190"/>
      <c r="OXB88" s="190"/>
      <c r="OXC88" s="190"/>
      <c r="OXD88" s="190"/>
      <c r="OXE88" s="190"/>
      <c r="OXF88" s="190"/>
      <c r="OXG88" s="190"/>
      <c r="OXH88" s="190"/>
      <c r="OXI88" s="190"/>
      <c r="OXJ88" s="190"/>
      <c r="OXK88" s="190"/>
      <c r="OXL88" s="190"/>
      <c r="OXM88" s="190"/>
      <c r="OXN88" s="190"/>
      <c r="OXO88" s="190"/>
      <c r="OXP88" s="190"/>
      <c r="OXQ88" s="190"/>
      <c r="OXR88" s="190"/>
      <c r="OXS88" s="190"/>
      <c r="OXT88" s="190"/>
      <c r="OXU88" s="190"/>
      <c r="OXV88" s="190"/>
      <c r="OXW88" s="190"/>
      <c r="OXX88" s="190"/>
      <c r="OXY88" s="190"/>
      <c r="OXZ88" s="190"/>
      <c r="OYA88" s="190"/>
      <c r="OYB88" s="190"/>
      <c r="OYC88" s="190"/>
      <c r="OYD88" s="190"/>
      <c r="OYE88" s="190"/>
      <c r="OYF88" s="190"/>
      <c r="OYG88" s="190"/>
      <c r="OYH88" s="190"/>
      <c r="OYI88" s="190"/>
      <c r="OYJ88" s="190"/>
      <c r="OYK88" s="190"/>
      <c r="OYL88" s="190"/>
      <c r="OYM88" s="190"/>
      <c r="OYN88" s="190"/>
      <c r="OYO88" s="190"/>
      <c r="OYP88" s="190"/>
      <c r="OYQ88" s="190"/>
      <c r="OYR88" s="190"/>
      <c r="OYS88" s="190"/>
      <c r="OYT88" s="190"/>
      <c r="OYU88" s="190"/>
      <c r="OYV88" s="190"/>
      <c r="OYW88" s="190"/>
      <c r="OYX88" s="190"/>
      <c r="OYY88" s="190"/>
      <c r="OYZ88" s="190"/>
      <c r="OZA88" s="190"/>
      <c r="OZB88" s="190"/>
      <c r="OZC88" s="190"/>
      <c r="OZD88" s="190"/>
      <c r="OZE88" s="190"/>
      <c r="OZF88" s="190"/>
      <c r="OZG88" s="190"/>
      <c r="OZH88" s="190"/>
      <c r="OZI88" s="190"/>
      <c r="OZJ88" s="190"/>
      <c r="OZK88" s="190"/>
      <c r="OZL88" s="190"/>
      <c r="OZM88" s="190"/>
      <c r="OZN88" s="190"/>
      <c r="OZO88" s="190"/>
      <c r="OZP88" s="190"/>
      <c r="OZQ88" s="190"/>
      <c r="OZR88" s="190"/>
      <c r="OZS88" s="190"/>
      <c r="OZT88" s="190"/>
      <c r="OZU88" s="190"/>
      <c r="OZV88" s="190"/>
      <c r="OZW88" s="190"/>
      <c r="OZX88" s="190"/>
      <c r="OZY88" s="190"/>
      <c r="OZZ88" s="190"/>
      <c r="PAA88" s="190"/>
      <c r="PAB88" s="190"/>
      <c r="PAC88" s="190"/>
      <c r="PAD88" s="190"/>
      <c r="PAE88" s="190"/>
      <c r="PAF88" s="190"/>
      <c r="PAG88" s="190"/>
      <c r="PAH88" s="190"/>
      <c r="PAI88" s="190"/>
      <c r="PAJ88" s="190"/>
      <c r="PAK88" s="190"/>
      <c r="PAL88" s="190"/>
      <c r="PAM88" s="190"/>
      <c r="PAN88" s="190"/>
      <c r="PAO88" s="190"/>
      <c r="PAP88" s="190"/>
      <c r="PAQ88" s="190"/>
      <c r="PAR88" s="190"/>
      <c r="PAS88" s="190"/>
      <c r="PAT88" s="190"/>
      <c r="PAU88" s="190"/>
      <c r="PAV88" s="190"/>
      <c r="PAW88" s="190"/>
      <c r="PAX88" s="190"/>
      <c r="PAY88" s="190"/>
      <c r="PAZ88" s="190"/>
      <c r="PBA88" s="190"/>
      <c r="PBB88" s="190"/>
      <c r="PBC88" s="190"/>
      <c r="PBD88" s="190"/>
      <c r="PBE88" s="190"/>
      <c r="PBF88" s="190"/>
      <c r="PBG88" s="190"/>
      <c r="PBH88" s="190"/>
      <c r="PBI88" s="190"/>
      <c r="PBJ88" s="190"/>
      <c r="PBK88" s="190"/>
      <c r="PBL88" s="190"/>
      <c r="PBM88" s="190"/>
      <c r="PBN88" s="190"/>
      <c r="PBO88" s="190"/>
      <c r="PBP88" s="190"/>
      <c r="PBQ88" s="190"/>
      <c r="PBR88" s="190"/>
      <c r="PBS88" s="190"/>
      <c r="PBT88" s="190"/>
      <c r="PBU88" s="190"/>
      <c r="PBV88" s="190"/>
      <c r="PBW88" s="190"/>
      <c r="PBX88" s="190"/>
      <c r="PBY88" s="190"/>
      <c r="PBZ88" s="190"/>
      <c r="PCA88" s="190"/>
      <c r="PCB88" s="190"/>
      <c r="PCC88" s="190"/>
      <c r="PCD88" s="190"/>
      <c r="PCE88" s="190"/>
      <c r="PCF88" s="190"/>
      <c r="PCG88" s="190"/>
      <c r="PCH88" s="190"/>
      <c r="PCI88" s="190"/>
      <c r="PCJ88" s="190"/>
      <c r="PCK88" s="190"/>
      <c r="PCL88" s="190"/>
      <c r="PCM88" s="190"/>
      <c r="PCN88" s="190"/>
      <c r="PCO88" s="190"/>
      <c r="PCP88" s="190"/>
      <c r="PCQ88" s="190"/>
      <c r="PCR88" s="190"/>
      <c r="PCS88" s="190"/>
      <c r="PCT88" s="190"/>
      <c r="PCU88" s="190"/>
      <c r="PCV88" s="190"/>
      <c r="PCW88" s="190"/>
      <c r="PCX88" s="190"/>
      <c r="PCY88" s="190"/>
      <c r="PCZ88" s="190"/>
      <c r="PDA88" s="190"/>
      <c r="PDB88" s="190"/>
      <c r="PDC88" s="190"/>
      <c r="PDD88" s="190"/>
      <c r="PDE88" s="190"/>
      <c r="PDF88" s="190"/>
      <c r="PDG88" s="190"/>
      <c r="PDH88" s="190"/>
      <c r="PDI88" s="190"/>
      <c r="PDJ88" s="190"/>
      <c r="PDK88" s="190"/>
      <c r="PDL88" s="190"/>
      <c r="PDM88" s="190"/>
      <c r="PDN88" s="190"/>
      <c r="PDO88" s="190"/>
      <c r="PDP88" s="190"/>
      <c r="PDQ88" s="190"/>
      <c r="PDR88" s="190"/>
      <c r="PDS88" s="190"/>
      <c r="PDT88" s="190"/>
      <c r="PDU88" s="190"/>
      <c r="PDV88" s="190"/>
      <c r="PDW88" s="190"/>
      <c r="PDX88" s="190"/>
      <c r="PDY88" s="190"/>
      <c r="PDZ88" s="190"/>
      <c r="PEA88" s="190"/>
      <c r="PEB88" s="190"/>
      <c r="PEC88" s="190"/>
      <c r="PED88" s="190"/>
      <c r="PEE88" s="190"/>
      <c r="PEF88" s="190"/>
      <c r="PEG88" s="190"/>
      <c r="PEH88" s="190"/>
      <c r="PEI88" s="190"/>
      <c r="PEJ88" s="190"/>
      <c r="PEK88" s="190"/>
      <c r="PEL88" s="190"/>
      <c r="PEM88" s="190"/>
      <c r="PEN88" s="190"/>
      <c r="PEO88" s="190"/>
      <c r="PEP88" s="190"/>
      <c r="PEQ88" s="190"/>
      <c r="PER88" s="190"/>
      <c r="PES88" s="190"/>
      <c r="PET88" s="190"/>
      <c r="PEU88" s="190"/>
      <c r="PEV88" s="190"/>
      <c r="PEW88" s="190"/>
      <c r="PEX88" s="190"/>
      <c r="PEY88" s="190"/>
      <c r="PEZ88" s="190"/>
      <c r="PFA88" s="190"/>
      <c r="PFB88" s="190"/>
      <c r="PFC88" s="190"/>
      <c r="PFD88" s="190"/>
      <c r="PFE88" s="190"/>
      <c r="PFF88" s="190"/>
      <c r="PFG88" s="190"/>
      <c r="PFH88" s="190"/>
      <c r="PFI88" s="190"/>
      <c r="PFJ88" s="190"/>
      <c r="PFK88" s="190"/>
      <c r="PFL88" s="190"/>
      <c r="PFM88" s="190"/>
      <c r="PFN88" s="190"/>
      <c r="PFO88" s="190"/>
      <c r="PFP88" s="190"/>
      <c r="PFQ88" s="190"/>
      <c r="PFR88" s="190"/>
      <c r="PFS88" s="190"/>
      <c r="PFT88" s="190"/>
      <c r="PFU88" s="190"/>
      <c r="PFV88" s="190"/>
      <c r="PFW88" s="190"/>
      <c r="PFX88" s="190"/>
      <c r="PFY88" s="190"/>
      <c r="PFZ88" s="190"/>
      <c r="PGA88" s="190"/>
      <c r="PGB88" s="190"/>
      <c r="PGC88" s="190"/>
      <c r="PGD88" s="190"/>
      <c r="PGE88" s="190"/>
      <c r="PGF88" s="190"/>
      <c r="PGG88" s="190"/>
      <c r="PGH88" s="190"/>
      <c r="PGI88" s="190"/>
      <c r="PGJ88" s="190"/>
      <c r="PGK88" s="190"/>
      <c r="PGL88" s="190"/>
      <c r="PGM88" s="190"/>
      <c r="PGN88" s="190"/>
      <c r="PGO88" s="190"/>
      <c r="PGP88" s="190"/>
      <c r="PGQ88" s="190"/>
      <c r="PGR88" s="190"/>
      <c r="PGS88" s="190"/>
      <c r="PGT88" s="190"/>
      <c r="PGU88" s="190"/>
      <c r="PGV88" s="190"/>
      <c r="PGW88" s="190"/>
      <c r="PGX88" s="190"/>
      <c r="PGY88" s="190"/>
      <c r="PGZ88" s="190"/>
      <c r="PHA88" s="190"/>
      <c r="PHB88" s="190"/>
      <c r="PHC88" s="190"/>
      <c r="PHD88" s="190"/>
      <c r="PHE88" s="190"/>
      <c r="PHF88" s="190"/>
      <c r="PHG88" s="190"/>
      <c r="PHH88" s="190"/>
      <c r="PHI88" s="190"/>
      <c r="PHJ88" s="190"/>
      <c r="PHK88" s="190"/>
      <c r="PHL88" s="190"/>
      <c r="PHM88" s="190"/>
      <c r="PHN88" s="190"/>
      <c r="PHO88" s="190"/>
      <c r="PHP88" s="190"/>
      <c r="PHQ88" s="190"/>
      <c r="PHR88" s="190"/>
      <c r="PHS88" s="190"/>
      <c r="PHT88" s="190"/>
      <c r="PHU88" s="190"/>
      <c r="PHV88" s="190"/>
      <c r="PHW88" s="190"/>
      <c r="PHX88" s="190"/>
      <c r="PHY88" s="190"/>
      <c r="PHZ88" s="190"/>
      <c r="PIA88" s="190"/>
      <c r="PIB88" s="190"/>
      <c r="PIC88" s="190"/>
      <c r="PID88" s="190"/>
      <c r="PIE88" s="190"/>
      <c r="PIF88" s="190"/>
      <c r="PIG88" s="190"/>
      <c r="PIH88" s="190"/>
      <c r="PII88" s="190"/>
      <c r="PIJ88" s="190"/>
      <c r="PIK88" s="190"/>
      <c r="PIL88" s="190"/>
      <c r="PIM88" s="190"/>
      <c r="PIN88" s="190"/>
      <c r="PIO88" s="190"/>
      <c r="PIP88" s="190"/>
      <c r="PIQ88" s="190"/>
      <c r="PIR88" s="190"/>
      <c r="PIS88" s="190"/>
      <c r="PIT88" s="190"/>
      <c r="PIU88" s="190"/>
      <c r="PIV88" s="190"/>
      <c r="PIW88" s="190"/>
      <c r="PIX88" s="190"/>
      <c r="PIY88" s="190"/>
      <c r="PIZ88" s="190"/>
      <c r="PJA88" s="190"/>
      <c r="PJB88" s="190"/>
      <c r="PJC88" s="190"/>
      <c r="PJD88" s="190"/>
      <c r="PJE88" s="190"/>
      <c r="PJF88" s="190"/>
      <c r="PJG88" s="190"/>
      <c r="PJH88" s="190"/>
      <c r="PJI88" s="190"/>
      <c r="PJJ88" s="190"/>
      <c r="PJK88" s="190"/>
      <c r="PJL88" s="190"/>
      <c r="PJM88" s="190"/>
      <c r="PJN88" s="190"/>
      <c r="PJO88" s="190"/>
      <c r="PJP88" s="190"/>
      <c r="PJQ88" s="190"/>
      <c r="PJR88" s="190"/>
      <c r="PJS88" s="190"/>
      <c r="PJT88" s="190"/>
      <c r="PJU88" s="190"/>
      <c r="PJV88" s="190"/>
      <c r="PJW88" s="190"/>
      <c r="PJX88" s="190"/>
      <c r="PJY88" s="190"/>
      <c r="PJZ88" s="190"/>
      <c r="PKA88" s="190"/>
      <c r="PKB88" s="190"/>
      <c r="PKC88" s="190"/>
      <c r="PKD88" s="190"/>
      <c r="PKE88" s="190"/>
      <c r="PKF88" s="190"/>
      <c r="PKG88" s="190"/>
      <c r="PKH88" s="190"/>
      <c r="PKI88" s="190"/>
      <c r="PKJ88" s="190"/>
      <c r="PKK88" s="190"/>
      <c r="PKL88" s="190"/>
      <c r="PKM88" s="190"/>
      <c r="PKN88" s="190"/>
      <c r="PKO88" s="190"/>
      <c r="PKP88" s="190"/>
      <c r="PKQ88" s="190"/>
      <c r="PKR88" s="190"/>
      <c r="PKS88" s="190"/>
      <c r="PKT88" s="190"/>
      <c r="PKU88" s="190"/>
      <c r="PKV88" s="190"/>
      <c r="PKW88" s="190"/>
      <c r="PKX88" s="190"/>
      <c r="PKY88" s="190"/>
      <c r="PKZ88" s="190"/>
      <c r="PLA88" s="190"/>
      <c r="PLB88" s="190"/>
      <c r="PLC88" s="190"/>
      <c r="PLD88" s="190"/>
      <c r="PLE88" s="190"/>
      <c r="PLF88" s="190"/>
      <c r="PLG88" s="190"/>
      <c r="PLH88" s="190"/>
      <c r="PLI88" s="190"/>
      <c r="PLJ88" s="190"/>
      <c r="PLK88" s="190"/>
      <c r="PLL88" s="190"/>
      <c r="PLM88" s="190"/>
      <c r="PLN88" s="190"/>
      <c r="PLO88" s="190"/>
      <c r="PLP88" s="190"/>
      <c r="PLQ88" s="190"/>
      <c r="PLR88" s="190"/>
      <c r="PLS88" s="190"/>
      <c r="PLT88" s="190"/>
      <c r="PLU88" s="190"/>
      <c r="PLV88" s="190"/>
      <c r="PLW88" s="190"/>
      <c r="PLX88" s="190"/>
      <c r="PLY88" s="190"/>
      <c r="PLZ88" s="190"/>
      <c r="PMA88" s="190"/>
      <c r="PMB88" s="190"/>
      <c r="PMC88" s="190"/>
      <c r="PMD88" s="190"/>
      <c r="PME88" s="190"/>
      <c r="PMF88" s="190"/>
      <c r="PMG88" s="190"/>
      <c r="PMH88" s="190"/>
      <c r="PMI88" s="190"/>
      <c r="PMJ88" s="190"/>
      <c r="PMK88" s="190"/>
      <c r="PML88" s="190"/>
      <c r="PMM88" s="190"/>
      <c r="PMN88" s="190"/>
      <c r="PMO88" s="190"/>
      <c r="PMP88" s="190"/>
      <c r="PMQ88" s="190"/>
      <c r="PMR88" s="190"/>
      <c r="PMS88" s="190"/>
      <c r="PMT88" s="190"/>
      <c r="PMU88" s="190"/>
      <c r="PMV88" s="190"/>
      <c r="PMW88" s="190"/>
      <c r="PMX88" s="190"/>
      <c r="PMY88" s="190"/>
      <c r="PMZ88" s="190"/>
      <c r="PNA88" s="190"/>
      <c r="PNB88" s="190"/>
      <c r="PNC88" s="190"/>
      <c r="PND88" s="190"/>
      <c r="PNE88" s="190"/>
      <c r="PNF88" s="190"/>
      <c r="PNG88" s="190"/>
      <c r="PNH88" s="190"/>
      <c r="PNI88" s="190"/>
      <c r="PNJ88" s="190"/>
      <c r="PNK88" s="190"/>
      <c r="PNL88" s="190"/>
      <c r="PNM88" s="190"/>
      <c r="PNN88" s="190"/>
      <c r="PNO88" s="190"/>
      <c r="PNP88" s="190"/>
      <c r="PNQ88" s="190"/>
      <c r="PNR88" s="190"/>
      <c r="PNS88" s="190"/>
      <c r="PNT88" s="190"/>
      <c r="PNU88" s="190"/>
      <c r="PNV88" s="190"/>
      <c r="PNW88" s="190"/>
      <c r="PNX88" s="190"/>
      <c r="PNY88" s="190"/>
      <c r="PNZ88" s="190"/>
      <c r="POA88" s="190"/>
      <c r="POB88" s="190"/>
      <c r="POC88" s="190"/>
      <c r="POD88" s="190"/>
      <c r="POE88" s="190"/>
      <c r="POF88" s="190"/>
      <c r="POG88" s="190"/>
      <c r="POH88" s="190"/>
      <c r="POI88" s="190"/>
      <c r="POJ88" s="190"/>
      <c r="POK88" s="190"/>
      <c r="POL88" s="190"/>
      <c r="POM88" s="190"/>
      <c r="PON88" s="190"/>
      <c r="POO88" s="190"/>
      <c r="POP88" s="190"/>
      <c r="POQ88" s="190"/>
      <c r="POR88" s="190"/>
      <c r="POS88" s="190"/>
      <c r="POT88" s="190"/>
      <c r="POU88" s="190"/>
      <c r="POV88" s="190"/>
      <c r="POW88" s="190"/>
      <c r="POX88" s="190"/>
      <c r="POY88" s="190"/>
      <c r="POZ88" s="190"/>
      <c r="PPA88" s="190"/>
      <c r="PPB88" s="190"/>
      <c r="PPC88" s="190"/>
      <c r="PPD88" s="190"/>
      <c r="PPE88" s="190"/>
      <c r="PPF88" s="190"/>
      <c r="PPG88" s="190"/>
      <c r="PPH88" s="190"/>
      <c r="PPI88" s="190"/>
      <c r="PPJ88" s="190"/>
      <c r="PPK88" s="190"/>
      <c r="PPL88" s="190"/>
      <c r="PPM88" s="190"/>
      <c r="PPN88" s="190"/>
      <c r="PPO88" s="190"/>
      <c r="PPP88" s="190"/>
      <c r="PPQ88" s="190"/>
      <c r="PPR88" s="190"/>
      <c r="PPS88" s="190"/>
      <c r="PPT88" s="190"/>
      <c r="PPU88" s="190"/>
      <c r="PPV88" s="190"/>
      <c r="PPW88" s="190"/>
      <c r="PPX88" s="190"/>
      <c r="PPY88" s="190"/>
      <c r="PPZ88" s="190"/>
      <c r="PQA88" s="190"/>
      <c r="PQB88" s="190"/>
      <c r="PQC88" s="190"/>
      <c r="PQD88" s="190"/>
      <c r="PQE88" s="190"/>
      <c r="PQF88" s="190"/>
      <c r="PQG88" s="190"/>
      <c r="PQH88" s="190"/>
      <c r="PQI88" s="190"/>
      <c r="PQJ88" s="190"/>
      <c r="PQK88" s="190"/>
      <c r="PQL88" s="190"/>
      <c r="PQM88" s="190"/>
      <c r="PQN88" s="190"/>
      <c r="PQO88" s="190"/>
      <c r="PQP88" s="190"/>
      <c r="PQQ88" s="190"/>
      <c r="PQR88" s="190"/>
      <c r="PQS88" s="190"/>
      <c r="PQT88" s="190"/>
      <c r="PQU88" s="190"/>
      <c r="PQV88" s="190"/>
      <c r="PQW88" s="190"/>
      <c r="PQX88" s="190"/>
      <c r="PQY88" s="190"/>
      <c r="PQZ88" s="190"/>
      <c r="PRA88" s="190"/>
      <c r="PRB88" s="190"/>
      <c r="PRC88" s="190"/>
      <c r="PRD88" s="190"/>
      <c r="PRE88" s="190"/>
      <c r="PRF88" s="190"/>
      <c r="PRG88" s="190"/>
      <c r="PRH88" s="190"/>
      <c r="PRI88" s="190"/>
      <c r="PRJ88" s="190"/>
      <c r="PRK88" s="190"/>
      <c r="PRL88" s="190"/>
      <c r="PRM88" s="190"/>
      <c r="PRN88" s="190"/>
      <c r="PRO88" s="190"/>
      <c r="PRP88" s="190"/>
      <c r="PRQ88" s="190"/>
      <c r="PRR88" s="190"/>
      <c r="PRS88" s="190"/>
      <c r="PRT88" s="190"/>
      <c r="PRU88" s="190"/>
      <c r="PRV88" s="190"/>
      <c r="PRW88" s="190"/>
      <c r="PRX88" s="190"/>
      <c r="PRY88" s="190"/>
      <c r="PRZ88" s="190"/>
      <c r="PSA88" s="190"/>
      <c r="PSB88" s="190"/>
      <c r="PSC88" s="190"/>
      <c r="PSD88" s="190"/>
      <c r="PSE88" s="190"/>
      <c r="PSF88" s="190"/>
      <c r="PSG88" s="190"/>
      <c r="PSH88" s="190"/>
      <c r="PSI88" s="190"/>
      <c r="PSJ88" s="190"/>
      <c r="PSK88" s="190"/>
      <c r="PSL88" s="190"/>
      <c r="PSM88" s="190"/>
      <c r="PSN88" s="190"/>
      <c r="PSO88" s="190"/>
      <c r="PSP88" s="190"/>
      <c r="PSQ88" s="190"/>
      <c r="PSR88" s="190"/>
      <c r="PSS88" s="190"/>
      <c r="PST88" s="190"/>
      <c r="PSU88" s="190"/>
      <c r="PSV88" s="190"/>
      <c r="PSW88" s="190"/>
      <c r="PSX88" s="190"/>
      <c r="PSY88" s="190"/>
      <c r="PSZ88" s="190"/>
      <c r="PTA88" s="190"/>
      <c r="PTB88" s="190"/>
      <c r="PTC88" s="190"/>
      <c r="PTD88" s="190"/>
      <c r="PTE88" s="190"/>
      <c r="PTF88" s="190"/>
      <c r="PTG88" s="190"/>
      <c r="PTH88" s="190"/>
      <c r="PTI88" s="190"/>
      <c r="PTJ88" s="190"/>
      <c r="PTK88" s="190"/>
      <c r="PTL88" s="190"/>
      <c r="PTM88" s="190"/>
      <c r="PTN88" s="190"/>
      <c r="PTO88" s="190"/>
      <c r="PTP88" s="190"/>
      <c r="PTQ88" s="190"/>
      <c r="PTR88" s="190"/>
      <c r="PTS88" s="190"/>
      <c r="PTT88" s="190"/>
      <c r="PTU88" s="190"/>
      <c r="PTV88" s="190"/>
      <c r="PTW88" s="190"/>
      <c r="PTX88" s="190"/>
      <c r="PTY88" s="190"/>
      <c r="PTZ88" s="190"/>
      <c r="PUA88" s="190"/>
      <c r="PUB88" s="190"/>
      <c r="PUC88" s="190"/>
      <c r="PUD88" s="190"/>
      <c r="PUE88" s="190"/>
      <c r="PUF88" s="190"/>
      <c r="PUG88" s="190"/>
      <c r="PUH88" s="190"/>
      <c r="PUI88" s="190"/>
      <c r="PUJ88" s="190"/>
      <c r="PUK88" s="190"/>
      <c r="PUL88" s="190"/>
      <c r="PUM88" s="190"/>
      <c r="PUN88" s="190"/>
      <c r="PUO88" s="190"/>
      <c r="PUP88" s="190"/>
      <c r="PUQ88" s="190"/>
      <c r="PUR88" s="190"/>
      <c r="PUS88" s="190"/>
      <c r="PUT88" s="190"/>
      <c r="PUU88" s="190"/>
      <c r="PUV88" s="190"/>
      <c r="PUW88" s="190"/>
      <c r="PUX88" s="190"/>
      <c r="PUY88" s="190"/>
      <c r="PUZ88" s="190"/>
      <c r="PVA88" s="190"/>
      <c r="PVB88" s="190"/>
      <c r="PVC88" s="190"/>
      <c r="PVD88" s="190"/>
      <c r="PVE88" s="190"/>
      <c r="PVF88" s="190"/>
      <c r="PVG88" s="190"/>
      <c r="PVH88" s="190"/>
      <c r="PVI88" s="190"/>
      <c r="PVJ88" s="190"/>
      <c r="PVK88" s="190"/>
      <c r="PVL88" s="190"/>
      <c r="PVM88" s="190"/>
      <c r="PVN88" s="190"/>
      <c r="PVO88" s="190"/>
      <c r="PVP88" s="190"/>
      <c r="PVQ88" s="190"/>
      <c r="PVR88" s="190"/>
      <c r="PVS88" s="190"/>
      <c r="PVT88" s="190"/>
      <c r="PVU88" s="190"/>
      <c r="PVV88" s="190"/>
      <c r="PVW88" s="190"/>
      <c r="PVX88" s="190"/>
      <c r="PVY88" s="190"/>
      <c r="PVZ88" s="190"/>
      <c r="PWA88" s="190"/>
      <c r="PWB88" s="190"/>
      <c r="PWC88" s="190"/>
      <c r="PWD88" s="190"/>
      <c r="PWE88" s="190"/>
      <c r="PWF88" s="190"/>
      <c r="PWG88" s="190"/>
      <c r="PWH88" s="190"/>
      <c r="PWI88" s="190"/>
      <c r="PWJ88" s="190"/>
      <c r="PWK88" s="190"/>
      <c r="PWL88" s="190"/>
      <c r="PWM88" s="190"/>
      <c r="PWN88" s="190"/>
      <c r="PWO88" s="190"/>
      <c r="PWP88" s="190"/>
      <c r="PWQ88" s="190"/>
      <c r="PWR88" s="190"/>
      <c r="PWS88" s="190"/>
      <c r="PWT88" s="190"/>
      <c r="PWU88" s="190"/>
      <c r="PWV88" s="190"/>
      <c r="PWW88" s="190"/>
      <c r="PWX88" s="190"/>
      <c r="PWY88" s="190"/>
      <c r="PWZ88" s="190"/>
      <c r="PXA88" s="190"/>
      <c r="PXB88" s="190"/>
      <c r="PXC88" s="190"/>
      <c r="PXD88" s="190"/>
      <c r="PXE88" s="190"/>
      <c r="PXF88" s="190"/>
      <c r="PXG88" s="190"/>
      <c r="PXH88" s="190"/>
      <c r="PXI88" s="190"/>
      <c r="PXJ88" s="190"/>
      <c r="PXK88" s="190"/>
      <c r="PXL88" s="190"/>
      <c r="PXM88" s="190"/>
      <c r="PXN88" s="190"/>
      <c r="PXO88" s="190"/>
      <c r="PXP88" s="190"/>
      <c r="PXQ88" s="190"/>
      <c r="PXR88" s="190"/>
      <c r="PXS88" s="190"/>
      <c r="PXT88" s="190"/>
      <c r="PXU88" s="190"/>
      <c r="PXV88" s="190"/>
      <c r="PXW88" s="190"/>
      <c r="PXX88" s="190"/>
      <c r="PXY88" s="190"/>
      <c r="PXZ88" s="190"/>
      <c r="PYA88" s="190"/>
      <c r="PYB88" s="190"/>
      <c r="PYC88" s="190"/>
      <c r="PYD88" s="190"/>
      <c r="PYE88" s="190"/>
      <c r="PYF88" s="190"/>
      <c r="PYG88" s="190"/>
      <c r="PYH88" s="190"/>
      <c r="PYI88" s="190"/>
      <c r="PYJ88" s="190"/>
      <c r="PYK88" s="190"/>
      <c r="PYL88" s="190"/>
      <c r="PYM88" s="190"/>
      <c r="PYN88" s="190"/>
      <c r="PYO88" s="190"/>
      <c r="PYP88" s="190"/>
      <c r="PYQ88" s="190"/>
      <c r="PYR88" s="190"/>
      <c r="PYS88" s="190"/>
      <c r="PYT88" s="190"/>
      <c r="PYU88" s="190"/>
      <c r="PYV88" s="190"/>
      <c r="PYW88" s="190"/>
      <c r="PYX88" s="190"/>
      <c r="PYY88" s="190"/>
      <c r="PYZ88" s="190"/>
      <c r="PZA88" s="190"/>
      <c r="PZB88" s="190"/>
      <c r="PZC88" s="190"/>
      <c r="PZD88" s="190"/>
      <c r="PZE88" s="190"/>
      <c r="PZF88" s="190"/>
      <c r="PZG88" s="190"/>
      <c r="PZH88" s="190"/>
      <c r="PZI88" s="190"/>
      <c r="PZJ88" s="190"/>
      <c r="PZK88" s="190"/>
      <c r="PZL88" s="190"/>
      <c r="PZM88" s="190"/>
      <c r="PZN88" s="190"/>
      <c r="PZO88" s="190"/>
      <c r="PZP88" s="190"/>
      <c r="PZQ88" s="190"/>
      <c r="PZR88" s="190"/>
      <c r="PZS88" s="190"/>
      <c r="PZT88" s="190"/>
      <c r="PZU88" s="190"/>
      <c r="PZV88" s="190"/>
      <c r="PZW88" s="190"/>
      <c r="PZX88" s="190"/>
      <c r="PZY88" s="190"/>
      <c r="PZZ88" s="190"/>
      <c r="QAA88" s="190"/>
      <c r="QAB88" s="190"/>
      <c r="QAC88" s="190"/>
      <c r="QAD88" s="190"/>
      <c r="QAE88" s="190"/>
      <c r="QAF88" s="190"/>
      <c r="QAG88" s="190"/>
      <c r="QAH88" s="190"/>
      <c r="QAI88" s="190"/>
      <c r="QAJ88" s="190"/>
      <c r="QAK88" s="190"/>
      <c r="QAL88" s="190"/>
      <c r="QAM88" s="190"/>
      <c r="QAN88" s="190"/>
      <c r="QAO88" s="190"/>
      <c r="QAP88" s="190"/>
      <c r="QAQ88" s="190"/>
      <c r="QAR88" s="190"/>
      <c r="QAS88" s="190"/>
      <c r="QAT88" s="190"/>
      <c r="QAU88" s="190"/>
      <c r="QAV88" s="190"/>
      <c r="QAW88" s="190"/>
      <c r="QAX88" s="190"/>
      <c r="QAY88" s="190"/>
      <c r="QAZ88" s="190"/>
      <c r="QBA88" s="190"/>
      <c r="QBB88" s="190"/>
      <c r="QBC88" s="190"/>
      <c r="QBD88" s="190"/>
      <c r="QBE88" s="190"/>
      <c r="QBF88" s="190"/>
      <c r="QBG88" s="190"/>
      <c r="QBH88" s="190"/>
      <c r="QBI88" s="190"/>
      <c r="QBJ88" s="190"/>
      <c r="QBK88" s="190"/>
      <c r="QBL88" s="190"/>
      <c r="QBM88" s="190"/>
      <c r="QBN88" s="190"/>
      <c r="QBO88" s="190"/>
      <c r="QBP88" s="190"/>
      <c r="QBQ88" s="190"/>
      <c r="QBR88" s="190"/>
      <c r="QBS88" s="190"/>
      <c r="QBT88" s="190"/>
      <c r="QBU88" s="190"/>
      <c r="QBV88" s="190"/>
      <c r="QBW88" s="190"/>
      <c r="QBX88" s="190"/>
      <c r="QBY88" s="190"/>
      <c r="QBZ88" s="190"/>
      <c r="QCA88" s="190"/>
      <c r="QCB88" s="190"/>
      <c r="QCC88" s="190"/>
      <c r="QCD88" s="190"/>
      <c r="QCE88" s="190"/>
      <c r="QCF88" s="190"/>
      <c r="QCG88" s="190"/>
      <c r="QCH88" s="190"/>
      <c r="QCI88" s="190"/>
      <c r="QCJ88" s="190"/>
      <c r="QCK88" s="190"/>
      <c r="QCL88" s="190"/>
      <c r="QCM88" s="190"/>
      <c r="QCN88" s="190"/>
      <c r="QCO88" s="190"/>
      <c r="QCP88" s="190"/>
      <c r="QCQ88" s="190"/>
      <c r="QCR88" s="190"/>
      <c r="QCS88" s="190"/>
      <c r="QCT88" s="190"/>
      <c r="QCU88" s="190"/>
      <c r="QCV88" s="190"/>
      <c r="QCW88" s="190"/>
      <c r="QCX88" s="190"/>
      <c r="QCY88" s="190"/>
      <c r="QCZ88" s="190"/>
      <c r="QDA88" s="190"/>
      <c r="QDB88" s="190"/>
      <c r="QDC88" s="190"/>
      <c r="QDD88" s="190"/>
      <c r="QDE88" s="190"/>
      <c r="QDF88" s="190"/>
      <c r="QDG88" s="190"/>
      <c r="QDH88" s="190"/>
      <c r="QDI88" s="190"/>
      <c r="QDJ88" s="190"/>
      <c r="QDK88" s="190"/>
      <c r="QDL88" s="190"/>
      <c r="QDM88" s="190"/>
      <c r="QDN88" s="190"/>
      <c r="QDO88" s="190"/>
      <c r="QDP88" s="190"/>
      <c r="QDQ88" s="190"/>
      <c r="QDR88" s="190"/>
      <c r="QDS88" s="190"/>
      <c r="QDT88" s="190"/>
      <c r="QDU88" s="190"/>
      <c r="QDV88" s="190"/>
      <c r="QDW88" s="190"/>
      <c r="QDX88" s="190"/>
      <c r="QDY88" s="190"/>
      <c r="QDZ88" s="190"/>
      <c r="QEA88" s="190"/>
      <c r="QEB88" s="190"/>
      <c r="QEC88" s="190"/>
      <c r="QED88" s="190"/>
      <c r="QEE88" s="190"/>
      <c r="QEF88" s="190"/>
      <c r="QEG88" s="190"/>
      <c r="QEH88" s="190"/>
      <c r="QEI88" s="190"/>
      <c r="QEJ88" s="190"/>
      <c r="QEK88" s="190"/>
      <c r="QEL88" s="190"/>
      <c r="QEM88" s="190"/>
      <c r="QEN88" s="190"/>
      <c r="QEO88" s="190"/>
      <c r="QEP88" s="190"/>
      <c r="QEQ88" s="190"/>
      <c r="QER88" s="190"/>
      <c r="QES88" s="190"/>
      <c r="QET88" s="190"/>
      <c r="QEU88" s="190"/>
      <c r="QEV88" s="190"/>
      <c r="QEW88" s="190"/>
      <c r="QEX88" s="190"/>
      <c r="QEY88" s="190"/>
      <c r="QEZ88" s="190"/>
      <c r="QFA88" s="190"/>
      <c r="QFB88" s="190"/>
      <c r="QFC88" s="190"/>
      <c r="QFD88" s="190"/>
      <c r="QFE88" s="190"/>
      <c r="QFF88" s="190"/>
      <c r="QFG88" s="190"/>
      <c r="QFH88" s="190"/>
      <c r="QFI88" s="190"/>
      <c r="QFJ88" s="190"/>
      <c r="QFK88" s="190"/>
      <c r="QFL88" s="190"/>
      <c r="QFM88" s="190"/>
      <c r="QFN88" s="190"/>
      <c r="QFO88" s="190"/>
      <c r="QFP88" s="190"/>
      <c r="QFQ88" s="190"/>
      <c r="QFR88" s="190"/>
      <c r="QFS88" s="190"/>
      <c r="QFT88" s="190"/>
      <c r="QFU88" s="190"/>
      <c r="QFV88" s="190"/>
      <c r="QFW88" s="190"/>
      <c r="QFX88" s="190"/>
      <c r="QFY88" s="190"/>
      <c r="QFZ88" s="190"/>
      <c r="QGA88" s="190"/>
      <c r="QGB88" s="190"/>
      <c r="QGC88" s="190"/>
      <c r="QGD88" s="190"/>
      <c r="QGE88" s="190"/>
      <c r="QGF88" s="190"/>
      <c r="QGG88" s="190"/>
      <c r="QGH88" s="190"/>
      <c r="QGI88" s="190"/>
      <c r="QGJ88" s="190"/>
      <c r="QGK88" s="190"/>
      <c r="QGL88" s="190"/>
      <c r="QGM88" s="190"/>
      <c r="QGN88" s="190"/>
      <c r="QGO88" s="190"/>
      <c r="QGP88" s="190"/>
      <c r="QGQ88" s="190"/>
      <c r="QGR88" s="190"/>
      <c r="QGS88" s="190"/>
      <c r="QGT88" s="190"/>
      <c r="QGU88" s="190"/>
      <c r="QGV88" s="190"/>
      <c r="QGW88" s="190"/>
      <c r="QGX88" s="190"/>
      <c r="QGY88" s="190"/>
      <c r="QGZ88" s="190"/>
      <c r="QHA88" s="190"/>
      <c r="QHB88" s="190"/>
      <c r="QHC88" s="190"/>
      <c r="QHD88" s="190"/>
      <c r="QHE88" s="190"/>
      <c r="QHF88" s="190"/>
      <c r="QHG88" s="190"/>
      <c r="QHH88" s="190"/>
      <c r="QHI88" s="190"/>
      <c r="QHJ88" s="190"/>
      <c r="QHK88" s="190"/>
      <c r="QHL88" s="190"/>
      <c r="QHM88" s="190"/>
      <c r="QHN88" s="190"/>
      <c r="QHO88" s="190"/>
      <c r="QHP88" s="190"/>
      <c r="QHQ88" s="190"/>
      <c r="QHR88" s="190"/>
      <c r="QHS88" s="190"/>
      <c r="QHT88" s="190"/>
      <c r="QHU88" s="190"/>
      <c r="QHV88" s="190"/>
      <c r="QHW88" s="190"/>
      <c r="QHX88" s="190"/>
      <c r="QHY88" s="190"/>
      <c r="QHZ88" s="190"/>
      <c r="QIA88" s="190"/>
      <c r="QIB88" s="190"/>
      <c r="QIC88" s="190"/>
      <c r="QID88" s="190"/>
      <c r="QIE88" s="190"/>
      <c r="QIF88" s="190"/>
      <c r="QIG88" s="190"/>
      <c r="QIH88" s="190"/>
      <c r="QII88" s="190"/>
      <c r="QIJ88" s="190"/>
      <c r="QIK88" s="190"/>
      <c r="QIL88" s="190"/>
      <c r="QIM88" s="190"/>
      <c r="QIN88" s="190"/>
      <c r="QIO88" s="190"/>
      <c r="QIP88" s="190"/>
      <c r="QIQ88" s="190"/>
      <c r="QIR88" s="190"/>
      <c r="QIS88" s="190"/>
      <c r="QIT88" s="190"/>
      <c r="QIU88" s="190"/>
      <c r="QIV88" s="190"/>
      <c r="QIW88" s="190"/>
      <c r="QIX88" s="190"/>
      <c r="QIY88" s="190"/>
      <c r="QIZ88" s="190"/>
      <c r="QJA88" s="190"/>
      <c r="QJB88" s="190"/>
      <c r="QJC88" s="190"/>
      <c r="QJD88" s="190"/>
      <c r="QJE88" s="190"/>
      <c r="QJF88" s="190"/>
      <c r="QJG88" s="190"/>
      <c r="QJH88" s="190"/>
      <c r="QJI88" s="190"/>
      <c r="QJJ88" s="190"/>
      <c r="QJK88" s="190"/>
      <c r="QJL88" s="190"/>
      <c r="QJM88" s="190"/>
      <c r="QJN88" s="190"/>
      <c r="QJO88" s="190"/>
      <c r="QJP88" s="190"/>
      <c r="QJQ88" s="190"/>
      <c r="QJR88" s="190"/>
      <c r="QJS88" s="190"/>
      <c r="QJT88" s="190"/>
      <c r="QJU88" s="190"/>
      <c r="QJV88" s="190"/>
      <c r="QJW88" s="190"/>
      <c r="QJX88" s="190"/>
      <c r="QJY88" s="190"/>
      <c r="QJZ88" s="190"/>
      <c r="QKA88" s="190"/>
      <c r="QKB88" s="190"/>
      <c r="QKC88" s="190"/>
      <c r="QKD88" s="190"/>
      <c r="QKE88" s="190"/>
      <c r="QKF88" s="190"/>
      <c r="QKG88" s="190"/>
      <c r="QKH88" s="190"/>
      <c r="QKI88" s="190"/>
      <c r="QKJ88" s="190"/>
      <c r="QKK88" s="190"/>
      <c r="QKL88" s="190"/>
      <c r="QKM88" s="190"/>
      <c r="QKN88" s="190"/>
      <c r="QKO88" s="190"/>
      <c r="QKP88" s="190"/>
      <c r="QKQ88" s="190"/>
      <c r="QKR88" s="190"/>
      <c r="QKS88" s="190"/>
      <c r="QKT88" s="190"/>
      <c r="QKU88" s="190"/>
      <c r="QKV88" s="190"/>
      <c r="QKW88" s="190"/>
      <c r="QKX88" s="190"/>
      <c r="QKY88" s="190"/>
      <c r="QKZ88" s="190"/>
      <c r="QLA88" s="190"/>
      <c r="QLB88" s="190"/>
      <c r="QLC88" s="190"/>
      <c r="QLD88" s="190"/>
      <c r="QLE88" s="190"/>
      <c r="QLF88" s="190"/>
      <c r="QLG88" s="190"/>
      <c r="QLH88" s="190"/>
      <c r="QLI88" s="190"/>
      <c r="QLJ88" s="190"/>
      <c r="QLK88" s="190"/>
      <c r="QLL88" s="190"/>
      <c r="QLM88" s="190"/>
      <c r="QLN88" s="190"/>
      <c r="QLO88" s="190"/>
      <c r="QLP88" s="190"/>
      <c r="QLQ88" s="190"/>
      <c r="QLR88" s="190"/>
      <c r="QLS88" s="190"/>
      <c r="QLT88" s="190"/>
      <c r="QLU88" s="190"/>
      <c r="QLV88" s="190"/>
      <c r="QLW88" s="190"/>
      <c r="QLX88" s="190"/>
      <c r="QLY88" s="190"/>
      <c r="QLZ88" s="190"/>
      <c r="QMA88" s="190"/>
      <c r="QMB88" s="190"/>
      <c r="QMC88" s="190"/>
      <c r="QMD88" s="190"/>
      <c r="QME88" s="190"/>
      <c r="QMF88" s="190"/>
      <c r="QMG88" s="190"/>
      <c r="QMH88" s="190"/>
      <c r="QMI88" s="190"/>
      <c r="QMJ88" s="190"/>
      <c r="QMK88" s="190"/>
      <c r="QML88" s="190"/>
      <c r="QMM88" s="190"/>
      <c r="QMN88" s="190"/>
      <c r="QMO88" s="190"/>
      <c r="QMP88" s="190"/>
      <c r="QMQ88" s="190"/>
      <c r="QMR88" s="190"/>
      <c r="QMS88" s="190"/>
      <c r="QMT88" s="190"/>
      <c r="QMU88" s="190"/>
      <c r="QMV88" s="190"/>
      <c r="QMW88" s="190"/>
      <c r="QMX88" s="190"/>
      <c r="QMY88" s="190"/>
      <c r="QMZ88" s="190"/>
      <c r="QNA88" s="190"/>
      <c r="QNB88" s="190"/>
      <c r="QNC88" s="190"/>
      <c r="QND88" s="190"/>
      <c r="QNE88" s="190"/>
      <c r="QNF88" s="190"/>
      <c r="QNG88" s="190"/>
      <c r="QNH88" s="190"/>
      <c r="QNI88" s="190"/>
      <c r="QNJ88" s="190"/>
      <c r="QNK88" s="190"/>
      <c r="QNL88" s="190"/>
      <c r="QNM88" s="190"/>
      <c r="QNN88" s="190"/>
      <c r="QNO88" s="190"/>
      <c r="QNP88" s="190"/>
      <c r="QNQ88" s="190"/>
      <c r="QNR88" s="190"/>
      <c r="QNS88" s="190"/>
      <c r="QNT88" s="190"/>
      <c r="QNU88" s="190"/>
      <c r="QNV88" s="190"/>
      <c r="QNW88" s="190"/>
      <c r="QNX88" s="190"/>
      <c r="QNY88" s="190"/>
      <c r="QNZ88" s="190"/>
      <c r="QOA88" s="190"/>
      <c r="QOB88" s="190"/>
      <c r="QOC88" s="190"/>
      <c r="QOD88" s="190"/>
      <c r="QOE88" s="190"/>
      <c r="QOF88" s="190"/>
      <c r="QOG88" s="190"/>
      <c r="QOH88" s="190"/>
      <c r="QOI88" s="190"/>
      <c r="QOJ88" s="190"/>
      <c r="QOK88" s="190"/>
      <c r="QOL88" s="190"/>
      <c r="QOM88" s="190"/>
      <c r="QON88" s="190"/>
      <c r="QOO88" s="190"/>
      <c r="QOP88" s="190"/>
      <c r="QOQ88" s="190"/>
      <c r="QOR88" s="190"/>
      <c r="QOS88" s="190"/>
      <c r="QOT88" s="190"/>
      <c r="QOU88" s="190"/>
      <c r="QOV88" s="190"/>
      <c r="QOW88" s="190"/>
      <c r="QOX88" s="190"/>
      <c r="QOY88" s="190"/>
      <c r="QOZ88" s="190"/>
      <c r="QPA88" s="190"/>
      <c r="QPB88" s="190"/>
      <c r="QPC88" s="190"/>
      <c r="QPD88" s="190"/>
      <c r="QPE88" s="190"/>
      <c r="QPF88" s="190"/>
      <c r="QPG88" s="190"/>
      <c r="QPH88" s="190"/>
      <c r="QPI88" s="190"/>
      <c r="QPJ88" s="190"/>
      <c r="QPK88" s="190"/>
      <c r="QPL88" s="190"/>
      <c r="QPM88" s="190"/>
      <c r="QPN88" s="190"/>
      <c r="QPO88" s="190"/>
      <c r="QPP88" s="190"/>
      <c r="QPQ88" s="190"/>
      <c r="QPR88" s="190"/>
      <c r="QPS88" s="190"/>
      <c r="QPT88" s="190"/>
      <c r="QPU88" s="190"/>
      <c r="QPV88" s="190"/>
      <c r="QPW88" s="190"/>
      <c r="QPX88" s="190"/>
      <c r="QPY88" s="190"/>
      <c r="QPZ88" s="190"/>
      <c r="QQA88" s="190"/>
      <c r="QQB88" s="190"/>
      <c r="QQC88" s="190"/>
      <c r="QQD88" s="190"/>
      <c r="QQE88" s="190"/>
      <c r="QQF88" s="190"/>
      <c r="QQG88" s="190"/>
      <c r="QQH88" s="190"/>
      <c r="QQI88" s="190"/>
      <c r="QQJ88" s="190"/>
      <c r="QQK88" s="190"/>
      <c r="QQL88" s="190"/>
      <c r="QQM88" s="190"/>
      <c r="QQN88" s="190"/>
      <c r="QQO88" s="190"/>
      <c r="QQP88" s="190"/>
      <c r="QQQ88" s="190"/>
      <c r="QQR88" s="190"/>
      <c r="QQS88" s="190"/>
      <c r="QQT88" s="190"/>
      <c r="QQU88" s="190"/>
      <c r="QQV88" s="190"/>
      <c r="QQW88" s="190"/>
      <c r="QQX88" s="190"/>
      <c r="QQY88" s="190"/>
      <c r="QQZ88" s="190"/>
      <c r="QRA88" s="190"/>
      <c r="QRB88" s="190"/>
      <c r="QRC88" s="190"/>
      <c r="QRD88" s="190"/>
      <c r="QRE88" s="190"/>
      <c r="QRF88" s="190"/>
      <c r="QRG88" s="190"/>
      <c r="QRH88" s="190"/>
      <c r="QRI88" s="190"/>
      <c r="QRJ88" s="190"/>
      <c r="QRK88" s="190"/>
      <c r="QRL88" s="190"/>
      <c r="QRM88" s="190"/>
      <c r="QRN88" s="190"/>
      <c r="QRO88" s="190"/>
      <c r="QRP88" s="190"/>
      <c r="QRQ88" s="190"/>
      <c r="QRR88" s="190"/>
      <c r="QRS88" s="190"/>
      <c r="QRT88" s="190"/>
      <c r="QRU88" s="190"/>
      <c r="QRV88" s="190"/>
      <c r="QRW88" s="190"/>
      <c r="QRX88" s="190"/>
      <c r="QRY88" s="190"/>
      <c r="QRZ88" s="190"/>
      <c r="QSA88" s="190"/>
      <c r="QSB88" s="190"/>
      <c r="QSC88" s="190"/>
      <c r="QSD88" s="190"/>
      <c r="QSE88" s="190"/>
      <c r="QSF88" s="190"/>
      <c r="QSG88" s="190"/>
      <c r="QSH88" s="190"/>
      <c r="QSI88" s="190"/>
      <c r="QSJ88" s="190"/>
      <c r="QSK88" s="190"/>
      <c r="QSL88" s="190"/>
      <c r="QSM88" s="190"/>
      <c r="QSN88" s="190"/>
      <c r="QSO88" s="190"/>
      <c r="QSP88" s="190"/>
      <c r="QSQ88" s="190"/>
      <c r="QSR88" s="190"/>
      <c r="QSS88" s="190"/>
      <c r="QST88" s="190"/>
      <c r="QSU88" s="190"/>
      <c r="QSV88" s="190"/>
      <c r="QSW88" s="190"/>
      <c r="QSX88" s="190"/>
      <c r="QSY88" s="190"/>
      <c r="QSZ88" s="190"/>
      <c r="QTA88" s="190"/>
      <c r="QTB88" s="190"/>
      <c r="QTC88" s="190"/>
      <c r="QTD88" s="190"/>
      <c r="QTE88" s="190"/>
      <c r="QTF88" s="190"/>
      <c r="QTG88" s="190"/>
      <c r="QTH88" s="190"/>
      <c r="QTI88" s="190"/>
      <c r="QTJ88" s="190"/>
      <c r="QTK88" s="190"/>
      <c r="QTL88" s="190"/>
      <c r="QTM88" s="190"/>
      <c r="QTN88" s="190"/>
      <c r="QTO88" s="190"/>
      <c r="QTP88" s="190"/>
      <c r="QTQ88" s="190"/>
      <c r="QTR88" s="190"/>
      <c r="QTS88" s="190"/>
      <c r="QTT88" s="190"/>
      <c r="QTU88" s="190"/>
      <c r="QTV88" s="190"/>
      <c r="QTW88" s="190"/>
      <c r="QTX88" s="190"/>
      <c r="QTY88" s="190"/>
      <c r="QTZ88" s="190"/>
      <c r="QUA88" s="190"/>
      <c r="QUB88" s="190"/>
      <c r="QUC88" s="190"/>
      <c r="QUD88" s="190"/>
      <c r="QUE88" s="190"/>
      <c r="QUF88" s="190"/>
      <c r="QUG88" s="190"/>
      <c r="QUH88" s="190"/>
      <c r="QUI88" s="190"/>
      <c r="QUJ88" s="190"/>
      <c r="QUK88" s="190"/>
      <c r="QUL88" s="190"/>
      <c r="QUM88" s="190"/>
      <c r="QUN88" s="190"/>
      <c r="QUO88" s="190"/>
      <c r="QUP88" s="190"/>
      <c r="QUQ88" s="190"/>
      <c r="QUR88" s="190"/>
      <c r="QUS88" s="190"/>
      <c r="QUT88" s="190"/>
      <c r="QUU88" s="190"/>
      <c r="QUV88" s="190"/>
      <c r="QUW88" s="190"/>
      <c r="QUX88" s="190"/>
      <c r="QUY88" s="190"/>
      <c r="QUZ88" s="190"/>
      <c r="QVA88" s="190"/>
      <c r="QVB88" s="190"/>
      <c r="QVC88" s="190"/>
      <c r="QVD88" s="190"/>
      <c r="QVE88" s="190"/>
      <c r="QVF88" s="190"/>
      <c r="QVG88" s="190"/>
      <c r="QVH88" s="190"/>
      <c r="QVI88" s="190"/>
      <c r="QVJ88" s="190"/>
      <c r="QVK88" s="190"/>
      <c r="QVL88" s="190"/>
      <c r="QVM88" s="190"/>
      <c r="QVN88" s="190"/>
      <c r="QVO88" s="190"/>
      <c r="QVP88" s="190"/>
      <c r="QVQ88" s="190"/>
      <c r="QVR88" s="190"/>
      <c r="QVS88" s="190"/>
      <c r="QVT88" s="190"/>
      <c r="QVU88" s="190"/>
      <c r="QVV88" s="190"/>
      <c r="QVW88" s="190"/>
      <c r="QVX88" s="190"/>
      <c r="QVY88" s="190"/>
      <c r="QVZ88" s="190"/>
      <c r="QWA88" s="190"/>
      <c r="QWB88" s="190"/>
      <c r="QWC88" s="190"/>
      <c r="QWD88" s="190"/>
      <c r="QWE88" s="190"/>
      <c r="QWF88" s="190"/>
      <c r="QWG88" s="190"/>
      <c r="QWH88" s="190"/>
      <c r="QWI88" s="190"/>
      <c r="QWJ88" s="190"/>
      <c r="QWK88" s="190"/>
      <c r="QWL88" s="190"/>
      <c r="QWM88" s="190"/>
      <c r="QWN88" s="190"/>
      <c r="QWO88" s="190"/>
      <c r="QWP88" s="190"/>
      <c r="QWQ88" s="190"/>
      <c r="QWR88" s="190"/>
      <c r="QWS88" s="190"/>
      <c r="QWT88" s="190"/>
      <c r="QWU88" s="190"/>
      <c r="QWV88" s="190"/>
      <c r="QWW88" s="190"/>
      <c r="QWX88" s="190"/>
      <c r="QWY88" s="190"/>
      <c r="QWZ88" s="190"/>
      <c r="QXA88" s="190"/>
      <c r="QXB88" s="190"/>
      <c r="QXC88" s="190"/>
      <c r="QXD88" s="190"/>
      <c r="QXE88" s="190"/>
      <c r="QXF88" s="190"/>
      <c r="QXG88" s="190"/>
      <c r="QXH88" s="190"/>
      <c r="QXI88" s="190"/>
      <c r="QXJ88" s="190"/>
      <c r="QXK88" s="190"/>
      <c r="QXL88" s="190"/>
      <c r="QXM88" s="190"/>
      <c r="QXN88" s="190"/>
      <c r="QXO88" s="190"/>
      <c r="QXP88" s="190"/>
      <c r="QXQ88" s="190"/>
      <c r="QXR88" s="190"/>
      <c r="QXS88" s="190"/>
      <c r="QXT88" s="190"/>
      <c r="QXU88" s="190"/>
      <c r="QXV88" s="190"/>
      <c r="QXW88" s="190"/>
      <c r="QXX88" s="190"/>
      <c r="QXY88" s="190"/>
      <c r="QXZ88" s="190"/>
      <c r="QYA88" s="190"/>
      <c r="QYB88" s="190"/>
      <c r="QYC88" s="190"/>
      <c r="QYD88" s="190"/>
      <c r="QYE88" s="190"/>
      <c r="QYF88" s="190"/>
      <c r="QYG88" s="190"/>
      <c r="QYH88" s="190"/>
      <c r="QYI88" s="190"/>
      <c r="QYJ88" s="190"/>
      <c r="QYK88" s="190"/>
      <c r="QYL88" s="190"/>
      <c r="QYM88" s="190"/>
      <c r="QYN88" s="190"/>
      <c r="QYO88" s="190"/>
      <c r="QYP88" s="190"/>
      <c r="QYQ88" s="190"/>
      <c r="QYR88" s="190"/>
      <c r="QYS88" s="190"/>
      <c r="QYT88" s="190"/>
      <c r="QYU88" s="190"/>
      <c r="QYV88" s="190"/>
      <c r="QYW88" s="190"/>
      <c r="QYX88" s="190"/>
      <c r="QYY88" s="190"/>
      <c r="QYZ88" s="190"/>
      <c r="QZA88" s="190"/>
      <c r="QZB88" s="190"/>
      <c r="QZC88" s="190"/>
      <c r="QZD88" s="190"/>
      <c r="QZE88" s="190"/>
      <c r="QZF88" s="190"/>
      <c r="QZG88" s="190"/>
      <c r="QZH88" s="190"/>
      <c r="QZI88" s="190"/>
      <c r="QZJ88" s="190"/>
      <c r="QZK88" s="190"/>
      <c r="QZL88" s="190"/>
      <c r="QZM88" s="190"/>
      <c r="QZN88" s="190"/>
      <c r="QZO88" s="190"/>
      <c r="QZP88" s="190"/>
      <c r="QZQ88" s="190"/>
      <c r="QZR88" s="190"/>
      <c r="QZS88" s="190"/>
      <c r="QZT88" s="190"/>
      <c r="QZU88" s="190"/>
      <c r="QZV88" s="190"/>
      <c r="QZW88" s="190"/>
      <c r="QZX88" s="190"/>
      <c r="QZY88" s="190"/>
      <c r="QZZ88" s="190"/>
      <c r="RAA88" s="190"/>
      <c r="RAB88" s="190"/>
      <c r="RAC88" s="190"/>
      <c r="RAD88" s="190"/>
      <c r="RAE88" s="190"/>
      <c r="RAF88" s="190"/>
      <c r="RAG88" s="190"/>
      <c r="RAH88" s="190"/>
      <c r="RAI88" s="190"/>
      <c r="RAJ88" s="190"/>
      <c r="RAK88" s="190"/>
      <c r="RAL88" s="190"/>
      <c r="RAM88" s="190"/>
      <c r="RAN88" s="190"/>
      <c r="RAO88" s="190"/>
      <c r="RAP88" s="190"/>
      <c r="RAQ88" s="190"/>
      <c r="RAR88" s="190"/>
      <c r="RAS88" s="190"/>
      <c r="RAT88" s="190"/>
      <c r="RAU88" s="190"/>
      <c r="RAV88" s="190"/>
      <c r="RAW88" s="190"/>
      <c r="RAX88" s="190"/>
      <c r="RAY88" s="190"/>
      <c r="RAZ88" s="190"/>
      <c r="RBA88" s="190"/>
      <c r="RBB88" s="190"/>
      <c r="RBC88" s="190"/>
      <c r="RBD88" s="190"/>
      <c r="RBE88" s="190"/>
      <c r="RBF88" s="190"/>
      <c r="RBG88" s="190"/>
      <c r="RBH88" s="190"/>
      <c r="RBI88" s="190"/>
      <c r="RBJ88" s="190"/>
      <c r="RBK88" s="190"/>
      <c r="RBL88" s="190"/>
      <c r="RBM88" s="190"/>
      <c r="RBN88" s="190"/>
      <c r="RBO88" s="190"/>
      <c r="RBP88" s="190"/>
      <c r="RBQ88" s="190"/>
      <c r="RBR88" s="190"/>
      <c r="RBS88" s="190"/>
      <c r="RBT88" s="190"/>
      <c r="RBU88" s="190"/>
      <c r="RBV88" s="190"/>
      <c r="RBW88" s="190"/>
      <c r="RBX88" s="190"/>
      <c r="RBY88" s="190"/>
      <c r="RBZ88" s="190"/>
      <c r="RCA88" s="190"/>
      <c r="RCB88" s="190"/>
      <c r="RCC88" s="190"/>
      <c r="RCD88" s="190"/>
      <c r="RCE88" s="190"/>
      <c r="RCF88" s="190"/>
      <c r="RCG88" s="190"/>
      <c r="RCH88" s="190"/>
      <c r="RCI88" s="190"/>
      <c r="RCJ88" s="190"/>
      <c r="RCK88" s="190"/>
      <c r="RCL88" s="190"/>
      <c r="RCM88" s="190"/>
      <c r="RCN88" s="190"/>
      <c r="RCO88" s="190"/>
      <c r="RCP88" s="190"/>
      <c r="RCQ88" s="190"/>
      <c r="RCR88" s="190"/>
      <c r="RCS88" s="190"/>
      <c r="RCT88" s="190"/>
      <c r="RCU88" s="190"/>
      <c r="RCV88" s="190"/>
      <c r="RCW88" s="190"/>
      <c r="RCX88" s="190"/>
      <c r="RCY88" s="190"/>
      <c r="RCZ88" s="190"/>
      <c r="RDA88" s="190"/>
      <c r="RDB88" s="190"/>
      <c r="RDC88" s="190"/>
      <c r="RDD88" s="190"/>
      <c r="RDE88" s="190"/>
      <c r="RDF88" s="190"/>
      <c r="RDG88" s="190"/>
      <c r="RDH88" s="190"/>
      <c r="RDI88" s="190"/>
      <c r="RDJ88" s="190"/>
      <c r="RDK88" s="190"/>
      <c r="RDL88" s="190"/>
      <c r="RDM88" s="190"/>
      <c r="RDN88" s="190"/>
      <c r="RDO88" s="190"/>
      <c r="RDP88" s="190"/>
      <c r="RDQ88" s="190"/>
      <c r="RDR88" s="190"/>
      <c r="RDS88" s="190"/>
      <c r="RDT88" s="190"/>
      <c r="RDU88" s="190"/>
      <c r="RDV88" s="190"/>
      <c r="RDW88" s="190"/>
      <c r="RDX88" s="190"/>
      <c r="RDY88" s="190"/>
      <c r="RDZ88" s="190"/>
      <c r="REA88" s="190"/>
      <c r="REB88" s="190"/>
      <c r="REC88" s="190"/>
      <c r="RED88" s="190"/>
      <c r="REE88" s="190"/>
      <c r="REF88" s="190"/>
      <c r="REG88" s="190"/>
      <c r="REH88" s="190"/>
      <c r="REI88" s="190"/>
      <c r="REJ88" s="190"/>
      <c r="REK88" s="190"/>
      <c r="REL88" s="190"/>
      <c r="REM88" s="190"/>
      <c r="REN88" s="190"/>
      <c r="REO88" s="190"/>
      <c r="REP88" s="190"/>
      <c r="REQ88" s="190"/>
      <c r="RER88" s="190"/>
      <c r="RES88" s="190"/>
      <c r="RET88" s="190"/>
      <c r="REU88" s="190"/>
      <c r="REV88" s="190"/>
      <c r="REW88" s="190"/>
      <c r="REX88" s="190"/>
      <c r="REY88" s="190"/>
      <c r="REZ88" s="190"/>
      <c r="RFA88" s="190"/>
      <c r="RFB88" s="190"/>
      <c r="RFC88" s="190"/>
      <c r="RFD88" s="190"/>
      <c r="RFE88" s="190"/>
      <c r="RFF88" s="190"/>
      <c r="RFG88" s="190"/>
      <c r="RFH88" s="190"/>
      <c r="RFI88" s="190"/>
      <c r="RFJ88" s="190"/>
      <c r="RFK88" s="190"/>
      <c r="RFL88" s="190"/>
      <c r="RFM88" s="190"/>
      <c r="RFN88" s="190"/>
      <c r="RFO88" s="190"/>
      <c r="RFP88" s="190"/>
      <c r="RFQ88" s="190"/>
      <c r="RFR88" s="190"/>
      <c r="RFS88" s="190"/>
      <c r="RFT88" s="190"/>
      <c r="RFU88" s="190"/>
      <c r="RFV88" s="190"/>
      <c r="RFW88" s="190"/>
      <c r="RFX88" s="190"/>
      <c r="RFY88" s="190"/>
      <c r="RFZ88" s="190"/>
      <c r="RGA88" s="190"/>
      <c r="RGB88" s="190"/>
      <c r="RGC88" s="190"/>
      <c r="RGD88" s="190"/>
      <c r="RGE88" s="190"/>
      <c r="RGF88" s="190"/>
      <c r="RGG88" s="190"/>
      <c r="RGH88" s="190"/>
      <c r="RGI88" s="190"/>
      <c r="RGJ88" s="190"/>
      <c r="RGK88" s="190"/>
      <c r="RGL88" s="190"/>
      <c r="RGM88" s="190"/>
      <c r="RGN88" s="190"/>
      <c r="RGO88" s="190"/>
      <c r="RGP88" s="190"/>
      <c r="RGQ88" s="190"/>
      <c r="RGR88" s="190"/>
      <c r="RGS88" s="190"/>
      <c r="RGT88" s="190"/>
      <c r="RGU88" s="190"/>
      <c r="RGV88" s="190"/>
      <c r="RGW88" s="190"/>
      <c r="RGX88" s="190"/>
      <c r="RGY88" s="190"/>
      <c r="RGZ88" s="190"/>
      <c r="RHA88" s="190"/>
      <c r="RHB88" s="190"/>
      <c r="RHC88" s="190"/>
      <c r="RHD88" s="190"/>
      <c r="RHE88" s="190"/>
      <c r="RHF88" s="190"/>
      <c r="RHG88" s="190"/>
      <c r="RHH88" s="190"/>
      <c r="RHI88" s="190"/>
      <c r="RHJ88" s="190"/>
      <c r="RHK88" s="190"/>
      <c r="RHL88" s="190"/>
      <c r="RHM88" s="190"/>
      <c r="RHN88" s="190"/>
      <c r="RHO88" s="190"/>
      <c r="RHP88" s="190"/>
      <c r="RHQ88" s="190"/>
      <c r="RHR88" s="190"/>
      <c r="RHS88" s="190"/>
      <c r="RHT88" s="190"/>
      <c r="RHU88" s="190"/>
      <c r="RHV88" s="190"/>
      <c r="RHW88" s="190"/>
      <c r="RHX88" s="190"/>
      <c r="RHY88" s="190"/>
      <c r="RHZ88" s="190"/>
      <c r="RIA88" s="190"/>
      <c r="RIB88" s="190"/>
      <c r="RIC88" s="190"/>
      <c r="RID88" s="190"/>
      <c r="RIE88" s="190"/>
      <c r="RIF88" s="190"/>
      <c r="RIG88" s="190"/>
      <c r="RIH88" s="190"/>
      <c r="RII88" s="190"/>
      <c r="RIJ88" s="190"/>
      <c r="RIK88" s="190"/>
      <c r="RIL88" s="190"/>
      <c r="RIM88" s="190"/>
      <c r="RIN88" s="190"/>
      <c r="RIO88" s="190"/>
      <c r="RIP88" s="190"/>
      <c r="RIQ88" s="190"/>
      <c r="RIR88" s="190"/>
      <c r="RIS88" s="190"/>
      <c r="RIT88" s="190"/>
      <c r="RIU88" s="190"/>
      <c r="RIV88" s="190"/>
      <c r="RIW88" s="190"/>
      <c r="RIX88" s="190"/>
      <c r="RIY88" s="190"/>
      <c r="RIZ88" s="190"/>
      <c r="RJA88" s="190"/>
      <c r="RJB88" s="190"/>
      <c r="RJC88" s="190"/>
      <c r="RJD88" s="190"/>
      <c r="RJE88" s="190"/>
      <c r="RJF88" s="190"/>
      <c r="RJG88" s="190"/>
      <c r="RJH88" s="190"/>
      <c r="RJI88" s="190"/>
      <c r="RJJ88" s="190"/>
      <c r="RJK88" s="190"/>
      <c r="RJL88" s="190"/>
      <c r="RJM88" s="190"/>
      <c r="RJN88" s="190"/>
      <c r="RJO88" s="190"/>
      <c r="RJP88" s="190"/>
      <c r="RJQ88" s="190"/>
      <c r="RJR88" s="190"/>
      <c r="RJS88" s="190"/>
      <c r="RJT88" s="190"/>
      <c r="RJU88" s="190"/>
      <c r="RJV88" s="190"/>
      <c r="RJW88" s="190"/>
      <c r="RJX88" s="190"/>
      <c r="RJY88" s="190"/>
      <c r="RJZ88" s="190"/>
      <c r="RKA88" s="190"/>
      <c r="RKB88" s="190"/>
      <c r="RKC88" s="190"/>
      <c r="RKD88" s="190"/>
      <c r="RKE88" s="190"/>
      <c r="RKF88" s="190"/>
      <c r="RKG88" s="190"/>
      <c r="RKH88" s="190"/>
      <c r="RKI88" s="190"/>
      <c r="RKJ88" s="190"/>
      <c r="RKK88" s="190"/>
      <c r="RKL88" s="190"/>
      <c r="RKM88" s="190"/>
      <c r="RKN88" s="190"/>
      <c r="RKO88" s="190"/>
      <c r="RKP88" s="190"/>
      <c r="RKQ88" s="190"/>
      <c r="RKR88" s="190"/>
      <c r="RKS88" s="190"/>
      <c r="RKT88" s="190"/>
      <c r="RKU88" s="190"/>
      <c r="RKV88" s="190"/>
      <c r="RKW88" s="190"/>
      <c r="RKX88" s="190"/>
      <c r="RKY88" s="190"/>
      <c r="RKZ88" s="190"/>
      <c r="RLA88" s="190"/>
      <c r="RLB88" s="190"/>
      <c r="RLC88" s="190"/>
      <c r="RLD88" s="190"/>
      <c r="RLE88" s="190"/>
      <c r="RLF88" s="190"/>
      <c r="RLG88" s="190"/>
      <c r="RLH88" s="190"/>
      <c r="RLI88" s="190"/>
      <c r="RLJ88" s="190"/>
      <c r="RLK88" s="190"/>
      <c r="RLL88" s="190"/>
      <c r="RLM88" s="190"/>
      <c r="RLN88" s="190"/>
      <c r="RLO88" s="190"/>
      <c r="RLP88" s="190"/>
      <c r="RLQ88" s="190"/>
      <c r="RLR88" s="190"/>
      <c r="RLS88" s="190"/>
      <c r="RLT88" s="190"/>
      <c r="RLU88" s="190"/>
      <c r="RLV88" s="190"/>
      <c r="RLW88" s="190"/>
      <c r="RLX88" s="190"/>
      <c r="RLY88" s="190"/>
      <c r="RLZ88" s="190"/>
      <c r="RMA88" s="190"/>
      <c r="RMB88" s="190"/>
      <c r="RMC88" s="190"/>
      <c r="RMD88" s="190"/>
      <c r="RME88" s="190"/>
      <c r="RMF88" s="190"/>
      <c r="RMG88" s="190"/>
      <c r="RMH88" s="190"/>
      <c r="RMI88" s="190"/>
      <c r="RMJ88" s="190"/>
      <c r="RMK88" s="190"/>
      <c r="RML88" s="190"/>
      <c r="RMM88" s="190"/>
      <c r="RMN88" s="190"/>
      <c r="RMO88" s="190"/>
      <c r="RMP88" s="190"/>
      <c r="RMQ88" s="190"/>
      <c r="RMR88" s="190"/>
      <c r="RMS88" s="190"/>
      <c r="RMT88" s="190"/>
      <c r="RMU88" s="190"/>
      <c r="RMV88" s="190"/>
      <c r="RMW88" s="190"/>
      <c r="RMX88" s="190"/>
      <c r="RMY88" s="190"/>
      <c r="RMZ88" s="190"/>
      <c r="RNA88" s="190"/>
      <c r="RNB88" s="190"/>
      <c r="RNC88" s="190"/>
      <c r="RND88" s="190"/>
      <c r="RNE88" s="190"/>
      <c r="RNF88" s="190"/>
      <c r="RNG88" s="190"/>
      <c r="RNH88" s="190"/>
      <c r="RNI88" s="190"/>
      <c r="RNJ88" s="190"/>
      <c r="RNK88" s="190"/>
      <c r="RNL88" s="190"/>
      <c r="RNM88" s="190"/>
      <c r="RNN88" s="190"/>
      <c r="RNO88" s="190"/>
      <c r="RNP88" s="190"/>
      <c r="RNQ88" s="190"/>
      <c r="RNR88" s="190"/>
      <c r="RNS88" s="190"/>
      <c r="RNT88" s="190"/>
      <c r="RNU88" s="190"/>
      <c r="RNV88" s="190"/>
      <c r="RNW88" s="190"/>
      <c r="RNX88" s="190"/>
      <c r="RNY88" s="190"/>
      <c r="RNZ88" s="190"/>
      <c r="ROA88" s="190"/>
      <c r="ROB88" s="190"/>
      <c r="ROC88" s="190"/>
      <c r="ROD88" s="190"/>
      <c r="ROE88" s="190"/>
      <c r="ROF88" s="190"/>
      <c r="ROG88" s="190"/>
      <c r="ROH88" s="190"/>
      <c r="ROI88" s="190"/>
      <c r="ROJ88" s="190"/>
      <c r="ROK88" s="190"/>
      <c r="ROL88" s="190"/>
      <c r="ROM88" s="190"/>
      <c r="RON88" s="190"/>
      <c r="ROO88" s="190"/>
      <c r="ROP88" s="190"/>
      <c r="ROQ88" s="190"/>
      <c r="ROR88" s="190"/>
      <c r="ROS88" s="190"/>
      <c r="ROT88" s="190"/>
      <c r="ROU88" s="190"/>
      <c r="ROV88" s="190"/>
      <c r="ROW88" s="190"/>
      <c r="ROX88" s="190"/>
      <c r="ROY88" s="190"/>
      <c r="ROZ88" s="190"/>
      <c r="RPA88" s="190"/>
      <c r="RPB88" s="190"/>
      <c r="RPC88" s="190"/>
      <c r="RPD88" s="190"/>
      <c r="RPE88" s="190"/>
      <c r="RPF88" s="190"/>
      <c r="RPG88" s="190"/>
      <c r="RPH88" s="190"/>
      <c r="RPI88" s="190"/>
      <c r="RPJ88" s="190"/>
      <c r="RPK88" s="190"/>
      <c r="RPL88" s="190"/>
      <c r="RPM88" s="190"/>
      <c r="RPN88" s="190"/>
      <c r="RPO88" s="190"/>
      <c r="RPP88" s="190"/>
      <c r="RPQ88" s="190"/>
      <c r="RPR88" s="190"/>
      <c r="RPS88" s="190"/>
      <c r="RPT88" s="190"/>
      <c r="RPU88" s="190"/>
      <c r="RPV88" s="190"/>
      <c r="RPW88" s="190"/>
      <c r="RPX88" s="190"/>
      <c r="RPY88" s="190"/>
      <c r="RPZ88" s="190"/>
      <c r="RQA88" s="190"/>
      <c r="RQB88" s="190"/>
      <c r="RQC88" s="190"/>
      <c r="RQD88" s="190"/>
      <c r="RQE88" s="190"/>
      <c r="RQF88" s="190"/>
      <c r="RQG88" s="190"/>
      <c r="RQH88" s="190"/>
      <c r="RQI88" s="190"/>
      <c r="RQJ88" s="190"/>
      <c r="RQK88" s="190"/>
      <c r="RQL88" s="190"/>
      <c r="RQM88" s="190"/>
      <c r="RQN88" s="190"/>
      <c r="RQO88" s="190"/>
      <c r="RQP88" s="190"/>
      <c r="RQQ88" s="190"/>
      <c r="RQR88" s="190"/>
      <c r="RQS88" s="190"/>
      <c r="RQT88" s="190"/>
      <c r="RQU88" s="190"/>
      <c r="RQV88" s="190"/>
      <c r="RQW88" s="190"/>
      <c r="RQX88" s="190"/>
      <c r="RQY88" s="190"/>
      <c r="RQZ88" s="190"/>
      <c r="RRA88" s="190"/>
      <c r="RRB88" s="190"/>
      <c r="RRC88" s="190"/>
      <c r="RRD88" s="190"/>
      <c r="RRE88" s="190"/>
      <c r="RRF88" s="190"/>
      <c r="RRG88" s="190"/>
      <c r="RRH88" s="190"/>
      <c r="RRI88" s="190"/>
      <c r="RRJ88" s="190"/>
      <c r="RRK88" s="190"/>
      <c r="RRL88" s="190"/>
      <c r="RRM88" s="190"/>
      <c r="RRN88" s="190"/>
      <c r="RRO88" s="190"/>
      <c r="RRP88" s="190"/>
      <c r="RRQ88" s="190"/>
      <c r="RRR88" s="190"/>
      <c r="RRS88" s="190"/>
      <c r="RRT88" s="190"/>
      <c r="RRU88" s="190"/>
      <c r="RRV88" s="190"/>
      <c r="RRW88" s="190"/>
      <c r="RRX88" s="190"/>
      <c r="RRY88" s="190"/>
      <c r="RRZ88" s="190"/>
      <c r="RSA88" s="190"/>
      <c r="RSB88" s="190"/>
      <c r="RSC88" s="190"/>
      <c r="RSD88" s="190"/>
      <c r="RSE88" s="190"/>
      <c r="RSF88" s="190"/>
      <c r="RSG88" s="190"/>
      <c r="RSH88" s="190"/>
      <c r="RSI88" s="190"/>
      <c r="RSJ88" s="190"/>
      <c r="RSK88" s="190"/>
      <c r="RSL88" s="190"/>
      <c r="RSM88" s="190"/>
      <c r="RSN88" s="190"/>
      <c r="RSO88" s="190"/>
      <c r="RSP88" s="190"/>
      <c r="RSQ88" s="190"/>
      <c r="RSR88" s="190"/>
      <c r="RSS88" s="190"/>
      <c r="RST88" s="190"/>
      <c r="RSU88" s="190"/>
      <c r="RSV88" s="190"/>
      <c r="RSW88" s="190"/>
      <c r="RSX88" s="190"/>
      <c r="RSY88" s="190"/>
      <c r="RSZ88" s="190"/>
      <c r="RTA88" s="190"/>
      <c r="RTB88" s="190"/>
      <c r="RTC88" s="190"/>
      <c r="RTD88" s="190"/>
      <c r="RTE88" s="190"/>
      <c r="RTF88" s="190"/>
      <c r="RTG88" s="190"/>
      <c r="RTH88" s="190"/>
      <c r="RTI88" s="190"/>
      <c r="RTJ88" s="190"/>
      <c r="RTK88" s="190"/>
      <c r="RTL88" s="190"/>
      <c r="RTM88" s="190"/>
      <c r="RTN88" s="190"/>
      <c r="RTO88" s="190"/>
      <c r="RTP88" s="190"/>
      <c r="RTQ88" s="190"/>
      <c r="RTR88" s="190"/>
      <c r="RTS88" s="190"/>
      <c r="RTT88" s="190"/>
      <c r="RTU88" s="190"/>
      <c r="RTV88" s="190"/>
      <c r="RTW88" s="190"/>
      <c r="RTX88" s="190"/>
      <c r="RTY88" s="190"/>
      <c r="RTZ88" s="190"/>
      <c r="RUA88" s="190"/>
      <c r="RUB88" s="190"/>
      <c r="RUC88" s="190"/>
      <c r="RUD88" s="190"/>
      <c r="RUE88" s="190"/>
      <c r="RUF88" s="190"/>
      <c r="RUG88" s="190"/>
      <c r="RUH88" s="190"/>
      <c r="RUI88" s="190"/>
      <c r="RUJ88" s="190"/>
      <c r="RUK88" s="190"/>
      <c r="RUL88" s="190"/>
      <c r="RUM88" s="190"/>
      <c r="RUN88" s="190"/>
      <c r="RUO88" s="190"/>
      <c r="RUP88" s="190"/>
      <c r="RUQ88" s="190"/>
      <c r="RUR88" s="190"/>
      <c r="RUS88" s="190"/>
      <c r="RUT88" s="190"/>
      <c r="RUU88" s="190"/>
      <c r="RUV88" s="190"/>
      <c r="RUW88" s="190"/>
      <c r="RUX88" s="190"/>
      <c r="RUY88" s="190"/>
      <c r="RUZ88" s="190"/>
      <c r="RVA88" s="190"/>
      <c r="RVB88" s="190"/>
      <c r="RVC88" s="190"/>
      <c r="RVD88" s="190"/>
      <c r="RVE88" s="190"/>
      <c r="RVF88" s="190"/>
      <c r="RVG88" s="190"/>
      <c r="RVH88" s="190"/>
      <c r="RVI88" s="190"/>
      <c r="RVJ88" s="190"/>
      <c r="RVK88" s="190"/>
      <c r="RVL88" s="190"/>
      <c r="RVM88" s="190"/>
      <c r="RVN88" s="190"/>
      <c r="RVO88" s="190"/>
      <c r="RVP88" s="190"/>
      <c r="RVQ88" s="190"/>
      <c r="RVR88" s="190"/>
      <c r="RVS88" s="190"/>
      <c r="RVT88" s="190"/>
      <c r="RVU88" s="190"/>
      <c r="RVV88" s="190"/>
      <c r="RVW88" s="190"/>
      <c r="RVX88" s="190"/>
      <c r="RVY88" s="190"/>
      <c r="RVZ88" s="190"/>
      <c r="RWA88" s="190"/>
      <c r="RWB88" s="190"/>
      <c r="RWC88" s="190"/>
      <c r="RWD88" s="190"/>
      <c r="RWE88" s="190"/>
      <c r="RWF88" s="190"/>
      <c r="RWG88" s="190"/>
      <c r="RWH88" s="190"/>
      <c r="RWI88" s="190"/>
      <c r="RWJ88" s="190"/>
      <c r="RWK88" s="190"/>
      <c r="RWL88" s="190"/>
      <c r="RWM88" s="190"/>
      <c r="RWN88" s="190"/>
      <c r="RWO88" s="190"/>
      <c r="RWP88" s="190"/>
      <c r="RWQ88" s="190"/>
      <c r="RWR88" s="190"/>
      <c r="RWS88" s="190"/>
      <c r="RWT88" s="190"/>
      <c r="RWU88" s="190"/>
      <c r="RWV88" s="190"/>
      <c r="RWW88" s="190"/>
      <c r="RWX88" s="190"/>
      <c r="RWY88" s="190"/>
      <c r="RWZ88" s="190"/>
      <c r="RXA88" s="190"/>
      <c r="RXB88" s="190"/>
      <c r="RXC88" s="190"/>
      <c r="RXD88" s="190"/>
      <c r="RXE88" s="190"/>
      <c r="RXF88" s="190"/>
      <c r="RXG88" s="190"/>
      <c r="RXH88" s="190"/>
      <c r="RXI88" s="190"/>
      <c r="RXJ88" s="190"/>
      <c r="RXK88" s="190"/>
      <c r="RXL88" s="190"/>
      <c r="RXM88" s="190"/>
      <c r="RXN88" s="190"/>
      <c r="RXO88" s="190"/>
      <c r="RXP88" s="190"/>
      <c r="RXQ88" s="190"/>
      <c r="RXR88" s="190"/>
      <c r="RXS88" s="190"/>
      <c r="RXT88" s="190"/>
      <c r="RXU88" s="190"/>
      <c r="RXV88" s="190"/>
      <c r="RXW88" s="190"/>
      <c r="RXX88" s="190"/>
      <c r="RXY88" s="190"/>
      <c r="RXZ88" s="190"/>
      <c r="RYA88" s="190"/>
      <c r="RYB88" s="190"/>
      <c r="RYC88" s="190"/>
      <c r="RYD88" s="190"/>
      <c r="RYE88" s="190"/>
      <c r="RYF88" s="190"/>
      <c r="RYG88" s="190"/>
      <c r="RYH88" s="190"/>
      <c r="RYI88" s="190"/>
      <c r="RYJ88" s="190"/>
      <c r="RYK88" s="190"/>
      <c r="RYL88" s="190"/>
      <c r="RYM88" s="190"/>
      <c r="RYN88" s="190"/>
      <c r="RYO88" s="190"/>
      <c r="RYP88" s="190"/>
      <c r="RYQ88" s="190"/>
      <c r="RYR88" s="190"/>
      <c r="RYS88" s="190"/>
      <c r="RYT88" s="190"/>
      <c r="RYU88" s="190"/>
      <c r="RYV88" s="190"/>
      <c r="RYW88" s="190"/>
      <c r="RYX88" s="190"/>
      <c r="RYY88" s="190"/>
      <c r="RYZ88" s="190"/>
      <c r="RZA88" s="190"/>
      <c r="RZB88" s="190"/>
      <c r="RZC88" s="190"/>
      <c r="RZD88" s="190"/>
      <c r="RZE88" s="190"/>
      <c r="RZF88" s="190"/>
      <c r="RZG88" s="190"/>
      <c r="RZH88" s="190"/>
      <c r="RZI88" s="190"/>
      <c r="RZJ88" s="190"/>
      <c r="RZK88" s="190"/>
      <c r="RZL88" s="190"/>
      <c r="RZM88" s="190"/>
      <c r="RZN88" s="190"/>
      <c r="RZO88" s="190"/>
      <c r="RZP88" s="190"/>
      <c r="RZQ88" s="190"/>
      <c r="RZR88" s="190"/>
      <c r="RZS88" s="190"/>
      <c r="RZT88" s="190"/>
      <c r="RZU88" s="190"/>
      <c r="RZV88" s="190"/>
      <c r="RZW88" s="190"/>
      <c r="RZX88" s="190"/>
      <c r="RZY88" s="190"/>
      <c r="RZZ88" s="190"/>
      <c r="SAA88" s="190"/>
      <c r="SAB88" s="190"/>
      <c r="SAC88" s="190"/>
      <c r="SAD88" s="190"/>
      <c r="SAE88" s="190"/>
      <c r="SAF88" s="190"/>
      <c r="SAG88" s="190"/>
      <c r="SAH88" s="190"/>
      <c r="SAI88" s="190"/>
      <c r="SAJ88" s="190"/>
      <c r="SAK88" s="190"/>
      <c r="SAL88" s="190"/>
      <c r="SAM88" s="190"/>
      <c r="SAN88" s="190"/>
      <c r="SAO88" s="190"/>
      <c r="SAP88" s="190"/>
      <c r="SAQ88" s="190"/>
      <c r="SAR88" s="190"/>
      <c r="SAS88" s="190"/>
      <c r="SAT88" s="190"/>
      <c r="SAU88" s="190"/>
      <c r="SAV88" s="190"/>
      <c r="SAW88" s="190"/>
      <c r="SAX88" s="190"/>
      <c r="SAY88" s="190"/>
      <c r="SAZ88" s="190"/>
      <c r="SBA88" s="190"/>
      <c r="SBB88" s="190"/>
      <c r="SBC88" s="190"/>
      <c r="SBD88" s="190"/>
      <c r="SBE88" s="190"/>
      <c r="SBF88" s="190"/>
      <c r="SBG88" s="190"/>
      <c r="SBH88" s="190"/>
      <c r="SBI88" s="190"/>
      <c r="SBJ88" s="190"/>
      <c r="SBK88" s="190"/>
      <c r="SBL88" s="190"/>
      <c r="SBM88" s="190"/>
      <c r="SBN88" s="190"/>
      <c r="SBO88" s="190"/>
      <c r="SBP88" s="190"/>
      <c r="SBQ88" s="190"/>
      <c r="SBR88" s="190"/>
      <c r="SBS88" s="190"/>
      <c r="SBT88" s="190"/>
      <c r="SBU88" s="190"/>
      <c r="SBV88" s="190"/>
      <c r="SBW88" s="190"/>
      <c r="SBX88" s="190"/>
      <c r="SBY88" s="190"/>
      <c r="SBZ88" s="190"/>
      <c r="SCA88" s="190"/>
      <c r="SCB88" s="190"/>
      <c r="SCC88" s="190"/>
      <c r="SCD88" s="190"/>
      <c r="SCE88" s="190"/>
      <c r="SCF88" s="190"/>
      <c r="SCG88" s="190"/>
      <c r="SCH88" s="190"/>
      <c r="SCI88" s="190"/>
      <c r="SCJ88" s="190"/>
      <c r="SCK88" s="190"/>
      <c r="SCL88" s="190"/>
      <c r="SCM88" s="190"/>
      <c r="SCN88" s="190"/>
      <c r="SCO88" s="190"/>
      <c r="SCP88" s="190"/>
      <c r="SCQ88" s="190"/>
      <c r="SCR88" s="190"/>
      <c r="SCS88" s="190"/>
      <c r="SCT88" s="190"/>
      <c r="SCU88" s="190"/>
      <c r="SCV88" s="190"/>
      <c r="SCW88" s="190"/>
      <c r="SCX88" s="190"/>
      <c r="SCY88" s="190"/>
      <c r="SCZ88" s="190"/>
      <c r="SDA88" s="190"/>
      <c r="SDB88" s="190"/>
      <c r="SDC88" s="190"/>
      <c r="SDD88" s="190"/>
      <c r="SDE88" s="190"/>
      <c r="SDF88" s="190"/>
      <c r="SDG88" s="190"/>
      <c r="SDH88" s="190"/>
      <c r="SDI88" s="190"/>
      <c r="SDJ88" s="190"/>
      <c r="SDK88" s="190"/>
      <c r="SDL88" s="190"/>
      <c r="SDM88" s="190"/>
      <c r="SDN88" s="190"/>
      <c r="SDO88" s="190"/>
      <c r="SDP88" s="190"/>
      <c r="SDQ88" s="190"/>
      <c r="SDR88" s="190"/>
      <c r="SDS88" s="190"/>
      <c r="SDT88" s="190"/>
      <c r="SDU88" s="190"/>
      <c r="SDV88" s="190"/>
      <c r="SDW88" s="190"/>
      <c r="SDX88" s="190"/>
      <c r="SDY88" s="190"/>
      <c r="SDZ88" s="190"/>
      <c r="SEA88" s="190"/>
      <c r="SEB88" s="190"/>
      <c r="SEC88" s="190"/>
      <c r="SED88" s="190"/>
      <c r="SEE88" s="190"/>
      <c r="SEF88" s="190"/>
      <c r="SEG88" s="190"/>
      <c r="SEH88" s="190"/>
      <c r="SEI88" s="190"/>
      <c r="SEJ88" s="190"/>
      <c r="SEK88" s="190"/>
      <c r="SEL88" s="190"/>
      <c r="SEM88" s="190"/>
      <c r="SEN88" s="190"/>
      <c r="SEO88" s="190"/>
      <c r="SEP88" s="190"/>
      <c r="SEQ88" s="190"/>
      <c r="SER88" s="190"/>
      <c r="SES88" s="190"/>
      <c r="SET88" s="190"/>
      <c r="SEU88" s="190"/>
      <c r="SEV88" s="190"/>
      <c r="SEW88" s="190"/>
      <c r="SEX88" s="190"/>
      <c r="SEY88" s="190"/>
      <c r="SEZ88" s="190"/>
      <c r="SFA88" s="190"/>
      <c r="SFB88" s="190"/>
      <c r="SFC88" s="190"/>
      <c r="SFD88" s="190"/>
      <c r="SFE88" s="190"/>
      <c r="SFF88" s="190"/>
      <c r="SFG88" s="190"/>
      <c r="SFH88" s="190"/>
      <c r="SFI88" s="190"/>
      <c r="SFJ88" s="190"/>
      <c r="SFK88" s="190"/>
      <c r="SFL88" s="190"/>
      <c r="SFM88" s="190"/>
      <c r="SFN88" s="190"/>
      <c r="SFO88" s="190"/>
      <c r="SFP88" s="190"/>
      <c r="SFQ88" s="190"/>
      <c r="SFR88" s="190"/>
      <c r="SFS88" s="190"/>
      <c r="SFT88" s="190"/>
      <c r="SFU88" s="190"/>
      <c r="SFV88" s="190"/>
      <c r="SFW88" s="190"/>
      <c r="SFX88" s="190"/>
      <c r="SFY88" s="190"/>
      <c r="SFZ88" s="190"/>
      <c r="SGA88" s="190"/>
      <c r="SGB88" s="190"/>
      <c r="SGC88" s="190"/>
      <c r="SGD88" s="190"/>
      <c r="SGE88" s="190"/>
      <c r="SGF88" s="190"/>
      <c r="SGG88" s="190"/>
      <c r="SGH88" s="190"/>
      <c r="SGI88" s="190"/>
      <c r="SGJ88" s="190"/>
      <c r="SGK88" s="190"/>
      <c r="SGL88" s="190"/>
      <c r="SGM88" s="190"/>
      <c r="SGN88" s="190"/>
      <c r="SGO88" s="190"/>
      <c r="SGP88" s="190"/>
      <c r="SGQ88" s="190"/>
      <c r="SGR88" s="190"/>
      <c r="SGS88" s="190"/>
      <c r="SGT88" s="190"/>
      <c r="SGU88" s="190"/>
      <c r="SGV88" s="190"/>
      <c r="SGW88" s="190"/>
      <c r="SGX88" s="190"/>
      <c r="SGY88" s="190"/>
      <c r="SGZ88" s="190"/>
      <c r="SHA88" s="190"/>
      <c r="SHB88" s="190"/>
      <c r="SHC88" s="190"/>
      <c r="SHD88" s="190"/>
      <c r="SHE88" s="190"/>
      <c r="SHF88" s="190"/>
      <c r="SHG88" s="190"/>
      <c r="SHH88" s="190"/>
      <c r="SHI88" s="190"/>
      <c r="SHJ88" s="190"/>
      <c r="SHK88" s="190"/>
      <c r="SHL88" s="190"/>
      <c r="SHM88" s="190"/>
      <c r="SHN88" s="190"/>
      <c r="SHO88" s="190"/>
      <c r="SHP88" s="190"/>
      <c r="SHQ88" s="190"/>
      <c r="SHR88" s="190"/>
      <c r="SHS88" s="190"/>
      <c r="SHT88" s="190"/>
      <c r="SHU88" s="190"/>
      <c r="SHV88" s="190"/>
      <c r="SHW88" s="190"/>
      <c r="SHX88" s="190"/>
      <c r="SHY88" s="190"/>
      <c r="SHZ88" s="190"/>
      <c r="SIA88" s="190"/>
      <c r="SIB88" s="190"/>
      <c r="SIC88" s="190"/>
      <c r="SID88" s="190"/>
      <c r="SIE88" s="190"/>
      <c r="SIF88" s="190"/>
      <c r="SIG88" s="190"/>
      <c r="SIH88" s="190"/>
      <c r="SII88" s="190"/>
      <c r="SIJ88" s="190"/>
      <c r="SIK88" s="190"/>
      <c r="SIL88" s="190"/>
      <c r="SIM88" s="190"/>
      <c r="SIN88" s="190"/>
      <c r="SIO88" s="190"/>
      <c r="SIP88" s="190"/>
      <c r="SIQ88" s="190"/>
      <c r="SIR88" s="190"/>
      <c r="SIS88" s="190"/>
      <c r="SIT88" s="190"/>
      <c r="SIU88" s="190"/>
      <c r="SIV88" s="190"/>
      <c r="SIW88" s="190"/>
      <c r="SIX88" s="190"/>
      <c r="SIY88" s="190"/>
      <c r="SIZ88" s="190"/>
      <c r="SJA88" s="190"/>
      <c r="SJB88" s="190"/>
      <c r="SJC88" s="190"/>
      <c r="SJD88" s="190"/>
      <c r="SJE88" s="190"/>
      <c r="SJF88" s="190"/>
      <c r="SJG88" s="190"/>
      <c r="SJH88" s="190"/>
      <c r="SJI88" s="190"/>
      <c r="SJJ88" s="190"/>
      <c r="SJK88" s="190"/>
      <c r="SJL88" s="190"/>
      <c r="SJM88" s="190"/>
      <c r="SJN88" s="190"/>
      <c r="SJO88" s="190"/>
      <c r="SJP88" s="190"/>
      <c r="SJQ88" s="190"/>
      <c r="SJR88" s="190"/>
      <c r="SJS88" s="190"/>
      <c r="SJT88" s="190"/>
      <c r="SJU88" s="190"/>
      <c r="SJV88" s="190"/>
      <c r="SJW88" s="190"/>
      <c r="SJX88" s="190"/>
      <c r="SJY88" s="190"/>
      <c r="SJZ88" s="190"/>
      <c r="SKA88" s="190"/>
      <c r="SKB88" s="190"/>
      <c r="SKC88" s="190"/>
      <c r="SKD88" s="190"/>
      <c r="SKE88" s="190"/>
      <c r="SKF88" s="190"/>
      <c r="SKG88" s="190"/>
      <c r="SKH88" s="190"/>
      <c r="SKI88" s="190"/>
      <c r="SKJ88" s="190"/>
      <c r="SKK88" s="190"/>
      <c r="SKL88" s="190"/>
      <c r="SKM88" s="190"/>
      <c r="SKN88" s="190"/>
      <c r="SKO88" s="190"/>
      <c r="SKP88" s="190"/>
      <c r="SKQ88" s="190"/>
      <c r="SKR88" s="190"/>
      <c r="SKS88" s="190"/>
      <c r="SKT88" s="190"/>
      <c r="SKU88" s="190"/>
      <c r="SKV88" s="190"/>
      <c r="SKW88" s="190"/>
      <c r="SKX88" s="190"/>
      <c r="SKY88" s="190"/>
      <c r="SKZ88" s="190"/>
      <c r="SLA88" s="190"/>
      <c r="SLB88" s="190"/>
      <c r="SLC88" s="190"/>
      <c r="SLD88" s="190"/>
      <c r="SLE88" s="190"/>
      <c r="SLF88" s="190"/>
      <c r="SLG88" s="190"/>
      <c r="SLH88" s="190"/>
      <c r="SLI88" s="190"/>
      <c r="SLJ88" s="190"/>
      <c r="SLK88" s="190"/>
      <c r="SLL88" s="190"/>
      <c r="SLM88" s="190"/>
      <c r="SLN88" s="190"/>
      <c r="SLO88" s="190"/>
      <c r="SLP88" s="190"/>
      <c r="SLQ88" s="190"/>
      <c r="SLR88" s="190"/>
      <c r="SLS88" s="190"/>
      <c r="SLT88" s="190"/>
      <c r="SLU88" s="190"/>
      <c r="SLV88" s="190"/>
      <c r="SLW88" s="190"/>
      <c r="SLX88" s="190"/>
      <c r="SLY88" s="190"/>
      <c r="SLZ88" s="190"/>
      <c r="SMA88" s="190"/>
      <c r="SMB88" s="190"/>
      <c r="SMC88" s="190"/>
      <c r="SMD88" s="190"/>
      <c r="SME88" s="190"/>
      <c r="SMF88" s="190"/>
      <c r="SMG88" s="190"/>
      <c r="SMH88" s="190"/>
      <c r="SMI88" s="190"/>
      <c r="SMJ88" s="190"/>
      <c r="SMK88" s="190"/>
      <c r="SML88" s="190"/>
      <c r="SMM88" s="190"/>
      <c r="SMN88" s="190"/>
      <c r="SMO88" s="190"/>
      <c r="SMP88" s="190"/>
      <c r="SMQ88" s="190"/>
      <c r="SMR88" s="190"/>
      <c r="SMS88" s="190"/>
      <c r="SMT88" s="190"/>
      <c r="SMU88" s="190"/>
      <c r="SMV88" s="190"/>
      <c r="SMW88" s="190"/>
      <c r="SMX88" s="190"/>
      <c r="SMY88" s="190"/>
      <c r="SMZ88" s="190"/>
      <c r="SNA88" s="190"/>
      <c r="SNB88" s="190"/>
      <c r="SNC88" s="190"/>
      <c r="SND88" s="190"/>
      <c r="SNE88" s="190"/>
      <c r="SNF88" s="190"/>
      <c r="SNG88" s="190"/>
      <c r="SNH88" s="190"/>
      <c r="SNI88" s="190"/>
      <c r="SNJ88" s="190"/>
      <c r="SNK88" s="190"/>
      <c r="SNL88" s="190"/>
      <c r="SNM88" s="190"/>
      <c r="SNN88" s="190"/>
      <c r="SNO88" s="190"/>
      <c r="SNP88" s="190"/>
      <c r="SNQ88" s="190"/>
      <c r="SNR88" s="190"/>
      <c r="SNS88" s="190"/>
      <c r="SNT88" s="190"/>
      <c r="SNU88" s="190"/>
      <c r="SNV88" s="190"/>
      <c r="SNW88" s="190"/>
      <c r="SNX88" s="190"/>
      <c r="SNY88" s="190"/>
      <c r="SNZ88" s="190"/>
      <c r="SOA88" s="190"/>
      <c r="SOB88" s="190"/>
      <c r="SOC88" s="190"/>
      <c r="SOD88" s="190"/>
      <c r="SOE88" s="190"/>
      <c r="SOF88" s="190"/>
      <c r="SOG88" s="190"/>
      <c r="SOH88" s="190"/>
      <c r="SOI88" s="190"/>
      <c r="SOJ88" s="190"/>
      <c r="SOK88" s="190"/>
      <c r="SOL88" s="190"/>
      <c r="SOM88" s="190"/>
      <c r="SON88" s="190"/>
      <c r="SOO88" s="190"/>
      <c r="SOP88" s="190"/>
      <c r="SOQ88" s="190"/>
      <c r="SOR88" s="190"/>
      <c r="SOS88" s="190"/>
      <c r="SOT88" s="190"/>
      <c r="SOU88" s="190"/>
      <c r="SOV88" s="190"/>
      <c r="SOW88" s="190"/>
      <c r="SOX88" s="190"/>
      <c r="SOY88" s="190"/>
      <c r="SOZ88" s="190"/>
      <c r="SPA88" s="190"/>
      <c r="SPB88" s="190"/>
      <c r="SPC88" s="190"/>
      <c r="SPD88" s="190"/>
      <c r="SPE88" s="190"/>
      <c r="SPF88" s="190"/>
      <c r="SPG88" s="190"/>
      <c r="SPH88" s="190"/>
      <c r="SPI88" s="190"/>
      <c r="SPJ88" s="190"/>
      <c r="SPK88" s="190"/>
      <c r="SPL88" s="190"/>
      <c r="SPM88" s="190"/>
      <c r="SPN88" s="190"/>
      <c r="SPO88" s="190"/>
      <c r="SPP88" s="190"/>
      <c r="SPQ88" s="190"/>
      <c r="SPR88" s="190"/>
      <c r="SPS88" s="190"/>
      <c r="SPT88" s="190"/>
      <c r="SPU88" s="190"/>
      <c r="SPV88" s="190"/>
      <c r="SPW88" s="190"/>
      <c r="SPX88" s="190"/>
      <c r="SPY88" s="190"/>
      <c r="SPZ88" s="190"/>
      <c r="SQA88" s="190"/>
      <c r="SQB88" s="190"/>
      <c r="SQC88" s="190"/>
      <c r="SQD88" s="190"/>
      <c r="SQE88" s="190"/>
      <c r="SQF88" s="190"/>
      <c r="SQG88" s="190"/>
      <c r="SQH88" s="190"/>
      <c r="SQI88" s="190"/>
      <c r="SQJ88" s="190"/>
      <c r="SQK88" s="190"/>
      <c r="SQL88" s="190"/>
      <c r="SQM88" s="190"/>
      <c r="SQN88" s="190"/>
      <c r="SQO88" s="190"/>
      <c r="SQP88" s="190"/>
      <c r="SQQ88" s="190"/>
      <c r="SQR88" s="190"/>
      <c r="SQS88" s="190"/>
      <c r="SQT88" s="190"/>
      <c r="SQU88" s="190"/>
      <c r="SQV88" s="190"/>
      <c r="SQW88" s="190"/>
      <c r="SQX88" s="190"/>
      <c r="SQY88" s="190"/>
      <c r="SQZ88" s="190"/>
      <c r="SRA88" s="190"/>
      <c r="SRB88" s="190"/>
      <c r="SRC88" s="190"/>
      <c r="SRD88" s="190"/>
      <c r="SRE88" s="190"/>
      <c r="SRF88" s="190"/>
      <c r="SRG88" s="190"/>
      <c r="SRH88" s="190"/>
      <c r="SRI88" s="190"/>
      <c r="SRJ88" s="190"/>
      <c r="SRK88" s="190"/>
      <c r="SRL88" s="190"/>
      <c r="SRM88" s="190"/>
      <c r="SRN88" s="190"/>
      <c r="SRO88" s="190"/>
      <c r="SRP88" s="190"/>
      <c r="SRQ88" s="190"/>
      <c r="SRR88" s="190"/>
      <c r="SRS88" s="190"/>
      <c r="SRT88" s="190"/>
      <c r="SRU88" s="190"/>
      <c r="SRV88" s="190"/>
      <c r="SRW88" s="190"/>
      <c r="SRX88" s="190"/>
      <c r="SRY88" s="190"/>
      <c r="SRZ88" s="190"/>
      <c r="SSA88" s="190"/>
      <c r="SSB88" s="190"/>
      <c r="SSC88" s="190"/>
      <c r="SSD88" s="190"/>
      <c r="SSE88" s="190"/>
      <c r="SSF88" s="190"/>
      <c r="SSG88" s="190"/>
      <c r="SSH88" s="190"/>
      <c r="SSI88" s="190"/>
      <c r="SSJ88" s="190"/>
      <c r="SSK88" s="190"/>
      <c r="SSL88" s="190"/>
      <c r="SSM88" s="190"/>
      <c r="SSN88" s="190"/>
      <c r="SSO88" s="190"/>
      <c r="SSP88" s="190"/>
      <c r="SSQ88" s="190"/>
      <c r="SSR88" s="190"/>
      <c r="SSS88" s="190"/>
      <c r="SST88" s="190"/>
      <c r="SSU88" s="190"/>
      <c r="SSV88" s="190"/>
      <c r="SSW88" s="190"/>
      <c r="SSX88" s="190"/>
      <c r="SSY88" s="190"/>
      <c r="SSZ88" s="190"/>
      <c r="STA88" s="190"/>
      <c r="STB88" s="190"/>
      <c r="STC88" s="190"/>
      <c r="STD88" s="190"/>
      <c r="STE88" s="190"/>
      <c r="STF88" s="190"/>
      <c r="STG88" s="190"/>
      <c r="STH88" s="190"/>
      <c r="STI88" s="190"/>
      <c r="STJ88" s="190"/>
      <c r="STK88" s="190"/>
      <c r="STL88" s="190"/>
      <c r="STM88" s="190"/>
      <c r="STN88" s="190"/>
      <c r="STO88" s="190"/>
      <c r="STP88" s="190"/>
      <c r="STQ88" s="190"/>
      <c r="STR88" s="190"/>
      <c r="STS88" s="190"/>
      <c r="STT88" s="190"/>
      <c r="STU88" s="190"/>
      <c r="STV88" s="190"/>
      <c r="STW88" s="190"/>
      <c r="STX88" s="190"/>
      <c r="STY88" s="190"/>
      <c r="STZ88" s="190"/>
      <c r="SUA88" s="190"/>
      <c r="SUB88" s="190"/>
      <c r="SUC88" s="190"/>
      <c r="SUD88" s="190"/>
      <c r="SUE88" s="190"/>
      <c r="SUF88" s="190"/>
      <c r="SUG88" s="190"/>
      <c r="SUH88" s="190"/>
      <c r="SUI88" s="190"/>
      <c r="SUJ88" s="190"/>
      <c r="SUK88" s="190"/>
      <c r="SUL88" s="190"/>
      <c r="SUM88" s="190"/>
      <c r="SUN88" s="190"/>
      <c r="SUO88" s="190"/>
      <c r="SUP88" s="190"/>
      <c r="SUQ88" s="190"/>
      <c r="SUR88" s="190"/>
      <c r="SUS88" s="190"/>
      <c r="SUT88" s="190"/>
      <c r="SUU88" s="190"/>
      <c r="SUV88" s="190"/>
      <c r="SUW88" s="190"/>
      <c r="SUX88" s="190"/>
      <c r="SUY88" s="190"/>
      <c r="SUZ88" s="190"/>
      <c r="SVA88" s="190"/>
      <c r="SVB88" s="190"/>
      <c r="SVC88" s="190"/>
      <c r="SVD88" s="190"/>
      <c r="SVE88" s="190"/>
      <c r="SVF88" s="190"/>
      <c r="SVG88" s="190"/>
      <c r="SVH88" s="190"/>
      <c r="SVI88" s="190"/>
      <c r="SVJ88" s="190"/>
      <c r="SVK88" s="190"/>
      <c r="SVL88" s="190"/>
      <c r="SVM88" s="190"/>
      <c r="SVN88" s="190"/>
      <c r="SVO88" s="190"/>
      <c r="SVP88" s="190"/>
      <c r="SVQ88" s="190"/>
      <c r="SVR88" s="190"/>
      <c r="SVS88" s="190"/>
      <c r="SVT88" s="190"/>
      <c r="SVU88" s="190"/>
      <c r="SVV88" s="190"/>
      <c r="SVW88" s="190"/>
      <c r="SVX88" s="190"/>
      <c r="SVY88" s="190"/>
      <c r="SVZ88" s="190"/>
      <c r="SWA88" s="190"/>
      <c r="SWB88" s="190"/>
      <c r="SWC88" s="190"/>
      <c r="SWD88" s="190"/>
      <c r="SWE88" s="190"/>
      <c r="SWF88" s="190"/>
      <c r="SWG88" s="190"/>
      <c r="SWH88" s="190"/>
      <c r="SWI88" s="190"/>
      <c r="SWJ88" s="190"/>
      <c r="SWK88" s="190"/>
      <c r="SWL88" s="190"/>
      <c r="SWM88" s="190"/>
      <c r="SWN88" s="190"/>
      <c r="SWO88" s="190"/>
      <c r="SWP88" s="190"/>
      <c r="SWQ88" s="190"/>
      <c r="SWR88" s="190"/>
      <c r="SWS88" s="190"/>
      <c r="SWT88" s="190"/>
      <c r="SWU88" s="190"/>
      <c r="SWV88" s="190"/>
      <c r="SWW88" s="190"/>
      <c r="SWX88" s="190"/>
      <c r="SWY88" s="190"/>
      <c r="SWZ88" s="190"/>
      <c r="SXA88" s="190"/>
      <c r="SXB88" s="190"/>
      <c r="SXC88" s="190"/>
      <c r="SXD88" s="190"/>
      <c r="SXE88" s="190"/>
      <c r="SXF88" s="190"/>
      <c r="SXG88" s="190"/>
      <c r="SXH88" s="190"/>
      <c r="SXI88" s="190"/>
      <c r="SXJ88" s="190"/>
      <c r="SXK88" s="190"/>
      <c r="SXL88" s="190"/>
      <c r="SXM88" s="190"/>
      <c r="SXN88" s="190"/>
      <c r="SXO88" s="190"/>
      <c r="SXP88" s="190"/>
      <c r="SXQ88" s="190"/>
      <c r="SXR88" s="190"/>
      <c r="SXS88" s="190"/>
      <c r="SXT88" s="190"/>
      <c r="SXU88" s="190"/>
      <c r="SXV88" s="190"/>
      <c r="SXW88" s="190"/>
      <c r="SXX88" s="190"/>
      <c r="SXY88" s="190"/>
      <c r="SXZ88" s="190"/>
      <c r="SYA88" s="190"/>
      <c r="SYB88" s="190"/>
      <c r="SYC88" s="190"/>
      <c r="SYD88" s="190"/>
      <c r="SYE88" s="190"/>
      <c r="SYF88" s="190"/>
      <c r="SYG88" s="190"/>
      <c r="SYH88" s="190"/>
      <c r="SYI88" s="190"/>
      <c r="SYJ88" s="190"/>
      <c r="SYK88" s="190"/>
      <c r="SYL88" s="190"/>
      <c r="SYM88" s="190"/>
      <c r="SYN88" s="190"/>
      <c r="SYO88" s="190"/>
      <c r="SYP88" s="190"/>
      <c r="SYQ88" s="190"/>
      <c r="SYR88" s="190"/>
      <c r="SYS88" s="190"/>
      <c r="SYT88" s="190"/>
      <c r="SYU88" s="190"/>
      <c r="SYV88" s="190"/>
      <c r="SYW88" s="190"/>
      <c r="SYX88" s="190"/>
      <c r="SYY88" s="190"/>
      <c r="SYZ88" s="190"/>
      <c r="SZA88" s="190"/>
      <c r="SZB88" s="190"/>
      <c r="SZC88" s="190"/>
      <c r="SZD88" s="190"/>
      <c r="SZE88" s="190"/>
      <c r="SZF88" s="190"/>
      <c r="SZG88" s="190"/>
      <c r="SZH88" s="190"/>
      <c r="SZI88" s="190"/>
      <c r="SZJ88" s="190"/>
      <c r="SZK88" s="190"/>
      <c r="SZL88" s="190"/>
      <c r="SZM88" s="190"/>
      <c r="SZN88" s="190"/>
      <c r="SZO88" s="190"/>
      <c r="SZP88" s="190"/>
      <c r="SZQ88" s="190"/>
      <c r="SZR88" s="190"/>
      <c r="SZS88" s="190"/>
      <c r="SZT88" s="190"/>
      <c r="SZU88" s="190"/>
      <c r="SZV88" s="190"/>
      <c r="SZW88" s="190"/>
      <c r="SZX88" s="190"/>
      <c r="SZY88" s="190"/>
      <c r="SZZ88" s="190"/>
      <c r="TAA88" s="190"/>
      <c r="TAB88" s="190"/>
      <c r="TAC88" s="190"/>
      <c r="TAD88" s="190"/>
      <c r="TAE88" s="190"/>
      <c r="TAF88" s="190"/>
      <c r="TAG88" s="190"/>
      <c r="TAH88" s="190"/>
      <c r="TAI88" s="190"/>
      <c r="TAJ88" s="190"/>
      <c r="TAK88" s="190"/>
      <c r="TAL88" s="190"/>
      <c r="TAM88" s="190"/>
      <c r="TAN88" s="190"/>
      <c r="TAO88" s="190"/>
      <c r="TAP88" s="190"/>
      <c r="TAQ88" s="190"/>
      <c r="TAR88" s="190"/>
      <c r="TAS88" s="190"/>
      <c r="TAT88" s="190"/>
      <c r="TAU88" s="190"/>
      <c r="TAV88" s="190"/>
      <c r="TAW88" s="190"/>
      <c r="TAX88" s="190"/>
      <c r="TAY88" s="190"/>
      <c r="TAZ88" s="190"/>
      <c r="TBA88" s="190"/>
      <c r="TBB88" s="190"/>
      <c r="TBC88" s="190"/>
      <c r="TBD88" s="190"/>
      <c r="TBE88" s="190"/>
      <c r="TBF88" s="190"/>
      <c r="TBG88" s="190"/>
      <c r="TBH88" s="190"/>
      <c r="TBI88" s="190"/>
      <c r="TBJ88" s="190"/>
      <c r="TBK88" s="190"/>
      <c r="TBL88" s="190"/>
      <c r="TBM88" s="190"/>
      <c r="TBN88" s="190"/>
      <c r="TBO88" s="190"/>
      <c r="TBP88" s="190"/>
      <c r="TBQ88" s="190"/>
      <c r="TBR88" s="190"/>
      <c r="TBS88" s="190"/>
      <c r="TBT88" s="190"/>
      <c r="TBU88" s="190"/>
      <c r="TBV88" s="190"/>
      <c r="TBW88" s="190"/>
      <c r="TBX88" s="190"/>
      <c r="TBY88" s="190"/>
      <c r="TBZ88" s="190"/>
      <c r="TCA88" s="190"/>
      <c r="TCB88" s="190"/>
      <c r="TCC88" s="190"/>
      <c r="TCD88" s="190"/>
      <c r="TCE88" s="190"/>
      <c r="TCF88" s="190"/>
      <c r="TCG88" s="190"/>
      <c r="TCH88" s="190"/>
      <c r="TCI88" s="190"/>
      <c r="TCJ88" s="190"/>
      <c r="TCK88" s="190"/>
      <c r="TCL88" s="190"/>
      <c r="TCM88" s="190"/>
      <c r="TCN88" s="190"/>
      <c r="TCO88" s="190"/>
      <c r="TCP88" s="190"/>
      <c r="TCQ88" s="190"/>
      <c r="TCR88" s="190"/>
      <c r="TCS88" s="190"/>
      <c r="TCT88" s="190"/>
      <c r="TCU88" s="190"/>
      <c r="TCV88" s="190"/>
      <c r="TCW88" s="190"/>
      <c r="TCX88" s="190"/>
      <c r="TCY88" s="190"/>
      <c r="TCZ88" s="190"/>
      <c r="TDA88" s="190"/>
      <c r="TDB88" s="190"/>
      <c r="TDC88" s="190"/>
      <c r="TDD88" s="190"/>
      <c r="TDE88" s="190"/>
      <c r="TDF88" s="190"/>
      <c r="TDG88" s="190"/>
      <c r="TDH88" s="190"/>
      <c r="TDI88" s="190"/>
      <c r="TDJ88" s="190"/>
      <c r="TDK88" s="190"/>
      <c r="TDL88" s="190"/>
      <c r="TDM88" s="190"/>
      <c r="TDN88" s="190"/>
      <c r="TDO88" s="190"/>
      <c r="TDP88" s="190"/>
      <c r="TDQ88" s="190"/>
      <c r="TDR88" s="190"/>
      <c r="TDS88" s="190"/>
      <c r="TDT88" s="190"/>
      <c r="TDU88" s="190"/>
      <c r="TDV88" s="190"/>
      <c r="TDW88" s="190"/>
      <c r="TDX88" s="190"/>
      <c r="TDY88" s="190"/>
      <c r="TDZ88" s="190"/>
      <c r="TEA88" s="190"/>
      <c r="TEB88" s="190"/>
      <c r="TEC88" s="190"/>
      <c r="TED88" s="190"/>
      <c r="TEE88" s="190"/>
      <c r="TEF88" s="190"/>
      <c r="TEG88" s="190"/>
      <c r="TEH88" s="190"/>
      <c r="TEI88" s="190"/>
      <c r="TEJ88" s="190"/>
      <c r="TEK88" s="190"/>
      <c r="TEL88" s="190"/>
      <c r="TEM88" s="190"/>
      <c r="TEN88" s="190"/>
      <c r="TEO88" s="190"/>
      <c r="TEP88" s="190"/>
      <c r="TEQ88" s="190"/>
      <c r="TER88" s="190"/>
      <c r="TES88" s="190"/>
      <c r="TET88" s="190"/>
      <c r="TEU88" s="190"/>
      <c r="TEV88" s="190"/>
      <c r="TEW88" s="190"/>
      <c r="TEX88" s="190"/>
      <c r="TEY88" s="190"/>
      <c r="TEZ88" s="190"/>
      <c r="TFA88" s="190"/>
      <c r="TFB88" s="190"/>
      <c r="TFC88" s="190"/>
      <c r="TFD88" s="190"/>
      <c r="TFE88" s="190"/>
      <c r="TFF88" s="190"/>
      <c r="TFG88" s="190"/>
      <c r="TFH88" s="190"/>
      <c r="TFI88" s="190"/>
      <c r="TFJ88" s="190"/>
      <c r="TFK88" s="190"/>
      <c r="TFL88" s="190"/>
      <c r="TFM88" s="190"/>
      <c r="TFN88" s="190"/>
      <c r="TFO88" s="190"/>
      <c r="TFP88" s="190"/>
      <c r="TFQ88" s="190"/>
      <c r="TFR88" s="190"/>
      <c r="TFS88" s="190"/>
      <c r="TFT88" s="190"/>
      <c r="TFU88" s="190"/>
      <c r="TFV88" s="190"/>
      <c r="TFW88" s="190"/>
      <c r="TFX88" s="190"/>
      <c r="TFY88" s="190"/>
      <c r="TFZ88" s="190"/>
      <c r="TGA88" s="190"/>
      <c r="TGB88" s="190"/>
      <c r="TGC88" s="190"/>
      <c r="TGD88" s="190"/>
      <c r="TGE88" s="190"/>
      <c r="TGF88" s="190"/>
      <c r="TGG88" s="190"/>
      <c r="TGH88" s="190"/>
      <c r="TGI88" s="190"/>
      <c r="TGJ88" s="190"/>
      <c r="TGK88" s="190"/>
      <c r="TGL88" s="190"/>
      <c r="TGM88" s="190"/>
      <c r="TGN88" s="190"/>
      <c r="TGO88" s="190"/>
      <c r="TGP88" s="190"/>
      <c r="TGQ88" s="190"/>
      <c r="TGR88" s="190"/>
      <c r="TGS88" s="190"/>
      <c r="TGT88" s="190"/>
      <c r="TGU88" s="190"/>
      <c r="TGV88" s="190"/>
      <c r="TGW88" s="190"/>
      <c r="TGX88" s="190"/>
      <c r="TGY88" s="190"/>
      <c r="TGZ88" s="190"/>
      <c r="THA88" s="190"/>
      <c r="THB88" s="190"/>
      <c r="THC88" s="190"/>
      <c r="THD88" s="190"/>
      <c r="THE88" s="190"/>
      <c r="THF88" s="190"/>
      <c r="THG88" s="190"/>
      <c r="THH88" s="190"/>
      <c r="THI88" s="190"/>
      <c r="THJ88" s="190"/>
      <c r="THK88" s="190"/>
      <c r="THL88" s="190"/>
      <c r="THM88" s="190"/>
      <c r="THN88" s="190"/>
      <c r="THO88" s="190"/>
      <c r="THP88" s="190"/>
      <c r="THQ88" s="190"/>
      <c r="THR88" s="190"/>
      <c r="THS88" s="190"/>
      <c r="THT88" s="190"/>
      <c r="THU88" s="190"/>
      <c r="THV88" s="190"/>
      <c r="THW88" s="190"/>
      <c r="THX88" s="190"/>
      <c r="THY88" s="190"/>
      <c r="THZ88" s="190"/>
      <c r="TIA88" s="190"/>
      <c r="TIB88" s="190"/>
      <c r="TIC88" s="190"/>
      <c r="TID88" s="190"/>
      <c r="TIE88" s="190"/>
      <c r="TIF88" s="190"/>
      <c r="TIG88" s="190"/>
      <c r="TIH88" s="190"/>
      <c r="TII88" s="190"/>
      <c r="TIJ88" s="190"/>
      <c r="TIK88" s="190"/>
      <c r="TIL88" s="190"/>
      <c r="TIM88" s="190"/>
      <c r="TIN88" s="190"/>
      <c r="TIO88" s="190"/>
      <c r="TIP88" s="190"/>
      <c r="TIQ88" s="190"/>
      <c r="TIR88" s="190"/>
      <c r="TIS88" s="190"/>
      <c r="TIT88" s="190"/>
      <c r="TIU88" s="190"/>
      <c r="TIV88" s="190"/>
      <c r="TIW88" s="190"/>
      <c r="TIX88" s="190"/>
      <c r="TIY88" s="190"/>
      <c r="TIZ88" s="190"/>
      <c r="TJA88" s="190"/>
      <c r="TJB88" s="190"/>
      <c r="TJC88" s="190"/>
      <c r="TJD88" s="190"/>
      <c r="TJE88" s="190"/>
      <c r="TJF88" s="190"/>
      <c r="TJG88" s="190"/>
      <c r="TJH88" s="190"/>
      <c r="TJI88" s="190"/>
      <c r="TJJ88" s="190"/>
      <c r="TJK88" s="190"/>
      <c r="TJL88" s="190"/>
      <c r="TJM88" s="190"/>
      <c r="TJN88" s="190"/>
      <c r="TJO88" s="190"/>
      <c r="TJP88" s="190"/>
      <c r="TJQ88" s="190"/>
      <c r="TJR88" s="190"/>
      <c r="TJS88" s="190"/>
      <c r="TJT88" s="190"/>
      <c r="TJU88" s="190"/>
      <c r="TJV88" s="190"/>
      <c r="TJW88" s="190"/>
      <c r="TJX88" s="190"/>
      <c r="TJY88" s="190"/>
      <c r="TJZ88" s="190"/>
      <c r="TKA88" s="190"/>
      <c r="TKB88" s="190"/>
      <c r="TKC88" s="190"/>
      <c r="TKD88" s="190"/>
      <c r="TKE88" s="190"/>
      <c r="TKF88" s="190"/>
      <c r="TKG88" s="190"/>
      <c r="TKH88" s="190"/>
      <c r="TKI88" s="190"/>
      <c r="TKJ88" s="190"/>
      <c r="TKK88" s="190"/>
      <c r="TKL88" s="190"/>
      <c r="TKM88" s="190"/>
      <c r="TKN88" s="190"/>
      <c r="TKO88" s="190"/>
      <c r="TKP88" s="190"/>
      <c r="TKQ88" s="190"/>
      <c r="TKR88" s="190"/>
      <c r="TKS88" s="190"/>
      <c r="TKT88" s="190"/>
      <c r="TKU88" s="190"/>
      <c r="TKV88" s="190"/>
      <c r="TKW88" s="190"/>
      <c r="TKX88" s="190"/>
      <c r="TKY88" s="190"/>
      <c r="TKZ88" s="190"/>
      <c r="TLA88" s="190"/>
      <c r="TLB88" s="190"/>
      <c r="TLC88" s="190"/>
      <c r="TLD88" s="190"/>
      <c r="TLE88" s="190"/>
      <c r="TLF88" s="190"/>
      <c r="TLG88" s="190"/>
      <c r="TLH88" s="190"/>
      <c r="TLI88" s="190"/>
      <c r="TLJ88" s="190"/>
      <c r="TLK88" s="190"/>
      <c r="TLL88" s="190"/>
      <c r="TLM88" s="190"/>
      <c r="TLN88" s="190"/>
      <c r="TLO88" s="190"/>
      <c r="TLP88" s="190"/>
      <c r="TLQ88" s="190"/>
      <c r="TLR88" s="190"/>
      <c r="TLS88" s="190"/>
      <c r="TLT88" s="190"/>
      <c r="TLU88" s="190"/>
      <c r="TLV88" s="190"/>
      <c r="TLW88" s="190"/>
      <c r="TLX88" s="190"/>
      <c r="TLY88" s="190"/>
      <c r="TLZ88" s="190"/>
      <c r="TMA88" s="190"/>
      <c r="TMB88" s="190"/>
      <c r="TMC88" s="190"/>
      <c r="TMD88" s="190"/>
      <c r="TME88" s="190"/>
      <c r="TMF88" s="190"/>
      <c r="TMG88" s="190"/>
      <c r="TMH88" s="190"/>
      <c r="TMI88" s="190"/>
      <c r="TMJ88" s="190"/>
      <c r="TMK88" s="190"/>
      <c r="TML88" s="190"/>
      <c r="TMM88" s="190"/>
      <c r="TMN88" s="190"/>
      <c r="TMO88" s="190"/>
      <c r="TMP88" s="190"/>
      <c r="TMQ88" s="190"/>
      <c r="TMR88" s="190"/>
      <c r="TMS88" s="190"/>
      <c r="TMT88" s="190"/>
      <c r="TMU88" s="190"/>
      <c r="TMV88" s="190"/>
      <c r="TMW88" s="190"/>
      <c r="TMX88" s="190"/>
      <c r="TMY88" s="190"/>
      <c r="TMZ88" s="190"/>
      <c r="TNA88" s="190"/>
      <c r="TNB88" s="190"/>
      <c r="TNC88" s="190"/>
      <c r="TND88" s="190"/>
      <c r="TNE88" s="190"/>
      <c r="TNF88" s="190"/>
      <c r="TNG88" s="190"/>
      <c r="TNH88" s="190"/>
      <c r="TNI88" s="190"/>
      <c r="TNJ88" s="190"/>
      <c r="TNK88" s="190"/>
      <c r="TNL88" s="190"/>
      <c r="TNM88" s="190"/>
      <c r="TNN88" s="190"/>
      <c r="TNO88" s="190"/>
      <c r="TNP88" s="190"/>
      <c r="TNQ88" s="190"/>
      <c r="TNR88" s="190"/>
      <c r="TNS88" s="190"/>
      <c r="TNT88" s="190"/>
      <c r="TNU88" s="190"/>
      <c r="TNV88" s="190"/>
      <c r="TNW88" s="190"/>
      <c r="TNX88" s="190"/>
      <c r="TNY88" s="190"/>
      <c r="TNZ88" s="190"/>
      <c r="TOA88" s="190"/>
      <c r="TOB88" s="190"/>
      <c r="TOC88" s="190"/>
      <c r="TOD88" s="190"/>
      <c r="TOE88" s="190"/>
      <c r="TOF88" s="190"/>
      <c r="TOG88" s="190"/>
      <c r="TOH88" s="190"/>
      <c r="TOI88" s="190"/>
      <c r="TOJ88" s="190"/>
      <c r="TOK88" s="190"/>
      <c r="TOL88" s="190"/>
      <c r="TOM88" s="190"/>
      <c r="TON88" s="190"/>
      <c r="TOO88" s="190"/>
      <c r="TOP88" s="190"/>
      <c r="TOQ88" s="190"/>
      <c r="TOR88" s="190"/>
      <c r="TOS88" s="190"/>
      <c r="TOT88" s="190"/>
      <c r="TOU88" s="190"/>
      <c r="TOV88" s="190"/>
      <c r="TOW88" s="190"/>
      <c r="TOX88" s="190"/>
      <c r="TOY88" s="190"/>
      <c r="TOZ88" s="190"/>
      <c r="TPA88" s="190"/>
      <c r="TPB88" s="190"/>
      <c r="TPC88" s="190"/>
      <c r="TPD88" s="190"/>
      <c r="TPE88" s="190"/>
      <c r="TPF88" s="190"/>
      <c r="TPG88" s="190"/>
      <c r="TPH88" s="190"/>
      <c r="TPI88" s="190"/>
      <c r="TPJ88" s="190"/>
      <c r="TPK88" s="190"/>
      <c r="TPL88" s="190"/>
      <c r="TPM88" s="190"/>
      <c r="TPN88" s="190"/>
      <c r="TPO88" s="190"/>
      <c r="TPP88" s="190"/>
      <c r="TPQ88" s="190"/>
      <c r="TPR88" s="190"/>
      <c r="TPS88" s="190"/>
      <c r="TPT88" s="190"/>
      <c r="TPU88" s="190"/>
      <c r="TPV88" s="190"/>
      <c r="TPW88" s="190"/>
      <c r="TPX88" s="190"/>
      <c r="TPY88" s="190"/>
      <c r="TPZ88" s="190"/>
      <c r="TQA88" s="190"/>
      <c r="TQB88" s="190"/>
      <c r="TQC88" s="190"/>
      <c r="TQD88" s="190"/>
      <c r="TQE88" s="190"/>
      <c r="TQF88" s="190"/>
      <c r="TQG88" s="190"/>
      <c r="TQH88" s="190"/>
      <c r="TQI88" s="190"/>
      <c r="TQJ88" s="190"/>
      <c r="TQK88" s="190"/>
      <c r="TQL88" s="190"/>
      <c r="TQM88" s="190"/>
      <c r="TQN88" s="190"/>
      <c r="TQO88" s="190"/>
      <c r="TQP88" s="190"/>
      <c r="TQQ88" s="190"/>
      <c r="TQR88" s="190"/>
      <c r="TQS88" s="190"/>
      <c r="TQT88" s="190"/>
      <c r="TQU88" s="190"/>
      <c r="TQV88" s="190"/>
      <c r="TQW88" s="190"/>
      <c r="TQX88" s="190"/>
      <c r="TQY88" s="190"/>
      <c r="TQZ88" s="190"/>
      <c r="TRA88" s="190"/>
      <c r="TRB88" s="190"/>
      <c r="TRC88" s="190"/>
      <c r="TRD88" s="190"/>
      <c r="TRE88" s="190"/>
      <c r="TRF88" s="190"/>
      <c r="TRG88" s="190"/>
      <c r="TRH88" s="190"/>
      <c r="TRI88" s="190"/>
      <c r="TRJ88" s="190"/>
      <c r="TRK88" s="190"/>
      <c r="TRL88" s="190"/>
      <c r="TRM88" s="190"/>
      <c r="TRN88" s="190"/>
      <c r="TRO88" s="190"/>
      <c r="TRP88" s="190"/>
      <c r="TRQ88" s="190"/>
      <c r="TRR88" s="190"/>
      <c r="TRS88" s="190"/>
      <c r="TRT88" s="190"/>
      <c r="TRU88" s="190"/>
      <c r="TRV88" s="190"/>
      <c r="TRW88" s="190"/>
      <c r="TRX88" s="190"/>
      <c r="TRY88" s="190"/>
      <c r="TRZ88" s="190"/>
      <c r="TSA88" s="190"/>
      <c r="TSB88" s="190"/>
      <c r="TSC88" s="190"/>
      <c r="TSD88" s="190"/>
      <c r="TSE88" s="190"/>
      <c r="TSF88" s="190"/>
      <c r="TSG88" s="190"/>
      <c r="TSH88" s="190"/>
      <c r="TSI88" s="190"/>
      <c r="TSJ88" s="190"/>
      <c r="TSK88" s="190"/>
      <c r="TSL88" s="190"/>
      <c r="TSM88" s="190"/>
      <c r="TSN88" s="190"/>
      <c r="TSO88" s="190"/>
      <c r="TSP88" s="190"/>
      <c r="TSQ88" s="190"/>
      <c r="TSR88" s="190"/>
      <c r="TSS88" s="190"/>
      <c r="TST88" s="190"/>
      <c r="TSU88" s="190"/>
      <c r="TSV88" s="190"/>
      <c r="TSW88" s="190"/>
      <c r="TSX88" s="190"/>
      <c r="TSY88" s="190"/>
      <c r="TSZ88" s="190"/>
      <c r="TTA88" s="190"/>
      <c r="TTB88" s="190"/>
      <c r="TTC88" s="190"/>
      <c r="TTD88" s="190"/>
      <c r="TTE88" s="190"/>
      <c r="TTF88" s="190"/>
      <c r="TTG88" s="190"/>
      <c r="TTH88" s="190"/>
      <c r="TTI88" s="190"/>
      <c r="TTJ88" s="190"/>
      <c r="TTK88" s="190"/>
      <c r="TTL88" s="190"/>
      <c r="TTM88" s="190"/>
      <c r="TTN88" s="190"/>
      <c r="TTO88" s="190"/>
      <c r="TTP88" s="190"/>
      <c r="TTQ88" s="190"/>
      <c r="TTR88" s="190"/>
      <c r="TTS88" s="190"/>
      <c r="TTT88" s="190"/>
      <c r="TTU88" s="190"/>
      <c r="TTV88" s="190"/>
      <c r="TTW88" s="190"/>
      <c r="TTX88" s="190"/>
      <c r="TTY88" s="190"/>
      <c r="TTZ88" s="190"/>
      <c r="TUA88" s="190"/>
      <c r="TUB88" s="190"/>
      <c r="TUC88" s="190"/>
      <c r="TUD88" s="190"/>
      <c r="TUE88" s="190"/>
      <c r="TUF88" s="190"/>
      <c r="TUG88" s="190"/>
      <c r="TUH88" s="190"/>
      <c r="TUI88" s="190"/>
      <c r="TUJ88" s="190"/>
      <c r="TUK88" s="190"/>
      <c r="TUL88" s="190"/>
      <c r="TUM88" s="190"/>
      <c r="TUN88" s="190"/>
      <c r="TUO88" s="190"/>
      <c r="TUP88" s="190"/>
      <c r="TUQ88" s="190"/>
      <c r="TUR88" s="190"/>
      <c r="TUS88" s="190"/>
      <c r="TUT88" s="190"/>
      <c r="TUU88" s="190"/>
      <c r="TUV88" s="190"/>
      <c r="TUW88" s="190"/>
      <c r="TUX88" s="190"/>
      <c r="TUY88" s="190"/>
      <c r="TUZ88" s="190"/>
      <c r="TVA88" s="190"/>
      <c r="TVB88" s="190"/>
      <c r="TVC88" s="190"/>
      <c r="TVD88" s="190"/>
      <c r="TVE88" s="190"/>
      <c r="TVF88" s="190"/>
      <c r="TVG88" s="190"/>
      <c r="TVH88" s="190"/>
      <c r="TVI88" s="190"/>
      <c r="TVJ88" s="190"/>
      <c r="TVK88" s="190"/>
      <c r="TVL88" s="190"/>
      <c r="TVM88" s="190"/>
      <c r="TVN88" s="190"/>
      <c r="TVO88" s="190"/>
      <c r="TVP88" s="190"/>
      <c r="TVQ88" s="190"/>
      <c r="TVR88" s="190"/>
      <c r="TVS88" s="190"/>
      <c r="TVT88" s="190"/>
      <c r="TVU88" s="190"/>
      <c r="TVV88" s="190"/>
      <c r="TVW88" s="190"/>
      <c r="TVX88" s="190"/>
      <c r="TVY88" s="190"/>
      <c r="TVZ88" s="190"/>
      <c r="TWA88" s="190"/>
      <c r="TWB88" s="190"/>
      <c r="TWC88" s="190"/>
      <c r="TWD88" s="190"/>
      <c r="TWE88" s="190"/>
      <c r="TWF88" s="190"/>
      <c r="TWG88" s="190"/>
      <c r="TWH88" s="190"/>
      <c r="TWI88" s="190"/>
      <c r="TWJ88" s="190"/>
      <c r="TWK88" s="190"/>
      <c r="TWL88" s="190"/>
      <c r="TWM88" s="190"/>
      <c r="TWN88" s="190"/>
      <c r="TWO88" s="190"/>
      <c r="TWP88" s="190"/>
      <c r="TWQ88" s="190"/>
      <c r="TWR88" s="190"/>
      <c r="TWS88" s="190"/>
      <c r="TWT88" s="190"/>
      <c r="TWU88" s="190"/>
      <c r="TWV88" s="190"/>
      <c r="TWW88" s="190"/>
      <c r="TWX88" s="190"/>
      <c r="TWY88" s="190"/>
      <c r="TWZ88" s="190"/>
      <c r="TXA88" s="190"/>
      <c r="TXB88" s="190"/>
      <c r="TXC88" s="190"/>
      <c r="TXD88" s="190"/>
      <c r="TXE88" s="190"/>
      <c r="TXF88" s="190"/>
      <c r="TXG88" s="190"/>
      <c r="TXH88" s="190"/>
      <c r="TXI88" s="190"/>
      <c r="TXJ88" s="190"/>
      <c r="TXK88" s="190"/>
      <c r="TXL88" s="190"/>
      <c r="TXM88" s="190"/>
      <c r="TXN88" s="190"/>
      <c r="TXO88" s="190"/>
      <c r="TXP88" s="190"/>
      <c r="TXQ88" s="190"/>
      <c r="TXR88" s="190"/>
      <c r="TXS88" s="190"/>
      <c r="TXT88" s="190"/>
      <c r="TXU88" s="190"/>
      <c r="TXV88" s="190"/>
      <c r="TXW88" s="190"/>
      <c r="TXX88" s="190"/>
      <c r="TXY88" s="190"/>
      <c r="TXZ88" s="190"/>
      <c r="TYA88" s="190"/>
      <c r="TYB88" s="190"/>
      <c r="TYC88" s="190"/>
      <c r="TYD88" s="190"/>
      <c r="TYE88" s="190"/>
      <c r="TYF88" s="190"/>
      <c r="TYG88" s="190"/>
      <c r="TYH88" s="190"/>
      <c r="TYI88" s="190"/>
      <c r="TYJ88" s="190"/>
      <c r="TYK88" s="190"/>
      <c r="TYL88" s="190"/>
      <c r="TYM88" s="190"/>
      <c r="TYN88" s="190"/>
      <c r="TYO88" s="190"/>
      <c r="TYP88" s="190"/>
      <c r="TYQ88" s="190"/>
      <c r="TYR88" s="190"/>
      <c r="TYS88" s="190"/>
      <c r="TYT88" s="190"/>
      <c r="TYU88" s="190"/>
      <c r="TYV88" s="190"/>
      <c r="TYW88" s="190"/>
      <c r="TYX88" s="190"/>
      <c r="TYY88" s="190"/>
      <c r="TYZ88" s="190"/>
      <c r="TZA88" s="190"/>
      <c r="TZB88" s="190"/>
      <c r="TZC88" s="190"/>
      <c r="TZD88" s="190"/>
      <c r="TZE88" s="190"/>
      <c r="TZF88" s="190"/>
      <c r="TZG88" s="190"/>
      <c r="TZH88" s="190"/>
      <c r="TZI88" s="190"/>
      <c r="TZJ88" s="190"/>
      <c r="TZK88" s="190"/>
      <c r="TZL88" s="190"/>
      <c r="TZM88" s="190"/>
      <c r="TZN88" s="190"/>
      <c r="TZO88" s="190"/>
      <c r="TZP88" s="190"/>
      <c r="TZQ88" s="190"/>
      <c r="TZR88" s="190"/>
      <c r="TZS88" s="190"/>
      <c r="TZT88" s="190"/>
      <c r="TZU88" s="190"/>
      <c r="TZV88" s="190"/>
      <c r="TZW88" s="190"/>
      <c r="TZX88" s="190"/>
      <c r="TZY88" s="190"/>
      <c r="TZZ88" s="190"/>
      <c r="UAA88" s="190"/>
      <c r="UAB88" s="190"/>
      <c r="UAC88" s="190"/>
      <c r="UAD88" s="190"/>
      <c r="UAE88" s="190"/>
      <c r="UAF88" s="190"/>
      <c r="UAG88" s="190"/>
      <c r="UAH88" s="190"/>
      <c r="UAI88" s="190"/>
      <c r="UAJ88" s="190"/>
      <c r="UAK88" s="190"/>
      <c r="UAL88" s="190"/>
      <c r="UAM88" s="190"/>
      <c r="UAN88" s="190"/>
      <c r="UAO88" s="190"/>
      <c r="UAP88" s="190"/>
      <c r="UAQ88" s="190"/>
      <c r="UAR88" s="190"/>
      <c r="UAS88" s="190"/>
      <c r="UAT88" s="190"/>
      <c r="UAU88" s="190"/>
      <c r="UAV88" s="190"/>
      <c r="UAW88" s="190"/>
      <c r="UAX88" s="190"/>
      <c r="UAY88" s="190"/>
      <c r="UAZ88" s="190"/>
      <c r="UBA88" s="190"/>
      <c r="UBB88" s="190"/>
      <c r="UBC88" s="190"/>
      <c r="UBD88" s="190"/>
      <c r="UBE88" s="190"/>
      <c r="UBF88" s="190"/>
      <c r="UBG88" s="190"/>
      <c r="UBH88" s="190"/>
      <c r="UBI88" s="190"/>
      <c r="UBJ88" s="190"/>
      <c r="UBK88" s="190"/>
      <c r="UBL88" s="190"/>
      <c r="UBM88" s="190"/>
      <c r="UBN88" s="190"/>
      <c r="UBO88" s="190"/>
      <c r="UBP88" s="190"/>
      <c r="UBQ88" s="190"/>
      <c r="UBR88" s="190"/>
      <c r="UBS88" s="190"/>
      <c r="UBT88" s="190"/>
      <c r="UBU88" s="190"/>
      <c r="UBV88" s="190"/>
      <c r="UBW88" s="190"/>
      <c r="UBX88" s="190"/>
      <c r="UBY88" s="190"/>
      <c r="UBZ88" s="190"/>
      <c r="UCA88" s="190"/>
      <c r="UCB88" s="190"/>
      <c r="UCC88" s="190"/>
      <c r="UCD88" s="190"/>
      <c r="UCE88" s="190"/>
      <c r="UCF88" s="190"/>
      <c r="UCG88" s="190"/>
      <c r="UCH88" s="190"/>
      <c r="UCI88" s="190"/>
      <c r="UCJ88" s="190"/>
      <c r="UCK88" s="190"/>
      <c r="UCL88" s="190"/>
      <c r="UCM88" s="190"/>
      <c r="UCN88" s="190"/>
      <c r="UCO88" s="190"/>
      <c r="UCP88" s="190"/>
      <c r="UCQ88" s="190"/>
      <c r="UCR88" s="190"/>
      <c r="UCS88" s="190"/>
      <c r="UCT88" s="190"/>
      <c r="UCU88" s="190"/>
      <c r="UCV88" s="190"/>
      <c r="UCW88" s="190"/>
      <c r="UCX88" s="190"/>
      <c r="UCY88" s="190"/>
      <c r="UCZ88" s="190"/>
      <c r="UDA88" s="190"/>
      <c r="UDB88" s="190"/>
      <c r="UDC88" s="190"/>
      <c r="UDD88" s="190"/>
      <c r="UDE88" s="190"/>
      <c r="UDF88" s="190"/>
      <c r="UDG88" s="190"/>
      <c r="UDH88" s="190"/>
      <c r="UDI88" s="190"/>
      <c r="UDJ88" s="190"/>
      <c r="UDK88" s="190"/>
      <c r="UDL88" s="190"/>
      <c r="UDM88" s="190"/>
      <c r="UDN88" s="190"/>
      <c r="UDO88" s="190"/>
      <c r="UDP88" s="190"/>
      <c r="UDQ88" s="190"/>
      <c r="UDR88" s="190"/>
      <c r="UDS88" s="190"/>
      <c r="UDT88" s="190"/>
      <c r="UDU88" s="190"/>
      <c r="UDV88" s="190"/>
      <c r="UDW88" s="190"/>
      <c r="UDX88" s="190"/>
      <c r="UDY88" s="190"/>
      <c r="UDZ88" s="190"/>
      <c r="UEA88" s="190"/>
      <c r="UEB88" s="190"/>
      <c r="UEC88" s="190"/>
      <c r="UED88" s="190"/>
      <c r="UEE88" s="190"/>
      <c r="UEF88" s="190"/>
      <c r="UEG88" s="190"/>
      <c r="UEH88" s="190"/>
      <c r="UEI88" s="190"/>
      <c r="UEJ88" s="190"/>
      <c r="UEK88" s="190"/>
      <c r="UEL88" s="190"/>
      <c r="UEM88" s="190"/>
      <c r="UEN88" s="190"/>
      <c r="UEO88" s="190"/>
      <c r="UEP88" s="190"/>
      <c r="UEQ88" s="190"/>
      <c r="UER88" s="190"/>
      <c r="UES88" s="190"/>
      <c r="UET88" s="190"/>
      <c r="UEU88" s="190"/>
      <c r="UEV88" s="190"/>
      <c r="UEW88" s="190"/>
      <c r="UEX88" s="190"/>
      <c r="UEY88" s="190"/>
      <c r="UEZ88" s="190"/>
      <c r="UFA88" s="190"/>
      <c r="UFB88" s="190"/>
      <c r="UFC88" s="190"/>
      <c r="UFD88" s="190"/>
      <c r="UFE88" s="190"/>
      <c r="UFF88" s="190"/>
      <c r="UFG88" s="190"/>
      <c r="UFH88" s="190"/>
      <c r="UFI88" s="190"/>
      <c r="UFJ88" s="190"/>
      <c r="UFK88" s="190"/>
      <c r="UFL88" s="190"/>
      <c r="UFM88" s="190"/>
      <c r="UFN88" s="190"/>
      <c r="UFO88" s="190"/>
      <c r="UFP88" s="190"/>
      <c r="UFQ88" s="190"/>
      <c r="UFR88" s="190"/>
      <c r="UFS88" s="190"/>
      <c r="UFT88" s="190"/>
      <c r="UFU88" s="190"/>
      <c r="UFV88" s="190"/>
      <c r="UFW88" s="190"/>
      <c r="UFX88" s="190"/>
      <c r="UFY88" s="190"/>
      <c r="UFZ88" s="190"/>
      <c r="UGA88" s="190"/>
      <c r="UGB88" s="190"/>
      <c r="UGC88" s="190"/>
      <c r="UGD88" s="190"/>
      <c r="UGE88" s="190"/>
      <c r="UGF88" s="190"/>
      <c r="UGG88" s="190"/>
      <c r="UGH88" s="190"/>
      <c r="UGI88" s="190"/>
      <c r="UGJ88" s="190"/>
      <c r="UGK88" s="190"/>
      <c r="UGL88" s="190"/>
      <c r="UGM88" s="190"/>
      <c r="UGN88" s="190"/>
      <c r="UGO88" s="190"/>
      <c r="UGP88" s="190"/>
      <c r="UGQ88" s="190"/>
      <c r="UGR88" s="190"/>
      <c r="UGS88" s="190"/>
      <c r="UGT88" s="190"/>
      <c r="UGU88" s="190"/>
      <c r="UGV88" s="190"/>
      <c r="UGW88" s="190"/>
      <c r="UGX88" s="190"/>
      <c r="UGY88" s="190"/>
      <c r="UGZ88" s="190"/>
      <c r="UHA88" s="190"/>
      <c r="UHB88" s="190"/>
      <c r="UHC88" s="190"/>
      <c r="UHD88" s="190"/>
      <c r="UHE88" s="190"/>
      <c r="UHF88" s="190"/>
      <c r="UHG88" s="190"/>
      <c r="UHH88" s="190"/>
      <c r="UHI88" s="190"/>
      <c r="UHJ88" s="190"/>
      <c r="UHK88" s="190"/>
      <c r="UHL88" s="190"/>
      <c r="UHM88" s="190"/>
      <c r="UHN88" s="190"/>
      <c r="UHO88" s="190"/>
      <c r="UHP88" s="190"/>
      <c r="UHQ88" s="190"/>
      <c r="UHR88" s="190"/>
      <c r="UHS88" s="190"/>
      <c r="UHT88" s="190"/>
      <c r="UHU88" s="190"/>
      <c r="UHV88" s="190"/>
      <c r="UHW88" s="190"/>
      <c r="UHX88" s="190"/>
      <c r="UHY88" s="190"/>
      <c r="UHZ88" s="190"/>
      <c r="UIA88" s="190"/>
      <c r="UIB88" s="190"/>
      <c r="UIC88" s="190"/>
      <c r="UID88" s="190"/>
      <c r="UIE88" s="190"/>
      <c r="UIF88" s="190"/>
      <c r="UIG88" s="190"/>
      <c r="UIH88" s="190"/>
      <c r="UII88" s="190"/>
      <c r="UIJ88" s="190"/>
      <c r="UIK88" s="190"/>
      <c r="UIL88" s="190"/>
      <c r="UIM88" s="190"/>
      <c r="UIN88" s="190"/>
      <c r="UIO88" s="190"/>
      <c r="UIP88" s="190"/>
      <c r="UIQ88" s="190"/>
      <c r="UIR88" s="190"/>
      <c r="UIS88" s="190"/>
      <c r="UIT88" s="190"/>
      <c r="UIU88" s="190"/>
      <c r="UIV88" s="190"/>
      <c r="UIW88" s="190"/>
      <c r="UIX88" s="190"/>
      <c r="UIY88" s="190"/>
      <c r="UIZ88" s="190"/>
      <c r="UJA88" s="190"/>
      <c r="UJB88" s="190"/>
      <c r="UJC88" s="190"/>
      <c r="UJD88" s="190"/>
      <c r="UJE88" s="190"/>
      <c r="UJF88" s="190"/>
      <c r="UJG88" s="190"/>
      <c r="UJH88" s="190"/>
      <c r="UJI88" s="190"/>
      <c r="UJJ88" s="190"/>
      <c r="UJK88" s="190"/>
      <c r="UJL88" s="190"/>
      <c r="UJM88" s="190"/>
      <c r="UJN88" s="190"/>
      <c r="UJO88" s="190"/>
      <c r="UJP88" s="190"/>
      <c r="UJQ88" s="190"/>
      <c r="UJR88" s="190"/>
      <c r="UJS88" s="190"/>
      <c r="UJT88" s="190"/>
      <c r="UJU88" s="190"/>
      <c r="UJV88" s="190"/>
      <c r="UJW88" s="190"/>
      <c r="UJX88" s="190"/>
      <c r="UJY88" s="190"/>
      <c r="UJZ88" s="190"/>
      <c r="UKA88" s="190"/>
      <c r="UKB88" s="190"/>
      <c r="UKC88" s="190"/>
      <c r="UKD88" s="190"/>
      <c r="UKE88" s="190"/>
      <c r="UKF88" s="190"/>
      <c r="UKG88" s="190"/>
      <c r="UKH88" s="190"/>
      <c r="UKI88" s="190"/>
      <c r="UKJ88" s="190"/>
      <c r="UKK88" s="190"/>
      <c r="UKL88" s="190"/>
      <c r="UKM88" s="190"/>
      <c r="UKN88" s="190"/>
      <c r="UKO88" s="190"/>
      <c r="UKP88" s="190"/>
      <c r="UKQ88" s="190"/>
      <c r="UKR88" s="190"/>
      <c r="UKS88" s="190"/>
      <c r="UKT88" s="190"/>
      <c r="UKU88" s="190"/>
      <c r="UKV88" s="190"/>
      <c r="UKW88" s="190"/>
      <c r="UKX88" s="190"/>
      <c r="UKY88" s="190"/>
      <c r="UKZ88" s="190"/>
      <c r="ULA88" s="190"/>
      <c r="ULB88" s="190"/>
      <c r="ULC88" s="190"/>
      <c r="ULD88" s="190"/>
      <c r="ULE88" s="190"/>
      <c r="ULF88" s="190"/>
      <c r="ULG88" s="190"/>
      <c r="ULH88" s="190"/>
      <c r="ULI88" s="190"/>
      <c r="ULJ88" s="190"/>
      <c r="ULK88" s="190"/>
      <c r="ULL88" s="190"/>
      <c r="ULM88" s="190"/>
      <c r="ULN88" s="190"/>
      <c r="ULO88" s="190"/>
      <c r="ULP88" s="190"/>
      <c r="ULQ88" s="190"/>
      <c r="ULR88" s="190"/>
      <c r="ULS88" s="190"/>
      <c r="ULT88" s="190"/>
      <c r="ULU88" s="190"/>
      <c r="ULV88" s="190"/>
      <c r="ULW88" s="190"/>
      <c r="ULX88" s="190"/>
      <c r="ULY88" s="190"/>
      <c r="ULZ88" s="190"/>
      <c r="UMA88" s="190"/>
      <c r="UMB88" s="190"/>
      <c r="UMC88" s="190"/>
      <c r="UMD88" s="190"/>
      <c r="UME88" s="190"/>
      <c r="UMF88" s="190"/>
      <c r="UMG88" s="190"/>
      <c r="UMH88" s="190"/>
      <c r="UMI88" s="190"/>
      <c r="UMJ88" s="190"/>
      <c r="UMK88" s="190"/>
      <c r="UML88" s="190"/>
      <c r="UMM88" s="190"/>
      <c r="UMN88" s="190"/>
      <c r="UMO88" s="190"/>
      <c r="UMP88" s="190"/>
      <c r="UMQ88" s="190"/>
      <c r="UMR88" s="190"/>
      <c r="UMS88" s="190"/>
      <c r="UMT88" s="190"/>
      <c r="UMU88" s="190"/>
      <c r="UMV88" s="190"/>
      <c r="UMW88" s="190"/>
      <c r="UMX88" s="190"/>
      <c r="UMY88" s="190"/>
      <c r="UMZ88" s="190"/>
      <c r="UNA88" s="190"/>
      <c r="UNB88" s="190"/>
      <c r="UNC88" s="190"/>
      <c r="UND88" s="190"/>
      <c r="UNE88" s="190"/>
      <c r="UNF88" s="190"/>
      <c r="UNG88" s="190"/>
      <c r="UNH88" s="190"/>
      <c r="UNI88" s="190"/>
      <c r="UNJ88" s="190"/>
      <c r="UNK88" s="190"/>
      <c r="UNL88" s="190"/>
      <c r="UNM88" s="190"/>
      <c r="UNN88" s="190"/>
      <c r="UNO88" s="190"/>
      <c r="UNP88" s="190"/>
      <c r="UNQ88" s="190"/>
      <c r="UNR88" s="190"/>
      <c r="UNS88" s="190"/>
      <c r="UNT88" s="190"/>
      <c r="UNU88" s="190"/>
      <c r="UNV88" s="190"/>
      <c r="UNW88" s="190"/>
      <c r="UNX88" s="190"/>
      <c r="UNY88" s="190"/>
      <c r="UNZ88" s="190"/>
      <c r="UOA88" s="190"/>
      <c r="UOB88" s="190"/>
      <c r="UOC88" s="190"/>
      <c r="UOD88" s="190"/>
      <c r="UOE88" s="190"/>
      <c r="UOF88" s="190"/>
      <c r="UOG88" s="190"/>
      <c r="UOH88" s="190"/>
      <c r="UOI88" s="190"/>
      <c r="UOJ88" s="190"/>
      <c r="UOK88" s="190"/>
      <c r="UOL88" s="190"/>
      <c r="UOM88" s="190"/>
      <c r="UON88" s="190"/>
      <c r="UOO88" s="190"/>
      <c r="UOP88" s="190"/>
      <c r="UOQ88" s="190"/>
      <c r="UOR88" s="190"/>
      <c r="UOS88" s="190"/>
      <c r="UOT88" s="190"/>
      <c r="UOU88" s="190"/>
      <c r="UOV88" s="190"/>
      <c r="UOW88" s="190"/>
      <c r="UOX88" s="190"/>
      <c r="UOY88" s="190"/>
      <c r="UOZ88" s="190"/>
      <c r="UPA88" s="190"/>
      <c r="UPB88" s="190"/>
      <c r="UPC88" s="190"/>
      <c r="UPD88" s="190"/>
      <c r="UPE88" s="190"/>
      <c r="UPF88" s="190"/>
      <c r="UPG88" s="190"/>
      <c r="UPH88" s="190"/>
      <c r="UPI88" s="190"/>
      <c r="UPJ88" s="190"/>
      <c r="UPK88" s="190"/>
      <c r="UPL88" s="190"/>
      <c r="UPM88" s="190"/>
      <c r="UPN88" s="190"/>
      <c r="UPO88" s="190"/>
      <c r="UPP88" s="190"/>
      <c r="UPQ88" s="190"/>
      <c r="UPR88" s="190"/>
      <c r="UPS88" s="190"/>
      <c r="UPT88" s="190"/>
      <c r="UPU88" s="190"/>
      <c r="UPV88" s="190"/>
      <c r="UPW88" s="190"/>
      <c r="UPX88" s="190"/>
      <c r="UPY88" s="190"/>
      <c r="UPZ88" s="190"/>
      <c r="UQA88" s="190"/>
      <c r="UQB88" s="190"/>
      <c r="UQC88" s="190"/>
      <c r="UQD88" s="190"/>
      <c r="UQE88" s="190"/>
      <c r="UQF88" s="190"/>
      <c r="UQG88" s="190"/>
      <c r="UQH88" s="190"/>
      <c r="UQI88" s="190"/>
      <c r="UQJ88" s="190"/>
      <c r="UQK88" s="190"/>
      <c r="UQL88" s="190"/>
      <c r="UQM88" s="190"/>
      <c r="UQN88" s="190"/>
      <c r="UQO88" s="190"/>
      <c r="UQP88" s="190"/>
      <c r="UQQ88" s="190"/>
      <c r="UQR88" s="190"/>
      <c r="UQS88" s="190"/>
      <c r="UQT88" s="190"/>
      <c r="UQU88" s="190"/>
      <c r="UQV88" s="190"/>
      <c r="UQW88" s="190"/>
      <c r="UQX88" s="190"/>
      <c r="UQY88" s="190"/>
      <c r="UQZ88" s="190"/>
      <c r="URA88" s="190"/>
      <c r="URB88" s="190"/>
      <c r="URC88" s="190"/>
      <c r="URD88" s="190"/>
      <c r="URE88" s="190"/>
      <c r="URF88" s="190"/>
      <c r="URG88" s="190"/>
      <c r="URH88" s="190"/>
      <c r="URI88" s="190"/>
      <c r="URJ88" s="190"/>
      <c r="URK88" s="190"/>
      <c r="URL88" s="190"/>
      <c r="URM88" s="190"/>
      <c r="URN88" s="190"/>
      <c r="URO88" s="190"/>
      <c r="URP88" s="190"/>
      <c r="URQ88" s="190"/>
      <c r="URR88" s="190"/>
      <c r="URS88" s="190"/>
      <c r="URT88" s="190"/>
      <c r="URU88" s="190"/>
      <c r="URV88" s="190"/>
      <c r="URW88" s="190"/>
      <c r="URX88" s="190"/>
      <c r="URY88" s="190"/>
      <c r="URZ88" s="190"/>
      <c r="USA88" s="190"/>
      <c r="USB88" s="190"/>
      <c r="USC88" s="190"/>
      <c r="USD88" s="190"/>
      <c r="USE88" s="190"/>
      <c r="USF88" s="190"/>
      <c r="USG88" s="190"/>
      <c r="USH88" s="190"/>
      <c r="USI88" s="190"/>
      <c r="USJ88" s="190"/>
      <c r="USK88" s="190"/>
      <c r="USL88" s="190"/>
      <c r="USM88" s="190"/>
      <c r="USN88" s="190"/>
      <c r="USO88" s="190"/>
      <c r="USP88" s="190"/>
      <c r="USQ88" s="190"/>
      <c r="USR88" s="190"/>
      <c r="USS88" s="190"/>
      <c r="UST88" s="190"/>
      <c r="USU88" s="190"/>
      <c r="USV88" s="190"/>
      <c r="USW88" s="190"/>
      <c r="USX88" s="190"/>
      <c r="USY88" s="190"/>
      <c r="USZ88" s="190"/>
      <c r="UTA88" s="190"/>
      <c r="UTB88" s="190"/>
      <c r="UTC88" s="190"/>
      <c r="UTD88" s="190"/>
      <c r="UTE88" s="190"/>
      <c r="UTF88" s="190"/>
      <c r="UTG88" s="190"/>
      <c r="UTH88" s="190"/>
      <c r="UTI88" s="190"/>
      <c r="UTJ88" s="190"/>
      <c r="UTK88" s="190"/>
      <c r="UTL88" s="190"/>
      <c r="UTM88" s="190"/>
      <c r="UTN88" s="190"/>
      <c r="UTO88" s="190"/>
      <c r="UTP88" s="190"/>
      <c r="UTQ88" s="190"/>
      <c r="UTR88" s="190"/>
      <c r="UTS88" s="190"/>
      <c r="UTT88" s="190"/>
      <c r="UTU88" s="190"/>
      <c r="UTV88" s="190"/>
      <c r="UTW88" s="190"/>
      <c r="UTX88" s="190"/>
      <c r="UTY88" s="190"/>
      <c r="UTZ88" s="190"/>
      <c r="UUA88" s="190"/>
      <c r="UUB88" s="190"/>
      <c r="UUC88" s="190"/>
      <c r="UUD88" s="190"/>
      <c r="UUE88" s="190"/>
      <c r="UUF88" s="190"/>
      <c r="UUG88" s="190"/>
      <c r="UUH88" s="190"/>
      <c r="UUI88" s="190"/>
      <c r="UUJ88" s="190"/>
      <c r="UUK88" s="190"/>
      <c r="UUL88" s="190"/>
      <c r="UUM88" s="190"/>
      <c r="UUN88" s="190"/>
      <c r="UUO88" s="190"/>
      <c r="UUP88" s="190"/>
      <c r="UUQ88" s="190"/>
      <c r="UUR88" s="190"/>
      <c r="UUS88" s="190"/>
      <c r="UUT88" s="190"/>
      <c r="UUU88" s="190"/>
      <c r="UUV88" s="190"/>
      <c r="UUW88" s="190"/>
      <c r="UUX88" s="190"/>
      <c r="UUY88" s="190"/>
      <c r="UUZ88" s="190"/>
      <c r="UVA88" s="190"/>
      <c r="UVB88" s="190"/>
      <c r="UVC88" s="190"/>
      <c r="UVD88" s="190"/>
      <c r="UVE88" s="190"/>
      <c r="UVF88" s="190"/>
      <c r="UVG88" s="190"/>
      <c r="UVH88" s="190"/>
      <c r="UVI88" s="190"/>
      <c r="UVJ88" s="190"/>
      <c r="UVK88" s="190"/>
      <c r="UVL88" s="190"/>
      <c r="UVM88" s="190"/>
      <c r="UVN88" s="190"/>
      <c r="UVO88" s="190"/>
      <c r="UVP88" s="190"/>
      <c r="UVQ88" s="190"/>
      <c r="UVR88" s="190"/>
      <c r="UVS88" s="190"/>
      <c r="UVT88" s="190"/>
      <c r="UVU88" s="190"/>
      <c r="UVV88" s="190"/>
      <c r="UVW88" s="190"/>
      <c r="UVX88" s="190"/>
      <c r="UVY88" s="190"/>
      <c r="UVZ88" s="190"/>
      <c r="UWA88" s="190"/>
      <c r="UWB88" s="190"/>
      <c r="UWC88" s="190"/>
      <c r="UWD88" s="190"/>
      <c r="UWE88" s="190"/>
      <c r="UWF88" s="190"/>
      <c r="UWG88" s="190"/>
      <c r="UWH88" s="190"/>
      <c r="UWI88" s="190"/>
      <c r="UWJ88" s="190"/>
      <c r="UWK88" s="190"/>
      <c r="UWL88" s="190"/>
      <c r="UWM88" s="190"/>
      <c r="UWN88" s="190"/>
      <c r="UWO88" s="190"/>
      <c r="UWP88" s="190"/>
      <c r="UWQ88" s="190"/>
      <c r="UWR88" s="190"/>
      <c r="UWS88" s="190"/>
      <c r="UWT88" s="190"/>
      <c r="UWU88" s="190"/>
      <c r="UWV88" s="190"/>
      <c r="UWW88" s="190"/>
      <c r="UWX88" s="190"/>
      <c r="UWY88" s="190"/>
      <c r="UWZ88" s="190"/>
      <c r="UXA88" s="190"/>
      <c r="UXB88" s="190"/>
      <c r="UXC88" s="190"/>
      <c r="UXD88" s="190"/>
      <c r="UXE88" s="190"/>
      <c r="UXF88" s="190"/>
      <c r="UXG88" s="190"/>
      <c r="UXH88" s="190"/>
      <c r="UXI88" s="190"/>
      <c r="UXJ88" s="190"/>
      <c r="UXK88" s="190"/>
      <c r="UXL88" s="190"/>
      <c r="UXM88" s="190"/>
      <c r="UXN88" s="190"/>
      <c r="UXO88" s="190"/>
      <c r="UXP88" s="190"/>
      <c r="UXQ88" s="190"/>
      <c r="UXR88" s="190"/>
      <c r="UXS88" s="190"/>
      <c r="UXT88" s="190"/>
      <c r="UXU88" s="190"/>
      <c r="UXV88" s="190"/>
      <c r="UXW88" s="190"/>
      <c r="UXX88" s="190"/>
      <c r="UXY88" s="190"/>
      <c r="UXZ88" s="190"/>
      <c r="UYA88" s="190"/>
      <c r="UYB88" s="190"/>
      <c r="UYC88" s="190"/>
      <c r="UYD88" s="190"/>
      <c r="UYE88" s="190"/>
      <c r="UYF88" s="190"/>
      <c r="UYG88" s="190"/>
      <c r="UYH88" s="190"/>
      <c r="UYI88" s="190"/>
      <c r="UYJ88" s="190"/>
      <c r="UYK88" s="190"/>
      <c r="UYL88" s="190"/>
      <c r="UYM88" s="190"/>
      <c r="UYN88" s="190"/>
      <c r="UYO88" s="190"/>
      <c r="UYP88" s="190"/>
      <c r="UYQ88" s="190"/>
      <c r="UYR88" s="190"/>
      <c r="UYS88" s="190"/>
      <c r="UYT88" s="190"/>
      <c r="UYU88" s="190"/>
      <c r="UYV88" s="190"/>
      <c r="UYW88" s="190"/>
      <c r="UYX88" s="190"/>
      <c r="UYY88" s="190"/>
      <c r="UYZ88" s="190"/>
      <c r="UZA88" s="190"/>
      <c r="UZB88" s="190"/>
      <c r="UZC88" s="190"/>
      <c r="UZD88" s="190"/>
      <c r="UZE88" s="190"/>
      <c r="UZF88" s="190"/>
      <c r="UZG88" s="190"/>
      <c r="UZH88" s="190"/>
      <c r="UZI88" s="190"/>
      <c r="UZJ88" s="190"/>
      <c r="UZK88" s="190"/>
      <c r="UZL88" s="190"/>
      <c r="UZM88" s="190"/>
      <c r="UZN88" s="190"/>
      <c r="UZO88" s="190"/>
      <c r="UZP88" s="190"/>
      <c r="UZQ88" s="190"/>
      <c r="UZR88" s="190"/>
      <c r="UZS88" s="190"/>
      <c r="UZT88" s="190"/>
      <c r="UZU88" s="190"/>
      <c r="UZV88" s="190"/>
      <c r="UZW88" s="190"/>
      <c r="UZX88" s="190"/>
      <c r="UZY88" s="190"/>
      <c r="UZZ88" s="190"/>
      <c r="VAA88" s="190"/>
      <c r="VAB88" s="190"/>
      <c r="VAC88" s="190"/>
      <c r="VAD88" s="190"/>
      <c r="VAE88" s="190"/>
      <c r="VAF88" s="190"/>
      <c r="VAG88" s="190"/>
      <c r="VAH88" s="190"/>
      <c r="VAI88" s="190"/>
      <c r="VAJ88" s="190"/>
      <c r="VAK88" s="190"/>
      <c r="VAL88" s="190"/>
      <c r="VAM88" s="190"/>
      <c r="VAN88" s="190"/>
      <c r="VAO88" s="190"/>
      <c r="VAP88" s="190"/>
      <c r="VAQ88" s="190"/>
      <c r="VAR88" s="190"/>
      <c r="VAS88" s="190"/>
      <c r="VAT88" s="190"/>
      <c r="VAU88" s="190"/>
      <c r="VAV88" s="190"/>
      <c r="VAW88" s="190"/>
      <c r="VAX88" s="190"/>
      <c r="VAY88" s="190"/>
      <c r="VAZ88" s="190"/>
      <c r="VBA88" s="190"/>
      <c r="VBB88" s="190"/>
      <c r="VBC88" s="190"/>
      <c r="VBD88" s="190"/>
      <c r="VBE88" s="190"/>
      <c r="VBF88" s="190"/>
      <c r="VBG88" s="190"/>
      <c r="VBH88" s="190"/>
      <c r="VBI88" s="190"/>
      <c r="VBJ88" s="190"/>
      <c r="VBK88" s="190"/>
      <c r="VBL88" s="190"/>
      <c r="VBM88" s="190"/>
      <c r="VBN88" s="190"/>
      <c r="VBO88" s="190"/>
      <c r="VBP88" s="190"/>
      <c r="VBQ88" s="190"/>
      <c r="VBR88" s="190"/>
      <c r="VBS88" s="190"/>
      <c r="VBT88" s="190"/>
      <c r="VBU88" s="190"/>
      <c r="VBV88" s="190"/>
      <c r="VBW88" s="190"/>
      <c r="VBX88" s="190"/>
      <c r="VBY88" s="190"/>
      <c r="VBZ88" s="190"/>
      <c r="VCA88" s="190"/>
      <c r="VCB88" s="190"/>
      <c r="VCC88" s="190"/>
      <c r="VCD88" s="190"/>
      <c r="VCE88" s="190"/>
      <c r="VCF88" s="190"/>
      <c r="VCG88" s="190"/>
      <c r="VCH88" s="190"/>
      <c r="VCI88" s="190"/>
      <c r="VCJ88" s="190"/>
      <c r="VCK88" s="190"/>
      <c r="VCL88" s="190"/>
      <c r="VCM88" s="190"/>
      <c r="VCN88" s="190"/>
      <c r="VCO88" s="190"/>
      <c r="VCP88" s="190"/>
      <c r="VCQ88" s="190"/>
      <c r="VCR88" s="190"/>
      <c r="VCS88" s="190"/>
      <c r="VCT88" s="190"/>
      <c r="VCU88" s="190"/>
      <c r="VCV88" s="190"/>
      <c r="VCW88" s="190"/>
      <c r="VCX88" s="190"/>
      <c r="VCY88" s="190"/>
      <c r="VCZ88" s="190"/>
      <c r="VDA88" s="190"/>
      <c r="VDB88" s="190"/>
      <c r="VDC88" s="190"/>
      <c r="VDD88" s="190"/>
      <c r="VDE88" s="190"/>
      <c r="VDF88" s="190"/>
      <c r="VDG88" s="190"/>
      <c r="VDH88" s="190"/>
      <c r="VDI88" s="190"/>
      <c r="VDJ88" s="190"/>
      <c r="VDK88" s="190"/>
      <c r="VDL88" s="190"/>
      <c r="VDM88" s="190"/>
      <c r="VDN88" s="190"/>
      <c r="VDO88" s="190"/>
      <c r="VDP88" s="190"/>
      <c r="VDQ88" s="190"/>
      <c r="VDR88" s="190"/>
      <c r="VDS88" s="190"/>
      <c r="VDT88" s="190"/>
      <c r="VDU88" s="190"/>
      <c r="VDV88" s="190"/>
      <c r="VDW88" s="190"/>
      <c r="VDX88" s="190"/>
      <c r="VDY88" s="190"/>
      <c r="VDZ88" s="190"/>
      <c r="VEA88" s="190"/>
      <c r="VEB88" s="190"/>
      <c r="VEC88" s="190"/>
      <c r="VED88" s="190"/>
      <c r="VEE88" s="190"/>
      <c r="VEF88" s="190"/>
      <c r="VEG88" s="190"/>
      <c r="VEH88" s="190"/>
      <c r="VEI88" s="190"/>
      <c r="VEJ88" s="190"/>
      <c r="VEK88" s="190"/>
      <c r="VEL88" s="190"/>
      <c r="VEM88" s="190"/>
      <c r="VEN88" s="190"/>
      <c r="VEO88" s="190"/>
      <c r="VEP88" s="190"/>
      <c r="VEQ88" s="190"/>
      <c r="VER88" s="190"/>
      <c r="VES88" s="190"/>
      <c r="VET88" s="190"/>
      <c r="VEU88" s="190"/>
      <c r="VEV88" s="190"/>
      <c r="VEW88" s="190"/>
      <c r="VEX88" s="190"/>
      <c r="VEY88" s="190"/>
      <c r="VEZ88" s="190"/>
      <c r="VFA88" s="190"/>
      <c r="VFB88" s="190"/>
      <c r="VFC88" s="190"/>
      <c r="VFD88" s="190"/>
      <c r="VFE88" s="190"/>
      <c r="VFF88" s="190"/>
      <c r="VFG88" s="190"/>
      <c r="VFH88" s="190"/>
      <c r="VFI88" s="190"/>
      <c r="VFJ88" s="190"/>
      <c r="VFK88" s="190"/>
      <c r="VFL88" s="190"/>
      <c r="VFM88" s="190"/>
      <c r="VFN88" s="190"/>
      <c r="VFO88" s="190"/>
      <c r="VFP88" s="190"/>
      <c r="VFQ88" s="190"/>
      <c r="VFR88" s="190"/>
      <c r="VFS88" s="190"/>
      <c r="VFT88" s="190"/>
      <c r="VFU88" s="190"/>
      <c r="VFV88" s="190"/>
      <c r="VFW88" s="190"/>
      <c r="VFX88" s="190"/>
      <c r="VFY88" s="190"/>
      <c r="VFZ88" s="190"/>
      <c r="VGA88" s="190"/>
      <c r="VGB88" s="190"/>
      <c r="VGC88" s="190"/>
      <c r="VGD88" s="190"/>
      <c r="VGE88" s="190"/>
      <c r="VGF88" s="190"/>
      <c r="VGG88" s="190"/>
      <c r="VGH88" s="190"/>
      <c r="VGI88" s="190"/>
      <c r="VGJ88" s="190"/>
      <c r="VGK88" s="190"/>
      <c r="VGL88" s="190"/>
      <c r="VGM88" s="190"/>
      <c r="VGN88" s="190"/>
      <c r="VGO88" s="190"/>
      <c r="VGP88" s="190"/>
      <c r="VGQ88" s="190"/>
      <c r="VGR88" s="190"/>
      <c r="VGS88" s="190"/>
      <c r="VGT88" s="190"/>
      <c r="VGU88" s="190"/>
      <c r="VGV88" s="190"/>
      <c r="VGW88" s="190"/>
      <c r="VGX88" s="190"/>
      <c r="VGY88" s="190"/>
      <c r="VGZ88" s="190"/>
      <c r="VHA88" s="190"/>
      <c r="VHB88" s="190"/>
      <c r="VHC88" s="190"/>
      <c r="VHD88" s="190"/>
      <c r="VHE88" s="190"/>
      <c r="VHF88" s="190"/>
      <c r="VHG88" s="190"/>
      <c r="VHH88" s="190"/>
      <c r="VHI88" s="190"/>
      <c r="VHJ88" s="190"/>
      <c r="VHK88" s="190"/>
      <c r="VHL88" s="190"/>
      <c r="VHM88" s="190"/>
      <c r="VHN88" s="190"/>
      <c r="VHO88" s="190"/>
      <c r="VHP88" s="190"/>
      <c r="VHQ88" s="190"/>
      <c r="VHR88" s="190"/>
      <c r="VHS88" s="190"/>
      <c r="VHT88" s="190"/>
      <c r="VHU88" s="190"/>
      <c r="VHV88" s="190"/>
      <c r="VHW88" s="190"/>
      <c r="VHX88" s="190"/>
      <c r="VHY88" s="190"/>
      <c r="VHZ88" s="190"/>
      <c r="VIA88" s="190"/>
      <c r="VIB88" s="190"/>
      <c r="VIC88" s="190"/>
      <c r="VID88" s="190"/>
      <c r="VIE88" s="190"/>
      <c r="VIF88" s="190"/>
      <c r="VIG88" s="190"/>
      <c r="VIH88" s="190"/>
      <c r="VII88" s="190"/>
      <c r="VIJ88" s="190"/>
      <c r="VIK88" s="190"/>
      <c r="VIL88" s="190"/>
      <c r="VIM88" s="190"/>
      <c r="VIN88" s="190"/>
      <c r="VIO88" s="190"/>
      <c r="VIP88" s="190"/>
      <c r="VIQ88" s="190"/>
      <c r="VIR88" s="190"/>
      <c r="VIS88" s="190"/>
      <c r="VIT88" s="190"/>
      <c r="VIU88" s="190"/>
      <c r="VIV88" s="190"/>
      <c r="VIW88" s="190"/>
      <c r="VIX88" s="190"/>
      <c r="VIY88" s="190"/>
      <c r="VIZ88" s="190"/>
      <c r="VJA88" s="190"/>
      <c r="VJB88" s="190"/>
      <c r="VJC88" s="190"/>
      <c r="VJD88" s="190"/>
      <c r="VJE88" s="190"/>
      <c r="VJF88" s="190"/>
      <c r="VJG88" s="190"/>
      <c r="VJH88" s="190"/>
      <c r="VJI88" s="190"/>
      <c r="VJJ88" s="190"/>
      <c r="VJK88" s="190"/>
      <c r="VJL88" s="190"/>
      <c r="VJM88" s="190"/>
      <c r="VJN88" s="190"/>
      <c r="VJO88" s="190"/>
      <c r="VJP88" s="190"/>
      <c r="VJQ88" s="190"/>
      <c r="VJR88" s="190"/>
      <c r="VJS88" s="190"/>
      <c r="VJT88" s="190"/>
      <c r="VJU88" s="190"/>
      <c r="VJV88" s="190"/>
      <c r="VJW88" s="190"/>
      <c r="VJX88" s="190"/>
      <c r="VJY88" s="190"/>
      <c r="VJZ88" s="190"/>
      <c r="VKA88" s="190"/>
      <c r="VKB88" s="190"/>
      <c r="VKC88" s="190"/>
      <c r="VKD88" s="190"/>
      <c r="VKE88" s="190"/>
      <c r="VKF88" s="190"/>
      <c r="VKG88" s="190"/>
      <c r="VKH88" s="190"/>
      <c r="VKI88" s="190"/>
      <c r="VKJ88" s="190"/>
      <c r="VKK88" s="190"/>
      <c r="VKL88" s="190"/>
      <c r="VKM88" s="190"/>
      <c r="VKN88" s="190"/>
      <c r="VKO88" s="190"/>
      <c r="VKP88" s="190"/>
      <c r="VKQ88" s="190"/>
      <c r="VKR88" s="190"/>
      <c r="VKS88" s="190"/>
      <c r="VKT88" s="190"/>
      <c r="VKU88" s="190"/>
      <c r="VKV88" s="190"/>
      <c r="VKW88" s="190"/>
      <c r="VKX88" s="190"/>
      <c r="VKY88" s="190"/>
      <c r="VKZ88" s="190"/>
      <c r="VLA88" s="190"/>
      <c r="VLB88" s="190"/>
      <c r="VLC88" s="190"/>
      <c r="VLD88" s="190"/>
      <c r="VLE88" s="190"/>
      <c r="VLF88" s="190"/>
      <c r="VLG88" s="190"/>
      <c r="VLH88" s="190"/>
      <c r="VLI88" s="190"/>
      <c r="VLJ88" s="190"/>
      <c r="VLK88" s="190"/>
      <c r="VLL88" s="190"/>
      <c r="VLM88" s="190"/>
      <c r="VLN88" s="190"/>
      <c r="VLO88" s="190"/>
      <c r="VLP88" s="190"/>
      <c r="VLQ88" s="190"/>
      <c r="VLR88" s="190"/>
      <c r="VLS88" s="190"/>
      <c r="VLT88" s="190"/>
      <c r="VLU88" s="190"/>
      <c r="VLV88" s="190"/>
      <c r="VLW88" s="190"/>
      <c r="VLX88" s="190"/>
      <c r="VLY88" s="190"/>
      <c r="VLZ88" s="190"/>
      <c r="VMA88" s="190"/>
      <c r="VMB88" s="190"/>
      <c r="VMC88" s="190"/>
      <c r="VMD88" s="190"/>
      <c r="VME88" s="190"/>
      <c r="VMF88" s="190"/>
      <c r="VMG88" s="190"/>
      <c r="VMH88" s="190"/>
      <c r="VMI88" s="190"/>
      <c r="VMJ88" s="190"/>
      <c r="VMK88" s="190"/>
      <c r="VML88" s="190"/>
      <c r="VMM88" s="190"/>
      <c r="VMN88" s="190"/>
      <c r="VMO88" s="190"/>
      <c r="VMP88" s="190"/>
      <c r="VMQ88" s="190"/>
      <c r="VMR88" s="190"/>
      <c r="VMS88" s="190"/>
      <c r="VMT88" s="190"/>
      <c r="VMU88" s="190"/>
      <c r="VMV88" s="190"/>
      <c r="VMW88" s="190"/>
      <c r="VMX88" s="190"/>
      <c r="VMY88" s="190"/>
      <c r="VMZ88" s="190"/>
      <c r="VNA88" s="190"/>
      <c r="VNB88" s="190"/>
      <c r="VNC88" s="190"/>
      <c r="VND88" s="190"/>
      <c r="VNE88" s="190"/>
      <c r="VNF88" s="190"/>
      <c r="VNG88" s="190"/>
      <c r="VNH88" s="190"/>
      <c r="VNI88" s="190"/>
      <c r="VNJ88" s="190"/>
      <c r="VNK88" s="190"/>
      <c r="VNL88" s="190"/>
      <c r="VNM88" s="190"/>
      <c r="VNN88" s="190"/>
      <c r="VNO88" s="190"/>
      <c r="VNP88" s="190"/>
      <c r="VNQ88" s="190"/>
      <c r="VNR88" s="190"/>
      <c r="VNS88" s="190"/>
      <c r="VNT88" s="190"/>
      <c r="VNU88" s="190"/>
      <c r="VNV88" s="190"/>
      <c r="VNW88" s="190"/>
      <c r="VNX88" s="190"/>
      <c r="VNY88" s="190"/>
      <c r="VNZ88" s="190"/>
      <c r="VOA88" s="190"/>
      <c r="VOB88" s="190"/>
      <c r="VOC88" s="190"/>
      <c r="VOD88" s="190"/>
      <c r="VOE88" s="190"/>
      <c r="VOF88" s="190"/>
      <c r="VOG88" s="190"/>
      <c r="VOH88" s="190"/>
      <c r="VOI88" s="190"/>
      <c r="VOJ88" s="190"/>
      <c r="VOK88" s="190"/>
      <c r="VOL88" s="190"/>
      <c r="VOM88" s="190"/>
      <c r="VON88" s="190"/>
      <c r="VOO88" s="190"/>
      <c r="VOP88" s="190"/>
      <c r="VOQ88" s="190"/>
      <c r="VOR88" s="190"/>
      <c r="VOS88" s="190"/>
      <c r="VOT88" s="190"/>
      <c r="VOU88" s="190"/>
      <c r="VOV88" s="190"/>
      <c r="VOW88" s="190"/>
      <c r="VOX88" s="190"/>
      <c r="VOY88" s="190"/>
      <c r="VOZ88" s="190"/>
      <c r="VPA88" s="190"/>
      <c r="VPB88" s="190"/>
      <c r="VPC88" s="190"/>
      <c r="VPD88" s="190"/>
      <c r="VPE88" s="190"/>
      <c r="VPF88" s="190"/>
      <c r="VPG88" s="190"/>
      <c r="VPH88" s="190"/>
      <c r="VPI88" s="190"/>
      <c r="VPJ88" s="190"/>
      <c r="VPK88" s="190"/>
      <c r="VPL88" s="190"/>
      <c r="VPM88" s="190"/>
      <c r="VPN88" s="190"/>
      <c r="VPO88" s="190"/>
      <c r="VPP88" s="190"/>
      <c r="VPQ88" s="190"/>
      <c r="VPR88" s="190"/>
      <c r="VPS88" s="190"/>
      <c r="VPT88" s="190"/>
      <c r="VPU88" s="190"/>
      <c r="VPV88" s="190"/>
      <c r="VPW88" s="190"/>
      <c r="VPX88" s="190"/>
      <c r="VPY88" s="190"/>
      <c r="VPZ88" s="190"/>
      <c r="VQA88" s="190"/>
      <c r="VQB88" s="190"/>
      <c r="VQC88" s="190"/>
      <c r="VQD88" s="190"/>
      <c r="VQE88" s="190"/>
      <c r="VQF88" s="190"/>
      <c r="VQG88" s="190"/>
      <c r="VQH88" s="190"/>
      <c r="VQI88" s="190"/>
      <c r="VQJ88" s="190"/>
      <c r="VQK88" s="190"/>
      <c r="VQL88" s="190"/>
      <c r="VQM88" s="190"/>
      <c r="VQN88" s="190"/>
      <c r="VQO88" s="190"/>
      <c r="VQP88" s="190"/>
      <c r="VQQ88" s="190"/>
      <c r="VQR88" s="190"/>
      <c r="VQS88" s="190"/>
      <c r="VQT88" s="190"/>
      <c r="VQU88" s="190"/>
      <c r="VQV88" s="190"/>
      <c r="VQW88" s="190"/>
      <c r="VQX88" s="190"/>
      <c r="VQY88" s="190"/>
      <c r="VQZ88" s="190"/>
      <c r="VRA88" s="190"/>
      <c r="VRB88" s="190"/>
      <c r="VRC88" s="190"/>
      <c r="VRD88" s="190"/>
      <c r="VRE88" s="190"/>
      <c r="VRF88" s="190"/>
      <c r="VRG88" s="190"/>
      <c r="VRH88" s="190"/>
      <c r="VRI88" s="190"/>
      <c r="VRJ88" s="190"/>
      <c r="VRK88" s="190"/>
      <c r="VRL88" s="190"/>
      <c r="VRM88" s="190"/>
      <c r="VRN88" s="190"/>
      <c r="VRO88" s="190"/>
      <c r="VRP88" s="190"/>
      <c r="VRQ88" s="190"/>
      <c r="VRR88" s="190"/>
      <c r="VRS88" s="190"/>
      <c r="VRT88" s="190"/>
      <c r="VRU88" s="190"/>
      <c r="VRV88" s="190"/>
      <c r="VRW88" s="190"/>
      <c r="VRX88" s="190"/>
      <c r="VRY88" s="190"/>
      <c r="VRZ88" s="190"/>
      <c r="VSA88" s="190"/>
      <c r="VSB88" s="190"/>
      <c r="VSC88" s="190"/>
      <c r="VSD88" s="190"/>
      <c r="VSE88" s="190"/>
      <c r="VSF88" s="190"/>
      <c r="VSG88" s="190"/>
      <c r="VSH88" s="190"/>
      <c r="VSI88" s="190"/>
      <c r="VSJ88" s="190"/>
      <c r="VSK88" s="190"/>
      <c r="VSL88" s="190"/>
      <c r="VSM88" s="190"/>
      <c r="VSN88" s="190"/>
      <c r="VSO88" s="190"/>
      <c r="VSP88" s="190"/>
      <c r="VSQ88" s="190"/>
      <c r="VSR88" s="190"/>
      <c r="VSS88" s="190"/>
      <c r="VST88" s="190"/>
      <c r="VSU88" s="190"/>
      <c r="VSV88" s="190"/>
      <c r="VSW88" s="190"/>
      <c r="VSX88" s="190"/>
      <c r="VSY88" s="190"/>
      <c r="VSZ88" s="190"/>
      <c r="VTA88" s="190"/>
      <c r="VTB88" s="190"/>
      <c r="VTC88" s="190"/>
      <c r="VTD88" s="190"/>
      <c r="VTE88" s="190"/>
      <c r="VTF88" s="190"/>
      <c r="VTG88" s="190"/>
      <c r="VTH88" s="190"/>
      <c r="VTI88" s="190"/>
      <c r="VTJ88" s="190"/>
      <c r="VTK88" s="190"/>
      <c r="VTL88" s="190"/>
      <c r="VTM88" s="190"/>
      <c r="VTN88" s="190"/>
      <c r="VTO88" s="190"/>
      <c r="VTP88" s="190"/>
      <c r="VTQ88" s="190"/>
      <c r="VTR88" s="190"/>
      <c r="VTS88" s="190"/>
      <c r="VTT88" s="190"/>
      <c r="VTU88" s="190"/>
      <c r="VTV88" s="190"/>
      <c r="VTW88" s="190"/>
      <c r="VTX88" s="190"/>
      <c r="VTY88" s="190"/>
      <c r="VTZ88" s="190"/>
      <c r="VUA88" s="190"/>
      <c r="VUB88" s="190"/>
      <c r="VUC88" s="190"/>
      <c r="VUD88" s="190"/>
      <c r="VUE88" s="190"/>
      <c r="VUF88" s="190"/>
      <c r="VUG88" s="190"/>
      <c r="VUH88" s="190"/>
      <c r="VUI88" s="190"/>
      <c r="VUJ88" s="190"/>
      <c r="VUK88" s="190"/>
      <c r="VUL88" s="190"/>
      <c r="VUM88" s="190"/>
      <c r="VUN88" s="190"/>
      <c r="VUO88" s="190"/>
      <c r="VUP88" s="190"/>
      <c r="VUQ88" s="190"/>
      <c r="VUR88" s="190"/>
      <c r="VUS88" s="190"/>
      <c r="VUT88" s="190"/>
      <c r="VUU88" s="190"/>
      <c r="VUV88" s="190"/>
      <c r="VUW88" s="190"/>
      <c r="VUX88" s="190"/>
      <c r="VUY88" s="190"/>
      <c r="VUZ88" s="190"/>
      <c r="VVA88" s="190"/>
      <c r="VVB88" s="190"/>
      <c r="VVC88" s="190"/>
      <c r="VVD88" s="190"/>
      <c r="VVE88" s="190"/>
      <c r="VVF88" s="190"/>
      <c r="VVG88" s="190"/>
      <c r="VVH88" s="190"/>
      <c r="VVI88" s="190"/>
      <c r="VVJ88" s="190"/>
      <c r="VVK88" s="190"/>
      <c r="VVL88" s="190"/>
      <c r="VVM88" s="190"/>
      <c r="VVN88" s="190"/>
      <c r="VVO88" s="190"/>
      <c r="VVP88" s="190"/>
      <c r="VVQ88" s="190"/>
      <c r="VVR88" s="190"/>
      <c r="VVS88" s="190"/>
      <c r="VVT88" s="190"/>
      <c r="VVU88" s="190"/>
      <c r="VVV88" s="190"/>
      <c r="VVW88" s="190"/>
      <c r="VVX88" s="190"/>
      <c r="VVY88" s="190"/>
      <c r="VVZ88" s="190"/>
      <c r="VWA88" s="190"/>
      <c r="VWB88" s="190"/>
      <c r="VWC88" s="190"/>
      <c r="VWD88" s="190"/>
      <c r="VWE88" s="190"/>
      <c r="VWF88" s="190"/>
      <c r="VWG88" s="190"/>
      <c r="VWH88" s="190"/>
      <c r="VWI88" s="190"/>
      <c r="VWJ88" s="190"/>
      <c r="VWK88" s="190"/>
      <c r="VWL88" s="190"/>
      <c r="VWM88" s="190"/>
      <c r="VWN88" s="190"/>
      <c r="VWO88" s="190"/>
      <c r="VWP88" s="190"/>
      <c r="VWQ88" s="190"/>
      <c r="VWR88" s="190"/>
      <c r="VWS88" s="190"/>
      <c r="VWT88" s="190"/>
      <c r="VWU88" s="190"/>
      <c r="VWV88" s="190"/>
      <c r="VWW88" s="190"/>
      <c r="VWX88" s="190"/>
      <c r="VWY88" s="190"/>
      <c r="VWZ88" s="190"/>
      <c r="VXA88" s="190"/>
      <c r="VXB88" s="190"/>
      <c r="VXC88" s="190"/>
      <c r="VXD88" s="190"/>
      <c r="VXE88" s="190"/>
      <c r="VXF88" s="190"/>
      <c r="VXG88" s="190"/>
      <c r="VXH88" s="190"/>
      <c r="VXI88" s="190"/>
      <c r="VXJ88" s="190"/>
      <c r="VXK88" s="190"/>
      <c r="VXL88" s="190"/>
      <c r="VXM88" s="190"/>
      <c r="VXN88" s="190"/>
      <c r="VXO88" s="190"/>
      <c r="VXP88" s="190"/>
      <c r="VXQ88" s="190"/>
      <c r="VXR88" s="190"/>
      <c r="VXS88" s="190"/>
      <c r="VXT88" s="190"/>
      <c r="VXU88" s="190"/>
      <c r="VXV88" s="190"/>
      <c r="VXW88" s="190"/>
      <c r="VXX88" s="190"/>
      <c r="VXY88" s="190"/>
      <c r="VXZ88" s="190"/>
      <c r="VYA88" s="190"/>
      <c r="VYB88" s="190"/>
      <c r="VYC88" s="190"/>
      <c r="VYD88" s="190"/>
      <c r="VYE88" s="190"/>
      <c r="VYF88" s="190"/>
      <c r="VYG88" s="190"/>
      <c r="VYH88" s="190"/>
      <c r="VYI88" s="190"/>
      <c r="VYJ88" s="190"/>
      <c r="VYK88" s="190"/>
      <c r="VYL88" s="190"/>
      <c r="VYM88" s="190"/>
      <c r="VYN88" s="190"/>
      <c r="VYO88" s="190"/>
      <c r="VYP88" s="190"/>
      <c r="VYQ88" s="190"/>
      <c r="VYR88" s="190"/>
      <c r="VYS88" s="190"/>
      <c r="VYT88" s="190"/>
      <c r="VYU88" s="190"/>
      <c r="VYV88" s="190"/>
      <c r="VYW88" s="190"/>
      <c r="VYX88" s="190"/>
      <c r="VYY88" s="190"/>
      <c r="VYZ88" s="190"/>
      <c r="VZA88" s="190"/>
      <c r="VZB88" s="190"/>
      <c r="VZC88" s="190"/>
      <c r="VZD88" s="190"/>
      <c r="VZE88" s="190"/>
      <c r="VZF88" s="190"/>
      <c r="VZG88" s="190"/>
      <c r="VZH88" s="190"/>
      <c r="VZI88" s="190"/>
      <c r="VZJ88" s="190"/>
      <c r="VZK88" s="190"/>
      <c r="VZL88" s="190"/>
      <c r="VZM88" s="190"/>
      <c r="VZN88" s="190"/>
      <c r="VZO88" s="190"/>
      <c r="VZP88" s="190"/>
      <c r="VZQ88" s="190"/>
      <c r="VZR88" s="190"/>
      <c r="VZS88" s="190"/>
      <c r="VZT88" s="190"/>
      <c r="VZU88" s="190"/>
      <c r="VZV88" s="190"/>
      <c r="VZW88" s="190"/>
      <c r="VZX88" s="190"/>
      <c r="VZY88" s="190"/>
      <c r="VZZ88" s="190"/>
      <c r="WAA88" s="190"/>
      <c r="WAB88" s="190"/>
      <c r="WAC88" s="190"/>
      <c r="WAD88" s="190"/>
      <c r="WAE88" s="190"/>
      <c r="WAF88" s="190"/>
      <c r="WAG88" s="190"/>
      <c r="WAH88" s="190"/>
      <c r="WAI88" s="190"/>
      <c r="WAJ88" s="190"/>
      <c r="WAK88" s="190"/>
      <c r="WAL88" s="190"/>
      <c r="WAM88" s="190"/>
      <c r="WAN88" s="190"/>
      <c r="WAO88" s="190"/>
      <c r="WAP88" s="190"/>
      <c r="WAQ88" s="190"/>
      <c r="WAR88" s="190"/>
      <c r="WAS88" s="190"/>
      <c r="WAT88" s="190"/>
      <c r="WAU88" s="190"/>
      <c r="WAV88" s="190"/>
      <c r="WAW88" s="190"/>
      <c r="WAX88" s="190"/>
      <c r="WAY88" s="190"/>
      <c r="WAZ88" s="190"/>
      <c r="WBA88" s="190"/>
      <c r="WBB88" s="190"/>
      <c r="WBC88" s="190"/>
      <c r="WBD88" s="190"/>
      <c r="WBE88" s="190"/>
      <c r="WBF88" s="190"/>
      <c r="WBG88" s="190"/>
      <c r="WBH88" s="190"/>
      <c r="WBI88" s="190"/>
      <c r="WBJ88" s="190"/>
      <c r="WBK88" s="190"/>
      <c r="WBL88" s="190"/>
      <c r="WBM88" s="190"/>
      <c r="WBN88" s="190"/>
      <c r="WBO88" s="190"/>
      <c r="WBP88" s="190"/>
      <c r="WBQ88" s="190"/>
      <c r="WBR88" s="190"/>
      <c r="WBS88" s="190"/>
      <c r="WBT88" s="190"/>
      <c r="WBU88" s="190"/>
      <c r="WBV88" s="190"/>
      <c r="WBW88" s="190"/>
      <c r="WBX88" s="190"/>
      <c r="WBY88" s="190"/>
      <c r="WBZ88" s="190"/>
      <c r="WCA88" s="190"/>
      <c r="WCB88" s="190"/>
      <c r="WCC88" s="190"/>
      <c r="WCD88" s="190"/>
      <c r="WCE88" s="190"/>
      <c r="WCF88" s="190"/>
      <c r="WCG88" s="190"/>
      <c r="WCH88" s="190"/>
      <c r="WCI88" s="190"/>
      <c r="WCJ88" s="190"/>
      <c r="WCK88" s="190"/>
      <c r="WCL88" s="190"/>
      <c r="WCM88" s="190"/>
      <c r="WCN88" s="190"/>
      <c r="WCO88" s="190"/>
      <c r="WCP88" s="190"/>
      <c r="WCQ88" s="190"/>
      <c r="WCR88" s="190"/>
      <c r="WCS88" s="190"/>
      <c r="WCT88" s="190"/>
      <c r="WCU88" s="190"/>
      <c r="WCV88" s="190"/>
      <c r="WCW88" s="190"/>
      <c r="WCX88" s="190"/>
      <c r="WCY88" s="190"/>
      <c r="WCZ88" s="190"/>
      <c r="WDA88" s="190"/>
      <c r="WDB88" s="190"/>
      <c r="WDC88" s="190"/>
      <c r="WDD88" s="190"/>
      <c r="WDE88" s="190"/>
      <c r="WDF88" s="190"/>
      <c r="WDG88" s="190"/>
      <c r="WDH88" s="190"/>
      <c r="WDI88" s="190"/>
      <c r="WDJ88" s="190"/>
      <c r="WDK88" s="190"/>
      <c r="WDL88" s="190"/>
      <c r="WDM88" s="190"/>
      <c r="WDN88" s="190"/>
      <c r="WDO88" s="190"/>
      <c r="WDP88" s="190"/>
      <c r="WDQ88" s="190"/>
      <c r="WDR88" s="190"/>
      <c r="WDS88" s="190"/>
      <c r="WDT88" s="190"/>
      <c r="WDU88" s="190"/>
      <c r="WDV88" s="190"/>
      <c r="WDW88" s="190"/>
      <c r="WDX88" s="190"/>
      <c r="WDY88" s="190"/>
      <c r="WDZ88" s="190"/>
      <c r="WEA88" s="190"/>
      <c r="WEB88" s="190"/>
      <c r="WEC88" s="190"/>
      <c r="WED88" s="190"/>
      <c r="WEE88" s="190"/>
      <c r="WEF88" s="190"/>
      <c r="WEG88" s="190"/>
      <c r="WEH88" s="190"/>
      <c r="WEI88" s="190"/>
      <c r="WEJ88" s="190"/>
      <c r="WEK88" s="190"/>
      <c r="WEL88" s="190"/>
      <c r="WEM88" s="190"/>
      <c r="WEN88" s="190"/>
      <c r="WEO88" s="190"/>
      <c r="WEP88" s="190"/>
      <c r="WEQ88" s="190"/>
      <c r="WER88" s="190"/>
      <c r="WES88" s="190"/>
      <c r="WET88" s="190"/>
      <c r="WEU88" s="190"/>
      <c r="WEV88" s="190"/>
      <c r="WEW88" s="190"/>
      <c r="WEX88" s="190"/>
      <c r="WEY88" s="190"/>
      <c r="WEZ88" s="190"/>
      <c r="WFA88" s="190"/>
      <c r="WFB88" s="190"/>
      <c r="WFC88" s="190"/>
      <c r="WFD88" s="190"/>
      <c r="WFE88" s="190"/>
      <c r="WFF88" s="190"/>
      <c r="WFG88" s="190"/>
      <c r="WFH88" s="190"/>
      <c r="WFI88" s="190"/>
      <c r="WFJ88" s="190"/>
      <c r="WFK88" s="190"/>
      <c r="WFL88" s="190"/>
      <c r="WFM88" s="190"/>
      <c r="WFN88" s="190"/>
      <c r="WFO88" s="190"/>
      <c r="WFP88" s="190"/>
      <c r="WFQ88" s="190"/>
      <c r="WFR88" s="190"/>
      <c r="WFS88" s="190"/>
      <c r="WFT88" s="190"/>
      <c r="WFU88" s="190"/>
      <c r="WFV88" s="190"/>
      <c r="WFW88" s="190"/>
      <c r="WFX88" s="190"/>
      <c r="WFY88" s="190"/>
      <c r="WFZ88" s="190"/>
      <c r="WGA88" s="190"/>
      <c r="WGB88" s="190"/>
      <c r="WGC88" s="190"/>
      <c r="WGD88" s="190"/>
      <c r="WGE88" s="190"/>
      <c r="WGF88" s="190"/>
      <c r="WGG88" s="190"/>
      <c r="WGH88" s="190"/>
      <c r="WGI88" s="190"/>
      <c r="WGJ88" s="190"/>
      <c r="WGK88" s="190"/>
      <c r="WGL88" s="190"/>
      <c r="WGM88" s="190"/>
      <c r="WGN88" s="190"/>
      <c r="WGO88" s="190"/>
      <c r="WGP88" s="190"/>
      <c r="WGQ88" s="190"/>
      <c r="WGR88" s="190"/>
      <c r="WGS88" s="190"/>
      <c r="WGT88" s="190"/>
      <c r="WGU88" s="190"/>
      <c r="WGV88" s="190"/>
      <c r="WGW88" s="190"/>
      <c r="WGX88" s="190"/>
      <c r="WGY88" s="190"/>
      <c r="WGZ88" s="190"/>
      <c r="WHA88" s="190"/>
      <c r="WHB88" s="190"/>
      <c r="WHC88" s="190"/>
      <c r="WHD88" s="190"/>
      <c r="WHE88" s="190"/>
      <c r="WHF88" s="190"/>
      <c r="WHG88" s="190"/>
      <c r="WHH88" s="190"/>
      <c r="WHI88" s="190"/>
      <c r="WHJ88" s="190"/>
      <c r="WHK88" s="190"/>
      <c r="WHL88" s="190"/>
      <c r="WHM88" s="190"/>
      <c r="WHN88" s="190"/>
      <c r="WHO88" s="190"/>
      <c r="WHP88" s="190"/>
      <c r="WHQ88" s="190"/>
      <c r="WHR88" s="190"/>
      <c r="WHS88" s="190"/>
      <c r="WHT88" s="190"/>
      <c r="WHU88" s="190"/>
      <c r="WHV88" s="190"/>
      <c r="WHW88" s="190"/>
      <c r="WHX88" s="190"/>
      <c r="WHY88" s="190"/>
      <c r="WHZ88" s="190"/>
      <c r="WIA88" s="190"/>
      <c r="WIB88" s="190"/>
      <c r="WIC88" s="190"/>
      <c r="WID88" s="190"/>
      <c r="WIE88" s="190"/>
      <c r="WIF88" s="190"/>
      <c r="WIG88" s="190"/>
      <c r="WIH88" s="190"/>
      <c r="WII88" s="190"/>
      <c r="WIJ88" s="190"/>
      <c r="WIK88" s="190"/>
      <c r="WIL88" s="190"/>
      <c r="WIM88" s="190"/>
      <c r="WIN88" s="190"/>
      <c r="WIO88" s="190"/>
      <c r="WIP88" s="190"/>
      <c r="WIQ88" s="190"/>
      <c r="WIR88" s="190"/>
      <c r="WIS88" s="190"/>
      <c r="WIT88" s="190"/>
      <c r="WIU88" s="190"/>
      <c r="WIV88" s="190"/>
      <c r="WIW88" s="190"/>
      <c r="WIX88" s="190"/>
      <c r="WIY88" s="190"/>
      <c r="WIZ88" s="190"/>
      <c r="WJA88" s="190"/>
      <c r="WJB88" s="190"/>
      <c r="WJC88" s="190"/>
      <c r="WJD88" s="190"/>
      <c r="WJE88" s="190"/>
      <c r="WJF88" s="190"/>
      <c r="WJG88" s="190"/>
      <c r="WJH88" s="190"/>
      <c r="WJI88" s="190"/>
      <c r="WJJ88" s="190"/>
      <c r="WJK88" s="190"/>
      <c r="WJL88" s="190"/>
      <c r="WJM88" s="190"/>
      <c r="WJN88" s="190"/>
      <c r="WJO88" s="190"/>
      <c r="WJP88" s="190"/>
      <c r="WJQ88" s="190"/>
      <c r="WJR88" s="190"/>
      <c r="WJS88" s="190"/>
      <c r="WJT88" s="190"/>
      <c r="WJU88" s="190"/>
      <c r="WJV88" s="190"/>
      <c r="WJW88" s="190"/>
      <c r="WJX88" s="190"/>
      <c r="WJY88" s="190"/>
      <c r="WJZ88" s="190"/>
      <c r="WKA88" s="190"/>
      <c r="WKB88" s="190"/>
      <c r="WKC88" s="190"/>
      <c r="WKD88" s="190"/>
      <c r="WKE88" s="190"/>
      <c r="WKF88" s="190"/>
      <c r="WKG88" s="190"/>
      <c r="WKH88" s="190"/>
      <c r="WKI88" s="190"/>
      <c r="WKJ88" s="190"/>
      <c r="WKK88" s="190"/>
      <c r="WKL88" s="190"/>
      <c r="WKM88" s="190"/>
      <c r="WKN88" s="190"/>
      <c r="WKO88" s="190"/>
      <c r="WKP88" s="190"/>
      <c r="WKQ88" s="190"/>
      <c r="WKR88" s="190"/>
      <c r="WKS88" s="190"/>
      <c r="WKT88" s="190"/>
      <c r="WKU88" s="190"/>
      <c r="WKV88" s="190"/>
      <c r="WKW88" s="190"/>
      <c r="WKX88" s="190"/>
      <c r="WKY88" s="190"/>
      <c r="WKZ88" s="190"/>
      <c r="WLA88" s="190"/>
      <c r="WLB88" s="190"/>
      <c r="WLC88" s="190"/>
      <c r="WLD88" s="190"/>
      <c r="WLE88" s="190"/>
      <c r="WLF88" s="190"/>
      <c r="WLG88" s="190"/>
      <c r="WLH88" s="190"/>
      <c r="WLI88" s="190"/>
      <c r="WLJ88" s="190"/>
      <c r="WLK88" s="190"/>
      <c r="WLL88" s="190"/>
      <c r="WLM88" s="190"/>
      <c r="WLN88" s="190"/>
      <c r="WLO88" s="190"/>
      <c r="WLP88" s="190"/>
      <c r="WLQ88" s="190"/>
      <c r="WLR88" s="190"/>
      <c r="WLS88" s="190"/>
      <c r="WLT88" s="190"/>
      <c r="WLU88" s="190"/>
      <c r="WLV88" s="190"/>
      <c r="WLW88" s="190"/>
      <c r="WLX88" s="190"/>
      <c r="WLY88" s="190"/>
      <c r="WLZ88" s="190"/>
      <c r="WMA88" s="190"/>
      <c r="WMB88" s="190"/>
      <c r="WMC88" s="190"/>
      <c r="WMD88" s="190"/>
      <c r="WME88" s="190"/>
      <c r="WMF88" s="190"/>
      <c r="WMG88" s="190"/>
      <c r="WMH88" s="190"/>
      <c r="WMI88" s="190"/>
      <c r="WMJ88" s="190"/>
      <c r="WMK88" s="190"/>
      <c r="WML88" s="190"/>
      <c r="WMM88" s="190"/>
      <c r="WMN88" s="190"/>
      <c r="WMO88" s="190"/>
      <c r="WMP88" s="190"/>
      <c r="WMQ88" s="190"/>
      <c r="WMR88" s="190"/>
      <c r="WMS88" s="190"/>
      <c r="WMT88" s="190"/>
      <c r="WMU88" s="190"/>
      <c r="WMV88" s="190"/>
      <c r="WMW88" s="190"/>
      <c r="WMX88" s="190"/>
      <c r="WMY88" s="190"/>
      <c r="WMZ88" s="190"/>
      <c r="WNA88" s="190"/>
      <c r="WNB88" s="190"/>
      <c r="WNC88" s="190"/>
      <c r="WND88" s="190"/>
      <c r="WNE88" s="190"/>
      <c r="WNF88" s="190"/>
      <c r="WNG88" s="190"/>
      <c r="WNH88" s="190"/>
      <c r="WNI88" s="190"/>
      <c r="WNJ88" s="190"/>
      <c r="WNK88" s="190"/>
      <c r="WNL88" s="190"/>
      <c r="WNM88" s="190"/>
      <c r="WNN88" s="190"/>
      <c r="WNO88" s="190"/>
      <c r="WNP88" s="190"/>
      <c r="WNQ88" s="190"/>
      <c r="WNR88" s="190"/>
      <c r="WNS88" s="190"/>
      <c r="WNT88" s="190"/>
      <c r="WNU88" s="190"/>
      <c r="WNV88" s="190"/>
      <c r="WNW88" s="190"/>
      <c r="WNX88" s="190"/>
      <c r="WNY88" s="190"/>
      <c r="WNZ88" s="190"/>
      <c r="WOA88" s="190"/>
      <c r="WOB88" s="190"/>
      <c r="WOC88" s="190"/>
      <c r="WOD88" s="190"/>
      <c r="WOE88" s="190"/>
      <c r="WOF88" s="190"/>
      <c r="WOG88" s="190"/>
      <c r="WOH88" s="190"/>
      <c r="WOI88" s="190"/>
      <c r="WOJ88" s="190"/>
      <c r="WOK88" s="190"/>
      <c r="WOL88" s="190"/>
      <c r="WOM88" s="190"/>
      <c r="WON88" s="190"/>
      <c r="WOO88" s="190"/>
      <c r="WOP88" s="190"/>
      <c r="WOQ88" s="190"/>
      <c r="WOR88" s="190"/>
      <c r="WOS88" s="190"/>
      <c r="WOT88" s="190"/>
      <c r="WOU88" s="190"/>
      <c r="WOV88" s="190"/>
      <c r="WOW88" s="190"/>
      <c r="WOX88" s="190"/>
      <c r="WOY88" s="190"/>
      <c r="WOZ88" s="190"/>
      <c r="WPA88" s="190"/>
      <c r="WPB88" s="190"/>
      <c r="WPC88" s="190"/>
      <c r="WPD88" s="190"/>
      <c r="WPE88" s="190"/>
      <c r="WPF88" s="190"/>
      <c r="WPG88" s="190"/>
      <c r="WPH88" s="190"/>
      <c r="WPI88" s="190"/>
      <c r="WPJ88" s="190"/>
      <c r="WPK88" s="190"/>
      <c r="WPL88" s="190"/>
      <c r="WPM88" s="190"/>
      <c r="WPN88" s="190"/>
      <c r="WPO88" s="190"/>
      <c r="WPP88" s="190"/>
      <c r="WPQ88" s="190"/>
      <c r="WPR88" s="190"/>
      <c r="WPS88" s="190"/>
      <c r="WPT88" s="190"/>
      <c r="WPU88" s="190"/>
      <c r="WPV88" s="190"/>
      <c r="WPW88" s="190"/>
      <c r="WPX88" s="190"/>
      <c r="WPY88" s="190"/>
      <c r="WPZ88" s="190"/>
      <c r="WQA88" s="190"/>
      <c r="WQB88" s="190"/>
      <c r="WQC88" s="190"/>
      <c r="WQD88" s="190"/>
      <c r="WQE88" s="190"/>
      <c r="WQF88" s="190"/>
      <c r="WQG88" s="190"/>
      <c r="WQH88" s="190"/>
      <c r="WQI88" s="190"/>
      <c r="WQJ88" s="190"/>
      <c r="WQK88" s="190"/>
      <c r="WQL88" s="190"/>
      <c r="WQM88" s="190"/>
      <c r="WQN88" s="190"/>
      <c r="WQO88" s="190"/>
      <c r="WQP88" s="190"/>
      <c r="WQQ88" s="190"/>
      <c r="WQR88" s="190"/>
      <c r="WQS88" s="190"/>
      <c r="WQT88" s="190"/>
      <c r="WQU88" s="190"/>
      <c r="WQV88" s="190"/>
      <c r="WQW88" s="190"/>
      <c r="WQX88" s="190"/>
      <c r="WQY88" s="190"/>
      <c r="WQZ88" s="190"/>
      <c r="WRA88" s="190"/>
      <c r="WRB88" s="190"/>
      <c r="WRC88" s="190"/>
      <c r="WRD88" s="190"/>
      <c r="WRE88" s="190"/>
      <c r="WRF88" s="190"/>
      <c r="WRG88" s="190"/>
      <c r="WRH88" s="190"/>
      <c r="WRI88" s="190"/>
      <c r="WRJ88" s="190"/>
      <c r="WRK88" s="190"/>
      <c r="WRL88" s="190"/>
      <c r="WRM88" s="190"/>
      <c r="WRN88" s="190"/>
      <c r="WRO88" s="190"/>
      <c r="WRP88" s="190"/>
      <c r="WRQ88" s="190"/>
      <c r="WRR88" s="190"/>
      <c r="WRS88" s="190"/>
      <c r="WRT88" s="190"/>
      <c r="WRU88" s="190"/>
      <c r="WRV88" s="190"/>
      <c r="WRW88" s="190"/>
      <c r="WRX88" s="190"/>
      <c r="WRY88" s="190"/>
      <c r="WRZ88" s="190"/>
      <c r="WSA88" s="190"/>
      <c r="WSB88" s="190"/>
      <c r="WSC88" s="190"/>
      <c r="WSD88" s="190"/>
      <c r="WSE88" s="190"/>
      <c r="WSF88" s="190"/>
      <c r="WSG88" s="190"/>
      <c r="WSH88" s="190"/>
      <c r="WSI88" s="190"/>
      <c r="WSJ88" s="190"/>
      <c r="WSK88" s="190"/>
      <c r="WSL88" s="190"/>
      <c r="WSM88" s="190"/>
      <c r="WSN88" s="190"/>
      <c r="WSO88" s="190"/>
      <c r="WSP88" s="190"/>
      <c r="WSQ88" s="190"/>
      <c r="WSR88" s="190"/>
      <c r="WSS88" s="190"/>
      <c r="WST88" s="190"/>
      <c r="WSU88" s="190"/>
      <c r="WSV88" s="190"/>
      <c r="WSW88" s="190"/>
      <c r="WSX88" s="190"/>
      <c r="WSY88" s="190"/>
      <c r="WSZ88" s="190"/>
      <c r="WTA88" s="190"/>
      <c r="WTB88" s="190"/>
      <c r="WTC88" s="190"/>
      <c r="WTD88" s="190"/>
      <c r="WTE88" s="190"/>
      <c r="WTF88" s="190"/>
      <c r="WTG88" s="190"/>
      <c r="WTH88" s="190"/>
      <c r="WTI88" s="190"/>
      <c r="WTJ88" s="190"/>
      <c r="WTK88" s="190"/>
      <c r="WTL88" s="190"/>
      <c r="WTM88" s="190"/>
      <c r="WTN88" s="190"/>
      <c r="WTO88" s="190"/>
      <c r="WTP88" s="190"/>
      <c r="WTQ88" s="190"/>
      <c r="WTR88" s="190"/>
      <c r="WTS88" s="190"/>
      <c r="WTT88" s="190"/>
      <c r="WTU88" s="190"/>
      <c r="WTV88" s="190"/>
      <c r="WTW88" s="190"/>
      <c r="WTX88" s="190"/>
      <c r="WTY88" s="190"/>
      <c r="WTZ88" s="190"/>
      <c r="WUA88" s="190"/>
      <c r="WUB88" s="190"/>
      <c r="WUC88" s="190"/>
      <c r="WUD88" s="190"/>
      <c r="WUE88" s="190"/>
      <c r="WUF88" s="190"/>
      <c r="WUG88" s="190"/>
      <c r="WUH88" s="190"/>
      <c r="WUI88" s="190"/>
      <c r="WUJ88" s="190"/>
      <c r="WUK88" s="190"/>
      <c r="WUL88" s="190"/>
      <c r="WUM88" s="190"/>
      <c r="WUN88" s="190"/>
      <c r="WUO88" s="190"/>
      <c r="WUP88" s="190"/>
      <c r="WUQ88" s="190"/>
      <c r="WUR88" s="190"/>
      <c r="WUS88" s="190"/>
      <c r="WUT88" s="190"/>
      <c r="WUU88" s="190"/>
      <c r="WUV88" s="190"/>
      <c r="WUW88" s="190"/>
      <c r="WUX88" s="190"/>
      <c r="WUY88" s="190"/>
      <c r="WUZ88" s="190"/>
      <c r="WVA88" s="190"/>
      <c r="WVB88" s="190"/>
      <c r="WVC88" s="190"/>
      <c r="WVD88" s="190"/>
      <c r="WVE88" s="190"/>
      <c r="WVF88" s="190"/>
      <c r="WVG88" s="190"/>
      <c r="WVH88" s="190"/>
      <c r="WVI88" s="190"/>
      <c r="WVJ88" s="190"/>
      <c r="WVK88" s="190"/>
      <c r="WVL88" s="190"/>
      <c r="WVM88" s="190"/>
      <c r="WVN88" s="190"/>
      <c r="WVO88" s="190"/>
      <c r="WVP88" s="190"/>
      <c r="WVQ88" s="190"/>
      <c r="WVR88" s="190"/>
      <c r="WVS88" s="190"/>
      <c r="WVT88" s="190"/>
      <c r="WVU88" s="190"/>
      <c r="WVV88" s="190"/>
      <c r="WVW88" s="190"/>
      <c r="WVX88" s="190"/>
      <c r="WVY88" s="190"/>
      <c r="WVZ88" s="190"/>
      <c r="WWA88" s="190"/>
      <c r="WWB88" s="190"/>
      <c r="WWC88" s="190"/>
      <c r="WWD88" s="190"/>
      <c r="WWE88" s="190"/>
      <c r="WWF88" s="190"/>
      <c r="WWG88" s="190"/>
      <c r="WWH88" s="190"/>
      <c r="WWI88" s="190"/>
      <c r="WWJ88" s="190"/>
      <c r="WWK88" s="190"/>
      <c r="WWL88" s="190"/>
      <c r="WWM88" s="190"/>
      <c r="WWN88" s="190"/>
      <c r="WWO88" s="190"/>
      <c r="WWP88" s="190"/>
      <c r="WWQ88" s="190"/>
      <c r="WWR88" s="190"/>
      <c r="WWS88" s="190"/>
      <c r="WWT88" s="190"/>
      <c r="WWU88" s="190"/>
      <c r="WWV88" s="190"/>
      <c r="WWW88" s="190"/>
      <c r="WWX88" s="190"/>
      <c r="WWY88" s="190"/>
      <c r="WWZ88" s="190"/>
      <c r="WXA88" s="190"/>
      <c r="WXB88" s="190"/>
      <c r="WXC88" s="190"/>
      <c r="WXD88" s="190"/>
      <c r="WXE88" s="190"/>
      <c r="WXF88" s="190"/>
      <c r="WXG88" s="190"/>
      <c r="WXH88" s="190"/>
      <c r="WXI88" s="190"/>
      <c r="WXJ88" s="190"/>
      <c r="WXK88" s="190"/>
      <c r="WXL88" s="190"/>
      <c r="WXM88" s="190"/>
      <c r="WXN88" s="190"/>
      <c r="WXO88" s="190"/>
      <c r="WXP88" s="190"/>
      <c r="WXQ88" s="190"/>
      <c r="WXR88" s="190"/>
      <c r="WXS88" s="190"/>
      <c r="WXT88" s="190"/>
      <c r="WXU88" s="190"/>
      <c r="WXV88" s="190"/>
      <c r="WXW88" s="190"/>
      <c r="WXX88" s="190"/>
      <c r="WXY88" s="190"/>
      <c r="WXZ88" s="190"/>
      <c r="WYA88" s="190"/>
      <c r="WYB88" s="190"/>
      <c r="WYC88" s="190"/>
      <c r="WYD88" s="190"/>
      <c r="WYE88" s="190"/>
      <c r="WYF88" s="190"/>
      <c r="WYG88" s="190"/>
      <c r="WYH88" s="190"/>
      <c r="WYI88" s="190"/>
      <c r="WYJ88" s="190"/>
      <c r="WYK88" s="190"/>
      <c r="WYL88" s="190"/>
      <c r="WYM88" s="190"/>
      <c r="WYN88" s="190"/>
      <c r="WYO88" s="190"/>
      <c r="WYP88" s="190"/>
      <c r="WYQ88" s="190"/>
      <c r="WYR88" s="190"/>
      <c r="WYS88" s="190"/>
      <c r="WYT88" s="190"/>
      <c r="WYU88" s="190"/>
      <c r="WYV88" s="190"/>
      <c r="WYW88" s="190"/>
      <c r="WYX88" s="190"/>
      <c r="WYY88" s="190"/>
      <c r="WYZ88" s="190"/>
      <c r="WZA88" s="190"/>
      <c r="WZB88" s="190"/>
      <c r="WZC88" s="190"/>
      <c r="WZD88" s="190"/>
      <c r="WZE88" s="190"/>
      <c r="WZF88" s="190"/>
      <c r="WZG88" s="190"/>
      <c r="WZH88" s="190"/>
      <c r="WZI88" s="190"/>
      <c r="WZJ88" s="190"/>
      <c r="WZK88" s="190"/>
      <c r="WZL88" s="190"/>
      <c r="WZM88" s="190"/>
      <c r="WZN88" s="190"/>
      <c r="WZO88" s="190"/>
      <c r="WZP88" s="190"/>
      <c r="WZQ88" s="190"/>
      <c r="WZR88" s="190"/>
      <c r="WZS88" s="190"/>
      <c r="WZT88" s="190"/>
      <c r="WZU88" s="190"/>
      <c r="WZV88" s="190"/>
      <c r="WZW88" s="190"/>
      <c r="WZX88" s="190"/>
      <c r="WZY88" s="190"/>
      <c r="WZZ88" s="190"/>
      <c r="XAA88" s="190"/>
      <c r="XAB88" s="190"/>
      <c r="XAC88" s="190"/>
      <c r="XAD88" s="190"/>
      <c r="XAE88" s="190"/>
      <c r="XAF88" s="190"/>
      <c r="XAG88" s="190"/>
      <c r="XAH88" s="190"/>
      <c r="XAI88" s="190"/>
      <c r="XAJ88" s="190"/>
      <c r="XAK88" s="190"/>
      <c r="XAL88" s="190"/>
      <c r="XAM88" s="190"/>
      <c r="XAN88" s="190"/>
      <c r="XAO88" s="190"/>
      <c r="XAP88" s="190"/>
      <c r="XAQ88" s="190"/>
      <c r="XAR88" s="190"/>
      <c r="XAS88" s="190"/>
      <c r="XAT88" s="190"/>
      <c r="XAU88" s="190"/>
      <c r="XAV88" s="190"/>
      <c r="XAW88" s="190"/>
      <c r="XAX88" s="190"/>
      <c r="XAY88" s="190"/>
      <c r="XAZ88" s="190"/>
      <c r="XBA88" s="190"/>
      <c r="XBB88" s="190"/>
      <c r="XBC88" s="190"/>
      <c r="XBD88" s="190"/>
      <c r="XBE88" s="190"/>
      <c r="XBF88" s="190"/>
      <c r="XBG88" s="190"/>
      <c r="XBH88" s="190"/>
      <c r="XBI88" s="190"/>
      <c r="XBJ88" s="190"/>
      <c r="XBK88" s="190"/>
      <c r="XBL88" s="190"/>
      <c r="XBM88" s="190"/>
      <c r="XBN88" s="190"/>
      <c r="XBO88" s="190"/>
      <c r="XBP88" s="190"/>
      <c r="XBQ88" s="190"/>
      <c r="XBR88" s="190"/>
      <c r="XBS88" s="190"/>
      <c r="XBT88" s="190"/>
      <c r="XBU88" s="190"/>
      <c r="XBV88" s="190"/>
      <c r="XBW88" s="190"/>
      <c r="XBX88" s="190"/>
      <c r="XBY88" s="190"/>
      <c r="XBZ88" s="190"/>
      <c r="XCA88" s="190"/>
      <c r="XCB88" s="190"/>
      <c r="XCC88" s="190"/>
      <c r="XCD88" s="190"/>
      <c r="XCE88" s="190"/>
      <c r="XCF88" s="190"/>
      <c r="XCG88" s="190"/>
      <c r="XCH88" s="190"/>
      <c r="XCI88" s="190"/>
      <c r="XCJ88" s="190"/>
      <c r="XCK88" s="190"/>
      <c r="XCL88" s="190"/>
      <c r="XCM88" s="190"/>
      <c r="XCN88" s="190"/>
      <c r="XCO88" s="190"/>
      <c r="XCP88" s="190"/>
      <c r="XCQ88" s="190"/>
      <c r="XCR88" s="190"/>
      <c r="XCS88" s="190"/>
      <c r="XCT88" s="190"/>
      <c r="XCU88" s="190"/>
      <c r="XCV88" s="190"/>
      <c r="XCW88" s="190"/>
      <c r="XCX88" s="190"/>
      <c r="XCY88" s="190"/>
      <c r="XCZ88" s="190"/>
      <c r="XDA88" s="190"/>
      <c r="XDB88" s="190"/>
      <c r="XDC88" s="190"/>
      <c r="XDD88" s="190"/>
      <c r="XDE88" s="190"/>
      <c r="XDF88" s="190"/>
      <c r="XDG88" s="190"/>
      <c r="XDH88" s="190"/>
      <c r="XDI88" s="190"/>
      <c r="XDJ88" s="190"/>
      <c r="XDK88" s="190"/>
      <c r="XDL88" s="190"/>
      <c r="XDM88" s="190"/>
      <c r="XDN88" s="190"/>
      <c r="XDO88" s="190"/>
      <c r="XDP88" s="190"/>
      <c r="XDQ88" s="190"/>
      <c r="XDR88" s="190"/>
      <c r="XDS88" s="190"/>
      <c r="XDT88" s="190"/>
      <c r="XDU88" s="190"/>
      <c r="XDV88" s="190"/>
      <c r="XDW88" s="190"/>
      <c r="XDX88" s="190"/>
      <c r="XDY88" s="190"/>
      <c r="XDZ88" s="190"/>
      <c r="XEA88" s="190"/>
      <c r="XEB88" s="190"/>
      <c r="XEC88" s="190"/>
      <c r="XED88" s="190"/>
      <c r="XEE88" s="190"/>
      <c r="XEF88" s="190"/>
      <c r="XEG88" s="190"/>
      <c r="XEH88" s="190"/>
      <c r="XEI88" s="190"/>
      <c r="XEJ88" s="190"/>
      <c r="XEK88" s="190"/>
      <c r="XEL88" s="190"/>
      <c r="XEM88" s="190"/>
      <c r="XEN88" s="190"/>
      <c r="XEO88" s="190"/>
      <c r="XEP88" s="190"/>
      <c r="XEQ88" s="190"/>
      <c r="XER88" s="190"/>
      <c r="XES88" s="190"/>
      <c r="XET88" s="190"/>
      <c r="XEU88" s="190"/>
      <c r="XEV88" s="190"/>
      <c r="XEW88" s="190"/>
      <c r="XEX88" s="190"/>
      <c r="XEY88" s="190"/>
      <c r="XEZ88" s="190"/>
      <c r="XFA88" s="190"/>
      <c r="XFB88" s="190"/>
      <c r="XFC88" s="190"/>
      <c r="XFD88" s="190"/>
    </row>
    <row r="89" spans="3:16384" s="142" customFormat="1">
      <c r="C89" s="41"/>
      <c r="G89" s="39"/>
      <c r="H89" s="190"/>
      <c r="I89" s="191" t="str">
        <f t="shared" si="2"/>
        <v>4888IBC SM06</v>
      </c>
      <c r="J89" s="81">
        <v>4888</v>
      </c>
      <c r="K89" s="79" t="s">
        <v>660</v>
      </c>
      <c r="L89" s="80">
        <v>12.12</v>
      </c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0"/>
      <c r="AM89" s="190"/>
      <c r="AN89" s="190"/>
      <c r="AO89" s="190"/>
      <c r="AP89" s="190"/>
      <c r="AQ89" s="190"/>
      <c r="AR89" s="190"/>
      <c r="AS89" s="190"/>
      <c r="AT89" s="190"/>
      <c r="AU89" s="190"/>
      <c r="AV89" s="190"/>
      <c r="AW89" s="190"/>
      <c r="AX89" s="190"/>
      <c r="AY89" s="190"/>
      <c r="AZ89" s="190"/>
      <c r="BA89" s="190"/>
      <c r="BB89" s="190"/>
      <c r="BC89" s="190"/>
      <c r="BD89" s="190"/>
      <c r="BE89" s="190"/>
      <c r="BF89" s="190"/>
      <c r="BG89" s="190"/>
      <c r="BH89" s="190"/>
      <c r="BI89" s="190"/>
      <c r="BJ89" s="190"/>
      <c r="BK89" s="190"/>
      <c r="BL89" s="190"/>
      <c r="BM89" s="190"/>
      <c r="BN89" s="190"/>
      <c r="BO89" s="190"/>
      <c r="BP89" s="190"/>
      <c r="BQ89" s="190"/>
      <c r="BR89" s="190"/>
      <c r="BS89" s="190"/>
      <c r="BT89" s="190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190"/>
      <c r="CO89" s="190"/>
      <c r="CP89" s="190"/>
      <c r="CQ89" s="190"/>
      <c r="CR89" s="190"/>
      <c r="CS89" s="190"/>
      <c r="CT89" s="190"/>
      <c r="CU89" s="190"/>
      <c r="CV89" s="190"/>
      <c r="CW89" s="190"/>
      <c r="CX89" s="190"/>
      <c r="CY89" s="190"/>
      <c r="CZ89" s="190"/>
      <c r="DA89" s="190"/>
      <c r="DB89" s="190"/>
      <c r="DC89" s="190"/>
      <c r="DD89" s="190"/>
      <c r="DE89" s="190"/>
      <c r="DF89" s="190"/>
      <c r="DG89" s="190"/>
      <c r="DH89" s="190"/>
      <c r="DI89" s="190"/>
      <c r="DJ89" s="190"/>
      <c r="DK89" s="190"/>
      <c r="DL89" s="190"/>
      <c r="DM89" s="190"/>
      <c r="DN89" s="190"/>
      <c r="DO89" s="190"/>
      <c r="DP89" s="190"/>
      <c r="DQ89" s="190"/>
      <c r="DR89" s="190"/>
      <c r="DS89" s="190"/>
      <c r="DT89" s="190"/>
      <c r="DU89" s="190"/>
      <c r="DV89" s="190"/>
      <c r="DW89" s="190"/>
      <c r="DX89" s="190"/>
      <c r="DY89" s="190"/>
      <c r="DZ89" s="190"/>
      <c r="EA89" s="190"/>
      <c r="EB89" s="190"/>
      <c r="EC89" s="190"/>
      <c r="ED89" s="190"/>
      <c r="EE89" s="190"/>
      <c r="EF89" s="190"/>
      <c r="EG89" s="190"/>
      <c r="EH89" s="190"/>
      <c r="EI89" s="190"/>
      <c r="EJ89" s="190"/>
      <c r="EK89" s="190"/>
      <c r="EL89" s="190"/>
      <c r="EM89" s="190"/>
      <c r="EN89" s="190"/>
      <c r="EO89" s="190"/>
      <c r="EP89" s="190"/>
      <c r="EQ89" s="190"/>
      <c r="ER89" s="190"/>
      <c r="ES89" s="190"/>
      <c r="ET89" s="190"/>
      <c r="EU89" s="190"/>
      <c r="EV89" s="190"/>
      <c r="EW89" s="190"/>
      <c r="EX89" s="190"/>
      <c r="EY89" s="190"/>
      <c r="EZ89" s="190"/>
      <c r="FA89" s="190"/>
      <c r="FB89" s="190"/>
      <c r="FC89" s="190"/>
      <c r="FD89" s="190"/>
      <c r="FE89" s="190"/>
      <c r="FF89" s="190"/>
      <c r="FG89" s="190"/>
      <c r="FH89" s="190"/>
      <c r="FI89" s="190"/>
      <c r="FJ89" s="190"/>
      <c r="FK89" s="190"/>
      <c r="FL89" s="190"/>
      <c r="FM89" s="190"/>
      <c r="FN89" s="190"/>
      <c r="FO89" s="190"/>
      <c r="FP89" s="190"/>
      <c r="FQ89" s="190"/>
      <c r="FR89" s="190"/>
      <c r="FS89" s="190"/>
      <c r="FT89" s="190"/>
      <c r="FU89" s="190"/>
      <c r="FV89" s="190"/>
      <c r="FW89" s="190"/>
      <c r="FX89" s="190"/>
      <c r="FY89" s="190"/>
      <c r="FZ89" s="190"/>
      <c r="GA89" s="190"/>
      <c r="GB89" s="190"/>
      <c r="GC89" s="190"/>
      <c r="GD89" s="190"/>
      <c r="GE89" s="190"/>
      <c r="GF89" s="190"/>
      <c r="GG89" s="190"/>
      <c r="GH89" s="190"/>
      <c r="GI89" s="190"/>
      <c r="GJ89" s="190"/>
      <c r="GK89" s="190"/>
      <c r="GL89" s="190"/>
      <c r="GM89" s="190"/>
      <c r="GN89" s="190"/>
      <c r="GO89" s="190"/>
      <c r="GP89" s="190"/>
      <c r="GQ89" s="190"/>
      <c r="GR89" s="190"/>
      <c r="GS89" s="190"/>
      <c r="GT89" s="190"/>
      <c r="GU89" s="190"/>
      <c r="GV89" s="190"/>
      <c r="GW89" s="190"/>
      <c r="GX89" s="190"/>
      <c r="GY89" s="190"/>
      <c r="GZ89" s="190"/>
      <c r="HA89" s="190"/>
      <c r="HB89" s="190"/>
      <c r="HC89" s="190"/>
      <c r="HD89" s="190"/>
      <c r="HE89" s="190"/>
      <c r="HF89" s="190"/>
      <c r="HG89" s="190"/>
      <c r="HH89" s="190"/>
      <c r="HI89" s="190"/>
      <c r="HJ89" s="190"/>
      <c r="HK89" s="190"/>
      <c r="HL89" s="190"/>
      <c r="HM89" s="190"/>
      <c r="HN89" s="190"/>
      <c r="HO89" s="190"/>
      <c r="HP89" s="190"/>
      <c r="HQ89" s="190"/>
      <c r="HR89" s="190"/>
      <c r="HS89" s="190"/>
      <c r="HT89" s="190"/>
      <c r="HU89" s="190"/>
      <c r="HV89" s="190"/>
      <c r="HW89" s="190"/>
      <c r="HX89" s="190"/>
      <c r="HY89" s="190"/>
      <c r="HZ89" s="190"/>
      <c r="IA89" s="190"/>
      <c r="IB89" s="190"/>
      <c r="IC89" s="190"/>
      <c r="ID89" s="190"/>
      <c r="IE89" s="190"/>
      <c r="IF89" s="190"/>
      <c r="IG89" s="190"/>
      <c r="IH89" s="190"/>
      <c r="II89" s="190"/>
      <c r="IJ89" s="190"/>
      <c r="IK89" s="190"/>
      <c r="IL89" s="190"/>
      <c r="IM89" s="190"/>
      <c r="IN89" s="190"/>
      <c r="IO89" s="190"/>
      <c r="IP89" s="190"/>
      <c r="IQ89" s="190"/>
      <c r="IR89" s="190"/>
      <c r="IS89" s="190"/>
      <c r="IT89" s="190"/>
      <c r="IU89" s="190"/>
      <c r="IV89" s="190"/>
      <c r="IW89" s="190"/>
      <c r="IX89" s="190"/>
      <c r="IY89" s="190"/>
      <c r="IZ89" s="190"/>
      <c r="JA89" s="190"/>
      <c r="JB89" s="190"/>
      <c r="JC89" s="190"/>
      <c r="JD89" s="190"/>
      <c r="JE89" s="190"/>
      <c r="JF89" s="190"/>
      <c r="JG89" s="190"/>
      <c r="JH89" s="190"/>
      <c r="JI89" s="190"/>
      <c r="JJ89" s="190"/>
      <c r="JK89" s="190"/>
      <c r="JL89" s="190"/>
      <c r="JM89" s="190"/>
      <c r="JN89" s="190"/>
      <c r="JO89" s="190"/>
      <c r="JP89" s="190"/>
      <c r="JQ89" s="190"/>
      <c r="JR89" s="190"/>
      <c r="JS89" s="190"/>
      <c r="JT89" s="190"/>
      <c r="JU89" s="190"/>
      <c r="JV89" s="190"/>
      <c r="JW89" s="190"/>
      <c r="JX89" s="190"/>
      <c r="JY89" s="190"/>
      <c r="JZ89" s="190"/>
      <c r="KA89" s="190"/>
      <c r="KB89" s="190"/>
      <c r="KC89" s="190"/>
      <c r="KD89" s="190"/>
      <c r="KE89" s="190"/>
      <c r="KF89" s="190"/>
      <c r="KG89" s="190"/>
      <c r="KH89" s="190"/>
      <c r="KI89" s="190"/>
      <c r="KJ89" s="190"/>
      <c r="KK89" s="190"/>
      <c r="KL89" s="190"/>
      <c r="KM89" s="190"/>
      <c r="KN89" s="190"/>
      <c r="KO89" s="190"/>
      <c r="KP89" s="190"/>
      <c r="KQ89" s="190"/>
      <c r="KR89" s="190"/>
      <c r="KS89" s="190"/>
      <c r="KT89" s="190"/>
      <c r="KU89" s="190"/>
      <c r="KV89" s="190"/>
      <c r="KW89" s="190"/>
      <c r="KX89" s="190"/>
      <c r="KY89" s="190"/>
      <c r="KZ89" s="190"/>
      <c r="LA89" s="190"/>
      <c r="LB89" s="190"/>
      <c r="LC89" s="190"/>
      <c r="LD89" s="190"/>
      <c r="LE89" s="190"/>
      <c r="LF89" s="190"/>
      <c r="LG89" s="190"/>
      <c r="LH89" s="190"/>
      <c r="LI89" s="190"/>
      <c r="LJ89" s="190"/>
      <c r="LK89" s="190"/>
      <c r="LL89" s="190"/>
      <c r="LM89" s="190"/>
      <c r="LN89" s="190"/>
      <c r="LO89" s="190"/>
      <c r="LP89" s="190"/>
      <c r="LQ89" s="190"/>
      <c r="LR89" s="190"/>
      <c r="LS89" s="190"/>
      <c r="LT89" s="190"/>
      <c r="LU89" s="190"/>
      <c r="LV89" s="190"/>
      <c r="LW89" s="190"/>
      <c r="LX89" s="190"/>
      <c r="LY89" s="190"/>
      <c r="LZ89" s="190"/>
      <c r="MA89" s="190"/>
      <c r="MB89" s="190"/>
      <c r="MC89" s="190"/>
      <c r="MD89" s="190"/>
      <c r="ME89" s="190"/>
      <c r="MF89" s="190"/>
      <c r="MG89" s="190"/>
      <c r="MH89" s="190"/>
      <c r="MI89" s="190"/>
      <c r="MJ89" s="190"/>
      <c r="MK89" s="190"/>
      <c r="ML89" s="190"/>
      <c r="MM89" s="190"/>
      <c r="MN89" s="190"/>
      <c r="MO89" s="190"/>
      <c r="MP89" s="190"/>
      <c r="MQ89" s="190"/>
      <c r="MR89" s="190"/>
      <c r="MS89" s="190"/>
      <c r="MT89" s="190"/>
      <c r="MU89" s="190"/>
      <c r="MV89" s="190"/>
      <c r="MW89" s="190"/>
      <c r="MX89" s="190"/>
      <c r="MY89" s="190"/>
      <c r="MZ89" s="190"/>
      <c r="NA89" s="190"/>
      <c r="NB89" s="190"/>
      <c r="NC89" s="190"/>
      <c r="ND89" s="190"/>
      <c r="NE89" s="190"/>
      <c r="NF89" s="190"/>
      <c r="NG89" s="190"/>
      <c r="NH89" s="190"/>
      <c r="NI89" s="190"/>
      <c r="NJ89" s="190"/>
      <c r="NK89" s="190"/>
      <c r="NL89" s="190"/>
      <c r="NM89" s="190"/>
      <c r="NN89" s="190"/>
      <c r="NO89" s="190"/>
      <c r="NP89" s="190"/>
      <c r="NQ89" s="190"/>
      <c r="NR89" s="190"/>
      <c r="NS89" s="190"/>
      <c r="NT89" s="190"/>
      <c r="NU89" s="190"/>
      <c r="NV89" s="190"/>
      <c r="NW89" s="190"/>
      <c r="NX89" s="190"/>
      <c r="NY89" s="190"/>
      <c r="NZ89" s="190"/>
      <c r="OA89" s="190"/>
      <c r="OB89" s="190"/>
      <c r="OC89" s="190"/>
      <c r="OD89" s="190"/>
      <c r="OE89" s="190"/>
      <c r="OF89" s="190"/>
      <c r="OG89" s="190"/>
      <c r="OH89" s="190"/>
      <c r="OI89" s="190"/>
      <c r="OJ89" s="190"/>
      <c r="OK89" s="190"/>
      <c r="OL89" s="190"/>
      <c r="OM89" s="190"/>
      <c r="ON89" s="190"/>
      <c r="OO89" s="190"/>
      <c r="OP89" s="190"/>
      <c r="OQ89" s="190"/>
      <c r="OR89" s="190"/>
      <c r="OS89" s="190"/>
      <c r="OT89" s="190"/>
      <c r="OU89" s="190"/>
      <c r="OV89" s="190"/>
      <c r="OW89" s="190"/>
      <c r="OX89" s="190"/>
      <c r="OY89" s="190"/>
      <c r="OZ89" s="190"/>
      <c r="PA89" s="190"/>
      <c r="PB89" s="190"/>
      <c r="PC89" s="190"/>
      <c r="PD89" s="190"/>
      <c r="PE89" s="190"/>
      <c r="PF89" s="190"/>
      <c r="PG89" s="190"/>
      <c r="PH89" s="190"/>
      <c r="PI89" s="190"/>
      <c r="PJ89" s="190"/>
      <c r="PK89" s="190"/>
      <c r="PL89" s="190"/>
      <c r="PM89" s="190"/>
      <c r="PN89" s="190"/>
      <c r="PO89" s="190"/>
      <c r="PP89" s="190"/>
      <c r="PQ89" s="190"/>
      <c r="PR89" s="190"/>
      <c r="PS89" s="190"/>
      <c r="PT89" s="190"/>
      <c r="PU89" s="190"/>
      <c r="PV89" s="190"/>
      <c r="PW89" s="190"/>
      <c r="PX89" s="190"/>
      <c r="PY89" s="190"/>
      <c r="PZ89" s="190"/>
      <c r="QA89" s="190"/>
      <c r="QB89" s="190"/>
      <c r="QC89" s="190"/>
      <c r="QD89" s="190"/>
      <c r="QE89" s="190"/>
      <c r="QF89" s="190"/>
      <c r="QG89" s="190"/>
      <c r="QH89" s="190"/>
      <c r="QI89" s="190"/>
      <c r="QJ89" s="190"/>
      <c r="QK89" s="190"/>
      <c r="QL89" s="190"/>
      <c r="QM89" s="190"/>
      <c r="QN89" s="190"/>
      <c r="QO89" s="190"/>
      <c r="QP89" s="190"/>
      <c r="QQ89" s="190"/>
      <c r="QR89" s="190"/>
      <c r="QS89" s="190"/>
      <c r="QT89" s="190"/>
      <c r="QU89" s="190"/>
      <c r="QV89" s="190"/>
      <c r="QW89" s="190"/>
      <c r="QX89" s="190"/>
      <c r="QY89" s="190"/>
      <c r="QZ89" s="190"/>
      <c r="RA89" s="190"/>
      <c r="RB89" s="190"/>
      <c r="RC89" s="190"/>
      <c r="RD89" s="190"/>
      <c r="RE89" s="190"/>
      <c r="RF89" s="190"/>
      <c r="RG89" s="190"/>
      <c r="RH89" s="190"/>
      <c r="RI89" s="190"/>
      <c r="RJ89" s="190"/>
      <c r="RK89" s="190"/>
      <c r="RL89" s="190"/>
      <c r="RM89" s="190"/>
      <c r="RN89" s="190"/>
      <c r="RO89" s="190"/>
      <c r="RP89" s="190"/>
      <c r="RQ89" s="190"/>
      <c r="RR89" s="190"/>
      <c r="RS89" s="190"/>
      <c r="RT89" s="190"/>
      <c r="RU89" s="190"/>
      <c r="RV89" s="190"/>
      <c r="RW89" s="190"/>
      <c r="RX89" s="190"/>
      <c r="RY89" s="190"/>
      <c r="RZ89" s="190"/>
      <c r="SA89" s="190"/>
      <c r="SB89" s="190"/>
      <c r="SC89" s="190"/>
      <c r="SD89" s="190"/>
      <c r="SE89" s="190"/>
      <c r="SF89" s="190"/>
      <c r="SG89" s="190"/>
      <c r="SH89" s="190"/>
      <c r="SI89" s="190"/>
      <c r="SJ89" s="190"/>
      <c r="SK89" s="190"/>
      <c r="SL89" s="190"/>
      <c r="SM89" s="190"/>
      <c r="SN89" s="190"/>
      <c r="SO89" s="190"/>
      <c r="SP89" s="190"/>
      <c r="SQ89" s="190"/>
      <c r="SR89" s="190"/>
      <c r="SS89" s="190"/>
      <c r="ST89" s="190"/>
      <c r="SU89" s="190"/>
      <c r="SV89" s="190"/>
      <c r="SW89" s="190"/>
      <c r="SX89" s="190"/>
      <c r="SY89" s="190"/>
      <c r="SZ89" s="190"/>
      <c r="TA89" s="190"/>
      <c r="TB89" s="190"/>
      <c r="TC89" s="190"/>
      <c r="TD89" s="190"/>
      <c r="TE89" s="190"/>
      <c r="TF89" s="190"/>
      <c r="TG89" s="190"/>
      <c r="TH89" s="190"/>
      <c r="TI89" s="190"/>
      <c r="TJ89" s="190"/>
      <c r="TK89" s="190"/>
      <c r="TL89" s="190"/>
      <c r="TM89" s="190"/>
      <c r="TN89" s="190"/>
      <c r="TO89" s="190"/>
      <c r="TP89" s="190"/>
      <c r="TQ89" s="190"/>
      <c r="TR89" s="190"/>
      <c r="TS89" s="190"/>
      <c r="TT89" s="190"/>
      <c r="TU89" s="190"/>
      <c r="TV89" s="190"/>
      <c r="TW89" s="190"/>
      <c r="TX89" s="190"/>
      <c r="TY89" s="190"/>
      <c r="TZ89" s="190"/>
      <c r="UA89" s="190"/>
      <c r="UB89" s="190"/>
      <c r="UC89" s="190"/>
      <c r="UD89" s="190"/>
      <c r="UE89" s="190"/>
      <c r="UF89" s="190"/>
      <c r="UG89" s="190"/>
      <c r="UH89" s="190"/>
      <c r="UI89" s="190"/>
      <c r="UJ89" s="190"/>
      <c r="UK89" s="190"/>
      <c r="UL89" s="190"/>
      <c r="UM89" s="190"/>
      <c r="UN89" s="190"/>
      <c r="UO89" s="190"/>
      <c r="UP89" s="190"/>
      <c r="UQ89" s="190"/>
      <c r="UR89" s="190"/>
      <c r="US89" s="190"/>
      <c r="UT89" s="190"/>
      <c r="UU89" s="190"/>
      <c r="UV89" s="190"/>
      <c r="UW89" s="190"/>
      <c r="UX89" s="190"/>
      <c r="UY89" s="190"/>
      <c r="UZ89" s="190"/>
      <c r="VA89" s="190"/>
      <c r="VB89" s="190"/>
      <c r="VC89" s="190"/>
      <c r="VD89" s="190"/>
      <c r="VE89" s="190"/>
      <c r="VF89" s="190"/>
      <c r="VG89" s="190"/>
      <c r="VH89" s="190"/>
      <c r="VI89" s="190"/>
      <c r="VJ89" s="190"/>
      <c r="VK89" s="190"/>
      <c r="VL89" s="190"/>
      <c r="VM89" s="190"/>
      <c r="VN89" s="190"/>
      <c r="VO89" s="190"/>
      <c r="VP89" s="190"/>
      <c r="VQ89" s="190"/>
      <c r="VR89" s="190"/>
      <c r="VS89" s="190"/>
      <c r="VT89" s="190"/>
      <c r="VU89" s="190"/>
      <c r="VV89" s="190"/>
      <c r="VW89" s="190"/>
      <c r="VX89" s="190"/>
      <c r="VY89" s="190"/>
      <c r="VZ89" s="190"/>
      <c r="WA89" s="190"/>
      <c r="WB89" s="190"/>
      <c r="WC89" s="190"/>
      <c r="WD89" s="190"/>
      <c r="WE89" s="190"/>
      <c r="WF89" s="190"/>
      <c r="WG89" s="190"/>
      <c r="WH89" s="190"/>
      <c r="WI89" s="190"/>
      <c r="WJ89" s="190"/>
      <c r="WK89" s="190"/>
      <c r="WL89" s="190"/>
      <c r="WM89" s="190"/>
      <c r="WN89" s="190"/>
      <c r="WO89" s="190"/>
      <c r="WP89" s="190"/>
      <c r="WQ89" s="190"/>
      <c r="WR89" s="190"/>
      <c r="WS89" s="190"/>
      <c r="WT89" s="190"/>
      <c r="WU89" s="190"/>
      <c r="WV89" s="190"/>
      <c r="WW89" s="190"/>
      <c r="WX89" s="190"/>
      <c r="WY89" s="190"/>
      <c r="WZ89" s="190"/>
      <c r="XA89" s="190"/>
      <c r="XB89" s="190"/>
      <c r="XC89" s="190"/>
      <c r="XD89" s="190"/>
      <c r="XE89" s="190"/>
      <c r="XF89" s="190"/>
      <c r="XG89" s="190"/>
      <c r="XH89" s="190"/>
      <c r="XI89" s="190"/>
      <c r="XJ89" s="190"/>
      <c r="XK89" s="190"/>
      <c r="XL89" s="190"/>
      <c r="XM89" s="190"/>
      <c r="XN89" s="190"/>
      <c r="XO89" s="190"/>
      <c r="XP89" s="190"/>
      <c r="XQ89" s="190"/>
      <c r="XR89" s="190"/>
      <c r="XS89" s="190"/>
      <c r="XT89" s="190"/>
      <c r="XU89" s="190"/>
      <c r="XV89" s="190"/>
      <c r="XW89" s="190"/>
      <c r="XX89" s="190"/>
      <c r="XY89" s="190"/>
      <c r="XZ89" s="190"/>
      <c r="YA89" s="190"/>
      <c r="YB89" s="190"/>
      <c r="YC89" s="190"/>
      <c r="YD89" s="190"/>
      <c r="YE89" s="190"/>
      <c r="YF89" s="190"/>
      <c r="YG89" s="190"/>
      <c r="YH89" s="190"/>
      <c r="YI89" s="190"/>
      <c r="YJ89" s="190"/>
      <c r="YK89" s="190"/>
      <c r="YL89" s="190"/>
      <c r="YM89" s="190"/>
      <c r="YN89" s="190"/>
      <c r="YO89" s="190"/>
      <c r="YP89" s="190"/>
      <c r="YQ89" s="190"/>
      <c r="YR89" s="190"/>
      <c r="YS89" s="190"/>
      <c r="YT89" s="190"/>
      <c r="YU89" s="190"/>
      <c r="YV89" s="190"/>
      <c r="YW89" s="190"/>
      <c r="YX89" s="190"/>
      <c r="YY89" s="190"/>
      <c r="YZ89" s="190"/>
      <c r="ZA89" s="190"/>
      <c r="ZB89" s="190"/>
      <c r="ZC89" s="190"/>
      <c r="ZD89" s="190"/>
      <c r="ZE89" s="190"/>
      <c r="ZF89" s="190"/>
      <c r="ZG89" s="190"/>
      <c r="ZH89" s="190"/>
      <c r="ZI89" s="190"/>
      <c r="ZJ89" s="190"/>
      <c r="ZK89" s="190"/>
      <c r="ZL89" s="190"/>
      <c r="ZM89" s="190"/>
      <c r="ZN89" s="190"/>
      <c r="ZO89" s="190"/>
      <c r="ZP89" s="190"/>
      <c r="ZQ89" s="190"/>
      <c r="ZR89" s="190"/>
      <c r="ZS89" s="190"/>
      <c r="ZT89" s="190"/>
      <c r="ZU89" s="190"/>
      <c r="ZV89" s="190"/>
      <c r="ZW89" s="190"/>
      <c r="ZX89" s="190"/>
      <c r="ZY89" s="190"/>
      <c r="ZZ89" s="190"/>
      <c r="AAA89" s="190"/>
      <c r="AAB89" s="190"/>
      <c r="AAC89" s="190"/>
      <c r="AAD89" s="190"/>
      <c r="AAE89" s="190"/>
      <c r="AAF89" s="190"/>
      <c r="AAG89" s="190"/>
      <c r="AAH89" s="190"/>
      <c r="AAI89" s="190"/>
      <c r="AAJ89" s="190"/>
      <c r="AAK89" s="190"/>
      <c r="AAL89" s="190"/>
      <c r="AAM89" s="190"/>
      <c r="AAN89" s="190"/>
      <c r="AAO89" s="190"/>
      <c r="AAP89" s="190"/>
      <c r="AAQ89" s="190"/>
      <c r="AAR89" s="190"/>
      <c r="AAS89" s="190"/>
      <c r="AAT89" s="190"/>
      <c r="AAU89" s="190"/>
      <c r="AAV89" s="190"/>
      <c r="AAW89" s="190"/>
      <c r="AAX89" s="190"/>
      <c r="AAY89" s="190"/>
      <c r="AAZ89" s="190"/>
      <c r="ABA89" s="190"/>
      <c r="ABB89" s="190"/>
      <c r="ABC89" s="190"/>
      <c r="ABD89" s="190"/>
      <c r="ABE89" s="190"/>
      <c r="ABF89" s="190"/>
      <c r="ABG89" s="190"/>
      <c r="ABH89" s="190"/>
      <c r="ABI89" s="190"/>
      <c r="ABJ89" s="190"/>
      <c r="ABK89" s="190"/>
      <c r="ABL89" s="190"/>
      <c r="ABM89" s="190"/>
      <c r="ABN89" s="190"/>
      <c r="ABO89" s="190"/>
      <c r="ABP89" s="190"/>
      <c r="ABQ89" s="190"/>
      <c r="ABR89" s="190"/>
      <c r="ABS89" s="190"/>
      <c r="ABT89" s="190"/>
      <c r="ABU89" s="190"/>
      <c r="ABV89" s="190"/>
      <c r="ABW89" s="190"/>
      <c r="ABX89" s="190"/>
      <c r="ABY89" s="190"/>
      <c r="ABZ89" s="190"/>
      <c r="ACA89" s="190"/>
      <c r="ACB89" s="190"/>
      <c r="ACC89" s="190"/>
      <c r="ACD89" s="190"/>
      <c r="ACE89" s="190"/>
      <c r="ACF89" s="190"/>
      <c r="ACG89" s="190"/>
      <c r="ACH89" s="190"/>
      <c r="ACI89" s="190"/>
      <c r="ACJ89" s="190"/>
      <c r="ACK89" s="190"/>
      <c r="ACL89" s="190"/>
      <c r="ACM89" s="190"/>
      <c r="ACN89" s="190"/>
      <c r="ACO89" s="190"/>
      <c r="ACP89" s="190"/>
      <c r="ACQ89" s="190"/>
      <c r="ACR89" s="190"/>
      <c r="ACS89" s="190"/>
      <c r="ACT89" s="190"/>
      <c r="ACU89" s="190"/>
      <c r="ACV89" s="190"/>
      <c r="ACW89" s="190"/>
      <c r="ACX89" s="190"/>
      <c r="ACY89" s="190"/>
      <c r="ACZ89" s="190"/>
      <c r="ADA89" s="190"/>
      <c r="ADB89" s="190"/>
      <c r="ADC89" s="190"/>
      <c r="ADD89" s="190"/>
      <c r="ADE89" s="190"/>
      <c r="ADF89" s="190"/>
      <c r="ADG89" s="190"/>
      <c r="ADH89" s="190"/>
      <c r="ADI89" s="190"/>
      <c r="ADJ89" s="190"/>
      <c r="ADK89" s="190"/>
      <c r="ADL89" s="190"/>
      <c r="ADM89" s="190"/>
      <c r="ADN89" s="190"/>
      <c r="ADO89" s="190"/>
      <c r="ADP89" s="190"/>
      <c r="ADQ89" s="190"/>
      <c r="ADR89" s="190"/>
      <c r="ADS89" s="190"/>
      <c r="ADT89" s="190"/>
      <c r="ADU89" s="190"/>
      <c r="ADV89" s="190"/>
      <c r="ADW89" s="190"/>
      <c r="ADX89" s="190"/>
      <c r="ADY89" s="190"/>
      <c r="ADZ89" s="190"/>
      <c r="AEA89" s="190"/>
      <c r="AEB89" s="190"/>
      <c r="AEC89" s="190"/>
      <c r="AED89" s="190"/>
      <c r="AEE89" s="190"/>
      <c r="AEF89" s="190"/>
      <c r="AEG89" s="190"/>
      <c r="AEH89" s="190"/>
      <c r="AEI89" s="190"/>
      <c r="AEJ89" s="190"/>
      <c r="AEK89" s="190"/>
      <c r="AEL89" s="190"/>
      <c r="AEM89" s="190"/>
      <c r="AEN89" s="190"/>
      <c r="AEO89" s="190"/>
      <c r="AEP89" s="190"/>
      <c r="AEQ89" s="190"/>
      <c r="AER89" s="190"/>
      <c r="AES89" s="190"/>
      <c r="AET89" s="190"/>
      <c r="AEU89" s="190"/>
      <c r="AEV89" s="190"/>
      <c r="AEW89" s="190"/>
      <c r="AEX89" s="190"/>
      <c r="AEY89" s="190"/>
      <c r="AEZ89" s="190"/>
      <c r="AFA89" s="190"/>
      <c r="AFB89" s="190"/>
      <c r="AFC89" s="190"/>
      <c r="AFD89" s="190"/>
      <c r="AFE89" s="190"/>
      <c r="AFF89" s="190"/>
      <c r="AFG89" s="190"/>
      <c r="AFH89" s="190"/>
      <c r="AFI89" s="190"/>
      <c r="AFJ89" s="190"/>
      <c r="AFK89" s="190"/>
      <c r="AFL89" s="190"/>
      <c r="AFM89" s="190"/>
      <c r="AFN89" s="190"/>
      <c r="AFO89" s="190"/>
      <c r="AFP89" s="190"/>
      <c r="AFQ89" s="190"/>
      <c r="AFR89" s="190"/>
      <c r="AFS89" s="190"/>
      <c r="AFT89" s="190"/>
      <c r="AFU89" s="190"/>
      <c r="AFV89" s="190"/>
      <c r="AFW89" s="190"/>
      <c r="AFX89" s="190"/>
      <c r="AFY89" s="190"/>
      <c r="AFZ89" s="190"/>
      <c r="AGA89" s="190"/>
      <c r="AGB89" s="190"/>
      <c r="AGC89" s="190"/>
      <c r="AGD89" s="190"/>
      <c r="AGE89" s="190"/>
      <c r="AGF89" s="190"/>
      <c r="AGG89" s="190"/>
      <c r="AGH89" s="190"/>
      <c r="AGI89" s="190"/>
      <c r="AGJ89" s="190"/>
      <c r="AGK89" s="190"/>
      <c r="AGL89" s="190"/>
      <c r="AGM89" s="190"/>
      <c r="AGN89" s="190"/>
      <c r="AGO89" s="190"/>
      <c r="AGP89" s="190"/>
      <c r="AGQ89" s="190"/>
      <c r="AGR89" s="190"/>
      <c r="AGS89" s="190"/>
      <c r="AGT89" s="190"/>
      <c r="AGU89" s="190"/>
      <c r="AGV89" s="190"/>
      <c r="AGW89" s="190"/>
      <c r="AGX89" s="190"/>
      <c r="AGY89" s="190"/>
      <c r="AGZ89" s="190"/>
      <c r="AHA89" s="190"/>
      <c r="AHB89" s="190"/>
      <c r="AHC89" s="190"/>
      <c r="AHD89" s="190"/>
      <c r="AHE89" s="190"/>
      <c r="AHF89" s="190"/>
      <c r="AHG89" s="190"/>
      <c r="AHH89" s="190"/>
      <c r="AHI89" s="190"/>
      <c r="AHJ89" s="190"/>
      <c r="AHK89" s="190"/>
      <c r="AHL89" s="190"/>
      <c r="AHM89" s="190"/>
      <c r="AHN89" s="190"/>
      <c r="AHO89" s="190"/>
      <c r="AHP89" s="190"/>
      <c r="AHQ89" s="190"/>
      <c r="AHR89" s="190"/>
      <c r="AHS89" s="190"/>
      <c r="AHT89" s="190"/>
      <c r="AHU89" s="190"/>
      <c r="AHV89" s="190"/>
      <c r="AHW89" s="190"/>
      <c r="AHX89" s="190"/>
      <c r="AHY89" s="190"/>
      <c r="AHZ89" s="190"/>
      <c r="AIA89" s="190"/>
      <c r="AIB89" s="190"/>
      <c r="AIC89" s="190"/>
      <c r="AID89" s="190"/>
      <c r="AIE89" s="190"/>
      <c r="AIF89" s="190"/>
      <c r="AIG89" s="190"/>
      <c r="AIH89" s="190"/>
      <c r="AII89" s="190"/>
      <c r="AIJ89" s="190"/>
      <c r="AIK89" s="190"/>
      <c r="AIL89" s="190"/>
      <c r="AIM89" s="190"/>
      <c r="AIN89" s="190"/>
      <c r="AIO89" s="190"/>
      <c r="AIP89" s="190"/>
      <c r="AIQ89" s="190"/>
      <c r="AIR89" s="190"/>
      <c r="AIS89" s="190"/>
      <c r="AIT89" s="190"/>
      <c r="AIU89" s="190"/>
      <c r="AIV89" s="190"/>
      <c r="AIW89" s="190"/>
      <c r="AIX89" s="190"/>
      <c r="AIY89" s="190"/>
      <c r="AIZ89" s="190"/>
      <c r="AJA89" s="190"/>
      <c r="AJB89" s="190"/>
      <c r="AJC89" s="190"/>
      <c r="AJD89" s="190"/>
      <c r="AJE89" s="190"/>
      <c r="AJF89" s="190"/>
      <c r="AJG89" s="190"/>
      <c r="AJH89" s="190"/>
      <c r="AJI89" s="190"/>
      <c r="AJJ89" s="190"/>
      <c r="AJK89" s="190"/>
      <c r="AJL89" s="190"/>
      <c r="AJM89" s="190"/>
      <c r="AJN89" s="190"/>
      <c r="AJO89" s="190"/>
      <c r="AJP89" s="190"/>
      <c r="AJQ89" s="190"/>
      <c r="AJR89" s="190"/>
      <c r="AJS89" s="190"/>
      <c r="AJT89" s="190"/>
      <c r="AJU89" s="190"/>
      <c r="AJV89" s="190"/>
      <c r="AJW89" s="190"/>
      <c r="AJX89" s="190"/>
      <c r="AJY89" s="190"/>
      <c r="AJZ89" s="190"/>
      <c r="AKA89" s="190"/>
      <c r="AKB89" s="190"/>
      <c r="AKC89" s="190"/>
      <c r="AKD89" s="190"/>
      <c r="AKE89" s="190"/>
      <c r="AKF89" s="190"/>
      <c r="AKG89" s="190"/>
      <c r="AKH89" s="190"/>
      <c r="AKI89" s="190"/>
      <c r="AKJ89" s="190"/>
      <c r="AKK89" s="190"/>
      <c r="AKL89" s="190"/>
      <c r="AKM89" s="190"/>
      <c r="AKN89" s="190"/>
      <c r="AKO89" s="190"/>
      <c r="AKP89" s="190"/>
      <c r="AKQ89" s="190"/>
      <c r="AKR89" s="190"/>
      <c r="AKS89" s="190"/>
      <c r="AKT89" s="190"/>
      <c r="AKU89" s="190"/>
      <c r="AKV89" s="190"/>
      <c r="AKW89" s="190"/>
      <c r="AKX89" s="190"/>
      <c r="AKY89" s="190"/>
      <c r="AKZ89" s="190"/>
      <c r="ALA89" s="190"/>
      <c r="ALB89" s="190"/>
      <c r="ALC89" s="190"/>
      <c r="ALD89" s="190"/>
      <c r="ALE89" s="190"/>
      <c r="ALF89" s="190"/>
      <c r="ALG89" s="190"/>
      <c r="ALH89" s="190"/>
      <c r="ALI89" s="190"/>
      <c r="ALJ89" s="190"/>
      <c r="ALK89" s="190"/>
      <c r="ALL89" s="190"/>
      <c r="ALM89" s="190"/>
      <c r="ALN89" s="190"/>
      <c r="ALO89" s="190"/>
      <c r="ALP89" s="190"/>
      <c r="ALQ89" s="190"/>
      <c r="ALR89" s="190"/>
      <c r="ALS89" s="190"/>
      <c r="ALT89" s="190"/>
      <c r="ALU89" s="190"/>
      <c r="ALV89" s="190"/>
      <c r="ALW89" s="190"/>
      <c r="ALX89" s="190"/>
      <c r="ALY89" s="190"/>
      <c r="ALZ89" s="190"/>
      <c r="AMA89" s="190"/>
      <c r="AMB89" s="190"/>
      <c r="AMC89" s="190"/>
      <c r="AMD89" s="190"/>
      <c r="AME89" s="190"/>
      <c r="AMF89" s="190"/>
      <c r="AMG89" s="190"/>
      <c r="AMH89" s="190"/>
      <c r="AMI89" s="190"/>
      <c r="AMJ89" s="190"/>
      <c r="AMK89" s="190"/>
      <c r="AML89" s="190"/>
      <c r="AMM89" s="190"/>
      <c r="AMN89" s="190"/>
      <c r="AMO89" s="190"/>
      <c r="AMP89" s="190"/>
      <c r="AMQ89" s="190"/>
      <c r="AMR89" s="190"/>
      <c r="AMS89" s="190"/>
      <c r="AMT89" s="190"/>
      <c r="AMU89" s="190"/>
      <c r="AMV89" s="190"/>
      <c r="AMW89" s="190"/>
      <c r="AMX89" s="190"/>
      <c r="AMY89" s="190"/>
      <c r="AMZ89" s="190"/>
      <c r="ANA89" s="190"/>
      <c r="ANB89" s="190"/>
      <c r="ANC89" s="190"/>
      <c r="AND89" s="190"/>
      <c r="ANE89" s="190"/>
      <c r="ANF89" s="190"/>
      <c r="ANG89" s="190"/>
      <c r="ANH89" s="190"/>
      <c r="ANI89" s="190"/>
      <c r="ANJ89" s="190"/>
      <c r="ANK89" s="190"/>
      <c r="ANL89" s="190"/>
      <c r="ANM89" s="190"/>
      <c r="ANN89" s="190"/>
      <c r="ANO89" s="190"/>
      <c r="ANP89" s="190"/>
      <c r="ANQ89" s="190"/>
      <c r="ANR89" s="190"/>
      <c r="ANS89" s="190"/>
      <c r="ANT89" s="190"/>
      <c r="ANU89" s="190"/>
      <c r="ANV89" s="190"/>
      <c r="ANW89" s="190"/>
      <c r="ANX89" s="190"/>
      <c r="ANY89" s="190"/>
      <c r="ANZ89" s="190"/>
      <c r="AOA89" s="190"/>
      <c r="AOB89" s="190"/>
      <c r="AOC89" s="190"/>
      <c r="AOD89" s="190"/>
      <c r="AOE89" s="190"/>
      <c r="AOF89" s="190"/>
      <c r="AOG89" s="190"/>
      <c r="AOH89" s="190"/>
      <c r="AOI89" s="190"/>
      <c r="AOJ89" s="190"/>
      <c r="AOK89" s="190"/>
      <c r="AOL89" s="190"/>
      <c r="AOM89" s="190"/>
      <c r="AON89" s="190"/>
      <c r="AOO89" s="190"/>
      <c r="AOP89" s="190"/>
      <c r="AOQ89" s="190"/>
      <c r="AOR89" s="190"/>
      <c r="AOS89" s="190"/>
      <c r="AOT89" s="190"/>
      <c r="AOU89" s="190"/>
      <c r="AOV89" s="190"/>
      <c r="AOW89" s="190"/>
      <c r="AOX89" s="190"/>
      <c r="AOY89" s="190"/>
      <c r="AOZ89" s="190"/>
      <c r="APA89" s="190"/>
      <c r="APB89" s="190"/>
      <c r="APC89" s="190"/>
      <c r="APD89" s="190"/>
      <c r="APE89" s="190"/>
      <c r="APF89" s="190"/>
      <c r="APG89" s="190"/>
      <c r="APH89" s="190"/>
      <c r="API89" s="190"/>
      <c r="APJ89" s="190"/>
      <c r="APK89" s="190"/>
      <c r="APL89" s="190"/>
      <c r="APM89" s="190"/>
      <c r="APN89" s="190"/>
      <c r="APO89" s="190"/>
      <c r="APP89" s="190"/>
      <c r="APQ89" s="190"/>
      <c r="APR89" s="190"/>
      <c r="APS89" s="190"/>
      <c r="APT89" s="190"/>
      <c r="APU89" s="190"/>
      <c r="APV89" s="190"/>
      <c r="APW89" s="190"/>
      <c r="APX89" s="190"/>
      <c r="APY89" s="190"/>
      <c r="APZ89" s="190"/>
      <c r="AQA89" s="190"/>
      <c r="AQB89" s="190"/>
      <c r="AQC89" s="190"/>
      <c r="AQD89" s="190"/>
      <c r="AQE89" s="190"/>
      <c r="AQF89" s="190"/>
      <c r="AQG89" s="190"/>
      <c r="AQH89" s="190"/>
      <c r="AQI89" s="190"/>
      <c r="AQJ89" s="190"/>
      <c r="AQK89" s="190"/>
      <c r="AQL89" s="190"/>
      <c r="AQM89" s="190"/>
      <c r="AQN89" s="190"/>
      <c r="AQO89" s="190"/>
      <c r="AQP89" s="190"/>
      <c r="AQQ89" s="190"/>
      <c r="AQR89" s="190"/>
      <c r="AQS89" s="190"/>
      <c r="AQT89" s="190"/>
      <c r="AQU89" s="190"/>
      <c r="AQV89" s="190"/>
      <c r="AQW89" s="190"/>
      <c r="AQX89" s="190"/>
      <c r="AQY89" s="190"/>
      <c r="AQZ89" s="190"/>
      <c r="ARA89" s="190"/>
      <c r="ARB89" s="190"/>
      <c r="ARC89" s="190"/>
      <c r="ARD89" s="190"/>
      <c r="ARE89" s="190"/>
      <c r="ARF89" s="190"/>
      <c r="ARG89" s="190"/>
      <c r="ARH89" s="190"/>
      <c r="ARI89" s="190"/>
      <c r="ARJ89" s="190"/>
      <c r="ARK89" s="190"/>
      <c r="ARL89" s="190"/>
      <c r="ARM89" s="190"/>
      <c r="ARN89" s="190"/>
      <c r="ARO89" s="190"/>
      <c r="ARP89" s="190"/>
      <c r="ARQ89" s="190"/>
      <c r="ARR89" s="190"/>
      <c r="ARS89" s="190"/>
      <c r="ART89" s="190"/>
      <c r="ARU89" s="190"/>
      <c r="ARV89" s="190"/>
      <c r="ARW89" s="190"/>
      <c r="ARX89" s="190"/>
      <c r="ARY89" s="190"/>
      <c r="ARZ89" s="190"/>
      <c r="ASA89" s="190"/>
      <c r="ASB89" s="190"/>
      <c r="ASC89" s="190"/>
      <c r="ASD89" s="190"/>
      <c r="ASE89" s="190"/>
      <c r="ASF89" s="190"/>
      <c r="ASG89" s="190"/>
      <c r="ASH89" s="190"/>
      <c r="ASI89" s="190"/>
      <c r="ASJ89" s="190"/>
      <c r="ASK89" s="190"/>
      <c r="ASL89" s="190"/>
      <c r="ASM89" s="190"/>
      <c r="ASN89" s="190"/>
      <c r="ASO89" s="190"/>
      <c r="ASP89" s="190"/>
      <c r="ASQ89" s="190"/>
      <c r="ASR89" s="190"/>
      <c r="ASS89" s="190"/>
      <c r="AST89" s="190"/>
      <c r="ASU89" s="190"/>
      <c r="ASV89" s="190"/>
      <c r="ASW89" s="190"/>
      <c r="ASX89" s="190"/>
      <c r="ASY89" s="190"/>
      <c r="ASZ89" s="190"/>
      <c r="ATA89" s="190"/>
      <c r="ATB89" s="190"/>
      <c r="ATC89" s="190"/>
      <c r="ATD89" s="190"/>
      <c r="ATE89" s="190"/>
      <c r="ATF89" s="190"/>
      <c r="ATG89" s="190"/>
      <c r="ATH89" s="190"/>
      <c r="ATI89" s="190"/>
      <c r="ATJ89" s="190"/>
      <c r="ATK89" s="190"/>
      <c r="ATL89" s="190"/>
      <c r="ATM89" s="190"/>
      <c r="ATN89" s="190"/>
      <c r="ATO89" s="190"/>
      <c r="ATP89" s="190"/>
      <c r="ATQ89" s="190"/>
      <c r="ATR89" s="190"/>
      <c r="ATS89" s="190"/>
      <c r="ATT89" s="190"/>
      <c r="ATU89" s="190"/>
      <c r="ATV89" s="190"/>
      <c r="ATW89" s="190"/>
      <c r="ATX89" s="190"/>
      <c r="ATY89" s="190"/>
      <c r="ATZ89" s="190"/>
      <c r="AUA89" s="190"/>
      <c r="AUB89" s="190"/>
      <c r="AUC89" s="190"/>
      <c r="AUD89" s="190"/>
      <c r="AUE89" s="190"/>
      <c r="AUF89" s="190"/>
      <c r="AUG89" s="190"/>
      <c r="AUH89" s="190"/>
      <c r="AUI89" s="190"/>
      <c r="AUJ89" s="190"/>
      <c r="AUK89" s="190"/>
      <c r="AUL89" s="190"/>
      <c r="AUM89" s="190"/>
      <c r="AUN89" s="190"/>
      <c r="AUO89" s="190"/>
      <c r="AUP89" s="190"/>
      <c r="AUQ89" s="190"/>
      <c r="AUR89" s="190"/>
      <c r="AUS89" s="190"/>
      <c r="AUT89" s="190"/>
      <c r="AUU89" s="190"/>
      <c r="AUV89" s="190"/>
      <c r="AUW89" s="190"/>
      <c r="AUX89" s="190"/>
      <c r="AUY89" s="190"/>
      <c r="AUZ89" s="190"/>
      <c r="AVA89" s="190"/>
      <c r="AVB89" s="190"/>
      <c r="AVC89" s="190"/>
      <c r="AVD89" s="190"/>
      <c r="AVE89" s="190"/>
      <c r="AVF89" s="190"/>
      <c r="AVG89" s="190"/>
      <c r="AVH89" s="190"/>
      <c r="AVI89" s="190"/>
      <c r="AVJ89" s="190"/>
      <c r="AVK89" s="190"/>
      <c r="AVL89" s="190"/>
      <c r="AVM89" s="190"/>
      <c r="AVN89" s="190"/>
      <c r="AVO89" s="190"/>
      <c r="AVP89" s="190"/>
      <c r="AVQ89" s="190"/>
      <c r="AVR89" s="190"/>
      <c r="AVS89" s="190"/>
      <c r="AVT89" s="190"/>
      <c r="AVU89" s="190"/>
      <c r="AVV89" s="190"/>
      <c r="AVW89" s="190"/>
      <c r="AVX89" s="190"/>
      <c r="AVY89" s="190"/>
      <c r="AVZ89" s="190"/>
      <c r="AWA89" s="190"/>
      <c r="AWB89" s="190"/>
      <c r="AWC89" s="190"/>
      <c r="AWD89" s="190"/>
      <c r="AWE89" s="190"/>
      <c r="AWF89" s="190"/>
      <c r="AWG89" s="190"/>
      <c r="AWH89" s="190"/>
      <c r="AWI89" s="190"/>
      <c r="AWJ89" s="190"/>
      <c r="AWK89" s="190"/>
      <c r="AWL89" s="190"/>
      <c r="AWM89" s="190"/>
      <c r="AWN89" s="190"/>
      <c r="AWO89" s="190"/>
      <c r="AWP89" s="190"/>
      <c r="AWQ89" s="190"/>
      <c r="AWR89" s="190"/>
      <c r="AWS89" s="190"/>
      <c r="AWT89" s="190"/>
      <c r="AWU89" s="190"/>
      <c r="AWV89" s="190"/>
      <c r="AWW89" s="190"/>
      <c r="AWX89" s="190"/>
      <c r="AWY89" s="190"/>
      <c r="AWZ89" s="190"/>
      <c r="AXA89" s="190"/>
      <c r="AXB89" s="190"/>
      <c r="AXC89" s="190"/>
      <c r="AXD89" s="190"/>
      <c r="AXE89" s="190"/>
      <c r="AXF89" s="190"/>
      <c r="AXG89" s="190"/>
      <c r="AXH89" s="190"/>
      <c r="AXI89" s="190"/>
      <c r="AXJ89" s="190"/>
      <c r="AXK89" s="190"/>
      <c r="AXL89" s="190"/>
      <c r="AXM89" s="190"/>
      <c r="AXN89" s="190"/>
      <c r="AXO89" s="190"/>
      <c r="AXP89" s="190"/>
      <c r="AXQ89" s="190"/>
      <c r="AXR89" s="190"/>
      <c r="AXS89" s="190"/>
      <c r="AXT89" s="190"/>
      <c r="AXU89" s="190"/>
      <c r="AXV89" s="190"/>
      <c r="AXW89" s="190"/>
      <c r="AXX89" s="190"/>
      <c r="AXY89" s="190"/>
      <c r="AXZ89" s="190"/>
      <c r="AYA89" s="190"/>
      <c r="AYB89" s="190"/>
      <c r="AYC89" s="190"/>
      <c r="AYD89" s="190"/>
      <c r="AYE89" s="190"/>
      <c r="AYF89" s="190"/>
      <c r="AYG89" s="190"/>
      <c r="AYH89" s="190"/>
      <c r="AYI89" s="190"/>
      <c r="AYJ89" s="190"/>
      <c r="AYK89" s="190"/>
      <c r="AYL89" s="190"/>
      <c r="AYM89" s="190"/>
      <c r="AYN89" s="190"/>
      <c r="AYO89" s="190"/>
      <c r="AYP89" s="190"/>
      <c r="AYQ89" s="190"/>
      <c r="AYR89" s="190"/>
      <c r="AYS89" s="190"/>
      <c r="AYT89" s="190"/>
      <c r="AYU89" s="190"/>
      <c r="AYV89" s="190"/>
      <c r="AYW89" s="190"/>
      <c r="AYX89" s="190"/>
      <c r="AYY89" s="190"/>
      <c r="AYZ89" s="190"/>
      <c r="AZA89" s="190"/>
      <c r="AZB89" s="190"/>
      <c r="AZC89" s="190"/>
      <c r="AZD89" s="190"/>
      <c r="AZE89" s="190"/>
      <c r="AZF89" s="190"/>
      <c r="AZG89" s="190"/>
      <c r="AZH89" s="190"/>
      <c r="AZI89" s="190"/>
      <c r="AZJ89" s="190"/>
      <c r="AZK89" s="190"/>
      <c r="AZL89" s="190"/>
      <c r="AZM89" s="190"/>
      <c r="AZN89" s="190"/>
      <c r="AZO89" s="190"/>
      <c r="AZP89" s="190"/>
      <c r="AZQ89" s="190"/>
      <c r="AZR89" s="190"/>
      <c r="AZS89" s="190"/>
      <c r="AZT89" s="190"/>
      <c r="AZU89" s="190"/>
      <c r="AZV89" s="190"/>
      <c r="AZW89" s="190"/>
      <c r="AZX89" s="190"/>
      <c r="AZY89" s="190"/>
      <c r="AZZ89" s="190"/>
      <c r="BAA89" s="190"/>
      <c r="BAB89" s="190"/>
      <c r="BAC89" s="190"/>
      <c r="BAD89" s="190"/>
      <c r="BAE89" s="190"/>
      <c r="BAF89" s="190"/>
      <c r="BAG89" s="190"/>
      <c r="BAH89" s="190"/>
      <c r="BAI89" s="190"/>
      <c r="BAJ89" s="190"/>
      <c r="BAK89" s="190"/>
      <c r="BAL89" s="190"/>
      <c r="BAM89" s="190"/>
      <c r="BAN89" s="190"/>
      <c r="BAO89" s="190"/>
      <c r="BAP89" s="190"/>
      <c r="BAQ89" s="190"/>
      <c r="BAR89" s="190"/>
      <c r="BAS89" s="190"/>
      <c r="BAT89" s="190"/>
      <c r="BAU89" s="190"/>
      <c r="BAV89" s="190"/>
      <c r="BAW89" s="190"/>
      <c r="BAX89" s="190"/>
      <c r="BAY89" s="190"/>
      <c r="BAZ89" s="190"/>
      <c r="BBA89" s="190"/>
      <c r="BBB89" s="190"/>
      <c r="BBC89" s="190"/>
      <c r="BBD89" s="190"/>
      <c r="BBE89" s="190"/>
      <c r="BBF89" s="190"/>
      <c r="BBG89" s="190"/>
      <c r="BBH89" s="190"/>
      <c r="BBI89" s="190"/>
      <c r="BBJ89" s="190"/>
      <c r="BBK89" s="190"/>
      <c r="BBL89" s="190"/>
      <c r="BBM89" s="190"/>
      <c r="BBN89" s="190"/>
      <c r="BBO89" s="190"/>
      <c r="BBP89" s="190"/>
      <c r="BBQ89" s="190"/>
      <c r="BBR89" s="190"/>
      <c r="BBS89" s="190"/>
      <c r="BBT89" s="190"/>
      <c r="BBU89" s="190"/>
      <c r="BBV89" s="190"/>
      <c r="BBW89" s="190"/>
      <c r="BBX89" s="190"/>
      <c r="BBY89" s="190"/>
      <c r="BBZ89" s="190"/>
      <c r="BCA89" s="190"/>
      <c r="BCB89" s="190"/>
      <c r="BCC89" s="190"/>
      <c r="BCD89" s="190"/>
      <c r="BCE89" s="190"/>
      <c r="BCF89" s="190"/>
      <c r="BCG89" s="190"/>
      <c r="BCH89" s="190"/>
      <c r="BCI89" s="190"/>
      <c r="BCJ89" s="190"/>
      <c r="BCK89" s="190"/>
      <c r="BCL89" s="190"/>
      <c r="BCM89" s="190"/>
      <c r="BCN89" s="190"/>
      <c r="BCO89" s="190"/>
      <c r="BCP89" s="190"/>
      <c r="BCQ89" s="190"/>
      <c r="BCR89" s="190"/>
      <c r="BCS89" s="190"/>
      <c r="BCT89" s="190"/>
      <c r="BCU89" s="190"/>
      <c r="BCV89" s="190"/>
      <c r="BCW89" s="190"/>
      <c r="BCX89" s="190"/>
      <c r="BCY89" s="190"/>
      <c r="BCZ89" s="190"/>
      <c r="BDA89" s="190"/>
      <c r="BDB89" s="190"/>
      <c r="BDC89" s="190"/>
      <c r="BDD89" s="190"/>
      <c r="BDE89" s="190"/>
      <c r="BDF89" s="190"/>
      <c r="BDG89" s="190"/>
      <c r="BDH89" s="190"/>
      <c r="BDI89" s="190"/>
      <c r="BDJ89" s="190"/>
      <c r="BDK89" s="190"/>
      <c r="BDL89" s="190"/>
      <c r="BDM89" s="190"/>
      <c r="BDN89" s="190"/>
      <c r="BDO89" s="190"/>
      <c r="BDP89" s="190"/>
      <c r="BDQ89" s="190"/>
      <c r="BDR89" s="190"/>
      <c r="BDS89" s="190"/>
      <c r="BDT89" s="190"/>
      <c r="BDU89" s="190"/>
      <c r="BDV89" s="190"/>
      <c r="BDW89" s="190"/>
      <c r="BDX89" s="190"/>
      <c r="BDY89" s="190"/>
      <c r="BDZ89" s="190"/>
      <c r="BEA89" s="190"/>
      <c r="BEB89" s="190"/>
      <c r="BEC89" s="190"/>
      <c r="BED89" s="190"/>
      <c r="BEE89" s="190"/>
      <c r="BEF89" s="190"/>
      <c r="BEG89" s="190"/>
      <c r="BEH89" s="190"/>
      <c r="BEI89" s="190"/>
      <c r="BEJ89" s="190"/>
      <c r="BEK89" s="190"/>
      <c r="BEL89" s="190"/>
      <c r="BEM89" s="190"/>
      <c r="BEN89" s="190"/>
      <c r="BEO89" s="190"/>
      <c r="BEP89" s="190"/>
      <c r="BEQ89" s="190"/>
      <c r="BER89" s="190"/>
      <c r="BES89" s="190"/>
      <c r="BET89" s="190"/>
      <c r="BEU89" s="190"/>
      <c r="BEV89" s="190"/>
      <c r="BEW89" s="190"/>
      <c r="BEX89" s="190"/>
      <c r="BEY89" s="190"/>
      <c r="BEZ89" s="190"/>
      <c r="BFA89" s="190"/>
      <c r="BFB89" s="190"/>
      <c r="BFC89" s="190"/>
      <c r="BFD89" s="190"/>
      <c r="BFE89" s="190"/>
      <c r="BFF89" s="190"/>
      <c r="BFG89" s="190"/>
      <c r="BFH89" s="190"/>
      <c r="BFI89" s="190"/>
      <c r="BFJ89" s="190"/>
      <c r="BFK89" s="190"/>
      <c r="BFL89" s="190"/>
      <c r="BFM89" s="190"/>
      <c r="BFN89" s="190"/>
      <c r="BFO89" s="190"/>
      <c r="BFP89" s="190"/>
      <c r="BFQ89" s="190"/>
      <c r="BFR89" s="190"/>
      <c r="BFS89" s="190"/>
      <c r="BFT89" s="190"/>
      <c r="BFU89" s="190"/>
      <c r="BFV89" s="190"/>
      <c r="BFW89" s="190"/>
      <c r="BFX89" s="190"/>
      <c r="BFY89" s="190"/>
      <c r="BFZ89" s="190"/>
      <c r="BGA89" s="190"/>
      <c r="BGB89" s="190"/>
      <c r="BGC89" s="190"/>
      <c r="BGD89" s="190"/>
      <c r="BGE89" s="190"/>
      <c r="BGF89" s="190"/>
      <c r="BGG89" s="190"/>
      <c r="BGH89" s="190"/>
      <c r="BGI89" s="190"/>
      <c r="BGJ89" s="190"/>
      <c r="BGK89" s="190"/>
      <c r="BGL89" s="190"/>
      <c r="BGM89" s="190"/>
      <c r="BGN89" s="190"/>
      <c r="BGO89" s="190"/>
      <c r="BGP89" s="190"/>
      <c r="BGQ89" s="190"/>
      <c r="BGR89" s="190"/>
      <c r="BGS89" s="190"/>
      <c r="BGT89" s="190"/>
      <c r="BGU89" s="190"/>
      <c r="BGV89" s="190"/>
      <c r="BGW89" s="190"/>
      <c r="BGX89" s="190"/>
      <c r="BGY89" s="190"/>
      <c r="BGZ89" s="190"/>
      <c r="BHA89" s="190"/>
      <c r="BHB89" s="190"/>
      <c r="BHC89" s="190"/>
      <c r="BHD89" s="190"/>
      <c r="BHE89" s="190"/>
      <c r="BHF89" s="190"/>
      <c r="BHG89" s="190"/>
      <c r="BHH89" s="190"/>
      <c r="BHI89" s="190"/>
      <c r="BHJ89" s="190"/>
      <c r="BHK89" s="190"/>
      <c r="BHL89" s="190"/>
      <c r="BHM89" s="190"/>
      <c r="BHN89" s="190"/>
      <c r="BHO89" s="190"/>
      <c r="BHP89" s="190"/>
      <c r="BHQ89" s="190"/>
      <c r="BHR89" s="190"/>
      <c r="BHS89" s="190"/>
      <c r="BHT89" s="190"/>
      <c r="BHU89" s="190"/>
      <c r="BHV89" s="190"/>
      <c r="BHW89" s="190"/>
      <c r="BHX89" s="190"/>
      <c r="BHY89" s="190"/>
      <c r="BHZ89" s="190"/>
      <c r="BIA89" s="190"/>
      <c r="BIB89" s="190"/>
      <c r="BIC89" s="190"/>
      <c r="BID89" s="190"/>
      <c r="BIE89" s="190"/>
      <c r="BIF89" s="190"/>
      <c r="BIG89" s="190"/>
      <c r="BIH89" s="190"/>
      <c r="BII89" s="190"/>
      <c r="BIJ89" s="190"/>
      <c r="BIK89" s="190"/>
      <c r="BIL89" s="190"/>
      <c r="BIM89" s="190"/>
      <c r="BIN89" s="190"/>
      <c r="BIO89" s="190"/>
      <c r="BIP89" s="190"/>
      <c r="BIQ89" s="190"/>
      <c r="BIR89" s="190"/>
      <c r="BIS89" s="190"/>
      <c r="BIT89" s="190"/>
      <c r="BIU89" s="190"/>
      <c r="BIV89" s="190"/>
      <c r="BIW89" s="190"/>
      <c r="BIX89" s="190"/>
      <c r="BIY89" s="190"/>
      <c r="BIZ89" s="190"/>
      <c r="BJA89" s="190"/>
      <c r="BJB89" s="190"/>
      <c r="BJC89" s="190"/>
      <c r="BJD89" s="190"/>
      <c r="BJE89" s="190"/>
      <c r="BJF89" s="190"/>
      <c r="BJG89" s="190"/>
      <c r="BJH89" s="190"/>
      <c r="BJI89" s="190"/>
      <c r="BJJ89" s="190"/>
      <c r="BJK89" s="190"/>
      <c r="BJL89" s="190"/>
      <c r="BJM89" s="190"/>
      <c r="BJN89" s="190"/>
      <c r="BJO89" s="190"/>
      <c r="BJP89" s="190"/>
      <c r="BJQ89" s="190"/>
      <c r="BJR89" s="190"/>
      <c r="BJS89" s="190"/>
      <c r="BJT89" s="190"/>
      <c r="BJU89" s="190"/>
      <c r="BJV89" s="190"/>
      <c r="BJW89" s="190"/>
      <c r="BJX89" s="190"/>
      <c r="BJY89" s="190"/>
      <c r="BJZ89" s="190"/>
      <c r="BKA89" s="190"/>
      <c r="BKB89" s="190"/>
      <c r="BKC89" s="190"/>
      <c r="BKD89" s="190"/>
      <c r="BKE89" s="190"/>
      <c r="BKF89" s="190"/>
      <c r="BKG89" s="190"/>
      <c r="BKH89" s="190"/>
      <c r="BKI89" s="190"/>
      <c r="BKJ89" s="190"/>
      <c r="BKK89" s="190"/>
      <c r="BKL89" s="190"/>
      <c r="BKM89" s="190"/>
      <c r="BKN89" s="190"/>
      <c r="BKO89" s="190"/>
      <c r="BKP89" s="190"/>
      <c r="BKQ89" s="190"/>
      <c r="BKR89" s="190"/>
      <c r="BKS89" s="190"/>
      <c r="BKT89" s="190"/>
      <c r="BKU89" s="190"/>
      <c r="BKV89" s="190"/>
      <c r="BKW89" s="190"/>
      <c r="BKX89" s="190"/>
      <c r="BKY89" s="190"/>
      <c r="BKZ89" s="190"/>
      <c r="BLA89" s="190"/>
      <c r="BLB89" s="190"/>
      <c r="BLC89" s="190"/>
      <c r="BLD89" s="190"/>
      <c r="BLE89" s="190"/>
      <c r="BLF89" s="190"/>
      <c r="BLG89" s="190"/>
      <c r="BLH89" s="190"/>
      <c r="BLI89" s="190"/>
      <c r="BLJ89" s="190"/>
      <c r="BLK89" s="190"/>
      <c r="BLL89" s="190"/>
      <c r="BLM89" s="190"/>
      <c r="BLN89" s="190"/>
      <c r="BLO89" s="190"/>
      <c r="BLP89" s="190"/>
      <c r="BLQ89" s="190"/>
      <c r="BLR89" s="190"/>
      <c r="BLS89" s="190"/>
      <c r="BLT89" s="190"/>
      <c r="BLU89" s="190"/>
      <c r="BLV89" s="190"/>
      <c r="BLW89" s="190"/>
      <c r="BLX89" s="190"/>
      <c r="BLY89" s="190"/>
      <c r="BLZ89" s="190"/>
      <c r="BMA89" s="190"/>
      <c r="BMB89" s="190"/>
      <c r="BMC89" s="190"/>
      <c r="BMD89" s="190"/>
      <c r="BME89" s="190"/>
      <c r="BMF89" s="190"/>
      <c r="BMG89" s="190"/>
      <c r="BMH89" s="190"/>
      <c r="BMI89" s="190"/>
      <c r="BMJ89" s="190"/>
      <c r="BMK89" s="190"/>
      <c r="BML89" s="190"/>
      <c r="BMM89" s="190"/>
      <c r="BMN89" s="190"/>
      <c r="BMO89" s="190"/>
      <c r="BMP89" s="190"/>
      <c r="BMQ89" s="190"/>
      <c r="BMR89" s="190"/>
      <c r="BMS89" s="190"/>
      <c r="BMT89" s="190"/>
      <c r="BMU89" s="190"/>
      <c r="BMV89" s="190"/>
      <c r="BMW89" s="190"/>
      <c r="BMX89" s="190"/>
      <c r="BMY89" s="190"/>
      <c r="BMZ89" s="190"/>
      <c r="BNA89" s="190"/>
      <c r="BNB89" s="190"/>
      <c r="BNC89" s="190"/>
      <c r="BND89" s="190"/>
      <c r="BNE89" s="190"/>
      <c r="BNF89" s="190"/>
      <c r="BNG89" s="190"/>
      <c r="BNH89" s="190"/>
      <c r="BNI89" s="190"/>
      <c r="BNJ89" s="190"/>
      <c r="BNK89" s="190"/>
      <c r="BNL89" s="190"/>
      <c r="BNM89" s="190"/>
      <c r="BNN89" s="190"/>
      <c r="BNO89" s="190"/>
      <c r="BNP89" s="190"/>
      <c r="BNQ89" s="190"/>
      <c r="BNR89" s="190"/>
      <c r="BNS89" s="190"/>
      <c r="BNT89" s="190"/>
      <c r="BNU89" s="190"/>
      <c r="BNV89" s="190"/>
      <c r="BNW89" s="190"/>
      <c r="BNX89" s="190"/>
      <c r="BNY89" s="190"/>
      <c r="BNZ89" s="190"/>
      <c r="BOA89" s="190"/>
      <c r="BOB89" s="190"/>
      <c r="BOC89" s="190"/>
      <c r="BOD89" s="190"/>
      <c r="BOE89" s="190"/>
      <c r="BOF89" s="190"/>
      <c r="BOG89" s="190"/>
      <c r="BOH89" s="190"/>
      <c r="BOI89" s="190"/>
      <c r="BOJ89" s="190"/>
      <c r="BOK89" s="190"/>
      <c r="BOL89" s="190"/>
      <c r="BOM89" s="190"/>
      <c r="BON89" s="190"/>
      <c r="BOO89" s="190"/>
      <c r="BOP89" s="190"/>
      <c r="BOQ89" s="190"/>
      <c r="BOR89" s="190"/>
      <c r="BOS89" s="190"/>
      <c r="BOT89" s="190"/>
      <c r="BOU89" s="190"/>
      <c r="BOV89" s="190"/>
      <c r="BOW89" s="190"/>
      <c r="BOX89" s="190"/>
      <c r="BOY89" s="190"/>
      <c r="BOZ89" s="190"/>
      <c r="BPA89" s="190"/>
      <c r="BPB89" s="190"/>
      <c r="BPC89" s="190"/>
      <c r="BPD89" s="190"/>
      <c r="BPE89" s="190"/>
      <c r="BPF89" s="190"/>
      <c r="BPG89" s="190"/>
      <c r="BPH89" s="190"/>
      <c r="BPI89" s="190"/>
      <c r="BPJ89" s="190"/>
      <c r="BPK89" s="190"/>
      <c r="BPL89" s="190"/>
      <c r="BPM89" s="190"/>
      <c r="BPN89" s="190"/>
      <c r="BPO89" s="190"/>
      <c r="BPP89" s="190"/>
      <c r="BPQ89" s="190"/>
      <c r="BPR89" s="190"/>
      <c r="BPS89" s="190"/>
      <c r="BPT89" s="190"/>
      <c r="BPU89" s="190"/>
      <c r="BPV89" s="190"/>
      <c r="BPW89" s="190"/>
      <c r="BPX89" s="190"/>
      <c r="BPY89" s="190"/>
      <c r="BPZ89" s="190"/>
      <c r="BQA89" s="190"/>
      <c r="BQB89" s="190"/>
      <c r="BQC89" s="190"/>
      <c r="BQD89" s="190"/>
      <c r="BQE89" s="190"/>
      <c r="BQF89" s="190"/>
      <c r="BQG89" s="190"/>
      <c r="BQH89" s="190"/>
      <c r="BQI89" s="190"/>
      <c r="BQJ89" s="190"/>
      <c r="BQK89" s="190"/>
      <c r="BQL89" s="190"/>
      <c r="BQM89" s="190"/>
      <c r="BQN89" s="190"/>
      <c r="BQO89" s="190"/>
      <c r="BQP89" s="190"/>
      <c r="BQQ89" s="190"/>
      <c r="BQR89" s="190"/>
      <c r="BQS89" s="190"/>
      <c r="BQT89" s="190"/>
      <c r="BQU89" s="190"/>
      <c r="BQV89" s="190"/>
      <c r="BQW89" s="190"/>
      <c r="BQX89" s="190"/>
      <c r="BQY89" s="190"/>
      <c r="BQZ89" s="190"/>
      <c r="BRA89" s="190"/>
      <c r="BRB89" s="190"/>
      <c r="BRC89" s="190"/>
      <c r="BRD89" s="190"/>
      <c r="BRE89" s="190"/>
      <c r="BRF89" s="190"/>
      <c r="BRG89" s="190"/>
      <c r="BRH89" s="190"/>
      <c r="BRI89" s="190"/>
      <c r="BRJ89" s="190"/>
      <c r="BRK89" s="190"/>
      <c r="BRL89" s="190"/>
      <c r="BRM89" s="190"/>
      <c r="BRN89" s="190"/>
      <c r="BRO89" s="190"/>
      <c r="BRP89" s="190"/>
      <c r="BRQ89" s="190"/>
      <c r="BRR89" s="190"/>
      <c r="BRS89" s="190"/>
      <c r="BRT89" s="190"/>
      <c r="BRU89" s="190"/>
      <c r="BRV89" s="190"/>
      <c r="BRW89" s="190"/>
      <c r="BRX89" s="190"/>
      <c r="BRY89" s="190"/>
      <c r="BRZ89" s="190"/>
      <c r="BSA89" s="190"/>
      <c r="BSB89" s="190"/>
      <c r="BSC89" s="190"/>
      <c r="BSD89" s="190"/>
      <c r="BSE89" s="190"/>
      <c r="BSF89" s="190"/>
      <c r="BSG89" s="190"/>
      <c r="BSH89" s="190"/>
      <c r="BSI89" s="190"/>
      <c r="BSJ89" s="190"/>
      <c r="BSK89" s="190"/>
      <c r="BSL89" s="190"/>
      <c r="BSM89" s="190"/>
      <c r="BSN89" s="190"/>
      <c r="BSO89" s="190"/>
      <c r="BSP89" s="190"/>
      <c r="BSQ89" s="190"/>
      <c r="BSR89" s="190"/>
      <c r="BSS89" s="190"/>
      <c r="BST89" s="190"/>
      <c r="BSU89" s="190"/>
      <c r="BSV89" s="190"/>
      <c r="BSW89" s="190"/>
      <c r="BSX89" s="190"/>
      <c r="BSY89" s="190"/>
      <c r="BSZ89" s="190"/>
      <c r="BTA89" s="190"/>
      <c r="BTB89" s="190"/>
      <c r="BTC89" s="190"/>
      <c r="BTD89" s="190"/>
      <c r="BTE89" s="190"/>
      <c r="BTF89" s="190"/>
      <c r="BTG89" s="190"/>
      <c r="BTH89" s="190"/>
      <c r="BTI89" s="190"/>
      <c r="BTJ89" s="190"/>
      <c r="BTK89" s="190"/>
      <c r="BTL89" s="190"/>
      <c r="BTM89" s="190"/>
      <c r="BTN89" s="190"/>
      <c r="BTO89" s="190"/>
      <c r="BTP89" s="190"/>
      <c r="BTQ89" s="190"/>
      <c r="BTR89" s="190"/>
      <c r="BTS89" s="190"/>
      <c r="BTT89" s="190"/>
      <c r="BTU89" s="190"/>
      <c r="BTV89" s="190"/>
      <c r="BTW89" s="190"/>
      <c r="BTX89" s="190"/>
      <c r="BTY89" s="190"/>
      <c r="BTZ89" s="190"/>
      <c r="BUA89" s="190"/>
      <c r="BUB89" s="190"/>
      <c r="BUC89" s="190"/>
      <c r="BUD89" s="190"/>
      <c r="BUE89" s="190"/>
      <c r="BUF89" s="190"/>
      <c r="BUG89" s="190"/>
      <c r="BUH89" s="190"/>
      <c r="BUI89" s="190"/>
      <c r="BUJ89" s="190"/>
      <c r="BUK89" s="190"/>
      <c r="BUL89" s="190"/>
      <c r="BUM89" s="190"/>
      <c r="BUN89" s="190"/>
      <c r="BUO89" s="190"/>
      <c r="BUP89" s="190"/>
      <c r="BUQ89" s="190"/>
      <c r="BUR89" s="190"/>
      <c r="BUS89" s="190"/>
      <c r="BUT89" s="190"/>
      <c r="BUU89" s="190"/>
      <c r="BUV89" s="190"/>
      <c r="BUW89" s="190"/>
      <c r="BUX89" s="190"/>
      <c r="BUY89" s="190"/>
      <c r="BUZ89" s="190"/>
      <c r="BVA89" s="190"/>
      <c r="BVB89" s="190"/>
      <c r="BVC89" s="190"/>
      <c r="BVD89" s="190"/>
      <c r="BVE89" s="190"/>
      <c r="BVF89" s="190"/>
      <c r="BVG89" s="190"/>
      <c r="BVH89" s="190"/>
      <c r="BVI89" s="190"/>
      <c r="BVJ89" s="190"/>
      <c r="BVK89" s="190"/>
      <c r="BVL89" s="190"/>
      <c r="BVM89" s="190"/>
      <c r="BVN89" s="190"/>
      <c r="BVO89" s="190"/>
      <c r="BVP89" s="190"/>
      <c r="BVQ89" s="190"/>
      <c r="BVR89" s="190"/>
      <c r="BVS89" s="190"/>
      <c r="BVT89" s="190"/>
      <c r="BVU89" s="190"/>
      <c r="BVV89" s="190"/>
      <c r="BVW89" s="190"/>
      <c r="BVX89" s="190"/>
      <c r="BVY89" s="190"/>
      <c r="BVZ89" s="190"/>
      <c r="BWA89" s="190"/>
      <c r="BWB89" s="190"/>
      <c r="BWC89" s="190"/>
      <c r="BWD89" s="190"/>
      <c r="BWE89" s="190"/>
      <c r="BWF89" s="190"/>
      <c r="BWG89" s="190"/>
      <c r="BWH89" s="190"/>
      <c r="BWI89" s="190"/>
      <c r="BWJ89" s="190"/>
      <c r="BWK89" s="190"/>
      <c r="BWL89" s="190"/>
      <c r="BWM89" s="190"/>
      <c r="BWN89" s="190"/>
      <c r="BWO89" s="190"/>
      <c r="BWP89" s="190"/>
      <c r="BWQ89" s="190"/>
      <c r="BWR89" s="190"/>
      <c r="BWS89" s="190"/>
      <c r="BWT89" s="190"/>
      <c r="BWU89" s="190"/>
      <c r="BWV89" s="190"/>
      <c r="BWW89" s="190"/>
      <c r="BWX89" s="190"/>
      <c r="BWY89" s="190"/>
      <c r="BWZ89" s="190"/>
      <c r="BXA89" s="190"/>
      <c r="BXB89" s="190"/>
      <c r="BXC89" s="190"/>
      <c r="BXD89" s="190"/>
      <c r="BXE89" s="190"/>
      <c r="BXF89" s="190"/>
      <c r="BXG89" s="190"/>
      <c r="BXH89" s="190"/>
      <c r="BXI89" s="190"/>
      <c r="BXJ89" s="190"/>
      <c r="BXK89" s="190"/>
      <c r="BXL89" s="190"/>
      <c r="BXM89" s="190"/>
      <c r="BXN89" s="190"/>
      <c r="BXO89" s="190"/>
      <c r="BXP89" s="190"/>
      <c r="BXQ89" s="190"/>
      <c r="BXR89" s="190"/>
      <c r="BXS89" s="190"/>
      <c r="BXT89" s="190"/>
      <c r="BXU89" s="190"/>
      <c r="BXV89" s="190"/>
      <c r="BXW89" s="190"/>
      <c r="BXX89" s="190"/>
      <c r="BXY89" s="190"/>
      <c r="BXZ89" s="190"/>
      <c r="BYA89" s="190"/>
      <c r="BYB89" s="190"/>
      <c r="BYC89" s="190"/>
      <c r="BYD89" s="190"/>
      <c r="BYE89" s="190"/>
      <c r="BYF89" s="190"/>
      <c r="BYG89" s="190"/>
      <c r="BYH89" s="190"/>
      <c r="BYI89" s="190"/>
      <c r="BYJ89" s="190"/>
      <c r="BYK89" s="190"/>
      <c r="BYL89" s="190"/>
      <c r="BYM89" s="190"/>
      <c r="BYN89" s="190"/>
      <c r="BYO89" s="190"/>
      <c r="BYP89" s="190"/>
      <c r="BYQ89" s="190"/>
      <c r="BYR89" s="190"/>
      <c r="BYS89" s="190"/>
      <c r="BYT89" s="190"/>
      <c r="BYU89" s="190"/>
      <c r="BYV89" s="190"/>
      <c r="BYW89" s="190"/>
      <c r="BYX89" s="190"/>
      <c r="BYY89" s="190"/>
      <c r="BYZ89" s="190"/>
      <c r="BZA89" s="190"/>
      <c r="BZB89" s="190"/>
      <c r="BZC89" s="190"/>
      <c r="BZD89" s="190"/>
      <c r="BZE89" s="190"/>
      <c r="BZF89" s="190"/>
      <c r="BZG89" s="190"/>
      <c r="BZH89" s="190"/>
      <c r="BZI89" s="190"/>
      <c r="BZJ89" s="190"/>
      <c r="BZK89" s="190"/>
      <c r="BZL89" s="190"/>
      <c r="BZM89" s="190"/>
      <c r="BZN89" s="190"/>
      <c r="BZO89" s="190"/>
      <c r="BZP89" s="190"/>
      <c r="BZQ89" s="190"/>
      <c r="BZR89" s="190"/>
      <c r="BZS89" s="190"/>
      <c r="BZT89" s="190"/>
      <c r="BZU89" s="190"/>
      <c r="BZV89" s="190"/>
      <c r="BZW89" s="190"/>
      <c r="BZX89" s="190"/>
      <c r="BZY89" s="190"/>
      <c r="BZZ89" s="190"/>
      <c r="CAA89" s="190"/>
      <c r="CAB89" s="190"/>
      <c r="CAC89" s="190"/>
      <c r="CAD89" s="190"/>
      <c r="CAE89" s="190"/>
      <c r="CAF89" s="190"/>
      <c r="CAG89" s="190"/>
      <c r="CAH89" s="190"/>
      <c r="CAI89" s="190"/>
      <c r="CAJ89" s="190"/>
      <c r="CAK89" s="190"/>
      <c r="CAL89" s="190"/>
      <c r="CAM89" s="190"/>
      <c r="CAN89" s="190"/>
      <c r="CAO89" s="190"/>
      <c r="CAP89" s="190"/>
      <c r="CAQ89" s="190"/>
      <c r="CAR89" s="190"/>
      <c r="CAS89" s="190"/>
      <c r="CAT89" s="190"/>
      <c r="CAU89" s="190"/>
      <c r="CAV89" s="190"/>
      <c r="CAW89" s="190"/>
      <c r="CAX89" s="190"/>
      <c r="CAY89" s="190"/>
      <c r="CAZ89" s="190"/>
      <c r="CBA89" s="190"/>
      <c r="CBB89" s="190"/>
      <c r="CBC89" s="190"/>
      <c r="CBD89" s="190"/>
      <c r="CBE89" s="190"/>
      <c r="CBF89" s="190"/>
      <c r="CBG89" s="190"/>
      <c r="CBH89" s="190"/>
      <c r="CBI89" s="190"/>
      <c r="CBJ89" s="190"/>
      <c r="CBK89" s="190"/>
      <c r="CBL89" s="190"/>
      <c r="CBM89" s="190"/>
      <c r="CBN89" s="190"/>
      <c r="CBO89" s="190"/>
      <c r="CBP89" s="190"/>
      <c r="CBQ89" s="190"/>
      <c r="CBR89" s="190"/>
      <c r="CBS89" s="190"/>
      <c r="CBT89" s="190"/>
      <c r="CBU89" s="190"/>
      <c r="CBV89" s="190"/>
      <c r="CBW89" s="190"/>
      <c r="CBX89" s="190"/>
      <c r="CBY89" s="190"/>
      <c r="CBZ89" s="190"/>
      <c r="CCA89" s="190"/>
      <c r="CCB89" s="190"/>
      <c r="CCC89" s="190"/>
      <c r="CCD89" s="190"/>
      <c r="CCE89" s="190"/>
      <c r="CCF89" s="190"/>
      <c r="CCG89" s="190"/>
      <c r="CCH89" s="190"/>
      <c r="CCI89" s="190"/>
      <c r="CCJ89" s="190"/>
      <c r="CCK89" s="190"/>
      <c r="CCL89" s="190"/>
      <c r="CCM89" s="190"/>
      <c r="CCN89" s="190"/>
      <c r="CCO89" s="190"/>
      <c r="CCP89" s="190"/>
      <c r="CCQ89" s="190"/>
      <c r="CCR89" s="190"/>
      <c r="CCS89" s="190"/>
      <c r="CCT89" s="190"/>
      <c r="CCU89" s="190"/>
      <c r="CCV89" s="190"/>
      <c r="CCW89" s="190"/>
      <c r="CCX89" s="190"/>
      <c r="CCY89" s="190"/>
      <c r="CCZ89" s="190"/>
      <c r="CDA89" s="190"/>
      <c r="CDB89" s="190"/>
      <c r="CDC89" s="190"/>
      <c r="CDD89" s="190"/>
      <c r="CDE89" s="190"/>
      <c r="CDF89" s="190"/>
      <c r="CDG89" s="190"/>
      <c r="CDH89" s="190"/>
      <c r="CDI89" s="190"/>
      <c r="CDJ89" s="190"/>
      <c r="CDK89" s="190"/>
      <c r="CDL89" s="190"/>
      <c r="CDM89" s="190"/>
      <c r="CDN89" s="190"/>
      <c r="CDO89" s="190"/>
      <c r="CDP89" s="190"/>
      <c r="CDQ89" s="190"/>
      <c r="CDR89" s="190"/>
      <c r="CDS89" s="190"/>
      <c r="CDT89" s="190"/>
      <c r="CDU89" s="190"/>
      <c r="CDV89" s="190"/>
      <c r="CDW89" s="190"/>
      <c r="CDX89" s="190"/>
      <c r="CDY89" s="190"/>
      <c r="CDZ89" s="190"/>
      <c r="CEA89" s="190"/>
      <c r="CEB89" s="190"/>
      <c r="CEC89" s="190"/>
      <c r="CED89" s="190"/>
      <c r="CEE89" s="190"/>
      <c r="CEF89" s="190"/>
      <c r="CEG89" s="190"/>
      <c r="CEH89" s="190"/>
      <c r="CEI89" s="190"/>
      <c r="CEJ89" s="190"/>
      <c r="CEK89" s="190"/>
      <c r="CEL89" s="190"/>
      <c r="CEM89" s="190"/>
      <c r="CEN89" s="190"/>
      <c r="CEO89" s="190"/>
      <c r="CEP89" s="190"/>
      <c r="CEQ89" s="190"/>
      <c r="CER89" s="190"/>
      <c r="CES89" s="190"/>
      <c r="CET89" s="190"/>
      <c r="CEU89" s="190"/>
      <c r="CEV89" s="190"/>
      <c r="CEW89" s="190"/>
      <c r="CEX89" s="190"/>
      <c r="CEY89" s="190"/>
      <c r="CEZ89" s="190"/>
      <c r="CFA89" s="190"/>
      <c r="CFB89" s="190"/>
      <c r="CFC89" s="190"/>
      <c r="CFD89" s="190"/>
      <c r="CFE89" s="190"/>
      <c r="CFF89" s="190"/>
      <c r="CFG89" s="190"/>
      <c r="CFH89" s="190"/>
      <c r="CFI89" s="190"/>
      <c r="CFJ89" s="190"/>
      <c r="CFK89" s="190"/>
      <c r="CFL89" s="190"/>
      <c r="CFM89" s="190"/>
      <c r="CFN89" s="190"/>
      <c r="CFO89" s="190"/>
      <c r="CFP89" s="190"/>
      <c r="CFQ89" s="190"/>
      <c r="CFR89" s="190"/>
      <c r="CFS89" s="190"/>
      <c r="CFT89" s="190"/>
      <c r="CFU89" s="190"/>
      <c r="CFV89" s="190"/>
      <c r="CFW89" s="190"/>
      <c r="CFX89" s="190"/>
      <c r="CFY89" s="190"/>
      <c r="CFZ89" s="190"/>
      <c r="CGA89" s="190"/>
      <c r="CGB89" s="190"/>
      <c r="CGC89" s="190"/>
      <c r="CGD89" s="190"/>
      <c r="CGE89" s="190"/>
      <c r="CGF89" s="190"/>
      <c r="CGG89" s="190"/>
      <c r="CGH89" s="190"/>
      <c r="CGI89" s="190"/>
      <c r="CGJ89" s="190"/>
      <c r="CGK89" s="190"/>
      <c r="CGL89" s="190"/>
      <c r="CGM89" s="190"/>
      <c r="CGN89" s="190"/>
      <c r="CGO89" s="190"/>
      <c r="CGP89" s="190"/>
      <c r="CGQ89" s="190"/>
      <c r="CGR89" s="190"/>
      <c r="CGS89" s="190"/>
      <c r="CGT89" s="190"/>
      <c r="CGU89" s="190"/>
      <c r="CGV89" s="190"/>
      <c r="CGW89" s="190"/>
      <c r="CGX89" s="190"/>
      <c r="CGY89" s="190"/>
      <c r="CGZ89" s="190"/>
      <c r="CHA89" s="190"/>
      <c r="CHB89" s="190"/>
      <c r="CHC89" s="190"/>
      <c r="CHD89" s="190"/>
      <c r="CHE89" s="190"/>
      <c r="CHF89" s="190"/>
      <c r="CHG89" s="190"/>
      <c r="CHH89" s="190"/>
      <c r="CHI89" s="190"/>
      <c r="CHJ89" s="190"/>
      <c r="CHK89" s="190"/>
      <c r="CHL89" s="190"/>
      <c r="CHM89" s="190"/>
      <c r="CHN89" s="190"/>
      <c r="CHO89" s="190"/>
      <c r="CHP89" s="190"/>
      <c r="CHQ89" s="190"/>
      <c r="CHR89" s="190"/>
      <c r="CHS89" s="190"/>
      <c r="CHT89" s="190"/>
      <c r="CHU89" s="190"/>
      <c r="CHV89" s="190"/>
      <c r="CHW89" s="190"/>
      <c r="CHX89" s="190"/>
      <c r="CHY89" s="190"/>
      <c r="CHZ89" s="190"/>
      <c r="CIA89" s="190"/>
      <c r="CIB89" s="190"/>
      <c r="CIC89" s="190"/>
      <c r="CID89" s="190"/>
      <c r="CIE89" s="190"/>
      <c r="CIF89" s="190"/>
      <c r="CIG89" s="190"/>
      <c r="CIH89" s="190"/>
      <c r="CII89" s="190"/>
      <c r="CIJ89" s="190"/>
      <c r="CIK89" s="190"/>
      <c r="CIL89" s="190"/>
      <c r="CIM89" s="190"/>
      <c r="CIN89" s="190"/>
      <c r="CIO89" s="190"/>
      <c r="CIP89" s="190"/>
      <c r="CIQ89" s="190"/>
      <c r="CIR89" s="190"/>
      <c r="CIS89" s="190"/>
      <c r="CIT89" s="190"/>
      <c r="CIU89" s="190"/>
      <c r="CIV89" s="190"/>
      <c r="CIW89" s="190"/>
      <c r="CIX89" s="190"/>
      <c r="CIY89" s="190"/>
      <c r="CIZ89" s="190"/>
      <c r="CJA89" s="190"/>
      <c r="CJB89" s="190"/>
      <c r="CJC89" s="190"/>
      <c r="CJD89" s="190"/>
      <c r="CJE89" s="190"/>
      <c r="CJF89" s="190"/>
      <c r="CJG89" s="190"/>
      <c r="CJH89" s="190"/>
      <c r="CJI89" s="190"/>
      <c r="CJJ89" s="190"/>
      <c r="CJK89" s="190"/>
      <c r="CJL89" s="190"/>
      <c r="CJM89" s="190"/>
      <c r="CJN89" s="190"/>
      <c r="CJO89" s="190"/>
      <c r="CJP89" s="190"/>
      <c r="CJQ89" s="190"/>
      <c r="CJR89" s="190"/>
      <c r="CJS89" s="190"/>
      <c r="CJT89" s="190"/>
      <c r="CJU89" s="190"/>
      <c r="CJV89" s="190"/>
      <c r="CJW89" s="190"/>
      <c r="CJX89" s="190"/>
      <c r="CJY89" s="190"/>
      <c r="CJZ89" s="190"/>
      <c r="CKA89" s="190"/>
      <c r="CKB89" s="190"/>
      <c r="CKC89" s="190"/>
      <c r="CKD89" s="190"/>
      <c r="CKE89" s="190"/>
      <c r="CKF89" s="190"/>
      <c r="CKG89" s="190"/>
      <c r="CKH89" s="190"/>
      <c r="CKI89" s="190"/>
      <c r="CKJ89" s="190"/>
      <c r="CKK89" s="190"/>
      <c r="CKL89" s="190"/>
      <c r="CKM89" s="190"/>
      <c r="CKN89" s="190"/>
      <c r="CKO89" s="190"/>
      <c r="CKP89" s="190"/>
      <c r="CKQ89" s="190"/>
      <c r="CKR89" s="190"/>
      <c r="CKS89" s="190"/>
      <c r="CKT89" s="190"/>
      <c r="CKU89" s="190"/>
      <c r="CKV89" s="190"/>
      <c r="CKW89" s="190"/>
      <c r="CKX89" s="190"/>
      <c r="CKY89" s="190"/>
      <c r="CKZ89" s="190"/>
      <c r="CLA89" s="190"/>
      <c r="CLB89" s="190"/>
      <c r="CLC89" s="190"/>
      <c r="CLD89" s="190"/>
      <c r="CLE89" s="190"/>
      <c r="CLF89" s="190"/>
      <c r="CLG89" s="190"/>
      <c r="CLH89" s="190"/>
      <c r="CLI89" s="190"/>
      <c r="CLJ89" s="190"/>
      <c r="CLK89" s="190"/>
      <c r="CLL89" s="190"/>
      <c r="CLM89" s="190"/>
      <c r="CLN89" s="190"/>
      <c r="CLO89" s="190"/>
      <c r="CLP89" s="190"/>
      <c r="CLQ89" s="190"/>
      <c r="CLR89" s="190"/>
      <c r="CLS89" s="190"/>
      <c r="CLT89" s="190"/>
      <c r="CLU89" s="190"/>
      <c r="CLV89" s="190"/>
      <c r="CLW89" s="190"/>
      <c r="CLX89" s="190"/>
      <c r="CLY89" s="190"/>
      <c r="CLZ89" s="190"/>
      <c r="CMA89" s="190"/>
      <c r="CMB89" s="190"/>
      <c r="CMC89" s="190"/>
      <c r="CMD89" s="190"/>
      <c r="CME89" s="190"/>
      <c r="CMF89" s="190"/>
      <c r="CMG89" s="190"/>
      <c r="CMH89" s="190"/>
      <c r="CMI89" s="190"/>
      <c r="CMJ89" s="190"/>
      <c r="CMK89" s="190"/>
      <c r="CML89" s="190"/>
      <c r="CMM89" s="190"/>
      <c r="CMN89" s="190"/>
      <c r="CMO89" s="190"/>
      <c r="CMP89" s="190"/>
      <c r="CMQ89" s="190"/>
      <c r="CMR89" s="190"/>
      <c r="CMS89" s="190"/>
      <c r="CMT89" s="190"/>
      <c r="CMU89" s="190"/>
      <c r="CMV89" s="190"/>
      <c r="CMW89" s="190"/>
      <c r="CMX89" s="190"/>
      <c r="CMY89" s="190"/>
      <c r="CMZ89" s="190"/>
      <c r="CNA89" s="190"/>
      <c r="CNB89" s="190"/>
      <c r="CNC89" s="190"/>
      <c r="CND89" s="190"/>
      <c r="CNE89" s="190"/>
      <c r="CNF89" s="190"/>
      <c r="CNG89" s="190"/>
      <c r="CNH89" s="190"/>
      <c r="CNI89" s="190"/>
      <c r="CNJ89" s="190"/>
      <c r="CNK89" s="190"/>
      <c r="CNL89" s="190"/>
      <c r="CNM89" s="190"/>
      <c r="CNN89" s="190"/>
      <c r="CNO89" s="190"/>
      <c r="CNP89" s="190"/>
      <c r="CNQ89" s="190"/>
      <c r="CNR89" s="190"/>
      <c r="CNS89" s="190"/>
      <c r="CNT89" s="190"/>
      <c r="CNU89" s="190"/>
      <c r="CNV89" s="190"/>
      <c r="CNW89" s="190"/>
      <c r="CNX89" s="190"/>
      <c r="CNY89" s="190"/>
      <c r="CNZ89" s="190"/>
      <c r="COA89" s="190"/>
      <c r="COB89" s="190"/>
      <c r="COC89" s="190"/>
      <c r="COD89" s="190"/>
      <c r="COE89" s="190"/>
      <c r="COF89" s="190"/>
      <c r="COG89" s="190"/>
      <c r="COH89" s="190"/>
      <c r="COI89" s="190"/>
      <c r="COJ89" s="190"/>
      <c r="COK89" s="190"/>
      <c r="COL89" s="190"/>
      <c r="COM89" s="190"/>
      <c r="CON89" s="190"/>
      <c r="COO89" s="190"/>
      <c r="COP89" s="190"/>
      <c r="COQ89" s="190"/>
      <c r="COR89" s="190"/>
      <c r="COS89" s="190"/>
      <c r="COT89" s="190"/>
      <c r="COU89" s="190"/>
      <c r="COV89" s="190"/>
      <c r="COW89" s="190"/>
      <c r="COX89" s="190"/>
      <c r="COY89" s="190"/>
      <c r="COZ89" s="190"/>
      <c r="CPA89" s="190"/>
      <c r="CPB89" s="190"/>
      <c r="CPC89" s="190"/>
      <c r="CPD89" s="190"/>
      <c r="CPE89" s="190"/>
      <c r="CPF89" s="190"/>
      <c r="CPG89" s="190"/>
      <c r="CPH89" s="190"/>
      <c r="CPI89" s="190"/>
      <c r="CPJ89" s="190"/>
      <c r="CPK89" s="190"/>
      <c r="CPL89" s="190"/>
      <c r="CPM89" s="190"/>
      <c r="CPN89" s="190"/>
      <c r="CPO89" s="190"/>
      <c r="CPP89" s="190"/>
      <c r="CPQ89" s="190"/>
      <c r="CPR89" s="190"/>
      <c r="CPS89" s="190"/>
      <c r="CPT89" s="190"/>
      <c r="CPU89" s="190"/>
      <c r="CPV89" s="190"/>
      <c r="CPW89" s="190"/>
      <c r="CPX89" s="190"/>
      <c r="CPY89" s="190"/>
      <c r="CPZ89" s="190"/>
      <c r="CQA89" s="190"/>
      <c r="CQB89" s="190"/>
      <c r="CQC89" s="190"/>
      <c r="CQD89" s="190"/>
      <c r="CQE89" s="190"/>
      <c r="CQF89" s="190"/>
      <c r="CQG89" s="190"/>
      <c r="CQH89" s="190"/>
      <c r="CQI89" s="190"/>
      <c r="CQJ89" s="190"/>
      <c r="CQK89" s="190"/>
      <c r="CQL89" s="190"/>
      <c r="CQM89" s="190"/>
      <c r="CQN89" s="190"/>
      <c r="CQO89" s="190"/>
      <c r="CQP89" s="190"/>
      <c r="CQQ89" s="190"/>
      <c r="CQR89" s="190"/>
      <c r="CQS89" s="190"/>
      <c r="CQT89" s="190"/>
      <c r="CQU89" s="190"/>
      <c r="CQV89" s="190"/>
      <c r="CQW89" s="190"/>
      <c r="CQX89" s="190"/>
      <c r="CQY89" s="190"/>
      <c r="CQZ89" s="190"/>
      <c r="CRA89" s="190"/>
      <c r="CRB89" s="190"/>
      <c r="CRC89" s="190"/>
      <c r="CRD89" s="190"/>
      <c r="CRE89" s="190"/>
      <c r="CRF89" s="190"/>
      <c r="CRG89" s="190"/>
      <c r="CRH89" s="190"/>
      <c r="CRI89" s="190"/>
      <c r="CRJ89" s="190"/>
      <c r="CRK89" s="190"/>
      <c r="CRL89" s="190"/>
      <c r="CRM89" s="190"/>
      <c r="CRN89" s="190"/>
      <c r="CRO89" s="190"/>
      <c r="CRP89" s="190"/>
      <c r="CRQ89" s="190"/>
      <c r="CRR89" s="190"/>
      <c r="CRS89" s="190"/>
      <c r="CRT89" s="190"/>
      <c r="CRU89" s="190"/>
      <c r="CRV89" s="190"/>
      <c r="CRW89" s="190"/>
      <c r="CRX89" s="190"/>
      <c r="CRY89" s="190"/>
      <c r="CRZ89" s="190"/>
      <c r="CSA89" s="190"/>
      <c r="CSB89" s="190"/>
      <c r="CSC89" s="190"/>
      <c r="CSD89" s="190"/>
      <c r="CSE89" s="190"/>
      <c r="CSF89" s="190"/>
      <c r="CSG89" s="190"/>
      <c r="CSH89" s="190"/>
      <c r="CSI89" s="190"/>
      <c r="CSJ89" s="190"/>
      <c r="CSK89" s="190"/>
      <c r="CSL89" s="190"/>
      <c r="CSM89" s="190"/>
      <c r="CSN89" s="190"/>
      <c r="CSO89" s="190"/>
      <c r="CSP89" s="190"/>
      <c r="CSQ89" s="190"/>
      <c r="CSR89" s="190"/>
      <c r="CSS89" s="190"/>
      <c r="CST89" s="190"/>
      <c r="CSU89" s="190"/>
      <c r="CSV89" s="190"/>
      <c r="CSW89" s="190"/>
      <c r="CSX89" s="190"/>
      <c r="CSY89" s="190"/>
      <c r="CSZ89" s="190"/>
      <c r="CTA89" s="190"/>
      <c r="CTB89" s="190"/>
      <c r="CTC89" s="190"/>
      <c r="CTD89" s="190"/>
      <c r="CTE89" s="190"/>
      <c r="CTF89" s="190"/>
      <c r="CTG89" s="190"/>
      <c r="CTH89" s="190"/>
      <c r="CTI89" s="190"/>
      <c r="CTJ89" s="190"/>
      <c r="CTK89" s="190"/>
      <c r="CTL89" s="190"/>
      <c r="CTM89" s="190"/>
      <c r="CTN89" s="190"/>
      <c r="CTO89" s="190"/>
      <c r="CTP89" s="190"/>
      <c r="CTQ89" s="190"/>
      <c r="CTR89" s="190"/>
      <c r="CTS89" s="190"/>
      <c r="CTT89" s="190"/>
      <c r="CTU89" s="190"/>
      <c r="CTV89" s="190"/>
      <c r="CTW89" s="190"/>
      <c r="CTX89" s="190"/>
      <c r="CTY89" s="190"/>
      <c r="CTZ89" s="190"/>
      <c r="CUA89" s="190"/>
      <c r="CUB89" s="190"/>
      <c r="CUC89" s="190"/>
      <c r="CUD89" s="190"/>
      <c r="CUE89" s="190"/>
      <c r="CUF89" s="190"/>
      <c r="CUG89" s="190"/>
      <c r="CUH89" s="190"/>
      <c r="CUI89" s="190"/>
      <c r="CUJ89" s="190"/>
      <c r="CUK89" s="190"/>
      <c r="CUL89" s="190"/>
      <c r="CUM89" s="190"/>
      <c r="CUN89" s="190"/>
      <c r="CUO89" s="190"/>
      <c r="CUP89" s="190"/>
      <c r="CUQ89" s="190"/>
      <c r="CUR89" s="190"/>
      <c r="CUS89" s="190"/>
      <c r="CUT89" s="190"/>
      <c r="CUU89" s="190"/>
      <c r="CUV89" s="190"/>
      <c r="CUW89" s="190"/>
      <c r="CUX89" s="190"/>
      <c r="CUY89" s="190"/>
      <c r="CUZ89" s="190"/>
      <c r="CVA89" s="190"/>
      <c r="CVB89" s="190"/>
      <c r="CVC89" s="190"/>
      <c r="CVD89" s="190"/>
      <c r="CVE89" s="190"/>
      <c r="CVF89" s="190"/>
      <c r="CVG89" s="190"/>
      <c r="CVH89" s="190"/>
      <c r="CVI89" s="190"/>
      <c r="CVJ89" s="190"/>
      <c r="CVK89" s="190"/>
      <c r="CVL89" s="190"/>
      <c r="CVM89" s="190"/>
      <c r="CVN89" s="190"/>
      <c r="CVO89" s="190"/>
      <c r="CVP89" s="190"/>
      <c r="CVQ89" s="190"/>
      <c r="CVR89" s="190"/>
      <c r="CVS89" s="190"/>
      <c r="CVT89" s="190"/>
      <c r="CVU89" s="190"/>
      <c r="CVV89" s="190"/>
      <c r="CVW89" s="190"/>
      <c r="CVX89" s="190"/>
      <c r="CVY89" s="190"/>
      <c r="CVZ89" s="190"/>
      <c r="CWA89" s="190"/>
      <c r="CWB89" s="190"/>
      <c r="CWC89" s="190"/>
      <c r="CWD89" s="190"/>
      <c r="CWE89" s="190"/>
      <c r="CWF89" s="190"/>
      <c r="CWG89" s="190"/>
      <c r="CWH89" s="190"/>
      <c r="CWI89" s="190"/>
      <c r="CWJ89" s="190"/>
      <c r="CWK89" s="190"/>
      <c r="CWL89" s="190"/>
      <c r="CWM89" s="190"/>
      <c r="CWN89" s="190"/>
      <c r="CWO89" s="190"/>
      <c r="CWP89" s="190"/>
      <c r="CWQ89" s="190"/>
      <c r="CWR89" s="190"/>
      <c r="CWS89" s="190"/>
      <c r="CWT89" s="190"/>
      <c r="CWU89" s="190"/>
      <c r="CWV89" s="190"/>
      <c r="CWW89" s="190"/>
      <c r="CWX89" s="190"/>
      <c r="CWY89" s="190"/>
      <c r="CWZ89" s="190"/>
      <c r="CXA89" s="190"/>
      <c r="CXB89" s="190"/>
      <c r="CXC89" s="190"/>
      <c r="CXD89" s="190"/>
      <c r="CXE89" s="190"/>
      <c r="CXF89" s="190"/>
      <c r="CXG89" s="190"/>
      <c r="CXH89" s="190"/>
      <c r="CXI89" s="190"/>
      <c r="CXJ89" s="190"/>
      <c r="CXK89" s="190"/>
      <c r="CXL89" s="190"/>
      <c r="CXM89" s="190"/>
      <c r="CXN89" s="190"/>
      <c r="CXO89" s="190"/>
      <c r="CXP89" s="190"/>
      <c r="CXQ89" s="190"/>
      <c r="CXR89" s="190"/>
      <c r="CXS89" s="190"/>
      <c r="CXT89" s="190"/>
      <c r="CXU89" s="190"/>
      <c r="CXV89" s="190"/>
      <c r="CXW89" s="190"/>
      <c r="CXX89" s="190"/>
      <c r="CXY89" s="190"/>
      <c r="CXZ89" s="190"/>
      <c r="CYA89" s="190"/>
      <c r="CYB89" s="190"/>
      <c r="CYC89" s="190"/>
      <c r="CYD89" s="190"/>
      <c r="CYE89" s="190"/>
      <c r="CYF89" s="190"/>
      <c r="CYG89" s="190"/>
      <c r="CYH89" s="190"/>
      <c r="CYI89" s="190"/>
      <c r="CYJ89" s="190"/>
      <c r="CYK89" s="190"/>
      <c r="CYL89" s="190"/>
      <c r="CYM89" s="190"/>
      <c r="CYN89" s="190"/>
      <c r="CYO89" s="190"/>
      <c r="CYP89" s="190"/>
      <c r="CYQ89" s="190"/>
      <c r="CYR89" s="190"/>
      <c r="CYS89" s="190"/>
      <c r="CYT89" s="190"/>
      <c r="CYU89" s="190"/>
      <c r="CYV89" s="190"/>
      <c r="CYW89" s="190"/>
      <c r="CYX89" s="190"/>
      <c r="CYY89" s="190"/>
      <c r="CYZ89" s="190"/>
      <c r="CZA89" s="190"/>
      <c r="CZB89" s="190"/>
      <c r="CZC89" s="190"/>
      <c r="CZD89" s="190"/>
      <c r="CZE89" s="190"/>
      <c r="CZF89" s="190"/>
      <c r="CZG89" s="190"/>
      <c r="CZH89" s="190"/>
      <c r="CZI89" s="190"/>
      <c r="CZJ89" s="190"/>
      <c r="CZK89" s="190"/>
      <c r="CZL89" s="190"/>
      <c r="CZM89" s="190"/>
      <c r="CZN89" s="190"/>
      <c r="CZO89" s="190"/>
      <c r="CZP89" s="190"/>
      <c r="CZQ89" s="190"/>
      <c r="CZR89" s="190"/>
      <c r="CZS89" s="190"/>
      <c r="CZT89" s="190"/>
      <c r="CZU89" s="190"/>
      <c r="CZV89" s="190"/>
      <c r="CZW89" s="190"/>
      <c r="CZX89" s="190"/>
      <c r="CZY89" s="190"/>
      <c r="CZZ89" s="190"/>
      <c r="DAA89" s="190"/>
      <c r="DAB89" s="190"/>
      <c r="DAC89" s="190"/>
      <c r="DAD89" s="190"/>
      <c r="DAE89" s="190"/>
      <c r="DAF89" s="190"/>
      <c r="DAG89" s="190"/>
      <c r="DAH89" s="190"/>
      <c r="DAI89" s="190"/>
      <c r="DAJ89" s="190"/>
      <c r="DAK89" s="190"/>
      <c r="DAL89" s="190"/>
      <c r="DAM89" s="190"/>
      <c r="DAN89" s="190"/>
      <c r="DAO89" s="190"/>
      <c r="DAP89" s="190"/>
      <c r="DAQ89" s="190"/>
      <c r="DAR89" s="190"/>
      <c r="DAS89" s="190"/>
      <c r="DAT89" s="190"/>
      <c r="DAU89" s="190"/>
      <c r="DAV89" s="190"/>
      <c r="DAW89" s="190"/>
      <c r="DAX89" s="190"/>
      <c r="DAY89" s="190"/>
      <c r="DAZ89" s="190"/>
      <c r="DBA89" s="190"/>
      <c r="DBB89" s="190"/>
      <c r="DBC89" s="190"/>
      <c r="DBD89" s="190"/>
      <c r="DBE89" s="190"/>
      <c r="DBF89" s="190"/>
      <c r="DBG89" s="190"/>
      <c r="DBH89" s="190"/>
      <c r="DBI89" s="190"/>
      <c r="DBJ89" s="190"/>
      <c r="DBK89" s="190"/>
      <c r="DBL89" s="190"/>
      <c r="DBM89" s="190"/>
      <c r="DBN89" s="190"/>
      <c r="DBO89" s="190"/>
      <c r="DBP89" s="190"/>
      <c r="DBQ89" s="190"/>
      <c r="DBR89" s="190"/>
      <c r="DBS89" s="190"/>
      <c r="DBT89" s="190"/>
      <c r="DBU89" s="190"/>
      <c r="DBV89" s="190"/>
      <c r="DBW89" s="190"/>
      <c r="DBX89" s="190"/>
      <c r="DBY89" s="190"/>
      <c r="DBZ89" s="190"/>
      <c r="DCA89" s="190"/>
      <c r="DCB89" s="190"/>
      <c r="DCC89" s="190"/>
      <c r="DCD89" s="190"/>
      <c r="DCE89" s="190"/>
      <c r="DCF89" s="190"/>
      <c r="DCG89" s="190"/>
      <c r="DCH89" s="190"/>
      <c r="DCI89" s="190"/>
      <c r="DCJ89" s="190"/>
      <c r="DCK89" s="190"/>
      <c r="DCL89" s="190"/>
      <c r="DCM89" s="190"/>
      <c r="DCN89" s="190"/>
      <c r="DCO89" s="190"/>
      <c r="DCP89" s="190"/>
      <c r="DCQ89" s="190"/>
      <c r="DCR89" s="190"/>
      <c r="DCS89" s="190"/>
      <c r="DCT89" s="190"/>
      <c r="DCU89" s="190"/>
      <c r="DCV89" s="190"/>
      <c r="DCW89" s="190"/>
      <c r="DCX89" s="190"/>
      <c r="DCY89" s="190"/>
      <c r="DCZ89" s="190"/>
      <c r="DDA89" s="190"/>
      <c r="DDB89" s="190"/>
      <c r="DDC89" s="190"/>
      <c r="DDD89" s="190"/>
      <c r="DDE89" s="190"/>
      <c r="DDF89" s="190"/>
      <c r="DDG89" s="190"/>
      <c r="DDH89" s="190"/>
      <c r="DDI89" s="190"/>
      <c r="DDJ89" s="190"/>
      <c r="DDK89" s="190"/>
      <c r="DDL89" s="190"/>
      <c r="DDM89" s="190"/>
      <c r="DDN89" s="190"/>
      <c r="DDO89" s="190"/>
      <c r="DDP89" s="190"/>
      <c r="DDQ89" s="190"/>
      <c r="DDR89" s="190"/>
      <c r="DDS89" s="190"/>
      <c r="DDT89" s="190"/>
      <c r="DDU89" s="190"/>
      <c r="DDV89" s="190"/>
      <c r="DDW89" s="190"/>
      <c r="DDX89" s="190"/>
      <c r="DDY89" s="190"/>
      <c r="DDZ89" s="190"/>
      <c r="DEA89" s="190"/>
      <c r="DEB89" s="190"/>
      <c r="DEC89" s="190"/>
      <c r="DED89" s="190"/>
      <c r="DEE89" s="190"/>
      <c r="DEF89" s="190"/>
      <c r="DEG89" s="190"/>
      <c r="DEH89" s="190"/>
      <c r="DEI89" s="190"/>
      <c r="DEJ89" s="190"/>
      <c r="DEK89" s="190"/>
      <c r="DEL89" s="190"/>
      <c r="DEM89" s="190"/>
      <c r="DEN89" s="190"/>
      <c r="DEO89" s="190"/>
      <c r="DEP89" s="190"/>
      <c r="DEQ89" s="190"/>
      <c r="DER89" s="190"/>
      <c r="DES89" s="190"/>
      <c r="DET89" s="190"/>
      <c r="DEU89" s="190"/>
      <c r="DEV89" s="190"/>
      <c r="DEW89" s="190"/>
      <c r="DEX89" s="190"/>
      <c r="DEY89" s="190"/>
      <c r="DEZ89" s="190"/>
      <c r="DFA89" s="190"/>
      <c r="DFB89" s="190"/>
      <c r="DFC89" s="190"/>
      <c r="DFD89" s="190"/>
      <c r="DFE89" s="190"/>
      <c r="DFF89" s="190"/>
      <c r="DFG89" s="190"/>
      <c r="DFH89" s="190"/>
      <c r="DFI89" s="190"/>
      <c r="DFJ89" s="190"/>
      <c r="DFK89" s="190"/>
      <c r="DFL89" s="190"/>
      <c r="DFM89" s="190"/>
      <c r="DFN89" s="190"/>
      <c r="DFO89" s="190"/>
      <c r="DFP89" s="190"/>
      <c r="DFQ89" s="190"/>
      <c r="DFR89" s="190"/>
      <c r="DFS89" s="190"/>
      <c r="DFT89" s="190"/>
      <c r="DFU89" s="190"/>
      <c r="DFV89" s="190"/>
      <c r="DFW89" s="190"/>
      <c r="DFX89" s="190"/>
      <c r="DFY89" s="190"/>
      <c r="DFZ89" s="190"/>
      <c r="DGA89" s="190"/>
      <c r="DGB89" s="190"/>
      <c r="DGC89" s="190"/>
      <c r="DGD89" s="190"/>
      <c r="DGE89" s="190"/>
      <c r="DGF89" s="190"/>
      <c r="DGG89" s="190"/>
      <c r="DGH89" s="190"/>
      <c r="DGI89" s="190"/>
      <c r="DGJ89" s="190"/>
      <c r="DGK89" s="190"/>
      <c r="DGL89" s="190"/>
      <c r="DGM89" s="190"/>
      <c r="DGN89" s="190"/>
      <c r="DGO89" s="190"/>
      <c r="DGP89" s="190"/>
      <c r="DGQ89" s="190"/>
      <c r="DGR89" s="190"/>
      <c r="DGS89" s="190"/>
      <c r="DGT89" s="190"/>
      <c r="DGU89" s="190"/>
      <c r="DGV89" s="190"/>
      <c r="DGW89" s="190"/>
      <c r="DGX89" s="190"/>
      <c r="DGY89" s="190"/>
      <c r="DGZ89" s="190"/>
      <c r="DHA89" s="190"/>
      <c r="DHB89" s="190"/>
      <c r="DHC89" s="190"/>
      <c r="DHD89" s="190"/>
      <c r="DHE89" s="190"/>
      <c r="DHF89" s="190"/>
      <c r="DHG89" s="190"/>
      <c r="DHH89" s="190"/>
      <c r="DHI89" s="190"/>
      <c r="DHJ89" s="190"/>
      <c r="DHK89" s="190"/>
      <c r="DHL89" s="190"/>
      <c r="DHM89" s="190"/>
      <c r="DHN89" s="190"/>
      <c r="DHO89" s="190"/>
      <c r="DHP89" s="190"/>
      <c r="DHQ89" s="190"/>
      <c r="DHR89" s="190"/>
      <c r="DHS89" s="190"/>
      <c r="DHT89" s="190"/>
      <c r="DHU89" s="190"/>
      <c r="DHV89" s="190"/>
      <c r="DHW89" s="190"/>
      <c r="DHX89" s="190"/>
      <c r="DHY89" s="190"/>
      <c r="DHZ89" s="190"/>
      <c r="DIA89" s="190"/>
      <c r="DIB89" s="190"/>
      <c r="DIC89" s="190"/>
      <c r="DID89" s="190"/>
      <c r="DIE89" s="190"/>
      <c r="DIF89" s="190"/>
      <c r="DIG89" s="190"/>
      <c r="DIH89" s="190"/>
      <c r="DII89" s="190"/>
      <c r="DIJ89" s="190"/>
      <c r="DIK89" s="190"/>
      <c r="DIL89" s="190"/>
      <c r="DIM89" s="190"/>
      <c r="DIN89" s="190"/>
      <c r="DIO89" s="190"/>
      <c r="DIP89" s="190"/>
      <c r="DIQ89" s="190"/>
      <c r="DIR89" s="190"/>
      <c r="DIS89" s="190"/>
      <c r="DIT89" s="190"/>
      <c r="DIU89" s="190"/>
      <c r="DIV89" s="190"/>
      <c r="DIW89" s="190"/>
      <c r="DIX89" s="190"/>
      <c r="DIY89" s="190"/>
      <c r="DIZ89" s="190"/>
      <c r="DJA89" s="190"/>
      <c r="DJB89" s="190"/>
      <c r="DJC89" s="190"/>
      <c r="DJD89" s="190"/>
      <c r="DJE89" s="190"/>
      <c r="DJF89" s="190"/>
      <c r="DJG89" s="190"/>
      <c r="DJH89" s="190"/>
      <c r="DJI89" s="190"/>
      <c r="DJJ89" s="190"/>
      <c r="DJK89" s="190"/>
      <c r="DJL89" s="190"/>
      <c r="DJM89" s="190"/>
      <c r="DJN89" s="190"/>
      <c r="DJO89" s="190"/>
      <c r="DJP89" s="190"/>
      <c r="DJQ89" s="190"/>
      <c r="DJR89" s="190"/>
      <c r="DJS89" s="190"/>
      <c r="DJT89" s="190"/>
      <c r="DJU89" s="190"/>
      <c r="DJV89" s="190"/>
      <c r="DJW89" s="190"/>
      <c r="DJX89" s="190"/>
      <c r="DJY89" s="190"/>
      <c r="DJZ89" s="190"/>
      <c r="DKA89" s="190"/>
      <c r="DKB89" s="190"/>
      <c r="DKC89" s="190"/>
      <c r="DKD89" s="190"/>
      <c r="DKE89" s="190"/>
      <c r="DKF89" s="190"/>
      <c r="DKG89" s="190"/>
      <c r="DKH89" s="190"/>
      <c r="DKI89" s="190"/>
      <c r="DKJ89" s="190"/>
      <c r="DKK89" s="190"/>
      <c r="DKL89" s="190"/>
      <c r="DKM89" s="190"/>
      <c r="DKN89" s="190"/>
      <c r="DKO89" s="190"/>
      <c r="DKP89" s="190"/>
      <c r="DKQ89" s="190"/>
      <c r="DKR89" s="190"/>
      <c r="DKS89" s="190"/>
      <c r="DKT89" s="190"/>
      <c r="DKU89" s="190"/>
      <c r="DKV89" s="190"/>
      <c r="DKW89" s="190"/>
      <c r="DKX89" s="190"/>
      <c r="DKY89" s="190"/>
      <c r="DKZ89" s="190"/>
      <c r="DLA89" s="190"/>
      <c r="DLB89" s="190"/>
      <c r="DLC89" s="190"/>
      <c r="DLD89" s="190"/>
      <c r="DLE89" s="190"/>
      <c r="DLF89" s="190"/>
      <c r="DLG89" s="190"/>
      <c r="DLH89" s="190"/>
      <c r="DLI89" s="190"/>
      <c r="DLJ89" s="190"/>
      <c r="DLK89" s="190"/>
      <c r="DLL89" s="190"/>
      <c r="DLM89" s="190"/>
      <c r="DLN89" s="190"/>
      <c r="DLO89" s="190"/>
      <c r="DLP89" s="190"/>
      <c r="DLQ89" s="190"/>
      <c r="DLR89" s="190"/>
      <c r="DLS89" s="190"/>
      <c r="DLT89" s="190"/>
      <c r="DLU89" s="190"/>
      <c r="DLV89" s="190"/>
      <c r="DLW89" s="190"/>
      <c r="DLX89" s="190"/>
      <c r="DLY89" s="190"/>
      <c r="DLZ89" s="190"/>
      <c r="DMA89" s="190"/>
      <c r="DMB89" s="190"/>
      <c r="DMC89" s="190"/>
      <c r="DMD89" s="190"/>
      <c r="DME89" s="190"/>
      <c r="DMF89" s="190"/>
      <c r="DMG89" s="190"/>
      <c r="DMH89" s="190"/>
      <c r="DMI89" s="190"/>
      <c r="DMJ89" s="190"/>
      <c r="DMK89" s="190"/>
      <c r="DML89" s="190"/>
      <c r="DMM89" s="190"/>
      <c r="DMN89" s="190"/>
      <c r="DMO89" s="190"/>
      <c r="DMP89" s="190"/>
      <c r="DMQ89" s="190"/>
      <c r="DMR89" s="190"/>
      <c r="DMS89" s="190"/>
      <c r="DMT89" s="190"/>
      <c r="DMU89" s="190"/>
      <c r="DMV89" s="190"/>
      <c r="DMW89" s="190"/>
      <c r="DMX89" s="190"/>
      <c r="DMY89" s="190"/>
      <c r="DMZ89" s="190"/>
      <c r="DNA89" s="190"/>
      <c r="DNB89" s="190"/>
      <c r="DNC89" s="190"/>
      <c r="DND89" s="190"/>
      <c r="DNE89" s="190"/>
      <c r="DNF89" s="190"/>
      <c r="DNG89" s="190"/>
      <c r="DNH89" s="190"/>
      <c r="DNI89" s="190"/>
      <c r="DNJ89" s="190"/>
      <c r="DNK89" s="190"/>
      <c r="DNL89" s="190"/>
      <c r="DNM89" s="190"/>
      <c r="DNN89" s="190"/>
      <c r="DNO89" s="190"/>
      <c r="DNP89" s="190"/>
      <c r="DNQ89" s="190"/>
      <c r="DNR89" s="190"/>
      <c r="DNS89" s="190"/>
      <c r="DNT89" s="190"/>
      <c r="DNU89" s="190"/>
      <c r="DNV89" s="190"/>
      <c r="DNW89" s="190"/>
      <c r="DNX89" s="190"/>
      <c r="DNY89" s="190"/>
      <c r="DNZ89" s="190"/>
      <c r="DOA89" s="190"/>
      <c r="DOB89" s="190"/>
      <c r="DOC89" s="190"/>
      <c r="DOD89" s="190"/>
      <c r="DOE89" s="190"/>
      <c r="DOF89" s="190"/>
      <c r="DOG89" s="190"/>
      <c r="DOH89" s="190"/>
      <c r="DOI89" s="190"/>
      <c r="DOJ89" s="190"/>
      <c r="DOK89" s="190"/>
      <c r="DOL89" s="190"/>
      <c r="DOM89" s="190"/>
      <c r="DON89" s="190"/>
      <c r="DOO89" s="190"/>
      <c r="DOP89" s="190"/>
      <c r="DOQ89" s="190"/>
      <c r="DOR89" s="190"/>
      <c r="DOS89" s="190"/>
      <c r="DOT89" s="190"/>
      <c r="DOU89" s="190"/>
      <c r="DOV89" s="190"/>
      <c r="DOW89" s="190"/>
      <c r="DOX89" s="190"/>
      <c r="DOY89" s="190"/>
      <c r="DOZ89" s="190"/>
      <c r="DPA89" s="190"/>
      <c r="DPB89" s="190"/>
      <c r="DPC89" s="190"/>
      <c r="DPD89" s="190"/>
      <c r="DPE89" s="190"/>
      <c r="DPF89" s="190"/>
      <c r="DPG89" s="190"/>
      <c r="DPH89" s="190"/>
      <c r="DPI89" s="190"/>
      <c r="DPJ89" s="190"/>
      <c r="DPK89" s="190"/>
      <c r="DPL89" s="190"/>
      <c r="DPM89" s="190"/>
      <c r="DPN89" s="190"/>
      <c r="DPO89" s="190"/>
      <c r="DPP89" s="190"/>
      <c r="DPQ89" s="190"/>
      <c r="DPR89" s="190"/>
      <c r="DPS89" s="190"/>
      <c r="DPT89" s="190"/>
      <c r="DPU89" s="190"/>
      <c r="DPV89" s="190"/>
      <c r="DPW89" s="190"/>
      <c r="DPX89" s="190"/>
      <c r="DPY89" s="190"/>
      <c r="DPZ89" s="190"/>
      <c r="DQA89" s="190"/>
      <c r="DQB89" s="190"/>
      <c r="DQC89" s="190"/>
      <c r="DQD89" s="190"/>
      <c r="DQE89" s="190"/>
      <c r="DQF89" s="190"/>
      <c r="DQG89" s="190"/>
      <c r="DQH89" s="190"/>
      <c r="DQI89" s="190"/>
      <c r="DQJ89" s="190"/>
      <c r="DQK89" s="190"/>
      <c r="DQL89" s="190"/>
      <c r="DQM89" s="190"/>
      <c r="DQN89" s="190"/>
      <c r="DQO89" s="190"/>
      <c r="DQP89" s="190"/>
      <c r="DQQ89" s="190"/>
      <c r="DQR89" s="190"/>
      <c r="DQS89" s="190"/>
      <c r="DQT89" s="190"/>
      <c r="DQU89" s="190"/>
      <c r="DQV89" s="190"/>
      <c r="DQW89" s="190"/>
      <c r="DQX89" s="190"/>
      <c r="DQY89" s="190"/>
      <c r="DQZ89" s="190"/>
      <c r="DRA89" s="190"/>
      <c r="DRB89" s="190"/>
      <c r="DRC89" s="190"/>
      <c r="DRD89" s="190"/>
      <c r="DRE89" s="190"/>
      <c r="DRF89" s="190"/>
      <c r="DRG89" s="190"/>
      <c r="DRH89" s="190"/>
      <c r="DRI89" s="190"/>
      <c r="DRJ89" s="190"/>
      <c r="DRK89" s="190"/>
      <c r="DRL89" s="190"/>
      <c r="DRM89" s="190"/>
      <c r="DRN89" s="190"/>
      <c r="DRO89" s="190"/>
      <c r="DRP89" s="190"/>
      <c r="DRQ89" s="190"/>
      <c r="DRR89" s="190"/>
      <c r="DRS89" s="190"/>
      <c r="DRT89" s="190"/>
      <c r="DRU89" s="190"/>
      <c r="DRV89" s="190"/>
      <c r="DRW89" s="190"/>
      <c r="DRX89" s="190"/>
      <c r="DRY89" s="190"/>
      <c r="DRZ89" s="190"/>
      <c r="DSA89" s="190"/>
      <c r="DSB89" s="190"/>
      <c r="DSC89" s="190"/>
      <c r="DSD89" s="190"/>
      <c r="DSE89" s="190"/>
      <c r="DSF89" s="190"/>
      <c r="DSG89" s="190"/>
      <c r="DSH89" s="190"/>
      <c r="DSI89" s="190"/>
      <c r="DSJ89" s="190"/>
      <c r="DSK89" s="190"/>
      <c r="DSL89" s="190"/>
      <c r="DSM89" s="190"/>
      <c r="DSN89" s="190"/>
      <c r="DSO89" s="190"/>
      <c r="DSP89" s="190"/>
      <c r="DSQ89" s="190"/>
      <c r="DSR89" s="190"/>
      <c r="DSS89" s="190"/>
      <c r="DST89" s="190"/>
      <c r="DSU89" s="190"/>
      <c r="DSV89" s="190"/>
      <c r="DSW89" s="190"/>
      <c r="DSX89" s="190"/>
      <c r="DSY89" s="190"/>
      <c r="DSZ89" s="190"/>
      <c r="DTA89" s="190"/>
      <c r="DTB89" s="190"/>
      <c r="DTC89" s="190"/>
      <c r="DTD89" s="190"/>
      <c r="DTE89" s="190"/>
      <c r="DTF89" s="190"/>
      <c r="DTG89" s="190"/>
      <c r="DTH89" s="190"/>
      <c r="DTI89" s="190"/>
      <c r="DTJ89" s="190"/>
      <c r="DTK89" s="190"/>
      <c r="DTL89" s="190"/>
      <c r="DTM89" s="190"/>
      <c r="DTN89" s="190"/>
      <c r="DTO89" s="190"/>
      <c r="DTP89" s="190"/>
      <c r="DTQ89" s="190"/>
      <c r="DTR89" s="190"/>
      <c r="DTS89" s="190"/>
      <c r="DTT89" s="190"/>
      <c r="DTU89" s="190"/>
      <c r="DTV89" s="190"/>
      <c r="DTW89" s="190"/>
      <c r="DTX89" s="190"/>
      <c r="DTY89" s="190"/>
      <c r="DTZ89" s="190"/>
      <c r="DUA89" s="190"/>
      <c r="DUB89" s="190"/>
      <c r="DUC89" s="190"/>
      <c r="DUD89" s="190"/>
      <c r="DUE89" s="190"/>
      <c r="DUF89" s="190"/>
      <c r="DUG89" s="190"/>
      <c r="DUH89" s="190"/>
      <c r="DUI89" s="190"/>
      <c r="DUJ89" s="190"/>
      <c r="DUK89" s="190"/>
      <c r="DUL89" s="190"/>
      <c r="DUM89" s="190"/>
      <c r="DUN89" s="190"/>
      <c r="DUO89" s="190"/>
      <c r="DUP89" s="190"/>
      <c r="DUQ89" s="190"/>
      <c r="DUR89" s="190"/>
      <c r="DUS89" s="190"/>
      <c r="DUT89" s="190"/>
      <c r="DUU89" s="190"/>
      <c r="DUV89" s="190"/>
      <c r="DUW89" s="190"/>
      <c r="DUX89" s="190"/>
      <c r="DUY89" s="190"/>
      <c r="DUZ89" s="190"/>
      <c r="DVA89" s="190"/>
      <c r="DVB89" s="190"/>
      <c r="DVC89" s="190"/>
      <c r="DVD89" s="190"/>
      <c r="DVE89" s="190"/>
      <c r="DVF89" s="190"/>
      <c r="DVG89" s="190"/>
      <c r="DVH89" s="190"/>
      <c r="DVI89" s="190"/>
      <c r="DVJ89" s="190"/>
      <c r="DVK89" s="190"/>
      <c r="DVL89" s="190"/>
      <c r="DVM89" s="190"/>
      <c r="DVN89" s="190"/>
      <c r="DVO89" s="190"/>
      <c r="DVP89" s="190"/>
      <c r="DVQ89" s="190"/>
      <c r="DVR89" s="190"/>
      <c r="DVS89" s="190"/>
      <c r="DVT89" s="190"/>
      <c r="DVU89" s="190"/>
      <c r="DVV89" s="190"/>
      <c r="DVW89" s="190"/>
      <c r="DVX89" s="190"/>
      <c r="DVY89" s="190"/>
      <c r="DVZ89" s="190"/>
      <c r="DWA89" s="190"/>
      <c r="DWB89" s="190"/>
      <c r="DWC89" s="190"/>
      <c r="DWD89" s="190"/>
      <c r="DWE89" s="190"/>
      <c r="DWF89" s="190"/>
      <c r="DWG89" s="190"/>
      <c r="DWH89" s="190"/>
      <c r="DWI89" s="190"/>
      <c r="DWJ89" s="190"/>
      <c r="DWK89" s="190"/>
      <c r="DWL89" s="190"/>
      <c r="DWM89" s="190"/>
      <c r="DWN89" s="190"/>
      <c r="DWO89" s="190"/>
      <c r="DWP89" s="190"/>
      <c r="DWQ89" s="190"/>
      <c r="DWR89" s="190"/>
      <c r="DWS89" s="190"/>
      <c r="DWT89" s="190"/>
      <c r="DWU89" s="190"/>
      <c r="DWV89" s="190"/>
      <c r="DWW89" s="190"/>
      <c r="DWX89" s="190"/>
      <c r="DWY89" s="190"/>
      <c r="DWZ89" s="190"/>
      <c r="DXA89" s="190"/>
      <c r="DXB89" s="190"/>
      <c r="DXC89" s="190"/>
      <c r="DXD89" s="190"/>
      <c r="DXE89" s="190"/>
      <c r="DXF89" s="190"/>
      <c r="DXG89" s="190"/>
      <c r="DXH89" s="190"/>
      <c r="DXI89" s="190"/>
      <c r="DXJ89" s="190"/>
      <c r="DXK89" s="190"/>
      <c r="DXL89" s="190"/>
      <c r="DXM89" s="190"/>
      <c r="DXN89" s="190"/>
      <c r="DXO89" s="190"/>
      <c r="DXP89" s="190"/>
      <c r="DXQ89" s="190"/>
      <c r="DXR89" s="190"/>
      <c r="DXS89" s="190"/>
      <c r="DXT89" s="190"/>
      <c r="DXU89" s="190"/>
      <c r="DXV89" s="190"/>
      <c r="DXW89" s="190"/>
      <c r="DXX89" s="190"/>
      <c r="DXY89" s="190"/>
      <c r="DXZ89" s="190"/>
      <c r="DYA89" s="190"/>
      <c r="DYB89" s="190"/>
      <c r="DYC89" s="190"/>
      <c r="DYD89" s="190"/>
      <c r="DYE89" s="190"/>
      <c r="DYF89" s="190"/>
      <c r="DYG89" s="190"/>
      <c r="DYH89" s="190"/>
      <c r="DYI89" s="190"/>
      <c r="DYJ89" s="190"/>
      <c r="DYK89" s="190"/>
      <c r="DYL89" s="190"/>
      <c r="DYM89" s="190"/>
      <c r="DYN89" s="190"/>
      <c r="DYO89" s="190"/>
      <c r="DYP89" s="190"/>
      <c r="DYQ89" s="190"/>
      <c r="DYR89" s="190"/>
      <c r="DYS89" s="190"/>
      <c r="DYT89" s="190"/>
      <c r="DYU89" s="190"/>
      <c r="DYV89" s="190"/>
      <c r="DYW89" s="190"/>
      <c r="DYX89" s="190"/>
      <c r="DYY89" s="190"/>
      <c r="DYZ89" s="190"/>
      <c r="DZA89" s="190"/>
      <c r="DZB89" s="190"/>
      <c r="DZC89" s="190"/>
      <c r="DZD89" s="190"/>
      <c r="DZE89" s="190"/>
      <c r="DZF89" s="190"/>
      <c r="DZG89" s="190"/>
      <c r="DZH89" s="190"/>
      <c r="DZI89" s="190"/>
      <c r="DZJ89" s="190"/>
      <c r="DZK89" s="190"/>
      <c r="DZL89" s="190"/>
      <c r="DZM89" s="190"/>
      <c r="DZN89" s="190"/>
      <c r="DZO89" s="190"/>
      <c r="DZP89" s="190"/>
      <c r="DZQ89" s="190"/>
      <c r="DZR89" s="190"/>
      <c r="DZS89" s="190"/>
      <c r="DZT89" s="190"/>
      <c r="DZU89" s="190"/>
      <c r="DZV89" s="190"/>
      <c r="DZW89" s="190"/>
      <c r="DZX89" s="190"/>
      <c r="DZY89" s="190"/>
      <c r="DZZ89" s="190"/>
      <c r="EAA89" s="190"/>
      <c r="EAB89" s="190"/>
      <c r="EAC89" s="190"/>
      <c r="EAD89" s="190"/>
      <c r="EAE89" s="190"/>
      <c r="EAF89" s="190"/>
      <c r="EAG89" s="190"/>
      <c r="EAH89" s="190"/>
      <c r="EAI89" s="190"/>
      <c r="EAJ89" s="190"/>
      <c r="EAK89" s="190"/>
      <c r="EAL89" s="190"/>
      <c r="EAM89" s="190"/>
      <c r="EAN89" s="190"/>
      <c r="EAO89" s="190"/>
      <c r="EAP89" s="190"/>
      <c r="EAQ89" s="190"/>
      <c r="EAR89" s="190"/>
      <c r="EAS89" s="190"/>
      <c r="EAT89" s="190"/>
      <c r="EAU89" s="190"/>
      <c r="EAV89" s="190"/>
      <c r="EAW89" s="190"/>
      <c r="EAX89" s="190"/>
      <c r="EAY89" s="190"/>
      <c r="EAZ89" s="190"/>
      <c r="EBA89" s="190"/>
      <c r="EBB89" s="190"/>
      <c r="EBC89" s="190"/>
      <c r="EBD89" s="190"/>
      <c r="EBE89" s="190"/>
      <c r="EBF89" s="190"/>
      <c r="EBG89" s="190"/>
      <c r="EBH89" s="190"/>
      <c r="EBI89" s="190"/>
      <c r="EBJ89" s="190"/>
      <c r="EBK89" s="190"/>
      <c r="EBL89" s="190"/>
      <c r="EBM89" s="190"/>
      <c r="EBN89" s="190"/>
      <c r="EBO89" s="190"/>
      <c r="EBP89" s="190"/>
      <c r="EBQ89" s="190"/>
      <c r="EBR89" s="190"/>
      <c r="EBS89" s="190"/>
      <c r="EBT89" s="190"/>
      <c r="EBU89" s="190"/>
      <c r="EBV89" s="190"/>
      <c r="EBW89" s="190"/>
      <c r="EBX89" s="190"/>
      <c r="EBY89" s="190"/>
      <c r="EBZ89" s="190"/>
      <c r="ECA89" s="190"/>
      <c r="ECB89" s="190"/>
      <c r="ECC89" s="190"/>
      <c r="ECD89" s="190"/>
      <c r="ECE89" s="190"/>
      <c r="ECF89" s="190"/>
      <c r="ECG89" s="190"/>
      <c r="ECH89" s="190"/>
      <c r="ECI89" s="190"/>
      <c r="ECJ89" s="190"/>
      <c r="ECK89" s="190"/>
      <c r="ECL89" s="190"/>
      <c r="ECM89" s="190"/>
      <c r="ECN89" s="190"/>
      <c r="ECO89" s="190"/>
      <c r="ECP89" s="190"/>
      <c r="ECQ89" s="190"/>
      <c r="ECR89" s="190"/>
      <c r="ECS89" s="190"/>
      <c r="ECT89" s="190"/>
      <c r="ECU89" s="190"/>
      <c r="ECV89" s="190"/>
      <c r="ECW89" s="190"/>
      <c r="ECX89" s="190"/>
      <c r="ECY89" s="190"/>
      <c r="ECZ89" s="190"/>
      <c r="EDA89" s="190"/>
      <c r="EDB89" s="190"/>
      <c r="EDC89" s="190"/>
      <c r="EDD89" s="190"/>
      <c r="EDE89" s="190"/>
      <c r="EDF89" s="190"/>
      <c r="EDG89" s="190"/>
      <c r="EDH89" s="190"/>
      <c r="EDI89" s="190"/>
      <c r="EDJ89" s="190"/>
      <c r="EDK89" s="190"/>
      <c r="EDL89" s="190"/>
      <c r="EDM89" s="190"/>
      <c r="EDN89" s="190"/>
      <c r="EDO89" s="190"/>
      <c r="EDP89" s="190"/>
      <c r="EDQ89" s="190"/>
      <c r="EDR89" s="190"/>
      <c r="EDS89" s="190"/>
      <c r="EDT89" s="190"/>
      <c r="EDU89" s="190"/>
      <c r="EDV89" s="190"/>
      <c r="EDW89" s="190"/>
      <c r="EDX89" s="190"/>
      <c r="EDY89" s="190"/>
      <c r="EDZ89" s="190"/>
      <c r="EEA89" s="190"/>
      <c r="EEB89" s="190"/>
      <c r="EEC89" s="190"/>
      <c r="EED89" s="190"/>
      <c r="EEE89" s="190"/>
      <c r="EEF89" s="190"/>
      <c r="EEG89" s="190"/>
      <c r="EEH89" s="190"/>
      <c r="EEI89" s="190"/>
      <c r="EEJ89" s="190"/>
      <c r="EEK89" s="190"/>
      <c r="EEL89" s="190"/>
      <c r="EEM89" s="190"/>
      <c r="EEN89" s="190"/>
      <c r="EEO89" s="190"/>
      <c r="EEP89" s="190"/>
      <c r="EEQ89" s="190"/>
      <c r="EER89" s="190"/>
      <c r="EES89" s="190"/>
      <c r="EET89" s="190"/>
      <c r="EEU89" s="190"/>
      <c r="EEV89" s="190"/>
      <c r="EEW89" s="190"/>
      <c r="EEX89" s="190"/>
      <c r="EEY89" s="190"/>
      <c r="EEZ89" s="190"/>
      <c r="EFA89" s="190"/>
      <c r="EFB89" s="190"/>
      <c r="EFC89" s="190"/>
      <c r="EFD89" s="190"/>
      <c r="EFE89" s="190"/>
      <c r="EFF89" s="190"/>
      <c r="EFG89" s="190"/>
      <c r="EFH89" s="190"/>
      <c r="EFI89" s="190"/>
      <c r="EFJ89" s="190"/>
      <c r="EFK89" s="190"/>
      <c r="EFL89" s="190"/>
      <c r="EFM89" s="190"/>
      <c r="EFN89" s="190"/>
      <c r="EFO89" s="190"/>
      <c r="EFP89" s="190"/>
      <c r="EFQ89" s="190"/>
      <c r="EFR89" s="190"/>
      <c r="EFS89" s="190"/>
      <c r="EFT89" s="190"/>
      <c r="EFU89" s="190"/>
      <c r="EFV89" s="190"/>
      <c r="EFW89" s="190"/>
      <c r="EFX89" s="190"/>
      <c r="EFY89" s="190"/>
      <c r="EFZ89" s="190"/>
      <c r="EGA89" s="190"/>
      <c r="EGB89" s="190"/>
      <c r="EGC89" s="190"/>
      <c r="EGD89" s="190"/>
      <c r="EGE89" s="190"/>
      <c r="EGF89" s="190"/>
      <c r="EGG89" s="190"/>
      <c r="EGH89" s="190"/>
      <c r="EGI89" s="190"/>
      <c r="EGJ89" s="190"/>
      <c r="EGK89" s="190"/>
      <c r="EGL89" s="190"/>
      <c r="EGM89" s="190"/>
      <c r="EGN89" s="190"/>
      <c r="EGO89" s="190"/>
      <c r="EGP89" s="190"/>
      <c r="EGQ89" s="190"/>
      <c r="EGR89" s="190"/>
      <c r="EGS89" s="190"/>
      <c r="EGT89" s="190"/>
      <c r="EGU89" s="190"/>
      <c r="EGV89" s="190"/>
      <c r="EGW89" s="190"/>
      <c r="EGX89" s="190"/>
      <c r="EGY89" s="190"/>
      <c r="EGZ89" s="190"/>
      <c r="EHA89" s="190"/>
      <c r="EHB89" s="190"/>
      <c r="EHC89" s="190"/>
      <c r="EHD89" s="190"/>
      <c r="EHE89" s="190"/>
      <c r="EHF89" s="190"/>
      <c r="EHG89" s="190"/>
      <c r="EHH89" s="190"/>
      <c r="EHI89" s="190"/>
      <c r="EHJ89" s="190"/>
      <c r="EHK89" s="190"/>
      <c r="EHL89" s="190"/>
      <c r="EHM89" s="190"/>
      <c r="EHN89" s="190"/>
      <c r="EHO89" s="190"/>
      <c r="EHP89" s="190"/>
      <c r="EHQ89" s="190"/>
      <c r="EHR89" s="190"/>
      <c r="EHS89" s="190"/>
      <c r="EHT89" s="190"/>
      <c r="EHU89" s="190"/>
      <c r="EHV89" s="190"/>
      <c r="EHW89" s="190"/>
      <c r="EHX89" s="190"/>
      <c r="EHY89" s="190"/>
      <c r="EHZ89" s="190"/>
      <c r="EIA89" s="190"/>
      <c r="EIB89" s="190"/>
      <c r="EIC89" s="190"/>
      <c r="EID89" s="190"/>
      <c r="EIE89" s="190"/>
      <c r="EIF89" s="190"/>
      <c r="EIG89" s="190"/>
      <c r="EIH89" s="190"/>
      <c r="EII89" s="190"/>
      <c r="EIJ89" s="190"/>
      <c r="EIK89" s="190"/>
      <c r="EIL89" s="190"/>
      <c r="EIM89" s="190"/>
      <c r="EIN89" s="190"/>
      <c r="EIO89" s="190"/>
      <c r="EIP89" s="190"/>
      <c r="EIQ89" s="190"/>
      <c r="EIR89" s="190"/>
      <c r="EIS89" s="190"/>
      <c r="EIT89" s="190"/>
      <c r="EIU89" s="190"/>
      <c r="EIV89" s="190"/>
      <c r="EIW89" s="190"/>
      <c r="EIX89" s="190"/>
      <c r="EIY89" s="190"/>
      <c r="EIZ89" s="190"/>
      <c r="EJA89" s="190"/>
      <c r="EJB89" s="190"/>
      <c r="EJC89" s="190"/>
      <c r="EJD89" s="190"/>
      <c r="EJE89" s="190"/>
      <c r="EJF89" s="190"/>
      <c r="EJG89" s="190"/>
      <c r="EJH89" s="190"/>
      <c r="EJI89" s="190"/>
      <c r="EJJ89" s="190"/>
      <c r="EJK89" s="190"/>
      <c r="EJL89" s="190"/>
      <c r="EJM89" s="190"/>
      <c r="EJN89" s="190"/>
      <c r="EJO89" s="190"/>
      <c r="EJP89" s="190"/>
      <c r="EJQ89" s="190"/>
      <c r="EJR89" s="190"/>
      <c r="EJS89" s="190"/>
      <c r="EJT89" s="190"/>
      <c r="EJU89" s="190"/>
      <c r="EJV89" s="190"/>
      <c r="EJW89" s="190"/>
      <c r="EJX89" s="190"/>
      <c r="EJY89" s="190"/>
      <c r="EJZ89" s="190"/>
      <c r="EKA89" s="190"/>
      <c r="EKB89" s="190"/>
      <c r="EKC89" s="190"/>
      <c r="EKD89" s="190"/>
      <c r="EKE89" s="190"/>
      <c r="EKF89" s="190"/>
      <c r="EKG89" s="190"/>
      <c r="EKH89" s="190"/>
      <c r="EKI89" s="190"/>
      <c r="EKJ89" s="190"/>
      <c r="EKK89" s="190"/>
      <c r="EKL89" s="190"/>
      <c r="EKM89" s="190"/>
      <c r="EKN89" s="190"/>
      <c r="EKO89" s="190"/>
      <c r="EKP89" s="190"/>
      <c r="EKQ89" s="190"/>
      <c r="EKR89" s="190"/>
      <c r="EKS89" s="190"/>
      <c r="EKT89" s="190"/>
      <c r="EKU89" s="190"/>
      <c r="EKV89" s="190"/>
      <c r="EKW89" s="190"/>
      <c r="EKX89" s="190"/>
      <c r="EKY89" s="190"/>
      <c r="EKZ89" s="190"/>
      <c r="ELA89" s="190"/>
      <c r="ELB89" s="190"/>
      <c r="ELC89" s="190"/>
      <c r="ELD89" s="190"/>
      <c r="ELE89" s="190"/>
      <c r="ELF89" s="190"/>
      <c r="ELG89" s="190"/>
      <c r="ELH89" s="190"/>
      <c r="ELI89" s="190"/>
      <c r="ELJ89" s="190"/>
      <c r="ELK89" s="190"/>
      <c r="ELL89" s="190"/>
      <c r="ELM89" s="190"/>
      <c r="ELN89" s="190"/>
      <c r="ELO89" s="190"/>
      <c r="ELP89" s="190"/>
      <c r="ELQ89" s="190"/>
      <c r="ELR89" s="190"/>
      <c r="ELS89" s="190"/>
      <c r="ELT89" s="190"/>
      <c r="ELU89" s="190"/>
      <c r="ELV89" s="190"/>
      <c r="ELW89" s="190"/>
      <c r="ELX89" s="190"/>
      <c r="ELY89" s="190"/>
      <c r="ELZ89" s="190"/>
      <c r="EMA89" s="190"/>
      <c r="EMB89" s="190"/>
      <c r="EMC89" s="190"/>
      <c r="EMD89" s="190"/>
      <c r="EME89" s="190"/>
      <c r="EMF89" s="190"/>
      <c r="EMG89" s="190"/>
      <c r="EMH89" s="190"/>
      <c r="EMI89" s="190"/>
      <c r="EMJ89" s="190"/>
      <c r="EMK89" s="190"/>
      <c r="EML89" s="190"/>
      <c r="EMM89" s="190"/>
      <c r="EMN89" s="190"/>
      <c r="EMO89" s="190"/>
      <c r="EMP89" s="190"/>
      <c r="EMQ89" s="190"/>
      <c r="EMR89" s="190"/>
      <c r="EMS89" s="190"/>
      <c r="EMT89" s="190"/>
      <c r="EMU89" s="190"/>
      <c r="EMV89" s="190"/>
      <c r="EMW89" s="190"/>
      <c r="EMX89" s="190"/>
      <c r="EMY89" s="190"/>
      <c r="EMZ89" s="190"/>
      <c r="ENA89" s="190"/>
      <c r="ENB89" s="190"/>
      <c r="ENC89" s="190"/>
      <c r="END89" s="190"/>
      <c r="ENE89" s="190"/>
      <c r="ENF89" s="190"/>
      <c r="ENG89" s="190"/>
      <c r="ENH89" s="190"/>
      <c r="ENI89" s="190"/>
      <c r="ENJ89" s="190"/>
      <c r="ENK89" s="190"/>
      <c r="ENL89" s="190"/>
      <c r="ENM89" s="190"/>
      <c r="ENN89" s="190"/>
      <c r="ENO89" s="190"/>
      <c r="ENP89" s="190"/>
      <c r="ENQ89" s="190"/>
      <c r="ENR89" s="190"/>
      <c r="ENS89" s="190"/>
      <c r="ENT89" s="190"/>
      <c r="ENU89" s="190"/>
      <c r="ENV89" s="190"/>
      <c r="ENW89" s="190"/>
      <c r="ENX89" s="190"/>
      <c r="ENY89" s="190"/>
      <c r="ENZ89" s="190"/>
      <c r="EOA89" s="190"/>
      <c r="EOB89" s="190"/>
      <c r="EOC89" s="190"/>
      <c r="EOD89" s="190"/>
      <c r="EOE89" s="190"/>
      <c r="EOF89" s="190"/>
      <c r="EOG89" s="190"/>
      <c r="EOH89" s="190"/>
      <c r="EOI89" s="190"/>
      <c r="EOJ89" s="190"/>
      <c r="EOK89" s="190"/>
      <c r="EOL89" s="190"/>
      <c r="EOM89" s="190"/>
      <c r="EON89" s="190"/>
      <c r="EOO89" s="190"/>
      <c r="EOP89" s="190"/>
      <c r="EOQ89" s="190"/>
      <c r="EOR89" s="190"/>
      <c r="EOS89" s="190"/>
      <c r="EOT89" s="190"/>
      <c r="EOU89" s="190"/>
      <c r="EOV89" s="190"/>
      <c r="EOW89" s="190"/>
      <c r="EOX89" s="190"/>
      <c r="EOY89" s="190"/>
      <c r="EOZ89" s="190"/>
      <c r="EPA89" s="190"/>
      <c r="EPB89" s="190"/>
      <c r="EPC89" s="190"/>
      <c r="EPD89" s="190"/>
      <c r="EPE89" s="190"/>
      <c r="EPF89" s="190"/>
      <c r="EPG89" s="190"/>
      <c r="EPH89" s="190"/>
      <c r="EPI89" s="190"/>
      <c r="EPJ89" s="190"/>
      <c r="EPK89" s="190"/>
      <c r="EPL89" s="190"/>
      <c r="EPM89" s="190"/>
      <c r="EPN89" s="190"/>
      <c r="EPO89" s="190"/>
      <c r="EPP89" s="190"/>
      <c r="EPQ89" s="190"/>
      <c r="EPR89" s="190"/>
      <c r="EPS89" s="190"/>
      <c r="EPT89" s="190"/>
      <c r="EPU89" s="190"/>
      <c r="EPV89" s="190"/>
      <c r="EPW89" s="190"/>
      <c r="EPX89" s="190"/>
      <c r="EPY89" s="190"/>
      <c r="EPZ89" s="190"/>
      <c r="EQA89" s="190"/>
      <c r="EQB89" s="190"/>
      <c r="EQC89" s="190"/>
      <c r="EQD89" s="190"/>
      <c r="EQE89" s="190"/>
      <c r="EQF89" s="190"/>
      <c r="EQG89" s="190"/>
      <c r="EQH89" s="190"/>
      <c r="EQI89" s="190"/>
      <c r="EQJ89" s="190"/>
      <c r="EQK89" s="190"/>
      <c r="EQL89" s="190"/>
      <c r="EQM89" s="190"/>
      <c r="EQN89" s="190"/>
      <c r="EQO89" s="190"/>
      <c r="EQP89" s="190"/>
      <c r="EQQ89" s="190"/>
      <c r="EQR89" s="190"/>
      <c r="EQS89" s="190"/>
      <c r="EQT89" s="190"/>
      <c r="EQU89" s="190"/>
      <c r="EQV89" s="190"/>
      <c r="EQW89" s="190"/>
      <c r="EQX89" s="190"/>
      <c r="EQY89" s="190"/>
      <c r="EQZ89" s="190"/>
      <c r="ERA89" s="190"/>
      <c r="ERB89" s="190"/>
      <c r="ERC89" s="190"/>
      <c r="ERD89" s="190"/>
      <c r="ERE89" s="190"/>
      <c r="ERF89" s="190"/>
      <c r="ERG89" s="190"/>
      <c r="ERH89" s="190"/>
      <c r="ERI89" s="190"/>
      <c r="ERJ89" s="190"/>
      <c r="ERK89" s="190"/>
      <c r="ERL89" s="190"/>
      <c r="ERM89" s="190"/>
      <c r="ERN89" s="190"/>
      <c r="ERO89" s="190"/>
      <c r="ERP89" s="190"/>
      <c r="ERQ89" s="190"/>
      <c r="ERR89" s="190"/>
      <c r="ERS89" s="190"/>
      <c r="ERT89" s="190"/>
      <c r="ERU89" s="190"/>
      <c r="ERV89" s="190"/>
      <c r="ERW89" s="190"/>
      <c r="ERX89" s="190"/>
      <c r="ERY89" s="190"/>
      <c r="ERZ89" s="190"/>
      <c r="ESA89" s="190"/>
      <c r="ESB89" s="190"/>
      <c r="ESC89" s="190"/>
      <c r="ESD89" s="190"/>
      <c r="ESE89" s="190"/>
      <c r="ESF89" s="190"/>
      <c r="ESG89" s="190"/>
      <c r="ESH89" s="190"/>
      <c r="ESI89" s="190"/>
      <c r="ESJ89" s="190"/>
      <c r="ESK89" s="190"/>
      <c r="ESL89" s="190"/>
      <c r="ESM89" s="190"/>
      <c r="ESN89" s="190"/>
      <c r="ESO89" s="190"/>
      <c r="ESP89" s="190"/>
      <c r="ESQ89" s="190"/>
      <c r="ESR89" s="190"/>
      <c r="ESS89" s="190"/>
      <c r="EST89" s="190"/>
      <c r="ESU89" s="190"/>
      <c r="ESV89" s="190"/>
      <c r="ESW89" s="190"/>
      <c r="ESX89" s="190"/>
      <c r="ESY89" s="190"/>
      <c r="ESZ89" s="190"/>
      <c r="ETA89" s="190"/>
      <c r="ETB89" s="190"/>
      <c r="ETC89" s="190"/>
      <c r="ETD89" s="190"/>
      <c r="ETE89" s="190"/>
      <c r="ETF89" s="190"/>
      <c r="ETG89" s="190"/>
      <c r="ETH89" s="190"/>
      <c r="ETI89" s="190"/>
      <c r="ETJ89" s="190"/>
      <c r="ETK89" s="190"/>
      <c r="ETL89" s="190"/>
      <c r="ETM89" s="190"/>
      <c r="ETN89" s="190"/>
      <c r="ETO89" s="190"/>
      <c r="ETP89" s="190"/>
      <c r="ETQ89" s="190"/>
      <c r="ETR89" s="190"/>
      <c r="ETS89" s="190"/>
      <c r="ETT89" s="190"/>
      <c r="ETU89" s="190"/>
      <c r="ETV89" s="190"/>
      <c r="ETW89" s="190"/>
      <c r="ETX89" s="190"/>
      <c r="ETY89" s="190"/>
      <c r="ETZ89" s="190"/>
      <c r="EUA89" s="190"/>
      <c r="EUB89" s="190"/>
      <c r="EUC89" s="190"/>
      <c r="EUD89" s="190"/>
      <c r="EUE89" s="190"/>
      <c r="EUF89" s="190"/>
      <c r="EUG89" s="190"/>
      <c r="EUH89" s="190"/>
      <c r="EUI89" s="190"/>
      <c r="EUJ89" s="190"/>
      <c r="EUK89" s="190"/>
      <c r="EUL89" s="190"/>
      <c r="EUM89" s="190"/>
      <c r="EUN89" s="190"/>
      <c r="EUO89" s="190"/>
      <c r="EUP89" s="190"/>
      <c r="EUQ89" s="190"/>
      <c r="EUR89" s="190"/>
      <c r="EUS89" s="190"/>
      <c r="EUT89" s="190"/>
      <c r="EUU89" s="190"/>
      <c r="EUV89" s="190"/>
      <c r="EUW89" s="190"/>
      <c r="EUX89" s="190"/>
      <c r="EUY89" s="190"/>
      <c r="EUZ89" s="190"/>
      <c r="EVA89" s="190"/>
      <c r="EVB89" s="190"/>
      <c r="EVC89" s="190"/>
      <c r="EVD89" s="190"/>
      <c r="EVE89" s="190"/>
      <c r="EVF89" s="190"/>
      <c r="EVG89" s="190"/>
      <c r="EVH89" s="190"/>
      <c r="EVI89" s="190"/>
      <c r="EVJ89" s="190"/>
      <c r="EVK89" s="190"/>
      <c r="EVL89" s="190"/>
      <c r="EVM89" s="190"/>
      <c r="EVN89" s="190"/>
      <c r="EVO89" s="190"/>
      <c r="EVP89" s="190"/>
      <c r="EVQ89" s="190"/>
      <c r="EVR89" s="190"/>
      <c r="EVS89" s="190"/>
      <c r="EVT89" s="190"/>
      <c r="EVU89" s="190"/>
      <c r="EVV89" s="190"/>
      <c r="EVW89" s="190"/>
      <c r="EVX89" s="190"/>
      <c r="EVY89" s="190"/>
      <c r="EVZ89" s="190"/>
      <c r="EWA89" s="190"/>
      <c r="EWB89" s="190"/>
      <c r="EWC89" s="190"/>
      <c r="EWD89" s="190"/>
      <c r="EWE89" s="190"/>
      <c r="EWF89" s="190"/>
      <c r="EWG89" s="190"/>
      <c r="EWH89" s="190"/>
      <c r="EWI89" s="190"/>
      <c r="EWJ89" s="190"/>
      <c r="EWK89" s="190"/>
      <c r="EWL89" s="190"/>
      <c r="EWM89" s="190"/>
      <c r="EWN89" s="190"/>
      <c r="EWO89" s="190"/>
      <c r="EWP89" s="190"/>
      <c r="EWQ89" s="190"/>
      <c r="EWR89" s="190"/>
      <c r="EWS89" s="190"/>
      <c r="EWT89" s="190"/>
      <c r="EWU89" s="190"/>
      <c r="EWV89" s="190"/>
      <c r="EWW89" s="190"/>
      <c r="EWX89" s="190"/>
      <c r="EWY89" s="190"/>
      <c r="EWZ89" s="190"/>
      <c r="EXA89" s="190"/>
      <c r="EXB89" s="190"/>
      <c r="EXC89" s="190"/>
      <c r="EXD89" s="190"/>
      <c r="EXE89" s="190"/>
      <c r="EXF89" s="190"/>
      <c r="EXG89" s="190"/>
      <c r="EXH89" s="190"/>
      <c r="EXI89" s="190"/>
      <c r="EXJ89" s="190"/>
      <c r="EXK89" s="190"/>
      <c r="EXL89" s="190"/>
      <c r="EXM89" s="190"/>
      <c r="EXN89" s="190"/>
      <c r="EXO89" s="190"/>
      <c r="EXP89" s="190"/>
      <c r="EXQ89" s="190"/>
      <c r="EXR89" s="190"/>
      <c r="EXS89" s="190"/>
      <c r="EXT89" s="190"/>
      <c r="EXU89" s="190"/>
      <c r="EXV89" s="190"/>
      <c r="EXW89" s="190"/>
      <c r="EXX89" s="190"/>
      <c r="EXY89" s="190"/>
      <c r="EXZ89" s="190"/>
      <c r="EYA89" s="190"/>
      <c r="EYB89" s="190"/>
      <c r="EYC89" s="190"/>
      <c r="EYD89" s="190"/>
      <c r="EYE89" s="190"/>
      <c r="EYF89" s="190"/>
      <c r="EYG89" s="190"/>
      <c r="EYH89" s="190"/>
      <c r="EYI89" s="190"/>
      <c r="EYJ89" s="190"/>
      <c r="EYK89" s="190"/>
      <c r="EYL89" s="190"/>
      <c r="EYM89" s="190"/>
      <c r="EYN89" s="190"/>
      <c r="EYO89" s="190"/>
      <c r="EYP89" s="190"/>
      <c r="EYQ89" s="190"/>
      <c r="EYR89" s="190"/>
      <c r="EYS89" s="190"/>
      <c r="EYT89" s="190"/>
      <c r="EYU89" s="190"/>
      <c r="EYV89" s="190"/>
      <c r="EYW89" s="190"/>
      <c r="EYX89" s="190"/>
      <c r="EYY89" s="190"/>
      <c r="EYZ89" s="190"/>
      <c r="EZA89" s="190"/>
      <c r="EZB89" s="190"/>
      <c r="EZC89" s="190"/>
      <c r="EZD89" s="190"/>
      <c r="EZE89" s="190"/>
      <c r="EZF89" s="190"/>
      <c r="EZG89" s="190"/>
      <c r="EZH89" s="190"/>
      <c r="EZI89" s="190"/>
      <c r="EZJ89" s="190"/>
      <c r="EZK89" s="190"/>
      <c r="EZL89" s="190"/>
      <c r="EZM89" s="190"/>
      <c r="EZN89" s="190"/>
      <c r="EZO89" s="190"/>
      <c r="EZP89" s="190"/>
      <c r="EZQ89" s="190"/>
      <c r="EZR89" s="190"/>
      <c r="EZS89" s="190"/>
      <c r="EZT89" s="190"/>
      <c r="EZU89" s="190"/>
      <c r="EZV89" s="190"/>
      <c r="EZW89" s="190"/>
      <c r="EZX89" s="190"/>
      <c r="EZY89" s="190"/>
      <c r="EZZ89" s="190"/>
      <c r="FAA89" s="190"/>
      <c r="FAB89" s="190"/>
      <c r="FAC89" s="190"/>
      <c r="FAD89" s="190"/>
      <c r="FAE89" s="190"/>
      <c r="FAF89" s="190"/>
      <c r="FAG89" s="190"/>
      <c r="FAH89" s="190"/>
      <c r="FAI89" s="190"/>
      <c r="FAJ89" s="190"/>
      <c r="FAK89" s="190"/>
      <c r="FAL89" s="190"/>
      <c r="FAM89" s="190"/>
      <c r="FAN89" s="190"/>
      <c r="FAO89" s="190"/>
      <c r="FAP89" s="190"/>
      <c r="FAQ89" s="190"/>
      <c r="FAR89" s="190"/>
      <c r="FAS89" s="190"/>
      <c r="FAT89" s="190"/>
      <c r="FAU89" s="190"/>
      <c r="FAV89" s="190"/>
      <c r="FAW89" s="190"/>
      <c r="FAX89" s="190"/>
      <c r="FAY89" s="190"/>
      <c r="FAZ89" s="190"/>
      <c r="FBA89" s="190"/>
      <c r="FBB89" s="190"/>
      <c r="FBC89" s="190"/>
      <c r="FBD89" s="190"/>
      <c r="FBE89" s="190"/>
      <c r="FBF89" s="190"/>
      <c r="FBG89" s="190"/>
      <c r="FBH89" s="190"/>
      <c r="FBI89" s="190"/>
      <c r="FBJ89" s="190"/>
      <c r="FBK89" s="190"/>
      <c r="FBL89" s="190"/>
      <c r="FBM89" s="190"/>
      <c r="FBN89" s="190"/>
      <c r="FBO89" s="190"/>
      <c r="FBP89" s="190"/>
      <c r="FBQ89" s="190"/>
      <c r="FBR89" s="190"/>
      <c r="FBS89" s="190"/>
      <c r="FBT89" s="190"/>
      <c r="FBU89" s="190"/>
      <c r="FBV89" s="190"/>
      <c r="FBW89" s="190"/>
      <c r="FBX89" s="190"/>
      <c r="FBY89" s="190"/>
      <c r="FBZ89" s="190"/>
      <c r="FCA89" s="190"/>
      <c r="FCB89" s="190"/>
      <c r="FCC89" s="190"/>
      <c r="FCD89" s="190"/>
      <c r="FCE89" s="190"/>
      <c r="FCF89" s="190"/>
      <c r="FCG89" s="190"/>
      <c r="FCH89" s="190"/>
      <c r="FCI89" s="190"/>
      <c r="FCJ89" s="190"/>
      <c r="FCK89" s="190"/>
      <c r="FCL89" s="190"/>
      <c r="FCM89" s="190"/>
      <c r="FCN89" s="190"/>
      <c r="FCO89" s="190"/>
      <c r="FCP89" s="190"/>
      <c r="FCQ89" s="190"/>
      <c r="FCR89" s="190"/>
      <c r="FCS89" s="190"/>
      <c r="FCT89" s="190"/>
      <c r="FCU89" s="190"/>
      <c r="FCV89" s="190"/>
      <c r="FCW89" s="190"/>
      <c r="FCX89" s="190"/>
      <c r="FCY89" s="190"/>
      <c r="FCZ89" s="190"/>
      <c r="FDA89" s="190"/>
      <c r="FDB89" s="190"/>
      <c r="FDC89" s="190"/>
      <c r="FDD89" s="190"/>
      <c r="FDE89" s="190"/>
      <c r="FDF89" s="190"/>
      <c r="FDG89" s="190"/>
      <c r="FDH89" s="190"/>
      <c r="FDI89" s="190"/>
      <c r="FDJ89" s="190"/>
      <c r="FDK89" s="190"/>
      <c r="FDL89" s="190"/>
      <c r="FDM89" s="190"/>
      <c r="FDN89" s="190"/>
      <c r="FDO89" s="190"/>
      <c r="FDP89" s="190"/>
      <c r="FDQ89" s="190"/>
      <c r="FDR89" s="190"/>
      <c r="FDS89" s="190"/>
      <c r="FDT89" s="190"/>
      <c r="FDU89" s="190"/>
      <c r="FDV89" s="190"/>
      <c r="FDW89" s="190"/>
      <c r="FDX89" s="190"/>
      <c r="FDY89" s="190"/>
      <c r="FDZ89" s="190"/>
      <c r="FEA89" s="190"/>
      <c r="FEB89" s="190"/>
      <c r="FEC89" s="190"/>
      <c r="FED89" s="190"/>
      <c r="FEE89" s="190"/>
      <c r="FEF89" s="190"/>
      <c r="FEG89" s="190"/>
      <c r="FEH89" s="190"/>
      <c r="FEI89" s="190"/>
      <c r="FEJ89" s="190"/>
      <c r="FEK89" s="190"/>
      <c r="FEL89" s="190"/>
      <c r="FEM89" s="190"/>
      <c r="FEN89" s="190"/>
      <c r="FEO89" s="190"/>
      <c r="FEP89" s="190"/>
      <c r="FEQ89" s="190"/>
      <c r="FER89" s="190"/>
      <c r="FES89" s="190"/>
      <c r="FET89" s="190"/>
      <c r="FEU89" s="190"/>
      <c r="FEV89" s="190"/>
      <c r="FEW89" s="190"/>
      <c r="FEX89" s="190"/>
      <c r="FEY89" s="190"/>
      <c r="FEZ89" s="190"/>
      <c r="FFA89" s="190"/>
      <c r="FFB89" s="190"/>
      <c r="FFC89" s="190"/>
      <c r="FFD89" s="190"/>
      <c r="FFE89" s="190"/>
      <c r="FFF89" s="190"/>
      <c r="FFG89" s="190"/>
      <c r="FFH89" s="190"/>
      <c r="FFI89" s="190"/>
      <c r="FFJ89" s="190"/>
      <c r="FFK89" s="190"/>
      <c r="FFL89" s="190"/>
      <c r="FFM89" s="190"/>
      <c r="FFN89" s="190"/>
      <c r="FFO89" s="190"/>
      <c r="FFP89" s="190"/>
      <c r="FFQ89" s="190"/>
      <c r="FFR89" s="190"/>
      <c r="FFS89" s="190"/>
      <c r="FFT89" s="190"/>
      <c r="FFU89" s="190"/>
      <c r="FFV89" s="190"/>
      <c r="FFW89" s="190"/>
      <c r="FFX89" s="190"/>
      <c r="FFY89" s="190"/>
      <c r="FFZ89" s="190"/>
      <c r="FGA89" s="190"/>
      <c r="FGB89" s="190"/>
      <c r="FGC89" s="190"/>
      <c r="FGD89" s="190"/>
      <c r="FGE89" s="190"/>
      <c r="FGF89" s="190"/>
      <c r="FGG89" s="190"/>
      <c r="FGH89" s="190"/>
      <c r="FGI89" s="190"/>
      <c r="FGJ89" s="190"/>
      <c r="FGK89" s="190"/>
      <c r="FGL89" s="190"/>
      <c r="FGM89" s="190"/>
      <c r="FGN89" s="190"/>
      <c r="FGO89" s="190"/>
      <c r="FGP89" s="190"/>
      <c r="FGQ89" s="190"/>
      <c r="FGR89" s="190"/>
      <c r="FGS89" s="190"/>
      <c r="FGT89" s="190"/>
      <c r="FGU89" s="190"/>
      <c r="FGV89" s="190"/>
      <c r="FGW89" s="190"/>
      <c r="FGX89" s="190"/>
      <c r="FGY89" s="190"/>
      <c r="FGZ89" s="190"/>
      <c r="FHA89" s="190"/>
      <c r="FHB89" s="190"/>
      <c r="FHC89" s="190"/>
      <c r="FHD89" s="190"/>
      <c r="FHE89" s="190"/>
      <c r="FHF89" s="190"/>
      <c r="FHG89" s="190"/>
      <c r="FHH89" s="190"/>
      <c r="FHI89" s="190"/>
      <c r="FHJ89" s="190"/>
      <c r="FHK89" s="190"/>
      <c r="FHL89" s="190"/>
      <c r="FHM89" s="190"/>
      <c r="FHN89" s="190"/>
      <c r="FHO89" s="190"/>
      <c r="FHP89" s="190"/>
      <c r="FHQ89" s="190"/>
      <c r="FHR89" s="190"/>
      <c r="FHS89" s="190"/>
      <c r="FHT89" s="190"/>
      <c r="FHU89" s="190"/>
      <c r="FHV89" s="190"/>
      <c r="FHW89" s="190"/>
      <c r="FHX89" s="190"/>
      <c r="FHY89" s="190"/>
      <c r="FHZ89" s="190"/>
      <c r="FIA89" s="190"/>
      <c r="FIB89" s="190"/>
      <c r="FIC89" s="190"/>
      <c r="FID89" s="190"/>
      <c r="FIE89" s="190"/>
      <c r="FIF89" s="190"/>
      <c r="FIG89" s="190"/>
      <c r="FIH89" s="190"/>
      <c r="FII89" s="190"/>
      <c r="FIJ89" s="190"/>
      <c r="FIK89" s="190"/>
      <c r="FIL89" s="190"/>
      <c r="FIM89" s="190"/>
      <c r="FIN89" s="190"/>
      <c r="FIO89" s="190"/>
      <c r="FIP89" s="190"/>
      <c r="FIQ89" s="190"/>
      <c r="FIR89" s="190"/>
      <c r="FIS89" s="190"/>
      <c r="FIT89" s="190"/>
      <c r="FIU89" s="190"/>
      <c r="FIV89" s="190"/>
      <c r="FIW89" s="190"/>
      <c r="FIX89" s="190"/>
      <c r="FIY89" s="190"/>
      <c r="FIZ89" s="190"/>
      <c r="FJA89" s="190"/>
      <c r="FJB89" s="190"/>
      <c r="FJC89" s="190"/>
      <c r="FJD89" s="190"/>
      <c r="FJE89" s="190"/>
      <c r="FJF89" s="190"/>
      <c r="FJG89" s="190"/>
      <c r="FJH89" s="190"/>
      <c r="FJI89" s="190"/>
      <c r="FJJ89" s="190"/>
      <c r="FJK89" s="190"/>
      <c r="FJL89" s="190"/>
      <c r="FJM89" s="190"/>
      <c r="FJN89" s="190"/>
      <c r="FJO89" s="190"/>
      <c r="FJP89" s="190"/>
      <c r="FJQ89" s="190"/>
      <c r="FJR89" s="190"/>
      <c r="FJS89" s="190"/>
      <c r="FJT89" s="190"/>
      <c r="FJU89" s="190"/>
      <c r="FJV89" s="190"/>
      <c r="FJW89" s="190"/>
      <c r="FJX89" s="190"/>
      <c r="FJY89" s="190"/>
      <c r="FJZ89" s="190"/>
      <c r="FKA89" s="190"/>
      <c r="FKB89" s="190"/>
      <c r="FKC89" s="190"/>
      <c r="FKD89" s="190"/>
      <c r="FKE89" s="190"/>
      <c r="FKF89" s="190"/>
      <c r="FKG89" s="190"/>
      <c r="FKH89" s="190"/>
      <c r="FKI89" s="190"/>
      <c r="FKJ89" s="190"/>
      <c r="FKK89" s="190"/>
      <c r="FKL89" s="190"/>
      <c r="FKM89" s="190"/>
      <c r="FKN89" s="190"/>
      <c r="FKO89" s="190"/>
      <c r="FKP89" s="190"/>
      <c r="FKQ89" s="190"/>
      <c r="FKR89" s="190"/>
      <c r="FKS89" s="190"/>
      <c r="FKT89" s="190"/>
      <c r="FKU89" s="190"/>
      <c r="FKV89" s="190"/>
      <c r="FKW89" s="190"/>
      <c r="FKX89" s="190"/>
      <c r="FKY89" s="190"/>
      <c r="FKZ89" s="190"/>
      <c r="FLA89" s="190"/>
      <c r="FLB89" s="190"/>
      <c r="FLC89" s="190"/>
      <c r="FLD89" s="190"/>
      <c r="FLE89" s="190"/>
      <c r="FLF89" s="190"/>
      <c r="FLG89" s="190"/>
      <c r="FLH89" s="190"/>
      <c r="FLI89" s="190"/>
      <c r="FLJ89" s="190"/>
      <c r="FLK89" s="190"/>
      <c r="FLL89" s="190"/>
      <c r="FLM89" s="190"/>
      <c r="FLN89" s="190"/>
      <c r="FLO89" s="190"/>
      <c r="FLP89" s="190"/>
      <c r="FLQ89" s="190"/>
      <c r="FLR89" s="190"/>
      <c r="FLS89" s="190"/>
      <c r="FLT89" s="190"/>
      <c r="FLU89" s="190"/>
      <c r="FLV89" s="190"/>
      <c r="FLW89" s="190"/>
      <c r="FLX89" s="190"/>
      <c r="FLY89" s="190"/>
      <c r="FLZ89" s="190"/>
      <c r="FMA89" s="190"/>
      <c r="FMB89" s="190"/>
      <c r="FMC89" s="190"/>
      <c r="FMD89" s="190"/>
      <c r="FME89" s="190"/>
      <c r="FMF89" s="190"/>
      <c r="FMG89" s="190"/>
      <c r="FMH89" s="190"/>
      <c r="FMI89" s="190"/>
      <c r="FMJ89" s="190"/>
      <c r="FMK89" s="190"/>
      <c r="FML89" s="190"/>
      <c r="FMM89" s="190"/>
      <c r="FMN89" s="190"/>
      <c r="FMO89" s="190"/>
      <c r="FMP89" s="190"/>
      <c r="FMQ89" s="190"/>
      <c r="FMR89" s="190"/>
      <c r="FMS89" s="190"/>
      <c r="FMT89" s="190"/>
      <c r="FMU89" s="190"/>
      <c r="FMV89" s="190"/>
      <c r="FMW89" s="190"/>
      <c r="FMX89" s="190"/>
      <c r="FMY89" s="190"/>
      <c r="FMZ89" s="190"/>
      <c r="FNA89" s="190"/>
      <c r="FNB89" s="190"/>
      <c r="FNC89" s="190"/>
      <c r="FND89" s="190"/>
      <c r="FNE89" s="190"/>
      <c r="FNF89" s="190"/>
      <c r="FNG89" s="190"/>
      <c r="FNH89" s="190"/>
      <c r="FNI89" s="190"/>
      <c r="FNJ89" s="190"/>
      <c r="FNK89" s="190"/>
      <c r="FNL89" s="190"/>
      <c r="FNM89" s="190"/>
      <c r="FNN89" s="190"/>
      <c r="FNO89" s="190"/>
      <c r="FNP89" s="190"/>
      <c r="FNQ89" s="190"/>
      <c r="FNR89" s="190"/>
      <c r="FNS89" s="190"/>
      <c r="FNT89" s="190"/>
      <c r="FNU89" s="190"/>
      <c r="FNV89" s="190"/>
      <c r="FNW89" s="190"/>
      <c r="FNX89" s="190"/>
      <c r="FNY89" s="190"/>
      <c r="FNZ89" s="190"/>
      <c r="FOA89" s="190"/>
      <c r="FOB89" s="190"/>
      <c r="FOC89" s="190"/>
      <c r="FOD89" s="190"/>
      <c r="FOE89" s="190"/>
      <c r="FOF89" s="190"/>
      <c r="FOG89" s="190"/>
      <c r="FOH89" s="190"/>
      <c r="FOI89" s="190"/>
      <c r="FOJ89" s="190"/>
      <c r="FOK89" s="190"/>
      <c r="FOL89" s="190"/>
      <c r="FOM89" s="190"/>
      <c r="FON89" s="190"/>
      <c r="FOO89" s="190"/>
      <c r="FOP89" s="190"/>
      <c r="FOQ89" s="190"/>
      <c r="FOR89" s="190"/>
      <c r="FOS89" s="190"/>
      <c r="FOT89" s="190"/>
      <c r="FOU89" s="190"/>
      <c r="FOV89" s="190"/>
      <c r="FOW89" s="190"/>
      <c r="FOX89" s="190"/>
      <c r="FOY89" s="190"/>
      <c r="FOZ89" s="190"/>
      <c r="FPA89" s="190"/>
      <c r="FPB89" s="190"/>
      <c r="FPC89" s="190"/>
      <c r="FPD89" s="190"/>
      <c r="FPE89" s="190"/>
      <c r="FPF89" s="190"/>
      <c r="FPG89" s="190"/>
      <c r="FPH89" s="190"/>
      <c r="FPI89" s="190"/>
      <c r="FPJ89" s="190"/>
      <c r="FPK89" s="190"/>
      <c r="FPL89" s="190"/>
      <c r="FPM89" s="190"/>
      <c r="FPN89" s="190"/>
      <c r="FPO89" s="190"/>
      <c r="FPP89" s="190"/>
      <c r="FPQ89" s="190"/>
      <c r="FPR89" s="190"/>
      <c r="FPS89" s="190"/>
      <c r="FPT89" s="190"/>
      <c r="FPU89" s="190"/>
      <c r="FPV89" s="190"/>
      <c r="FPW89" s="190"/>
      <c r="FPX89" s="190"/>
      <c r="FPY89" s="190"/>
      <c r="FPZ89" s="190"/>
      <c r="FQA89" s="190"/>
      <c r="FQB89" s="190"/>
      <c r="FQC89" s="190"/>
      <c r="FQD89" s="190"/>
      <c r="FQE89" s="190"/>
      <c r="FQF89" s="190"/>
      <c r="FQG89" s="190"/>
      <c r="FQH89" s="190"/>
      <c r="FQI89" s="190"/>
      <c r="FQJ89" s="190"/>
      <c r="FQK89" s="190"/>
      <c r="FQL89" s="190"/>
      <c r="FQM89" s="190"/>
      <c r="FQN89" s="190"/>
      <c r="FQO89" s="190"/>
      <c r="FQP89" s="190"/>
      <c r="FQQ89" s="190"/>
      <c r="FQR89" s="190"/>
      <c r="FQS89" s="190"/>
      <c r="FQT89" s="190"/>
      <c r="FQU89" s="190"/>
      <c r="FQV89" s="190"/>
      <c r="FQW89" s="190"/>
      <c r="FQX89" s="190"/>
      <c r="FQY89" s="190"/>
      <c r="FQZ89" s="190"/>
      <c r="FRA89" s="190"/>
      <c r="FRB89" s="190"/>
      <c r="FRC89" s="190"/>
      <c r="FRD89" s="190"/>
      <c r="FRE89" s="190"/>
      <c r="FRF89" s="190"/>
      <c r="FRG89" s="190"/>
      <c r="FRH89" s="190"/>
      <c r="FRI89" s="190"/>
      <c r="FRJ89" s="190"/>
      <c r="FRK89" s="190"/>
      <c r="FRL89" s="190"/>
      <c r="FRM89" s="190"/>
      <c r="FRN89" s="190"/>
      <c r="FRO89" s="190"/>
      <c r="FRP89" s="190"/>
      <c r="FRQ89" s="190"/>
      <c r="FRR89" s="190"/>
      <c r="FRS89" s="190"/>
      <c r="FRT89" s="190"/>
      <c r="FRU89" s="190"/>
      <c r="FRV89" s="190"/>
      <c r="FRW89" s="190"/>
      <c r="FRX89" s="190"/>
      <c r="FRY89" s="190"/>
      <c r="FRZ89" s="190"/>
      <c r="FSA89" s="190"/>
      <c r="FSB89" s="190"/>
      <c r="FSC89" s="190"/>
      <c r="FSD89" s="190"/>
      <c r="FSE89" s="190"/>
      <c r="FSF89" s="190"/>
      <c r="FSG89" s="190"/>
      <c r="FSH89" s="190"/>
      <c r="FSI89" s="190"/>
      <c r="FSJ89" s="190"/>
      <c r="FSK89" s="190"/>
      <c r="FSL89" s="190"/>
      <c r="FSM89" s="190"/>
      <c r="FSN89" s="190"/>
      <c r="FSO89" s="190"/>
      <c r="FSP89" s="190"/>
      <c r="FSQ89" s="190"/>
      <c r="FSR89" s="190"/>
      <c r="FSS89" s="190"/>
      <c r="FST89" s="190"/>
      <c r="FSU89" s="190"/>
      <c r="FSV89" s="190"/>
      <c r="FSW89" s="190"/>
      <c r="FSX89" s="190"/>
      <c r="FSY89" s="190"/>
      <c r="FSZ89" s="190"/>
      <c r="FTA89" s="190"/>
      <c r="FTB89" s="190"/>
      <c r="FTC89" s="190"/>
      <c r="FTD89" s="190"/>
      <c r="FTE89" s="190"/>
      <c r="FTF89" s="190"/>
      <c r="FTG89" s="190"/>
      <c r="FTH89" s="190"/>
      <c r="FTI89" s="190"/>
      <c r="FTJ89" s="190"/>
      <c r="FTK89" s="190"/>
      <c r="FTL89" s="190"/>
      <c r="FTM89" s="190"/>
      <c r="FTN89" s="190"/>
      <c r="FTO89" s="190"/>
      <c r="FTP89" s="190"/>
      <c r="FTQ89" s="190"/>
      <c r="FTR89" s="190"/>
      <c r="FTS89" s="190"/>
      <c r="FTT89" s="190"/>
      <c r="FTU89" s="190"/>
      <c r="FTV89" s="190"/>
      <c r="FTW89" s="190"/>
      <c r="FTX89" s="190"/>
      <c r="FTY89" s="190"/>
      <c r="FTZ89" s="190"/>
      <c r="FUA89" s="190"/>
      <c r="FUB89" s="190"/>
      <c r="FUC89" s="190"/>
      <c r="FUD89" s="190"/>
      <c r="FUE89" s="190"/>
      <c r="FUF89" s="190"/>
      <c r="FUG89" s="190"/>
      <c r="FUH89" s="190"/>
      <c r="FUI89" s="190"/>
      <c r="FUJ89" s="190"/>
      <c r="FUK89" s="190"/>
      <c r="FUL89" s="190"/>
      <c r="FUM89" s="190"/>
      <c r="FUN89" s="190"/>
      <c r="FUO89" s="190"/>
      <c r="FUP89" s="190"/>
      <c r="FUQ89" s="190"/>
      <c r="FUR89" s="190"/>
      <c r="FUS89" s="190"/>
      <c r="FUT89" s="190"/>
      <c r="FUU89" s="190"/>
      <c r="FUV89" s="190"/>
      <c r="FUW89" s="190"/>
      <c r="FUX89" s="190"/>
      <c r="FUY89" s="190"/>
      <c r="FUZ89" s="190"/>
      <c r="FVA89" s="190"/>
      <c r="FVB89" s="190"/>
      <c r="FVC89" s="190"/>
      <c r="FVD89" s="190"/>
      <c r="FVE89" s="190"/>
      <c r="FVF89" s="190"/>
      <c r="FVG89" s="190"/>
      <c r="FVH89" s="190"/>
      <c r="FVI89" s="190"/>
      <c r="FVJ89" s="190"/>
      <c r="FVK89" s="190"/>
      <c r="FVL89" s="190"/>
      <c r="FVM89" s="190"/>
      <c r="FVN89" s="190"/>
      <c r="FVO89" s="190"/>
      <c r="FVP89" s="190"/>
      <c r="FVQ89" s="190"/>
      <c r="FVR89" s="190"/>
      <c r="FVS89" s="190"/>
      <c r="FVT89" s="190"/>
      <c r="FVU89" s="190"/>
      <c r="FVV89" s="190"/>
      <c r="FVW89" s="190"/>
      <c r="FVX89" s="190"/>
      <c r="FVY89" s="190"/>
      <c r="FVZ89" s="190"/>
      <c r="FWA89" s="190"/>
      <c r="FWB89" s="190"/>
      <c r="FWC89" s="190"/>
      <c r="FWD89" s="190"/>
      <c r="FWE89" s="190"/>
      <c r="FWF89" s="190"/>
      <c r="FWG89" s="190"/>
      <c r="FWH89" s="190"/>
      <c r="FWI89" s="190"/>
      <c r="FWJ89" s="190"/>
      <c r="FWK89" s="190"/>
      <c r="FWL89" s="190"/>
      <c r="FWM89" s="190"/>
      <c r="FWN89" s="190"/>
      <c r="FWO89" s="190"/>
      <c r="FWP89" s="190"/>
      <c r="FWQ89" s="190"/>
      <c r="FWR89" s="190"/>
      <c r="FWS89" s="190"/>
      <c r="FWT89" s="190"/>
      <c r="FWU89" s="190"/>
      <c r="FWV89" s="190"/>
      <c r="FWW89" s="190"/>
      <c r="FWX89" s="190"/>
      <c r="FWY89" s="190"/>
      <c r="FWZ89" s="190"/>
      <c r="FXA89" s="190"/>
      <c r="FXB89" s="190"/>
      <c r="FXC89" s="190"/>
      <c r="FXD89" s="190"/>
      <c r="FXE89" s="190"/>
      <c r="FXF89" s="190"/>
      <c r="FXG89" s="190"/>
      <c r="FXH89" s="190"/>
      <c r="FXI89" s="190"/>
      <c r="FXJ89" s="190"/>
      <c r="FXK89" s="190"/>
      <c r="FXL89" s="190"/>
      <c r="FXM89" s="190"/>
      <c r="FXN89" s="190"/>
      <c r="FXO89" s="190"/>
      <c r="FXP89" s="190"/>
      <c r="FXQ89" s="190"/>
      <c r="FXR89" s="190"/>
      <c r="FXS89" s="190"/>
      <c r="FXT89" s="190"/>
      <c r="FXU89" s="190"/>
      <c r="FXV89" s="190"/>
      <c r="FXW89" s="190"/>
      <c r="FXX89" s="190"/>
      <c r="FXY89" s="190"/>
      <c r="FXZ89" s="190"/>
      <c r="FYA89" s="190"/>
      <c r="FYB89" s="190"/>
      <c r="FYC89" s="190"/>
      <c r="FYD89" s="190"/>
      <c r="FYE89" s="190"/>
      <c r="FYF89" s="190"/>
      <c r="FYG89" s="190"/>
      <c r="FYH89" s="190"/>
      <c r="FYI89" s="190"/>
      <c r="FYJ89" s="190"/>
      <c r="FYK89" s="190"/>
      <c r="FYL89" s="190"/>
      <c r="FYM89" s="190"/>
      <c r="FYN89" s="190"/>
      <c r="FYO89" s="190"/>
      <c r="FYP89" s="190"/>
      <c r="FYQ89" s="190"/>
      <c r="FYR89" s="190"/>
      <c r="FYS89" s="190"/>
      <c r="FYT89" s="190"/>
      <c r="FYU89" s="190"/>
      <c r="FYV89" s="190"/>
      <c r="FYW89" s="190"/>
      <c r="FYX89" s="190"/>
      <c r="FYY89" s="190"/>
      <c r="FYZ89" s="190"/>
      <c r="FZA89" s="190"/>
      <c r="FZB89" s="190"/>
      <c r="FZC89" s="190"/>
      <c r="FZD89" s="190"/>
      <c r="FZE89" s="190"/>
      <c r="FZF89" s="190"/>
      <c r="FZG89" s="190"/>
      <c r="FZH89" s="190"/>
      <c r="FZI89" s="190"/>
      <c r="FZJ89" s="190"/>
      <c r="FZK89" s="190"/>
      <c r="FZL89" s="190"/>
      <c r="FZM89" s="190"/>
      <c r="FZN89" s="190"/>
      <c r="FZO89" s="190"/>
      <c r="FZP89" s="190"/>
      <c r="FZQ89" s="190"/>
      <c r="FZR89" s="190"/>
      <c r="FZS89" s="190"/>
      <c r="FZT89" s="190"/>
      <c r="FZU89" s="190"/>
      <c r="FZV89" s="190"/>
      <c r="FZW89" s="190"/>
      <c r="FZX89" s="190"/>
      <c r="FZY89" s="190"/>
      <c r="FZZ89" s="190"/>
      <c r="GAA89" s="190"/>
      <c r="GAB89" s="190"/>
      <c r="GAC89" s="190"/>
      <c r="GAD89" s="190"/>
      <c r="GAE89" s="190"/>
      <c r="GAF89" s="190"/>
      <c r="GAG89" s="190"/>
      <c r="GAH89" s="190"/>
      <c r="GAI89" s="190"/>
      <c r="GAJ89" s="190"/>
      <c r="GAK89" s="190"/>
      <c r="GAL89" s="190"/>
      <c r="GAM89" s="190"/>
      <c r="GAN89" s="190"/>
      <c r="GAO89" s="190"/>
      <c r="GAP89" s="190"/>
      <c r="GAQ89" s="190"/>
      <c r="GAR89" s="190"/>
      <c r="GAS89" s="190"/>
      <c r="GAT89" s="190"/>
      <c r="GAU89" s="190"/>
      <c r="GAV89" s="190"/>
      <c r="GAW89" s="190"/>
      <c r="GAX89" s="190"/>
      <c r="GAY89" s="190"/>
      <c r="GAZ89" s="190"/>
      <c r="GBA89" s="190"/>
      <c r="GBB89" s="190"/>
      <c r="GBC89" s="190"/>
      <c r="GBD89" s="190"/>
      <c r="GBE89" s="190"/>
      <c r="GBF89" s="190"/>
      <c r="GBG89" s="190"/>
      <c r="GBH89" s="190"/>
      <c r="GBI89" s="190"/>
      <c r="GBJ89" s="190"/>
      <c r="GBK89" s="190"/>
      <c r="GBL89" s="190"/>
      <c r="GBM89" s="190"/>
      <c r="GBN89" s="190"/>
      <c r="GBO89" s="190"/>
      <c r="GBP89" s="190"/>
      <c r="GBQ89" s="190"/>
      <c r="GBR89" s="190"/>
      <c r="GBS89" s="190"/>
      <c r="GBT89" s="190"/>
      <c r="GBU89" s="190"/>
      <c r="GBV89" s="190"/>
      <c r="GBW89" s="190"/>
      <c r="GBX89" s="190"/>
      <c r="GBY89" s="190"/>
      <c r="GBZ89" s="190"/>
      <c r="GCA89" s="190"/>
      <c r="GCB89" s="190"/>
      <c r="GCC89" s="190"/>
      <c r="GCD89" s="190"/>
      <c r="GCE89" s="190"/>
      <c r="GCF89" s="190"/>
      <c r="GCG89" s="190"/>
      <c r="GCH89" s="190"/>
      <c r="GCI89" s="190"/>
      <c r="GCJ89" s="190"/>
      <c r="GCK89" s="190"/>
      <c r="GCL89" s="190"/>
      <c r="GCM89" s="190"/>
      <c r="GCN89" s="190"/>
      <c r="GCO89" s="190"/>
      <c r="GCP89" s="190"/>
      <c r="GCQ89" s="190"/>
      <c r="GCR89" s="190"/>
      <c r="GCS89" s="190"/>
      <c r="GCT89" s="190"/>
      <c r="GCU89" s="190"/>
      <c r="GCV89" s="190"/>
      <c r="GCW89" s="190"/>
      <c r="GCX89" s="190"/>
      <c r="GCY89" s="190"/>
      <c r="GCZ89" s="190"/>
      <c r="GDA89" s="190"/>
      <c r="GDB89" s="190"/>
      <c r="GDC89" s="190"/>
      <c r="GDD89" s="190"/>
      <c r="GDE89" s="190"/>
      <c r="GDF89" s="190"/>
      <c r="GDG89" s="190"/>
      <c r="GDH89" s="190"/>
      <c r="GDI89" s="190"/>
      <c r="GDJ89" s="190"/>
      <c r="GDK89" s="190"/>
      <c r="GDL89" s="190"/>
      <c r="GDM89" s="190"/>
      <c r="GDN89" s="190"/>
      <c r="GDO89" s="190"/>
      <c r="GDP89" s="190"/>
      <c r="GDQ89" s="190"/>
      <c r="GDR89" s="190"/>
      <c r="GDS89" s="190"/>
      <c r="GDT89" s="190"/>
      <c r="GDU89" s="190"/>
      <c r="GDV89" s="190"/>
      <c r="GDW89" s="190"/>
      <c r="GDX89" s="190"/>
      <c r="GDY89" s="190"/>
      <c r="GDZ89" s="190"/>
      <c r="GEA89" s="190"/>
      <c r="GEB89" s="190"/>
      <c r="GEC89" s="190"/>
      <c r="GED89" s="190"/>
      <c r="GEE89" s="190"/>
      <c r="GEF89" s="190"/>
      <c r="GEG89" s="190"/>
      <c r="GEH89" s="190"/>
      <c r="GEI89" s="190"/>
      <c r="GEJ89" s="190"/>
      <c r="GEK89" s="190"/>
      <c r="GEL89" s="190"/>
      <c r="GEM89" s="190"/>
      <c r="GEN89" s="190"/>
      <c r="GEO89" s="190"/>
      <c r="GEP89" s="190"/>
      <c r="GEQ89" s="190"/>
      <c r="GER89" s="190"/>
      <c r="GES89" s="190"/>
      <c r="GET89" s="190"/>
      <c r="GEU89" s="190"/>
      <c r="GEV89" s="190"/>
      <c r="GEW89" s="190"/>
      <c r="GEX89" s="190"/>
      <c r="GEY89" s="190"/>
      <c r="GEZ89" s="190"/>
      <c r="GFA89" s="190"/>
      <c r="GFB89" s="190"/>
      <c r="GFC89" s="190"/>
      <c r="GFD89" s="190"/>
      <c r="GFE89" s="190"/>
      <c r="GFF89" s="190"/>
      <c r="GFG89" s="190"/>
      <c r="GFH89" s="190"/>
      <c r="GFI89" s="190"/>
      <c r="GFJ89" s="190"/>
      <c r="GFK89" s="190"/>
      <c r="GFL89" s="190"/>
      <c r="GFM89" s="190"/>
      <c r="GFN89" s="190"/>
      <c r="GFO89" s="190"/>
      <c r="GFP89" s="190"/>
      <c r="GFQ89" s="190"/>
      <c r="GFR89" s="190"/>
      <c r="GFS89" s="190"/>
      <c r="GFT89" s="190"/>
      <c r="GFU89" s="190"/>
      <c r="GFV89" s="190"/>
      <c r="GFW89" s="190"/>
      <c r="GFX89" s="190"/>
      <c r="GFY89" s="190"/>
      <c r="GFZ89" s="190"/>
      <c r="GGA89" s="190"/>
      <c r="GGB89" s="190"/>
      <c r="GGC89" s="190"/>
      <c r="GGD89" s="190"/>
      <c r="GGE89" s="190"/>
      <c r="GGF89" s="190"/>
      <c r="GGG89" s="190"/>
      <c r="GGH89" s="190"/>
      <c r="GGI89" s="190"/>
      <c r="GGJ89" s="190"/>
      <c r="GGK89" s="190"/>
      <c r="GGL89" s="190"/>
      <c r="GGM89" s="190"/>
      <c r="GGN89" s="190"/>
      <c r="GGO89" s="190"/>
      <c r="GGP89" s="190"/>
      <c r="GGQ89" s="190"/>
      <c r="GGR89" s="190"/>
      <c r="GGS89" s="190"/>
      <c r="GGT89" s="190"/>
      <c r="GGU89" s="190"/>
      <c r="GGV89" s="190"/>
      <c r="GGW89" s="190"/>
      <c r="GGX89" s="190"/>
      <c r="GGY89" s="190"/>
      <c r="GGZ89" s="190"/>
      <c r="GHA89" s="190"/>
      <c r="GHB89" s="190"/>
      <c r="GHC89" s="190"/>
      <c r="GHD89" s="190"/>
      <c r="GHE89" s="190"/>
      <c r="GHF89" s="190"/>
      <c r="GHG89" s="190"/>
      <c r="GHH89" s="190"/>
      <c r="GHI89" s="190"/>
      <c r="GHJ89" s="190"/>
      <c r="GHK89" s="190"/>
      <c r="GHL89" s="190"/>
      <c r="GHM89" s="190"/>
      <c r="GHN89" s="190"/>
      <c r="GHO89" s="190"/>
      <c r="GHP89" s="190"/>
      <c r="GHQ89" s="190"/>
      <c r="GHR89" s="190"/>
      <c r="GHS89" s="190"/>
      <c r="GHT89" s="190"/>
      <c r="GHU89" s="190"/>
      <c r="GHV89" s="190"/>
      <c r="GHW89" s="190"/>
      <c r="GHX89" s="190"/>
      <c r="GHY89" s="190"/>
      <c r="GHZ89" s="190"/>
      <c r="GIA89" s="190"/>
      <c r="GIB89" s="190"/>
      <c r="GIC89" s="190"/>
      <c r="GID89" s="190"/>
      <c r="GIE89" s="190"/>
      <c r="GIF89" s="190"/>
      <c r="GIG89" s="190"/>
      <c r="GIH89" s="190"/>
      <c r="GII89" s="190"/>
      <c r="GIJ89" s="190"/>
      <c r="GIK89" s="190"/>
      <c r="GIL89" s="190"/>
      <c r="GIM89" s="190"/>
      <c r="GIN89" s="190"/>
      <c r="GIO89" s="190"/>
      <c r="GIP89" s="190"/>
      <c r="GIQ89" s="190"/>
      <c r="GIR89" s="190"/>
      <c r="GIS89" s="190"/>
      <c r="GIT89" s="190"/>
      <c r="GIU89" s="190"/>
      <c r="GIV89" s="190"/>
      <c r="GIW89" s="190"/>
      <c r="GIX89" s="190"/>
      <c r="GIY89" s="190"/>
      <c r="GIZ89" s="190"/>
      <c r="GJA89" s="190"/>
      <c r="GJB89" s="190"/>
      <c r="GJC89" s="190"/>
      <c r="GJD89" s="190"/>
      <c r="GJE89" s="190"/>
      <c r="GJF89" s="190"/>
      <c r="GJG89" s="190"/>
      <c r="GJH89" s="190"/>
      <c r="GJI89" s="190"/>
      <c r="GJJ89" s="190"/>
      <c r="GJK89" s="190"/>
      <c r="GJL89" s="190"/>
      <c r="GJM89" s="190"/>
      <c r="GJN89" s="190"/>
      <c r="GJO89" s="190"/>
      <c r="GJP89" s="190"/>
      <c r="GJQ89" s="190"/>
      <c r="GJR89" s="190"/>
      <c r="GJS89" s="190"/>
      <c r="GJT89" s="190"/>
      <c r="GJU89" s="190"/>
      <c r="GJV89" s="190"/>
      <c r="GJW89" s="190"/>
      <c r="GJX89" s="190"/>
      <c r="GJY89" s="190"/>
      <c r="GJZ89" s="190"/>
      <c r="GKA89" s="190"/>
      <c r="GKB89" s="190"/>
      <c r="GKC89" s="190"/>
      <c r="GKD89" s="190"/>
      <c r="GKE89" s="190"/>
      <c r="GKF89" s="190"/>
      <c r="GKG89" s="190"/>
      <c r="GKH89" s="190"/>
      <c r="GKI89" s="190"/>
      <c r="GKJ89" s="190"/>
      <c r="GKK89" s="190"/>
      <c r="GKL89" s="190"/>
      <c r="GKM89" s="190"/>
      <c r="GKN89" s="190"/>
      <c r="GKO89" s="190"/>
      <c r="GKP89" s="190"/>
      <c r="GKQ89" s="190"/>
      <c r="GKR89" s="190"/>
      <c r="GKS89" s="190"/>
      <c r="GKT89" s="190"/>
      <c r="GKU89" s="190"/>
      <c r="GKV89" s="190"/>
      <c r="GKW89" s="190"/>
      <c r="GKX89" s="190"/>
      <c r="GKY89" s="190"/>
      <c r="GKZ89" s="190"/>
      <c r="GLA89" s="190"/>
      <c r="GLB89" s="190"/>
      <c r="GLC89" s="190"/>
      <c r="GLD89" s="190"/>
      <c r="GLE89" s="190"/>
      <c r="GLF89" s="190"/>
      <c r="GLG89" s="190"/>
      <c r="GLH89" s="190"/>
      <c r="GLI89" s="190"/>
      <c r="GLJ89" s="190"/>
      <c r="GLK89" s="190"/>
      <c r="GLL89" s="190"/>
      <c r="GLM89" s="190"/>
      <c r="GLN89" s="190"/>
      <c r="GLO89" s="190"/>
      <c r="GLP89" s="190"/>
      <c r="GLQ89" s="190"/>
      <c r="GLR89" s="190"/>
      <c r="GLS89" s="190"/>
      <c r="GLT89" s="190"/>
      <c r="GLU89" s="190"/>
      <c r="GLV89" s="190"/>
      <c r="GLW89" s="190"/>
      <c r="GLX89" s="190"/>
      <c r="GLY89" s="190"/>
      <c r="GLZ89" s="190"/>
      <c r="GMA89" s="190"/>
      <c r="GMB89" s="190"/>
      <c r="GMC89" s="190"/>
      <c r="GMD89" s="190"/>
      <c r="GME89" s="190"/>
      <c r="GMF89" s="190"/>
      <c r="GMG89" s="190"/>
      <c r="GMH89" s="190"/>
      <c r="GMI89" s="190"/>
      <c r="GMJ89" s="190"/>
      <c r="GMK89" s="190"/>
      <c r="GML89" s="190"/>
      <c r="GMM89" s="190"/>
      <c r="GMN89" s="190"/>
      <c r="GMO89" s="190"/>
      <c r="GMP89" s="190"/>
      <c r="GMQ89" s="190"/>
      <c r="GMR89" s="190"/>
      <c r="GMS89" s="190"/>
      <c r="GMT89" s="190"/>
      <c r="GMU89" s="190"/>
      <c r="GMV89" s="190"/>
      <c r="GMW89" s="190"/>
      <c r="GMX89" s="190"/>
      <c r="GMY89" s="190"/>
      <c r="GMZ89" s="190"/>
      <c r="GNA89" s="190"/>
      <c r="GNB89" s="190"/>
      <c r="GNC89" s="190"/>
      <c r="GND89" s="190"/>
      <c r="GNE89" s="190"/>
      <c r="GNF89" s="190"/>
      <c r="GNG89" s="190"/>
      <c r="GNH89" s="190"/>
      <c r="GNI89" s="190"/>
      <c r="GNJ89" s="190"/>
      <c r="GNK89" s="190"/>
      <c r="GNL89" s="190"/>
      <c r="GNM89" s="190"/>
      <c r="GNN89" s="190"/>
      <c r="GNO89" s="190"/>
      <c r="GNP89" s="190"/>
      <c r="GNQ89" s="190"/>
      <c r="GNR89" s="190"/>
      <c r="GNS89" s="190"/>
      <c r="GNT89" s="190"/>
      <c r="GNU89" s="190"/>
      <c r="GNV89" s="190"/>
      <c r="GNW89" s="190"/>
      <c r="GNX89" s="190"/>
      <c r="GNY89" s="190"/>
      <c r="GNZ89" s="190"/>
      <c r="GOA89" s="190"/>
      <c r="GOB89" s="190"/>
      <c r="GOC89" s="190"/>
      <c r="GOD89" s="190"/>
      <c r="GOE89" s="190"/>
      <c r="GOF89" s="190"/>
      <c r="GOG89" s="190"/>
      <c r="GOH89" s="190"/>
      <c r="GOI89" s="190"/>
      <c r="GOJ89" s="190"/>
      <c r="GOK89" s="190"/>
      <c r="GOL89" s="190"/>
      <c r="GOM89" s="190"/>
      <c r="GON89" s="190"/>
      <c r="GOO89" s="190"/>
      <c r="GOP89" s="190"/>
      <c r="GOQ89" s="190"/>
      <c r="GOR89" s="190"/>
      <c r="GOS89" s="190"/>
      <c r="GOT89" s="190"/>
      <c r="GOU89" s="190"/>
      <c r="GOV89" s="190"/>
      <c r="GOW89" s="190"/>
      <c r="GOX89" s="190"/>
      <c r="GOY89" s="190"/>
      <c r="GOZ89" s="190"/>
      <c r="GPA89" s="190"/>
      <c r="GPB89" s="190"/>
      <c r="GPC89" s="190"/>
      <c r="GPD89" s="190"/>
      <c r="GPE89" s="190"/>
      <c r="GPF89" s="190"/>
      <c r="GPG89" s="190"/>
      <c r="GPH89" s="190"/>
      <c r="GPI89" s="190"/>
      <c r="GPJ89" s="190"/>
      <c r="GPK89" s="190"/>
      <c r="GPL89" s="190"/>
      <c r="GPM89" s="190"/>
      <c r="GPN89" s="190"/>
      <c r="GPO89" s="190"/>
      <c r="GPP89" s="190"/>
      <c r="GPQ89" s="190"/>
      <c r="GPR89" s="190"/>
      <c r="GPS89" s="190"/>
      <c r="GPT89" s="190"/>
      <c r="GPU89" s="190"/>
      <c r="GPV89" s="190"/>
      <c r="GPW89" s="190"/>
      <c r="GPX89" s="190"/>
      <c r="GPY89" s="190"/>
      <c r="GPZ89" s="190"/>
      <c r="GQA89" s="190"/>
      <c r="GQB89" s="190"/>
      <c r="GQC89" s="190"/>
      <c r="GQD89" s="190"/>
      <c r="GQE89" s="190"/>
      <c r="GQF89" s="190"/>
      <c r="GQG89" s="190"/>
      <c r="GQH89" s="190"/>
      <c r="GQI89" s="190"/>
      <c r="GQJ89" s="190"/>
      <c r="GQK89" s="190"/>
      <c r="GQL89" s="190"/>
      <c r="GQM89" s="190"/>
      <c r="GQN89" s="190"/>
      <c r="GQO89" s="190"/>
      <c r="GQP89" s="190"/>
      <c r="GQQ89" s="190"/>
      <c r="GQR89" s="190"/>
      <c r="GQS89" s="190"/>
      <c r="GQT89" s="190"/>
      <c r="GQU89" s="190"/>
      <c r="GQV89" s="190"/>
      <c r="GQW89" s="190"/>
      <c r="GQX89" s="190"/>
      <c r="GQY89" s="190"/>
      <c r="GQZ89" s="190"/>
      <c r="GRA89" s="190"/>
      <c r="GRB89" s="190"/>
      <c r="GRC89" s="190"/>
      <c r="GRD89" s="190"/>
      <c r="GRE89" s="190"/>
      <c r="GRF89" s="190"/>
      <c r="GRG89" s="190"/>
      <c r="GRH89" s="190"/>
      <c r="GRI89" s="190"/>
      <c r="GRJ89" s="190"/>
      <c r="GRK89" s="190"/>
      <c r="GRL89" s="190"/>
      <c r="GRM89" s="190"/>
      <c r="GRN89" s="190"/>
      <c r="GRO89" s="190"/>
      <c r="GRP89" s="190"/>
      <c r="GRQ89" s="190"/>
      <c r="GRR89" s="190"/>
      <c r="GRS89" s="190"/>
      <c r="GRT89" s="190"/>
      <c r="GRU89" s="190"/>
      <c r="GRV89" s="190"/>
      <c r="GRW89" s="190"/>
      <c r="GRX89" s="190"/>
      <c r="GRY89" s="190"/>
      <c r="GRZ89" s="190"/>
      <c r="GSA89" s="190"/>
      <c r="GSB89" s="190"/>
      <c r="GSC89" s="190"/>
      <c r="GSD89" s="190"/>
      <c r="GSE89" s="190"/>
      <c r="GSF89" s="190"/>
      <c r="GSG89" s="190"/>
      <c r="GSH89" s="190"/>
      <c r="GSI89" s="190"/>
      <c r="GSJ89" s="190"/>
      <c r="GSK89" s="190"/>
      <c r="GSL89" s="190"/>
      <c r="GSM89" s="190"/>
      <c r="GSN89" s="190"/>
      <c r="GSO89" s="190"/>
      <c r="GSP89" s="190"/>
      <c r="GSQ89" s="190"/>
      <c r="GSR89" s="190"/>
      <c r="GSS89" s="190"/>
      <c r="GST89" s="190"/>
      <c r="GSU89" s="190"/>
      <c r="GSV89" s="190"/>
      <c r="GSW89" s="190"/>
      <c r="GSX89" s="190"/>
      <c r="GSY89" s="190"/>
      <c r="GSZ89" s="190"/>
      <c r="GTA89" s="190"/>
      <c r="GTB89" s="190"/>
      <c r="GTC89" s="190"/>
      <c r="GTD89" s="190"/>
      <c r="GTE89" s="190"/>
      <c r="GTF89" s="190"/>
      <c r="GTG89" s="190"/>
      <c r="GTH89" s="190"/>
      <c r="GTI89" s="190"/>
      <c r="GTJ89" s="190"/>
      <c r="GTK89" s="190"/>
      <c r="GTL89" s="190"/>
      <c r="GTM89" s="190"/>
      <c r="GTN89" s="190"/>
      <c r="GTO89" s="190"/>
      <c r="GTP89" s="190"/>
      <c r="GTQ89" s="190"/>
      <c r="GTR89" s="190"/>
      <c r="GTS89" s="190"/>
      <c r="GTT89" s="190"/>
      <c r="GTU89" s="190"/>
      <c r="GTV89" s="190"/>
      <c r="GTW89" s="190"/>
      <c r="GTX89" s="190"/>
      <c r="GTY89" s="190"/>
      <c r="GTZ89" s="190"/>
      <c r="GUA89" s="190"/>
      <c r="GUB89" s="190"/>
      <c r="GUC89" s="190"/>
      <c r="GUD89" s="190"/>
      <c r="GUE89" s="190"/>
      <c r="GUF89" s="190"/>
      <c r="GUG89" s="190"/>
      <c r="GUH89" s="190"/>
      <c r="GUI89" s="190"/>
      <c r="GUJ89" s="190"/>
      <c r="GUK89" s="190"/>
      <c r="GUL89" s="190"/>
      <c r="GUM89" s="190"/>
      <c r="GUN89" s="190"/>
      <c r="GUO89" s="190"/>
      <c r="GUP89" s="190"/>
      <c r="GUQ89" s="190"/>
      <c r="GUR89" s="190"/>
      <c r="GUS89" s="190"/>
      <c r="GUT89" s="190"/>
      <c r="GUU89" s="190"/>
      <c r="GUV89" s="190"/>
      <c r="GUW89" s="190"/>
      <c r="GUX89" s="190"/>
      <c r="GUY89" s="190"/>
      <c r="GUZ89" s="190"/>
      <c r="GVA89" s="190"/>
      <c r="GVB89" s="190"/>
      <c r="GVC89" s="190"/>
      <c r="GVD89" s="190"/>
      <c r="GVE89" s="190"/>
      <c r="GVF89" s="190"/>
      <c r="GVG89" s="190"/>
      <c r="GVH89" s="190"/>
      <c r="GVI89" s="190"/>
      <c r="GVJ89" s="190"/>
      <c r="GVK89" s="190"/>
      <c r="GVL89" s="190"/>
      <c r="GVM89" s="190"/>
      <c r="GVN89" s="190"/>
      <c r="GVO89" s="190"/>
      <c r="GVP89" s="190"/>
      <c r="GVQ89" s="190"/>
      <c r="GVR89" s="190"/>
      <c r="GVS89" s="190"/>
      <c r="GVT89" s="190"/>
      <c r="GVU89" s="190"/>
      <c r="GVV89" s="190"/>
      <c r="GVW89" s="190"/>
      <c r="GVX89" s="190"/>
      <c r="GVY89" s="190"/>
      <c r="GVZ89" s="190"/>
      <c r="GWA89" s="190"/>
      <c r="GWB89" s="190"/>
      <c r="GWC89" s="190"/>
      <c r="GWD89" s="190"/>
      <c r="GWE89" s="190"/>
      <c r="GWF89" s="190"/>
      <c r="GWG89" s="190"/>
      <c r="GWH89" s="190"/>
      <c r="GWI89" s="190"/>
      <c r="GWJ89" s="190"/>
      <c r="GWK89" s="190"/>
      <c r="GWL89" s="190"/>
      <c r="GWM89" s="190"/>
      <c r="GWN89" s="190"/>
      <c r="GWO89" s="190"/>
      <c r="GWP89" s="190"/>
      <c r="GWQ89" s="190"/>
      <c r="GWR89" s="190"/>
      <c r="GWS89" s="190"/>
      <c r="GWT89" s="190"/>
      <c r="GWU89" s="190"/>
      <c r="GWV89" s="190"/>
      <c r="GWW89" s="190"/>
      <c r="GWX89" s="190"/>
      <c r="GWY89" s="190"/>
      <c r="GWZ89" s="190"/>
      <c r="GXA89" s="190"/>
      <c r="GXB89" s="190"/>
      <c r="GXC89" s="190"/>
      <c r="GXD89" s="190"/>
      <c r="GXE89" s="190"/>
      <c r="GXF89" s="190"/>
      <c r="GXG89" s="190"/>
      <c r="GXH89" s="190"/>
      <c r="GXI89" s="190"/>
      <c r="GXJ89" s="190"/>
      <c r="GXK89" s="190"/>
      <c r="GXL89" s="190"/>
      <c r="GXM89" s="190"/>
      <c r="GXN89" s="190"/>
      <c r="GXO89" s="190"/>
      <c r="GXP89" s="190"/>
      <c r="GXQ89" s="190"/>
      <c r="GXR89" s="190"/>
      <c r="GXS89" s="190"/>
      <c r="GXT89" s="190"/>
      <c r="GXU89" s="190"/>
      <c r="GXV89" s="190"/>
      <c r="GXW89" s="190"/>
      <c r="GXX89" s="190"/>
      <c r="GXY89" s="190"/>
      <c r="GXZ89" s="190"/>
      <c r="GYA89" s="190"/>
      <c r="GYB89" s="190"/>
      <c r="GYC89" s="190"/>
      <c r="GYD89" s="190"/>
      <c r="GYE89" s="190"/>
      <c r="GYF89" s="190"/>
      <c r="GYG89" s="190"/>
      <c r="GYH89" s="190"/>
      <c r="GYI89" s="190"/>
      <c r="GYJ89" s="190"/>
      <c r="GYK89" s="190"/>
      <c r="GYL89" s="190"/>
      <c r="GYM89" s="190"/>
      <c r="GYN89" s="190"/>
      <c r="GYO89" s="190"/>
      <c r="GYP89" s="190"/>
      <c r="GYQ89" s="190"/>
      <c r="GYR89" s="190"/>
      <c r="GYS89" s="190"/>
      <c r="GYT89" s="190"/>
      <c r="GYU89" s="190"/>
      <c r="GYV89" s="190"/>
      <c r="GYW89" s="190"/>
      <c r="GYX89" s="190"/>
      <c r="GYY89" s="190"/>
      <c r="GYZ89" s="190"/>
      <c r="GZA89" s="190"/>
      <c r="GZB89" s="190"/>
      <c r="GZC89" s="190"/>
      <c r="GZD89" s="190"/>
      <c r="GZE89" s="190"/>
      <c r="GZF89" s="190"/>
      <c r="GZG89" s="190"/>
      <c r="GZH89" s="190"/>
      <c r="GZI89" s="190"/>
      <c r="GZJ89" s="190"/>
      <c r="GZK89" s="190"/>
      <c r="GZL89" s="190"/>
      <c r="GZM89" s="190"/>
      <c r="GZN89" s="190"/>
      <c r="GZO89" s="190"/>
      <c r="GZP89" s="190"/>
      <c r="GZQ89" s="190"/>
      <c r="GZR89" s="190"/>
      <c r="GZS89" s="190"/>
      <c r="GZT89" s="190"/>
      <c r="GZU89" s="190"/>
      <c r="GZV89" s="190"/>
      <c r="GZW89" s="190"/>
      <c r="GZX89" s="190"/>
      <c r="GZY89" s="190"/>
      <c r="GZZ89" s="190"/>
      <c r="HAA89" s="190"/>
      <c r="HAB89" s="190"/>
      <c r="HAC89" s="190"/>
      <c r="HAD89" s="190"/>
      <c r="HAE89" s="190"/>
      <c r="HAF89" s="190"/>
      <c r="HAG89" s="190"/>
      <c r="HAH89" s="190"/>
      <c r="HAI89" s="190"/>
      <c r="HAJ89" s="190"/>
      <c r="HAK89" s="190"/>
      <c r="HAL89" s="190"/>
      <c r="HAM89" s="190"/>
      <c r="HAN89" s="190"/>
      <c r="HAO89" s="190"/>
      <c r="HAP89" s="190"/>
      <c r="HAQ89" s="190"/>
      <c r="HAR89" s="190"/>
      <c r="HAS89" s="190"/>
      <c r="HAT89" s="190"/>
      <c r="HAU89" s="190"/>
      <c r="HAV89" s="190"/>
      <c r="HAW89" s="190"/>
      <c r="HAX89" s="190"/>
      <c r="HAY89" s="190"/>
      <c r="HAZ89" s="190"/>
      <c r="HBA89" s="190"/>
      <c r="HBB89" s="190"/>
      <c r="HBC89" s="190"/>
      <c r="HBD89" s="190"/>
      <c r="HBE89" s="190"/>
      <c r="HBF89" s="190"/>
      <c r="HBG89" s="190"/>
      <c r="HBH89" s="190"/>
      <c r="HBI89" s="190"/>
      <c r="HBJ89" s="190"/>
      <c r="HBK89" s="190"/>
      <c r="HBL89" s="190"/>
      <c r="HBM89" s="190"/>
      <c r="HBN89" s="190"/>
      <c r="HBO89" s="190"/>
      <c r="HBP89" s="190"/>
      <c r="HBQ89" s="190"/>
      <c r="HBR89" s="190"/>
      <c r="HBS89" s="190"/>
      <c r="HBT89" s="190"/>
      <c r="HBU89" s="190"/>
      <c r="HBV89" s="190"/>
      <c r="HBW89" s="190"/>
      <c r="HBX89" s="190"/>
      <c r="HBY89" s="190"/>
      <c r="HBZ89" s="190"/>
      <c r="HCA89" s="190"/>
      <c r="HCB89" s="190"/>
      <c r="HCC89" s="190"/>
      <c r="HCD89" s="190"/>
      <c r="HCE89" s="190"/>
      <c r="HCF89" s="190"/>
      <c r="HCG89" s="190"/>
      <c r="HCH89" s="190"/>
      <c r="HCI89" s="190"/>
      <c r="HCJ89" s="190"/>
      <c r="HCK89" s="190"/>
      <c r="HCL89" s="190"/>
      <c r="HCM89" s="190"/>
      <c r="HCN89" s="190"/>
      <c r="HCO89" s="190"/>
      <c r="HCP89" s="190"/>
      <c r="HCQ89" s="190"/>
      <c r="HCR89" s="190"/>
      <c r="HCS89" s="190"/>
      <c r="HCT89" s="190"/>
      <c r="HCU89" s="190"/>
      <c r="HCV89" s="190"/>
      <c r="HCW89" s="190"/>
      <c r="HCX89" s="190"/>
      <c r="HCY89" s="190"/>
      <c r="HCZ89" s="190"/>
      <c r="HDA89" s="190"/>
      <c r="HDB89" s="190"/>
      <c r="HDC89" s="190"/>
      <c r="HDD89" s="190"/>
      <c r="HDE89" s="190"/>
      <c r="HDF89" s="190"/>
      <c r="HDG89" s="190"/>
      <c r="HDH89" s="190"/>
      <c r="HDI89" s="190"/>
      <c r="HDJ89" s="190"/>
      <c r="HDK89" s="190"/>
      <c r="HDL89" s="190"/>
      <c r="HDM89" s="190"/>
      <c r="HDN89" s="190"/>
      <c r="HDO89" s="190"/>
      <c r="HDP89" s="190"/>
      <c r="HDQ89" s="190"/>
      <c r="HDR89" s="190"/>
      <c r="HDS89" s="190"/>
      <c r="HDT89" s="190"/>
      <c r="HDU89" s="190"/>
      <c r="HDV89" s="190"/>
      <c r="HDW89" s="190"/>
      <c r="HDX89" s="190"/>
      <c r="HDY89" s="190"/>
      <c r="HDZ89" s="190"/>
      <c r="HEA89" s="190"/>
      <c r="HEB89" s="190"/>
      <c r="HEC89" s="190"/>
      <c r="HED89" s="190"/>
      <c r="HEE89" s="190"/>
      <c r="HEF89" s="190"/>
      <c r="HEG89" s="190"/>
      <c r="HEH89" s="190"/>
      <c r="HEI89" s="190"/>
      <c r="HEJ89" s="190"/>
      <c r="HEK89" s="190"/>
      <c r="HEL89" s="190"/>
      <c r="HEM89" s="190"/>
      <c r="HEN89" s="190"/>
      <c r="HEO89" s="190"/>
      <c r="HEP89" s="190"/>
      <c r="HEQ89" s="190"/>
      <c r="HER89" s="190"/>
      <c r="HES89" s="190"/>
      <c r="HET89" s="190"/>
      <c r="HEU89" s="190"/>
      <c r="HEV89" s="190"/>
      <c r="HEW89" s="190"/>
      <c r="HEX89" s="190"/>
      <c r="HEY89" s="190"/>
      <c r="HEZ89" s="190"/>
      <c r="HFA89" s="190"/>
      <c r="HFB89" s="190"/>
      <c r="HFC89" s="190"/>
      <c r="HFD89" s="190"/>
      <c r="HFE89" s="190"/>
      <c r="HFF89" s="190"/>
      <c r="HFG89" s="190"/>
      <c r="HFH89" s="190"/>
      <c r="HFI89" s="190"/>
      <c r="HFJ89" s="190"/>
      <c r="HFK89" s="190"/>
      <c r="HFL89" s="190"/>
      <c r="HFM89" s="190"/>
      <c r="HFN89" s="190"/>
      <c r="HFO89" s="190"/>
      <c r="HFP89" s="190"/>
      <c r="HFQ89" s="190"/>
      <c r="HFR89" s="190"/>
      <c r="HFS89" s="190"/>
      <c r="HFT89" s="190"/>
      <c r="HFU89" s="190"/>
      <c r="HFV89" s="190"/>
      <c r="HFW89" s="190"/>
      <c r="HFX89" s="190"/>
      <c r="HFY89" s="190"/>
      <c r="HFZ89" s="190"/>
      <c r="HGA89" s="190"/>
      <c r="HGB89" s="190"/>
      <c r="HGC89" s="190"/>
      <c r="HGD89" s="190"/>
      <c r="HGE89" s="190"/>
      <c r="HGF89" s="190"/>
      <c r="HGG89" s="190"/>
      <c r="HGH89" s="190"/>
      <c r="HGI89" s="190"/>
      <c r="HGJ89" s="190"/>
      <c r="HGK89" s="190"/>
      <c r="HGL89" s="190"/>
      <c r="HGM89" s="190"/>
      <c r="HGN89" s="190"/>
      <c r="HGO89" s="190"/>
      <c r="HGP89" s="190"/>
      <c r="HGQ89" s="190"/>
      <c r="HGR89" s="190"/>
      <c r="HGS89" s="190"/>
      <c r="HGT89" s="190"/>
      <c r="HGU89" s="190"/>
      <c r="HGV89" s="190"/>
      <c r="HGW89" s="190"/>
      <c r="HGX89" s="190"/>
      <c r="HGY89" s="190"/>
      <c r="HGZ89" s="190"/>
      <c r="HHA89" s="190"/>
      <c r="HHB89" s="190"/>
      <c r="HHC89" s="190"/>
      <c r="HHD89" s="190"/>
      <c r="HHE89" s="190"/>
      <c r="HHF89" s="190"/>
      <c r="HHG89" s="190"/>
      <c r="HHH89" s="190"/>
      <c r="HHI89" s="190"/>
      <c r="HHJ89" s="190"/>
      <c r="HHK89" s="190"/>
      <c r="HHL89" s="190"/>
      <c r="HHM89" s="190"/>
      <c r="HHN89" s="190"/>
      <c r="HHO89" s="190"/>
      <c r="HHP89" s="190"/>
      <c r="HHQ89" s="190"/>
      <c r="HHR89" s="190"/>
      <c r="HHS89" s="190"/>
      <c r="HHT89" s="190"/>
      <c r="HHU89" s="190"/>
      <c r="HHV89" s="190"/>
      <c r="HHW89" s="190"/>
      <c r="HHX89" s="190"/>
      <c r="HHY89" s="190"/>
      <c r="HHZ89" s="190"/>
      <c r="HIA89" s="190"/>
      <c r="HIB89" s="190"/>
      <c r="HIC89" s="190"/>
      <c r="HID89" s="190"/>
      <c r="HIE89" s="190"/>
      <c r="HIF89" s="190"/>
      <c r="HIG89" s="190"/>
      <c r="HIH89" s="190"/>
      <c r="HII89" s="190"/>
      <c r="HIJ89" s="190"/>
      <c r="HIK89" s="190"/>
      <c r="HIL89" s="190"/>
      <c r="HIM89" s="190"/>
      <c r="HIN89" s="190"/>
      <c r="HIO89" s="190"/>
      <c r="HIP89" s="190"/>
      <c r="HIQ89" s="190"/>
      <c r="HIR89" s="190"/>
      <c r="HIS89" s="190"/>
      <c r="HIT89" s="190"/>
      <c r="HIU89" s="190"/>
      <c r="HIV89" s="190"/>
      <c r="HIW89" s="190"/>
      <c r="HIX89" s="190"/>
      <c r="HIY89" s="190"/>
      <c r="HIZ89" s="190"/>
      <c r="HJA89" s="190"/>
      <c r="HJB89" s="190"/>
      <c r="HJC89" s="190"/>
      <c r="HJD89" s="190"/>
      <c r="HJE89" s="190"/>
      <c r="HJF89" s="190"/>
      <c r="HJG89" s="190"/>
      <c r="HJH89" s="190"/>
      <c r="HJI89" s="190"/>
      <c r="HJJ89" s="190"/>
      <c r="HJK89" s="190"/>
      <c r="HJL89" s="190"/>
      <c r="HJM89" s="190"/>
      <c r="HJN89" s="190"/>
      <c r="HJO89" s="190"/>
      <c r="HJP89" s="190"/>
      <c r="HJQ89" s="190"/>
      <c r="HJR89" s="190"/>
      <c r="HJS89" s="190"/>
      <c r="HJT89" s="190"/>
      <c r="HJU89" s="190"/>
      <c r="HJV89" s="190"/>
      <c r="HJW89" s="190"/>
      <c r="HJX89" s="190"/>
      <c r="HJY89" s="190"/>
      <c r="HJZ89" s="190"/>
      <c r="HKA89" s="190"/>
      <c r="HKB89" s="190"/>
      <c r="HKC89" s="190"/>
      <c r="HKD89" s="190"/>
      <c r="HKE89" s="190"/>
      <c r="HKF89" s="190"/>
      <c r="HKG89" s="190"/>
      <c r="HKH89" s="190"/>
      <c r="HKI89" s="190"/>
      <c r="HKJ89" s="190"/>
      <c r="HKK89" s="190"/>
      <c r="HKL89" s="190"/>
      <c r="HKM89" s="190"/>
      <c r="HKN89" s="190"/>
      <c r="HKO89" s="190"/>
      <c r="HKP89" s="190"/>
      <c r="HKQ89" s="190"/>
      <c r="HKR89" s="190"/>
      <c r="HKS89" s="190"/>
      <c r="HKT89" s="190"/>
      <c r="HKU89" s="190"/>
      <c r="HKV89" s="190"/>
      <c r="HKW89" s="190"/>
      <c r="HKX89" s="190"/>
      <c r="HKY89" s="190"/>
      <c r="HKZ89" s="190"/>
      <c r="HLA89" s="190"/>
      <c r="HLB89" s="190"/>
      <c r="HLC89" s="190"/>
      <c r="HLD89" s="190"/>
      <c r="HLE89" s="190"/>
      <c r="HLF89" s="190"/>
      <c r="HLG89" s="190"/>
      <c r="HLH89" s="190"/>
      <c r="HLI89" s="190"/>
      <c r="HLJ89" s="190"/>
      <c r="HLK89" s="190"/>
      <c r="HLL89" s="190"/>
      <c r="HLM89" s="190"/>
      <c r="HLN89" s="190"/>
      <c r="HLO89" s="190"/>
      <c r="HLP89" s="190"/>
      <c r="HLQ89" s="190"/>
      <c r="HLR89" s="190"/>
      <c r="HLS89" s="190"/>
      <c r="HLT89" s="190"/>
      <c r="HLU89" s="190"/>
      <c r="HLV89" s="190"/>
      <c r="HLW89" s="190"/>
      <c r="HLX89" s="190"/>
      <c r="HLY89" s="190"/>
      <c r="HLZ89" s="190"/>
      <c r="HMA89" s="190"/>
      <c r="HMB89" s="190"/>
      <c r="HMC89" s="190"/>
      <c r="HMD89" s="190"/>
      <c r="HME89" s="190"/>
      <c r="HMF89" s="190"/>
      <c r="HMG89" s="190"/>
      <c r="HMH89" s="190"/>
      <c r="HMI89" s="190"/>
      <c r="HMJ89" s="190"/>
      <c r="HMK89" s="190"/>
      <c r="HML89" s="190"/>
      <c r="HMM89" s="190"/>
      <c r="HMN89" s="190"/>
      <c r="HMO89" s="190"/>
      <c r="HMP89" s="190"/>
      <c r="HMQ89" s="190"/>
      <c r="HMR89" s="190"/>
      <c r="HMS89" s="190"/>
      <c r="HMT89" s="190"/>
      <c r="HMU89" s="190"/>
      <c r="HMV89" s="190"/>
      <c r="HMW89" s="190"/>
      <c r="HMX89" s="190"/>
      <c r="HMY89" s="190"/>
      <c r="HMZ89" s="190"/>
      <c r="HNA89" s="190"/>
      <c r="HNB89" s="190"/>
      <c r="HNC89" s="190"/>
      <c r="HND89" s="190"/>
      <c r="HNE89" s="190"/>
      <c r="HNF89" s="190"/>
      <c r="HNG89" s="190"/>
      <c r="HNH89" s="190"/>
      <c r="HNI89" s="190"/>
      <c r="HNJ89" s="190"/>
      <c r="HNK89" s="190"/>
      <c r="HNL89" s="190"/>
      <c r="HNM89" s="190"/>
      <c r="HNN89" s="190"/>
      <c r="HNO89" s="190"/>
      <c r="HNP89" s="190"/>
      <c r="HNQ89" s="190"/>
      <c r="HNR89" s="190"/>
      <c r="HNS89" s="190"/>
      <c r="HNT89" s="190"/>
      <c r="HNU89" s="190"/>
      <c r="HNV89" s="190"/>
      <c r="HNW89" s="190"/>
      <c r="HNX89" s="190"/>
      <c r="HNY89" s="190"/>
      <c r="HNZ89" s="190"/>
      <c r="HOA89" s="190"/>
      <c r="HOB89" s="190"/>
      <c r="HOC89" s="190"/>
      <c r="HOD89" s="190"/>
      <c r="HOE89" s="190"/>
      <c r="HOF89" s="190"/>
      <c r="HOG89" s="190"/>
      <c r="HOH89" s="190"/>
      <c r="HOI89" s="190"/>
      <c r="HOJ89" s="190"/>
      <c r="HOK89" s="190"/>
      <c r="HOL89" s="190"/>
      <c r="HOM89" s="190"/>
      <c r="HON89" s="190"/>
      <c r="HOO89" s="190"/>
      <c r="HOP89" s="190"/>
      <c r="HOQ89" s="190"/>
      <c r="HOR89" s="190"/>
      <c r="HOS89" s="190"/>
      <c r="HOT89" s="190"/>
      <c r="HOU89" s="190"/>
      <c r="HOV89" s="190"/>
      <c r="HOW89" s="190"/>
      <c r="HOX89" s="190"/>
      <c r="HOY89" s="190"/>
      <c r="HOZ89" s="190"/>
      <c r="HPA89" s="190"/>
      <c r="HPB89" s="190"/>
      <c r="HPC89" s="190"/>
      <c r="HPD89" s="190"/>
      <c r="HPE89" s="190"/>
      <c r="HPF89" s="190"/>
      <c r="HPG89" s="190"/>
      <c r="HPH89" s="190"/>
      <c r="HPI89" s="190"/>
      <c r="HPJ89" s="190"/>
      <c r="HPK89" s="190"/>
      <c r="HPL89" s="190"/>
      <c r="HPM89" s="190"/>
      <c r="HPN89" s="190"/>
      <c r="HPO89" s="190"/>
      <c r="HPP89" s="190"/>
      <c r="HPQ89" s="190"/>
      <c r="HPR89" s="190"/>
      <c r="HPS89" s="190"/>
      <c r="HPT89" s="190"/>
      <c r="HPU89" s="190"/>
      <c r="HPV89" s="190"/>
      <c r="HPW89" s="190"/>
      <c r="HPX89" s="190"/>
      <c r="HPY89" s="190"/>
      <c r="HPZ89" s="190"/>
      <c r="HQA89" s="190"/>
      <c r="HQB89" s="190"/>
      <c r="HQC89" s="190"/>
      <c r="HQD89" s="190"/>
      <c r="HQE89" s="190"/>
      <c r="HQF89" s="190"/>
      <c r="HQG89" s="190"/>
      <c r="HQH89" s="190"/>
      <c r="HQI89" s="190"/>
      <c r="HQJ89" s="190"/>
      <c r="HQK89" s="190"/>
      <c r="HQL89" s="190"/>
      <c r="HQM89" s="190"/>
      <c r="HQN89" s="190"/>
      <c r="HQO89" s="190"/>
      <c r="HQP89" s="190"/>
      <c r="HQQ89" s="190"/>
      <c r="HQR89" s="190"/>
      <c r="HQS89" s="190"/>
      <c r="HQT89" s="190"/>
      <c r="HQU89" s="190"/>
      <c r="HQV89" s="190"/>
      <c r="HQW89" s="190"/>
      <c r="HQX89" s="190"/>
      <c r="HQY89" s="190"/>
      <c r="HQZ89" s="190"/>
      <c r="HRA89" s="190"/>
      <c r="HRB89" s="190"/>
      <c r="HRC89" s="190"/>
      <c r="HRD89" s="190"/>
      <c r="HRE89" s="190"/>
      <c r="HRF89" s="190"/>
      <c r="HRG89" s="190"/>
      <c r="HRH89" s="190"/>
      <c r="HRI89" s="190"/>
      <c r="HRJ89" s="190"/>
      <c r="HRK89" s="190"/>
      <c r="HRL89" s="190"/>
      <c r="HRM89" s="190"/>
      <c r="HRN89" s="190"/>
      <c r="HRO89" s="190"/>
      <c r="HRP89" s="190"/>
      <c r="HRQ89" s="190"/>
      <c r="HRR89" s="190"/>
      <c r="HRS89" s="190"/>
      <c r="HRT89" s="190"/>
      <c r="HRU89" s="190"/>
      <c r="HRV89" s="190"/>
      <c r="HRW89" s="190"/>
      <c r="HRX89" s="190"/>
      <c r="HRY89" s="190"/>
      <c r="HRZ89" s="190"/>
      <c r="HSA89" s="190"/>
      <c r="HSB89" s="190"/>
      <c r="HSC89" s="190"/>
      <c r="HSD89" s="190"/>
      <c r="HSE89" s="190"/>
      <c r="HSF89" s="190"/>
      <c r="HSG89" s="190"/>
      <c r="HSH89" s="190"/>
      <c r="HSI89" s="190"/>
      <c r="HSJ89" s="190"/>
      <c r="HSK89" s="190"/>
      <c r="HSL89" s="190"/>
      <c r="HSM89" s="190"/>
      <c r="HSN89" s="190"/>
      <c r="HSO89" s="190"/>
      <c r="HSP89" s="190"/>
      <c r="HSQ89" s="190"/>
      <c r="HSR89" s="190"/>
      <c r="HSS89" s="190"/>
      <c r="HST89" s="190"/>
      <c r="HSU89" s="190"/>
      <c r="HSV89" s="190"/>
      <c r="HSW89" s="190"/>
      <c r="HSX89" s="190"/>
      <c r="HSY89" s="190"/>
      <c r="HSZ89" s="190"/>
      <c r="HTA89" s="190"/>
      <c r="HTB89" s="190"/>
      <c r="HTC89" s="190"/>
      <c r="HTD89" s="190"/>
      <c r="HTE89" s="190"/>
      <c r="HTF89" s="190"/>
      <c r="HTG89" s="190"/>
      <c r="HTH89" s="190"/>
      <c r="HTI89" s="190"/>
      <c r="HTJ89" s="190"/>
      <c r="HTK89" s="190"/>
      <c r="HTL89" s="190"/>
      <c r="HTM89" s="190"/>
      <c r="HTN89" s="190"/>
      <c r="HTO89" s="190"/>
      <c r="HTP89" s="190"/>
      <c r="HTQ89" s="190"/>
      <c r="HTR89" s="190"/>
      <c r="HTS89" s="190"/>
      <c r="HTT89" s="190"/>
      <c r="HTU89" s="190"/>
      <c r="HTV89" s="190"/>
      <c r="HTW89" s="190"/>
      <c r="HTX89" s="190"/>
      <c r="HTY89" s="190"/>
      <c r="HTZ89" s="190"/>
      <c r="HUA89" s="190"/>
      <c r="HUB89" s="190"/>
      <c r="HUC89" s="190"/>
      <c r="HUD89" s="190"/>
      <c r="HUE89" s="190"/>
      <c r="HUF89" s="190"/>
      <c r="HUG89" s="190"/>
      <c r="HUH89" s="190"/>
      <c r="HUI89" s="190"/>
      <c r="HUJ89" s="190"/>
      <c r="HUK89" s="190"/>
      <c r="HUL89" s="190"/>
      <c r="HUM89" s="190"/>
      <c r="HUN89" s="190"/>
      <c r="HUO89" s="190"/>
      <c r="HUP89" s="190"/>
      <c r="HUQ89" s="190"/>
      <c r="HUR89" s="190"/>
      <c r="HUS89" s="190"/>
      <c r="HUT89" s="190"/>
      <c r="HUU89" s="190"/>
      <c r="HUV89" s="190"/>
      <c r="HUW89" s="190"/>
      <c r="HUX89" s="190"/>
      <c r="HUY89" s="190"/>
      <c r="HUZ89" s="190"/>
      <c r="HVA89" s="190"/>
      <c r="HVB89" s="190"/>
      <c r="HVC89" s="190"/>
      <c r="HVD89" s="190"/>
      <c r="HVE89" s="190"/>
      <c r="HVF89" s="190"/>
      <c r="HVG89" s="190"/>
      <c r="HVH89" s="190"/>
      <c r="HVI89" s="190"/>
      <c r="HVJ89" s="190"/>
      <c r="HVK89" s="190"/>
      <c r="HVL89" s="190"/>
      <c r="HVM89" s="190"/>
      <c r="HVN89" s="190"/>
      <c r="HVO89" s="190"/>
      <c r="HVP89" s="190"/>
      <c r="HVQ89" s="190"/>
      <c r="HVR89" s="190"/>
      <c r="HVS89" s="190"/>
      <c r="HVT89" s="190"/>
      <c r="HVU89" s="190"/>
      <c r="HVV89" s="190"/>
      <c r="HVW89" s="190"/>
      <c r="HVX89" s="190"/>
      <c r="HVY89" s="190"/>
      <c r="HVZ89" s="190"/>
      <c r="HWA89" s="190"/>
      <c r="HWB89" s="190"/>
      <c r="HWC89" s="190"/>
      <c r="HWD89" s="190"/>
      <c r="HWE89" s="190"/>
      <c r="HWF89" s="190"/>
      <c r="HWG89" s="190"/>
      <c r="HWH89" s="190"/>
      <c r="HWI89" s="190"/>
      <c r="HWJ89" s="190"/>
      <c r="HWK89" s="190"/>
      <c r="HWL89" s="190"/>
      <c r="HWM89" s="190"/>
      <c r="HWN89" s="190"/>
      <c r="HWO89" s="190"/>
      <c r="HWP89" s="190"/>
      <c r="HWQ89" s="190"/>
      <c r="HWR89" s="190"/>
      <c r="HWS89" s="190"/>
      <c r="HWT89" s="190"/>
      <c r="HWU89" s="190"/>
      <c r="HWV89" s="190"/>
      <c r="HWW89" s="190"/>
      <c r="HWX89" s="190"/>
      <c r="HWY89" s="190"/>
      <c r="HWZ89" s="190"/>
      <c r="HXA89" s="190"/>
      <c r="HXB89" s="190"/>
      <c r="HXC89" s="190"/>
      <c r="HXD89" s="190"/>
      <c r="HXE89" s="190"/>
      <c r="HXF89" s="190"/>
      <c r="HXG89" s="190"/>
      <c r="HXH89" s="190"/>
      <c r="HXI89" s="190"/>
      <c r="HXJ89" s="190"/>
      <c r="HXK89" s="190"/>
      <c r="HXL89" s="190"/>
      <c r="HXM89" s="190"/>
      <c r="HXN89" s="190"/>
      <c r="HXO89" s="190"/>
      <c r="HXP89" s="190"/>
      <c r="HXQ89" s="190"/>
      <c r="HXR89" s="190"/>
      <c r="HXS89" s="190"/>
      <c r="HXT89" s="190"/>
      <c r="HXU89" s="190"/>
      <c r="HXV89" s="190"/>
      <c r="HXW89" s="190"/>
      <c r="HXX89" s="190"/>
      <c r="HXY89" s="190"/>
      <c r="HXZ89" s="190"/>
      <c r="HYA89" s="190"/>
      <c r="HYB89" s="190"/>
      <c r="HYC89" s="190"/>
      <c r="HYD89" s="190"/>
      <c r="HYE89" s="190"/>
      <c r="HYF89" s="190"/>
      <c r="HYG89" s="190"/>
      <c r="HYH89" s="190"/>
      <c r="HYI89" s="190"/>
      <c r="HYJ89" s="190"/>
      <c r="HYK89" s="190"/>
      <c r="HYL89" s="190"/>
      <c r="HYM89" s="190"/>
      <c r="HYN89" s="190"/>
      <c r="HYO89" s="190"/>
      <c r="HYP89" s="190"/>
      <c r="HYQ89" s="190"/>
      <c r="HYR89" s="190"/>
      <c r="HYS89" s="190"/>
      <c r="HYT89" s="190"/>
      <c r="HYU89" s="190"/>
      <c r="HYV89" s="190"/>
      <c r="HYW89" s="190"/>
      <c r="HYX89" s="190"/>
      <c r="HYY89" s="190"/>
      <c r="HYZ89" s="190"/>
      <c r="HZA89" s="190"/>
      <c r="HZB89" s="190"/>
      <c r="HZC89" s="190"/>
      <c r="HZD89" s="190"/>
      <c r="HZE89" s="190"/>
      <c r="HZF89" s="190"/>
      <c r="HZG89" s="190"/>
      <c r="HZH89" s="190"/>
      <c r="HZI89" s="190"/>
      <c r="HZJ89" s="190"/>
      <c r="HZK89" s="190"/>
      <c r="HZL89" s="190"/>
      <c r="HZM89" s="190"/>
      <c r="HZN89" s="190"/>
      <c r="HZO89" s="190"/>
      <c r="HZP89" s="190"/>
      <c r="HZQ89" s="190"/>
      <c r="HZR89" s="190"/>
      <c r="HZS89" s="190"/>
      <c r="HZT89" s="190"/>
      <c r="HZU89" s="190"/>
      <c r="HZV89" s="190"/>
      <c r="HZW89" s="190"/>
      <c r="HZX89" s="190"/>
      <c r="HZY89" s="190"/>
      <c r="HZZ89" s="190"/>
      <c r="IAA89" s="190"/>
      <c r="IAB89" s="190"/>
      <c r="IAC89" s="190"/>
      <c r="IAD89" s="190"/>
      <c r="IAE89" s="190"/>
      <c r="IAF89" s="190"/>
      <c r="IAG89" s="190"/>
      <c r="IAH89" s="190"/>
      <c r="IAI89" s="190"/>
      <c r="IAJ89" s="190"/>
      <c r="IAK89" s="190"/>
      <c r="IAL89" s="190"/>
      <c r="IAM89" s="190"/>
      <c r="IAN89" s="190"/>
      <c r="IAO89" s="190"/>
      <c r="IAP89" s="190"/>
      <c r="IAQ89" s="190"/>
      <c r="IAR89" s="190"/>
      <c r="IAS89" s="190"/>
      <c r="IAT89" s="190"/>
      <c r="IAU89" s="190"/>
      <c r="IAV89" s="190"/>
      <c r="IAW89" s="190"/>
      <c r="IAX89" s="190"/>
      <c r="IAY89" s="190"/>
      <c r="IAZ89" s="190"/>
      <c r="IBA89" s="190"/>
      <c r="IBB89" s="190"/>
      <c r="IBC89" s="190"/>
      <c r="IBD89" s="190"/>
      <c r="IBE89" s="190"/>
      <c r="IBF89" s="190"/>
      <c r="IBG89" s="190"/>
      <c r="IBH89" s="190"/>
      <c r="IBI89" s="190"/>
      <c r="IBJ89" s="190"/>
      <c r="IBK89" s="190"/>
      <c r="IBL89" s="190"/>
      <c r="IBM89" s="190"/>
      <c r="IBN89" s="190"/>
      <c r="IBO89" s="190"/>
      <c r="IBP89" s="190"/>
      <c r="IBQ89" s="190"/>
      <c r="IBR89" s="190"/>
      <c r="IBS89" s="190"/>
      <c r="IBT89" s="190"/>
      <c r="IBU89" s="190"/>
      <c r="IBV89" s="190"/>
      <c r="IBW89" s="190"/>
      <c r="IBX89" s="190"/>
      <c r="IBY89" s="190"/>
      <c r="IBZ89" s="190"/>
      <c r="ICA89" s="190"/>
      <c r="ICB89" s="190"/>
      <c r="ICC89" s="190"/>
      <c r="ICD89" s="190"/>
      <c r="ICE89" s="190"/>
      <c r="ICF89" s="190"/>
      <c r="ICG89" s="190"/>
      <c r="ICH89" s="190"/>
      <c r="ICI89" s="190"/>
      <c r="ICJ89" s="190"/>
      <c r="ICK89" s="190"/>
      <c r="ICL89" s="190"/>
      <c r="ICM89" s="190"/>
      <c r="ICN89" s="190"/>
      <c r="ICO89" s="190"/>
      <c r="ICP89" s="190"/>
      <c r="ICQ89" s="190"/>
      <c r="ICR89" s="190"/>
      <c r="ICS89" s="190"/>
      <c r="ICT89" s="190"/>
      <c r="ICU89" s="190"/>
      <c r="ICV89" s="190"/>
      <c r="ICW89" s="190"/>
      <c r="ICX89" s="190"/>
      <c r="ICY89" s="190"/>
      <c r="ICZ89" s="190"/>
      <c r="IDA89" s="190"/>
      <c r="IDB89" s="190"/>
      <c r="IDC89" s="190"/>
      <c r="IDD89" s="190"/>
      <c r="IDE89" s="190"/>
      <c r="IDF89" s="190"/>
      <c r="IDG89" s="190"/>
      <c r="IDH89" s="190"/>
      <c r="IDI89" s="190"/>
      <c r="IDJ89" s="190"/>
      <c r="IDK89" s="190"/>
      <c r="IDL89" s="190"/>
      <c r="IDM89" s="190"/>
      <c r="IDN89" s="190"/>
      <c r="IDO89" s="190"/>
      <c r="IDP89" s="190"/>
      <c r="IDQ89" s="190"/>
      <c r="IDR89" s="190"/>
      <c r="IDS89" s="190"/>
      <c r="IDT89" s="190"/>
      <c r="IDU89" s="190"/>
      <c r="IDV89" s="190"/>
      <c r="IDW89" s="190"/>
      <c r="IDX89" s="190"/>
      <c r="IDY89" s="190"/>
      <c r="IDZ89" s="190"/>
      <c r="IEA89" s="190"/>
      <c r="IEB89" s="190"/>
      <c r="IEC89" s="190"/>
      <c r="IED89" s="190"/>
      <c r="IEE89" s="190"/>
      <c r="IEF89" s="190"/>
      <c r="IEG89" s="190"/>
      <c r="IEH89" s="190"/>
      <c r="IEI89" s="190"/>
      <c r="IEJ89" s="190"/>
      <c r="IEK89" s="190"/>
      <c r="IEL89" s="190"/>
      <c r="IEM89" s="190"/>
      <c r="IEN89" s="190"/>
      <c r="IEO89" s="190"/>
      <c r="IEP89" s="190"/>
      <c r="IEQ89" s="190"/>
      <c r="IER89" s="190"/>
      <c r="IES89" s="190"/>
      <c r="IET89" s="190"/>
      <c r="IEU89" s="190"/>
      <c r="IEV89" s="190"/>
      <c r="IEW89" s="190"/>
      <c r="IEX89" s="190"/>
      <c r="IEY89" s="190"/>
      <c r="IEZ89" s="190"/>
      <c r="IFA89" s="190"/>
      <c r="IFB89" s="190"/>
      <c r="IFC89" s="190"/>
      <c r="IFD89" s="190"/>
      <c r="IFE89" s="190"/>
      <c r="IFF89" s="190"/>
      <c r="IFG89" s="190"/>
      <c r="IFH89" s="190"/>
      <c r="IFI89" s="190"/>
      <c r="IFJ89" s="190"/>
      <c r="IFK89" s="190"/>
      <c r="IFL89" s="190"/>
      <c r="IFM89" s="190"/>
      <c r="IFN89" s="190"/>
      <c r="IFO89" s="190"/>
      <c r="IFP89" s="190"/>
      <c r="IFQ89" s="190"/>
      <c r="IFR89" s="190"/>
      <c r="IFS89" s="190"/>
      <c r="IFT89" s="190"/>
      <c r="IFU89" s="190"/>
      <c r="IFV89" s="190"/>
      <c r="IFW89" s="190"/>
      <c r="IFX89" s="190"/>
      <c r="IFY89" s="190"/>
      <c r="IFZ89" s="190"/>
      <c r="IGA89" s="190"/>
      <c r="IGB89" s="190"/>
      <c r="IGC89" s="190"/>
      <c r="IGD89" s="190"/>
      <c r="IGE89" s="190"/>
      <c r="IGF89" s="190"/>
      <c r="IGG89" s="190"/>
      <c r="IGH89" s="190"/>
      <c r="IGI89" s="190"/>
      <c r="IGJ89" s="190"/>
      <c r="IGK89" s="190"/>
      <c r="IGL89" s="190"/>
      <c r="IGM89" s="190"/>
      <c r="IGN89" s="190"/>
      <c r="IGO89" s="190"/>
      <c r="IGP89" s="190"/>
      <c r="IGQ89" s="190"/>
      <c r="IGR89" s="190"/>
      <c r="IGS89" s="190"/>
      <c r="IGT89" s="190"/>
      <c r="IGU89" s="190"/>
      <c r="IGV89" s="190"/>
      <c r="IGW89" s="190"/>
      <c r="IGX89" s="190"/>
      <c r="IGY89" s="190"/>
      <c r="IGZ89" s="190"/>
      <c r="IHA89" s="190"/>
      <c r="IHB89" s="190"/>
      <c r="IHC89" s="190"/>
      <c r="IHD89" s="190"/>
      <c r="IHE89" s="190"/>
      <c r="IHF89" s="190"/>
      <c r="IHG89" s="190"/>
      <c r="IHH89" s="190"/>
      <c r="IHI89" s="190"/>
      <c r="IHJ89" s="190"/>
      <c r="IHK89" s="190"/>
      <c r="IHL89" s="190"/>
      <c r="IHM89" s="190"/>
      <c r="IHN89" s="190"/>
      <c r="IHO89" s="190"/>
      <c r="IHP89" s="190"/>
      <c r="IHQ89" s="190"/>
      <c r="IHR89" s="190"/>
      <c r="IHS89" s="190"/>
      <c r="IHT89" s="190"/>
      <c r="IHU89" s="190"/>
      <c r="IHV89" s="190"/>
      <c r="IHW89" s="190"/>
      <c r="IHX89" s="190"/>
      <c r="IHY89" s="190"/>
      <c r="IHZ89" s="190"/>
      <c r="IIA89" s="190"/>
      <c r="IIB89" s="190"/>
      <c r="IIC89" s="190"/>
      <c r="IID89" s="190"/>
      <c r="IIE89" s="190"/>
      <c r="IIF89" s="190"/>
      <c r="IIG89" s="190"/>
      <c r="IIH89" s="190"/>
      <c r="III89" s="190"/>
      <c r="IIJ89" s="190"/>
      <c r="IIK89" s="190"/>
      <c r="IIL89" s="190"/>
      <c r="IIM89" s="190"/>
      <c r="IIN89" s="190"/>
      <c r="IIO89" s="190"/>
      <c r="IIP89" s="190"/>
      <c r="IIQ89" s="190"/>
      <c r="IIR89" s="190"/>
      <c r="IIS89" s="190"/>
      <c r="IIT89" s="190"/>
      <c r="IIU89" s="190"/>
      <c r="IIV89" s="190"/>
      <c r="IIW89" s="190"/>
      <c r="IIX89" s="190"/>
      <c r="IIY89" s="190"/>
      <c r="IIZ89" s="190"/>
      <c r="IJA89" s="190"/>
      <c r="IJB89" s="190"/>
      <c r="IJC89" s="190"/>
      <c r="IJD89" s="190"/>
      <c r="IJE89" s="190"/>
      <c r="IJF89" s="190"/>
      <c r="IJG89" s="190"/>
      <c r="IJH89" s="190"/>
      <c r="IJI89" s="190"/>
      <c r="IJJ89" s="190"/>
      <c r="IJK89" s="190"/>
      <c r="IJL89" s="190"/>
      <c r="IJM89" s="190"/>
      <c r="IJN89" s="190"/>
      <c r="IJO89" s="190"/>
      <c r="IJP89" s="190"/>
      <c r="IJQ89" s="190"/>
      <c r="IJR89" s="190"/>
      <c r="IJS89" s="190"/>
      <c r="IJT89" s="190"/>
      <c r="IJU89" s="190"/>
      <c r="IJV89" s="190"/>
      <c r="IJW89" s="190"/>
      <c r="IJX89" s="190"/>
      <c r="IJY89" s="190"/>
      <c r="IJZ89" s="190"/>
      <c r="IKA89" s="190"/>
      <c r="IKB89" s="190"/>
      <c r="IKC89" s="190"/>
      <c r="IKD89" s="190"/>
      <c r="IKE89" s="190"/>
      <c r="IKF89" s="190"/>
      <c r="IKG89" s="190"/>
      <c r="IKH89" s="190"/>
      <c r="IKI89" s="190"/>
      <c r="IKJ89" s="190"/>
      <c r="IKK89" s="190"/>
      <c r="IKL89" s="190"/>
      <c r="IKM89" s="190"/>
      <c r="IKN89" s="190"/>
      <c r="IKO89" s="190"/>
      <c r="IKP89" s="190"/>
      <c r="IKQ89" s="190"/>
      <c r="IKR89" s="190"/>
      <c r="IKS89" s="190"/>
      <c r="IKT89" s="190"/>
      <c r="IKU89" s="190"/>
      <c r="IKV89" s="190"/>
      <c r="IKW89" s="190"/>
      <c r="IKX89" s="190"/>
      <c r="IKY89" s="190"/>
      <c r="IKZ89" s="190"/>
      <c r="ILA89" s="190"/>
      <c r="ILB89" s="190"/>
      <c r="ILC89" s="190"/>
      <c r="ILD89" s="190"/>
      <c r="ILE89" s="190"/>
      <c r="ILF89" s="190"/>
      <c r="ILG89" s="190"/>
      <c r="ILH89" s="190"/>
      <c r="ILI89" s="190"/>
      <c r="ILJ89" s="190"/>
      <c r="ILK89" s="190"/>
      <c r="ILL89" s="190"/>
      <c r="ILM89" s="190"/>
      <c r="ILN89" s="190"/>
      <c r="ILO89" s="190"/>
      <c r="ILP89" s="190"/>
      <c r="ILQ89" s="190"/>
      <c r="ILR89" s="190"/>
      <c r="ILS89" s="190"/>
      <c r="ILT89" s="190"/>
      <c r="ILU89" s="190"/>
      <c r="ILV89" s="190"/>
      <c r="ILW89" s="190"/>
      <c r="ILX89" s="190"/>
      <c r="ILY89" s="190"/>
      <c r="ILZ89" s="190"/>
      <c r="IMA89" s="190"/>
      <c r="IMB89" s="190"/>
      <c r="IMC89" s="190"/>
      <c r="IMD89" s="190"/>
      <c r="IME89" s="190"/>
      <c r="IMF89" s="190"/>
      <c r="IMG89" s="190"/>
      <c r="IMH89" s="190"/>
      <c r="IMI89" s="190"/>
      <c r="IMJ89" s="190"/>
      <c r="IMK89" s="190"/>
      <c r="IML89" s="190"/>
      <c r="IMM89" s="190"/>
      <c r="IMN89" s="190"/>
      <c r="IMO89" s="190"/>
      <c r="IMP89" s="190"/>
      <c r="IMQ89" s="190"/>
      <c r="IMR89" s="190"/>
      <c r="IMS89" s="190"/>
      <c r="IMT89" s="190"/>
      <c r="IMU89" s="190"/>
      <c r="IMV89" s="190"/>
      <c r="IMW89" s="190"/>
      <c r="IMX89" s="190"/>
      <c r="IMY89" s="190"/>
      <c r="IMZ89" s="190"/>
      <c r="INA89" s="190"/>
      <c r="INB89" s="190"/>
      <c r="INC89" s="190"/>
      <c r="IND89" s="190"/>
      <c r="INE89" s="190"/>
      <c r="INF89" s="190"/>
      <c r="ING89" s="190"/>
      <c r="INH89" s="190"/>
      <c r="INI89" s="190"/>
      <c r="INJ89" s="190"/>
      <c r="INK89" s="190"/>
      <c r="INL89" s="190"/>
      <c r="INM89" s="190"/>
      <c r="INN89" s="190"/>
      <c r="INO89" s="190"/>
      <c r="INP89" s="190"/>
      <c r="INQ89" s="190"/>
      <c r="INR89" s="190"/>
      <c r="INS89" s="190"/>
      <c r="INT89" s="190"/>
      <c r="INU89" s="190"/>
      <c r="INV89" s="190"/>
      <c r="INW89" s="190"/>
      <c r="INX89" s="190"/>
      <c r="INY89" s="190"/>
      <c r="INZ89" s="190"/>
      <c r="IOA89" s="190"/>
      <c r="IOB89" s="190"/>
      <c r="IOC89" s="190"/>
      <c r="IOD89" s="190"/>
      <c r="IOE89" s="190"/>
      <c r="IOF89" s="190"/>
      <c r="IOG89" s="190"/>
      <c r="IOH89" s="190"/>
      <c r="IOI89" s="190"/>
      <c r="IOJ89" s="190"/>
      <c r="IOK89" s="190"/>
      <c r="IOL89" s="190"/>
      <c r="IOM89" s="190"/>
      <c r="ION89" s="190"/>
      <c r="IOO89" s="190"/>
      <c r="IOP89" s="190"/>
      <c r="IOQ89" s="190"/>
      <c r="IOR89" s="190"/>
      <c r="IOS89" s="190"/>
      <c r="IOT89" s="190"/>
      <c r="IOU89" s="190"/>
      <c r="IOV89" s="190"/>
      <c r="IOW89" s="190"/>
      <c r="IOX89" s="190"/>
      <c r="IOY89" s="190"/>
      <c r="IOZ89" s="190"/>
      <c r="IPA89" s="190"/>
      <c r="IPB89" s="190"/>
      <c r="IPC89" s="190"/>
      <c r="IPD89" s="190"/>
      <c r="IPE89" s="190"/>
      <c r="IPF89" s="190"/>
      <c r="IPG89" s="190"/>
      <c r="IPH89" s="190"/>
      <c r="IPI89" s="190"/>
      <c r="IPJ89" s="190"/>
      <c r="IPK89" s="190"/>
      <c r="IPL89" s="190"/>
      <c r="IPM89" s="190"/>
      <c r="IPN89" s="190"/>
      <c r="IPO89" s="190"/>
      <c r="IPP89" s="190"/>
      <c r="IPQ89" s="190"/>
      <c r="IPR89" s="190"/>
      <c r="IPS89" s="190"/>
      <c r="IPT89" s="190"/>
      <c r="IPU89" s="190"/>
      <c r="IPV89" s="190"/>
      <c r="IPW89" s="190"/>
      <c r="IPX89" s="190"/>
      <c r="IPY89" s="190"/>
      <c r="IPZ89" s="190"/>
      <c r="IQA89" s="190"/>
      <c r="IQB89" s="190"/>
      <c r="IQC89" s="190"/>
      <c r="IQD89" s="190"/>
      <c r="IQE89" s="190"/>
      <c r="IQF89" s="190"/>
      <c r="IQG89" s="190"/>
      <c r="IQH89" s="190"/>
      <c r="IQI89" s="190"/>
      <c r="IQJ89" s="190"/>
      <c r="IQK89" s="190"/>
      <c r="IQL89" s="190"/>
      <c r="IQM89" s="190"/>
      <c r="IQN89" s="190"/>
      <c r="IQO89" s="190"/>
      <c r="IQP89" s="190"/>
      <c r="IQQ89" s="190"/>
      <c r="IQR89" s="190"/>
      <c r="IQS89" s="190"/>
      <c r="IQT89" s="190"/>
      <c r="IQU89" s="190"/>
      <c r="IQV89" s="190"/>
      <c r="IQW89" s="190"/>
      <c r="IQX89" s="190"/>
      <c r="IQY89" s="190"/>
      <c r="IQZ89" s="190"/>
      <c r="IRA89" s="190"/>
      <c r="IRB89" s="190"/>
      <c r="IRC89" s="190"/>
      <c r="IRD89" s="190"/>
      <c r="IRE89" s="190"/>
      <c r="IRF89" s="190"/>
      <c r="IRG89" s="190"/>
      <c r="IRH89" s="190"/>
      <c r="IRI89" s="190"/>
      <c r="IRJ89" s="190"/>
      <c r="IRK89" s="190"/>
      <c r="IRL89" s="190"/>
      <c r="IRM89" s="190"/>
      <c r="IRN89" s="190"/>
      <c r="IRO89" s="190"/>
      <c r="IRP89" s="190"/>
      <c r="IRQ89" s="190"/>
      <c r="IRR89" s="190"/>
      <c r="IRS89" s="190"/>
      <c r="IRT89" s="190"/>
      <c r="IRU89" s="190"/>
      <c r="IRV89" s="190"/>
      <c r="IRW89" s="190"/>
      <c r="IRX89" s="190"/>
      <c r="IRY89" s="190"/>
      <c r="IRZ89" s="190"/>
      <c r="ISA89" s="190"/>
      <c r="ISB89" s="190"/>
      <c r="ISC89" s="190"/>
      <c r="ISD89" s="190"/>
      <c r="ISE89" s="190"/>
      <c r="ISF89" s="190"/>
      <c r="ISG89" s="190"/>
      <c r="ISH89" s="190"/>
      <c r="ISI89" s="190"/>
      <c r="ISJ89" s="190"/>
      <c r="ISK89" s="190"/>
      <c r="ISL89" s="190"/>
      <c r="ISM89" s="190"/>
      <c r="ISN89" s="190"/>
      <c r="ISO89" s="190"/>
      <c r="ISP89" s="190"/>
      <c r="ISQ89" s="190"/>
      <c r="ISR89" s="190"/>
      <c r="ISS89" s="190"/>
      <c r="IST89" s="190"/>
      <c r="ISU89" s="190"/>
      <c r="ISV89" s="190"/>
      <c r="ISW89" s="190"/>
      <c r="ISX89" s="190"/>
      <c r="ISY89" s="190"/>
      <c r="ISZ89" s="190"/>
      <c r="ITA89" s="190"/>
      <c r="ITB89" s="190"/>
      <c r="ITC89" s="190"/>
      <c r="ITD89" s="190"/>
      <c r="ITE89" s="190"/>
      <c r="ITF89" s="190"/>
      <c r="ITG89" s="190"/>
      <c r="ITH89" s="190"/>
      <c r="ITI89" s="190"/>
      <c r="ITJ89" s="190"/>
      <c r="ITK89" s="190"/>
      <c r="ITL89" s="190"/>
      <c r="ITM89" s="190"/>
      <c r="ITN89" s="190"/>
      <c r="ITO89" s="190"/>
      <c r="ITP89" s="190"/>
      <c r="ITQ89" s="190"/>
      <c r="ITR89" s="190"/>
      <c r="ITS89" s="190"/>
      <c r="ITT89" s="190"/>
      <c r="ITU89" s="190"/>
      <c r="ITV89" s="190"/>
      <c r="ITW89" s="190"/>
      <c r="ITX89" s="190"/>
      <c r="ITY89" s="190"/>
      <c r="ITZ89" s="190"/>
      <c r="IUA89" s="190"/>
      <c r="IUB89" s="190"/>
      <c r="IUC89" s="190"/>
      <c r="IUD89" s="190"/>
      <c r="IUE89" s="190"/>
      <c r="IUF89" s="190"/>
      <c r="IUG89" s="190"/>
      <c r="IUH89" s="190"/>
      <c r="IUI89" s="190"/>
      <c r="IUJ89" s="190"/>
      <c r="IUK89" s="190"/>
      <c r="IUL89" s="190"/>
      <c r="IUM89" s="190"/>
      <c r="IUN89" s="190"/>
      <c r="IUO89" s="190"/>
      <c r="IUP89" s="190"/>
      <c r="IUQ89" s="190"/>
      <c r="IUR89" s="190"/>
      <c r="IUS89" s="190"/>
      <c r="IUT89" s="190"/>
      <c r="IUU89" s="190"/>
      <c r="IUV89" s="190"/>
      <c r="IUW89" s="190"/>
      <c r="IUX89" s="190"/>
      <c r="IUY89" s="190"/>
      <c r="IUZ89" s="190"/>
      <c r="IVA89" s="190"/>
      <c r="IVB89" s="190"/>
      <c r="IVC89" s="190"/>
      <c r="IVD89" s="190"/>
      <c r="IVE89" s="190"/>
      <c r="IVF89" s="190"/>
      <c r="IVG89" s="190"/>
      <c r="IVH89" s="190"/>
      <c r="IVI89" s="190"/>
      <c r="IVJ89" s="190"/>
      <c r="IVK89" s="190"/>
      <c r="IVL89" s="190"/>
      <c r="IVM89" s="190"/>
      <c r="IVN89" s="190"/>
      <c r="IVO89" s="190"/>
      <c r="IVP89" s="190"/>
      <c r="IVQ89" s="190"/>
      <c r="IVR89" s="190"/>
      <c r="IVS89" s="190"/>
      <c r="IVT89" s="190"/>
      <c r="IVU89" s="190"/>
      <c r="IVV89" s="190"/>
      <c r="IVW89" s="190"/>
      <c r="IVX89" s="190"/>
      <c r="IVY89" s="190"/>
      <c r="IVZ89" s="190"/>
      <c r="IWA89" s="190"/>
      <c r="IWB89" s="190"/>
      <c r="IWC89" s="190"/>
      <c r="IWD89" s="190"/>
      <c r="IWE89" s="190"/>
      <c r="IWF89" s="190"/>
      <c r="IWG89" s="190"/>
      <c r="IWH89" s="190"/>
      <c r="IWI89" s="190"/>
      <c r="IWJ89" s="190"/>
      <c r="IWK89" s="190"/>
      <c r="IWL89" s="190"/>
      <c r="IWM89" s="190"/>
      <c r="IWN89" s="190"/>
      <c r="IWO89" s="190"/>
      <c r="IWP89" s="190"/>
      <c r="IWQ89" s="190"/>
      <c r="IWR89" s="190"/>
      <c r="IWS89" s="190"/>
      <c r="IWT89" s="190"/>
      <c r="IWU89" s="190"/>
      <c r="IWV89" s="190"/>
      <c r="IWW89" s="190"/>
      <c r="IWX89" s="190"/>
      <c r="IWY89" s="190"/>
      <c r="IWZ89" s="190"/>
      <c r="IXA89" s="190"/>
      <c r="IXB89" s="190"/>
      <c r="IXC89" s="190"/>
      <c r="IXD89" s="190"/>
      <c r="IXE89" s="190"/>
      <c r="IXF89" s="190"/>
      <c r="IXG89" s="190"/>
      <c r="IXH89" s="190"/>
      <c r="IXI89" s="190"/>
      <c r="IXJ89" s="190"/>
      <c r="IXK89" s="190"/>
      <c r="IXL89" s="190"/>
      <c r="IXM89" s="190"/>
      <c r="IXN89" s="190"/>
      <c r="IXO89" s="190"/>
      <c r="IXP89" s="190"/>
      <c r="IXQ89" s="190"/>
      <c r="IXR89" s="190"/>
      <c r="IXS89" s="190"/>
      <c r="IXT89" s="190"/>
      <c r="IXU89" s="190"/>
      <c r="IXV89" s="190"/>
      <c r="IXW89" s="190"/>
      <c r="IXX89" s="190"/>
      <c r="IXY89" s="190"/>
      <c r="IXZ89" s="190"/>
      <c r="IYA89" s="190"/>
      <c r="IYB89" s="190"/>
      <c r="IYC89" s="190"/>
      <c r="IYD89" s="190"/>
      <c r="IYE89" s="190"/>
      <c r="IYF89" s="190"/>
      <c r="IYG89" s="190"/>
      <c r="IYH89" s="190"/>
      <c r="IYI89" s="190"/>
      <c r="IYJ89" s="190"/>
      <c r="IYK89" s="190"/>
      <c r="IYL89" s="190"/>
      <c r="IYM89" s="190"/>
      <c r="IYN89" s="190"/>
      <c r="IYO89" s="190"/>
      <c r="IYP89" s="190"/>
      <c r="IYQ89" s="190"/>
      <c r="IYR89" s="190"/>
      <c r="IYS89" s="190"/>
      <c r="IYT89" s="190"/>
      <c r="IYU89" s="190"/>
      <c r="IYV89" s="190"/>
      <c r="IYW89" s="190"/>
      <c r="IYX89" s="190"/>
      <c r="IYY89" s="190"/>
      <c r="IYZ89" s="190"/>
      <c r="IZA89" s="190"/>
      <c r="IZB89" s="190"/>
      <c r="IZC89" s="190"/>
      <c r="IZD89" s="190"/>
      <c r="IZE89" s="190"/>
      <c r="IZF89" s="190"/>
      <c r="IZG89" s="190"/>
      <c r="IZH89" s="190"/>
      <c r="IZI89" s="190"/>
      <c r="IZJ89" s="190"/>
      <c r="IZK89" s="190"/>
      <c r="IZL89" s="190"/>
      <c r="IZM89" s="190"/>
      <c r="IZN89" s="190"/>
      <c r="IZO89" s="190"/>
      <c r="IZP89" s="190"/>
      <c r="IZQ89" s="190"/>
      <c r="IZR89" s="190"/>
      <c r="IZS89" s="190"/>
      <c r="IZT89" s="190"/>
      <c r="IZU89" s="190"/>
      <c r="IZV89" s="190"/>
      <c r="IZW89" s="190"/>
      <c r="IZX89" s="190"/>
      <c r="IZY89" s="190"/>
      <c r="IZZ89" s="190"/>
      <c r="JAA89" s="190"/>
      <c r="JAB89" s="190"/>
      <c r="JAC89" s="190"/>
      <c r="JAD89" s="190"/>
      <c r="JAE89" s="190"/>
      <c r="JAF89" s="190"/>
      <c r="JAG89" s="190"/>
      <c r="JAH89" s="190"/>
      <c r="JAI89" s="190"/>
      <c r="JAJ89" s="190"/>
      <c r="JAK89" s="190"/>
      <c r="JAL89" s="190"/>
      <c r="JAM89" s="190"/>
      <c r="JAN89" s="190"/>
      <c r="JAO89" s="190"/>
      <c r="JAP89" s="190"/>
      <c r="JAQ89" s="190"/>
      <c r="JAR89" s="190"/>
      <c r="JAS89" s="190"/>
      <c r="JAT89" s="190"/>
      <c r="JAU89" s="190"/>
      <c r="JAV89" s="190"/>
      <c r="JAW89" s="190"/>
      <c r="JAX89" s="190"/>
      <c r="JAY89" s="190"/>
      <c r="JAZ89" s="190"/>
      <c r="JBA89" s="190"/>
      <c r="JBB89" s="190"/>
      <c r="JBC89" s="190"/>
      <c r="JBD89" s="190"/>
      <c r="JBE89" s="190"/>
      <c r="JBF89" s="190"/>
      <c r="JBG89" s="190"/>
      <c r="JBH89" s="190"/>
      <c r="JBI89" s="190"/>
      <c r="JBJ89" s="190"/>
      <c r="JBK89" s="190"/>
      <c r="JBL89" s="190"/>
      <c r="JBM89" s="190"/>
      <c r="JBN89" s="190"/>
      <c r="JBO89" s="190"/>
      <c r="JBP89" s="190"/>
      <c r="JBQ89" s="190"/>
      <c r="JBR89" s="190"/>
      <c r="JBS89" s="190"/>
      <c r="JBT89" s="190"/>
      <c r="JBU89" s="190"/>
      <c r="JBV89" s="190"/>
      <c r="JBW89" s="190"/>
      <c r="JBX89" s="190"/>
      <c r="JBY89" s="190"/>
      <c r="JBZ89" s="190"/>
      <c r="JCA89" s="190"/>
      <c r="JCB89" s="190"/>
      <c r="JCC89" s="190"/>
      <c r="JCD89" s="190"/>
      <c r="JCE89" s="190"/>
      <c r="JCF89" s="190"/>
      <c r="JCG89" s="190"/>
      <c r="JCH89" s="190"/>
      <c r="JCI89" s="190"/>
      <c r="JCJ89" s="190"/>
      <c r="JCK89" s="190"/>
      <c r="JCL89" s="190"/>
      <c r="JCM89" s="190"/>
      <c r="JCN89" s="190"/>
      <c r="JCO89" s="190"/>
      <c r="JCP89" s="190"/>
      <c r="JCQ89" s="190"/>
      <c r="JCR89" s="190"/>
      <c r="JCS89" s="190"/>
      <c r="JCT89" s="190"/>
      <c r="JCU89" s="190"/>
      <c r="JCV89" s="190"/>
      <c r="JCW89" s="190"/>
      <c r="JCX89" s="190"/>
      <c r="JCY89" s="190"/>
      <c r="JCZ89" s="190"/>
      <c r="JDA89" s="190"/>
      <c r="JDB89" s="190"/>
      <c r="JDC89" s="190"/>
      <c r="JDD89" s="190"/>
      <c r="JDE89" s="190"/>
      <c r="JDF89" s="190"/>
      <c r="JDG89" s="190"/>
      <c r="JDH89" s="190"/>
      <c r="JDI89" s="190"/>
      <c r="JDJ89" s="190"/>
      <c r="JDK89" s="190"/>
      <c r="JDL89" s="190"/>
      <c r="JDM89" s="190"/>
      <c r="JDN89" s="190"/>
      <c r="JDO89" s="190"/>
      <c r="JDP89" s="190"/>
      <c r="JDQ89" s="190"/>
      <c r="JDR89" s="190"/>
      <c r="JDS89" s="190"/>
      <c r="JDT89" s="190"/>
      <c r="JDU89" s="190"/>
      <c r="JDV89" s="190"/>
      <c r="JDW89" s="190"/>
      <c r="JDX89" s="190"/>
      <c r="JDY89" s="190"/>
      <c r="JDZ89" s="190"/>
      <c r="JEA89" s="190"/>
      <c r="JEB89" s="190"/>
      <c r="JEC89" s="190"/>
      <c r="JED89" s="190"/>
      <c r="JEE89" s="190"/>
      <c r="JEF89" s="190"/>
      <c r="JEG89" s="190"/>
      <c r="JEH89" s="190"/>
      <c r="JEI89" s="190"/>
      <c r="JEJ89" s="190"/>
      <c r="JEK89" s="190"/>
      <c r="JEL89" s="190"/>
      <c r="JEM89" s="190"/>
      <c r="JEN89" s="190"/>
      <c r="JEO89" s="190"/>
      <c r="JEP89" s="190"/>
      <c r="JEQ89" s="190"/>
      <c r="JER89" s="190"/>
      <c r="JES89" s="190"/>
      <c r="JET89" s="190"/>
      <c r="JEU89" s="190"/>
      <c r="JEV89" s="190"/>
      <c r="JEW89" s="190"/>
      <c r="JEX89" s="190"/>
      <c r="JEY89" s="190"/>
      <c r="JEZ89" s="190"/>
      <c r="JFA89" s="190"/>
      <c r="JFB89" s="190"/>
      <c r="JFC89" s="190"/>
      <c r="JFD89" s="190"/>
      <c r="JFE89" s="190"/>
      <c r="JFF89" s="190"/>
      <c r="JFG89" s="190"/>
      <c r="JFH89" s="190"/>
      <c r="JFI89" s="190"/>
      <c r="JFJ89" s="190"/>
      <c r="JFK89" s="190"/>
      <c r="JFL89" s="190"/>
      <c r="JFM89" s="190"/>
      <c r="JFN89" s="190"/>
      <c r="JFO89" s="190"/>
      <c r="JFP89" s="190"/>
      <c r="JFQ89" s="190"/>
      <c r="JFR89" s="190"/>
      <c r="JFS89" s="190"/>
      <c r="JFT89" s="190"/>
      <c r="JFU89" s="190"/>
      <c r="JFV89" s="190"/>
      <c r="JFW89" s="190"/>
      <c r="JFX89" s="190"/>
      <c r="JFY89" s="190"/>
      <c r="JFZ89" s="190"/>
      <c r="JGA89" s="190"/>
      <c r="JGB89" s="190"/>
      <c r="JGC89" s="190"/>
      <c r="JGD89" s="190"/>
      <c r="JGE89" s="190"/>
      <c r="JGF89" s="190"/>
      <c r="JGG89" s="190"/>
      <c r="JGH89" s="190"/>
      <c r="JGI89" s="190"/>
      <c r="JGJ89" s="190"/>
      <c r="JGK89" s="190"/>
      <c r="JGL89" s="190"/>
      <c r="JGM89" s="190"/>
      <c r="JGN89" s="190"/>
      <c r="JGO89" s="190"/>
      <c r="JGP89" s="190"/>
      <c r="JGQ89" s="190"/>
      <c r="JGR89" s="190"/>
      <c r="JGS89" s="190"/>
      <c r="JGT89" s="190"/>
      <c r="JGU89" s="190"/>
      <c r="JGV89" s="190"/>
      <c r="JGW89" s="190"/>
      <c r="JGX89" s="190"/>
      <c r="JGY89" s="190"/>
      <c r="JGZ89" s="190"/>
      <c r="JHA89" s="190"/>
      <c r="JHB89" s="190"/>
      <c r="JHC89" s="190"/>
      <c r="JHD89" s="190"/>
      <c r="JHE89" s="190"/>
      <c r="JHF89" s="190"/>
      <c r="JHG89" s="190"/>
      <c r="JHH89" s="190"/>
      <c r="JHI89" s="190"/>
      <c r="JHJ89" s="190"/>
      <c r="JHK89" s="190"/>
      <c r="JHL89" s="190"/>
      <c r="JHM89" s="190"/>
      <c r="JHN89" s="190"/>
      <c r="JHO89" s="190"/>
      <c r="JHP89" s="190"/>
      <c r="JHQ89" s="190"/>
      <c r="JHR89" s="190"/>
      <c r="JHS89" s="190"/>
      <c r="JHT89" s="190"/>
      <c r="JHU89" s="190"/>
      <c r="JHV89" s="190"/>
      <c r="JHW89" s="190"/>
      <c r="JHX89" s="190"/>
      <c r="JHY89" s="190"/>
      <c r="JHZ89" s="190"/>
      <c r="JIA89" s="190"/>
      <c r="JIB89" s="190"/>
      <c r="JIC89" s="190"/>
      <c r="JID89" s="190"/>
      <c r="JIE89" s="190"/>
      <c r="JIF89" s="190"/>
      <c r="JIG89" s="190"/>
      <c r="JIH89" s="190"/>
      <c r="JII89" s="190"/>
      <c r="JIJ89" s="190"/>
      <c r="JIK89" s="190"/>
      <c r="JIL89" s="190"/>
      <c r="JIM89" s="190"/>
      <c r="JIN89" s="190"/>
      <c r="JIO89" s="190"/>
      <c r="JIP89" s="190"/>
      <c r="JIQ89" s="190"/>
      <c r="JIR89" s="190"/>
      <c r="JIS89" s="190"/>
      <c r="JIT89" s="190"/>
      <c r="JIU89" s="190"/>
      <c r="JIV89" s="190"/>
      <c r="JIW89" s="190"/>
      <c r="JIX89" s="190"/>
      <c r="JIY89" s="190"/>
      <c r="JIZ89" s="190"/>
      <c r="JJA89" s="190"/>
      <c r="JJB89" s="190"/>
      <c r="JJC89" s="190"/>
      <c r="JJD89" s="190"/>
      <c r="JJE89" s="190"/>
      <c r="JJF89" s="190"/>
      <c r="JJG89" s="190"/>
      <c r="JJH89" s="190"/>
      <c r="JJI89" s="190"/>
      <c r="JJJ89" s="190"/>
      <c r="JJK89" s="190"/>
      <c r="JJL89" s="190"/>
      <c r="JJM89" s="190"/>
      <c r="JJN89" s="190"/>
      <c r="JJO89" s="190"/>
      <c r="JJP89" s="190"/>
      <c r="JJQ89" s="190"/>
      <c r="JJR89" s="190"/>
      <c r="JJS89" s="190"/>
      <c r="JJT89" s="190"/>
      <c r="JJU89" s="190"/>
      <c r="JJV89" s="190"/>
      <c r="JJW89" s="190"/>
      <c r="JJX89" s="190"/>
      <c r="JJY89" s="190"/>
      <c r="JJZ89" s="190"/>
      <c r="JKA89" s="190"/>
      <c r="JKB89" s="190"/>
      <c r="JKC89" s="190"/>
      <c r="JKD89" s="190"/>
      <c r="JKE89" s="190"/>
      <c r="JKF89" s="190"/>
      <c r="JKG89" s="190"/>
      <c r="JKH89" s="190"/>
      <c r="JKI89" s="190"/>
      <c r="JKJ89" s="190"/>
      <c r="JKK89" s="190"/>
      <c r="JKL89" s="190"/>
      <c r="JKM89" s="190"/>
      <c r="JKN89" s="190"/>
      <c r="JKO89" s="190"/>
      <c r="JKP89" s="190"/>
      <c r="JKQ89" s="190"/>
      <c r="JKR89" s="190"/>
      <c r="JKS89" s="190"/>
      <c r="JKT89" s="190"/>
      <c r="JKU89" s="190"/>
      <c r="JKV89" s="190"/>
      <c r="JKW89" s="190"/>
      <c r="JKX89" s="190"/>
      <c r="JKY89" s="190"/>
      <c r="JKZ89" s="190"/>
      <c r="JLA89" s="190"/>
      <c r="JLB89" s="190"/>
      <c r="JLC89" s="190"/>
      <c r="JLD89" s="190"/>
      <c r="JLE89" s="190"/>
      <c r="JLF89" s="190"/>
      <c r="JLG89" s="190"/>
      <c r="JLH89" s="190"/>
      <c r="JLI89" s="190"/>
      <c r="JLJ89" s="190"/>
      <c r="JLK89" s="190"/>
      <c r="JLL89" s="190"/>
      <c r="JLM89" s="190"/>
      <c r="JLN89" s="190"/>
      <c r="JLO89" s="190"/>
      <c r="JLP89" s="190"/>
      <c r="JLQ89" s="190"/>
      <c r="JLR89" s="190"/>
      <c r="JLS89" s="190"/>
      <c r="JLT89" s="190"/>
      <c r="JLU89" s="190"/>
      <c r="JLV89" s="190"/>
      <c r="JLW89" s="190"/>
      <c r="JLX89" s="190"/>
      <c r="JLY89" s="190"/>
      <c r="JLZ89" s="190"/>
      <c r="JMA89" s="190"/>
      <c r="JMB89" s="190"/>
      <c r="JMC89" s="190"/>
      <c r="JMD89" s="190"/>
      <c r="JME89" s="190"/>
      <c r="JMF89" s="190"/>
      <c r="JMG89" s="190"/>
      <c r="JMH89" s="190"/>
      <c r="JMI89" s="190"/>
      <c r="JMJ89" s="190"/>
      <c r="JMK89" s="190"/>
      <c r="JML89" s="190"/>
      <c r="JMM89" s="190"/>
      <c r="JMN89" s="190"/>
      <c r="JMO89" s="190"/>
      <c r="JMP89" s="190"/>
      <c r="JMQ89" s="190"/>
      <c r="JMR89" s="190"/>
      <c r="JMS89" s="190"/>
      <c r="JMT89" s="190"/>
      <c r="JMU89" s="190"/>
      <c r="JMV89" s="190"/>
      <c r="JMW89" s="190"/>
      <c r="JMX89" s="190"/>
      <c r="JMY89" s="190"/>
      <c r="JMZ89" s="190"/>
      <c r="JNA89" s="190"/>
      <c r="JNB89" s="190"/>
      <c r="JNC89" s="190"/>
      <c r="JND89" s="190"/>
      <c r="JNE89" s="190"/>
      <c r="JNF89" s="190"/>
      <c r="JNG89" s="190"/>
      <c r="JNH89" s="190"/>
      <c r="JNI89" s="190"/>
      <c r="JNJ89" s="190"/>
      <c r="JNK89" s="190"/>
      <c r="JNL89" s="190"/>
      <c r="JNM89" s="190"/>
      <c r="JNN89" s="190"/>
      <c r="JNO89" s="190"/>
      <c r="JNP89" s="190"/>
      <c r="JNQ89" s="190"/>
      <c r="JNR89" s="190"/>
      <c r="JNS89" s="190"/>
      <c r="JNT89" s="190"/>
      <c r="JNU89" s="190"/>
      <c r="JNV89" s="190"/>
      <c r="JNW89" s="190"/>
      <c r="JNX89" s="190"/>
      <c r="JNY89" s="190"/>
      <c r="JNZ89" s="190"/>
      <c r="JOA89" s="190"/>
      <c r="JOB89" s="190"/>
      <c r="JOC89" s="190"/>
      <c r="JOD89" s="190"/>
      <c r="JOE89" s="190"/>
      <c r="JOF89" s="190"/>
      <c r="JOG89" s="190"/>
      <c r="JOH89" s="190"/>
      <c r="JOI89" s="190"/>
      <c r="JOJ89" s="190"/>
      <c r="JOK89" s="190"/>
      <c r="JOL89" s="190"/>
      <c r="JOM89" s="190"/>
      <c r="JON89" s="190"/>
      <c r="JOO89" s="190"/>
      <c r="JOP89" s="190"/>
      <c r="JOQ89" s="190"/>
      <c r="JOR89" s="190"/>
      <c r="JOS89" s="190"/>
      <c r="JOT89" s="190"/>
      <c r="JOU89" s="190"/>
      <c r="JOV89" s="190"/>
      <c r="JOW89" s="190"/>
      <c r="JOX89" s="190"/>
      <c r="JOY89" s="190"/>
      <c r="JOZ89" s="190"/>
      <c r="JPA89" s="190"/>
      <c r="JPB89" s="190"/>
      <c r="JPC89" s="190"/>
      <c r="JPD89" s="190"/>
      <c r="JPE89" s="190"/>
      <c r="JPF89" s="190"/>
      <c r="JPG89" s="190"/>
      <c r="JPH89" s="190"/>
      <c r="JPI89" s="190"/>
      <c r="JPJ89" s="190"/>
      <c r="JPK89" s="190"/>
      <c r="JPL89" s="190"/>
      <c r="JPM89" s="190"/>
      <c r="JPN89" s="190"/>
      <c r="JPO89" s="190"/>
      <c r="JPP89" s="190"/>
      <c r="JPQ89" s="190"/>
      <c r="JPR89" s="190"/>
      <c r="JPS89" s="190"/>
      <c r="JPT89" s="190"/>
      <c r="JPU89" s="190"/>
      <c r="JPV89" s="190"/>
      <c r="JPW89" s="190"/>
      <c r="JPX89" s="190"/>
      <c r="JPY89" s="190"/>
      <c r="JPZ89" s="190"/>
      <c r="JQA89" s="190"/>
      <c r="JQB89" s="190"/>
      <c r="JQC89" s="190"/>
      <c r="JQD89" s="190"/>
      <c r="JQE89" s="190"/>
      <c r="JQF89" s="190"/>
      <c r="JQG89" s="190"/>
      <c r="JQH89" s="190"/>
      <c r="JQI89" s="190"/>
      <c r="JQJ89" s="190"/>
      <c r="JQK89" s="190"/>
      <c r="JQL89" s="190"/>
      <c r="JQM89" s="190"/>
      <c r="JQN89" s="190"/>
      <c r="JQO89" s="190"/>
      <c r="JQP89" s="190"/>
      <c r="JQQ89" s="190"/>
      <c r="JQR89" s="190"/>
      <c r="JQS89" s="190"/>
      <c r="JQT89" s="190"/>
      <c r="JQU89" s="190"/>
      <c r="JQV89" s="190"/>
      <c r="JQW89" s="190"/>
      <c r="JQX89" s="190"/>
      <c r="JQY89" s="190"/>
      <c r="JQZ89" s="190"/>
      <c r="JRA89" s="190"/>
      <c r="JRB89" s="190"/>
      <c r="JRC89" s="190"/>
      <c r="JRD89" s="190"/>
      <c r="JRE89" s="190"/>
      <c r="JRF89" s="190"/>
      <c r="JRG89" s="190"/>
      <c r="JRH89" s="190"/>
      <c r="JRI89" s="190"/>
      <c r="JRJ89" s="190"/>
      <c r="JRK89" s="190"/>
      <c r="JRL89" s="190"/>
      <c r="JRM89" s="190"/>
      <c r="JRN89" s="190"/>
      <c r="JRO89" s="190"/>
      <c r="JRP89" s="190"/>
      <c r="JRQ89" s="190"/>
      <c r="JRR89" s="190"/>
      <c r="JRS89" s="190"/>
      <c r="JRT89" s="190"/>
      <c r="JRU89" s="190"/>
      <c r="JRV89" s="190"/>
      <c r="JRW89" s="190"/>
      <c r="JRX89" s="190"/>
      <c r="JRY89" s="190"/>
      <c r="JRZ89" s="190"/>
      <c r="JSA89" s="190"/>
      <c r="JSB89" s="190"/>
      <c r="JSC89" s="190"/>
      <c r="JSD89" s="190"/>
      <c r="JSE89" s="190"/>
      <c r="JSF89" s="190"/>
      <c r="JSG89" s="190"/>
      <c r="JSH89" s="190"/>
      <c r="JSI89" s="190"/>
      <c r="JSJ89" s="190"/>
      <c r="JSK89" s="190"/>
      <c r="JSL89" s="190"/>
      <c r="JSM89" s="190"/>
      <c r="JSN89" s="190"/>
      <c r="JSO89" s="190"/>
      <c r="JSP89" s="190"/>
      <c r="JSQ89" s="190"/>
      <c r="JSR89" s="190"/>
      <c r="JSS89" s="190"/>
      <c r="JST89" s="190"/>
      <c r="JSU89" s="190"/>
      <c r="JSV89" s="190"/>
      <c r="JSW89" s="190"/>
      <c r="JSX89" s="190"/>
      <c r="JSY89" s="190"/>
      <c r="JSZ89" s="190"/>
      <c r="JTA89" s="190"/>
      <c r="JTB89" s="190"/>
      <c r="JTC89" s="190"/>
      <c r="JTD89" s="190"/>
      <c r="JTE89" s="190"/>
      <c r="JTF89" s="190"/>
      <c r="JTG89" s="190"/>
      <c r="JTH89" s="190"/>
      <c r="JTI89" s="190"/>
      <c r="JTJ89" s="190"/>
      <c r="JTK89" s="190"/>
      <c r="JTL89" s="190"/>
      <c r="JTM89" s="190"/>
      <c r="JTN89" s="190"/>
      <c r="JTO89" s="190"/>
      <c r="JTP89" s="190"/>
      <c r="JTQ89" s="190"/>
      <c r="JTR89" s="190"/>
      <c r="JTS89" s="190"/>
      <c r="JTT89" s="190"/>
      <c r="JTU89" s="190"/>
      <c r="JTV89" s="190"/>
      <c r="JTW89" s="190"/>
      <c r="JTX89" s="190"/>
      <c r="JTY89" s="190"/>
      <c r="JTZ89" s="190"/>
      <c r="JUA89" s="190"/>
      <c r="JUB89" s="190"/>
      <c r="JUC89" s="190"/>
      <c r="JUD89" s="190"/>
      <c r="JUE89" s="190"/>
      <c r="JUF89" s="190"/>
      <c r="JUG89" s="190"/>
      <c r="JUH89" s="190"/>
      <c r="JUI89" s="190"/>
      <c r="JUJ89" s="190"/>
      <c r="JUK89" s="190"/>
      <c r="JUL89" s="190"/>
      <c r="JUM89" s="190"/>
      <c r="JUN89" s="190"/>
      <c r="JUO89" s="190"/>
      <c r="JUP89" s="190"/>
      <c r="JUQ89" s="190"/>
      <c r="JUR89" s="190"/>
      <c r="JUS89" s="190"/>
      <c r="JUT89" s="190"/>
      <c r="JUU89" s="190"/>
      <c r="JUV89" s="190"/>
      <c r="JUW89" s="190"/>
      <c r="JUX89" s="190"/>
      <c r="JUY89" s="190"/>
      <c r="JUZ89" s="190"/>
      <c r="JVA89" s="190"/>
      <c r="JVB89" s="190"/>
      <c r="JVC89" s="190"/>
      <c r="JVD89" s="190"/>
      <c r="JVE89" s="190"/>
      <c r="JVF89" s="190"/>
      <c r="JVG89" s="190"/>
      <c r="JVH89" s="190"/>
      <c r="JVI89" s="190"/>
      <c r="JVJ89" s="190"/>
      <c r="JVK89" s="190"/>
      <c r="JVL89" s="190"/>
      <c r="JVM89" s="190"/>
      <c r="JVN89" s="190"/>
      <c r="JVO89" s="190"/>
      <c r="JVP89" s="190"/>
      <c r="JVQ89" s="190"/>
      <c r="JVR89" s="190"/>
      <c r="JVS89" s="190"/>
      <c r="JVT89" s="190"/>
      <c r="JVU89" s="190"/>
      <c r="JVV89" s="190"/>
      <c r="JVW89" s="190"/>
      <c r="JVX89" s="190"/>
      <c r="JVY89" s="190"/>
      <c r="JVZ89" s="190"/>
      <c r="JWA89" s="190"/>
      <c r="JWB89" s="190"/>
      <c r="JWC89" s="190"/>
      <c r="JWD89" s="190"/>
      <c r="JWE89" s="190"/>
      <c r="JWF89" s="190"/>
      <c r="JWG89" s="190"/>
      <c r="JWH89" s="190"/>
      <c r="JWI89" s="190"/>
      <c r="JWJ89" s="190"/>
      <c r="JWK89" s="190"/>
      <c r="JWL89" s="190"/>
      <c r="JWM89" s="190"/>
      <c r="JWN89" s="190"/>
      <c r="JWO89" s="190"/>
      <c r="JWP89" s="190"/>
      <c r="JWQ89" s="190"/>
      <c r="JWR89" s="190"/>
      <c r="JWS89" s="190"/>
      <c r="JWT89" s="190"/>
      <c r="JWU89" s="190"/>
      <c r="JWV89" s="190"/>
      <c r="JWW89" s="190"/>
      <c r="JWX89" s="190"/>
      <c r="JWY89" s="190"/>
      <c r="JWZ89" s="190"/>
      <c r="JXA89" s="190"/>
      <c r="JXB89" s="190"/>
      <c r="JXC89" s="190"/>
      <c r="JXD89" s="190"/>
      <c r="JXE89" s="190"/>
      <c r="JXF89" s="190"/>
      <c r="JXG89" s="190"/>
      <c r="JXH89" s="190"/>
      <c r="JXI89" s="190"/>
      <c r="JXJ89" s="190"/>
      <c r="JXK89" s="190"/>
      <c r="JXL89" s="190"/>
      <c r="JXM89" s="190"/>
      <c r="JXN89" s="190"/>
      <c r="JXO89" s="190"/>
      <c r="JXP89" s="190"/>
      <c r="JXQ89" s="190"/>
      <c r="JXR89" s="190"/>
      <c r="JXS89" s="190"/>
      <c r="JXT89" s="190"/>
      <c r="JXU89" s="190"/>
      <c r="JXV89" s="190"/>
      <c r="JXW89" s="190"/>
      <c r="JXX89" s="190"/>
      <c r="JXY89" s="190"/>
      <c r="JXZ89" s="190"/>
      <c r="JYA89" s="190"/>
      <c r="JYB89" s="190"/>
      <c r="JYC89" s="190"/>
      <c r="JYD89" s="190"/>
      <c r="JYE89" s="190"/>
      <c r="JYF89" s="190"/>
      <c r="JYG89" s="190"/>
      <c r="JYH89" s="190"/>
      <c r="JYI89" s="190"/>
      <c r="JYJ89" s="190"/>
      <c r="JYK89" s="190"/>
      <c r="JYL89" s="190"/>
      <c r="JYM89" s="190"/>
      <c r="JYN89" s="190"/>
      <c r="JYO89" s="190"/>
      <c r="JYP89" s="190"/>
      <c r="JYQ89" s="190"/>
      <c r="JYR89" s="190"/>
      <c r="JYS89" s="190"/>
      <c r="JYT89" s="190"/>
      <c r="JYU89" s="190"/>
      <c r="JYV89" s="190"/>
      <c r="JYW89" s="190"/>
      <c r="JYX89" s="190"/>
      <c r="JYY89" s="190"/>
      <c r="JYZ89" s="190"/>
      <c r="JZA89" s="190"/>
      <c r="JZB89" s="190"/>
      <c r="JZC89" s="190"/>
      <c r="JZD89" s="190"/>
      <c r="JZE89" s="190"/>
      <c r="JZF89" s="190"/>
      <c r="JZG89" s="190"/>
      <c r="JZH89" s="190"/>
      <c r="JZI89" s="190"/>
      <c r="JZJ89" s="190"/>
      <c r="JZK89" s="190"/>
      <c r="JZL89" s="190"/>
      <c r="JZM89" s="190"/>
      <c r="JZN89" s="190"/>
      <c r="JZO89" s="190"/>
      <c r="JZP89" s="190"/>
      <c r="JZQ89" s="190"/>
      <c r="JZR89" s="190"/>
      <c r="JZS89" s="190"/>
      <c r="JZT89" s="190"/>
      <c r="JZU89" s="190"/>
      <c r="JZV89" s="190"/>
      <c r="JZW89" s="190"/>
      <c r="JZX89" s="190"/>
      <c r="JZY89" s="190"/>
      <c r="JZZ89" s="190"/>
      <c r="KAA89" s="190"/>
      <c r="KAB89" s="190"/>
      <c r="KAC89" s="190"/>
      <c r="KAD89" s="190"/>
      <c r="KAE89" s="190"/>
      <c r="KAF89" s="190"/>
      <c r="KAG89" s="190"/>
      <c r="KAH89" s="190"/>
      <c r="KAI89" s="190"/>
      <c r="KAJ89" s="190"/>
      <c r="KAK89" s="190"/>
      <c r="KAL89" s="190"/>
      <c r="KAM89" s="190"/>
      <c r="KAN89" s="190"/>
      <c r="KAO89" s="190"/>
      <c r="KAP89" s="190"/>
      <c r="KAQ89" s="190"/>
      <c r="KAR89" s="190"/>
      <c r="KAS89" s="190"/>
      <c r="KAT89" s="190"/>
      <c r="KAU89" s="190"/>
      <c r="KAV89" s="190"/>
      <c r="KAW89" s="190"/>
      <c r="KAX89" s="190"/>
      <c r="KAY89" s="190"/>
      <c r="KAZ89" s="190"/>
      <c r="KBA89" s="190"/>
      <c r="KBB89" s="190"/>
      <c r="KBC89" s="190"/>
      <c r="KBD89" s="190"/>
      <c r="KBE89" s="190"/>
      <c r="KBF89" s="190"/>
      <c r="KBG89" s="190"/>
      <c r="KBH89" s="190"/>
      <c r="KBI89" s="190"/>
      <c r="KBJ89" s="190"/>
      <c r="KBK89" s="190"/>
      <c r="KBL89" s="190"/>
      <c r="KBM89" s="190"/>
      <c r="KBN89" s="190"/>
      <c r="KBO89" s="190"/>
      <c r="KBP89" s="190"/>
      <c r="KBQ89" s="190"/>
      <c r="KBR89" s="190"/>
      <c r="KBS89" s="190"/>
      <c r="KBT89" s="190"/>
      <c r="KBU89" s="190"/>
      <c r="KBV89" s="190"/>
      <c r="KBW89" s="190"/>
      <c r="KBX89" s="190"/>
      <c r="KBY89" s="190"/>
      <c r="KBZ89" s="190"/>
      <c r="KCA89" s="190"/>
      <c r="KCB89" s="190"/>
      <c r="KCC89" s="190"/>
      <c r="KCD89" s="190"/>
      <c r="KCE89" s="190"/>
      <c r="KCF89" s="190"/>
      <c r="KCG89" s="190"/>
      <c r="KCH89" s="190"/>
      <c r="KCI89" s="190"/>
      <c r="KCJ89" s="190"/>
      <c r="KCK89" s="190"/>
      <c r="KCL89" s="190"/>
      <c r="KCM89" s="190"/>
      <c r="KCN89" s="190"/>
      <c r="KCO89" s="190"/>
      <c r="KCP89" s="190"/>
      <c r="KCQ89" s="190"/>
      <c r="KCR89" s="190"/>
      <c r="KCS89" s="190"/>
      <c r="KCT89" s="190"/>
      <c r="KCU89" s="190"/>
      <c r="KCV89" s="190"/>
      <c r="KCW89" s="190"/>
      <c r="KCX89" s="190"/>
      <c r="KCY89" s="190"/>
      <c r="KCZ89" s="190"/>
      <c r="KDA89" s="190"/>
      <c r="KDB89" s="190"/>
      <c r="KDC89" s="190"/>
      <c r="KDD89" s="190"/>
      <c r="KDE89" s="190"/>
      <c r="KDF89" s="190"/>
      <c r="KDG89" s="190"/>
      <c r="KDH89" s="190"/>
      <c r="KDI89" s="190"/>
      <c r="KDJ89" s="190"/>
      <c r="KDK89" s="190"/>
      <c r="KDL89" s="190"/>
      <c r="KDM89" s="190"/>
      <c r="KDN89" s="190"/>
      <c r="KDO89" s="190"/>
      <c r="KDP89" s="190"/>
      <c r="KDQ89" s="190"/>
      <c r="KDR89" s="190"/>
      <c r="KDS89" s="190"/>
      <c r="KDT89" s="190"/>
      <c r="KDU89" s="190"/>
      <c r="KDV89" s="190"/>
      <c r="KDW89" s="190"/>
      <c r="KDX89" s="190"/>
      <c r="KDY89" s="190"/>
      <c r="KDZ89" s="190"/>
      <c r="KEA89" s="190"/>
      <c r="KEB89" s="190"/>
      <c r="KEC89" s="190"/>
      <c r="KED89" s="190"/>
      <c r="KEE89" s="190"/>
      <c r="KEF89" s="190"/>
      <c r="KEG89" s="190"/>
      <c r="KEH89" s="190"/>
      <c r="KEI89" s="190"/>
      <c r="KEJ89" s="190"/>
      <c r="KEK89" s="190"/>
      <c r="KEL89" s="190"/>
      <c r="KEM89" s="190"/>
      <c r="KEN89" s="190"/>
      <c r="KEO89" s="190"/>
      <c r="KEP89" s="190"/>
      <c r="KEQ89" s="190"/>
      <c r="KER89" s="190"/>
      <c r="KES89" s="190"/>
      <c r="KET89" s="190"/>
      <c r="KEU89" s="190"/>
      <c r="KEV89" s="190"/>
      <c r="KEW89" s="190"/>
      <c r="KEX89" s="190"/>
      <c r="KEY89" s="190"/>
      <c r="KEZ89" s="190"/>
      <c r="KFA89" s="190"/>
      <c r="KFB89" s="190"/>
      <c r="KFC89" s="190"/>
      <c r="KFD89" s="190"/>
      <c r="KFE89" s="190"/>
      <c r="KFF89" s="190"/>
      <c r="KFG89" s="190"/>
      <c r="KFH89" s="190"/>
      <c r="KFI89" s="190"/>
      <c r="KFJ89" s="190"/>
      <c r="KFK89" s="190"/>
      <c r="KFL89" s="190"/>
      <c r="KFM89" s="190"/>
      <c r="KFN89" s="190"/>
      <c r="KFO89" s="190"/>
      <c r="KFP89" s="190"/>
      <c r="KFQ89" s="190"/>
      <c r="KFR89" s="190"/>
      <c r="KFS89" s="190"/>
      <c r="KFT89" s="190"/>
      <c r="KFU89" s="190"/>
      <c r="KFV89" s="190"/>
      <c r="KFW89" s="190"/>
      <c r="KFX89" s="190"/>
      <c r="KFY89" s="190"/>
      <c r="KFZ89" s="190"/>
      <c r="KGA89" s="190"/>
      <c r="KGB89" s="190"/>
      <c r="KGC89" s="190"/>
      <c r="KGD89" s="190"/>
      <c r="KGE89" s="190"/>
      <c r="KGF89" s="190"/>
      <c r="KGG89" s="190"/>
      <c r="KGH89" s="190"/>
      <c r="KGI89" s="190"/>
      <c r="KGJ89" s="190"/>
      <c r="KGK89" s="190"/>
      <c r="KGL89" s="190"/>
      <c r="KGM89" s="190"/>
      <c r="KGN89" s="190"/>
      <c r="KGO89" s="190"/>
      <c r="KGP89" s="190"/>
      <c r="KGQ89" s="190"/>
      <c r="KGR89" s="190"/>
      <c r="KGS89" s="190"/>
      <c r="KGT89" s="190"/>
      <c r="KGU89" s="190"/>
      <c r="KGV89" s="190"/>
      <c r="KGW89" s="190"/>
      <c r="KGX89" s="190"/>
      <c r="KGY89" s="190"/>
      <c r="KGZ89" s="190"/>
      <c r="KHA89" s="190"/>
      <c r="KHB89" s="190"/>
      <c r="KHC89" s="190"/>
      <c r="KHD89" s="190"/>
      <c r="KHE89" s="190"/>
      <c r="KHF89" s="190"/>
      <c r="KHG89" s="190"/>
      <c r="KHH89" s="190"/>
      <c r="KHI89" s="190"/>
      <c r="KHJ89" s="190"/>
      <c r="KHK89" s="190"/>
      <c r="KHL89" s="190"/>
      <c r="KHM89" s="190"/>
      <c r="KHN89" s="190"/>
      <c r="KHO89" s="190"/>
      <c r="KHP89" s="190"/>
      <c r="KHQ89" s="190"/>
      <c r="KHR89" s="190"/>
      <c r="KHS89" s="190"/>
      <c r="KHT89" s="190"/>
      <c r="KHU89" s="190"/>
      <c r="KHV89" s="190"/>
      <c r="KHW89" s="190"/>
      <c r="KHX89" s="190"/>
      <c r="KHY89" s="190"/>
      <c r="KHZ89" s="190"/>
      <c r="KIA89" s="190"/>
      <c r="KIB89" s="190"/>
      <c r="KIC89" s="190"/>
      <c r="KID89" s="190"/>
      <c r="KIE89" s="190"/>
      <c r="KIF89" s="190"/>
      <c r="KIG89" s="190"/>
      <c r="KIH89" s="190"/>
      <c r="KII89" s="190"/>
      <c r="KIJ89" s="190"/>
      <c r="KIK89" s="190"/>
      <c r="KIL89" s="190"/>
      <c r="KIM89" s="190"/>
      <c r="KIN89" s="190"/>
      <c r="KIO89" s="190"/>
      <c r="KIP89" s="190"/>
      <c r="KIQ89" s="190"/>
      <c r="KIR89" s="190"/>
      <c r="KIS89" s="190"/>
      <c r="KIT89" s="190"/>
      <c r="KIU89" s="190"/>
      <c r="KIV89" s="190"/>
      <c r="KIW89" s="190"/>
      <c r="KIX89" s="190"/>
      <c r="KIY89" s="190"/>
      <c r="KIZ89" s="190"/>
      <c r="KJA89" s="190"/>
      <c r="KJB89" s="190"/>
      <c r="KJC89" s="190"/>
      <c r="KJD89" s="190"/>
      <c r="KJE89" s="190"/>
      <c r="KJF89" s="190"/>
      <c r="KJG89" s="190"/>
      <c r="KJH89" s="190"/>
      <c r="KJI89" s="190"/>
      <c r="KJJ89" s="190"/>
      <c r="KJK89" s="190"/>
      <c r="KJL89" s="190"/>
      <c r="KJM89" s="190"/>
      <c r="KJN89" s="190"/>
      <c r="KJO89" s="190"/>
      <c r="KJP89" s="190"/>
      <c r="KJQ89" s="190"/>
      <c r="KJR89" s="190"/>
      <c r="KJS89" s="190"/>
      <c r="KJT89" s="190"/>
      <c r="KJU89" s="190"/>
      <c r="KJV89" s="190"/>
      <c r="KJW89" s="190"/>
      <c r="KJX89" s="190"/>
      <c r="KJY89" s="190"/>
      <c r="KJZ89" s="190"/>
      <c r="KKA89" s="190"/>
      <c r="KKB89" s="190"/>
      <c r="KKC89" s="190"/>
      <c r="KKD89" s="190"/>
      <c r="KKE89" s="190"/>
      <c r="KKF89" s="190"/>
      <c r="KKG89" s="190"/>
      <c r="KKH89" s="190"/>
      <c r="KKI89" s="190"/>
      <c r="KKJ89" s="190"/>
      <c r="KKK89" s="190"/>
      <c r="KKL89" s="190"/>
      <c r="KKM89" s="190"/>
      <c r="KKN89" s="190"/>
      <c r="KKO89" s="190"/>
      <c r="KKP89" s="190"/>
      <c r="KKQ89" s="190"/>
      <c r="KKR89" s="190"/>
      <c r="KKS89" s="190"/>
      <c r="KKT89" s="190"/>
      <c r="KKU89" s="190"/>
      <c r="KKV89" s="190"/>
      <c r="KKW89" s="190"/>
      <c r="KKX89" s="190"/>
      <c r="KKY89" s="190"/>
      <c r="KKZ89" s="190"/>
      <c r="KLA89" s="190"/>
      <c r="KLB89" s="190"/>
      <c r="KLC89" s="190"/>
      <c r="KLD89" s="190"/>
      <c r="KLE89" s="190"/>
      <c r="KLF89" s="190"/>
      <c r="KLG89" s="190"/>
      <c r="KLH89" s="190"/>
      <c r="KLI89" s="190"/>
      <c r="KLJ89" s="190"/>
      <c r="KLK89" s="190"/>
      <c r="KLL89" s="190"/>
      <c r="KLM89" s="190"/>
      <c r="KLN89" s="190"/>
      <c r="KLO89" s="190"/>
      <c r="KLP89" s="190"/>
      <c r="KLQ89" s="190"/>
      <c r="KLR89" s="190"/>
      <c r="KLS89" s="190"/>
      <c r="KLT89" s="190"/>
      <c r="KLU89" s="190"/>
      <c r="KLV89" s="190"/>
      <c r="KLW89" s="190"/>
      <c r="KLX89" s="190"/>
      <c r="KLY89" s="190"/>
      <c r="KLZ89" s="190"/>
      <c r="KMA89" s="190"/>
      <c r="KMB89" s="190"/>
      <c r="KMC89" s="190"/>
      <c r="KMD89" s="190"/>
      <c r="KME89" s="190"/>
      <c r="KMF89" s="190"/>
      <c r="KMG89" s="190"/>
      <c r="KMH89" s="190"/>
      <c r="KMI89" s="190"/>
      <c r="KMJ89" s="190"/>
      <c r="KMK89" s="190"/>
      <c r="KML89" s="190"/>
      <c r="KMM89" s="190"/>
      <c r="KMN89" s="190"/>
      <c r="KMO89" s="190"/>
      <c r="KMP89" s="190"/>
      <c r="KMQ89" s="190"/>
      <c r="KMR89" s="190"/>
      <c r="KMS89" s="190"/>
      <c r="KMT89" s="190"/>
      <c r="KMU89" s="190"/>
      <c r="KMV89" s="190"/>
      <c r="KMW89" s="190"/>
      <c r="KMX89" s="190"/>
      <c r="KMY89" s="190"/>
      <c r="KMZ89" s="190"/>
      <c r="KNA89" s="190"/>
      <c r="KNB89" s="190"/>
      <c r="KNC89" s="190"/>
      <c r="KND89" s="190"/>
      <c r="KNE89" s="190"/>
      <c r="KNF89" s="190"/>
      <c r="KNG89" s="190"/>
      <c r="KNH89" s="190"/>
      <c r="KNI89" s="190"/>
      <c r="KNJ89" s="190"/>
      <c r="KNK89" s="190"/>
      <c r="KNL89" s="190"/>
      <c r="KNM89" s="190"/>
      <c r="KNN89" s="190"/>
      <c r="KNO89" s="190"/>
      <c r="KNP89" s="190"/>
      <c r="KNQ89" s="190"/>
      <c r="KNR89" s="190"/>
      <c r="KNS89" s="190"/>
      <c r="KNT89" s="190"/>
      <c r="KNU89" s="190"/>
      <c r="KNV89" s="190"/>
      <c r="KNW89" s="190"/>
      <c r="KNX89" s="190"/>
      <c r="KNY89" s="190"/>
      <c r="KNZ89" s="190"/>
      <c r="KOA89" s="190"/>
      <c r="KOB89" s="190"/>
      <c r="KOC89" s="190"/>
      <c r="KOD89" s="190"/>
      <c r="KOE89" s="190"/>
      <c r="KOF89" s="190"/>
      <c r="KOG89" s="190"/>
      <c r="KOH89" s="190"/>
      <c r="KOI89" s="190"/>
      <c r="KOJ89" s="190"/>
      <c r="KOK89" s="190"/>
      <c r="KOL89" s="190"/>
      <c r="KOM89" s="190"/>
      <c r="KON89" s="190"/>
      <c r="KOO89" s="190"/>
      <c r="KOP89" s="190"/>
      <c r="KOQ89" s="190"/>
      <c r="KOR89" s="190"/>
      <c r="KOS89" s="190"/>
      <c r="KOT89" s="190"/>
      <c r="KOU89" s="190"/>
      <c r="KOV89" s="190"/>
      <c r="KOW89" s="190"/>
      <c r="KOX89" s="190"/>
      <c r="KOY89" s="190"/>
      <c r="KOZ89" s="190"/>
      <c r="KPA89" s="190"/>
      <c r="KPB89" s="190"/>
      <c r="KPC89" s="190"/>
      <c r="KPD89" s="190"/>
      <c r="KPE89" s="190"/>
      <c r="KPF89" s="190"/>
      <c r="KPG89" s="190"/>
      <c r="KPH89" s="190"/>
      <c r="KPI89" s="190"/>
      <c r="KPJ89" s="190"/>
      <c r="KPK89" s="190"/>
      <c r="KPL89" s="190"/>
      <c r="KPM89" s="190"/>
      <c r="KPN89" s="190"/>
      <c r="KPO89" s="190"/>
      <c r="KPP89" s="190"/>
      <c r="KPQ89" s="190"/>
      <c r="KPR89" s="190"/>
      <c r="KPS89" s="190"/>
      <c r="KPT89" s="190"/>
      <c r="KPU89" s="190"/>
      <c r="KPV89" s="190"/>
      <c r="KPW89" s="190"/>
      <c r="KPX89" s="190"/>
      <c r="KPY89" s="190"/>
      <c r="KPZ89" s="190"/>
      <c r="KQA89" s="190"/>
      <c r="KQB89" s="190"/>
      <c r="KQC89" s="190"/>
      <c r="KQD89" s="190"/>
      <c r="KQE89" s="190"/>
      <c r="KQF89" s="190"/>
      <c r="KQG89" s="190"/>
      <c r="KQH89" s="190"/>
      <c r="KQI89" s="190"/>
      <c r="KQJ89" s="190"/>
      <c r="KQK89" s="190"/>
      <c r="KQL89" s="190"/>
      <c r="KQM89" s="190"/>
      <c r="KQN89" s="190"/>
      <c r="KQO89" s="190"/>
      <c r="KQP89" s="190"/>
      <c r="KQQ89" s="190"/>
      <c r="KQR89" s="190"/>
      <c r="KQS89" s="190"/>
      <c r="KQT89" s="190"/>
      <c r="KQU89" s="190"/>
      <c r="KQV89" s="190"/>
      <c r="KQW89" s="190"/>
      <c r="KQX89" s="190"/>
      <c r="KQY89" s="190"/>
      <c r="KQZ89" s="190"/>
      <c r="KRA89" s="190"/>
      <c r="KRB89" s="190"/>
      <c r="KRC89" s="190"/>
      <c r="KRD89" s="190"/>
      <c r="KRE89" s="190"/>
      <c r="KRF89" s="190"/>
      <c r="KRG89" s="190"/>
      <c r="KRH89" s="190"/>
      <c r="KRI89" s="190"/>
      <c r="KRJ89" s="190"/>
      <c r="KRK89" s="190"/>
      <c r="KRL89" s="190"/>
      <c r="KRM89" s="190"/>
      <c r="KRN89" s="190"/>
      <c r="KRO89" s="190"/>
      <c r="KRP89" s="190"/>
      <c r="KRQ89" s="190"/>
      <c r="KRR89" s="190"/>
      <c r="KRS89" s="190"/>
      <c r="KRT89" s="190"/>
      <c r="KRU89" s="190"/>
      <c r="KRV89" s="190"/>
      <c r="KRW89" s="190"/>
      <c r="KRX89" s="190"/>
      <c r="KRY89" s="190"/>
      <c r="KRZ89" s="190"/>
      <c r="KSA89" s="190"/>
      <c r="KSB89" s="190"/>
      <c r="KSC89" s="190"/>
      <c r="KSD89" s="190"/>
      <c r="KSE89" s="190"/>
      <c r="KSF89" s="190"/>
      <c r="KSG89" s="190"/>
      <c r="KSH89" s="190"/>
      <c r="KSI89" s="190"/>
      <c r="KSJ89" s="190"/>
      <c r="KSK89" s="190"/>
      <c r="KSL89" s="190"/>
      <c r="KSM89" s="190"/>
      <c r="KSN89" s="190"/>
      <c r="KSO89" s="190"/>
      <c r="KSP89" s="190"/>
      <c r="KSQ89" s="190"/>
      <c r="KSR89" s="190"/>
      <c r="KSS89" s="190"/>
      <c r="KST89" s="190"/>
      <c r="KSU89" s="190"/>
      <c r="KSV89" s="190"/>
      <c r="KSW89" s="190"/>
      <c r="KSX89" s="190"/>
      <c r="KSY89" s="190"/>
      <c r="KSZ89" s="190"/>
      <c r="KTA89" s="190"/>
      <c r="KTB89" s="190"/>
      <c r="KTC89" s="190"/>
      <c r="KTD89" s="190"/>
      <c r="KTE89" s="190"/>
      <c r="KTF89" s="190"/>
      <c r="KTG89" s="190"/>
      <c r="KTH89" s="190"/>
      <c r="KTI89" s="190"/>
      <c r="KTJ89" s="190"/>
      <c r="KTK89" s="190"/>
      <c r="KTL89" s="190"/>
      <c r="KTM89" s="190"/>
      <c r="KTN89" s="190"/>
      <c r="KTO89" s="190"/>
      <c r="KTP89" s="190"/>
      <c r="KTQ89" s="190"/>
      <c r="KTR89" s="190"/>
      <c r="KTS89" s="190"/>
      <c r="KTT89" s="190"/>
      <c r="KTU89" s="190"/>
      <c r="KTV89" s="190"/>
      <c r="KTW89" s="190"/>
      <c r="KTX89" s="190"/>
      <c r="KTY89" s="190"/>
      <c r="KTZ89" s="190"/>
      <c r="KUA89" s="190"/>
      <c r="KUB89" s="190"/>
      <c r="KUC89" s="190"/>
      <c r="KUD89" s="190"/>
      <c r="KUE89" s="190"/>
      <c r="KUF89" s="190"/>
      <c r="KUG89" s="190"/>
      <c r="KUH89" s="190"/>
      <c r="KUI89" s="190"/>
      <c r="KUJ89" s="190"/>
      <c r="KUK89" s="190"/>
      <c r="KUL89" s="190"/>
      <c r="KUM89" s="190"/>
      <c r="KUN89" s="190"/>
      <c r="KUO89" s="190"/>
      <c r="KUP89" s="190"/>
      <c r="KUQ89" s="190"/>
      <c r="KUR89" s="190"/>
      <c r="KUS89" s="190"/>
      <c r="KUT89" s="190"/>
      <c r="KUU89" s="190"/>
      <c r="KUV89" s="190"/>
      <c r="KUW89" s="190"/>
      <c r="KUX89" s="190"/>
      <c r="KUY89" s="190"/>
      <c r="KUZ89" s="190"/>
      <c r="KVA89" s="190"/>
      <c r="KVB89" s="190"/>
      <c r="KVC89" s="190"/>
      <c r="KVD89" s="190"/>
      <c r="KVE89" s="190"/>
      <c r="KVF89" s="190"/>
      <c r="KVG89" s="190"/>
      <c r="KVH89" s="190"/>
      <c r="KVI89" s="190"/>
      <c r="KVJ89" s="190"/>
      <c r="KVK89" s="190"/>
      <c r="KVL89" s="190"/>
      <c r="KVM89" s="190"/>
      <c r="KVN89" s="190"/>
      <c r="KVO89" s="190"/>
      <c r="KVP89" s="190"/>
      <c r="KVQ89" s="190"/>
      <c r="KVR89" s="190"/>
      <c r="KVS89" s="190"/>
      <c r="KVT89" s="190"/>
      <c r="KVU89" s="190"/>
      <c r="KVV89" s="190"/>
      <c r="KVW89" s="190"/>
      <c r="KVX89" s="190"/>
      <c r="KVY89" s="190"/>
      <c r="KVZ89" s="190"/>
      <c r="KWA89" s="190"/>
      <c r="KWB89" s="190"/>
      <c r="KWC89" s="190"/>
      <c r="KWD89" s="190"/>
      <c r="KWE89" s="190"/>
      <c r="KWF89" s="190"/>
      <c r="KWG89" s="190"/>
      <c r="KWH89" s="190"/>
      <c r="KWI89" s="190"/>
      <c r="KWJ89" s="190"/>
      <c r="KWK89" s="190"/>
      <c r="KWL89" s="190"/>
      <c r="KWM89" s="190"/>
      <c r="KWN89" s="190"/>
      <c r="KWO89" s="190"/>
      <c r="KWP89" s="190"/>
      <c r="KWQ89" s="190"/>
      <c r="KWR89" s="190"/>
      <c r="KWS89" s="190"/>
      <c r="KWT89" s="190"/>
      <c r="KWU89" s="190"/>
      <c r="KWV89" s="190"/>
      <c r="KWW89" s="190"/>
      <c r="KWX89" s="190"/>
      <c r="KWY89" s="190"/>
      <c r="KWZ89" s="190"/>
      <c r="KXA89" s="190"/>
      <c r="KXB89" s="190"/>
      <c r="KXC89" s="190"/>
      <c r="KXD89" s="190"/>
      <c r="KXE89" s="190"/>
      <c r="KXF89" s="190"/>
      <c r="KXG89" s="190"/>
      <c r="KXH89" s="190"/>
      <c r="KXI89" s="190"/>
      <c r="KXJ89" s="190"/>
      <c r="KXK89" s="190"/>
      <c r="KXL89" s="190"/>
      <c r="KXM89" s="190"/>
      <c r="KXN89" s="190"/>
      <c r="KXO89" s="190"/>
      <c r="KXP89" s="190"/>
      <c r="KXQ89" s="190"/>
      <c r="KXR89" s="190"/>
      <c r="KXS89" s="190"/>
      <c r="KXT89" s="190"/>
      <c r="KXU89" s="190"/>
      <c r="KXV89" s="190"/>
      <c r="KXW89" s="190"/>
      <c r="KXX89" s="190"/>
      <c r="KXY89" s="190"/>
      <c r="KXZ89" s="190"/>
      <c r="KYA89" s="190"/>
      <c r="KYB89" s="190"/>
      <c r="KYC89" s="190"/>
      <c r="KYD89" s="190"/>
      <c r="KYE89" s="190"/>
      <c r="KYF89" s="190"/>
      <c r="KYG89" s="190"/>
      <c r="KYH89" s="190"/>
      <c r="KYI89" s="190"/>
      <c r="KYJ89" s="190"/>
      <c r="KYK89" s="190"/>
      <c r="KYL89" s="190"/>
      <c r="KYM89" s="190"/>
      <c r="KYN89" s="190"/>
      <c r="KYO89" s="190"/>
      <c r="KYP89" s="190"/>
      <c r="KYQ89" s="190"/>
      <c r="KYR89" s="190"/>
      <c r="KYS89" s="190"/>
      <c r="KYT89" s="190"/>
      <c r="KYU89" s="190"/>
      <c r="KYV89" s="190"/>
      <c r="KYW89" s="190"/>
      <c r="KYX89" s="190"/>
      <c r="KYY89" s="190"/>
      <c r="KYZ89" s="190"/>
      <c r="KZA89" s="190"/>
      <c r="KZB89" s="190"/>
      <c r="KZC89" s="190"/>
      <c r="KZD89" s="190"/>
      <c r="KZE89" s="190"/>
      <c r="KZF89" s="190"/>
      <c r="KZG89" s="190"/>
      <c r="KZH89" s="190"/>
      <c r="KZI89" s="190"/>
      <c r="KZJ89" s="190"/>
      <c r="KZK89" s="190"/>
      <c r="KZL89" s="190"/>
      <c r="KZM89" s="190"/>
      <c r="KZN89" s="190"/>
      <c r="KZO89" s="190"/>
      <c r="KZP89" s="190"/>
      <c r="KZQ89" s="190"/>
      <c r="KZR89" s="190"/>
      <c r="KZS89" s="190"/>
      <c r="KZT89" s="190"/>
      <c r="KZU89" s="190"/>
      <c r="KZV89" s="190"/>
      <c r="KZW89" s="190"/>
      <c r="KZX89" s="190"/>
      <c r="KZY89" s="190"/>
      <c r="KZZ89" s="190"/>
      <c r="LAA89" s="190"/>
      <c r="LAB89" s="190"/>
      <c r="LAC89" s="190"/>
      <c r="LAD89" s="190"/>
      <c r="LAE89" s="190"/>
      <c r="LAF89" s="190"/>
      <c r="LAG89" s="190"/>
      <c r="LAH89" s="190"/>
      <c r="LAI89" s="190"/>
      <c r="LAJ89" s="190"/>
      <c r="LAK89" s="190"/>
      <c r="LAL89" s="190"/>
      <c r="LAM89" s="190"/>
      <c r="LAN89" s="190"/>
      <c r="LAO89" s="190"/>
      <c r="LAP89" s="190"/>
      <c r="LAQ89" s="190"/>
      <c r="LAR89" s="190"/>
      <c r="LAS89" s="190"/>
      <c r="LAT89" s="190"/>
      <c r="LAU89" s="190"/>
      <c r="LAV89" s="190"/>
      <c r="LAW89" s="190"/>
      <c r="LAX89" s="190"/>
      <c r="LAY89" s="190"/>
      <c r="LAZ89" s="190"/>
      <c r="LBA89" s="190"/>
      <c r="LBB89" s="190"/>
      <c r="LBC89" s="190"/>
      <c r="LBD89" s="190"/>
      <c r="LBE89" s="190"/>
      <c r="LBF89" s="190"/>
      <c r="LBG89" s="190"/>
      <c r="LBH89" s="190"/>
      <c r="LBI89" s="190"/>
      <c r="LBJ89" s="190"/>
      <c r="LBK89" s="190"/>
      <c r="LBL89" s="190"/>
      <c r="LBM89" s="190"/>
      <c r="LBN89" s="190"/>
      <c r="LBO89" s="190"/>
      <c r="LBP89" s="190"/>
      <c r="LBQ89" s="190"/>
      <c r="LBR89" s="190"/>
      <c r="LBS89" s="190"/>
      <c r="LBT89" s="190"/>
      <c r="LBU89" s="190"/>
      <c r="LBV89" s="190"/>
      <c r="LBW89" s="190"/>
      <c r="LBX89" s="190"/>
      <c r="LBY89" s="190"/>
      <c r="LBZ89" s="190"/>
      <c r="LCA89" s="190"/>
      <c r="LCB89" s="190"/>
      <c r="LCC89" s="190"/>
      <c r="LCD89" s="190"/>
      <c r="LCE89" s="190"/>
      <c r="LCF89" s="190"/>
      <c r="LCG89" s="190"/>
      <c r="LCH89" s="190"/>
      <c r="LCI89" s="190"/>
      <c r="LCJ89" s="190"/>
      <c r="LCK89" s="190"/>
      <c r="LCL89" s="190"/>
      <c r="LCM89" s="190"/>
      <c r="LCN89" s="190"/>
      <c r="LCO89" s="190"/>
      <c r="LCP89" s="190"/>
      <c r="LCQ89" s="190"/>
      <c r="LCR89" s="190"/>
      <c r="LCS89" s="190"/>
      <c r="LCT89" s="190"/>
      <c r="LCU89" s="190"/>
      <c r="LCV89" s="190"/>
      <c r="LCW89" s="190"/>
      <c r="LCX89" s="190"/>
      <c r="LCY89" s="190"/>
      <c r="LCZ89" s="190"/>
      <c r="LDA89" s="190"/>
      <c r="LDB89" s="190"/>
      <c r="LDC89" s="190"/>
      <c r="LDD89" s="190"/>
      <c r="LDE89" s="190"/>
      <c r="LDF89" s="190"/>
      <c r="LDG89" s="190"/>
      <c r="LDH89" s="190"/>
      <c r="LDI89" s="190"/>
      <c r="LDJ89" s="190"/>
      <c r="LDK89" s="190"/>
      <c r="LDL89" s="190"/>
      <c r="LDM89" s="190"/>
      <c r="LDN89" s="190"/>
      <c r="LDO89" s="190"/>
      <c r="LDP89" s="190"/>
      <c r="LDQ89" s="190"/>
      <c r="LDR89" s="190"/>
      <c r="LDS89" s="190"/>
      <c r="LDT89" s="190"/>
      <c r="LDU89" s="190"/>
      <c r="LDV89" s="190"/>
      <c r="LDW89" s="190"/>
      <c r="LDX89" s="190"/>
      <c r="LDY89" s="190"/>
      <c r="LDZ89" s="190"/>
      <c r="LEA89" s="190"/>
      <c r="LEB89" s="190"/>
      <c r="LEC89" s="190"/>
      <c r="LED89" s="190"/>
      <c r="LEE89" s="190"/>
      <c r="LEF89" s="190"/>
      <c r="LEG89" s="190"/>
      <c r="LEH89" s="190"/>
      <c r="LEI89" s="190"/>
      <c r="LEJ89" s="190"/>
      <c r="LEK89" s="190"/>
      <c r="LEL89" s="190"/>
      <c r="LEM89" s="190"/>
      <c r="LEN89" s="190"/>
      <c r="LEO89" s="190"/>
      <c r="LEP89" s="190"/>
      <c r="LEQ89" s="190"/>
      <c r="LER89" s="190"/>
      <c r="LES89" s="190"/>
      <c r="LET89" s="190"/>
      <c r="LEU89" s="190"/>
      <c r="LEV89" s="190"/>
      <c r="LEW89" s="190"/>
      <c r="LEX89" s="190"/>
      <c r="LEY89" s="190"/>
      <c r="LEZ89" s="190"/>
      <c r="LFA89" s="190"/>
      <c r="LFB89" s="190"/>
      <c r="LFC89" s="190"/>
      <c r="LFD89" s="190"/>
      <c r="LFE89" s="190"/>
      <c r="LFF89" s="190"/>
      <c r="LFG89" s="190"/>
      <c r="LFH89" s="190"/>
      <c r="LFI89" s="190"/>
      <c r="LFJ89" s="190"/>
      <c r="LFK89" s="190"/>
      <c r="LFL89" s="190"/>
      <c r="LFM89" s="190"/>
      <c r="LFN89" s="190"/>
      <c r="LFO89" s="190"/>
      <c r="LFP89" s="190"/>
      <c r="LFQ89" s="190"/>
      <c r="LFR89" s="190"/>
      <c r="LFS89" s="190"/>
      <c r="LFT89" s="190"/>
      <c r="LFU89" s="190"/>
      <c r="LFV89" s="190"/>
      <c r="LFW89" s="190"/>
      <c r="LFX89" s="190"/>
      <c r="LFY89" s="190"/>
      <c r="LFZ89" s="190"/>
      <c r="LGA89" s="190"/>
      <c r="LGB89" s="190"/>
      <c r="LGC89" s="190"/>
      <c r="LGD89" s="190"/>
      <c r="LGE89" s="190"/>
      <c r="LGF89" s="190"/>
      <c r="LGG89" s="190"/>
      <c r="LGH89" s="190"/>
      <c r="LGI89" s="190"/>
      <c r="LGJ89" s="190"/>
      <c r="LGK89" s="190"/>
      <c r="LGL89" s="190"/>
      <c r="LGM89" s="190"/>
      <c r="LGN89" s="190"/>
      <c r="LGO89" s="190"/>
      <c r="LGP89" s="190"/>
      <c r="LGQ89" s="190"/>
      <c r="LGR89" s="190"/>
      <c r="LGS89" s="190"/>
      <c r="LGT89" s="190"/>
      <c r="LGU89" s="190"/>
      <c r="LGV89" s="190"/>
      <c r="LGW89" s="190"/>
      <c r="LGX89" s="190"/>
      <c r="LGY89" s="190"/>
      <c r="LGZ89" s="190"/>
      <c r="LHA89" s="190"/>
      <c r="LHB89" s="190"/>
      <c r="LHC89" s="190"/>
      <c r="LHD89" s="190"/>
      <c r="LHE89" s="190"/>
      <c r="LHF89" s="190"/>
      <c r="LHG89" s="190"/>
      <c r="LHH89" s="190"/>
      <c r="LHI89" s="190"/>
      <c r="LHJ89" s="190"/>
      <c r="LHK89" s="190"/>
      <c r="LHL89" s="190"/>
      <c r="LHM89" s="190"/>
      <c r="LHN89" s="190"/>
      <c r="LHO89" s="190"/>
      <c r="LHP89" s="190"/>
      <c r="LHQ89" s="190"/>
      <c r="LHR89" s="190"/>
      <c r="LHS89" s="190"/>
      <c r="LHT89" s="190"/>
      <c r="LHU89" s="190"/>
      <c r="LHV89" s="190"/>
      <c r="LHW89" s="190"/>
      <c r="LHX89" s="190"/>
      <c r="LHY89" s="190"/>
      <c r="LHZ89" s="190"/>
      <c r="LIA89" s="190"/>
      <c r="LIB89" s="190"/>
      <c r="LIC89" s="190"/>
      <c r="LID89" s="190"/>
      <c r="LIE89" s="190"/>
      <c r="LIF89" s="190"/>
      <c r="LIG89" s="190"/>
      <c r="LIH89" s="190"/>
      <c r="LII89" s="190"/>
      <c r="LIJ89" s="190"/>
      <c r="LIK89" s="190"/>
      <c r="LIL89" s="190"/>
      <c r="LIM89" s="190"/>
      <c r="LIN89" s="190"/>
      <c r="LIO89" s="190"/>
      <c r="LIP89" s="190"/>
      <c r="LIQ89" s="190"/>
      <c r="LIR89" s="190"/>
      <c r="LIS89" s="190"/>
      <c r="LIT89" s="190"/>
      <c r="LIU89" s="190"/>
      <c r="LIV89" s="190"/>
      <c r="LIW89" s="190"/>
      <c r="LIX89" s="190"/>
      <c r="LIY89" s="190"/>
      <c r="LIZ89" s="190"/>
      <c r="LJA89" s="190"/>
      <c r="LJB89" s="190"/>
      <c r="LJC89" s="190"/>
      <c r="LJD89" s="190"/>
      <c r="LJE89" s="190"/>
      <c r="LJF89" s="190"/>
      <c r="LJG89" s="190"/>
      <c r="LJH89" s="190"/>
      <c r="LJI89" s="190"/>
      <c r="LJJ89" s="190"/>
      <c r="LJK89" s="190"/>
      <c r="LJL89" s="190"/>
      <c r="LJM89" s="190"/>
      <c r="LJN89" s="190"/>
      <c r="LJO89" s="190"/>
      <c r="LJP89" s="190"/>
      <c r="LJQ89" s="190"/>
      <c r="LJR89" s="190"/>
      <c r="LJS89" s="190"/>
      <c r="LJT89" s="190"/>
      <c r="LJU89" s="190"/>
      <c r="LJV89" s="190"/>
      <c r="LJW89" s="190"/>
      <c r="LJX89" s="190"/>
      <c r="LJY89" s="190"/>
      <c r="LJZ89" s="190"/>
      <c r="LKA89" s="190"/>
      <c r="LKB89" s="190"/>
      <c r="LKC89" s="190"/>
      <c r="LKD89" s="190"/>
      <c r="LKE89" s="190"/>
      <c r="LKF89" s="190"/>
      <c r="LKG89" s="190"/>
      <c r="LKH89" s="190"/>
      <c r="LKI89" s="190"/>
      <c r="LKJ89" s="190"/>
      <c r="LKK89" s="190"/>
      <c r="LKL89" s="190"/>
      <c r="LKM89" s="190"/>
      <c r="LKN89" s="190"/>
      <c r="LKO89" s="190"/>
      <c r="LKP89" s="190"/>
      <c r="LKQ89" s="190"/>
      <c r="LKR89" s="190"/>
      <c r="LKS89" s="190"/>
      <c r="LKT89" s="190"/>
      <c r="LKU89" s="190"/>
      <c r="LKV89" s="190"/>
      <c r="LKW89" s="190"/>
      <c r="LKX89" s="190"/>
      <c r="LKY89" s="190"/>
      <c r="LKZ89" s="190"/>
      <c r="LLA89" s="190"/>
      <c r="LLB89" s="190"/>
      <c r="LLC89" s="190"/>
      <c r="LLD89" s="190"/>
      <c r="LLE89" s="190"/>
      <c r="LLF89" s="190"/>
      <c r="LLG89" s="190"/>
      <c r="LLH89" s="190"/>
      <c r="LLI89" s="190"/>
      <c r="LLJ89" s="190"/>
      <c r="LLK89" s="190"/>
      <c r="LLL89" s="190"/>
      <c r="LLM89" s="190"/>
      <c r="LLN89" s="190"/>
      <c r="LLO89" s="190"/>
      <c r="LLP89" s="190"/>
      <c r="LLQ89" s="190"/>
      <c r="LLR89" s="190"/>
      <c r="LLS89" s="190"/>
      <c r="LLT89" s="190"/>
      <c r="LLU89" s="190"/>
      <c r="LLV89" s="190"/>
      <c r="LLW89" s="190"/>
      <c r="LLX89" s="190"/>
      <c r="LLY89" s="190"/>
      <c r="LLZ89" s="190"/>
      <c r="LMA89" s="190"/>
      <c r="LMB89" s="190"/>
      <c r="LMC89" s="190"/>
      <c r="LMD89" s="190"/>
      <c r="LME89" s="190"/>
      <c r="LMF89" s="190"/>
      <c r="LMG89" s="190"/>
      <c r="LMH89" s="190"/>
      <c r="LMI89" s="190"/>
      <c r="LMJ89" s="190"/>
      <c r="LMK89" s="190"/>
      <c r="LML89" s="190"/>
      <c r="LMM89" s="190"/>
      <c r="LMN89" s="190"/>
      <c r="LMO89" s="190"/>
      <c r="LMP89" s="190"/>
      <c r="LMQ89" s="190"/>
      <c r="LMR89" s="190"/>
      <c r="LMS89" s="190"/>
      <c r="LMT89" s="190"/>
      <c r="LMU89" s="190"/>
      <c r="LMV89" s="190"/>
      <c r="LMW89" s="190"/>
      <c r="LMX89" s="190"/>
      <c r="LMY89" s="190"/>
      <c r="LMZ89" s="190"/>
      <c r="LNA89" s="190"/>
      <c r="LNB89" s="190"/>
      <c r="LNC89" s="190"/>
      <c r="LND89" s="190"/>
      <c r="LNE89" s="190"/>
      <c r="LNF89" s="190"/>
      <c r="LNG89" s="190"/>
      <c r="LNH89" s="190"/>
      <c r="LNI89" s="190"/>
      <c r="LNJ89" s="190"/>
      <c r="LNK89" s="190"/>
      <c r="LNL89" s="190"/>
      <c r="LNM89" s="190"/>
      <c r="LNN89" s="190"/>
      <c r="LNO89" s="190"/>
      <c r="LNP89" s="190"/>
      <c r="LNQ89" s="190"/>
      <c r="LNR89" s="190"/>
      <c r="LNS89" s="190"/>
      <c r="LNT89" s="190"/>
      <c r="LNU89" s="190"/>
      <c r="LNV89" s="190"/>
      <c r="LNW89" s="190"/>
      <c r="LNX89" s="190"/>
      <c r="LNY89" s="190"/>
      <c r="LNZ89" s="190"/>
      <c r="LOA89" s="190"/>
      <c r="LOB89" s="190"/>
      <c r="LOC89" s="190"/>
      <c r="LOD89" s="190"/>
      <c r="LOE89" s="190"/>
      <c r="LOF89" s="190"/>
      <c r="LOG89" s="190"/>
      <c r="LOH89" s="190"/>
      <c r="LOI89" s="190"/>
      <c r="LOJ89" s="190"/>
      <c r="LOK89" s="190"/>
      <c r="LOL89" s="190"/>
      <c r="LOM89" s="190"/>
      <c r="LON89" s="190"/>
      <c r="LOO89" s="190"/>
      <c r="LOP89" s="190"/>
      <c r="LOQ89" s="190"/>
      <c r="LOR89" s="190"/>
      <c r="LOS89" s="190"/>
      <c r="LOT89" s="190"/>
      <c r="LOU89" s="190"/>
      <c r="LOV89" s="190"/>
      <c r="LOW89" s="190"/>
      <c r="LOX89" s="190"/>
      <c r="LOY89" s="190"/>
      <c r="LOZ89" s="190"/>
      <c r="LPA89" s="190"/>
      <c r="LPB89" s="190"/>
      <c r="LPC89" s="190"/>
      <c r="LPD89" s="190"/>
      <c r="LPE89" s="190"/>
      <c r="LPF89" s="190"/>
      <c r="LPG89" s="190"/>
      <c r="LPH89" s="190"/>
      <c r="LPI89" s="190"/>
      <c r="LPJ89" s="190"/>
      <c r="LPK89" s="190"/>
      <c r="LPL89" s="190"/>
      <c r="LPM89" s="190"/>
      <c r="LPN89" s="190"/>
      <c r="LPO89" s="190"/>
      <c r="LPP89" s="190"/>
      <c r="LPQ89" s="190"/>
      <c r="LPR89" s="190"/>
      <c r="LPS89" s="190"/>
      <c r="LPT89" s="190"/>
      <c r="LPU89" s="190"/>
      <c r="LPV89" s="190"/>
      <c r="LPW89" s="190"/>
      <c r="LPX89" s="190"/>
      <c r="LPY89" s="190"/>
      <c r="LPZ89" s="190"/>
      <c r="LQA89" s="190"/>
      <c r="LQB89" s="190"/>
      <c r="LQC89" s="190"/>
      <c r="LQD89" s="190"/>
      <c r="LQE89" s="190"/>
      <c r="LQF89" s="190"/>
      <c r="LQG89" s="190"/>
      <c r="LQH89" s="190"/>
      <c r="LQI89" s="190"/>
      <c r="LQJ89" s="190"/>
      <c r="LQK89" s="190"/>
      <c r="LQL89" s="190"/>
      <c r="LQM89" s="190"/>
      <c r="LQN89" s="190"/>
      <c r="LQO89" s="190"/>
      <c r="LQP89" s="190"/>
      <c r="LQQ89" s="190"/>
      <c r="LQR89" s="190"/>
      <c r="LQS89" s="190"/>
      <c r="LQT89" s="190"/>
      <c r="LQU89" s="190"/>
      <c r="LQV89" s="190"/>
      <c r="LQW89" s="190"/>
      <c r="LQX89" s="190"/>
      <c r="LQY89" s="190"/>
      <c r="LQZ89" s="190"/>
      <c r="LRA89" s="190"/>
      <c r="LRB89" s="190"/>
      <c r="LRC89" s="190"/>
      <c r="LRD89" s="190"/>
      <c r="LRE89" s="190"/>
      <c r="LRF89" s="190"/>
      <c r="LRG89" s="190"/>
      <c r="LRH89" s="190"/>
      <c r="LRI89" s="190"/>
      <c r="LRJ89" s="190"/>
      <c r="LRK89" s="190"/>
      <c r="LRL89" s="190"/>
      <c r="LRM89" s="190"/>
      <c r="LRN89" s="190"/>
      <c r="LRO89" s="190"/>
      <c r="LRP89" s="190"/>
      <c r="LRQ89" s="190"/>
      <c r="LRR89" s="190"/>
      <c r="LRS89" s="190"/>
      <c r="LRT89" s="190"/>
      <c r="LRU89" s="190"/>
      <c r="LRV89" s="190"/>
      <c r="LRW89" s="190"/>
      <c r="LRX89" s="190"/>
      <c r="LRY89" s="190"/>
      <c r="LRZ89" s="190"/>
      <c r="LSA89" s="190"/>
      <c r="LSB89" s="190"/>
      <c r="LSC89" s="190"/>
      <c r="LSD89" s="190"/>
      <c r="LSE89" s="190"/>
      <c r="LSF89" s="190"/>
      <c r="LSG89" s="190"/>
      <c r="LSH89" s="190"/>
      <c r="LSI89" s="190"/>
      <c r="LSJ89" s="190"/>
      <c r="LSK89" s="190"/>
      <c r="LSL89" s="190"/>
      <c r="LSM89" s="190"/>
      <c r="LSN89" s="190"/>
      <c r="LSO89" s="190"/>
      <c r="LSP89" s="190"/>
      <c r="LSQ89" s="190"/>
      <c r="LSR89" s="190"/>
      <c r="LSS89" s="190"/>
      <c r="LST89" s="190"/>
      <c r="LSU89" s="190"/>
      <c r="LSV89" s="190"/>
      <c r="LSW89" s="190"/>
      <c r="LSX89" s="190"/>
      <c r="LSY89" s="190"/>
      <c r="LSZ89" s="190"/>
      <c r="LTA89" s="190"/>
      <c r="LTB89" s="190"/>
      <c r="LTC89" s="190"/>
      <c r="LTD89" s="190"/>
      <c r="LTE89" s="190"/>
      <c r="LTF89" s="190"/>
      <c r="LTG89" s="190"/>
      <c r="LTH89" s="190"/>
      <c r="LTI89" s="190"/>
      <c r="LTJ89" s="190"/>
      <c r="LTK89" s="190"/>
      <c r="LTL89" s="190"/>
      <c r="LTM89" s="190"/>
      <c r="LTN89" s="190"/>
      <c r="LTO89" s="190"/>
      <c r="LTP89" s="190"/>
      <c r="LTQ89" s="190"/>
      <c r="LTR89" s="190"/>
      <c r="LTS89" s="190"/>
      <c r="LTT89" s="190"/>
      <c r="LTU89" s="190"/>
      <c r="LTV89" s="190"/>
      <c r="LTW89" s="190"/>
      <c r="LTX89" s="190"/>
      <c r="LTY89" s="190"/>
      <c r="LTZ89" s="190"/>
      <c r="LUA89" s="190"/>
      <c r="LUB89" s="190"/>
      <c r="LUC89" s="190"/>
      <c r="LUD89" s="190"/>
      <c r="LUE89" s="190"/>
      <c r="LUF89" s="190"/>
      <c r="LUG89" s="190"/>
      <c r="LUH89" s="190"/>
      <c r="LUI89" s="190"/>
      <c r="LUJ89" s="190"/>
      <c r="LUK89" s="190"/>
      <c r="LUL89" s="190"/>
      <c r="LUM89" s="190"/>
      <c r="LUN89" s="190"/>
      <c r="LUO89" s="190"/>
      <c r="LUP89" s="190"/>
      <c r="LUQ89" s="190"/>
      <c r="LUR89" s="190"/>
      <c r="LUS89" s="190"/>
      <c r="LUT89" s="190"/>
      <c r="LUU89" s="190"/>
      <c r="LUV89" s="190"/>
      <c r="LUW89" s="190"/>
      <c r="LUX89" s="190"/>
      <c r="LUY89" s="190"/>
      <c r="LUZ89" s="190"/>
      <c r="LVA89" s="190"/>
      <c r="LVB89" s="190"/>
      <c r="LVC89" s="190"/>
      <c r="LVD89" s="190"/>
      <c r="LVE89" s="190"/>
      <c r="LVF89" s="190"/>
      <c r="LVG89" s="190"/>
      <c r="LVH89" s="190"/>
      <c r="LVI89" s="190"/>
      <c r="LVJ89" s="190"/>
      <c r="LVK89" s="190"/>
      <c r="LVL89" s="190"/>
      <c r="LVM89" s="190"/>
      <c r="LVN89" s="190"/>
      <c r="LVO89" s="190"/>
      <c r="LVP89" s="190"/>
      <c r="LVQ89" s="190"/>
      <c r="LVR89" s="190"/>
      <c r="LVS89" s="190"/>
      <c r="LVT89" s="190"/>
      <c r="LVU89" s="190"/>
      <c r="LVV89" s="190"/>
      <c r="LVW89" s="190"/>
      <c r="LVX89" s="190"/>
      <c r="LVY89" s="190"/>
      <c r="LVZ89" s="190"/>
      <c r="LWA89" s="190"/>
      <c r="LWB89" s="190"/>
      <c r="LWC89" s="190"/>
      <c r="LWD89" s="190"/>
      <c r="LWE89" s="190"/>
      <c r="LWF89" s="190"/>
      <c r="LWG89" s="190"/>
      <c r="LWH89" s="190"/>
      <c r="LWI89" s="190"/>
      <c r="LWJ89" s="190"/>
      <c r="LWK89" s="190"/>
      <c r="LWL89" s="190"/>
      <c r="LWM89" s="190"/>
      <c r="LWN89" s="190"/>
      <c r="LWO89" s="190"/>
      <c r="LWP89" s="190"/>
      <c r="LWQ89" s="190"/>
      <c r="LWR89" s="190"/>
      <c r="LWS89" s="190"/>
      <c r="LWT89" s="190"/>
      <c r="LWU89" s="190"/>
      <c r="LWV89" s="190"/>
      <c r="LWW89" s="190"/>
      <c r="LWX89" s="190"/>
      <c r="LWY89" s="190"/>
      <c r="LWZ89" s="190"/>
      <c r="LXA89" s="190"/>
      <c r="LXB89" s="190"/>
      <c r="LXC89" s="190"/>
      <c r="LXD89" s="190"/>
      <c r="LXE89" s="190"/>
      <c r="LXF89" s="190"/>
      <c r="LXG89" s="190"/>
      <c r="LXH89" s="190"/>
      <c r="LXI89" s="190"/>
      <c r="LXJ89" s="190"/>
      <c r="LXK89" s="190"/>
      <c r="LXL89" s="190"/>
      <c r="LXM89" s="190"/>
      <c r="LXN89" s="190"/>
      <c r="LXO89" s="190"/>
      <c r="LXP89" s="190"/>
      <c r="LXQ89" s="190"/>
      <c r="LXR89" s="190"/>
      <c r="LXS89" s="190"/>
      <c r="LXT89" s="190"/>
      <c r="LXU89" s="190"/>
      <c r="LXV89" s="190"/>
      <c r="LXW89" s="190"/>
      <c r="LXX89" s="190"/>
      <c r="LXY89" s="190"/>
      <c r="LXZ89" s="190"/>
      <c r="LYA89" s="190"/>
      <c r="LYB89" s="190"/>
      <c r="LYC89" s="190"/>
      <c r="LYD89" s="190"/>
      <c r="LYE89" s="190"/>
      <c r="LYF89" s="190"/>
      <c r="LYG89" s="190"/>
      <c r="LYH89" s="190"/>
      <c r="LYI89" s="190"/>
      <c r="LYJ89" s="190"/>
      <c r="LYK89" s="190"/>
      <c r="LYL89" s="190"/>
      <c r="LYM89" s="190"/>
      <c r="LYN89" s="190"/>
      <c r="LYO89" s="190"/>
      <c r="LYP89" s="190"/>
      <c r="LYQ89" s="190"/>
      <c r="LYR89" s="190"/>
      <c r="LYS89" s="190"/>
      <c r="LYT89" s="190"/>
      <c r="LYU89" s="190"/>
      <c r="LYV89" s="190"/>
      <c r="LYW89" s="190"/>
      <c r="LYX89" s="190"/>
      <c r="LYY89" s="190"/>
      <c r="LYZ89" s="190"/>
      <c r="LZA89" s="190"/>
      <c r="LZB89" s="190"/>
      <c r="LZC89" s="190"/>
      <c r="LZD89" s="190"/>
      <c r="LZE89" s="190"/>
      <c r="LZF89" s="190"/>
      <c r="LZG89" s="190"/>
      <c r="LZH89" s="190"/>
      <c r="LZI89" s="190"/>
      <c r="LZJ89" s="190"/>
      <c r="LZK89" s="190"/>
      <c r="LZL89" s="190"/>
      <c r="LZM89" s="190"/>
      <c r="LZN89" s="190"/>
      <c r="LZO89" s="190"/>
      <c r="LZP89" s="190"/>
      <c r="LZQ89" s="190"/>
      <c r="LZR89" s="190"/>
      <c r="LZS89" s="190"/>
      <c r="LZT89" s="190"/>
      <c r="LZU89" s="190"/>
      <c r="LZV89" s="190"/>
      <c r="LZW89" s="190"/>
      <c r="LZX89" s="190"/>
      <c r="LZY89" s="190"/>
      <c r="LZZ89" s="190"/>
      <c r="MAA89" s="190"/>
      <c r="MAB89" s="190"/>
      <c r="MAC89" s="190"/>
      <c r="MAD89" s="190"/>
      <c r="MAE89" s="190"/>
      <c r="MAF89" s="190"/>
      <c r="MAG89" s="190"/>
      <c r="MAH89" s="190"/>
      <c r="MAI89" s="190"/>
      <c r="MAJ89" s="190"/>
      <c r="MAK89" s="190"/>
      <c r="MAL89" s="190"/>
      <c r="MAM89" s="190"/>
      <c r="MAN89" s="190"/>
      <c r="MAO89" s="190"/>
      <c r="MAP89" s="190"/>
      <c r="MAQ89" s="190"/>
      <c r="MAR89" s="190"/>
      <c r="MAS89" s="190"/>
      <c r="MAT89" s="190"/>
      <c r="MAU89" s="190"/>
      <c r="MAV89" s="190"/>
      <c r="MAW89" s="190"/>
      <c r="MAX89" s="190"/>
      <c r="MAY89" s="190"/>
      <c r="MAZ89" s="190"/>
      <c r="MBA89" s="190"/>
      <c r="MBB89" s="190"/>
      <c r="MBC89" s="190"/>
      <c r="MBD89" s="190"/>
      <c r="MBE89" s="190"/>
      <c r="MBF89" s="190"/>
      <c r="MBG89" s="190"/>
      <c r="MBH89" s="190"/>
      <c r="MBI89" s="190"/>
      <c r="MBJ89" s="190"/>
      <c r="MBK89" s="190"/>
      <c r="MBL89" s="190"/>
      <c r="MBM89" s="190"/>
      <c r="MBN89" s="190"/>
      <c r="MBO89" s="190"/>
      <c r="MBP89" s="190"/>
      <c r="MBQ89" s="190"/>
      <c r="MBR89" s="190"/>
      <c r="MBS89" s="190"/>
      <c r="MBT89" s="190"/>
      <c r="MBU89" s="190"/>
      <c r="MBV89" s="190"/>
      <c r="MBW89" s="190"/>
      <c r="MBX89" s="190"/>
      <c r="MBY89" s="190"/>
      <c r="MBZ89" s="190"/>
      <c r="MCA89" s="190"/>
      <c r="MCB89" s="190"/>
      <c r="MCC89" s="190"/>
      <c r="MCD89" s="190"/>
      <c r="MCE89" s="190"/>
      <c r="MCF89" s="190"/>
      <c r="MCG89" s="190"/>
      <c r="MCH89" s="190"/>
      <c r="MCI89" s="190"/>
      <c r="MCJ89" s="190"/>
      <c r="MCK89" s="190"/>
      <c r="MCL89" s="190"/>
      <c r="MCM89" s="190"/>
      <c r="MCN89" s="190"/>
      <c r="MCO89" s="190"/>
      <c r="MCP89" s="190"/>
      <c r="MCQ89" s="190"/>
      <c r="MCR89" s="190"/>
      <c r="MCS89" s="190"/>
      <c r="MCT89" s="190"/>
      <c r="MCU89" s="190"/>
      <c r="MCV89" s="190"/>
      <c r="MCW89" s="190"/>
      <c r="MCX89" s="190"/>
      <c r="MCY89" s="190"/>
      <c r="MCZ89" s="190"/>
      <c r="MDA89" s="190"/>
      <c r="MDB89" s="190"/>
      <c r="MDC89" s="190"/>
      <c r="MDD89" s="190"/>
      <c r="MDE89" s="190"/>
      <c r="MDF89" s="190"/>
      <c r="MDG89" s="190"/>
      <c r="MDH89" s="190"/>
      <c r="MDI89" s="190"/>
      <c r="MDJ89" s="190"/>
      <c r="MDK89" s="190"/>
      <c r="MDL89" s="190"/>
      <c r="MDM89" s="190"/>
      <c r="MDN89" s="190"/>
      <c r="MDO89" s="190"/>
      <c r="MDP89" s="190"/>
      <c r="MDQ89" s="190"/>
      <c r="MDR89" s="190"/>
      <c r="MDS89" s="190"/>
      <c r="MDT89" s="190"/>
      <c r="MDU89" s="190"/>
      <c r="MDV89" s="190"/>
      <c r="MDW89" s="190"/>
      <c r="MDX89" s="190"/>
      <c r="MDY89" s="190"/>
      <c r="MDZ89" s="190"/>
      <c r="MEA89" s="190"/>
      <c r="MEB89" s="190"/>
      <c r="MEC89" s="190"/>
      <c r="MED89" s="190"/>
      <c r="MEE89" s="190"/>
      <c r="MEF89" s="190"/>
      <c r="MEG89" s="190"/>
      <c r="MEH89" s="190"/>
      <c r="MEI89" s="190"/>
      <c r="MEJ89" s="190"/>
      <c r="MEK89" s="190"/>
      <c r="MEL89" s="190"/>
      <c r="MEM89" s="190"/>
      <c r="MEN89" s="190"/>
      <c r="MEO89" s="190"/>
      <c r="MEP89" s="190"/>
      <c r="MEQ89" s="190"/>
      <c r="MER89" s="190"/>
      <c r="MES89" s="190"/>
      <c r="MET89" s="190"/>
      <c r="MEU89" s="190"/>
      <c r="MEV89" s="190"/>
      <c r="MEW89" s="190"/>
      <c r="MEX89" s="190"/>
      <c r="MEY89" s="190"/>
      <c r="MEZ89" s="190"/>
      <c r="MFA89" s="190"/>
      <c r="MFB89" s="190"/>
      <c r="MFC89" s="190"/>
      <c r="MFD89" s="190"/>
      <c r="MFE89" s="190"/>
      <c r="MFF89" s="190"/>
      <c r="MFG89" s="190"/>
      <c r="MFH89" s="190"/>
      <c r="MFI89" s="190"/>
      <c r="MFJ89" s="190"/>
      <c r="MFK89" s="190"/>
      <c r="MFL89" s="190"/>
      <c r="MFM89" s="190"/>
      <c r="MFN89" s="190"/>
      <c r="MFO89" s="190"/>
      <c r="MFP89" s="190"/>
      <c r="MFQ89" s="190"/>
      <c r="MFR89" s="190"/>
      <c r="MFS89" s="190"/>
      <c r="MFT89" s="190"/>
      <c r="MFU89" s="190"/>
      <c r="MFV89" s="190"/>
      <c r="MFW89" s="190"/>
      <c r="MFX89" s="190"/>
      <c r="MFY89" s="190"/>
      <c r="MFZ89" s="190"/>
      <c r="MGA89" s="190"/>
      <c r="MGB89" s="190"/>
      <c r="MGC89" s="190"/>
      <c r="MGD89" s="190"/>
      <c r="MGE89" s="190"/>
      <c r="MGF89" s="190"/>
      <c r="MGG89" s="190"/>
      <c r="MGH89" s="190"/>
      <c r="MGI89" s="190"/>
      <c r="MGJ89" s="190"/>
      <c r="MGK89" s="190"/>
      <c r="MGL89" s="190"/>
      <c r="MGM89" s="190"/>
      <c r="MGN89" s="190"/>
      <c r="MGO89" s="190"/>
      <c r="MGP89" s="190"/>
      <c r="MGQ89" s="190"/>
      <c r="MGR89" s="190"/>
      <c r="MGS89" s="190"/>
      <c r="MGT89" s="190"/>
      <c r="MGU89" s="190"/>
      <c r="MGV89" s="190"/>
      <c r="MGW89" s="190"/>
      <c r="MGX89" s="190"/>
      <c r="MGY89" s="190"/>
      <c r="MGZ89" s="190"/>
      <c r="MHA89" s="190"/>
      <c r="MHB89" s="190"/>
      <c r="MHC89" s="190"/>
      <c r="MHD89" s="190"/>
      <c r="MHE89" s="190"/>
      <c r="MHF89" s="190"/>
      <c r="MHG89" s="190"/>
      <c r="MHH89" s="190"/>
      <c r="MHI89" s="190"/>
      <c r="MHJ89" s="190"/>
      <c r="MHK89" s="190"/>
      <c r="MHL89" s="190"/>
      <c r="MHM89" s="190"/>
      <c r="MHN89" s="190"/>
      <c r="MHO89" s="190"/>
      <c r="MHP89" s="190"/>
      <c r="MHQ89" s="190"/>
      <c r="MHR89" s="190"/>
      <c r="MHS89" s="190"/>
      <c r="MHT89" s="190"/>
      <c r="MHU89" s="190"/>
      <c r="MHV89" s="190"/>
      <c r="MHW89" s="190"/>
      <c r="MHX89" s="190"/>
      <c r="MHY89" s="190"/>
      <c r="MHZ89" s="190"/>
      <c r="MIA89" s="190"/>
      <c r="MIB89" s="190"/>
      <c r="MIC89" s="190"/>
      <c r="MID89" s="190"/>
      <c r="MIE89" s="190"/>
      <c r="MIF89" s="190"/>
      <c r="MIG89" s="190"/>
      <c r="MIH89" s="190"/>
      <c r="MII89" s="190"/>
      <c r="MIJ89" s="190"/>
      <c r="MIK89" s="190"/>
      <c r="MIL89" s="190"/>
      <c r="MIM89" s="190"/>
      <c r="MIN89" s="190"/>
      <c r="MIO89" s="190"/>
      <c r="MIP89" s="190"/>
      <c r="MIQ89" s="190"/>
      <c r="MIR89" s="190"/>
      <c r="MIS89" s="190"/>
      <c r="MIT89" s="190"/>
      <c r="MIU89" s="190"/>
      <c r="MIV89" s="190"/>
      <c r="MIW89" s="190"/>
      <c r="MIX89" s="190"/>
      <c r="MIY89" s="190"/>
      <c r="MIZ89" s="190"/>
      <c r="MJA89" s="190"/>
      <c r="MJB89" s="190"/>
      <c r="MJC89" s="190"/>
      <c r="MJD89" s="190"/>
      <c r="MJE89" s="190"/>
      <c r="MJF89" s="190"/>
      <c r="MJG89" s="190"/>
      <c r="MJH89" s="190"/>
      <c r="MJI89" s="190"/>
      <c r="MJJ89" s="190"/>
      <c r="MJK89" s="190"/>
      <c r="MJL89" s="190"/>
      <c r="MJM89" s="190"/>
      <c r="MJN89" s="190"/>
      <c r="MJO89" s="190"/>
      <c r="MJP89" s="190"/>
      <c r="MJQ89" s="190"/>
      <c r="MJR89" s="190"/>
      <c r="MJS89" s="190"/>
      <c r="MJT89" s="190"/>
      <c r="MJU89" s="190"/>
      <c r="MJV89" s="190"/>
      <c r="MJW89" s="190"/>
      <c r="MJX89" s="190"/>
      <c r="MJY89" s="190"/>
      <c r="MJZ89" s="190"/>
      <c r="MKA89" s="190"/>
      <c r="MKB89" s="190"/>
      <c r="MKC89" s="190"/>
      <c r="MKD89" s="190"/>
      <c r="MKE89" s="190"/>
      <c r="MKF89" s="190"/>
      <c r="MKG89" s="190"/>
      <c r="MKH89" s="190"/>
      <c r="MKI89" s="190"/>
      <c r="MKJ89" s="190"/>
      <c r="MKK89" s="190"/>
      <c r="MKL89" s="190"/>
      <c r="MKM89" s="190"/>
      <c r="MKN89" s="190"/>
      <c r="MKO89" s="190"/>
      <c r="MKP89" s="190"/>
      <c r="MKQ89" s="190"/>
      <c r="MKR89" s="190"/>
      <c r="MKS89" s="190"/>
      <c r="MKT89" s="190"/>
      <c r="MKU89" s="190"/>
      <c r="MKV89" s="190"/>
      <c r="MKW89" s="190"/>
      <c r="MKX89" s="190"/>
      <c r="MKY89" s="190"/>
      <c r="MKZ89" s="190"/>
      <c r="MLA89" s="190"/>
      <c r="MLB89" s="190"/>
      <c r="MLC89" s="190"/>
      <c r="MLD89" s="190"/>
      <c r="MLE89" s="190"/>
      <c r="MLF89" s="190"/>
      <c r="MLG89" s="190"/>
      <c r="MLH89" s="190"/>
      <c r="MLI89" s="190"/>
      <c r="MLJ89" s="190"/>
      <c r="MLK89" s="190"/>
      <c r="MLL89" s="190"/>
      <c r="MLM89" s="190"/>
      <c r="MLN89" s="190"/>
      <c r="MLO89" s="190"/>
      <c r="MLP89" s="190"/>
      <c r="MLQ89" s="190"/>
      <c r="MLR89" s="190"/>
      <c r="MLS89" s="190"/>
      <c r="MLT89" s="190"/>
      <c r="MLU89" s="190"/>
      <c r="MLV89" s="190"/>
      <c r="MLW89" s="190"/>
      <c r="MLX89" s="190"/>
      <c r="MLY89" s="190"/>
      <c r="MLZ89" s="190"/>
      <c r="MMA89" s="190"/>
      <c r="MMB89" s="190"/>
      <c r="MMC89" s="190"/>
      <c r="MMD89" s="190"/>
      <c r="MME89" s="190"/>
      <c r="MMF89" s="190"/>
      <c r="MMG89" s="190"/>
      <c r="MMH89" s="190"/>
      <c r="MMI89" s="190"/>
      <c r="MMJ89" s="190"/>
      <c r="MMK89" s="190"/>
      <c r="MML89" s="190"/>
      <c r="MMM89" s="190"/>
      <c r="MMN89" s="190"/>
      <c r="MMO89" s="190"/>
      <c r="MMP89" s="190"/>
      <c r="MMQ89" s="190"/>
      <c r="MMR89" s="190"/>
      <c r="MMS89" s="190"/>
      <c r="MMT89" s="190"/>
      <c r="MMU89" s="190"/>
      <c r="MMV89" s="190"/>
      <c r="MMW89" s="190"/>
      <c r="MMX89" s="190"/>
      <c r="MMY89" s="190"/>
      <c r="MMZ89" s="190"/>
      <c r="MNA89" s="190"/>
      <c r="MNB89" s="190"/>
      <c r="MNC89" s="190"/>
      <c r="MND89" s="190"/>
      <c r="MNE89" s="190"/>
      <c r="MNF89" s="190"/>
      <c r="MNG89" s="190"/>
      <c r="MNH89" s="190"/>
      <c r="MNI89" s="190"/>
      <c r="MNJ89" s="190"/>
      <c r="MNK89" s="190"/>
      <c r="MNL89" s="190"/>
      <c r="MNM89" s="190"/>
      <c r="MNN89" s="190"/>
      <c r="MNO89" s="190"/>
      <c r="MNP89" s="190"/>
      <c r="MNQ89" s="190"/>
      <c r="MNR89" s="190"/>
      <c r="MNS89" s="190"/>
      <c r="MNT89" s="190"/>
      <c r="MNU89" s="190"/>
      <c r="MNV89" s="190"/>
      <c r="MNW89" s="190"/>
      <c r="MNX89" s="190"/>
      <c r="MNY89" s="190"/>
      <c r="MNZ89" s="190"/>
      <c r="MOA89" s="190"/>
      <c r="MOB89" s="190"/>
      <c r="MOC89" s="190"/>
      <c r="MOD89" s="190"/>
      <c r="MOE89" s="190"/>
      <c r="MOF89" s="190"/>
      <c r="MOG89" s="190"/>
      <c r="MOH89" s="190"/>
      <c r="MOI89" s="190"/>
      <c r="MOJ89" s="190"/>
      <c r="MOK89" s="190"/>
      <c r="MOL89" s="190"/>
      <c r="MOM89" s="190"/>
      <c r="MON89" s="190"/>
      <c r="MOO89" s="190"/>
      <c r="MOP89" s="190"/>
      <c r="MOQ89" s="190"/>
      <c r="MOR89" s="190"/>
      <c r="MOS89" s="190"/>
      <c r="MOT89" s="190"/>
      <c r="MOU89" s="190"/>
      <c r="MOV89" s="190"/>
      <c r="MOW89" s="190"/>
      <c r="MOX89" s="190"/>
      <c r="MOY89" s="190"/>
      <c r="MOZ89" s="190"/>
      <c r="MPA89" s="190"/>
      <c r="MPB89" s="190"/>
      <c r="MPC89" s="190"/>
      <c r="MPD89" s="190"/>
      <c r="MPE89" s="190"/>
      <c r="MPF89" s="190"/>
      <c r="MPG89" s="190"/>
      <c r="MPH89" s="190"/>
      <c r="MPI89" s="190"/>
      <c r="MPJ89" s="190"/>
      <c r="MPK89" s="190"/>
      <c r="MPL89" s="190"/>
      <c r="MPM89" s="190"/>
      <c r="MPN89" s="190"/>
      <c r="MPO89" s="190"/>
      <c r="MPP89" s="190"/>
      <c r="MPQ89" s="190"/>
      <c r="MPR89" s="190"/>
      <c r="MPS89" s="190"/>
      <c r="MPT89" s="190"/>
      <c r="MPU89" s="190"/>
      <c r="MPV89" s="190"/>
      <c r="MPW89" s="190"/>
      <c r="MPX89" s="190"/>
      <c r="MPY89" s="190"/>
      <c r="MPZ89" s="190"/>
      <c r="MQA89" s="190"/>
      <c r="MQB89" s="190"/>
      <c r="MQC89" s="190"/>
      <c r="MQD89" s="190"/>
      <c r="MQE89" s="190"/>
      <c r="MQF89" s="190"/>
      <c r="MQG89" s="190"/>
      <c r="MQH89" s="190"/>
      <c r="MQI89" s="190"/>
      <c r="MQJ89" s="190"/>
      <c r="MQK89" s="190"/>
      <c r="MQL89" s="190"/>
      <c r="MQM89" s="190"/>
      <c r="MQN89" s="190"/>
      <c r="MQO89" s="190"/>
      <c r="MQP89" s="190"/>
      <c r="MQQ89" s="190"/>
      <c r="MQR89" s="190"/>
      <c r="MQS89" s="190"/>
      <c r="MQT89" s="190"/>
      <c r="MQU89" s="190"/>
      <c r="MQV89" s="190"/>
      <c r="MQW89" s="190"/>
      <c r="MQX89" s="190"/>
      <c r="MQY89" s="190"/>
      <c r="MQZ89" s="190"/>
      <c r="MRA89" s="190"/>
      <c r="MRB89" s="190"/>
      <c r="MRC89" s="190"/>
      <c r="MRD89" s="190"/>
      <c r="MRE89" s="190"/>
      <c r="MRF89" s="190"/>
      <c r="MRG89" s="190"/>
      <c r="MRH89" s="190"/>
      <c r="MRI89" s="190"/>
      <c r="MRJ89" s="190"/>
      <c r="MRK89" s="190"/>
      <c r="MRL89" s="190"/>
      <c r="MRM89" s="190"/>
      <c r="MRN89" s="190"/>
      <c r="MRO89" s="190"/>
      <c r="MRP89" s="190"/>
      <c r="MRQ89" s="190"/>
      <c r="MRR89" s="190"/>
      <c r="MRS89" s="190"/>
      <c r="MRT89" s="190"/>
      <c r="MRU89" s="190"/>
      <c r="MRV89" s="190"/>
      <c r="MRW89" s="190"/>
      <c r="MRX89" s="190"/>
      <c r="MRY89" s="190"/>
      <c r="MRZ89" s="190"/>
      <c r="MSA89" s="190"/>
      <c r="MSB89" s="190"/>
      <c r="MSC89" s="190"/>
      <c r="MSD89" s="190"/>
      <c r="MSE89" s="190"/>
      <c r="MSF89" s="190"/>
      <c r="MSG89" s="190"/>
      <c r="MSH89" s="190"/>
      <c r="MSI89" s="190"/>
      <c r="MSJ89" s="190"/>
      <c r="MSK89" s="190"/>
      <c r="MSL89" s="190"/>
      <c r="MSM89" s="190"/>
      <c r="MSN89" s="190"/>
      <c r="MSO89" s="190"/>
      <c r="MSP89" s="190"/>
      <c r="MSQ89" s="190"/>
      <c r="MSR89" s="190"/>
      <c r="MSS89" s="190"/>
      <c r="MST89" s="190"/>
      <c r="MSU89" s="190"/>
      <c r="MSV89" s="190"/>
      <c r="MSW89" s="190"/>
      <c r="MSX89" s="190"/>
      <c r="MSY89" s="190"/>
      <c r="MSZ89" s="190"/>
      <c r="MTA89" s="190"/>
      <c r="MTB89" s="190"/>
      <c r="MTC89" s="190"/>
      <c r="MTD89" s="190"/>
      <c r="MTE89" s="190"/>
      <c r="MTF89" s="190"/>
      <c r="MTG89" s="190"/>
      <c r="MTH89" s="190"/>
      <c r="MTI89" s="190"/>
      <c r="MTJ89" s="190"/>
      <c r="MTK89" s="190"/>
      <c r="MTL89" s="190"/>
      <c r="MTM89" s="190"/>
      <c r="MTN89" s="190"/>
      <c r="MTO89" s="190"/>
      <c r="MTP89" s="190"/>
      <c r="MTQ89" s="190"/>
      <c r="MTR89" s="190"/>
      <c r="MTS89" s="190"/>
      <c r="MTT89" s="190"/>
      <c r="MTU89" s="190"/>
      <c r="MTV89" s="190"/>
      <c r="MTW89" s="190"/>
      <c r="MTX89" s="190"/>
      <c r="MTY89" s="190"/>
      <c r="MTZ89" s="190"/>
      <c r="MUA89" s="190"/>
      <c r="MUB89" s="190"/>
      <c r="MUC89" s="190"/>
      <c r="MUD89" s="190"/>
      <c r="MUE89" s="190"/>
      <c r="MUF89" s="190"/>
      <c r="MUG89" s="190"/>
      <c r="MUH89" s="190"/>
      <c r="MUI89" s="190"/>
      <c r="MUJ89" s="190"/>
      <c r="MUK89" s="190"/>
      <c r="MUL89" s="190"/>
      <c r="MUM89" s="190"/>
      <c r="MUN89" s="190"/>
      <c r="MUO89" s="190"/>
      <c r="MUP89" s="190"/>
      <c r="MUQ89" s="190"/>
      <c r="MUR89" s="190"/>
      <c r="MUS89" s="190"/>
      <c r="MUT89" s="190"/>
      <c r="MUU89" s="190"/>
      <c r="MUV89" s="190"/>
      <c r="MUW89" s="190"/>
      <c r="MUX89" s="190"/>
      <c r="MUY89" s="190"/>
      <c r="MUZ89" s="190"/>
      <c r="MVA89" s="190"/>
      <c r="MVB89" s="190"/>
      <c r="MVC89" s="190"/>
      <c r="MVD89" s="190"/>
      <c r="MVE89" s="190"/>
      <c r="MVF89" s="190"/>
      <c r="MVG89" s="190"/>
      <c r="MVH89" s="190"/>
      <c r="MVI89" s="190"/>
      <c r="MVJ89" s="190"/>
      <c r="MVK89" s="190"/>
      <c r="MVL89" s="190"/>
      <c r="MVM89" s="190"/>
      <c r="MVN89" s="190"/>
      <c r="MVO89" s="190"/>
      <c r="MVP89" s="190"/>
      <c r="MVQ89" s="190"/>
      <c r="MVR89" s="190"/>
      <c r="MVS89" s="190"/>
      <c r="MVT89" s="190"/>
      <c r="MVU89" s="190"/>
      <c r="MVV89" s="190"/>
      <c r="MVW89" s="190"/>
      <c r="MVX89" s="190"/>
      <c r="MVY89" s="190"/>
      <c r="MVZ89" s="190"/>
      <c r="MWA89" s="190"/>
      <c r="MWB89" s="190"/>
      <c r="MWC89" s="190"/>
      <c r="MWD89" s="190"/>
      <c r="MWE89" s="190"/>
      <c r="MWF89" s="190"/>
      <c r="MWG89" s="190"/>
      <c r="MWH89" s="190"/>
      <c r="MWI89" s="190"/>
      <c r="MWJ89" s="190"/>
      <c r="MWK89" s="190"/>
      <c r="MWL89" s="190"/>
      <c r="MWM89" s="190"/>
      <c r="MWN89" s="190"/>
      <c r="MWO89" s="190"/>
      <c r="MWP89" s="190"/>
      <c r="MWQ89" s="190"/>
      <c r="MWR89" s="190"/>
      <c r="MWS89" s="190"/>
      <c r="MWT89" s="190"/>
      <c r="MWU89" s="190"/>
      <c r="MWV89" s="190"/>
      <c r="MWW89" s="190"/>
      <c r="MWX89" s="190"/>
      <c r="MWY89" s="190"/>
      <c r="MWZ89" s="190"/>
      <c r="MXA89" s="190"/>
      <c r="MXB89" s="190"/>
      <c r="MXC89" s="190"/>
      <c r="MXD89" s="190"/>
      <c r="MXE89" s="190"/>
      <c r="MXF89" s="190"/>
      <c r="MXG89" s="190"/>
      <c r="MXH89" s="190"/>
      <c r="MXI89" s="190"/>
      <c r="MXJ89" s="190"/>
      <c r="MXK89" s="190"/>
      <c r="MXL89" s="190"/>
      <c r="MXM89" s="190"/>
      <c r="MXN89" s="190"/>
      <c r="MXO89" s="190"/>
      <c r="MXP89" s="190"/>
      <c r="MXQ89" s="190"/>
      <c r="MXR89" s="190"/>
      <c r="MXS89" s="190"/>
      <c r="MXT89" s="190"/>
      <c r="MXU89" s="190"/>
      <c r="MXV89" s="190"/>
      <c r="MXW89" s="190"/>
      <c r="MXX89" s="190"/>
      <c r="MXY89" s="190"/>
      <c r="MXZ89" s="190"/>
      <c r="MYA89" s="190"/>
      <c r="MYB89" s="190"/>
      <c r="MYC89" s="190"/>
      <c r="MYD89" s="190"/>
      <c r="MYE89" s="190"/>
      <c r="MYF89" s="190"/>
      <c r="MYG89" s="190"/>
      <c r="MYH89" s="190"/>
      <c r="MYI89" s="190"/>
      <c r="MYJ89" s="190"/>
      <c r="MYK89" s="190"/>
      <c r="MYL89" s="190"/>
      <c r="MYM89" s="190"/>
      <c r="MYN89" s="190"/>
      <c r="MYO89" s="190"/>
      <c r="MYP89" s="190"/>
      <c r="MYQ89" s="190"/>
      <c r="MYR89" s="190"/>
      <c r="MYS89" s="190"/>
      <c r="MYT89" s="190"/>
      <c r="MYU89" s="190"/>
      <c r="MYV89" s="190"/>
      <c r="MYW89" s="190"/>
      <c r="MYX89" s="190"/>
      <c r="MYY89" s="190"/>
      <c r="MYZ89" s="190"/>
      <c r="MZA89" s="190"/>
      <c r="MZB89" s="190"/>
      <c r="MZC89" s="190"/>
      <c r="MZD89" s="190"/>
      <c r="MZE89" s="190"/>
      <c r="MZF89" s="190"/>
      <c r="MZG89" s="190"/>
      <c r="MZH89" s="190"/>
      <c r="MZI89" s="190"/>
      <c r="MZJ89" s="190"/>
      <c r="MZK89" s="190"/>
      <c r="MZL89" s="190"/>
      <c r="MZM89" s="190"/>
      <c r="MZN89" s="190"/>
      <c r="MZO89" s="190"/>
      <c r="MZP89" s="190"/>
      <c r="MZQ89" s="190"/>
      <c r="MZR89" s="190"/>
      <c r="MZS89" s="190"/>
      <c r="MZT89" s="190"/>
      <c r="MZU89" s="190"/>
      <c r="MZV89" s="190"/>
      <c r="MZW89" s="190"/>
      <c r="MZX89" s="190"/>
      <c r="MZY89" s="190"/>
      <c r="MZZ89" s="190"/>
      <c r="NAA89" s="190"/>
      <c r="NAB89" s="190"/>
      <c r="NAC89" s="190"/>
      <c r="NAD89" s="190"/>
      <c r="NAE89" s="190"/>
      <c r="NAF89" s="190"/>
      <c r="NAG89" s="190"/>
      <c r="NAH89" s="190"/>
      <c r="NAI89" s="190"/>
      <c r="NAJ89" s="190"/>
      <c r="NAK89" s="190"/>
      <c r="NAL89" s="190"/>
      <c r="NAM89" s="190"/>
      <c r="NAN89" s="190"/>
      <c r="NAO89" s="190"/>
      <c r="NAP89" s="190"/>
      <c r="NAQ89" s="190"/>
      <c r="NAR89" s="190"/>
      <c r="NAS89" s="190"/>
      <c r="NAT89" s="190"/>
      <c r="NAU89" s="190"/>
      <c r="NAV89" s="190"/>
      <c r="NAW89" s="190"/>
      <c r="NAX89" s="190"/>
      <c r="NAY89" s="190"/>
      <c r="NAZ89" s="190"/>
      <c r="NBA89" s="190"/>
      <c r="NBB89" s="190"/>
      <c r="NBC89" s="190"/>
      <c r="NBD89" s="190"/>
      <c r="NBE89" s="190"/>
      <c r="NBF89" s="190"/>
      <c r="NBG89" s="190"/>
      <c r="NBH89" s="190"/>
      <c r="NBI89" s="190"/>
      <c r="NBJ89" s="190"/>
      <c r="NBK89" s="190"/>
      <c r="NBL89" s="190"/>
      <c r="NBM89" s="190"/>
      <c r="NBN89" s="190"/>
      <c r="NBO89" s="190"/>
      <c r="NBP89" s="190"/>
      <c r="NBQ89" s="190"/>
      <c r="NBR89" s="190"/>
      <c r="NBS89" s="190"/>
      <c r="NBT89" s="190"/>
      <c r="NBU89" s="190"/>
      <c r="NBV89" s="190"/>
      <c r="NBW89" s="190"/>
      <c r="NBX89" s="190"/>
      <c r="NBY89" s="190"/>
      <c r="NBZ89" s="190"/>
      <c r="NCA89" s="190"/>
      <c r="NCB89" s="190"/>
      <c r="NCC89" s="190"/>
      <c r="NCD89" s="190"/>
      <c r="NCE89" s="190"/>
      <c r="NCF89" s="190"/>
      <c r="NCG89" s="190"/>
      <c r="NCH89" s="190"/>
      <c r="NCI89" s="190"/>
      <c r="NCJ89" s="190"/>
      <c r="NCK89" s="190"/>
      <c r="NCL89" s="190"/>
      <c r="NCM89" s="190"/>
      <c r="NCN89" s="190"/>
      <c r="NCO89" s="190"/>
      <c r="NCP89" s="190"/>
      <c r="NCQ89" s="190"/>
      <c r="NCR89" s="190"/>
      <c r="NCS89" s="190"/>
      <c r="NCT89" s="190"/>
      <c r="NCU89" s="190"/>
      <c r="NCV89" s="190"/>
      <c r="NCW89" s="190"/>
      <c r="NCX89" s="190"/>
      <c r="NCY89" s="190"/>
      <c r="NCZ89" s="190"/>
      <c r="NDA89" s="190"/>
      <c r="NDB89" s="190"/>
      <c r="NDC89" s="190"/>
      <c r="NDD89" s="190"/>
      <c r="NDE89" s="190"/>
      <c r="NDF89" s="190"/>
      <c r="NDG89" s="190"/>
      <c r="NDH89" s="190"/>
      <c r="NDI89" s="190"/>
      <c r="NDJ89" s="190"/>
      <c r="NDK89" s="190"/>
      <c r="NDL89" s="190"/>
      <c r="NDM89" s="190"/>
      <c r="NDN89" s="190"/>
      <c r="NDO89" s="190"/>
      <c r="NDP89" s="190"/>
      <c r="NDQ89" s="190"/>
      <c r="NDR89" s="190"/>
      <c r="NDS89" s="190"/>
      <c r="NDT89" s="190"/>
      <c r="NDU89" s="190"/>
      <c r="NDV89" s="190"/>
      <c r="NDW89" s="190"/>
      <c r="NDX89" s="190"/>
      <c r="NDY89" s="190"/>
      <c r="NDZ89" s="190"/>
      <c r="NEA89" s="190"/>
      <c r="NEB89" s="190"/>
      <c r="NEC89" s="190"/>
      <c r="NED89" s="190"/>
      <c r="NEE89" s="190"/>
      <c r="NEF89" s="190"/>
      <c r="NEG89" s="190"/>
      <c r="NEH89" s="190"/>
      <c r="NEI89" s="190"/>
      <c r="NEJ89" s="190"/>
      <c r="NEK89" s="190"/>
      <c r="NEL89" s="190"/>
      <c r="NEM89" s="190"/>
      <c r="NEN89" s="190"/>
      <c r="NEO89" s="190"/>
      <c r="NEP89" s="190"/>
      <c r="NEQ89" s="190"/>
      <c r="NER89" s="190"/>
      <c r="NES89" s="190"/>
      <c r="NET89" s="190"/>
      <c r="NEU89" s="190"/>
      <c r="NEV89" s="190"/>
      <c r="NEW89" s="190"/>
      <c r="NEX89" s="190"/>
      <c r="NEY89" s="190"/>
      <c r="NEZ89" s="190"/>
      <c r="NFA89" s="190"/>
      <c r="NFB89" s="190"/>
      <c r="NFC89" s="190"/>
      <c r="NFD89" s="190"/>
      <c r="NFE89" s="190"/>
      <c r="NFF89" s="190"/>
      <c r="NFG89" s="190"/>
      <c r="NFH89" s="190"/>
      <c r="NFI89" s="190"/>
      <c r="NFJ89" s="190"/>
      <c r="NFK89" s="190"/>
      <c r="NFL89" s="190"/>
      <c r="NFM89" s="190"/>
      <c r="NFN89" s="190"/>
      <c r="NFO89" s="190"/>
      <c r="NFP89" s="190"/>
      <c r="NFQ89" s="190"/>
      <c r="NFR89" s="190"/>
      <c r="NFS89" s="190"/>
      <c r="NFT89" s="190"/>
      <c r="NFU89" s="190"/>
      <c r="NFV89" s="190"/>
      <c r="NFW89" s="190"/>
      <c r="NFX89" s="190"/>
      <c r="NFY89" s="190"/>
      <c r="NFZ89" s="190"/>
      <c r="NGA89" s="190"/>
      <c r="NGB89" s="190"/>
      <c r="NGC89" s="190"/>
      <c r="NGD89" s="190"/>
      <c r="NGE89" s="190"/>
      <c r="NGF89" s="190"/>
      <c r="NGG89" s="190"/>
      <c r="NGH89" s="190"/>
      <c r="NGI89" s="190"/>
      <c r="NGJ89" s="190"/>
      <c r="NGK89" s="190"/>
      <c r="NGL89" s="190"/>
      <c r="NGM89" s="190"/>
      <c r="NGN89" s="190"/>
      <c r="NGO89" s="190"/>
      <c r="NGP89" s="190"/>
      <c r="NGQ89" s="190"/>
      <c r="NGR89" s="190"/>
      <c r="NGS89" s="190"/>
      <c r="NGT89" s="190"/>
      <c r="NGU89" s="190"/>
      <c r="NGV89" s="190"/>
      <c r="NGW89" s="190"/>
      <c r="NGX89" s="190"/>
      <c r="NGY89" s="190"/>
      <c r="NGZ89" s="190"/>
      <c r="NHA89" s="190"/>
      <c r="NHB89" s="190"/>
      <c r="NHC89" s="190"/>
      <c r="NHD89" s="190"/>
      <c r="NHE89" s="190"/>
      <c r="NHF89" s="190"/>
      <c r="NHG89" s="190"/>
      <c r="NHH89" s="190"/>
      <c r="NHI89" s="190"/>
      <c r="NHJ89" s="190"/>
      <c r="NHK89" s="190"/>
      <c r="NHL89" s="190"/>
      <c r="NHM89" s="190"/>
      <c r="NHN89" s="190"/>
      <c r="NHO89" s="190"/>
      <c r="NHP89" s="190"/>
      <c r="NHQ89" s="190"/>
      <c r="NHR89" s="190"/>
      <c r="NHS89" s="190"/>
      <c r="NHT89" s="190"/>
      <c r="NHU89" s="190"/>
      <c r="NHV89" s="190"/>
      <c r="NHW89" s="190"/>
      <c r="NHX89" s="190"/>
      <c r="NHY89" s="190"/>
      <c r="NHZ89" s="190"/>
      <c r="NIA89" s="190"/>
      <c r="NIB89" s="190"/>
      <c r="NIC89" s="190"/>
      <c r="NID89" s="190"/>
      <c r="NIE89" s="190"/>
      <c r="NIF89" s="190"/>
      <c r="NIG89" s="190"/>
      <c r="NIH89" s="190"/>
      <c r="NII89" s="190"/>
      <c r="NIJ89" s="190"/>
      <c r="NIK89" s="190"/>
      <c r="NIL89" s="190"/>
      <c r="NIM89" s="190"/>
      <c r="NIN89" s="190"/>
      <c r="NIO89" s="190"/>
      <c r="NIP89" s="190"/>
      <c r="NIQ89" s="190"/>
      <c r="NIR89" s="190"/>
      <c r="NIS89" s="190"/>
      <c r="NIT89" s="190"/>
      <c r="NIU89" s="190"/>
      <c r="NIV89" s="190"/>
      <c r="NIW89" s="190"/>
      <c r="NIX89" s="190"/>
      <c r="NIY89" s="190"/>
      <c r="NIZ89" s="190"/>
      <c r="NJA89" s="190"/>
      <c r="NJB89" s="190"/>
      <c r="NJC89" s="190"/>
      <c r="NJD89" s="190"/>
      <c r="NJE89" s="190"/>
      <c r="NJF89" s="190"/>
      <c r="NJG89" s="190"/>
      <c r="NJH89" s="190"/>
      <c r="NJI89" s="190"/>
      <c r="NJJ89" s="190"/>
      <c r="NJK89" s="190"/>
      <c r="NJL89" s="190"/>
      <c r="NJM89" s="190"/>
      <c r="NJN89" s="190"/>
      <c r="NJO89" s="190"/>
      <c r="NJP89" s="190"/>
      <c r="NJQ89" s="190"/>
      <c r="NJR89" s="190"/>
      <c r="NJS89" s="190"/>
      <c r="NJT89" s="190"/>
      <c r="NJU89" s="190"/>
      <c r="NJV89" s="190"/>
      <c r="NJW89" s="190"/>
      <c r="NJX89" s="190"/>
      <c r="NJY89" s="190"/>
      <c r="NJZ89" s="190"/>
      <c r="NKA89" s="190"/>
      <c r="NKB89" s="190"/>
      <c r="NKC89" s="190"/>
      <c r="NKD89" s="190"/>
      <c r="NKE89" s="190"/>
      <c r="NKF89" s="190"/>
      <c r="NKG89" s="190"/>
      <c r="NKH89" s="190"/>
      <c r="NKI89" s="190"/>
      <c r="NKJ89" s="190"/>
      <c r="NKK89" s="190"/>
      <c r="NKL89" s="190"/>
      <c r="NKM89" s="190"/>
      <c r="NKN89" s="190"/>
      <c r="NKO89" s="190"/>
      <c r="NKP89" s="190"/>
      <c r="NKQ89" s="190"/>
      <c r="NKR89" s="190"/>
      <c r="NKS89" s="190"/>
      <c r="NKT89" s="190"/>
      <c r="NKU89" s="190"/>
      <c r="NKV89" s="190"/>
      <c r="NKW89" s="190"/>
      <c r="NKX89" s="190"/>
      <c r="NKY89" s="190"/>
      <c r="NKZ89" s="190"/>
      <c r="NLA89" s="190"/>
      <c r="NLB89" s="190"/>
      <c r="NLC89" s="190"/>
      <c r="NLD89" s="190"/>
      <c r="NLE89" s="190"/>
      <c r="NLF89" s="190"/>
      <c r="NLG89" s="190"/>
      <c r="NLH89" s="190"/>
      <c r="NLI89" s="190"/>
      <c r="NLJ89" s="190"/>
      <c r="NLK89" s="190"/>
      <c r="NLL89" s="190"/>
      <c r="NLM89" s="190"/>
      <c r="NLN89" s="190"/>
      <c r="NLO89" s="190"/>
      <c r="NLP89" s="190"/>
      <c r="NLQ89" s="190"/>
      <c r="NLR89" s="190"/>
      <c r="NLS89" s="190"/>
      <c r="NLT89" s="190"/>
      <c r="NLU89" s="190"/>
      <c r="NLV89" s="190"/>
      <c r="NLW89" s="190"/>
      <c r="NLX89" s="190"/>
      <c r="NLY89" s="190"/>
      <c r="NLZ89" s="190"/>
      <c r="NMA89" s="190"/>
      <c r="NMB89" s="190"/>
      <c r="NMC89" s="190"/>
      <c r="NMD89" s="190"/>
      <c r="NME89" s="190"/>
      <c r="NMF89" s="190"/>
      <c r="NMG89" s="190"/>
      <c r="NMH89" s="190"/>
      <c r="NMI89" s="190"/>
      <c r="NMJ89" s="190"/>
      <c r="NMK89" s="190"/>
      <c r="NML89" s="190"/>
      <c r="NMM89" s="190"/>
      <c r="NMN89" s="190"/>
      <c r="NMO89" s="190"/>
      <c r="NMP89" s="190"/>
      <c r="NMQ89" s="190"/>
      <c r="NMR89" s="190"/>
      <c r="NMS89" s="190"/>
      <c r="NMT89" s="190"/>
      <c r="NMU89" s="190"/>
      <c r="NMV89" s="190"/>
      <c r="NMW89" s="190"/>
      <c r="NMX89" s="190"/>
      <c r="NMY89" s="190"/>
      <c r="NMZ89" s="190"/>
      <c r="NNA89" s="190"/>
      <c r="NNB89" s="190"/>
      <c r="NNC89" s="190"/>
      <c r="NND89" s="190"/>
      <c r="NNE89" s="190"/>
      <c r="NNF89" s="190"/>
      <c r="NNG89" s="190"/>
      <c r="NNH89" s="190"/>
      <c r="NNI89" s="190"/>
      <c r="NNJ89" s="190"/>
      <c r="NNK89" s="190"/>
      <c r="NNL89" s="190"/>
      <c r="NNM89" s="190"/>
      <c r="NNN89" s="190"/>
      <c r="NNO89" s="190"/>
      <c r="NNP89" s="190"/>
      <c r="NNQ89" s="190"/>
      <c r="NNR89" s="190"/>
      <c r="NNS89" s="190"/>
      <c r="NNT89" s="190"/>
      <c r="NNU89" s="190"/>
      <c r="NNV89" s="190"/>
      <c r="NNW89" s="190"/>
      <c r="NNX89" s="190"/>
      <c r="NNY89" s="190"/>
      <c r="NNZ89" s="190"/>
      <c r="NOA89" s="190"/>
      <c r="NOB89" s="190"/>
      <c r="NOC89" s="190"/>
      <c r="NOD89" s="190"/>
      <c r="NOE89" s="190"/>
      <c r="NOF89" s="190"/>
      <c r="NOG89" s="190"/>
      <c r="NOH89" s="190"/>
      <c r="NOI89" s="190"/>
      <c r="NOJ89" s="190"/>
      <c r="NOK89" s="190"/>
      <c r="NOL89" s="190"/>
      <c r="NOM89" s="190"/>
      <c r="NON89" s="190"/>
      <c r="NOO89" s="190"/>
      <c r="NOP89" s="190"/>
      <c r="NOQ89" s="190"/>
      <c r="NOR89" s="190"/>
      <c r="NOS89" s="190"/>
      <c r="NOT89" s="190"/>
      <c r="NOU89" s="190"/>
      <c r="NOV89" s="190"/>
      <c r="NOW89" s="190"/>
      <c r="NOX89" s="190"/>
      <c r="NOY89" s="190"/>
      <c r="NOZ89" s="190"/>
      <c r="NPA89" s="190"/>
      <c r="NPB89" s="190"/>
      <c r="NPC89" s="190"/>
      <c r="NPD89" s="190"/>
      <c r="NPE89" s="190"/>
      <c r="NPF89" s="190"/>
      <c r="NPG89" s="190"/>
      <c r="NPH89" s="190"/>
      <c r="NPI89" s="190"/>
      <c r="NPJ89" s="190"/>
      <c r="NPK89" s="190"/>
      <c r="NPL89" s="190"/>
      <c r="NPM89" s="190"/>
      <c r="NPN89" s="190"/>
      <c r="NPO89" s="190"/>
      <c r="NPP89" s="190"/>
      <c r="NPQ89" s="190"/>
      <c r="NPR89" s="190"/>
      <c r="NPS89" s="190"/>
      <c r="NPT89" s="190"/>
      <c r="NPU89" s="190"/>
      <c r="NPV89" s="190"/>
      <c r="NPW89" s="190"/>
      <c r="NPX89" s="190"/>
      <c r="NPY89" s="190"/>
      <c r="NPZ89" s="190"/>
      <c r="NQA89" s="190"/>
      <c r="NQB89" s="190"/>
      <c r="NQC89" s="190"/>
      <c r="NQD89" s="190"/>
      <c r="NQE89" s="190"/>
      <c r="NQF89" s="190"/>
      <c r="NQG89" s="190"/>
      <c r="NQH89" s="190"/>
      <c r="NQI89" s="190"/>
      <c r="NQJ89" s="190"/>
      <c r="NQK89" s="190"/>
      <c r="NQL89" s="190"/>
      <c r="NQM89" s="190"/>
      <c r="NQN89" s="190"/>
      <c r="NQO89" s="190"/>
      <c r="NQP89" s="190"/>
      <c r="NQQ89" s="190"/>
      <c r="NQR89" s="190"/>
      <c r="NQS89" s="190"/>
      <c r="NQT89" s="190"/>
      <c r="NQU89" s="190"/>
      <c r="NQV89" s="190"/>
      <c r="NQW89" s="190"/>
      <c r="NQX89" s="190"/>
      <c r="NQY89" s="190"/>
      <c r="NQZ89" s="190"/>
      <c r="NRA89" s="190"/>
      <c r="NRB89" s="190"/>
      <c r="NRC89" s="190"/>
      <c r="NRD89" s="190"/>
      <c r="NRE89" s="190"/>
      <c r="NRF89" s="190"/>
      <c r="NRG89" s="190"/>
      <c r="NRH89" s="190"/>
      <c r="NRI89" s="190"/>
      <c r="NRJ89" s="190"/>
      <c r="NRK89" s="190"/>
      <c r="NRL89" s="190"/>
      <c r="NRM89" s="190"/>
      <c r="NRN89" s="190"/>
      <c r="NRO89" s="190"/>
      <c r="NRP89" s="190"/>
      <c r="NRQ89" s="190"/>
      <c r="NRR89" s="190"/>
      <c r="NRS89" s="190"/>
      <c r="NRT89" s="190"/>
      <c r="NRU89" s="190"/>
      <c r="NRV89" s="190"/>
      <c r="NRW89" s="190"/>
      <c r="NRX89" s="190"/>
      <c r="NRY89" s="190"/>
      <c r="NRZ89" s="190"/>
      <c r="NSA89" s="190"/>
      <c r="NSB89" s="190"/>
      <c r="NSC89" s="190"/>
      <c r="NSD89" s="190"/>
      <c r="NSE89" s="190"/>
      <c r="NSF89" s="190"/>
      <c r="NSG89" s="190"/>
      <c r="NSH89" s="190"/>
      <c r="NSI89" s="190"/>
      <c r="NSJ89" s="190"/>
      <c r="NSK89" s="190"/>
      <c r="NSL89" s="190"/>
      <c r="NSM89" s="190"/>
      <c r="NSN89" s="190"/>
      <c r="NSO89" s="190"/>
      <c r="NSP89" s="190"/>
      <c r="NSQ89" s="190"/>
      <c r="NSR89" s="190"/>
      <c r="NSS89" s="190"/>
      <c r="NST89" s="190"/>
      <c r="NSU89" s="190"/>
      <c r="NSV89" s="190"/>
      <c r="NSW89" s="190"/>
      <c r="NSX89" s="190"/>
      <c r="NSY89" s="190"/>
      <c r="NSZ89" s="190"/>
      <c r="NTA89" s="190"/>
      <c r="NTB89" s="190"/>
      <c r="NTC89" s="190"/>
      <c r="NTD89" s="190"/>
      <c r="NTE89" s="190"/>
      <c r="NTF89" s="190"/>
      <c r="NTG89" s="190"/>
      <c r="NTH89" s="190"/>
      <c r="NTI89" s="190"/>
      <c r="NTJ89" s="190"/>
      <c r="NTK89" s="190"/>
      <c r="NTL89" s="190"/>
      <c r="NTM89" s="190"/>
      <c r="NTN89" s="190"/>
      <c r="NTO89" s="190"/>
      <c r="NTP89" s="190"/>
      <c r="NTQ89" s="190"/>
      <c r="NTR89" s="190"/>
      <c r="NTS89" s="190"/>
      <c r="NTT89" s="190"/>
      <c r="NTU89" s="190"/>
      <c r="NTV89" s="190"/>
      <c r="NTW89" s="190"/>
      <c r="NTX89" s="190"/>
      <c r="NTY89" s="190"/>
      <c r="NTZ89" s="190"/>
      <c r="NUA89" s="190"/>
      <c r="NUB89" s="190"/>
      <c r="NUC89" s="190"/>
      <c r="NUD89" s="190"/>
      <c r="NUE89" s="190"/>
      <c r="NUF89" s="190"/>
      <c r="NUG89" s="190"/>
      <c r="NUH89" s="190"/>
      <c r="NUI89" s="190"/>
      <c r="NUJ89" s="190"/>
      <c r="NUK89" s="190"/>
      <c r="NUL89" s="190"/>
      <c r="NUM89" s="190"/>
      <c r="NUN89" s="190"/>
      <c r="NUO89" s="190"/>
      <c r="NUP89" s="190"/>
      <c r="NUQ89" s="190"/>
      <c r="NUR89" s="190"/>
      <c r="NUS89" s="190"/>
      <c r="NUT89" s="190"/>
      <c r="NUU89" s="190"/>
      <c r="NUV89" s="190"/>
      <c r="NUW89" s="190"/>
      <c r="NUX89" s="190"/>
      <c r="NUY89" s="190"/>
      <c r="NUZ89" s="190"/>
      <c r="NVA89" s="190"/>
      <c r="NVB89" s="190"/>
      <c r="NVC89" s="190"/>
      <c r="NVD89" s="190"/>
      <c r="NVE89" s="190"/>
      <c r="NVF89" s="190"/>
      <c r="NVG89" s="190"/>
      <c r="NVH89" s="190"/>
      <c r="NVI89" s="190"/>
      <c r="NVJ89" s="190"/>
      <c r="NVK89" s="190"/>
      <c r="NVL89" s="190"/>
      <c r="NVM89" s="190"/>
      <c r="NVN89" s="190"/>
      <c r="NVO89" s="190"/>
      <c r="NVP89" s="190"/>
      <c r="NVQ89" s="190"/>
      <c r="NVR89" s="190"/>
      <c r="NVS89" s="190"/>
      <c r="NVT89" s="190"/>
      <c r="NVU89" s="190"/>
      <c r="NVV89" s="190"/>
      <c r="NVW89" s="190"/>
      <c r="NVX89" s="190"/>
      <c r="NVY89" s="190"/>
      <c r="NVZ89" s="190"/>
      <c r="NWA89" s="190"/>
      <c r="NWB89" s="190"/>
      <c r="NWC89" s="190"/>
      <c r="NWD89" s="190"/>
      <c r="NWE89" s="190"/>
      <c r="NWF89" s="190"/>
      <c r="NWG89" s="190"/>
      <c r="NWH89" s="190"/>
      <c r="NWI89" s="190"/>
      <c r="NWJ89" s="190"/>
      <c r="NWK89" s="190"/>
      <c r="NWL89" s="190"/>
      <c r="NWM89" s="190"/>
      <c r="NWN89" s="190"/>
      <c r="NWO89" s="190"/>
      <c r="NWP89" s="190"/>
      <c r="NWQ89" s="190"/>
      <c r="NWR89" s="190"/>
      <c r="NWS89" s="190"/>
      <c r="NWT89" s="190"/>
      <c r="NWU89" s="190"/>
      <c r="NWV89" s="190"/>
      <c r="NWW89" s="190"/>
      <c r="NWX89" s="190"/>
      <c r="NWY89" s="190"/>
      <c r="NWZ89" s="190"/>
      <c r="NXA89" s="190"/>
      <c r="NXB89" s="190"/>
      <c r="NXC89" s="190"/>
      <c r="NXD89" s="190"/>
      <c r="NXE89" s="190"/>
      <c r="NXF89" s="190"/>
      <c r="NXG89" s="190"/>
      <c r="NXH89" s="190"/>
      <c r="NXI89" s="190"/>
      <c r="NXJ89" s="190"/>
      <c r="NXK89" s="190"/>
      <c r="NXL89" s="190"/>
      <c r="NXM89" s="190"/>
      <c r="NXN89" s="190"/>
      <c r="NXO89" s="190"/>
      <c r="NXP89" s="190"/>
      <c r="NXQ89" s="190"/>
      <c r="NXR89" s="190"/>
      <c r="NXS89" s="190"/>
      <c r="NXT89" s="190"/>
      <c r="NXU89" s="190"/>
      <c r="NXV89" s="190"/>
      <c r="NXW89" s="190"/>
      <c r="NXX89" s="190"/>
      <c r="NXY89" s="190"/>
      <c r="NXZ89" s="190"/>
      <c r="NYA89" s="190"/>
      <c r="NYB89" s="190"/>
      <c r="NYC89" s="190"/>
      <c r="NYD89" s="190"/>
      <c r="NYE89" s="190"/>
      <c r="NYF89" s="190"/>
      <c r="NYG89" s="190"/>
      <c r="NYH89" s="190"/>
      <c r="NYI89" s="190"/>
      <c r="NYJ89" s="190"/>
      <c r="NYK89" s="190"/>
      <c r="NYL89" s="190"/>
      <c r="NYM89" s="190"/>
      <c r="NYN89" s="190"/>
      <c r="NYO89" s="190"/>
      <c r="NYP89" s="190"/>
      <c r="NYQ89" s="190"/>
      <c r="NYR89" s="190"/>
      <c r="NYS89" s="190"/>
      <c r="NYT89" s="190"/>
      <c r="NYU89" s="190"/>
      <c r="NYV89" s="190"/>
      <c r="NYW89" s="190"/>
      <c r="NYX89" s="190"/>
      <c r="NYY89" s="190"/>
      <c r="NYZ89" s="190"/>
      <c r="NZA89" s="190"/>
      <c r="NZB89" s="190"/>
      <c r="NZC89" s="190"/>
      <c r="NZD89" s="190"/>
      <c r="NZE89" s="190"/>
      <c r="NZF89" s="190"/>
      <c r="NZG89" s="190"/>
      <c r="NZH89" s="190"/>
      <c r="NZI89" s="190"/>
      <c r="NZJ89" s="190"/>
      <c r="NZK89" s="190"/>
      <c r="NZL89" s="190"/>
      <c r="NZM89" s="190"/>
      <c r="NZN89" s="190"/>
      <c r="NZO89" s="190"/>
      <c r="NZP89" s="190"/>
      <c r="NZQ89" s="190"/>
      <c r="NZR89" s="190"/>
      <c r="NZS89" s="190"/>
      <c r="NZT89" s="190"/>
      <c r="NZU89" s="190"/>
      <c r="NZV89" s="190"/>
      <c r="NZW89" s="190"/>
      <c r="NZX89" s="190"/>
      <c r="NZY89" s="190"/>
      <c r="NZZ89" s="190"/>
      <c r="OAA89" s="190"/>
      <c r="OAB89" s="190"/>
      <c r="OAC89" s="190"/>
      <c r="OAD89" s="190"/>
      <c r="OAE89" s="190"/>
      <c r="OAF89" s="190"/>
      <c r="OAG89" s="190"/>
      <c r="OAH89" s="190"/>
      <c r="OAI89" s="190"/>
      <c r="OAJ89" s="190"/>
      <c r="OAK89" s="190"/>
      <c r="OAL89" s="190"/>
      <c r="OAM89" s="190"/>
      <c r="OAN89" s="190"/>
      <c r="OAO89" s="190"/>
      <c r="OAP89" s="190"/>
      <c r="OAQ89" s="190"/>
      <c r="OAR89" s="190"/>
      <c r="OAS89" s="190"/>
      <c r="OAT89" s="190"/>
      <c r="OAU89" s="190"/>
      <c r="OAV89" s="190"/>
      <c r="OAW89" s="190"/>
      <c r="OAX89" s="190"/>
      <c r="OAY89" s="190"/>
      <c r="OAZ89" s="190"/>
      <c r="OBA89" s="190"/>
      <c r="OBB89" s="190"/>
      <c r="OBC89" s="190"/>
      <c r="OBD89" s="190"/>
      <c r="OBE89" s="190"/>
      <c r="OBF89" s="190"/>
      <c r="OBG89" s="190"/>
      <c r="OBH89" s="190"/>
      <c r="OBI89" s="190"/>
      <c r="OBJ89" s="190"/>
      <c r="OBK89" s="190"/>
      <c r="OBL89" s="190"/>
      <c r="OBM89" s="190"/>
      <c r="OBN89" s="190"/>
      <c r="OBO89" s="190"/>
      <c r="OBP89" s="190"/>
      <c r="OBQ89" s="190"/>
      <c r="OBR89" s="190"/>
      <c r="OBS89" s="190"/>
      <c r="OBT89" s="190"/>
      <c r="OBU89" s="190"/>
      <c r="OBV89" s="190"/>
      <c r="OBW89" s="190"/>
      <c r="OBX89" s="190"/>
      <c r="OBY89" s="190"/>
      <c r="OBZ89" s="190"/>
      <c r="OCA89" s="190"/>
      <c r="OCB89" s="190"/>
      <c r="OCC89" s="190"/>
      <c r="OCD89" s="190"/>
      <c r="OCE89" s="190"/>
      <c r="OCF89" s="190"/>
      <c r="OCG89" s="190"/>
      <c r="OCH89" s="190"/>
      <c r="OCI89" s="190"/>
      <c r="OCJ89" s="190"/>
      <c r="OCK89" s="190"/>
      <c r="OCL89" s="190"/>
      <c r="OCM89" s="190"/>
      <c r="OCN89" s="190"/>
      <c r="OCO89" s="190"/>
      <c r="OCP89" s="190"/>
      <c r="OCQ89" s="190"/>
      <c r="OCR89" s="190"/>
      <c r="OCS89" s="190"/>
      <c r="OCT89" s="190"/>
      <c r="OCU89" s="190"/>
      <c r="OCV89" s="190"/>
      <c r="OCW89" s="190"/>
      <c r="OCX89" s="190"/>
      <c r="OCY89" s="190"/>
      <c r="OCZ89" s="190"/>
      <c r="ODA89" s="190"/>
      <c r="ODB89" s="190"/>
      <c r="ODC89" s="190"/>
      <c r="ODD89" s="190"/>
      <c r="ODE89" s="190"/>
      <c r="ODF89" s="190"/>
      <c r="ODG89" s="190"/>
      <c r="ODH89" s="190"/>
      <c r="ODI89" s="190"/>
      <c r="ODJ89" s="190"/>
      <c r="ODK89" s="190"/>
      <c r="ODL89" s="190"/>
      <c r="ODM89" s="190"/>
      <c r="ODN89" s="190"/>
      <c r="ODO89" s="190"/>
      <c r="ODP89" s="190"/>
      <c r="ODQ89" s="190"/>
      <c r="ODR89" s="190"/>
      <c r="ODS89" s="190"/>
      <c r="ODT89" s="190"/>
      <c r="ODU89" s="190"/>
      <c r="ODV89" s="190"/>
      <c r="ODW89" s="190"/>
      <c r="ODX89" s="190"/>
      <c r="ODY89" s="190"/>
      <c r="ODZ89" s="190"/>
      <c r="OEA89" s="190"/>
      <c r="OEB89" s="190"/>
      <c r="OEC89" s="190"/>
      <c r="OED89" s="190"/>
      <c r="OEE89" s="190"/>
      <c r="OEF89" s="190"/>
      <c r="OEG89" s="190"/>
      <c r="OEH89" s="190"/>
      <c r="OEI89" s="190"/>
      <c r="OEJ89" s="190"/>
      <c r="OEK89" s="190"/>
      <c r="OEL89" s="190"/>
      <c r="OEM89" s="190"/>
      <c r="OEN89" s="190"/>
      <c r="OEO89" s="190"/>
      <c r="OEP89" s="190"/>
      <c r="OEQ89" s="190"/>
      <c r="OER89" s="190"/>
      <c r="OES89" s="190"/>
      <c r="OET89" s="190"/>
      <c r="OEU89" s="190"/>
      <c r="OEV89" s="190"/>
      <c r="OEW89" s="190"/>
      <c r="OEX89" s="190"/>
      <c r="OEY89" s="190"/>
      <c r="OEZ89" s="190"/>
      <c r="OFA89" s="190"/>
      <c r="OFB89" s="190"/>
      <c r="OFC89" s="190"/>
      <c r="OFD89" s="190"/>
      <c r="OFE89" s="190"/>
      <c r="OFF89" s="190"/>
      <c r="OFG89" s="190"/>
      <c r="OFH89" s="190"/>
      <c r="OFI89" s="190"/>
      <c r="OFJ89" s="190"/>
      <c r="OFK89" s="190"/>
      <c r="OFL89" s="190"/>
      <c r="OFM89" s="190"/>
      <c r="OFN89" s="190"/>
      <c r="OFO89" s="190"/>
      <c r="OFP89" s="190"/>
      <c r="OFQ89" s="190"/>
      <c r="OFR89" s="190"/>
      <c r="OFS89" s="190"/>
      <c r="OFT89" s="190"/>
      <c r="OFU89" s="190"/>
      <c r="OFV89" s="190"/>
      <c r="OFW89" s="190"/>
      <c r="OFX89" s="190"/>
      <c r="OFY89" s="190"/>
      <c r="OFZ89" s="190"/>
      <c r="OGA89" s="190"/>
      <c r="OGB89" s="190"/>
      <c r="OGC89" s="190"/>
      <c r="OGD89" s="190"/>
      <c r="OGE89" s="190"/>
      <c r="OGF89" s="190"/>
      <c r="OGG89" s="190"/>
      <c r="OGH89" s="190"/>
      <c r="OGI89" s="190"/>
      <c r="OGJ89" s="190"/>
      <c r="OGK89" s="190"/>
      <c r="OGL89" s="190"/>
      <c r="OGM89" s="190"/>
      <c r="OGN89" s="190"/>
      <c r="OGO89" s="190"/>
      <c r="OGP89" s="190"/>
      <c r="OGQ89" s="190"/>
      <c r="OGR89" s="190"/>
      <c r="OGS89" s="190"/>
      <c r="OGT89" s="190"/>
      <c r="OGU89" s="190"/>
      <c r="OGV89" s="190"/>
      <c r="OGW89" s="190"/>
      <c r="OGX89" s="190"/>
      <c r="OGY89" s="190"/>
      <c r="OGZ89" s="190"/>
      <c r="OHA89" s="190"/>
      <c r="OHB89" s="190"/>
      <c r="OHC89" s="190"/>
      <c r="OHD89" s="190"/>
      <c r="OHE89" s="190"/>
      <c r="OHF89" s="190"/>
      <c r="OHG89" s="190"/>
      <c r="OHH89" s="190"/>
      <c r="OHI89" s="190"/>
      <c r="OHJ89" s="190"/>
      <c r="OHK89" s="190"/>
      <c r="OHL89" s="190"/>
      <c r="OHM89" s="190"/>
      <c r="OHN89" s="190"/>
      <c r="OHO89" s="190"/>
      <c r="OHP89" s="190"/>
      <c r="OHQ89" s="190"/>
      <c r="OHR89" s="190"/>
      <c r="OHS89" s="190"/>
      <c r="OHT89" s="190"/>
      <c r="OHU89" s="190"/>
      <c r="OHV89" s="190"/>
      <c r="OHW89" s="190"/>
      <c r="OHX89" s="190"/>
      <c r="OHY89" s="190"/>
      <c r="OHZ89" s="190"/>
      <c r="OIA89" s="190"/>
      <c r="OIB89" s="190"/>
      <c r="OIC89" s="190"/>
      <c r="OID89" s="190"/>
      <c r="OIE89" s="190"/>
      <c r="OIF89" s="190"/>
      <c r="OIG89" s="190"/>
      <c r="OIH89" s="190"/>
      <c r="OII89" s="190"/>
      <c r="OIJ89" s="190"/>
      <c r="OIK89" s="190"/>
      <c r="OIL89" s="190"/>
      <c r="OIM89" s="190"/>
      <c r="OIN89" s="190"/>
      <c r="OIO89" s="190"/>
      <c r="OIP89" s="190"/>
      <c r="OIQ89" s="190"/>
      <c r="OIR89" s="190"/>
      <c r="OIS89" s="190"/>
      <c r="OIT89" s="190"/>
      <c r="OIU89" s="190"/>
      <c r="OIV89" s="190"/>
      <c r="OIW89" s="190"/>
      <c r="OIX89" s="190"/>
      <c r="OIY89" s="190"/>
      <c r="OIZ89" s="190"/>
      <c r="OJA89" s="190"/>
      <c r="OJB89" s="190"/>
      <c r="OJC89" s="190"/>
      <c r="OJD89" s="190"/>
      <c r="OJE89" s="190"/>
      <c r="OJF89" s="190"/>
      <c r="OJG89" s="190"/>
      <c r="OJH89" s="190"/>
      <c r="OJI89" s="190"/>
      <c r="OJJ89" s="190"/>
      <c r="OJK89" s="190"/>
      <c r="OJL89" s="190"/>
      <c r="OJM89" s="190"/>
      <c r="OJN89" s="190"/>
      <c r="OJO89" s="190"/>
      <c r="OJP89" s="190"/>
      <c r="OJQ89" s="190"/>
      <c r="OJR89" s="190"/>
      <c r="OJS89" s="190"/>
      <c r="OJT89" s="190"/>
      <c r="OJU89" s="190"/>
      <c r="OJV89" s="190"/>
      <c r="OJW89" s="190"/>
      <c r="OJX89" s="190"/>
      <c r="OJY89" s="190"/>
      <c r="OJZ89" s="190"/>
      <c r="OKA89" s="190"/>
      <c r="OKB89" s="190"/>
      <c r="OKC89" s="190"/>
      <c r="OKD89" s="190"/>
      <c r="OKE89" s="190"/>
      <c r="OKF89" s="190"/>
      <c r="OKG89" s="190"/>
      <c r="OKH89" s="190"/>
      <c r="OKI89" s="190"/>
      <c r="OKJ89" s="190"/>
      <c r="OKK89" s="190"/>
      <c r="OKL89" s="190"/>
      <c r="OKM89" s="190"/>
      <c r="OKN89" s="190"/>
      <c r="OKO89" s="190"/>
      <c r="OKP89" s="190"/>
      <c r="OKQ89" s="190"/>
      <c r="OKR89" s="190"/>
      <c r="OKS89" s="190"/>
      <c r="OKT89" s="190"/>
      <c r="OKU89" s="190"/>
      <c r="OKV89" s="190"/>
      <c r="OKW89" s="190"/>
      <c r="OKX89" s="190"/>
      <c r="OKY89" s="190"/>
      <c r="OKZ89" s="190"/>
      <c r="OLA89" s="190"/>
      <c r="OLB89" s="190"/>
      <c r="OLC89" s="190"/>
      <c r="OLD89" s="190"/>
      <c r="OLE89" s="190"/>
      <c r="OLF89" s="190"/>
      <c r="OLG89" s="190"/>
      <c r="OLH89" s="190"/>
      <c r="OLI89" s="190"/>
      <c r="OLJ89" s="190"/>
      <c r="OLK89" s="190"/>
      <c r="OLL89" s="190"/>
      <c r="OLM89" s="190"/>
      <c r="OLN89" s="190"/>
      <c r="OLO89" s="190"/>
      <c r="OLP89" s="190"/>
      <c r="OLQ89" s="190"/>
      <c r="OLR89" s="190"/>
      <c r="OLS89" s="190"/>
      <c r="OLT89" s="190"/>
      <c r="OLU89" s="190"/>
      <c r="OLV89" s="190"/>
      <c r="OLW89" s="190"/>
      <c r="OLX89" s="190"/>
      <c r="OLY89" s="190"/>
      <c r="OLZ89" s="190"/>
      <c r="OMA89" s="190"/>
      <c r="OMB89" s="190"/>
      <c r="OMC89" s="190"/>
      <c r="OMD89" s="190"/>
      <c r="OME89" s="190"/>
      <c r="OMF89" s="190"/>
      <c r="OMG89" s="190"/>
      <c r="OMH89" s="190"/>
      <c r="OMI89" s="190"/>
      <c r="OMJ89" s="190"/>
      <c r="OMK89" s="190"/>
      <c r="OML89" s="190"/>
      <c r="OMM89" s="190"/>
      <c r="OMN89" s="190"/>
      <c r="OMO89" s="190"/>
      <c r="OMP89" s="190"/>
      <c r="OMQ89" s="190"/>
      <c r="OMR89" s="190"/>
      <c r="OMS89" s="190"/>
      <c r="OMT89" s="190"/>
      <c r="OMU89" s="190"/>
      <c r="OMV89" s="190"/>
      <c r="OMW89" s="190"/>
      <c r="OMX89" s="190"/>
      <c r="OMY89" s="190"/>
      <c r="OMZ89" s="190"/>
      <c r="ONA89" s="190"/>
      <c r="ONB89" s="190"/>
      <c r="ONC89" s="190"/>
      <c r="OND89" s="190"/>
      <c r="ONE89" s="190"/>
      <c r="ONF89" s="190"/>
      <c r="ONG89" s="190"/>
      <c r="ONH89" s="190"/>
      <c r="ONI89" s="190"/>
      <c r="ONJ89" s="190"/>
      <c r="ONK89" s="190"/>
      <c r="ONL89" s="190"/>
      <c r="ONM89" s="190"/>
      <c r="ONN89" s="190"/>
      <c r="ONO89" s="190"/>
      <c r="ONP89" s="190"/>
      <c r="ONQ89" s="190"/>
      <c r="ONR89" s="190"/>
      <c r="ONS89" s="190"/>
      <c r="ONT89" s="190"/>
      <c r="ONU89" s="190"/>
      <c r="ONV89" s="190"/>
      <c r="ONW89" s="190"/>
      <c r="ONX89" s="190"/>
      <c r="ONY89" s="190"/>
      <c r="ONZ89" s="190"/>
      <c r="OOA89" s="190"/>
      <c r="OOB89" s="190"/>
      <c r="OOC89" s="190"/>
      <c r="OOD89" s="190"/>
      <c r="OOE89" s="190"/>
      <c r="OOF89" s="190"/>
      <c r="OOG89" s="190"/>
      <c r="OOH89" s="190"/>
      <c r="OOI89" s="190"/>
      <c r="OOJ89" s="190"/>
      <c r="OOK89" s="190"/>
      <c r="OOL89" s="190"/>
      <c r="OOM89" s="190"/>
      <c r="OON89" s="190"/>
      <c r="OOO89" s="190"/>
      <c r="OOP89" s="190"/>
      <c r="OOQ89" s="190"/>
      <c r="OOR89" s="190"/>
      <c r="OOS89" s="190"/>
      <c r="OOT89" s="190"/>
      <c r="OOU89" s="190"/>
      <c r="OOV89" s="190"/>
      <c r="OOW89" s="190"/>
      <c r="OOX89" s="190"/>
      <c r="OOY89" s="190"/>
      <c r="OOZ89" s="190"/>
      <c r="OPA89" s="190"/>
      <c r="OPB89" s="190"/>
      <c r="OPC89" s="190"/>
      <c r="OPD89" s="190"/>
      <c r="OPE89" s="190"/>
      <c r="OPF89" s="190"/>
      <c r="OPG89" s="190"/>
      <c r="OPH89" s="190"/>
      <c r="OPI89" s="190"/>
      <c r="OPJ89" s="190"/>
      <c r="OPK89" s="190"/>
      <c r="OPL89" s="190"/>
      <c r="OPM89" s="190"/>
      <c r="OPN89" s="190"/>
      <c r="OPO89" s="190"/>
      <c r="OPP89" s="190"/>
      <c r="OPQ89" s="190"/>
      <c r="OPR89" s="190"/>
      <c r="OPS89" s="190"/>
      <c r="OPT89" s="190"/>
      <c r="OPU89" s="190"/>
      <c r="OPV89" s="190"/>
      <c r="OPW89" s="190"/>
      <c r="OPX89" s="190"/>
      <c r="OPY89" s="190"/>
      <c r="OPZ89" s="190"/>
      <c r="OQA89" s="190"/>
      <c r="OQB89" s="190"/>
      <c r="OQC89" s="190"/>
      <c r="OQD89" s="190"/>
      <c r="OQE89" s="190"/>
      <c r="OQF89" s="190"/>
      <c r="OQG89" s="190"/>
      <c r="OQH89" s="190"/>
      <c r="OQI89" s="190"/>
      <c r="OQJ89" s="190"/>
      <c r="OQK89" s="190"/>
      <c r="OQL89" s="190"/>
      <c r="OQM89" s="190"/>
      <c r="OQN89" s="190"/>
      <c r="OQO89" s="190"/>
      <c r="OQP89" s="190"/>
      <c r="OQQ89" s="190"/>
      <c r="OQR89" s="190"/>
      <c r="OQS89" s="190"/>
      <c r="OQT89" s="190"/>
      <c r="OQU89" s="190"/>
      <c r="OQV89" s="190"/>
      <c r="OQW89" s="190"/>
      <c r="OQX89" s="190"/>
      <c r="OQY89" s="190"/>
      <c r="OQZ89" s="190"/>
      <c r="ORA89" s="190"/>
      <c r="ORB89" s="190"/>
      <c r="ORC89" s="190"/>
      <c r="ORD89" s="190"/>
      <c r="ORE89" s="190"/>
      <c r="ORF89" s="190"/>
      <c r="ORG89" s="190"/>
      <c r="ORH89" s="190"/>
      <c r="ORI89" s="190"/>
      <c r="ORJ89" s="190"/>
      <c r="ORK89" s="190"/>
      <c r="ORL89" s="190"/>
      <c r="ORM89" s="190"/>
      <c r="ORN89" s="190"/>
      <c r="ORO89" s="190"/>
      <c r="ORP89" s="190"/>
      <c r="ORQ89" s="190"/>
      <c r="ORR89" s="190"/>
      <c r="ORS89" s="190"/>
      <c r="ORT89" s="190"/>
      <c r="ORU89" s="190"/>
      <c r="ORV89" s="190"/>
      <c r="ORW89" s="190"/>
      <c r="ORX89" s="190"/>
      <c r="ORY89" s="190"/>
      <c r="ORZ89" s="190"/>
      <c r="OSA89" s="190"/>
      <c r="OSB89" s="190"/>
      <c r="OSC89" s="190"/>
      <c r="OSD89" s="190"/>
      <c r="OSE89" s="190"/>
      <c r="OSF89" s="190"/>
      <c r="OSG89" s="190"/>
      <c r="OSH89" s="190"/>
      <c r="OSI89" s="190"/>
      <c r="OSJ89" s="190"/>
      <c r="OSK89" s="190"/>
      <c r="OSL89" s="190"/>
      <c r="OSM89" s="190"/>
      <c r="OSN89" s="190"/>
      <c r="OSO89" s="190"/>
      <c r="OSP89" s="190"/>
      <c r="OSQ89" s="190"/>
      <c r="OSR89" s="190"/>
      <c r="OSS89" s="190"/>
      <c r="OST89" s="190"/>
      <c r="OSU89" s="190"/>
      <c r="OSV89" s="190"/>
      <c r="OSW89" s="190"/>
      <c r="OSX89" s="190"/>
      <c r="OSY89" s="190"/>
      <c r="OSZ89" s="190"/>
      <c r="OTA89" s="190"/>
      <c r="OTB89" s="190"/>
      <c r="OTC89" s="190"/>
      <c r="OTD89" s="190"/>
      <c r="OTE89" s="190"/>
      <c r="OTF89" s="190"/>
      <c r="OTG89" s="190"/>
      <c r="OTH89" s="190"/>
      <c r="OTI89" s="190"/>
      <c r="OTJ89" s="190"/>
      <c r="OTK89" s="190"/>
      <c r="OTL89" s="190"/>
      <c r="OTM89" s="190"/>
      <c r="OTN89" s="190"/>
      <c r="OTO89" s="190"/>
      <c r="OTP89" s="190"/>
      <c r="OTQ89" s="190"/>
      <c r="OTR89" s="190"/>
      <c r="OTS89" s="190"/>
      <c r="OTT89" s="190"/>
      <c r="OTU89" s="190"/>
      <c r="OTV89" s="190"/>
      <c r="OTW89" s="190"/>
      <c r="OTX89" s="190"/>
      <c r="OTY89" s="190"/>
      <c r="OTZ89" s="190"/>
      <c r="OUA89" s="190"/>
      <c r="OUB89" s="190"/>
      <c r="OUC89" s="190"/>
      <c r="OUD89" s="190"/>
      <c r="OUE89" s="190"/>
      <c r="OUF89" s="190"/>
      <c r="OUG89" s="190"/>
      <c r="OUH89" s="190"/>
      <c r="OUI89" s="190"/>
      <c r="OUJ89" s="190"/>
      <c r="OUK89" s="190"/>
      <c r="OUL89" s="190"/>
      <c r="OUM89" s="190"/>
      <c r="OUN89" s="190"/>
      <c r="OUO89" s="190"/>
      <c r="OUP89" s="190"/>
      <c r="OUQ89" s="190"/>
      <c r="OUR89" s="190"/>
      <c r="OUS89" s="190"/>
      <c r="OUT89" s="190"/>
      <c r="OUU89" s="190"/>
      <c r="OUV89" s="190"/>
      <c r="OUW89" s="190"/>
      <c r="OUX89" s="190"/>
      <c r="OUY89" s="190"/>
      <c r="OUZ89" s="190"/>
      <c r="OVA89" s="190"/>
      <c r="OVB89" s="190"/>
      <c r="OVC89" s="190"/>
      <c r="OVD89" s="190"/>
      <c r="OVE89" s="190"/>
      <c r="OVF89" s="190"/>
      <c r="OVG89" s="190"/>
      <c r="OVH89" s="190"/>
      <c r="OVI89" s="190"/>
      <c r="OVJ89" s="190"/>
      <c r="OVK89" s="190"/>
      <c r="OVL89" s="190"/>
      <c r="OVM89" s="190"/>
      <c r="OVN89" s="190"/>
      <c r="OVO89" s="190"/>
      <c r="OVP89" s="190"/>
      <c r="OVQ89" s="190"/>
      <c r="OVR89" s="190"/>
      <c r="OVS89" s="190"/>
      <c r="OVT89" s="190"/>
      <c r="OVU89" s="190"/>
      <c r="OVV89" s="190"/>
      <c r="OVW89" s="190"/>
      <c r="OVX89" s="190"/>
      <c r="OVY89" s="190"/>
      <c r="OVZ89" s="190"/>
      <c r="OWA89" s="190"/>
      <c r="OWB89" s="190"/>
      <c r="OWC89" s="190"/>
      <c r="OWD89" s="190"/>
      <c r="OWE89" s="190"/>
      <c r="OWF89" s="190"/>
      <c r="OWG89" s="190"/>
      <c r="OWH89" s="190"/>
      <c r="OWI89" s="190"/>
      <c r="OWJ89" s="190"/>
      <c r="OWK89" s="190"/>
      <c r="OWL89" s="190"/>
      <c r="OWM89" s="190"/>
      <c r="OWN89" s="190"/>
      <c r="OWO89" s="190"/>
      <c r="OWP89" s="190"/>
      <c r="OWQ89" s="190"/>
      <c r="OWR89" s="190"/>
      <c r="OWS89" s="190"/>
      <c r="OWT89" s="190"/>
      <c r="OWU89" s="190"/>
      <c r="OWV89" s="190"/>
      <c r="OWW89" s="190"/>
      <c r="OWX89" s="190"/>
      <c r="OWY89" s="190"/>
      <c r="OWZ89" s="190"/>
      <c r="OXA89" s="190"/>
      <c r="OXB89" s="190"/>
      <c r="OXC89" s="190"/>
      <c r="OXD89" s="190"/>
      <c r="OXE89" s="190"/>
      <c r="OXF89" s="190"/>
      <c r="OXG89" s="190"/>
      <c r="OXH89" s="190"/>
      <c r="OXI89" s="190"/>
      <c r="OXJ89" s="190"/>
      <c r="OXK89" s="190"/>
      <c r="OXL89" s="190"/>
      <c r="OXM89" s="190"/>
      <c r="OXN89" s="190"/>
      <c r="OXO89" s="190"/>
      <c r="OXP89" s="190"/>
      <c r="OXQ89" s="190"/>
      <c r="OXR89" s="190"/>
      <c r="OXS89" s="190"/>
      <c r="OXT89" s="190"/>
      <c r="OXU89" s="190"/>
      <c r="OXV89" s="190"/>
      <c r="OXW89" s="190"/>
      <c r="OXX89" s="190"/>
      <c r="OXY89" s="190"/>
      <c r="OXZ89" s="190"/>
      <c r="OYA89" s="190"/>
      <c r="OYB89" s="190"/>
      <c r="OYC89" s="190"/>
      <c r="OYD89" s="190"/>
      <c r="OYE89" s="190"/>
      <c r="OYF89" s="190"/>
      <c r="OYG89" s="190"/>
      <c r="OYH89" s="190"/>
      <c r="OYI89" s="190"/>
      <c r="OYJ89" s="190"/>
      <c r="OYK89" s="190"/>
      <c r="OYL89" s="190"/>
      <c r="OYM89" s="190"/>
      <c r="OYN89" s="190"/>
      <c r="OYO89" s="190"/>
      <c r="OYP89" s="190"/>
      <c r="OYQ89" s="190"/>
      <c r="OYR89" s="190"/>
      <c r="OYS89" s="190"/>
      <c r="OYT89" s="190"/>
      <c r="OYU89" s="190"/>
      <c r="OYV89" s="190"/>
      <c r="OYW89" s="190"/>
      <c r="OYX89" s="190"/>
      <c r="OYY89" s="190"/>
      <c r="OYZ89" s="190"/>
      <c r="OZA89" s="190"/>
      <c r="OZB89" s="190"/>
      <c r="OZC89" s="190"/>
      <c r="OZD89" s="190"/>
      <c r="OZE89" s="190"/>
      <c r="OZF89" s="190"/>
      <c r="OZG89" s="190"/>
      <c r="OZH89" s="190"/>
      <c r="OZI89" s="190"/>
      <c r="OZJ89" s="190"/>
      <c r="OZK89" s="190"/>
      <c r="OZL89" s="190"/>
      <c r="OZM89" s="190"/>
      <c r="OZN89" s="190"/>
      <c r="OZO89" s="190"/>
      <c r="OZP89" s="190"/>
      <c r="OZQ89" s="190"/>
      <c r="OZR89" s="190"/>
      <c r="OZS89" s="190"/>
      <c r="OZT89" s="190"/>
      <c r="OZU89" s="190"/>
      <c r="OZV89" s="190"/>
      <c r="OZW89" s="190"/>
      <c r="OZX89" s="190"/>
      <c r="OZY89" s="190"/>
      <c r="OZZ89" s="190"/>
      <c r="PAA89" s="190"/>
      <c r="PAB89" s="190"/>
      <c r="PAC89" s="190"/>
      <c r="PAD89" s="190"/>
      <c r="PAE89" s="190"/>
      <c r="PAF89" s="190"/>
      <c r="PAG89" s="190"/>
      <c r="PAH89" s="190"/>
      <c r="PAI89" s="190"/>
      <c r="PAJ89" s="190"/>
      <c r="PAK89" s="190"/>
      <c r="PAL89" s="190"/>
      <c r="PAM89" s="190"/>
      <c r="PAN89" s="190"/>
      <c r="PAO89" s="190"/>
      <c r="PAP89" s="190"/>
      <c r="PAQ89" s="190"/>
      <c r="PAR89" s="190"/>
      <c r="PAS89" s="190"/>
      <c r="PAT89" s="190"/>
      <c r="PAU89" s="190"/>
      <c r="PAV89" s="190"/>
      <c r="PAW89" s="190"/>
      <c r="PAX89" s="190"/>
      <c r="PAY89" s="190"/>
      <c r="PAZ89" s="190"/>
      <c r="PBA89" s="190"/>
      <c r="PBB89" s="190"/>
      <c r="PBC89" s="190"/>
      <c r="PBD89" s="190"/>
      <c r="PBE89" s="190"/>
      <c r="PBF89" s="190"/>
      <c r="PBG89" s="190"/>
      <c r="PBH89" s="190"/>
      <c r="PBI89" s="190"/>
      <c r="PBJ89" s="190"/>
      <c r="PBK89" s="190"/>
      <c r="PBL89" s="190"/>
      <c r="PBM89" s="190"/>
      <c r="PBN89" s="190"/>
      <c r="PBO89" s="190"/>
      <c r="PBP89" s="190"/>
      <c r="PBQ89" s="190"/>
      <c r="PBR89" s="190"/>
      <c r="PBS89" s="190"/>
      <c r="PBT89" s="190"/>
      <c r="PBU89" s="190"/>
      <c r="PBV89" s="190"/>
      <c r="PBW89" s="190"/>
      <c r="PBX89" s="190"/>
      <c r="PBY89" s="190"/>
      <c r="PBZ89" s="190"/>
      <c r="PCA89" s="190"/>
      <c r="PCB89" s="190"/>
      <c r="PCC89" s="190"/>
      <c r="PCD89" s="190"/>
      <c r="PCE89" s="190"/>
      <c r="PCF89" s="190"/>
      <c r="PCG89" s="190"/>
      <c r="PCH89" s="190"/>
      <c r="PCI89" s="190"/>
      <c r="PCJ89" s="190"/>
      <c r="PCK89" s="190"/>
      <c r="PCL89" s="190"/>
      <c r="PCM89" s="190"/>
      <c r="PCN89" s="190"/>
      <c r="PCO89" s="190"/>
      <c r="PCP89" s="190"/>
      <c r="PCQ89" s="190"/>
      <c r="PCR89" s="190"/>
      <c r="PCS89" s="190"/>
      <c r="PCT89" s="190"/>
      <c r="PCU89" s="190"/>
      <c r="PCV89" s="190"/>
      <c r="PCW89" s="190"/>
      <c r="PCX89" s="190"/>
      <c r="PCY89" s="190"/>
      <c r="PCZ89" s="190"/>
      <c r="PDA89" s="190"/>
      <c r="PDB89" s="190"/>
      <c r="PDC89" s="190"/>
      <c r="PDD89" s="190"/>
      <c r="PDE89" s="190"/>
      <c r="PDF89" s="190"/>
      <c r="PDG89" s="190"/>
      <c r="PDH89" s="190"/>
      <c r="PDI89" s="190"/>
      <c r="PDJ89" s="190"/>
      <c r="PDK89" s="190"/>
      <c r="PDL89" s="190"/>
      <c r="PDM89" s="190"/>
      <c r="PDN89" s="190"/>
      <c r="PDO89" s="190"/>
      <c r="PDP89" s="190"/>
      <c r="PDQ89" s="190"/>
      <c r="PDR89" s="190"/>
      <c r="PDS89" s="190"/>
      <c r="PDT89" s="190"/>
      <c r="PDU89" s="190"/>
      <c r="PDV89" s="190"/>
      <c r="PDW89" s="190"/>
      <c r="PDX89" s="190"/>
      <c r="PDY89" s="190"/>
      <c r="PDZ89" s="190"/>
      <c r="PEA89" s="190"/>
      <c r="PEB89" s="190"/>
      <c r="PEC89" s="190"/>
      <c r="PED89" s="190"/>
      <c r="PEE89" s="190"/>
      <c r="PEF89" s="190"/>
      <c r="PEG89" s="190"/>
      <c r="PEH89" s="190"/>
      <c r="PEI89" s="190"/>
      <c r="PEJ89" s="190"/>
      <c r="PEK89" s="190"/>
      <c r="PEL89" s="190"/>
      <c r="PEM89" s="190"/>
      <c r="PEN89" s="190"/>
      <c r="PEO89" s="190"/>
      <c r="PEP89" s="190"/>
      <c r="PEQ89" s="190"/>
      <c r="PER89" s="190"/>
      <c r="PES89" s="190"/>
      <c r="PET89" s="190"/>
      <c r="PEU89" s="190"/>
      <c r="PEV89" s="190"/>
      <c r="PEW89" s="190"/>
      <c r="PEX89" s="190"/>
      <c r="PEY89" s="190"/>
      <c r="PEZ89" s="190"/>
      <c r="PFA89" s="190"/>
      <c r="PFB89" s="190"/>
      <c r="PFC89" s="190"/>
      <c r="PFD89" s="190"/>
      <c r="PFE89" s="190"/>
      <c r="PFF89" s="190"/>
      <c r="PFG89" s="190"/>
      <c r="PFH89" s="190"/>
      <c r="PFI89" s="190"/>
      <c r="PFJ89" s="190"/>
      <c r="PFK89" s="190"/>
      <c r="PFL89" s="190"/>
      <c r="PFM89" s="190"/>
      <c r="PFN89" s="190"/>
      <c r="PFO89" s="190"/>
      <c r="PFP89" s="190"/>
      <c r="PFQ89" s="190"/>
      <c r="PFR89" s="190"/>
      <c r="PFS89" s="190"/>
      <c r="PFT89" s="190"/>
      <c r="PFU89" s="190"/>
      <c r="PFV89" s="190"/>
      <c r="PFW89" s="190"/>
      <c r="PFX89" s="190"/>
      <c r="PFY89" s="190"/>
      <c r="PFZ89" s="190"/>
      <c r="PGA89" s="190"/>
      <c r="PGB89" s="190"/>
      <c r="PGC89" s="190"/>
      <c r="PGD89" s="190"/>
      <c r="PGE89" s="190"/>
      <c r="PGF89" s="190"/>
      <c r="PGG89" s="190"/>
      <c r="PGH89" s="190"/>
      <c r="PGI89" s="190"/>
      <c r="PGJ89" s="190"/>
      <c r="PGK89" s="190"/>
      <c r="PGL89" s="190"/>
      <c r="PGM89" s="190"/>
      <c r="PGN89" s="190"/>
      <c r="PGO89" s="190"/>
      <c r="PGP89" s="190"/>
      <c r="PGQ89" s="190"/>
      <c r="PGR89" s="190"/>
      <c r="PGS89" s="190"/>
      <c r="PGT89" s="190"/>
      <c r="PGU89" s="190"/>
      <c r="PGV89" s="190"/>
      <c r="PGW89" s="190"/>
      <c r="PGX89" s="190"/>
      <c r="PGY89" s="190"/>
      <c r="PGZ89" s="190"/>
      <c r="PHA89" s="190"/>
      <c r="PHB89" s="190"/>
      <c r="PHC89" s="190"/>
      <c r="PHD89" s="190"/>
      <c r="PHE89" s="190"/>
      <c r="PHF89" s="190"/>
      <c r="PHG89" s="190"/>
      <c r="PHH89" s="190"/>
      <c r="PHI89" s="190"/>
      <c r="PHJ89" s="190"/>
      <c r="PHK89" s="190"/>
      <c r="PHL89" s="190"/>
      <c r="PHM89" s="190"/>
      <c r="PHN89" s="190"/>
      <c r="PHO89" s="190"/>
      <c r="PHP89" s="190"/>
      <c r="PHQ89" s="190"/>
      <c r="PHR89" s="190"/>
      <c r="PHS89" s="190"/>
      <c r="PHT89" s="190"/>
      <c r="PHU89" s="190"/>
      <c r="PHV89" s="190"/>
      <c r="PHW89" s="190"/>
      <c r="PHX89" s="190"/>
      <c r="PHY89" s="190"/>
      <c r="PHZ89" s="190"/>
      <c r="PIA89" s="190"/>
      <c r="PIB89" s="190"/>
      <c r="PIC89" s="190"/>
      <c r="PID89" s="190"/>
      <c r="PIE89" s="190"/>
      <c r="PIF89" s="190"/>
      <c r="PIG89" s="190"/>
      <c r="PIH89" s="190"/>
      <c r="PII89" s="190"/>
      <c r="PIJ89" s="190"/>
      <c r="PIK89" s="190"/>
      <c r="PIL89" s="190"/>
      <c r="PIM89" s="190"/>
      <c r="PIN89" s="190"/>
      <c r="PIO89" s="190"/>
      <c r="PIP89" s="190"/>
      <c r="PIQ89" s="190"/>
      <c r="PIR89" s="190"/>
      <c r="PIS89" s="190"/>
      <c r="PIT89" s="190"/>
      <c r="PIU89" s="190"/>
      <c r="PIV89" s="190"/>
      <c r="PIW89" s="190"/>
      <c r="PIX89" s="190"/>
      <c r="PIY89" s="190"/>
      <c r="PIZ89" s="190"/>
      <c r="PJA89" s="190"/>
      <c r="PJB89" s="190"/>
      <c r="PJC89" s="190"/>
      <c r="PJD89" s="190"/>
      <c r="PJE89" s="190"/>
      <c r="PJF89" s="190"/>
      <c r="PJG89" s="190"/>
      <c r="PJH89" s="190"/>
      <c r="PJI89" s="190"/>
      <c r="PJJ89" s="190"/>
      <c r="PJK89" s="190"/>
      <c r="PJL89" s="190"/>
      <c r="PJM89" s="190"/>
      <c r="PJN89" s="190"/>
      <c r="PJO89" s="190"/>
      <c r="PJP89" s="190"/>
      <c r="PJQ89" s="190"/>
      <c r="PJR89" s="190"/>
      <c r="PJS89" s="190"/>
      <c r="PJT89" s="190"/>
      <c r="PJU89" s="190"/>
      <c r="PJV89" s="190"/>
      <c r="PJW89" s="190"/>
      <c r="PJX89" s="190"/>
      <c r="PJY89" s="190"/>
      <c r="PJZ89" s="190"/>
      <c r="PKA89" s="190"/>
      <c r="PKB89" s="190"/>
      <c r="PKC89" s="190"/>
      <c r="PKD89" s="190"/>
      <c r="PKE89" s="190"/>
      <c r="PKF89" s="190"/>
      <c r="PKG89" s="190"/>
      <c r="PKH89" s="190"/>
      <c r="PKI89" s="190"/>
      <c r="PKJ89" s="190"/>
      <c r="PKK89" s="190"/>
      <c r="PKL89" s="190"/>
      <c r="PKM89" s="190"/>
      <c r="PKN89" s="190"/>
      <c r="PKO89" s="190"/>
      <c r="PKP89" s="190"/>
      <c r="PKQ89" s="190"/>
      <c r="PKR89" s="190"/>
      <c r="PKS89" s="190"/>
      <c r="PKT89" s="190"/>
      <c r="PKU89" s="190"/>
      <c r="PKV89" s="190"/>
      <c r="PKW89" s="190"/>
      <c r="PKX89" s="190"/>
      <c r="PKY89" s="190"/>
      <c r="PKZ89" s="190"/>
      <c r="PLA89" s="190"/>
      <c r="PLB89" s="190"/>
      <c r="PLC89" s="190"/>
      <c r="PLD89" s="190"/>
      <c r="PLE89" s="190"/>
      <c r="PLF89" s="190"/>
      <c r="PLG89" s="190"/>
      <c r="PLH89" s="190"/>
      <c r="PLI89" s="190"/>
      <c r="PLJ89" s="190"/>
      <c r="PLK89" s="190"/>
      <c r="PLL89" s="190"/>
      <c r="PLM89" s="190"/>
      <c r="PLN89" s="190"/>
      <c r="PLO89" s="190"/>
      <c r="PLP89" s="190"/>
      <c r="PLQ89" s="190"/>
      <c r="PLR89" s="190"/>
      <c r="PLS89" s="190"/>
      <c r="PLT89" s="190"/>
      <c r="PLU89" s="190"/>
      <c r="PLV89" s="190"/>
      <c r="PLW89" s="190"/>
      <c r="PLX89" s="190"/>
      <c r="PLY89" s="190"/>
      <c r="PLZ89" s="190"/>
      <c r="PMA89" s="190"/>
      <c r="PMB89" s="190"/>
      <c r="PMC89" s="190"/>
      <c r="PMD89" s="190"/>
      <c r="PME89" s="190"/>
      <c r="PMF89" s="190"/>
      <c r="PMG89" s="190"/>
      <c r="PMH89" s="190"/>
      <c r="PMI89" s="190"/>
      <c r="PMJ89" s="190"/>
      <c r="PMK89" s="190"/>
      <c r="PML89" s="190"/>
      <c r="PMM89" s="190"/>
      <c r="PMN89" s="190"/>
      <c r="PMO89" s="190"/>
      <c r="PMP89" s="190"/>
      <c r="PMQ89" s="190"/>
      <c r="PMR89" s="190"/>
      <c r="PMS89" s="190"/>
      <c r="PMT89" s="190"/>
      <c r="PMU89" s="190"/>
      <c r="PMV89" s="190"/>
      <c r="PMW89" s="190"/>
      <c r="PMX89" s="190"/>
      <c r="PMY89" s="190"/>
      <c r="PMZ89" s="190"/>
      <c r="PNA89" s="190"/>
      <c r="PNB89" s="190"/>
      <c r="PNC89" s="190"/>
      <c r="PND89" s="190"/>
      <c r="PNE89" s="190"/>
      <c r="PNF89" s="190"/>
      <c r="PNG89" s="190"/>
      <c r="PNH89" s="190"/>
      <c r="PNI89" s="190"/>
      <c r="PNJ89" s="190"/>
      <c r="PNK89" s="190"/>
      <c r="PNL89" s="190"/>
      <c r="PNM89" s="190"/>
      <c r="PNN89" s="190"/>
      <c r="PNO89" s="190"/>
      <c r="PNP89" s="190"/>
      <c r="PNQ89" s="190"/>
      <c r="PNR89" s="190"/>
      <c r="PNS89" s="190"/>
      <c r="PNT89" s="190"/>
      <c r="PNU89" s="190"/>
      <c r="PNV89" s="190"/>
      <c r="PNW89" s="190"/>
      <c r="PNX89" s="190"/>
      <c r="PNY89" s="190"/>
      <c r="PNZ89" s="190"/>
      <c r="POA89" s="190"/>
      <c r="POB89" s="190"/>
      <c r="POC89" s="190"/>
      <c r="POD89" s="190"/>
      <c r="POE89" s="190"/>
      <c r="POF89" s="190"/>
      <c r="POG89" s="190"/>
      <c r="POH89" s="190"/>
      <c r="POI89" s="190"/>
      <c r="POJ89" s="190"/>
      <c r="POK89" s="190"/>
      <c r="POL89" s="190"/>
      <c r="POM89" s="190"/>
      <c r="PON89" s="190"/>
      <c r="POO89" s="190"/>
      <c r="POP89" s="190"/>
      <c r="POQ89" s="190"/>
      <c r="POR89" s="190"/>
      <c r="POS89" s="190"/>
      <c r="POT89" s="190"/>
      <c r="POU89" s="190"/>
      <c r="POV89" s="190"/>
      <c r="POW89" s="190"/>
      <c r="POX89" s="190"/>
      <c r="POY89" s="190"/>
      <c r="POZ89" s="190"/>
      <c r="PPA89" s="190"/>
      <c r="PPB89" s="190"/>
      <c r="PPC89" s="190"/>
      <c r="PPD89" s="190"/>
      <c r="PPE89" s="190"/>
      <c r="PPF89" s="190"/>
      <c r="PPG89" s="190"/>
      <c r="PPH89" s="190"/>
      <c r="PPI89" s="190"/>
      <c r="PPJ89" s="190"/>
      <c r="PPK89" s="190"/>
      <c r="PPL89" s="190"/>
      <c r="PPM89" s="190"/>
      <c r="PPN89" s="190"/>
      <c r="PPO89" s="190"/>
      <c r="PPP89" s="190"/>
      <c r="PPQ89" s="190"/>
      <c r="PPR89" s="190"/>
      <c r="PPS89" s="190"/>
      <c r="PPT89" s="190"/>
      <c r="PPU89" s="190"/>
      <c r="PPV89" s="190"/>
      <c r="PPW89" s="190"/>
      <c r="PPX89" s="190"/>
      <c r="PPY89" s="190"/>
      <c r="PPZ89" s="190"/>
      <c r="PQA89" s="190"/>
      <c r="PQB89" s="190"/>
      <c r="PQC89" s="190"/>
      <c r="PQD89" s="190"/>
      <c r="PQE89" s="190"/>
      <c r="PQF89" s="190"/>
      <c r="PQG89" s="190"/>
      <c r="PQH89" s="190"/>
      <c r="PQI89" s="190"/>
      <c r="PQJ89" s="190"/>
      <c r="PQK89" s="190"/>
      <c r="PQL89" s="190"/>
      <c r="PQM89" s="190"/>
      <c r="PQN89" s="190"/>
      <c r="PQO89" s="190"/>
      <c r="PQP89" s="190"/>
      <c r="PQQ89" s="190"/>
      <c r="PQR89" s="190"/>
      <c r="PQS89" s="190"/>
      <c r="PQT89" s="190"/>
      <c r="PQU89" s="190"/>
      <c r="PQV89" s="190"/>
      <c r="PQW89" s="190"/>
      <c r="PQX89" s="190"/>
      <c r="PQY89" s="190"/>
      <c r="PQZ89" s="190"/>
      <c r="PRA89" s="190"/>
      <c r="PRB89" s="190"/>
      <c r="PRC89" s="190"/>
      <c r="PRD89" s="190"/>
      <c r="PRE89" s="190"/>
      <c r="PRF89" s="190"/>
      <c r="PRG89" s="190"/>
      <c r="PRH89" s="190"/>
      <c r="PRI89" s="190"/>
      <c r="PRJ89" s="190"/>
      <c r="PRK89" s="190"/>
      <c r="PRL89" s="190"/>
      <c r="PRM89" s="190"/>
      <c r="PRN89" s="190"/>
      <c r="PRO89" s="190"/>
      <c r="PRP89" s="190"/>
      <c r="PRQ89" s="190"/>
      <c r="PRR89" s="190"/>
      <c r="PRS89" s="190"/>
      <c r="PRT89" s="190"/>
      <c r="PRU89" s="190"/>
      <c r="PRV89" s="190"/>
      <c r="PRW89" s="190"/>
      <c r="PRX89" s="190"/>
      <c r="PRY89" s="190"/>
      <c r="PRZ89" s="190"/>
      <c r="PSA89" s="190"/>
      <c r="PSB89" s="190"/>
      <c r="PSC89" s="190"/>
      <c r="PSD89" s="190"/>
      <c r="PSE89" s="190"/>
      <c r="PSF89" s="190"/>
      <c r="PSG89" s="190"/>
      <c r="PSH89" s="190"/>
      <c r="PSI89" s="190"/>
      <c r="PSJ89" s="190"/>
      <c r="PSK89" s="190"/>
      <c r="PSL89" s="190"/>
      <c r="PSM89" s="190"/>
      <c r="PSN89" s="190"/>
      <c r="PSO89" s="190"/>
      <c r="PSP89" s="190"/>
      <c r="PSQ89" s="190"/>
      <c r="PSR89" s="190"/>
      <c r="PSS89" s="190"/>
      <c r="PST89" s="190"/>
      <c r="PSU89" s="190"/>
      <c r="PSV89" s="190"/>
      <c r="PSW89" s="190"/>
      <c r="PSX89" s="190"/>
      <c r="PSY89" s="190"/>
      <c r="PSZ89" s="190"/>
      <c r="PTA89" s="190"/>
      <c r="PTB89" s="190"/>
      <c r="PTC89" s="190"/>
      <c r="PTD89" s="190"/>
      <c r="PTE89" s="190"/>
      <c r="PTF89" s="190"/>
      <c r="PTG89" s="190"/>
      <c r="PTH89" s="190"/>
      <c r="PTI89" s="190"/>
      <c r="PTJ89" s="190"/>
      <c r="PTK89" s="190"/>
      <c r="PTL89" s="190"/>
      <c r="PTM89" s="190"/>
      <c r="PTN89" s="190"/>
      <c r="PTO89" s="190"/>
      <c r="PTP89" s="190"/>
      <c r="PTQ89" s="190"/>
      <c r="PTR89" s="190"/>
      <c r="PTS89" s="190"/>
      <c r="PTT89" s="190"/>
      <c r="PTU89" s="190"/>
      <c r="PTV89" s="190"/>
      <c r="PTW89" s="190"/>
      <c r="PTX89" s="190"/>
      <c r="PTY89" s="190"/>
      <c r="PTZ89" s="190"/>
      <c r="PUA89" s="190"/>
      <c r="PUB89" s="190"/>
      <c r="PUC89" s="190"/>
      <c r="PUD89" s="190"/>
      <c r="PUE89" s="190"/>
      <c r="PUF89" s="190"/>
      <c r="PUG89" s="190"/>
      <c r="PUH89" s="190"/>
      <c r="PUI89" s="190"/>
      <c r="PUJ89" s="190"/>
      <c r="PUK89" s="190"/>
      <c r="PUL89" s="190"/>
      <c r="PUM89" s="190"/>
      <c r="PUN89" s="190"/>
      <c r="PUO89" s="190"/>
      <c r="PUP89" s="190"/>
      <c r="PUQ89" s="190"/>
      <c r="PUR89" s="190"/>
      <c r="PUS89" s="190"/>
      <c r="PUT89" s="190"/>
      <c r="PUU89" s="190"/>
      <c r="PUV89" s="190"/>
      <c r="PUW89" s="190"/>
      <c r="PUX89" s="190"/>
      <c r="PUY89" s="190"/>
      <c r="PUZ89" s="190"/>
      <c r="PVA89" s="190"/>
      <c r="PVB89" s="190"/>
      <c r="PVC89" s="190"/>
      <c r="PVD89" s="190"/>
      <c r="PVE89" s="190"/>
      <c r="PVF89" s="190"/>
      <c r="PVG89" s="190"/>
      <c r="PVH89" s="190"/>
      <c r="PVI89" s="190"/>
      <c r="PVJ89" s="190"/>
      <c r="PVK89" s="190"/>
      <c r="PVL89" s="190"/>
      <c r="PVM89" s="190"/>
      <c r="PVN89" s="190"/>
      <c r="PVO89" s="190"/>
      <c r="PVP89" s="190"/>
      <c r="PVQ89" s="190"/>
      <c r="PVR89" s="190"/>
      <c r="PVS89" s="190"/>
      <c r="PVT89" s="190"/>
      <c r="PVU89" s="190"/>
      <c r="PVV89" s="190"/>
      <c r="PVW89" s="190"/>
      <c r="PVX89" s="190"/>
      <c r="PVY89" s="190"/>
      <c r="PVZ89" s="190"/>
      <c r="PWA89" s="190"/>
      <c r="PWB89" s="190"/>
      <c r="PWC89" s="190"/>
      <c r="PWD89" s="190"/>
      <c r="PWE89" s="190"/>
      <c r="PWF89" s="190"/>
      <c r="PWG89" s="190"/>
      <c r="PWH89" s="190"/>
      <c r="PWI89" s="190"/>
      <c r="PWJ89" s="190"/>
      <c r="PWK89" s="190"/>
      <c r="PWL89" s="190"/>
      <c r="PWM89" s="190"/>
      <c r="PWN89" s="190"/>
      <c r="PWO89" s="190"/>
      <c r="PWP89" s="190"/>
      <c r="PWQ89" s="190"/>
      <c r="PWR89" s="190"/>
      <c r="PWS89" s="190"/>
      <c r="PWT89" s="190"/>
      <c r="PWU89" s="190"/>
      <c r="PWV89" s="190"/>
      <c r="PWW89" s="190"/>
      <c r="PWX89" s="190"/>
      <c r="PWY89" s="190"/>
      <c r="PWZ89" s="190"/>
      <c r="PXA89" s="190"/>
      <c r="PXB89" s="190"/>
      <c r="PXC89" s="190"/>
      <c r="PXD89" s="190"/>
      <c r="PXE89" s="190"/>
      <c r="PXF89" s="190"/>
      <c r="PXG89" s="190"/>
      <c r="PXH89" s="190"/>
      <c r="PXI89" s="190"/>
      <c r="PXJ89" s="190"/>
      <c r="PXK89" s="190"/>
      <c r="PXL89" s="190"/>
      <c r="PXM89" s="190"/>
      <c r="PXN89" s="190"/>
      <c r="PXO89" s="190"/>
      <c r="PXP89" s="190"/>
      <c r="PXQ89" s="190"/>
      <c r="PXR89" s="190"/>
      <c r="PXS89" s="190"/>
      <c r="PXT89" s="190"/>
      <c r="PXU89" s="190"/>
      <c r="PXV89" s="190"/>
      <c r="PXW89" s="190"/>
      <c r="PXX89" s="190"/>
      <c r="PXY89" s="190"/>
      <c r="PXZ89" s="190"/>
      <c r="PYA89" s="190"/>
      <c r="PYB89" s="190"/>
      <c r="PYC89" s="190"/>
      <c r="PYD89" s="190"/>
      <c r="PYE89" s="190"/>
      <c r="PYF89" s="190"/>
      <c r="PYG89" s="190"/>
      <c r="PYH89" s="190"/>
      <c r="PYI89" s="190"/>
      <c r="PYJ89" s="190"/>
      <c r="PYK89" s="190"/>
      <c r="PYL89" s="190"/>
      <c r="PYM89" s="190"/>
      <c r="PYN89" s="190"/>
      <c r="PYO89" s="190"/>
      <c r="PYP89" s="190"/>
      <c r="PYQ89" s="190"/>
      <c r="PYR89" s="190"/>
      <c r="PYS89" s="190"/>
      <c r="PYT89" s="190"/>
      <c r="PYU89" s="190"/>
      <c r="PYV89" s="190"/>
      <c r="PYW89" s="190"/>
      <c r="PYX89" s="190"/>
      <c r="PYY89" s="190"/>
      <c r="PYZ89" s="190"/>
      <c r="PZA89" s="190"/>
      <c r="PZB89" s="190"/>
      <c r="PZC89" s="190"/>
      <c r="PZD89" s="190"/>
      <c r="PZE89" s="190"/>
      <c r="PZF89" s="190"/>
      <c r="PZG89" s="190"/>
      <c r="PZH89" s="190"/>
      <c r="PZI89" s="190"/>
      <c r="PZJ89" s="190"/>
      <c r="PZK89" s="190"/>
      <c r="PZL89" s="190"/>
      <c r="PZM89" s="190"/>
      <c r="PZN89" s="190"/>
      <c r="PZO89" s="190"/>
      <c r="PZP89" s="190"/>
      <c r="PZQ89" s="190"/>
      <c r="PZR89" s="190"/>
      <c r="PZS89" s="190"/>
      <c r="PZT89" s="190"/>
      <c r="PZU89" s="190"/>
      <c r="PZV89" s="190"/>
      <c r="PZW89" s="190"/>
      <c r="PZX89" s="190"/>
      <c r="PZY89" s="190"/>
      <c r="PZZ89" s="190"/>
      <c r="QAA89" s="190"/>
      <c r="QAB89" s="190"/>
      <c r="QAC89" s="190"/>
      <c r="QAD89" s="190"/>
      <c r="QAE89" s="190"/>
      <c r="QAF89" s="190"/>
      <c r="QAG89" s="190"/>
      <c r="QAH89" s="190"/>
      <c r="QAI89" s="190"/>
      <c r="QAJ89" s="190"/>
      <c r="QAK89" s="190"/>
      <c r="QAL89" s="190"/>
      <c r="QAM89" s="190"/>
      <c r="QAN89" s="190"/>
      <c r="QAO89" s="190"/>
      <c r="QAP89" s="190"/>
      <c r="QAQ89" s="190"/>
      <c r="QAR89" s="190"/>
      <c r="QAS89" s="190"/>
      <c r="QAT89" s="190"/>
      <c r="QAU89" s="190"/>
      <c r="QAV89" s="190"/>
      <c r="QAW89" s="190"/>
      <c r="QAX89" s="190"/>
      <c r="QAY89" s="190"/>
      <c r="QAZ89" s="190"/>
      <c r="QBA89" s="190"/>
      <c r="QBB89" s="190"/>
      <c r="QBC89" s="190"/>
      <c r="QBD89" s="190"/>
      <c r="QBE89" s="190"/>
      <c r="QBF89" s="190"/>
      <c r="QBG89" s="190"/>
      <c r="QBH89" s="190"/>
      <c r="QBI89" s="190"/>
      <c r="QBJ89" s="190"/>
      <c r="QBK89" s="190"/>
      <c r="QBL89" s="190"/>
      <c r="QBM89" s="190"/>
      <c r="QBN89" s="190"/>
      <c r="QBO89" s="190"/>
      <c r="QBP89" s="190"/>
      <c r="QBQ89" s="190"/>
      <c r="QBR89" s="190"/>
      <c r="QBS89" s="190"/>
      <c r="QBT89" s="190"/>
      <c r="QBU89" s="190"/>
      <c r="QBV89" s="190"/>
      <c r="QBW89" s="190"/>
      <c r="QBX89" s="190"/>
      <c r="QBY89" s="190"/>
      <c r="QBZ89" s="190"/>
      <c r="QCA89" s="190"/>
      <c r="QCB89" s="190"/>
      <c r="QCC89" s="190"/>
      <c r="QCD89" s="190"/>
      <c r="QCE89" s="190"/>
      <c r="QCF89" s="190"/>
      <c r="QCG89" s="190"/>
      <c r="QCH89" s="190"/>
      <c r="QCI89" s="190"/>
      <c r="QCJ89" s="190"/>
      <c r="QCK89" s="190"/>
      <c r="QCL89" s="190"/>
      <c r="QCM89" s="190"/>
      <c r="QCN89" s="190"/>
      <c r="QCO89" s="190"/>
      <c r="QCP89" s="190"/>
      <c r="QCQ89" s="190"/>
      <c r="QCR89" s="190"/>
      <c r="QCS89" s="190"/>
      <c r="QCT89" s="190"/>
      <c r="QCU89" s="190"/>
      <c r="QCV89" s="190"/>
      <c r="QCW89" s="190"/>
      <c r="QCX89" s="190"/>
      <c r="QCY89" s="190"/>
      <c r="QCZ89" s="190"/>
      <c r="QDA89" s="190"/>
      <c r="QDB89" s="190"/>
      <c r="QDC89" s="190"/>
      <c r="QDD89" s="190"/>
      <c r="QDE89" s="190"/>
      <c r="QDF89" s="190"/>
      <c r="QDG89" s="190"/>
      <c r="QDH89" s="190"/>
      <c r="QDI89" s="190"/>
      <c r="QDJ89" s="190"/>
      <c r="QDK89" s="190"/>
      <c r="QDL89" s="190"/>
      <c r="QDM89" s="190"/>
      <c r="QDN89" s="190"/>
      <c r="QDO89" s="190"/>
      <c r="QDP89" s="190"/>
      <c r="QDQ89" s="190"/>
      <c r="QDR89" s="190"/>
      <c r="QDS89" s="190"/>
      <c r="QDT89" s="190"/>
      <c r="QDU89" s="190"/>
      <c r="QDV89" s="190"/>
      <c r="QDW89" s="190"/>
      <c r="QDX89" s="190"/>
      <c r="QDY89" s="190"/>
      <c r="QDZ89" s="190"/>
      <c r="QEA89" s="190"/>
      <c r="QEB89" s="190"/>
      <c r="QEC89" s="190"/>
      <c r="QED89" s="190"/>
      <c r="QEE89" s="190"/>
      <c r="QEF89" s="190"/>
      <c r="QEG89" s="190"/>
      <c r="QEH89" s="190"/>
      <c r="QEI89" s="190"/>
      <c r="QEJ89" s="190"/>
      <c r="QEK89" s="190"/>
      <c r="QEL89" s="190"/>
      <c r="QEM89" s="190"/>
      <c r="QEN89" s="190"/>
      <c r="QEO89" s="190"/>
      <c r="QEP89" s="190"/>
      <c r="QEQ89" s="190"/>
      <c r="QER89" s="190"/>
      <c r="QES89" s="190"/>
      <c r="QET89" s="190"/>
      <c r="QEU89" s="190"/>
      <c r="QEV89" s="190"/>
      <c r="QEW89" s="190"/>
      <c r="QEX89" s="190"/>
      <c r="QEY89" s="190"/>
      <c r="QEZ89" s="190"/>
      <c r="QFA89" s="190"/>
      <c r="QFB89" s="190"/>
      <c r="QFC89" s="190"/>
      <c r="QFD89" s="190"/>
      <c r="QFE89" s="190"/>
      <c r="QFF89" s="190"/>
      <c r="QFG89" s="190"/>
      <c r="QFH89" s="190"/>
      <c r="QFI89" s="190"/>
      <c r="QFJ89" s="190"/>
      <c r="QFK89" s="190"/>
      <c r="QFL89" s="190"/>
      <c r="QFM89" s="190"/>
      <c r="QFN89" s="190"/>
      <c r="QFO89" s="190"/>
      <c r="QFP89" s="190"/>
      <c r="QFQ89" s="190"/>
      <c r="QFR89" s="190"/>
      <c r="QFS89" s="190"/>
      <c r="QFT89" s="190"/>
      <c r="QFU89" s="190"/>
      <c r="QFV89" s="190"/>
      <c r="QFW89" s="190"/>
      <c r="QFX89" s="190"/>
      <c r="QFY89" s="190"/>
      <c r="QFZ89" s="190"/>
      <c r="QGA89" s="190"/>
      <c r="QGB89" s="190"/>
      <c r="QGC89" s="190"/>
      <c r="QGD89" s="190"/>
      <c r="QGE89" s="190"/>
      <c r="QGF89" s="190"/>
      <c r="QGG89" s="190"/>
      <c r="QGH89" s="190"/>
      <c r="QGI89" s="190"/>
      <c r="QGJ89" s="190"/>
      <c r="QGK89" s="190"/>
      <c r="QGL89" s="190"/>
      <c r="QGM89" s="190"/>
      <c r="QGN89" s="190"/>
      <c r="QGO89" s="190"/>
      <c r="QGP89" s="190"/>
      <c r="QGQ89" s="190"/>
      <c r="QGR89" s="190"/>
      <c r="QGS89" s="190"/>
      <c r="QGT89" s="190"/>
      <c r="QGU89" s="190"/>
      <c r="QGV89" s="190"/>
      <c r="QGW89" s="190"/>
      <c r="QGX89" s="190"/>
      <c r="QGY89" s="190"/>
      <c r="QGZ89" s="190"/>
      <c r="QHA89" s="190"/>
      <c r="QHB89" s="190"/>
      <c r="QHC89" s="190"/>
      <c r="QHD89" s="190"/>
      <c r="QHE89" s="190"/>
      <c r="QHF89" s="190"/>
      <c r="QHG89" s="190"/>
      <c r="QHH89" s="190"/>
      <c r="QHI89" s="190"/>
      <c r="QHJ89" s="190"/>
      <c r="QHK89" s="190"/>
      <c r="QHL89" s="190"/>
      <c r="QHM89" s="190"/>
      <c r="QHN89" s="190"/>
      <c r="QHO89" s="190"/>
      <c r="QHP89" s="190"/>
      <c r="QHQ89" s="190"/>
      <c r="QHR89" s="190"/>
      <c r="QHS89" s="190"/>
      <c r="QHT89" s="190"/>
      <c r="QHU89" s="190"/>
      <c r="QHV89" s="190"/>
      <c r="QHW89" s="190"/>
      <c r="QHX89" s="190"/>
      <c r="QHY89" s="190"/>
      <c r="QHZ89" s="190"/>
      <c r="QIA89" s="190"/>
      <c r="QIB89" s="190"/>
      <c r="QIC89" s="190"/>
      <c r="QID89" s="190"/>
      <c r="QIE89" s="190"/>
      <c r="QIF89" s="190"/>
      <c r="QIG89" s="190"/>
      <c r="QIH89" s="190"/>
      <c r="QII89" s="190"/>
      <c r="QIJ89" s="190"/>
      <c r="QIK89" s="190"/>
      <c r="QIL89" s="190"/>
      <c r="QIM89" s="190"/>
      <c r="QIN89" s="190"/>
      <c r="QIO89" s="190"/>
      <c r="QIP89" s="190"/>
      <c r="QIQ89" s="190"/>
      <c r="QIR89" s="190"/>
      <c r="QIS89" s="190"/>
      <c r="QIT89" s="190"/>
      <c r="QIU89" s="190"/>
      <c r="QIV89" s="190"/>
      <c r="QIW89" s="190"/>
      <c r="QIX89" s="190"/>
      <c r="QIY89" s="190"/>
      <c r="QIZ89" s="190"/>
      <c r="QJA89" s="190"/>
      <c r="QJB89" s="190"/>
      <c r="QJC89" s="190"/>
      <c r="QJD89" s="190"/>
      <c r="QJE89" s="190"/>
      <c r="QJF89" s="190"/>
      <c r="QJG89" s="190"/>
      <c r="QJH89" s="190"/>
      <c r="QJI89" s="190"/>
      <c r="QJJ89" s="190"/>
      <c r="QJK89" s="190"/>
      <c r="QJL89" s="190"/>
      <c r="QJM89" s="190"/>
      <c r="QJN89" s="190"/>
      <c r="QJO89" s="190"/>
      <c r="QJP89" s="190"/>
      <c r="QJQ89" s="190"/>
      <c r="QJR89" s="190"/>
      <c r="QJS89" s="190"/>
      <c r="QJT89" s="190"/>
      <c r="QJU89" s="190"/>
      <c r="QJV89" s="190"/>
      <c r="QJW89" s="190"/>
      <c r="QJX89" s="190"/>
      <c r="QJY89" s="190"/>
      <c r="QJZ89" s="190"/>
      <c r="QKA89" s="190"/>
      <c r="QKB89" s="190"/>
      <c r="QKC89" s="190"/>
      <c r="QKD89" s="190"/>
      <c r="QKE89" s="190"/>
      <c r="QKF89" s="190"/>
      <c r="QKG89" s="190"/>
      <c r="QKH89" s="190"/>
      <c r="QKI89" s="190"/>
      <c r="QKJ89" s="190"/>
      <c r="QKK89" s="190"/>
      <c r="QKL89" s="190"/>
      <c r="QKM89" s="190"/>
      <c r="QKN89" s="190"/>
      <c r="QKO89" s="190"/>
      <c r="QKP89" s="190"/>
      <c r="QKQ89" s="190"/>
      <c r="QKR89" s="190"/>
      <c r="QKS89" s="190"/>
      <c r="QKT89" s="190"/>
      <c r="QKU89" s="190"/>
      <c r="QKV89" s="190"/>
      <c r="QKW89" s="190"/>
      <c r="QKX89" s="190"/>
      <c r="QKY89" s="190"/>
      <c r="QKZ89" s="190"/>
      <c r="QLA89" s="190"/>
      <c r="QLB89" s="190"/>
      <c r="QLC89" s="190"/>
      <c r="QLD89" s="190"/>
      <c r="QLE89" s="190"/>
      <c r="QLF89" s="190"/>
      <c r="QLG89" s="190"/>
      <c r="QLH89" s="190"/>
      <c r="QLI89" s="190"/>
      <c r="QLJ89" s="190"/>
      <c r="QLK89" s="190"/>
      <c r="QLL89" s="190"/>
      <c r="QLM89" s="190"/>
      <c r="QLN89" s="190"/>
      <c r="QLO89" s="190"/>
      <c r="QLP89" s="190"/>
      <c r="QLQ89" s="190"/>
      <c r="QLR89" s="190"/>
      <c r="QLS89" s="190"/>
      <c r="QLT89" s="190"/>
      <c r="QLU89" s="190"/>
      <c r="QLV89" s="190"/>
      <c r="QLW89" s="190"/>
      <c r="QLX89" s="190"/>
      <c r="QLY89" s="190"/>
      <c r="QLZ89" s="190"/>
      <c r="QMA89" s="190"/>
      <c r="QMB89" s="190"/>
      <c r="QMC89" s="190"/>
      <c r="QMD89" s="190"/>
      <c r="QME89" s="190"/>
      <c r="QMF89" s="190"/>
      <c r="QMG89" s="190"/>
      <c r="QMH89" s="190"/>
      <c r="QMI89" s="190"/>
      <c r="QMJ89" s="190"/>
      <c r="QMK89" s="190"/>
      <c r="QML89" s="190"/>
      <c r="QMM89" s="190"/>
      <c r="QMN89" s="190"/>
      <c r="QMO89" s="190"/>
      <c r="QMP89" s="190"/>
      <c r="QMQ89" s="190"/>
      <c r="QMR89" s="190"/>
      <c r="QMS89" s="190"/>
      <c r="QMT89" s="190"/>
      <c r="QMU89" s="190"/>
      <c r="QMV89" s="190"/>
      <c r="QMW89" s="190"/>
      <c r="QMX89" s="190"/>
      <c r="QMY89" s="190"/>
      <c r="QMZ89" s="190"/>
      <c r="QNA89" s="190"/>
      <c r="QNB89" s="190"/>
      <c r="QNC89" s="190"/>
      <c r="QND89" s="190"/>
      <c r="QNE89" s="190"/>
      <c r="QNF89" s="190"/>
      <c r="QNG89" s="190"/>
      <c r="QNH89" s="190"/>
      <c r="QNI89" s="190"/>
      <c r="QNJ89" s="190"/>
      <c r="QNK89" s="190"/>
      <c r="QNL89" s="190"/>
      <c r="QNM89" s="190"/>
      <c r="QNN89" s="190"/>
      <c r="QNO89" s="190"/>
      <c r="QNP89" s="190"/>
      <c r="QNQ89" s="190"/>
      <c r="QNR89" s="190"/>
      <c r="QNS89" s="190"/>
      <c r="QNT89" s="190"/>
      <c r="QNU89" s="190"/>
      <c r="QNV89" s="190"/>
      <c r="QNW89" s="190"/>
      <c r="QNX89" s="190"/>
      <c r="QNY89" s="190"/>
      <c r="QNZ89" s="190"/>
      <c r="QOA89" s="190"/>
      <c r="QOB89" s="190"/>
      <c r="QOC89" s="190"/>
      <c r="QOD89" s="190"/>
      <c r="QOE89" s="190"/>
      <c r="QOF89" s="190"/>
      <c r="QOG89" s="190"/>
      <c r="QOH89" s="190"/>
      <c r="QOI89" s="190"/>
      <c r="QOJ89" s="190"/>
      <c r="QOK89" s="190"/>
      <c r="QOL89" s="190"/>
      <c r="QOM89" s="190"/>
      <c r="QON89" s="190"/>
      <c r="QOO89" s="190"/>
      <c r="QOP89" s="190"/>
      <c r="QOQ89" s="190"/>
      <c r="QOR89" s="190"/>
      <c r="QOS89" s="190"/>
      <c r="QOT89" s="190"/>
      <c r="QOU89" s="190"/>
      <c r="QOV89" s="190"/>
      <c r="QOW89" s="190"/>
      <c r="QOX89" s="190"/>
      <c r="QOY89" s="190"/>
      <c r="QOZ89" s="190"/>
      <c r="QPA89" s="190"/>
      <c r="QPB89" s="190"/>
      <c r="QPC89" s="190"/>
      <c r="QPD89" s="190"/>
      <c r="QPE89" s="190"/>
      <c r="QPF89" s="190"/>
      <c r="QPG89" s="190"/>
      <c r="QPH89" s="190"/>
      <c r="QPI89" s="190"/>
      <c r="QPJ89" s="190"/>
      <c r="QPK89" s="190"/>
      <c r="QPL89" s="190"/>
      <c r="QPM89" s="190"/>
      <c r="QPN89" s="190"/>
      <c r="QPO89" s="190"/>
      <c r="QPP89" s="190"/>
      <c r="QPQ89" s="190"/>
      <c r="QPR89" s="190"/>
      <c r="QPS89" s="190"/>
      <c r="QPT89" s="190"/>
      <c r="QPU89" s="190"/>
      <c r="QPV89" s="190"/>
      <c r="QPW89" s="190"/>
      <c r="QPX89" s="190"/>
      <c r="QPY89" s="190"/>
      <c r="QPZ89" s="190"/>
      <c r="QQA89" s="190"/>
      <c r="QQB89" s="190"/>
      <c r="QQC89" s="190"/>
      <c r="QQD89" s="190"/>
      <c r="QQE89" s="190"/>
      <c r="QQF89" s="190"/>
      <c r="QQG89" s="190"/>
      <c r="QQH89" s="190"/>
      <c r="QQI89" s="190"/>
      <c r="QQJ89" s="190"/>
      <c r="QQK89" s="190"/>
      <c r="QQL89" s="190"/>
      <c r="QQM89" s="190"/>
      <c r="QQN89" s="190"/>
      <c r="QQO89" s="190"/>
      <c r="QQP89" s="190"/>
      <c r="QQQ89" s="190"/>
      <c r="QQR89" s="190"/>
      <c r="QQS89" s="190"/>
      <c r="QQT89" s="190"/>
      <c r="QQU89" s="190"/>
      <c r="QQV89" s="190"/>
      <c r="QQW89" s="190"/>
      <c r="QQX89" s="190"/>
      <c r="QQY89" s="190"/>
      <c r="QQZ89" s="190"/>
      <c r="QRA89" s="190"/>
      <c r="QRB89" s="190"/>
      <c r="QRC89" s="190"/>
      <c r="QRD89" s="190"/>
      <c r="QRE89" s="190"/>
      <c r="QRF89" s="190"/>
      <c r="QRG89" s="190"/>
      <c r="QRH89" s="190"/>
      <c r="QRI89" s="190"/>
      <c r="QRJ89" s="190"/>
      <c r="QRK89" s="190"/>
      <c r="QRL89" s="190"/>
      <c r="QRM89" s="190"/>
      <c r="QRN89" s="190"/>
      <c r="QRO89" s="190"/>
      <c r="QRP89" s="190"/>
      <c r="QRQ89" s="190"/>
      <c r="QRR89" s="190"/>
      <c r="QRS89" s="190"/>
      <c r="QRT89" s="190"/>
      <c r="QRU89" s="190"/>
      <c r="QRV89" s="190"/>
      <c r="QRW89" s="190"/>
      <c r="QRX89" s="190"/>
      <c r="QRY89" s="190"/>
      <c r="QRZ89" s="190"/>
      <c r="QSA89" s="190"/>
      <c r="QSB89" s="190"/>
      <c r="QSC89" s="190"/>
      <c r="QSD89" s="190"/>
      <c r="QSE89" s="190"/>
      <c r="QSF89" s="190"/>
      <c r="QSG89" s="190"/>
      <c r="QSH89" s="190"/>
      <c r="QSI89" s="190"/>
      <c r="QSJ89" s="190"/>
      <c r="QSK89" s="190"/>
      <c r="QSL89" s="190"/>
      <c r="QSM89" s="190"/>
      <c r="QSN89" s="190"/>
      <c r="QSO89" s="190"/>
      <c r="QSP89" s="190"/>
      <c r="QSQ89" s="190"/>
      <c r="QSR89" s="190"/>
      <c r="QSS89" s="190"/>
      <c r="QST89" s="190"/>
      <c r="QSU89" s="190"/>
      <c r="QSV89" s="190"/>
      <c r="QSW89" s="190"/>
      <c r="QSX89" s="190"/>
      <c r="QSY89" s="190"/>
      <c r="QSZ89" s="190"/>
      <c r="QTA89" s="190"/>
      <c r="QTB89" s="190"/>
      <c r="QTC89" s="190"/>
      <c r="QTD89" s="190"/>
      <c r="QTE89" s="190"/>
      <c r="QTF89" s="190"/>
      <c r="QTG89" s="190"/>
      <c r="QTH89" s="190"/>
      <c r="QTI89" s="190"/>
      <c r="QTJ89" s="190"/>
      <c r="QTK89" s="190"/>
      <c r="QTL89" s="190"/>
      <c r="QTM89" s="190"/>
      <c r="QTN89" s="190"/>
      <c r="QTO89" s="190"/>
      <c r="QTP89" s="190"/>
      <c r="QTQ89" s="190"/>
      <c r="QTR89" s="190"/>
      <c r="QTS89" s="190"/>
      <c r="QTT89" s="190"/>
      <c r="QTU89" s="190"/>
      <c r="QTV89" s="190"/>
      <c r="QTW89" s="190"/>
      <c r="QTX89" s="190"/>
      <c r="QTY89" s="190"/>
      <c r="QTZ89" s="190"/>
      <c r="QUA89" s="190"/>
      <c r="QUB89" s="190"/>
      <c r="QUC89" s="190"/>
      <c r="QUD89" s="190"/>
      <c r="QUE89" s="190"/>
      <c r="QUF89" s="190"/>
      <c r="QUG89" s="190"/>
      <c r="QUH89" s="190"/>
      <c r="QUI89" s="190"/>
      <c r="QUJ89" s="190"/>
      <c r="QUK89" s="190"/>
      <c r="QUL89" s="190"/>
      <c r="QUM89" s="190"/>
      <c r="QUN89" s="190"/>
      <c r="QUO89" s="190"/>
      <c r="QUP89" s="190"/>
      <c r="QUQ89" s="190"/>
      <c r="QUR89" s="190"/>
      <c r="QUS89" s="190"/>
      <c r="QUT89" s="190"/>
      <c r="QUU89" s="190"/>
      <c r="QUV89" s="190"/>
      <c r="QUW89" s="190"/>
      <c r="QUX89" s="190"/>
      <c r="QUY89" s="190"/>
      <c r="QUZ89" s="190"/>
      <c r="QVA89" s="190"/>
      <c r="QVB89" s="190"/>
      <c r="QVC89" s="190"/>
      <c r="QVD89" s="190"/>
      <c r="QVE89" s="190"/>
      <c r="QVF89" s="190"/>
      <c r="QVG89" s="190"/>
      <c r="QVH89" s="190"/>
      <c r="QVI89" s="190"/>
      <c r="QVJ89" s="190"/>
      <c r="QVK89" s="190"/>
      <c r="QVL89" s="190"/>
      <c r="QVM89" s="190"/>
      <c r="QVN89" s="190"/>
      <c r="QVO89" s="190"/>
      <c r="QVP89" s="190"/>
      <c r="QVQ89" s="190"/>
      <c r="QVR89" s="190"/>
      <c r="QVS89" s="190"/>
      <c r="QVT89" s="190"/>
      <c r="QVU89" s="190"/>
      <c r="QVV89" s="190"/>
      <c r="QVW89" s="190"/>
      <c r="QVX89" s="190"/>
      <c r="QVY89" s="190"/>
      <c r="QVZ89" s="190"/>
      <c r="QWA89" s="190"/>
      <c r="QWB89" s="190"/>
      <c r="QWC89" s="190"/>
      <c r="QWD89" s="190"/>
      <c r="QWE89" s="190"/>
      <c r="QWF89" s="190"/>
      <c r="QWG89" s="190"/>
      <c r="QWH89" s="190"/>
      <c r="QWI89" s="190"/>
      <c r="QWJ89" s="190"/>
      <c r="QWK89" s="190"/>
      <c r="QWL89" s="190"/>
      <c r="QWM89" s="190"/>
      <c r="QWN89" s="190"/>
      <c r="QWO89" s="190"/>
      <c r="QWP89" s="190"/>
      <c r="QWQ89" s="190"/>
      <c r="QWR89" s="190"/>
      <c r="QWS89" s="190"/>
      <c r="QWT89" s="190"/>
      <c r="QWU89" s="190"/>
      <c r="QWV89" s="190"/>
      <c r="QWW89" s="190"/>
      <c r="QWX89" s="190"/>
      <c r="QWY89" s="190"/>
      <c r="QWZ89" s="190"/>
      <c r="QXA89" s="190"/>
      <c r="QXB89" s="190"/>
      <c r="QXC89" s="190"/>
      <c r="QXD89" s="190"/>
      <c r="QXE89" s="190"/>
      <c r="QXF89" s="190"/>
      <c r="QXG89" s="190"/>
      <c r="QXH89" s="190"/>
      <c r="QXI89" s="190"/>
      <c r="QXJ89" s="190"/>
      <c r="QXK89" s="190"/>
      <c r="QXL89" s="190"/>
      <c r="QXM89" s="190"/>
      <c r="QXN89" s="190"/>
      <c r="QXO89" s="190"/>
      <c r="QXP89" s="190"/>
      <c r="QXQ89" s="190"/>
      <c r="QXR89" s="190"/>
      <c r="QXS89" s="190"/>
      <c r="QXT89" s="190"/>
      <c r="QXU89" s="190"/>
      <c r="QXV89" s="190"/>
      <c r="QXW89" s="190"/>
      <c r="QXX89" s="190"/>
      <c r="QXY89" s="190"/>
      <c r="QXZ89" s="190"/>
      <c r="QYA89" s="190"/>
      <c r="QYB89" s="190"/>
      <c r="QYC89" s="190"/>
      <c r="QYD89" s="190"/>
      <c r="QYE89" s="190"/>
      <c r="QYF89" s="190"/>
      <c r="QYG89" s="190"/>
      <c r="QYH89" s="190"/>
      <c r="QYI89" s="190"/>
      <c r="QYJ89" s="190"/>
      <c r="QYK89" s="190"/>
      <c r="QYL89" s="190"/>
      <c r="QYM89" s="190"/>
      <c r="QYN89" s="190"/>
      <c r="QYO89" s="190"/>
      <c r="QYP89" s="190"/>
      <c r="QYQ89" s="190"/>
      <c r="QYR89" s="190"/>
      <c r="QYS89" s="190"/>
      <c r="QYT89" s="190"/>
      <c r="QYU89" s="190"/>
      <c r="QYV89" s="190"/>
      <c r="QYW89" s="190"/>
      <c r="QYX89" s="190"/>
      <c r="QYY89" s="190"/>
      <c r="QYZ89" s="190"/>
      <c r="QZA89" s="190"/>
      <c r="QZB89" s="190"/>
      <c r="QZC89" s="190"/>
      <c r="QZD89" s="190"/>
      <c r="QZE89" s="190"/>
      <c r="QZF89" s="190"/>
      <c r="QZG89" s="190"/>
      <c r="QZH89" s="190"/>
      <c r="QZI89" s="190"/>
      <c r="QZJ89" s="190"/>
      <c r="QZK89" s="190"/>
      <c r="QZL89" s="190"/>
      <c r="QZM89" s="190"/>
      <c r="QZN89" s="190"/>
      <c r="QZO89" s="190"/>
      <c r="QZP89" s="190"/>
      <c r="QZQ89" s="190"/>
      <c r="QZR89" s="190"/>
      <c r="QZS89" s="190"/>
      <c r="QZT89" s="190"/>
      <c r="QZU89" s="190"/>
      <c r="QZV89" s="190"/>
      <c r="QZW89" s="190"/>
      <c r="QZX89" s="190"/>
      <c r="QZY89" s="190"/>
      <c r="QZZ89" s="190"/>
      <c r="RAA89" s="190"/>
      <c r="RAB89" s="190"/>
      <c r="RAC89" s="190"/>
      <c r="RAD89" s="190"/>
      <c r="RAE89" s="190"/>
      <c r="RAF89" s="190"/>
      <c r="RAG89" s="190"/>
      <c r="RAH89" s="190"/>
      <c r="RAI89" s="190"/>
      <c r="RAJ89" s="190"/>
      <c r="RAK89" s="190"/>
      <c r="RAL89" s="190"/>
      <c r="RAM89" s="190"/>
      <c r="RAN89" s="190"/>
      <c r="RAO89" s="190"/>
      <c r="RAP89" s="190"/>
      <c r="RAQ89" s="190"/>
      <c r="RAR89" s="190"/>
      <c r="RAS89" s="190"/>
      <c r="RAT89" s="190"/>
      <c r="RAU89" s="190"/>
      <c r="RAV89" s="190"/>
      <c r="RAW89" s="190"/>
      <c r="RAX89" s="190"/>
      <c r="RAY89" s="190"/>
      <c r="RAZ89" s="190"/>
      <c r="RBA89" s="190"/>
      <c r="RBB89" s="190"/>
      <c r="RBC89" s="190"/>
      <c r="RBD89" s="190"/>
      <c r="RBE89" s="190"/>
      <c r="RBF89" s="190"/>
      <c r="RBG89" s="190"/>
      <c r="RBH89" s="190"/>
      <c r="RBI89" s="190"/>
      <c r="RBJ89" s="190"/>
      <c r="RBK89" s="190"/>
      <c r="RBL89" s="190"/>
      <c r="RBM89" s="190"/>
      <c r="RBN89" s="190"/>
      <c r="RBO89" s="190"/>
      <c r="RBP89" s="190"/>
      <c r="RBQ89" s="190"/>
      <c r="RBR89" s="190"/>
      <c r="RBS89" s="190"/>
      <c r="RBT89" s="190"/>
      <c r="RBU89" s="190"/>
      <c r="RBV89" s="190"/>
      <c r="RBW89" s="190"/>
      <c r="RBX89" s="190"/>
      <c r="RBY89" s="190"/>
      <c r="RBZ89" s="190"/>
      <c r="RCA89" s="190"/>
      <c r="RCB89" s="190"/>
      <c r="RCC89" s="190"/>
      <c r="RCD89" s="190"/>
      <c r="RCE89" s="190"/>
      <c r="RCF89" s="190"/>
      <c r="RCG89" s="190"/>
      <c r="RCH89" s="190"/>
      <c r="RCI89" s="190"/>
      <c r="RCJ89" s="190"/>
      <c r="RCK89" s="190"/>
      <c r="RCL89" s="190"/>
      <c r="RCM89" s="190"/>
      <c r="RCN89" s="190"/>
      <c r="RCO89" s="190"/>
      <c r="RCP89" s="190"/>
      <c r="RCQ89" s="190"/>
      <c r="RCR89" s="190"/>
      <c r="RCS89" s="190"/>
      <c r="RCT89" s="190"/>
      <c r="RCU89" s="190"/>
      <c r="RCV89" s="190"/>
      <c r="RCW89" s="190"/>
      <c r="RCX89" s="190"/>
      <c r="RCY89" s="190"/>
      <c r="RCZ89" s="190"/>
      <c r="RDA89" s="190"/>
      <c r="RDB89" s="190"/>
      <c r="RDC89" s="190"/>
      <c r="RDD89" s="190"/>
      <c r="RDE89" s="190"/>
      <c r="RDF89" s="190"/>
      <c r="RDG89" s="190"/>
      <c r="RDH89" s="190"/>
      <c r="RDI89" s="190"/>
      <c r="RDJ89" s="190"/>
      <c r="RDK89" s="190"/>
      <c r="RDL89" s="190"/>
      <c r="RDM89" s="190"/>
      <c r="RDN89" s="190"/>
      <c r="RDO89" s="190"/>
      <c r="RDP89" s="190"/>
      <c r="RDQ89" s="190"/>
      <c r="RDR89" s="190"/>
      <c r="RDS89" s="190"/>
      <c r="RDT89" s="190"/>
      <c r="RDU89" s="190"/>
      <c r="RDV89" s="190"/>
      <c r="RDW89" s="190"/>
      <c r="RDX89" s="190"/>
      <c r="RDY89" s="190"/>
      <c r="RDZ89" s="190"/>
      <c r="REA89" s="190"/>
      <c r="REB89" s="190"/>
      <c r="REC89" s="190"/>
      <c r="RED89" s="190"/>
      <c r="REE89" s="190"/>
      <c r="REF89" s="190"/>
      <c r="REG89" s="190"/>
      <c r="REH89" s="190"/>
      <c r="REI89" s="190"/>
      <c r="REJ89" s="190"/>
      <c r="REK89" s="190"/>
      <c r="REL89" s="190"/>
      <c r="REM89" s="190"/>
      <c r="REN89" s="190"/>
      <c r="REO89" s="190"/>
      <c r="REP89" s="190"/>
      <c r="REQ89" s="190"/>
      <c r="RER89" s="190"/>
      <c r="RES89" s="190"/>
      <c r="RET89" s="190"/>
      <c r="REU89" s="190"/>
      <c r="REV89" s="190"/>
      <c r="REW89" s="190"/>
      <c r="REX89" s="190"/>
      <c r="REY89" s="190"/>
      <c r="REZ89" s="190"/>
      <c r="RFA89" s="190"/>
      <c r="RFB89" s="190"/>
      <c r="RFC89" s="190"/>
      <c r="RFD89" s="190"/>
      <c r="RFE89" s="190"/>
      <c r="RFF89" s="190"/>
      <c r="RFG89" s="190"/>
      <c r="RFH89" s="190"/>
      <c r="RFI89" s="190"/>
      <c r="RFJ89" s="190"/>
      <c r="RFK89" s="190"/>
      <c r="RFL89" s="190"/>
      <c r="RFM89" s="190"/>
      <c r="RFN89" s="190"/>
      <c r="RFO89" s="190"/>
      <c r="RFP89" s="190"/>
      <c r="RFQ89" s="190"/>
      <c r="RFR89" s="190"/>
      <c r="RFS89" s="190"/>
      <c r="RFT89" s="190"/>
      <c r="RFU89" s="190"/>
      <c r="RFV89" s="190"/>
      <c r="RFW89" s="190"/>
      <c r="RFX89" s="190"/>
      <c r="RFY89" s="190"/>
      <c r="RFZ89" s="190"/>
      <c r="RGA89" s="190"/>
      <c r="RGB89" s="190"/>
      <c r="RGC89" s="190"/>
      <c r="RGD89" s="190"/>
      <c r="RGE89" s="190"/>
      <c r="RGF89" s="190"/>
      <c r="RGG89" s="190"/>
      <c r="RGH89" s="190"/>
      <c r="RGI89" s="190"/>
      <c r="RGJ89" s="190"/>
      <c r="RGK89" s="190"/>
      <c r="RGL89" s="190"/>
      <c r="RGM89" s="190"/>
      <c r="RGN89" s="190"/>
      <c r="RGO89" s="190"/>
      <c r="RGP89" s="190"/>
      <c r="RGQ89" s="190"/>
      <c r="RGR89" s="190"/>
      <c r="RGS89" s="190"/>
      <c r="RGT89" s="190"/>
      <c r="RGU89" s="190"/>
      <c r="RGV89" s="190"/>
      <c r="RGW89" s="190"/>
      <c r="RGX89" s="190"/>
      <c r="RGY89" s="190"/>
      <c r="RGZ89" s="190"/>
      <c r="RHA89" s="190"/>
      <c r="RHB89" s="190"/>
      <c r="RHC89" s="190"/>
      <c r="RHD89" s="190"/>
      <c r="RHE89" s="190"/>
      <c r="RHF89" s="190"/>
      <c r="RHG89" s="190"/>
      <c r="RHH89" s="190"/>
      <c r="RHI89" s="190"/>
      <c r="RHJ89" s="190"/>
      <c r="RHK89" s="190"/>
      <c r="RHL89" s="190"/>
      <c r="RHM89" s="190"/>
      <c r="RHN89" s="190"/>
      <c r="RHO89" s="190"/>
      <c r="RHP89" s="190"/>
      <c r="RHQ89" s="190"/>
      <c r="RHR89" s="190"/>
      <c r="RHS89" s="190"/>
      <c r="RHT89" s="190"/>
      <c r="RHU89" s="190"/>
      <c r="RHV89" s="190"/>
      <c r="RHW89" s="190"/>
      <c r="RHX89" s="190"/>
      <c r="RHY89" s="190"/>
      <c r="RHZ89" s="190"/>
      <c r="RIA89" s="190"/>
      <c r="RIB89" s="190"/>
      <c r="RIC89" s="190"/>
      <c r="RID89" s="190"/>
      <c r="RIE89" s="190"/>
      <c r="RIF89" s="190"/>
      <c r="RIG89" s="190"/>
      <c r="RIH89" s="190"/>
      <c r="RII89" s="190"/>
      <c r="RIJ89" s="190"/>
      <c r="RIK89" s="190"/>
      <c r="RIL89" s="190"/>
      <c r="RIM89" s="190"/>
      <c r="RIN89" s="190"/>
      <c r="RIO89" s="190"/>
      <c r="RIP89" s="190"/>
      <c r="RIQ89" s="190"/>
      <c r="RIR89" s="190"/>
      <c r="RIS89" s="190"/>
      <c r="RIT89" s="190"/>
      <c r="RIU89" s="190"/>
      <c r="RIV89" s="190"/>
      <c r="RIW89" s="190"/>
      <c r="RIX89" s="190"/>
      <c r="RIY89" s="190"/>
      <c r="RIZ89" s="190"/>
      <c r="RJA89" s="190"/>
      <c r="RJB89" s="190"/>
      <c r="RJC89" s="190"/>
      <c r="RJD89" s="190"/>
      <c r="RJE89" s="190"/>
      <c r="RJF89" s="190"/>
      <c r="RJG89" s="190"/>
      <c r="RJH89" s="190"/>
      <c r="RJI89" s="190"/>
      <c r="RJJ89" s="190"/>
      <c r="RJK89" s="190"/>
      <c r="RJL89" s="190"/>
      <c r="RJM89" s="190"/>
      <c r="RJN89" s="190"/>
      <c r="RJO89" s="190"/>
      <c r="RJP89" s="190"/>
      <c r="RJQ89" s="190"/>
      <c r="RJR89" s="190"/>
      <c r="RJS89" s="190"/>
      <c r="RJT89" s="190"/>
      <c r="RJU89" s="190"/>
      <c r="RJV89" s="190"/>
      <c r="RJW89" s="190"/>
      <c r="RJX89" s="190"/>
      <c r="RJY89" s="190"/>
      <c r="RJZ89" s="190"/>
      <c r="RKA89" s="190"/>
      <c r="RKB89" s="190"/>
      <c r="RKC89" s="190"/>
      <c r="RKD89" s="190"/>
      <c r="RKE89" s="190"/>
      <c r="RKF89" s="190"/>
      <c r="RKG89" s="190"/>
      <c r="RKH89" s="190"/>
      <c r="RKI89" s="190"/>
      <c r="RKJ89" s="190"/>
      <c r="RKK89" s="190"/>
      <c r="RKL89" s="190"/>
      <c r="RKM89" s="190"/>
      <c r="RKN89" s="190"/>
      <c r="RKO89" s="190"/>
      <c r="RKP89" s="190"/>
      <c r="RKQ89" s="190"/>
      <c r="RKR89" s="190"/>
      <c r="RKS89" s="190"/>
      <c r="RKT89" s="190"/>
      <c r="RKU89" s="190"/>
      <c r="RKV89" s="190"/>
      <c r="RKW89" s="190"/>
      <c r="RKX89" s="190"/>
      <c r="RKY89" s="190"/>
      <c r="RKZ89" s="190"/>
      <c r="RLA89" s="190"/>
      <c r="RLB89" s="190"/>
      <c r="RLC89" s="190"/>
      <c r="RLD89" s="190"/>
      <c r="RLE89" s="190"/>
      <c r="RLF89" s="190"/>
      <c r="RLG89" s="190"/>
      <c r="RLH89" s="190"/>
      <c r="RLI89" s="190"/>
      <c r="RLJ89" s="190"/>
      <c r="RLK89" s="190"/>
      <c r="RLL89" s="190"/>
      <c r="RLM89" s="190"/>
      <c r="RLN89" s="190"/>
      <c r="RLO89" s="190"/>
      <c r="RLP89" s="190"/>
      <c r="RLQ89" s="190"/>
      <c r="RLR89" s="190"/>
      <c r="RLS89" s="190"/>
      <c r="RLT89" s="190"/>
      <c r="RLU89" s="190"/>
      <c r="RLV89" s="190"/>
      <c r="RLW89" s="190"/>
      <c r="RLX89" s="190"/>
      <c r="RLY89" s="190"/>
      <c r="RLZ89" s="190"/>
      <c r="RMA89" s="190"/>
      <c r="RMB89" s="190"/>
      <c r="RMC89" s="190"/>
      <c r="RMD89" s="190"/>
      <c r="RME89" s="190"/>
      <c r="RMF89" s="190"/>
      <c r="RMG89" s="190"/>
      <c r="RMH89" s="190"/>
      <c r="RMI89" s="190"/>
      <c r="RMJ89" s="190"/>
      <c r="RMK89" s="190"/>
      <c r="RML89" s="190"/>
      <c r="RMM89" s="190"/>
      <c r="RMN89" s="190"/>
      <c r="RMO89" s="190"/>
      <c r="RMP89" s="190"/>
      <c r="RMQ89" s="190"/>
      <c r="RMR89" s="190"/>
      <c r="RMS89" s="190"/>
      <c r="RMT89" s="190"/>
      <c r="RMU89" s="190"/>
      <c r="RMV89" s="190"/>
      <c r="RMW89" s="190"/>
      <c r="RMX89" s="190"/>
      <c r="RMY89" s="190"/>
      <c r="RMZ89" s="190"/>
      <c r="RNA89" s="190"/>
      <c r="RNB89" s="190"/>
      <c r="RNC89" s="190"/>
      <c r="RND89" s="190"/>
      <c r="RNE89" s="190"/>
      <c r="RNF89" s="190"/>
      <c r="RNG89" s="190"/>
      <c r="RNH89" s="190"/>
      <c r="RNI89" s="190"/>
      <c r="RNJ89" s="190"/>
      <c r="RNK89" s="190"/>
      <c r="RNL89" s="190"/>
      <c r="RNM89" s="190"/>
      <c r="RNN89" s="190"/>
      <c r="RNO89" s="190"/>
      <c r="RNP89" s="190"/>
      <c r="RNQ89" s="190"/>
      <c r="RNR89" s="190"/>
      <c r="RNS89" s="190"/>
      <c r="RNT89" s="190"/>
      <c r="RNU89" s="190"/>
      <c r="RNV89" s="190"/>
      <c r="RNW89" s="190"/>
      <c r="RNX89" s="190"/>
      <c r="RNY89" s="190"/>
      <c r="RNZ89" s="190"/>
      <c r="ROA89" s="190"/>
      <c r="ROB89" s="190"/>
      <c r="ROC89" s="190"/>
      <c r="ROD89" s="190"/>
      <c r="ROE89" s="190"/>
      <c r="ROF89" s="190"/>
      <c r="ROG89" s="190"/>
      <c r="ROH89" s="190"/>
      <c r="ROI89" s="190"/>
      <c r="ROJ89" s="190"/>
      <c r="ROK89" s="190"/>
      <c r="ROL89" s="190"/>
      <c r="ROM89" s="190"/>
      <c r="RON89" s="190"/>
      <c r="ROO89" s="190"/>
      <c r="ROP89" s="190"/>
      <c r="ROQ89" s="190"/>
      <c r="ROR89" s="190"/>
      <c r="ROS89" s="190"/>
      <c r="ROT89" s="190"/>
      <c r="ROU89" s="190"/>
      <c r="ROV89" s="190"/>
      <c r="ROW89" s="190"/>
      <c r="ROX89" s="190"/>
      <c r="ROY89" s="190"/>
      <c r="ROZ89" s="190"/>
      <c r="RPA89" s="190"/>
      <c r="RPB89" s="190"/>
      <c r="RPC89" s="190"/>
      <c r="RPD89" s="190"/>
      <c r="RPE89" s="190"/>
      <c r="RPF89" s="190"/>
      <c r="RPG89" s="190"/>
      <c r="RPH89" s="190"/>
      <c r="RPI89" s="190"/>
      <c r="RPJ89" s="190"/>
      <c r="RPK89" s="190"/>
      <c r="RPL89" s="190"/>
      <c r="RPM89" s="190"/>
      <c r="RPN89" s="190"/>
      <c r="RPO89" s="190"/>
      <c r="RPP89" s="190"/>
      <c r="RPQ89" s="190"/>
      <c r="RPR89" s="190"/>
      <c r="RPS89" s="190"/>
      <c r="RPT89" s="190"/>
      <c r="RPU89" s="190"/>
      <c r="RPV89" s="190"/>
      <c r="RPW89" s="190"/>
      <c r="RPX89" s="190"/>
      <c r="RPY89" s="190"/>
      <c r="RPZ89" s="190"/>
      <c r="RQA89" s="190"/>
      <c r="RQB89" s="190"/>
      <c r="RQC89" s="190"/>
      <c r="RQD89" s="190"/>
      <c r="RQE89" s="190"/>
      <c r="RQF89" s="190"/>
      <c r="RQG89" s="190"/>
      <c r="RQH89" s="190"/>
      <c r="RQI89" s="190"/>
      <c r="RQJ89" s="190"/>
      <c r="RQK89" s="190"/>
      <c r="RQL89" s="190"/>
      <c r="RQM89" s="190"/>
      <c r="RQN89" s="190"/>
      <c r="RQO89" s="190"/>
      <c r="RQP89" s="190"/>
      <c r="RQQ89" s="190"/>
      <c r="RQR89" s="190"/>
      <c r="RQS89" s="190"/>
      <c r="RQT89" s="190"/>
      <c r="RQU89" s="190"/>
      <c r="RQV89" s="190"/>
      <c r="RQW89" s="190"/>
      <c r="RQX89" s="190"/>
      <c r="RQY89" s="190"/>
      <c r="RQZ89" s="190"/>
      <c r="RRA89" s="190"/>
      <c r="RRB89" s="190"/>
      <c r="RRC89" s="190"/>
      <c r="RRD89" s="190"/>
      <c r="RRE89" s="190"/>
      <c r="RRF89" s="190"/>
      <c r="RRG89" s="190"/>
      <c r="RRH89" s="190"/>
      <c r="RRI89" s="190"/>
      <c r="RRJ89" s="190"/>
      <c r="RRK89" s="190"/>
      <c r="RRL89" s="190"/>
      <c r="RRM89" s="190"/>
      <c r="RRN89" s="190"/>
      <c r="RRO89" s="190"/>
      <c r="RRP89" s="190"/>
      <c r="RRQ89" s="190"/>
      <c r="RRR89" s="190"/>
      <c r="RRS89" s="190"/>
      <c r="RRT89" s="190"/>
      <c r="RRU89" s="190"/>
      <c r="RRV89" s="190"/>
      <c r="RRW89" s="190"/>
      <c r="RRX89" s="190"/>
      <c r="RRY89" s="190"/>
      <c r="RRZ89" s="190"/>
      <c r="RSA89" s="190"/>
      <c r="RSB89" s="190"/>
      <c r="RSC89" s="190"/>
      <c r="RSD89" s="190"/>
      <c r="RSE89" s="190"/>
      <c r="RSF89" s="190"/>
      <c r="RSG89" s="190"/>
      <c r="RSH89" s="190"/>
      <c r="RSI89" s="190"/>
      <c r="RSJ89" s="190"/>
      <c r="RSK89" s="190"/>
      <c r="RSL89" s="190"/>
      <c r="RSM89" s="190"/>
      <c r="RSN89" s="190"/>
      <c r="RSO89" s="190"/>
      <c r="RSP89" s="190"/>
      <c r="RSQ89" s="190"/>
      <c r="RSR89" s="190"/>
      <c r="RSS89" s="190"/>
      <c r="RST89" s="190"/>
      <c r="RSU89" s="190"/>
      <c r="RSV89" s="190"/>
      <c r="RSW89" s="190"/>
      <c r="RSX89" s="190"/>
      <c r="RSY89" s="190"/>
      <c r="RSZ89" s="190"/>
      <c r="RTA89" s="190"/>
      <c r="RTB89" s="190"/>
      <c r="RTC89" s="190"/>
      <c r="RTD89" s="190"/>
      <c r="RTE89" s="190"/>
      <c r="RTF89" s="190"/>
      <c r="RTG89" s="190"/>
      <c r="RTH89" s="190"/>
      <c r="RTI89" s="190"/>
      <c r="RTJ89" s="190"/>
      <c r="RTK89" s="190"/>
      <c r="RTL89" s="190"/>
      <c r="RTM89" s="190"/>
      <c r="RTN89" s="190"/>
      <c r="RTO89" s="190"/>
      <c r="RTP89" s="190"/>
      <c r="RTQ89" s="190"/>
      <c r="RTR89" s="190"/>
      <c r="RTS89" s="190"/>
      <c r="RTT89" s="190"/>
      <c r="RTU89" s="190"/>
      <c r="RTV89" s="190"/>
      <c r="RTW89" s="190"/>
      <c r="RTX89" s="190"/>
      <c r="RTY89" s="190"/>
      <c r="RTZ89" s="190"/>
      <c r="RUA89" s="190"/>
      <c r="RUB89" s="190"/>
      <c r="RUC89" s="190"/>
      <c r="RUD89" s="190"/>
      <c r="RUE89" s="190"/>
      <c r="RUF89" s="190"/>
      <c r="RUG89" s="190"/>
      <c r="RUH89" s="190"/>
      <c r="RUI89" s="190"/>
      <c r="RUJ89" s="190"/>
      <c r="RUK89" s="190"/>
      <c r="RUL89" s="190"/>
      <c r="RUM89" s="190"/>
      <c r="RUN89" s="190"/>
      <c r="RUO89" s="190"/>
      <c r="RUP89" s="190"/>
      <c r="RUQ89" s="190"/>
      <c r="RUR89" s="190"/>
      <c r="RUS89" s="190"/>
      <c r="RUT89" s="190"/>
      <c r="RUU89" s="190"/>
      <c r="RUV89" s="190"/>
      <c r="RUW89" s="190"/>
      <c r="RUX89" s="190"/>
      <c r="RUY89" s="190"/>
      <c r="RUZ89" s="190"/>
      <c r="RVA89" s="190"/>
      <c r="RVB89" s="190"/>
      <c r="RVC89" s="190"/>
      <c r="RVD89" s="190"/>
      <c r="RVE89" s="190"/>
      <c r="RVF89" s="190"/>
      <c r="RVG89" s="190"/>
      <c r="RVH89" s="190"/>
      <c r="RVI89" s="190"/>
      <c r="RVJ89" s="190"/>
      <c r="RVK89" s="190"/>
      <c r="RVL89" s="190"/>
      <c r="RVM89" s="190"/>
      <c r="RVN89" s="190"/>
      <c r="RVO89" s="190"/>
      <c r="RVP89" s="190"/>
      <c r="RVQ89" s="190"/>
      <c r="RVR89" s="190"/>
      <c r="RVS89" s="190"/>
      <c r="RVT89" s="190"/>
      <c r="RVU89" s="190"/>
      <c r="RVV89" s="190"/>
      <c r="RVW89" s="190"/>
      <c r="RVX89" s="190"/>
      <c r="RVY89" s="190"/>
      <c r="RVZ89" s="190"/>
      <c r="RWA89" s="190"/>
      <c r="RWB89" s="190"/>
      <c r="RWC89" s="190"/>
      <c r="RWD89" s="190"/>
      <c r="RWE89" s="190"/>
      <c r="RWF89" s="190"/>
      <c r="RWG89" s="190"/>
      <c r="RWH89" s="190"/>
      <c r="RWI89" s="190"/>
      <c r="RWJ89" s="190"/>
      <c r="RWK89" s="190"/>
      <c r="RWL89" s="190"/>
      <c r="RWM89" s="190"/>
      <c r="RWN89" s="190"/>
      <c r="RWO89" s="190"/>
      <c r="RWP89" s="190"/>
      <c r="RWQ89" s="190"/>
      <c r="RWR89" s="190"/>
      <c r="RWS89" s="190"/>
      <c r="RWT89" s="190"/>
      <c r="RWU89" s="190"/>
      <c r="RWV89" s="190"/>
      <c r="RWW89" s="190"/>
      <c r="RWX89" s="190"/>
      <c r="RWY89" s="190"/>
      <c r="RWZ89" s="190"/>
      <c r="RXA89" s="190"/>
      <c r="RXB89" s="190"/>
      <c r="RXC89" s="190"/>
      <c r="RXD89" s="190"/>
      <c r="RXE89" s="190"/>
      <c r="RXF89" s="190"/>
      <c r="RXG89" s="190"/>
      <c r="RXH89" s="190"/>
      <c r="RXI89" s="190"/>
      <c r="RXJ89" s="190"/>
      <c r="RXK89" s="190"/>
      <c r="RXL89" s="190"/>
      <c r="RXM89" s="190"/>
      <c r="RXN89" s="190"/>
      <c r="RXO89" s="190"/>
      <c r="RXP89" s="190"/>
      <c r="RXQ89" s="190"/>
      <c r="RXR89" s="190"/>
      <c r="RXS89" s="190"/>
      <c r="RXT89" s="190"/>
      <c r="RXU89" s="190"/>
      <c r="RXV89" s="190"/>
      <c r="RXW89" s="190"/>
      <c r="RXX89" s="190"/>
      <c r="RXY89" s="190"/>
      <c r="RXZ89" s="190"/>
      <c r="RYA89" s="190"/>
      <c r="RYB89" s="190"/>
      <c r="RYC89" s="190"/>
      <c r="RYD89" s="190"/>
      <c r="RYE89" s="190"/>
      <c r="RYF89" s="190"/>
      <c r="RYG89" s="190"/>
      <c r="RYH89" s="190"/>
      <c r="RYI89" s="190"/>
      <c r="RYJ89" s="190"/>
      <c r="RYK89" s="190"/>
      <c r="RYL89" s="190"/>
      <c r="RYM89" s="190"/>
      <c r="RYN89" s="190"/>
      <c r="RYO89" s="190"/>
      <c r="RYP89" s="190"/>
      <c r="RYQ89" s="190"/>
      <c r="RYR89" s="190"/>
      <c r="RYS89" s="190"/>
      <c r="RYT89" s="190"/>
      <c r="RYU89" s="190"/>
      <c r="RYV89" s="190"/>
      <c r="RYW89" s="190"/>
      <c r="RYX89" s="190"/>
      <c r="RYY89" s="190"/>
      <c r="RYZ89" s="190"/>
      <c r="RZA89" s="190"/>
      <c r="RZB89" s="190"/>
      <c r="RZC89" s="190"/>
      <c r="RZD89" s="190"/>
      <c r="RZE89" s="190"/>
      <c r="RZF89" s="190"/>
      <c r="RZG89" s="190"/>
      <c r="RZH89" s="190"/>
      <c r="RZI89" s="190"/>
      <c r="RZJ89" s="190"/>
      <c r="RZK89" s="190"/>
      <c r="RZL89" s="190"/>
      <c r="RZM89" s="190"/>
      <c r="RZN89" s="190"/>
      <c r="RZO89" s="190"/>
      <c r="RZP89" s="190"/>
      <c r="RZQ89" s="190"/>
      <c r="RZR89" s="190"/>
      <c r="RZS89" s="190"/>
      <c r="RZT89" s="190"/>
      <c r="RZU89" s="190"/>
      <c r="RZV89" s="190"/>
      <c r="RZW89" s="190"/>
      <c r="RZX89" s="190"/>
      <c r="RZY89" s="190"/>
      <c r="RZZ89" s="190"/>
      <c r="SAA89" s="190"/>
      <c r="SAB89" s="190"/>
      <c r="SAC89" s="190"/>
      <c r="SAD89" s="190"/>
      <c r="SAE89" s="190"/>
      <c r="SAF89" s="190"/>
      <c r="SAG89" s="190"/>
      <c r="SAH89" s="190"/>
      <c r="SAI89" s="190"/>
      <c r="SAJ89" s="190"/>
      <c r="SAK89" s="190"/>
      <c r="SAL89" s="190"/>
      <c r="SAM89" s="190"/>
      <c r="SAN89" s="190"/>
      <c r="SAO89" s="190"/>
      <c r="SAP89" s="190"/>
      <c r="SAQ89" s="190"/>
      <c r="SAR89" s="190"/>
      <c r="SAS89" s="190"/>
      <c r="SAT89" s="190"/>
      <c r="SAU89" s="190"/>
      <c r="SAV89" s="190"/>
      <c r="SAW89" s="190"/>
      <c r="SAX89" s="190"/>
      <c r="SAY89" s="190"/>
      <c r="SAZ89" s="190"/>
      <c r="SBA89" s="190"/>
      <c r="SBB89" s="190"/>
      <c r="SBC89" s="190"/>
      <c r="SBD89" s="190"/>
      <c r="SBE89" s="190"/>
      <c r="SBF89" s="190"/>
      <c r="SBG89" s="190"/>
      <c r="SBH89" s="190"/>
      <c r="SBI89" s="190"/>
      <c r="SBJ89" s="190"/>
      <c r="SBK89" s="190"/>
      <c r="SBL89" s="190"/>
      <c r="SBM89" s="190"/>
      <c r="SBN89" s="190"/>
      <c r="SBO89" s="190"/>
      <c r="SBP89" s="190"/>
      <c r="SBQ89" s="190"/>
      <c r="SBR89" s="190"/>
      <c r="SBS89" s="190"/>
      <c r="SBT89" s="190"/>
      <c r="SBU89" s="190"/>
      <c r="SBV89" s="190"/>
      <c r="SBW89" s="190"/>
      <c r="SBX89" s="190"/>
      <c r="SBY89" s="190"/>
      <c r="SBZ89" s="190"/>
      <c r="SCA89" s="190"/>
      <c r="SCB89" s="190"/>
      <c r="SCC89" s="190"/>
      <c r="SCD89" s="190"/>
      <c r="SCE89" s="190"/>
      <c r="SCF89" s="190"/>
      <c r="SCG89" s="190"/>
      <c r="SCH89" s="190"/>
      <c r="SCI89" s="190"/>
      <c r="SCJ89" s="190"/>
      <c r="SCK89" s="190"/>
      <c r="SCL89" s="190"/>
      <c r="SCM89" s="190"/>
      <c r="SCN89" s="190"/>
      <c r="SCO89" s="190"/>
      <c r="SCP89" s="190"/>
      <c r="SCQ89" s="190"/>
      <c r="SCR89" s="190"/>
      <c r="SCS89" s="190"/>
      <c r="SCT89" s="190"/>
      <c r="SCU89" s="190"/>
      <c r="SCV89" s="190"/>
      <c r="SCW89" s="190"/>
      <c r="SCX89" s="190"/>
      <c r="SCY89" s="190"/>
      <c r="SCZ89" s="190"/>
      <c r="SDA89" s="190"/>
      <c r="SDB89" s="190"/>
      <c r="SDC89" s="190"/>
      <c r="SDD89" s="190"/>
      <c r="SDE89" s="190"/>
      <c r="SDF89" s="190"/>
      <c r="SDG89" s="190"/>
      <c r="SDH89" s="190"/>
      <c r="SDI89" s="190"/>
      <c r="SDJ89" s="190"/>
      <c r="SDK89" s="190"/>
      <c r="SDL89" s="190"/>
      <c r="SDM89" s="190"/>
      <c r="SDN89" s="190"/>
      <c r="SDO89" s="190"/>
      <c r="SDP89" s="190"/>
      <c r="SDQ89" s="190"/>
      <c r="SDR89" s="190"/>
      <c r="SDS89" s="190"/>
      <c r="SDT89" s="190"/>
      <c r="SDU89" s="190"/>
      <c r="SDV89" s="190"/>
      <c r="SDW89" s="190"/>
      <c r="SDX89" s="190"/>
      <c r="SDY89" s="190"/>
      <c r="SDZ89" s="190"/>
      <c r="SEA89" s="190"/>
      <c r="SEB89" s="190"/>
      <c r="SEC89" s="190"/>
      <c r="SED89" s="190"/>
      <c r="SEE89" s="190"/>
      <c r="SEF89" s="190"/>
      <c r="SEG89" s="190"/>
      <c r="SEH89" s="190"/>
      <c r="SEI89" s="190"/>
      <c r="SEJ89" s="190"/>
      <c r="SEK89" s="190"/>
      <c r="SEL89" s="190"/>
      <c r="SEM89" s="190"/>
      <c r="SEN89" s="190"/>
      <c r="SEO89" s="190"/>
      <c r="SEP89" s="190"/>
      <c r="SEQ89" s="190"/>
      <c r="SER89" s="190"/>
      <c r="SES89" s="190"/>
      <c r="SET89" s="190"/>
      <c r="SEU89" s="190"/>
      <c r="SEV89" s="190"/>
      <c r="SEW89" s="190"/>
      <c r="SEX89" s="190"/>
      <c r="SEY89" s="190"/>
      <c r="SEZ89" s="190"/>
      <c r="SFA89" s="190"/>
      <c r="SFB89" s="190"/>
      <c r="SFC89" s="190"/>
      <c r="SFD89" s="190"/>
      <c r="SFE89" s="190"/>
      <c r="SFF89" s="190"/>
      <c r="SFG89" s="190"/>
      <c r="SFH89" s="190"/>
      <c r="SFI89" s="190"/>
      <c r="SFJ89" s="190"/>
      <c r="SFK89" s="190"/>
      <c r="SFL89" s="190"/>
      <c r="SFM89" s="190"/>
      <c r="SFN89" s="190"/>
      <c r="SFO89" s="190"/>
      <c r="SFP89" s="190"/>
      <c r="SFQ89" s="190"/>
      <c r="SFR89" s="190"/>
      <c r="SFS89" s="190"/>
      <c r="SFT89" s="190"/>
      <c r="SFU89" s="190"/>
      <c r="SFV89" s="190"/>
      <c r="SFW89" s="190"/>
      <c r="SFX89" s="190"/>
      <c r="SFY89" s="190"/>
      <c r="SFZ89" s="190"/>
      <c r="SGA89" s="190"/>
      <c r="SGB89" s="190"/>
      <c r="SGC89" s="190"/>
      <c r="SGD89" s="190"/>
      <c r="SGE89" s="190"/>
      <c r="SGF89" s="190"/>
      <c r="SGG89" s="190"/>
      <c r="SGH89" s="190"/>
      <c r="SGI89" s="190"/>
      <c r="SGJ89" s="190"/>
      <c r="SGK89" s="190"/>
      <c r="SGL89" s="190"/>
      <c r="SGM89" s="190"/>
      <c r="SGN89" s="190"/>
      <c r="SGO89" s="190"/>
      <c r="SGP89" s="190"/>
      <c r="SGQ89" s="190"/>
      <c r="SGR89" s="190"/>
      <c r="SGS89" s="190"/>
      <c r="SGT89" s="190"/>
      <c r="SGU89" s="190"/>
      <c r="SGV89" s="190"/>
      <c r="SGW89" s="190"/>
      <c r="SGX89" s="190"/>
      <c r="SGY89" s="190"/>
      <c r="SGZ89" s="190"/>
      <c r="SHA89" s="190"/>
      <c r="SHB89" s="190"/>
      <c r="SHC89" s="190"/>
      <c r="SHD89" s="190"/>
      <c r="SHE89" s="190"/>
      <c r="SHF89" s="190"/>
      <c r="SHG89" s="190"/>
      <c r="SHH89" s="190"/>
      <c r="SHI89" s="190"/>
      <c r="SHJ89" s="190"/>
      <c r="SHK89" s="190"/>
      <c r="SHL89" s="190"/>
      <c r="SHM89" s="190"/>
      <c r="SHN89" s="190"/>
      <c r="SHO89" s="190"/>
      <c r="SHP89" s="190"/>
      <c r="SHQ89" s="190"/>
      <c r="SHR89" s="190"/>
      <c r="SHS89" s="190"/>
      <c r="SHT89" s="190"/>
      <c r="SHU89" s="190"/>
      <c r="SHV89" s="190"/>
      <c r="SHW89" s="190"/>
      <c r="SHX89" s="190"/>
      <c r="SHY89" s="190"/>
      <c r="SHZ89" s="190"/>
      <c r="SIA89" s="190"/>
      <c r="SIB89" s="190"/>
      <c r="SIC89" s="190"/>
      <c r="SID89" s="190"/>
      <c r="SIE89" s="190"/>
      <c r="SIF89" s="190"/>
      <c r="SIG89" s="190"/>
      <c r="SIH89" s="190"/>
      <c r="SII89" s="190"/>
      <c r="SIJ89" s="190"/>
      <c r="SIK89" s="190"/>
      <c r="SIL89" s="190"/>
      <c r="SIM89" s="190"/>
      <c r="SIN89" s="190"/>
      <c r="SIO89" s="190"/>
      <c r="SIP89" s="190"/>
      <c r="SIQ89" s="190"/>
      <c r="SIR89" s="190"/>
      <c r="SIS89" s="190"/>
      <c r="SIT89" s="190"/>
      <c r="SIU89" s="190"/>
      <c r="SIV89" s="190"/>
      <c r="SIW89" s="190"/>
      <c r="SIX89" s="190"/>
      <c r="SIY89" s="190"/>
      <c r="SIZ89" s="190"/>
      <c r="SJA89" s="190"/>
      <c r="SJB89" s="190"/>
      <c r="SJC89" s="190"/>
      <c r="SJD89" s="190"/>
      <c r="SJE89" s="190"/>
      <c r="SJF89" s="190"/>
      <c r="SJG89" s="190"/>
      <c r="SJH89" s="190"/>
      <c r="SJI89" s="190"/>
      <c r="SJJ89" s="190"/>
      <c r="SJK89" s="190"/>
      <c r="SJL89" s="190"/>
      <c r="SJM89" s="190"/>
      <c r="SJN89" s="190"/>
      <c r="SJO89" s="190"/>
      <c r="SJP89" s="190"/>
      <c r="SJQ89" s="190"/>
      <c r="SJR89" s="190"/>
      <c r="SJS89" s="190"/>
      <c r="SJT89" s="190"/>
      <c r="SJU89" s="190"/>
      <c r="SJV89" s="190"/>
      <c r="SJW89" s="190"/>
      <c r="SJX89" s="190"/>
      <c r="SJY89" s="190"/>
      <c r="SJZ89" s="190"/>
      <c r="SKA89" s="190"/>
      <c r="SKB89" s="190"/>
      <c r="SKC89" s="190"/>
      <c r="SKD89" s="190"/>
      <c r="SKE89" s="190"/>
      <c r="SKF89" s="190"/>
      <c r="SKG89" s="190"/>
      <c r="SKH89" s="190"/>
      <c r="SKI89" s="190"/>
      <c r="SKJ89" s="190"/>
      <c r="SKK89" s="190"/>
      <c r="SKL89" s="190"/>
      <c r="SKM89" s="190"/>
      <c r="SKN89" s="190"/>
      <c r="SKO89" s="190"/>
      <c r="SKP89" s="190"/>
      <c r="SKQ89" s="190"/>
      <c r="SKR89" s="190"/>
      <c r="SKS89" s="190"/>
      <c r="SKT89" s="190"/>
      <c r="SKU89" s="190"/>
      <c r="SKV89" s="190"/>
      <c r="SKW89" s="190"/>
      <c r="SKX89" s="190"/>
      <c r="SKY89" s="190"/>
      <c r="SKZ89" s="190"/>
      <c r="SLA89" s="190"/>
      <c r="SLB89" s="190"/>
      <c r="SLC89" s="190"/>
      <c r="SLD89" s="190"/>
      <c r="SLE89" s="190"/>
      <c r="SLF89" s="190"/>
      <c r="SLG89" s="190"/>
      <c r="SLH89" s="190"/>
      <c r="SLI89" s="190"/>
      <c r="SLJ89" s="190"/>
      <c r="SLK89" s="190"/>
      <c r="SLL89" s="190"/>
      <c r="SLM89" s="190"/>
      <c r="SLN89" s="190"/>
      <c r="SLO89" s="190"/>
      <c r="SLP89" s="190"/>
      <c r="SLQ89" s="190"/>
      <c r="SLR89" s="190"/>
      <c r="SLS89" s="190"/>
      <c r="SLT89" s="190"/>
      <c r="SLU89" s="190"/>
      <c r="SLV89" s="190"/>
      <c r="SLW89" s="190"/>
      <c r="SLX89" s="190"/>
      <c r="SLY89" s="190"/>
      <c r="SLZ89" s="190"/>
      <c r="SMA89" s="190"/>
      <c r="SMB89" s="190"/>
      <c r="SMC89" s="190"/>
      <c r="SMD89" s="190"/>
      <c r="SME89" s="190"/>
      <c r="SMF89" s="190"/>
      <c r="SMG89" s="190"/>
      <c r="SMH89" s="190"/>
      <c r="SMI89" s="190"/>
      <c r="SMJ89" s="190"/>
      <c r="SMK89" s="190"/>
      <c r="SML89" s="190"/>
      <c r="SMM89" s="190"/>
      <c r="SMN89" s="190"/>
      <c r="SMO89" s="190"/>
      <c r="SMP89" s="190"/>
      <c r="SMQ89" s="190"/>
      <c r="SMR89" s="190"/>
      <c r="SMS89" s="190"/>
      <c r="SMT89" s="190"/>
      <c r="SMU89" s="190"/>
      <c r="SMV89" s="190"/>
      <c r="SMW89" s="190"/>
      <c r="SMX89" s="190"/>
      <c r="SMY89" s="190"/>
      <c r="SMZ89" s="190"/>
      <c r="SNA89" s="190"/>
      <c r="SNB89" s="190"/>
      <c r="SNC89" s="190"/>
      <c r="SND89" s="190"/>
      <c r="SNE89" s="190"/>
      <c r="SNF89" s="190"/>
      <c r="SNG89" s="190"/>
      <c r="SNH89" s="190"/>
      <c r="SNI89" s="190"/>
      <c r="SNJ89" s="190"/>
      <c r="SNK89" s="190"/>
      <c r="SNL89" s="190"/>
      <c r="SNM89" s="190"/>
      <c r="SNN89" s="190"/>
      <c r="SNO89" s="190"/>
      <c r="SNP89" s="190"/>
      <c r="SNQ89" s="190"/>
      <c r="SNR89" s="190"/>
      <c r="SNS89" s="190"/>
      <c r="SNT89" s="190"/>
      <c r="SNU89" s="190"/>
      <c r="SNV89" s="190"/>
      <c r="SNW89" s="190"/>
      <c r="SNX89" s="190"/>
      <c r="SNY89" s="190"/>
      <c r="SNZ89" s="190"/>
      <c r="SOA89" s="190"/>
      <c r="SOB89" s="190"/>
      <c r="SOC89" s="190"/>
      <c r="SOD89" s="190"/>
      <c r="SOE89" s="190"/>
      <c r="SOF89" s="190"/>
      <c r="SOG89" s="190"/>
      <c r="SOH89" s="190"/>
      <c r="SOI89" s="190"/>
      <c r="SOJ89" s="190"/>
      <c r="SOK89" s="190"/>
      <c r="SOL89" s="190"/>
      <c r="SOM89" s="190"/>
      <c r="SON89" s="190"/>
      <c r="SOO89" s="190"/>
      <c r="SOP89" s="190"/>
      <c r="SOQ89" s="190"/>
      <c r="SOR89" s="190"/>
      <c r="SOS89" s="190"/>
      <c r="SOT89" s="190"/>
      <c r="SOU89" s="190"/>
      <c r="SOV89" s="190"/>
      <c r="SOW89" s="190"/>
      <c r="SOX89" s="190"/>
      <c r="SOY89" s="190"/>
      <c r="SOZ89" s="190"/>
      <c r="SPA89" s="190"/>
      <c r="SPB89" s="190"/>
      <c r="SPC89" s="190"/>
      <c r="SPD89" s="190"/>
      <c r="SPE89" s="190"/>
      <c r="SPF89" s="190"/>
      <c r="SPG89" s="190"/>
      <c r="SPH89" s="190"/>
      <c r="SPI89" s="190"/>
      <c r="SPJ89" s="190"/>
      <c r="SPK89" s="190"/>
      <c r="SPL89" s="190"/>
      <c r="SPM89" s="190"/>
      <c r="SPN89" s="190"/>
      <c r="SPO89" s="190"/>
      <c r="SPP89" s="190"/>
      <c r="SPQ89" s="190"/>
      <c r="SPR89" s="190"/>
      <c r="SPS89" s="190"/>
      <c r="SPT89" s="190"/>
      <c r="SPU89" s="190"/>
      <c r="SPV89" s="190"/>
      <c r="SPW89" s="190"/>
      <c r="SPX89" s="190"/>
      <c r="SPY89" s="190"/>
      <c r="SPZ89" s="190"/>
      <c r="SQA89" s="190"/>
      <c r="SQB89" s="190"/>
      <c r="SQC89" s="190"/>
      <c r="SQD89" s="190"/>
      <c r="SQE89" s="190"/>
      <c r="SQF89" s="190"/>
      <c r="SQG89" s="190"/>
      <c r="SQH89" s="190"/>
      <c r="SQI89" s="190"/>
      <c r="SQJ89" s="190"/>
      <c r="SQK89" s="190"/>
      <c r="SQL89" s="190"/>
      <c r="SQM89" s="190"/>
      <c r="SQN89" s="190"/>
      <c r="SQO89" s="190"/>
      <c r="SQP89" s="190"/>
      <c r="SQQ89" s="190"/>
      <c r="SQR89" s="190"/>
      <c r="SQS89" s="190"/>
      <c r="SQT89" s="190"/>
      <c r="SQU89" s="190"/>
      <c r="SQV89" s="190"/>
      <c r="SQW89" s="190"/>
      <c r="SQX89" s="190"/>
      <c r="SQY89" s="190"/>
      <c r="SQZ89" s="190"/>
      <c r="SRA89" s="190"/>
      <c r="SRB89" s="190"/>
      <c r="SRC89" s="190"/>
      <c r="SRD89" s="190"/>
      <c r="SRE89" s="190"/>
      <c r="SRF89" s="190"/>
      <c r="SRG89" s="190"/>
      <c r="SRH89" s="190"/>
      <c r="SRI89" s="190"/>
      <c r="SRJ89" s="190"/>
      <c r="SRK89" s="190"/>
      <c r="SRL89" s="190"/>
      <c r="SRM89" s="190"/>
      <c r="SRN89" s="190"/>
      <c r="SRO89" s="190"/>
      <c r="SRP89" s="190"/>
      <c r="SRQ89" s="190"/>
      <c r="SRR89" s="190"/>
      <c r="SRS89" s="190"/>
      <c r="SRT89" s="190"/>
      <c r="SRU89" s="190"/>
      <c r="SRV89" s="190"/>
      <c r="SRW89" s="190"/>
      <c r="SRX89" s="190"/>
      <c r="SRY89" s="190"/>
      <c r="SRZ89" s="190"/>
      <c r="SSA89" s="190"/>
      <c r="SSB89" s="190"/>
      <c r="SSC89" s="190"/>
      <c r="SSD89" s="190"/>
      <c r="SSE89" s="190"/>
      <c r="SSF89" s="190"/>
      <c r="SSG89" s="190"/>
      <c r="SSH89" s="190"/>
      <c r="SSI89" s="190"/>
      <c r="SSJ89" s="190"/>
      <c r="SSK89" s="190"/>
      <c r="SSL89" s="190"/>
      <c r="SSM89" s="190"/>
      <c r="SSN89" s="190"/>
      <c r="SSO89" s="190"/>
      <c r="SSP89" s="190"/>
      <c r="SSQ89" s="190"/>
      <c r="SSR89" s="190"/>
      <c r="SSS89" s="190"/>
      <c r="SST89" s="190"/>
      <c r="SSU89" s="190"/>
      <c r="SSV89" s="190"/>
      <c r="SSW89" s="190"/>
      <c r="SSX89" s="190"/>
      <c r="SSY89" s="190"/>
      <c r="SSZ89" s="190"/>
      <c r="STA89" s="190"/>
      <c r="STB89" s="190"/>
      <c r="STC89" s="190"/>
      <c r="STD89" s="190"/>
      <c r="STE89" s="190"/>
      <c r="STF89" s="190"/>
      <c r="STG89" s="190"/>
      <c r="STH89" s="190"/>
      <c r="STI89" s="190"/>
      <c r="STJ89" s="190"/>
      <c r="STK89" s="190"/>
      <c r="STL89" s="190"/>
      <c r="STM89" s="190"/>
      <c r="STN89" s="190"/>
      <c r="STO89" s="190"/>
      <c r="STP89" s="190"/>
      <c r="STQ89" s="190"/>
      <c r="STR89" s="190"/>
      <c r="STS89" s="190"/>
      <c r="STT89" s="190"/>
      <c r="STU89" s="190"/>
      <c r="STV89" s="190"/>
      <c r="STW89" s="190"/>
      <c r="STX89" s="190"/>
      <c r="STY89" s="190"/>
      <c r="STZ89" s="190"/>
      <c r="SUA89" s="190"/>
      <c r="SUB89" s="190"/>
      <c r="SUC89" s="190"/>
      <c r="SUD89" s="190"/>
      <c r="SUE89" s="190"/>
      <c r="SUF89" s="190"/>
      <c r="SUG89" s="190"/>
      <c r="SUH89" s="190"/>
      <c r="SUI89" s="190"/>
      <c r="SUJ89" s="190"/>
      <c r="SUK89" s="190"/>
      <c r="SUL89" s="190"/>
      <c r="SUM89" s="190"/>
      <c r="SUN89" s="190"/>
      <c r="SUO89" s="190"/>
      <c r="SUP89" s="190"/>
      <c r="SUQ89" s="190"/>
      <c r="SUR89" s="190"/>
      <c r="SUS89" s="190"/>
      <c r="SUT89" s="190"/>
      <c r="SUU89" s="190"/>
      <c r="SUV89" s="190"/>
      <c r="SUW89" s="190"/>
      <c r="SUX89" s="190"/>
      <c r="SUY89" s="190"/>
      <c r="SUZ89" s="190"/>
      <c r="SVA89" s="190"/>
      <c r="SVB89" s="190"/>
      <c r="SVC89" s="190"/>
      <c r="SVD89" s="190"/>
      <c r="SVE89" s="190"/>
      <c r="SVF89" s="190"/>
      <c r="SVG89" s="190"/>
      <c r="SVH89" s="190"/>
      <c r="SVI89" s="190"/>
      <c r="SVJ89" s="190"/>
      <c r="SVK89" s="190"/>
      <c r="SVL89" s="190"/>
      <c r="SVM89" s="190"/>
      <c r="SVN89" s="190"/>
      <c r="SVO89" s="190"/>
      <c r="SVP89" s="190"/>
      <c r="SVQ89" s="190"/>
      <c r="SVR89" s="190"/>
      <c r="SVS89" s="190"/>
      <c r="SVT89" s="190"/>
      <c r="SVU89" s="190"/>
      <c r="SVV89" s="190"/>
      <c r="SVW89" s="190"/>
      <c r="SVX89" s="190"/>
      <c r="SVY89" s="190"/>
      <c r="SVZ89" s="190"/>
      <c r="SWA89" s="190"/>
      <c r="SWB89" s="190"/>
      <c r="SWC89" s="190"/>
      <c r="SWD89" s="190"/>
      <c r="SWE89" s="190"/>
      <c r="SWF89" s="190"/>
      <c r="SWG89" s="190"/>
      <c r="SWH89" s="190"/>
      <c r="SWI89" s="190"/>
      <c r="SWJ89" s="190"/>
      <c r="SWK89" s="190"/>
      <c r="SWL89" s="190"/>
      <c r="SWM89" s="190"/>
      <c r="SWN89" s="190"/>
      <c r="SWO89" s="190"/>
      <c r="SWP89" s="190"/>
      <c r="SWQ89" s="190"/>
      <c r="SWR89" s="190"/>
      <c r="SWS89" s="190"/>
      <c r="SWT89" s="190"/>
      <c r="SWU89" s="190"/>
      <c r="SWV89" s="190"/>
      <c r="SWW89" s="190"/>
      <c r="SWX89" s="190"/>
      <c r="SWY89" s="190"/>
      <c r="SWZ89" s="190"/>
      <c r="SXA89" s="190"/>
      <c r="SXB89" s="190"/>
      <c r="SXC89" s="190"/>
      <c r="SXD89" s="190"/>
      <c r="SXE89" s="190"/>
      <c r="SXF89" s="190"/>
      <c r="SXG89" s="190"/>
      <c r="SXH89" s="190"/>
      <c r="SXI89" s="190"/>
      <c r="SXJ89" s="190"/>
      <c r="SXK89" s="190"/>
      <c r="SXL89" s="190"/>
      <c r="SXM89" s="190"/>
      <c r="SXN89" s="190"/>
      <c r="SXO89" s="190"/>
      <c r="SXP89" s="190"/>
      <c r="SXQ89" s="190"/>
      <c r="SXR89" s="190"/>
      <c r="SXS89" s="190"/>
      <c r="SXT89" s="190"/>
      <c r="SXU89" s="190"/>
      <c r="SXV89" s="190"/>
      <c r="SXW89" s="190"/>
      <c r="SXX89" s="190"/>
      <c r="SXY89" s="190"/>
      <c r="SXZ89" s="190"/>
      <c r="SYA89" s="190"/>
      <c r="SYB89" s="190"/>
      <c r="SYC89" s="190"/>
      <c r="SYD89" s="190"/>
      <c r="SYE89" s="190"/>
      <c r="SYF89" s="190"/>
      <c r="SYG89" s="190"/>
      <c r="SYH89" s="190"/>
      <c r="SYI89" s="190"/>
      <c r="SYJ89" s="190"/>
      <c r="SYK89" s="190"/>
      <c r="SYL89" s="190"/>
      <c r="SYM89" s="190"/>
      <c r="SYN89" s="190"/>
      <c r="SYO89" s="190"/>
      <c r="SYP89" s="190"/>
      <c r="SYQ89" s="190"/>
      <c r="SYR89" s="190"/>
      <c r="SYS89" s="190"/>
      <c r="SYT89" s="190"/>
      <c r="SYU89" s="190"/>
      <c r="SYV89" s="190"/>
      <c r="SYW89" s="190"/>
      <c r="SYX89" s="190"/>
      <c r="SYY89" s="190"/>
      <c r="SYZ89" s="190"/>
      <c r="SZA89" s="190"/>
      <c r="SZB89" s="190"/>
      <c r="SZC89" s="190"/>
      <c r="SZD89" s="190"/>
      <c r="SZE89" s="190"/>
      <c r="SZF89" s="190"/>
      <c r="SZG89" s="190"/>
      <c r="SZH89" s="190"/>
      <c r="SZI89" s="190"/>
      <c r="SZJ89" s="190"/>
      <c r="SZK89" s="190"/>
      <c r="SZL89" s="190"/>
      <c r="SZM89" s="190"/>
      <c r="SZN89" s="190"/>
      <c r="SZO89" s="190"/>
      <c r="SZP89" s="190"/>
      <c r="SZQ89" s="190"/>
      <c r="SZR89" s="190"/>
      <c r="SZS89" s="190"/>
      <c r="SZT89" s="190"/>
      <c r="SZU89" s="190"/>
      <c r="SZV89" s="190"/>
      <c r="SZW89" s="190"/>
      <c r="SZX89" s="190"/>
      <c r="SZY89" s="190"/>
      <c r="SZZ89" s="190"/>
      <c r="TAA89" s="190"/>
      <c r="TAB89" s="190"/>
      <c r="TAC89" s="190"/>
      <c r="TAD89" s="190"/>
      <c r="TAE89" s="190"/>
      <c r="TAF89" s="190"/>
      <c r="TAG89" s="190"/>
      <c r="TAH89" s="190"/>
      <c r="TAI89" s="190"/>
      <c r="TAJ89" s="190"/>
      <c r="TAK89" s="190"/>
      <c r="TAL89" s="190"/>
      <c r="TAM89" s="190"/>
      <c r="TAN89" s="190"/>
      <c r="TAO89" s="190"/>
      <c r="TAP89" s="190"/>
      <c r="TAQ89" s="190"/>
      <c r="TAR89" s="190"/>
      <c r="TAS89" s="190"/>
      <c r="TAT89" s="190"/>
      <c r="TAU89" s="190"/>
      <c r="TAV89" s="190"/>
      <c r="TAW89" s="190"/>
      <c r="TAX89" s="190"/>
      <c r="TAY89" s="190"/>
      <c r="TAZ89" s="190"/>
      <c r="TBA89" s="190"/>
      <c r="TBB89" s="190"/>
      <c r="TBC89" s="190"/>
      <c r="TBD89" s="190"/>
      <c r="TBE89" s="190"/>
      <c r="TBF89" s="190"/>
      <c r="TBG89" s="190"/>
      <c r="TBH89" s="190"/>
      <c r="TBI89" s="190"/>
      <c r="TBJ89" s="190"/>
      <c r="TBK89" s="190"/>
      <c r="TBL89" s="190"/>
      <c r="TBM89" s="190"/>
      <c r="TBN89" s="190"/>
      <c r="TBO89" s="190"/>
      <c r="TBP89" s="190"/>
      <c r="TBQ89" s="190"/>
      <c r="TBR89" s="190"/>
      <c r="TBS89" s="190"/>
      <c r="TBT89" s="190"/>
      <c r="TBU89" s="190"/>
      <c r="TBV89" s="190"/>
      <c r="TBW89" s="190"/>
      <c r="TBX89" s="190"/>
      <c r="TBY89" s="190"/>
      <c r="TBZ89" s="190"/>
      <c r="TCA89" s="190"/>
      <c r="TCB89" s="190"/>
      <c r="TCC89" s="190"/>
      <c r="TCD89" s="190"/>
      <c r="TCE89" s="190"/>
      <c r="TCF89" s="190"/>
      <c r="TCG89" s="190"/>
      <c r="TCH89" s="190"/>
      <c r="TCI89" s="190"/>
      <c r="TCJ89" s="190"/>
      <c r="TCK89" s="190"/>
      <c r="TCL89" s="190"/>
      <c r="TCM89" s="190"/>
      <c r="TCN89" s="190"/>
      <c r="TCO89" s="190"/>
      <c r="TCP89" s="190"/>
      <c r="TCQ89" s="190"/>
      <c r="TCR89" s="190"/>
      <c r="TCS89" s="190"/>
      <c r="TCT89" s="190"/>
      <c r="TCU89" s="190"/>
      <c r="TCV89" s="190"/>
      <c r="TCW89" s="190"/>
      <c r="TCX89" s="190"/>
      <c r="TCY89" s="190"/>
      <c r="TCZ89" s="190"/>
      <c r="TDA89" s="190"/>
      <c r="TDB89" s="190"/>
      <c r="TDC89" s="190"/>
      <c r="TDD89" s="190"/>
      <c r="TDE89" s="190"/>
      <c r="TDF89" s="190"/>
      <c r="TDG89" s="190"/>
      <c r="TDH89" s="190"/>
      <c r="TDI89" s="190"/>
      <c r="TDJ89" s="190"/>
      <c r="TDK89" s="190"/>
      <c r="TDL89" s="190"/>
      <c r="TDM89" s="190"/>
      <c r="TDN89" s="190"/>
      <c r="TDO89" s="190"/>
      <c r="TDP89" s="190"/>
      <c r="TDQ89" s="190"/>
      <c r="TDR89" s="190"/>
      <c r="TDS89" s="190"/>
      <c r="TDT89" s="190"/>
      <c r="TDU89" s="190"/>
      <c r="TDV89" s="190"/>
      <c r="TDW89" s="190"/>
      <c r="TDX89" s="190"/>
      <c r="TDY89" s="190"/>
      <c r="TDZ89" s="190"/>
      <c r="TEA89" s="190"/>
      <c r="TEB89" s="190"/>
      <c r="TEC89" s="190"/>
      <c r="TED89" s="190"/>
      <c r="TEE89" s="190"/>
      <c r="TEF89" s="190"/>
      <c r="TEG89" s="190"/>
      <c r="TEH89" s="190"/>
      <c r="TEI89" s="190"/>
      <c r="TEJ89" s="190"/>
      <c r="TEK89" s="190"/>
      <c r="TEL89" s="190"/>
      <c r="TEM89" s="190"/>
      <c r="TEN89" s="190"/>
      <c r="TEO89" s="190"/>
      <c r="TEP89" s="190"/>
      <c r="TEQ89" s="190"/>
      <c r="TER89" s="190"/>
      <c r="TES89" s="190"/>
      <c r="TET89" s="190"/>
      <c r="TEU89" s="190"/>
      <c r="TEV89" s="190"/>
      <c r="TEW89" s="190"/>
      <c r="TEX89" s="190"/>
      <c r="TEY89" s="190"/>
      <c r="TEZ89" s="190"/>
      <c r="TFA89" s="190"/>
      <c r="TFB89" s="190"/>
      <c r="TFC89" s="190"/>
      <c r="TFD89" s="190"/>
      <c r="TFE89" s="190"/>
      <c r="TFF89" s="190"/>
      <c r="TFG89" s="190"/>
      <c r="TFH89" s="190"/>
      <c r="TFI89" s="190"/>
      <c r="TFJ89" s="190"/>
      <c r="TFK89" s="190"/>
      <c r="TFL89" s="190"/>
      <c r="TFM89" s="190"/>
      <c r="TFN89" s="190"/>
      <c r="TFO89" s="190"/>
      <c r="TFP89" s="190"/>
      <c r="TFQ89" s="190"/>
      <c r="TFR89" s="190"/>
      <c r="TFS89" s="190"/>
      <c r="TFT89" s="190"/>
      <c r="TFU89" s="190"/>
      <c r="TFV89" s="190"/>
      <c r="TFW89" s="190"/>
      <c r="TFX89" s="190"/>
      <c r="TFY89" s="190"/>
      <c r="TFZ89" s="190"/>
      <c r="TGA89" s="190"/>
      <c r="TGB89" s="190"/>
      <c r="TGC89" s="190"/>
      <c r="TGD89" s="190"/>
      <c r="TGE89" s="190"/>
      <c r="TGF89" s="190"/>
      <c r="TGG89" s="190"/>
      <c r="TGH89" s="190"/>
      <c r="TGI89" s="190"/>
      <c r="TGJ89" s="190"/>
      <c r="TGK89" s="190"/>
      <c r="TGL89" s="190"/>
      <c r="TGM89" s="190"/>
      <c r="TGN89" s="190"/>
      <c r="TGO89" s="190"/>
      <c r="TGP89" s="190"/>
      <c r="TGQ89" s="190"/>
      <c r="TGR89" s="190"/>
      <c r="TGS89" s="190"/>
      <c r="TGT89" s="190"/>
      <c r="TGU89" s="190"/>
      <c r="TGV89" s="190"/>
      <c r="TGW89" s="190"/>
      <c r="TGX89" s="190"/>
      <c r="TGY89" s="190"/>
      <c r="TGZ89" s="190"/>
      <c r="THA89" s="190"/>
      <c r="THB89" s="190"/>
      <c r="THC89" s="190"/>
      <c r="THD89" s="190"/>
      <c r="THE89" s="190"/>
      <c r="THF89" s="190"/>
      <c r="THG89" s="190"/>
      <c r="THH89" s="190"/>
      <c r="THI89" s="190"/>
      <c r="THJ89" s="190"/>
      <c r="THK89" s="190"/>
      <c r="THL89" s="190"/>
      <c r="THM89" s="190"/>
      <c r="THN89" s="190"/>
      <c r="THO89" s="190"/>
      <c r="THP89" s="190"/>
      <c r="THQ89" s="190"/>
      <c r="THR89" s="190"/>
      <c r="THS89" s="190"/>
      <c r="THT89" s="190"/>
      <c r="THU89" s="190"/>
      <c r="THV89" s="190"/>
      <c r="THW89" s="190"/>
      <c r="THX89" s="190"/>
      <c r="THY89" s="190"/>
      <c r="THZ89" s="190"/>
      <c r="TIA89" s="190"/>
      <c r="TIB89" s="190"/>
      <c r="TIC89" s="190"/>
      <c r="TID89" s="190"/>
      <c r="TIE89" s="190"/>
      <c r="TIF89" s="190"/>
      <c r="TIG89" s="190"/>
      <c r="TIH89" s="190"/>
      <c r="TII89" s="190"/>
      <c r="TIJ89" s="190"/>
      <c r="TIK89" s="190"/>
      <c r="TIL89" s="190"/>
      <c r="TIM89" s="190"/>
      <c r="TIN89" s="190"/>
      <c r="TIO89" s="190"/>
      <c r="TIP89" s="190"/>
      <c r="TIQ89" s="190"/>
      <c r="TIR89" s="190"/>
      <c r="TIS89" s="190"/>
      <c r="TIT89" s="190"/>
      <c r="TIU89" s="190"/>
      <c r="TIV89" s="190"/>
      <c r="TIW89" s="190"/>
      <c r="TIX89" s="190"/>
      <c r="TIY89" s="190"/>
      <c r="TIZ89" s="190"/>
      <c r="TJA89" s="190"/>
      <c r="TJB89" s="190"/>
      <c r="TJC89" s="190"/>
      <c r="TJD89" s="190"/>
      <c r="TJE89" s="190"/>
      <c r="TJF89" s="190"/>
      <c r="TJG89" s="190"/>
      <c r="TJH89" s="190"/>
      <c r="TJI89" s="190"/>
      <c r="TJJ89" s="190"/>
      <c r="TJK89" s="190"/>
      <c r="TJL89" s="190"/>
      <c r="TJM89" s="190"/>
      <c r="TJN89" s="190"/>
      <c r="TJO89" s="190"/>
      <c r="TJP89" s="190"/>
      <c r="TJQ89" s="190"/>
      <c r="TJR89" s="190"/>
      <c r="TJS89" s="190"/>
      <c r="TJT89" s="190"/>
      <c r="TJU89" s="190"/>
      <c r="TJV89" s="190"/>
      <c r="TJW89" s="190"/>
      <c r="TJX89" s="190"/>
      <c r="TJY89" s="190"/>
      <c r="TJZ89" s="190"/>
      <c r="TKA89" s="190"/>
      <c r="TKB89" s="190"/>
      <c r="TKC89" s="190"/>
      <c r="TKD89" s="190"/>
      <c r="TKE89" s="190"/>
      <c r="TKF89" s="190"/>
      <c r="TKG89" s="190"/>
      <c r="TKH89" s="190"/>
      <c r="TKI89" s="190"/>
      <c r="TKJ89" s="190"/>
      <c r="TKK89" s="190"/>
      <c r="TKL89" s="190"/>
      <c r="TKM89" s="190"/>
      <c r="TKN89" s="190"/>
      <c r="TKO89" s="190"/>
      <c r="TKP89" s="190"/>
      <c r="TKQ89" s="190"/>
      <c r="TKR89" s="190"/>
      <c r="TKS89" s="190"/>
      <c r="TKT89" s="190"/>
      <c r="TKU89" s="190"/>
      <c r="TKV89" s="190"/>
      <c r="TKW89" s="190"/>
      <c r="TKX89" s="190"/>
      <c r="TKY89" s="190"/>
      <c r="TKZ89" s="190"/>
      <c r="TLA89" s="190"/>
      <c r="TLB89" s="190"/>
      <c r="TLC89" s="190"/>
      <c r="TLD89" s="190"/>
      <c r="TLE89" s="190"/>
      <c r="TLF89" s="190"/>
      <c r="TLG89" s="190"/>
      <c r="TLH89" s="190"/>
      <c r="TLI89" s="190"/>
      <c r="TLJ89" s="190"/>
      <c r="TLK89" s="190"/>
      <c r="TLL89" s="190"/>
      <c r="TLM89" s="190"/>
      <c r="TLN89" s="190"/>
      <c r="TLO89" s="190"/>
      <c r="TLP89" s="190"/>
      <c r="TLQ89" s="190"/>
      <c r="TLR89" s="190"/>
      <c r="TLS89" s="190"/>
      <c r="TLT89" s="190"/>
      <c r="TLU89" s="190"/>
      <c r="TLV89" s="190"/>
      <c r="TLW89" s="190"/>
      <c r="TLX89" s="190"/>
      <c r="TLY89" s="190"/>
      <c r="TLZ89" s="190"/>
      <c r="TMA89" s="190"/>
      <c r="TMB89" s="190"/>
      <c r="TMC89" s="190"/>
      <c r="TMD89" s="190"/>
      <c r="TME89" s="190"/>
      <c r="TMF89" s="190"/>
      <c r="TMG89" s="190"/>
      <c r="TMH89" s="190"/>
      <c r="TMI89" s="190"/>
      <c r="TMJ89" s="190"/>
      <c r="TMK89" s="190"/>
      <c r="TML89" s="190"/>
      <c r="TMM89" s="190"/>
      <c r="TMN89" s="190"/>
      <c r="TMO89" s="190"/>
      <c r="TMP89" s="190"/>
      <c r="TMQ89" s="190"/>
      <c r="TMR89" s="190"/>
      <c r="TMS89" s="190"/>
      <c r="TMT89" s="190"/>
      <c r="TMU89" s="190"/>
      <c r="TMV89" s="190"/>
      <c r="TMW89" s="190"/>
      <c r="TMX89" s="190"/>
      <c r="TMY89" s="190"/>
      <c r="TMZ89" s="190"/>
      <c r="TNA89" s="190"/>
      <c r="TNB89" s="190"/>
      <c r="TNC89" s="190"/>
      <c r="TND89" s="190"/>
      <c r="TNE89" s="190"/>
      <c r="TNF89" s="190"/>
      <c r="TNG89" s="190"/>
      <c r="TNH89" s="190"/>
      <c r="TNI89" s="190"/>
      <c r="TNJ89" s="190"/>
      <c r="TNK89" s="190"/>
      <c r="TNL89" s="190"/>
      <c r="TNM89" s="190"/>
      <c r="TNN89" s="190"/>
      <c r="TNO89" s="190"/>
      <c r="TNP89" s="190"/>
      <c r="TNQ89" s="190"/>
      <c r="TNR89" s="190"/>
      <c r="TNS89" s="190"/>
      <c r="TNT89" s="190"/>
      <c r="TNU89" s="190"/>
      <c r="TNV89" s="190"/>
      <c r="TNW89" s="190"/>
      <c r="TNX89" s="190"/>
      <c r="TNY89" s="190"/>
      <c r="TNZ89" s="190"/>
      <c r="TOA89" s="190"/>
      <c r="TOB89" s="190"/>
      <c r="TOC89" s="190"/>
      <c r="TOD89" s="190"/>
      <c r="TOE89" s="190"/>
      <c r="TOF89" s="190"/>
      <c r="TOG89" s="190"/>
      <c r="TOH89" s="190"/>
      <c r="TOI89" s="190"/>
      <c r="TOJ89" s="190"/>
      <c r="TOK89" s="190"/>
      <c r="TOL89" s="190"/>
      <c r="TOM89" s="190"/>
      <c r="TON89" s="190"/>
      <c r="TOO89" s="190"/>
      <c r="TOP89" s="190"/>
      <c r="TOQ89" s="190"/>
      <c r="TOR89" s="190"/>
      <c r="TOS89" s="190"/>
      <c r="TOT89" s="190"/>
      <c r="TOU89" s="190"/>
      <c r="TOV89" s="190"/>
      <c r="TOW89" s="190"/>
      <c r="TOX89" s="190"/>
      <c r="TOY89" s="190"/>
      <c r="TOZ89" s="190"/>
      <c r="TPA89" s="190"/>
      <c r="TPB89" s="190"/>
      <c r="TPC89" s="190"/>
      <c r="TPD89" s="190"/>
      <c r="TPE89" s="190"/>
      <c r="TPF89" s="190"/>
      <c r="TPG89" s="190"/>
      <c r="TPH89" s="190"/>
      <c r="TPI89" s="190"/>
      <c r="TPJ89" s="190"/>
      <c r="TPK89" s="190"/>
      <c r="TPL89" s="190"/>
      <c r="TPM89" s="190"/>
      <c r="TPN89" s="190"/>
      <c r="TPO89" s="190"/>
      <c r="TPP89" s="190"/>
      <c r="TPQ89" s="190"/>
      <c r="TPR89" s="190"/>
      <c r="TPS89" s="190"/>
      <c r="TPT89" s="190"/>
      <c r="TPU89" s="190"/>
      <c r="TPV89" s="190"/>
      <c r="TPW89" s="190"/>
      <c r="TPX89" s="190"/>
      <c r="TPY89" s="190"/>
      <c r="TPZ89" s="190"/>
      <c r="TQA89" s="190"/>
      <c r="TQB89" s="190"/>
      <c r="TQC89" s="190"/>
      <c r="TQD89" s="190"/>
      <c r="TQE89" s="190"/>
      <c r="TQF89" s="190"/>
      <c r="TQG89" s="190"/>
      <c r="TQH89" s="190"/>
      <c r="TQI89" s="190"/>
      <c r="TQJ89" s="190"/>
      <c r="TQK89" s="190"/>
      <c r="TQL89" s="190"/>
      <c r="TQM89" s="190"/>
      <c r="TQN89" s="190"/>
      <c r="TQO89" s="190"/>
      <c r="TQP89" s="190"/>
      <c r="TQQ89" s="190"/>
      <c r="TQR89" s="190"/>
      <c r="TQS89" s="190"/>
      <c r="TQT89" s="190"/>
      <c r="TQU89" s="190"/>
      <c r="TQV89" s="190"/>
      <c r="TQW89" s="190"/>
      <c r="TQX89" s="190"/>
      <c r="TQY89" s="190"/>
      <c r="TQZ89" s="190"/>
      <c r="TRA89" s="190"/>
      <c r="TRB89" s="190"/>
      <c r="TRC89" s="190"/>
      <c r="TRD89" s="190"/>
      <c r="TRE89" s="190"/>
      <c r="TRF89" s="190"/>
      <c r="TRG89" s="190"/>
      <c r="TRH89" s="190"/>
      <c r="TRI89" s="190"/>
      <c r="TRJ89" s="190"/>
      <c r="TRK89" s="190"/>
      <c r="TRL89" s="190"/>
      <c r="TRM89" s="190"/>
      <c r="TRN89" s="190"/>
      <c r="TRO89" s="190"/>
      <c r="TRP89" s="190"/>
      <c r="TRQ89" s="190"/>
      <c r="TRR89" s="190"/>
      <c r="TRS89" s="190"/>
      <c r="TRT89" s="190"/>
      <c r="TRU89" s="190"/>
      <c r="TRV89" s="190"/>
      <c r="TRW89" s="190"/>
      <c r="TRX89" s="190"/>
      <c r="TRY89" s="190"/>
      <c r="TRZ89" s="190"/>
      <c r="TSA89" s="190"/>
      <c r="TSB89" s="190"/>
      <c r="TSC89" s="190"/>
      <c r="TSD89" s="190"/>
      <c r="TSE89" s="190"/>
      <c r="TSF89" s="190"/>
      <c r="TSG89" s="190"/>
      <c r="TSH89" s="190"/>
      <c r="TSI89" s="190"/>
      <c r="TSJ89" s="190"/>
      <c r="TSK89" s="190"/>
      <c r="TSL89" s="190"/>
      <c r="TSM89" s="190"/>
      <c r="TSN89" s="190"/>
      <c r="TSO89" s="190"/>
      <c r="TSP89" s="190"/>
      <c r="TSQ89" s="190"/>
      <c r="TSR89" s="190"/>
      <c r="TSS89" s="190"/>
      <c r="TST89" s="190"/>
      <c r="TSU89" s="190"/>
      <c r="TSV89" s="190"/>
      <c r="TSW89" s="190"/>
      <c r="TSX89" s="190"/>
      <c r="TSY89" s="190"/>
      <c r="TSZ89" s="190"/>
      <c r="TTA89" s="190"/>
      <c r="TTB89" s="190"/>
      <c r="TTC89" s="190"/>
      <c r="TTD89" s="190"/>
      <c r="TTE89" s="190"/>
      <c r="TTF89" s="190"/>
      <c r="TTG89" s="190"/>
      <c r="TTH89" s="190"/>
      <c r="TTI89" s="190"/>
      <c r="TTJ89" s="190"/>
      <c r="TTK89" s="190"/>
      <c r="TTL89" s="190"/>
      <c r="TTM89" s="190"/>
      <c r="TTN89" s="190"/>
      <c r="TTO89" s="190"/>
      <c r="TTP89" s="190"/>
      <c r="TTQ89" s="190"/>
      <c r="TTR89" s="190"/>
      <c r="TTS89" s="190"/>
      <c r="TTT89" s="190"/>
      <c r="TTU89" s="190"/>
      <c r="TTV89" s="190"/>
      <c r="TTW89" s="190"/>
      <c r="TTX89" s="190"/>
      <c r="TTY89" s="190"/>
      <c r="TTZ89" s="190"/>
      <c r="TUA89" s="190"/>
      <c r="TUB89" s="190"/>
      <c r="TUC89" s="190"/>
      <c r="TUD89" s="190"/>
      <c r="TUE89" s="190"/>
      <c r="TUF89" s="190"/>
      <c r="TUG89" s="190"/>
      <c r="TUH89" s="190"/>
      <c r="TUI89" s="190"/>
      <c r="TUJ89" s="190"/>
      <c r="TUK89" s="190"/>
      <c r="TUL89" s="190"/>
      <c r="TUM89" s="190"/>
      <c r="TUN89" s="190"/>
      <c r="TUO89" s="190"/>
      <c r="TUP89" s="190"/>
      <c r="TUQ89" s="190"/>
      <c r="TUR89" s="190"/>
      <c r="TUS89" s="190"/>
      <c r="TUT89" s="190"/>
      <c r="TUU89" s="190"/>
      <c r="TUV89" s="190"/>
      <c r="TUW89" s="190"/>
      <c r="TUX89" s="190"/>
      <c r="TUY89" s="190"/>
      <c r="TUZ89" s="190"/>
      <c r="TVA89" s="190"/>
      <c r="TVB89" s="190"/>
      <c r="TVC89" s="190"/>
      <c r="TVD89" s="190"/>
      <c r="TVE89" s="190"/>
      <c r="TVF89" s="190"/>
      <c r="TVG89" s="190"/>
      <c r="TVH89" s="190"/>
      <c r="TVI89" s="190"/>
      <c r="TVJ89" s="190"/>
      <c r="TVK89" s="190"/>
      <c r="TVL89" s="190"/>
      <c r="TVM89" s="190"/>
      <c r="TVN89" s="190"/>
      <c r="TVO89" s="190"/>
      <c r="TVP89" s="190"/>
      <c r="TVQ89" s="190"/>
      <c r="TVR89" s="190"/>
      <c r="TVS89" s="190"/>
      <c r="TVT89" s="190"/>
      <c r="TVU89" s="190"/>
      <c r="TVV89" s="190"/>
      <c r="TVW89" s="190"/>
      <c r="TVX89" s="190"/>
      <c r="TVY89" s="190"/>
      <c r="TVZ89" s="190"/>
      <c r="TWA89" s="190"/>
      <c r="TWB89" s="190"/>
      <c r="TWC89" s="190"/>
      <c r="TWD89" s="190"/>
      <c r="TWE89" s="190"/>
      <c r="TWF89" s="190"/>
      <c r="TWG89" s="190"/>
      <c r="TWH89" s="190"/>
      <c r="TWI89" s="190"/>
      <c r="TWJ89" s="190"/>
      <c r="TWK89" s="190"/>
      <c r="TWL89" s="190"/>
      <c r="TWM89" s="190"/>
      <c r="TWN89" s="190"/>
      <c r="TWO89" s="190"/>
      <c r="TWP89" s="190"/>
      <c r="TWQ89" s="190"/>
      <c r="TWR89" s="190"/>
      <c r="TWS89" s="190"/>
      <c r="TWT89" s="190"/>
      <c r="TWU89" s="190"/>
      <c r="TWV89" s="190"/>
      <c r="TWW89" s="190"/>
      <c r="TWX89" s="190"/>
      <c r="TWY89" s="190"/>
      <c r="TWZ89" s="190"/>
      <c r="TXA89" s="190"/>
      <c r="TXB89" s="190"/>
      <c r="TXC89" s="190"/>
      <c r="TXD89" s="190"/>
      <c r="TXE89" s="190"/>
      <c r="TXF89" s="190"/>
      <c r="TXG89" s="190"/>
      <c r="TXH89" s="190"/>
      <c r="TXI89" s="190"/>
      <c r="TXJ89" s="190"/>
      <c r="TXK89" s="190"/>
      <c r="TXL89" s="190"/>
      <c r="TXM89" s="190"/>
      <c r="TXN89" s="190"/>
      <c r="TXO89" s="190"/>
      <c r="TXP89" s="190"/>
      <c r="TXQ89" s="190"/>
      <c r="TXR89" s="190"/>
      <c r="TXS89" s="190"/>
      <c r="TXT89" s="190"/>
      <c r="TXU89" s="190"/>
      <c r="TXV89" s="190"/>
      <c r="TXW89" s="190"/>
      <c r="TXX89" s="190"/>
      <c r="TXY89" s="190"/>
      <c r="TXZ89" s="190"/>
      <c r="TYA89" s="190"/>
      <c r="TYB89" s="190"/>
      <c r="TYC89" s="190"/>
      <c r="TYD89" s="190"/>
      <c r="TYE89" s="190"/>
      <c r="TYF89" s="190"/>
      <c r="TYG89" s="190"/>
      <c r="TYH89" s="190"/>
      <c r="TYI89" s="190"/>
      <c r="TYJ89" s="190"/>
      <c r="TYK89" s="190"/>
      <c r="TYL89" s="190"/>
      <c r="TYM89" s="190"/>
      <c r="TYN89" s="190"/>
      <c r="TYO89" s="190"/>
      <c r="TYP89" s="190"/>
      <c r="TYQ89" s="190"/>
      <c r="TYR89" s="190"/>
      <c r="TYS89" s="190"/>
      <c r="TYT89" s="190"/>
      <c r="TYU89" s="190"/>
      <c r="TYV89" s="190"/>
      <c r="TYW89" s="190"/>
      <c r="TYX89" s="190"/>
      <c r="TYY89" s="190"/>
      <c r="TYZ89" s="190"/>
      <c r="TZA89" s="190"/>
      <c r="TZB89" s="190"/>
      <c r="TZC89" s="190"/>
      <c r="TZD89" s="190"/>
      <c r="TZE89" s="190"/>
      <c r="TZF89" s="190"/>
      <c r="TZG89" s="190"/>
      <c r="TZH89" s="190"/>
      <c r="TZI89" s="190"/>
      <c r="TZJ89" s="190"/>
      <c r="TZK89" s="190"/>
      <c r="TZL89" s="190"/>
      <c r="TZM89" s="190"/>
      <c r="TZN89" s="190"/>
      <c r="TZO89" s="190"/>
      <c r="TZP89" s="190"/>
      <c r="TZQ89" s="190"/>
      <c r="TZR89" s="190"/>
      <c r="TZS89" s="190"/>
      <c r="TZT89" s="190"/>
      <c r="TZU89" s="190"/>
      <c r="TZV89" s="190"/>
      <c r="TZW89" s="190"/>
      <c r="TZX89" s="190"/>
      <c r="TZY89" s="190"/>
      <c r="TZZ89" s="190"/>
      <c r="UAA89" s="190"/>
      <c r="UAB89" s="190"/>
      <c r="UAC89" s="190"/>
      <c r="UAD89" s="190"/>
      <c r="UAE89" s="190"/>
      <c r="UAF89" s="190"/>
      <c r="UAG89" s="190"/>
      <c r="UAH89" s="190"/>
      <c r="UAI89" s="190"/>
      <c r="UAJ89" s="190"/>
      <c r="UAK89" s="190"/>
      <c r="UAL89" s="190"/>
      <c r="UAM89" s="190"/>
      <c r="UAN89" s="190"/>
      <c r="UAO89" s="190"/>
      <c r="UAP89" s="190"/>
      <c r="UAQ89" s="190"/>
      <c r="UAR89" s="190"/>
      <c r="UAS89" s="190"/>
      <c r="UAT89" s="190"/>
      <c r="UAU89" s="190"/>
      <c r="UAV89" s="190"/>
      <c r="UAW89" s="190"/>
      <c r="UAX89" s="190"/>
      <c r="UAY89" s="190"/>
      <c r="UAZ89" s="190"/>
      <c r="UBA89" s="190"/>
      <c r="UBB89" s="190"/>
      <c r="UBC89" s="190"/>
      <c r="UBD89" s="190"/>
      <c r="UBE89" s="190"/>
      <c r="UBF89" s="190"/>
      <c r="UBG89" s="190"/>
      <c r="UBH89" s="190"/>
      <c r="UBI89" s="190"/>
      <c r="UBJ89" s="190"/>
      <c r="UBK89" s="190"/>
      <c r="UBL89" s="190"/>
      <c r="UBM89" s="190"/>
      <c r="UBN89" s="190"/>
      <c r="UBO89" s="190"/>
      <c r="UBP89" s="190"/>
      <c r="UBQ89" s="190"/>
      <c r="UBR89" s="190"/>
      <c r="UBS89" s="190"/>
      <c r="UBT89" s="190"/>
      <c r="UBU89" s="190"/>
      <c r="UBV89" s="190"/>
      <c r="UBW89" s="190"/>
      <c r="UBX89" s="190"/>
      <c r="UBY89" s="190"/>
      <c r="UBZ89" s="190"/>
      <c r="UCA89" s="190"/>
      <c r="UCB89" s="190"/>
      <c r="UCC89" s="190"/>
      <c r="UCD89" s="190"/>
      <c r="UCE89" s="190"/>
      <c r="UCF89" s="190"/>
      <c r="UCG89" s="190"/>
      <c r="UCH89" s="190"/>
      <c r="UCI89" s="190"/>
      <c r="UCJ89" s="190"/>
      <c r="UCK89" s="190"/>
      <c r="UCL89" s="190"/>
      <c r="UCM89" s="190"/>
      <c r="UCN89" s="190"/>
      <c r="UCO89" s="190"/>
      <c r="UCP89" s="190"/>
      <c r="UCQ89" s="190"/>
      <c r="UCR89" s="190"/>
      <c r="UCS89" s="190"/>
      <c r="UCT89" s="190"/>
      <c r="UCU89" s="190"/>
      <c r="UCV89" s="190"/>
      <c r="UCW89" s="190"/>
      <c r="UCX89" s="190"/>
      <c r="UCY89" s="190"/>
      <c r="UCZ89" s="190"/>
      <c r="UDA89" s="190"/>
      <c r="UDB89" s="190"/>
      <c r="UDC89" s="190"/>
      <c r="UDD89" s="190"/>
      <c r="UDE89" s="190"/>
      <c r="UDF89" s="190"/>
      <c r="UDG89" s="190"/>
      <c r="UDH89" s="190"/>
      <c r="UDI89" s="190"/>
      <c r="UDJ89" s="190"/>
      <c r="UDK89" s="190"/>
      <c r="UDL89" s="190"/>
      <c r="UDM89" s="190"/>
      <c r="UDN89" s="190"/>
      <c r="UDO89" s="190"/>
      <c r="UDP89" s="190"/>
      <c r="UDQ89" s="190"/>
      <c r="UDR89" s="190"/>
      <c r="UDS89" s="190"/>
      <c r="UDT89" s="190"/>
      <c r="UDU89" s="190"/>
      <c r="UDV89" s="190"/>
      <c r="UDW89" s="190"/>
      <c r="UDX89" s="190"/>
      <c r="UDY89" s="190"/>
      <c r="UDZ89" s="190"/>
      <c r="UEA89" s="190"/>
      <c r="UEB89" s="190"/>
      <c r="UEC89" s="190"/>
      <c r="UED89" s="190"/>
      <c r="UEE89" s="190"/>
      <c r="UEF89" s="190"/>
      <c r="UEG89" s="190"/>
      <c r="UEH89" s="190"/>
      <c r="UEI89" s="190"/>
      <c r="UEJ89" s="190"/>
      <c r="UEK89" s="190"/>
      <c r="UEL89" s="190"/>
      <c r="UEM89" s="190"/>
      <c r="UEN89" s="190"/>
      <c r="UEO89" s="190"/>
      <c r="UEP89" s="190"/>
      <c r="UEQ89" s="190"/>
      <c r="UER89" s="190"/>
      <c r="UES89" s="190"/>
      <c r="UET89" s="190"/>
      <c r="UEU89" s="190"/>
      <c r="UEV89" s="190"/>
      <c r="UEW89" s="190"/>
      <c r="UEX89" s="190"/>
      <c r="UEY89" s="190"/>
      <c r="UEZ89" s="190"/>
      <c r="UFA89" s="190"/>
      <c r="UFB89" s="190"/>
      <c r="UFC89" s="190"/>
      <c r="UFD89" s="190"/>
      <c r="UFE89" s="190"/>
      <c r="UFF89" s="190"/>
      <c r="UFG89" s="190"/>
      <c r="UFH89" s="190"/>
      <c r="UFI89" s="190"/>
      <c r="UFJ89" s="190"/>
      <c r="UFK89" s="190"/>
      <c r="UFL89" s="190"/>
      <c r="UFM89" s="190"/>
      <c r="UFN89" s="190"/>
      <c r="UFO89" s="190"/>
      <c r="UFP89" s="190"/>
      <c r="UFQ89" s="190"/>
      <c r="UFR89" s="190"/>
      <c r="UFS89" s="190"/>
      <c r="UFT89" s="190"/>
      <c r="UFU89" s="190"/>
      <c r="UFV89" s="190"/>
      <c r="UFW89" s="190"/>
      <c r="UFX89" s="190"/>
      <c r="UFY89" s="190"/>
      <c r="UFZ89" s="190"/>
      <c r="UGA89" s="190"/>
      <c r="UGB89" s="190"/>
      <c r="UGC89" s="190"/>
      <c r="UGD89" s="190"/>
      <c r="UGE89" s="190"/>
      <c r="UGF89" s="190"/>
      <c r="UGG89" s="190"/>
      <c r="UGH89" s="190"/>
      <c r="UGI89" s="190"/>
      <c r="UGJ89" s="190"/>
      <c r="UGK89" s="190"/>
      <c r="UGL89" s="190"/>
      <c r="UGM89" s="190"/>
      <c r="UGN89" s="190"/>
      <c r="UGO89" s="190"/>
      <c r="UGP89" s="190"/>
      <c r="UGQ89" s="190"/>
      <c r="UGR89" s="190"/>
      <c r="UGS89" s="190"/>
      <c r="UGT89" s="190"/>
      <c r="UGU89" s="190"/>
      <c r="UGV89" s="190"/>
      <c r="UGW89" s="190"/>
      <c r="UGX89" s="190"/>
      <c r="UGY89" s="190"/>
      <c r="UGZ89" s="190"/>
      <c r="UHA89" s="190"/>
      <c r="UHB89" s="190"/>
      <c r="UHC89" s="190"/>
      <c r="UHD89" s="190"/>
      <c r="UHE89" s="190"/>
      <c r="UHF89" s="190"/>
      <c r="UHG89" s="190"/>
      <c r="UHH89" s="190"/>
      <c r="UHI89" s="190"/>
      <c r="UHJ89" s="190"/>
      <c r="UHK89" s="190"/>
      <c r="UHL89" s="190"/>
      <c r="UHM89" s="190"/>
      <c r="UHN89" s="190"/>
      <c r="UHO89" s="190"/>
      <c r="UHP89" s="190"/>
      <c r="UHQ89" s="190"/>
      <c r="UHR89" s="190"/>
      <c r="UHS89" s="190"/>
      <c r="UHT89" s="190"/>
      <c r="UHU89" s="190"/>
      <c r="UHV89" s="190"/>
      <c r="UHW89" s="190"/>
      <c r="UHX89" s="190"/>
      <c r="UHY89" s="190"/>
      <c r="UHZ89" s="190"/>
      <c r="UIA89" s="190"/>
      <c r="UIB89" s="190"/>
      <c r="UIC89" s="190"/>
      <c r="UID89" s="190"/>
      <c r="UIE89" s="190"/>
      <c r="UIF89" s="190"/>
      <c r="UIG89" s="190"/>
      <c r="UIH89" s="190"/>
      <c r="UII89" s="190"/>
      <c r="UIJ89" s="190"/>
      <c r="UIK89" s="190"/>
      <c r="UIL89" s="190"/>
      <c r="UIM89" s="190"/>
      <c r="UIN89" s="190"/>
      <c r="UIO89" s="190"/>
      <c r="UIP89" s="190"/>
      <c r="UIQ89" s="190"/>
      <c r="UIR89" s="190"/>
      <c r="UIS89" s="190"/>
      <c r="UIT89" s="190"/>
      <c r="UIU89" s="190"/>
      <c r="UIV89" s="190"/>
      <c r="UIW89" s="190"/>
      <c r="UIX89" s="190"/>
      <c r="UIY89" s="190"/>
      <c r="UIZ89" s="190"/>
      <c r="UJA89" s="190"/>
      <c r="UJB89" s="190"/>
      <c r="UJC89" s="190"/>
      <c r="UJD89" s="190"/>
      <c r="UJE89" s="190"/>
      <c r="UJF89" s="190"/>
      <c r="UJG89" s="190"/>
      <c r="UJH89" s="190"/>
      <c r="UJI89" s="190"/>
      <c r="UJJ89" s="190"/>
      <c r="UJK89" s="190"/>
      <c r="UJL89" s="190"/>
      <c r="UJM89" s="190"/>
      <c r="UJN89" s="190"/>
      <c r="UJO89" s="190"/>
      <c r="UJP89" s="190"/>
      <c r="UJQ89" s="190"/>
      <c r="UJR89" s="190"/>
      <c r="UJS89" s="190"/>
      <c r="UJT89" s="190"/>
      <c r="UJU89" s="190"/>
      <c r="UJV89" s="190"/>
      <c r="UJW89" s="190"/>
      <c r="UJX89" s="190"/>
      <c r="UJY89" s="190"/>
      <c r="UJZ89" s="190"/>
      <c r="UKA89" s="190"/>
      <c r="UKB89" s="190"/>
      <c r="UKC89" s="190"/>
      <c r="UKD89" s="190"/>
      <c r="UKE89" s="190"/>
      <c r="UKF89" s="190"/>
      <c r="UKG89" s="190"/>
      <c r="UKH89" s="190"/>
      <c r="UKI89" s="190"/>
      <c r="UKJ89" s="190"/>
      <c r="UKK89" s="190"/>
      <c r="UKL89" s="190"/>
      <c r="UKM89" s="190"/>
      <c r="UKN89" s="190"/>
      <c r="UKO89" s="190"/>
      <c r="UKP89" s="190"/>
      <c r="UKQ89" s="190"/>
      <c r="UKR89" s="190"/>
      <c r="UKS89" s="190"/>
      <c r="UKT89" s="190"/>
      <c r="UKU89" s="190"/>
      <c r="UKV89" s="190"/>
      <c r="UKW89" s="190"/>
      <c r="UKX89" s="190"/>
      <c r="UKY89" s="190"/>
      <c r="UKZ89" s="190"/>
      <c r="ULA89" s="190"/>
      <c r="ULB89" s="190"/>
      <c r="ULC89" s="190"/>
      <c r="ULD89" s="190"/>
      <c r="ULE89" s="190"/>
      <c r="ULF89" s="190"/>
      <c r="ULG89" s="190"/>
      <c r="ULH89" s="190"/>
      <c r="ULI89" s="190"/>
      <c r="ULJ89" s="190"/>
      <c r="ULK89" s="190"/>
      <c r="ULL89" s="190"/>
      <c r="ULM89" s="190"/>
      <c r="ULN89" s="190"/>
      <c r="ULO89" s="190"/>
      <c r="ULP89" s="190"/>
      <c r="ULQ89" s="190"/>
      <c r="ULR89" s="190"/>
      <c r="ULS89" s="190"/>
      <c r="ULT89" s="190"/>
      <c r="ULU89" s="190"/>
      <c r="ULV89" s="190"/>
      <c r="ULW89" s="190"/>
      <c r="ULX89" s="190"/>
      <c r="ULY89" s="190"/>
      <c r="ULZ89" s="190"/>
      <c r="UMA89" s="190"/>
      <c r="UMB89" s="190"/>
      <c r="UMC89" s="190"/>
      <c r="UMD89" s="190"/>
      <c r="UME89" s="190"/>
      <c r="UMF89" s="190"/>
      <c r="UMG89" s="190"/>
      <c r="UMH89" s="190"/>
      <c r="UMI89" s="190"/>
      <c r="UMJ89" s="190"/>
      <c r="UMK89" s="190"/>
      <c r="UML89" s="190"/>
      <c r="UMM89" s="190"/>
      <c r="UMN89" s="190"/>
      <c r="UMO89" s="190"/>
      <c r="UMP89" s="190"/>
      <c r="UMQ89" s="190"/>
      <c r="UMR89" s="190"/>
      <c r="UMS89" s="190"/>
      <c r="UMT89" s="190"/>
      <c r="UMU89" s="190"/>
      <c r="UMV89" s="190"/>
      <c r="UMW89" s="190"/>
      <c r="UMX89" s="190"/>
      <c r="UMY89" s="190"/>
      <c r="UMZ89" s="190"/>
      <c r="UNA89" s="190"/>
      <c r="UNB89" s="190"/>
      <c r="UNC89" s="190"/>
      <c r="UND89" s="190"/>
      <c r="UNE89" s="190"/>
      <c r="UNF89" s="190"/>
      <c r="UNG89" s="190"/>
      <c r="UNH89" s="190"/>
      <c r="UNI89" s="190"/>
      <c r="UNJ89" s="190"/>
      <c r="UNK89" s="190"/>
      <c r="UNL89" s="190"/>
      <c r="UNM89" s="190"/>
      <c r="UNN89" s="190"/>
      <c r="UNO89" s="190"/>
      <c r="UNP89" s="190"/>
      <c r="UNQ89" s="190"/>
      <c r="UNR89" s="190"/>
      <c r="UNS89" s="190"/>
      <c r="UNT89" s="190"/>
      <c r="UNU89" s="190"/>
      <c r="UNV89" s="190"/>
      <c r="UNW89" s="190"/>
      <c r="UNX89" s="190"/>
      <c r="UNY89" s="190"/>
      <c r="UNZ89" s="190"/>
      <c r="UOA89" s="190"/>
      <c r="UOB89" s="190"/>
      <c r="UOC89" s="190"/>
      <c r="UOD89" s="190"/>
      <c r="UOE89" s="190"/>
      <c r="UOF89" s="190"/>
      <c r="UOG89" s="190"/>
      <c r="UOH89" s="190"/>
      <c r="UOI89" s="190"/>
      <c r="UOJ89" s="190"/>
      <c r="UOK89" s="190"/>
      <c r="UOL89" s="190"/>
      <c r="UOM89" s="190"/>
      <c r="UON89" s="190"/>
      <c r="UOO89" s="190"/>
      <c r="UOP89" s="190"/>
      <c r="UOQ89" s="190"/>
      <c r="UOR89" s="190"/>
      <c r="UOS89" s="190"/>
      <c r="UOT89" s="190"/>
      <c r="UOU89" s="190"/>
      <c r="UOV89" s="190"/>
      <c r="UOW89" s="190"/>
      <c r="UOX89" s="190"/>
      <c r="UOY89" s="190"/>
      <c r="UOZ89" s="190"/>
      <c r="UPA89" s="190"/>
      <c r="UPB89" s="190"/>
      <c r="UPC89" s="190"/>
      <c r="UPD89" s="190"/>
      <c r="UPE89" s="190"/>
      <c r="UPF89" s="190"/>
      <c r="UPG89" s="190"/>
      <c r="UPH89" s="190"/>
      <c r="UPI89" s="190"/>
      <c r="UPJ89" s="190"/>
      <c r="UPK89" s="190"/>
      <c r="UPL89" s="190"/>
      <c r="UPM89" s="190"/>
      <c r="UPN89" s="190"/>
      <c r="UPO89" s="190"/>
      <c r="UPP89" s="190"/>
      <c r="UPQ89" s="190"/>
      <c r="UPR89" s="190"/>
      <c r="UPS89" s="190"/>
      <c r="UPT89" s="190"/>
      <c r="UPU89" s="190"/>
      <c r="UPV89" s="190"/>
      <c r="UPW89" s="190"/>
      <c r="UPX89" s="190"/>
      <c r="UPY89" s="190"/>
      <c r="UPZ89" s="190"/>
      <c r="UQA89" s="190"/>
      <c r="UQB89" s="190"/>
      <c r="UQC89" s="190"/>
      <c r="UQD89" s="190"/>
      <c r="UQE89" s="190"/>
      <c r="UQF89" s="190"/>
      <c r="UQG89" s="190"/>
      <c r="UQH89" s="190"/>
      <c r="UQI89" s="190"/>
      <c r="UQJ89" s="190"/>
      <c r="UQK89" s="190"/>
      <c r="UQL89" s="190"/>
      <c r="UQM89" s="190"/>
      <c r="UQN89" s="190"/>
      <c r="UQO89" s="190"/>
      <c r="UQP89" s="190"/>
      <c r="UQQ89" s="190"/>
      <c r="UQR89" s="190"/>
      <c r="UQS89" s="190"/>
      <c r="UQT89" s="190"/>
      <c r="UQU89" s="190"/>
      <c r="UQV89" s="190"/>
      <c r="UQW89" s="190"/>
      <c r="UQX89" s="190"/>
      <c r="UQY89" s="190"/>
      <c r="UQZ89" s="190"/>
      <c r="URA89" s="190"/>
      <c r="URB89" s="190"/>
      <c r="URC89" s="190"/>
      <c r="URD89" s="190"/>
      <c r="URE89" s="190"/>
      <c r="URF89" s="190"/>
      <c r="URG89" s="190"/>
      <c r="URH89" s="190"/>
      <c r="URI89" s="190"/>
      <c r="URJ89" s="190"/>
      <c r="URK89" s="190"/>
      <c r="URL89" s="190"/>
      <c r="URM89" s="190"/>
      <c r="URN89" s="190"/>
      <c r="URO89" s="190"/>
      <c r="URP89" s="190"/>
      <c r="URQ89" s="190"/>
      <c r="URR89" s="190"/>
      <c r="URS89" s="190"/>
      <c r="URT89" s="190"/>
      <c r="URU89" s="190"/>
      <c r="URV89" s="190"/>
      <c r="URW89" s="190"/>
      <c r="URX89" s="190"/>
      <c r="URY89" s="190"/>
      <c r="URZ89" s="190"/>
      <c r="USA89" s="190"/>
      <c r="USB89" s="190"/>
      <c r="USC89" s="190"/>
      <c r="USD89" s="190"/>
      <c r="USE89" s="190"/>
      <c r="USF89" s="190"/>
      <c r="USG89" s="190"/>
      <c r="USH89" s="190"/>
      <c r="USI89" s="190"/>
      <c r="USJ89" s="190"/>
      <c r="USK89" s="190"/>
      <c r="USL89" s="190"/>
      <c r="USM89" s="190"/>
      <c r="USN89" s="190"/>
      <c r="USO89" s="190"/>
      <c r="USP89" s="190"/>
      <c r="USQ89" s="190"/>
      <c r="USR89" s="190"/>
      <c r="USS89" s="190"/>
      <c r="UST89" s="190"/>
      <c r="USU89" s="190"/>
      <c r="USV89" s="190"/>
      <c r="USW89" s="190"/>
      <c r="USX89" s="190"/>
      <c r="USY89" s="190"/>
      <c r="USZ89" s="190"/>
      <c r="UTA89" s="190"/>
      <c r="UTB89" s="190"/>
      <c r="UTC89" s="190"/>
      <c r="UTD89" s="190"/>
      <c r="UTE89" s="190"/>
      <c r="UTF89" s="190"/>
      <c r="UTG89" s="190"/>
      <c r="UTH89" s="190"/>
      <c r="UTI89" s="190"/>
      <c r="UTJ89" s="190"/>
      <c r="UTK89" s="190"/>
      <c r="UTL89" s="190"/>
      <c r="UTM89" s="190"/>
      <c r="UTN89" s="190"/>
      <c r="UTO89" s="190"/>
      <c r="UTP89" s="190"/>
      <c r="UTQ89" s="190"/>
      <c r="UTR89" s="190"/>
      <c r="UTS89" s="190"/>
      <c r="UTT89" s="190"/>
      <c r="UTU89" s="190"/>
      <c r="UTV89" s="190"/>
      <c r="UTW89" s="190"/>
      <c r="UTX89" s="190"/>
      <c r="UTY89" s="190"/>
      <c r="UTZ89" s="190"/>
      <c r="UUA89" s="190"/>
      <c r="UUB89" s="190"/>
      <c r="UUC89" s="190"/>
      <c r="UUD89" s="190"/>
      <c r="UUE89" s="190"/>
      <c r="UUF89" s="190"/>
      <c r="UUG89" s="190"/>
      <c r="UUH89" s="190"/>
      <c r="UUI89" s="190"/>
      <c r="UUJ89" s="190"/>
      <c r="UUK89" s="190"/>
      <c r="UUL89" s="190"/>
      <c r="UUM89" s="190"/>
      <c r="UUN89" s="190"/>
      <c r="UUO89" s="190"/>
      <c r="UUP89" s="190"/>
      <c r="UUQ89" s="190"/>
      <c r="UUR89" s="190"/>
      <c r="UUS89" s="190"/>
      <c r="UUT89" s="190"/>
      <c r="UUU89" s="190"/>
      <c r="UUV89" s="190"/>
      <c r="UUW89" s="190"/>
      <c r="UUX89" s="190"/>
      <c r="UUY89" s="190"/>
      <c r="UUZ89" s="190"/>
      <c r="UVA89" s="190"/>
      <c r="UVB89" s="190"/>
      <c r="UVC89" s="190"/>
      <c r="UVD89" s="190"/>
      <c r="UVE89" s="190"/>
      <c r="UVF89" s="190"/>
      <c r="UVG89" s="190"/>
      <c r="UVH89" s="190"/>
      <c r="UVI89" s="190"/>
      <c r="UVJ89" s="190"/>
      <c r="UVK89" s="190"/>
      <c r="UVL89" s="190"/>
      <c r="UVM89" s="190"/>
      <c r="UVN89" s="190"/>
      <c r="UVO89" s="190"/>
      <c r="UVP89" s="190"/>
      <c r="UVQ89" s="190"/>
      <c r="UVR89" s="190"/>
      <c r="UVS89" s="190"/>
      <c r="UVT89" s="190"/>
      <c r="UVU89" s="190"/>
      <c r="UVV89" s="190"/>
      <c r="UVW89" s="190"/>
      <c r="UVX89" s="190"/>
      <c r="UVY89" s="190"/>
      <c r="UVZ89" s="190"/>
      <c r="UWA89" s="190"/>
      <c r="UWB89" s="190"/>
      <c r="UWC89" s="190"/>
      <c r="UWD89" s="190"/>
      <c r="UWE89" s="190"/>
      <c r="UWF89" s="190"/>
      <c r="UWG89" s="190"/>
      <c r="UWH89" s="190"/>
      <c r="UWI89" s="190"/>
      <c r="UWJ89" s="190"/>
      <c r="UWK89" s="190"/>
      <c r="UWL89" s="190"/>
      <c r="UWM89" s="190"/>
      <c r="UWN89" s="190"/>
      <c r="UWO89" s="190"/>
      <c r="UWP89" s="190"/>
      <c r="UWQ89" s="190"/>
      <c r="UWR89" s="190"/>
      <c r="UWS89" s="190"/>
      <c r="UWT89" s="190"/>
      <c r="UWU89" s="190"/>
      <c r="UWV89" s="190"/>
      <c r="UWW89" s="190"/>
      <c r="UWX89" s="190"/>
      <c r="UWY89" s="190"/>
      <c r="UWZ89" s="190"/>
      <c r="UXA89" s="190"/>
      <c r="UXB89" s="190"/>
      <c r="UXC89" s="190"/>
      <c r="UXD89" s="190"/>
      <c r="UXE89" s="190"/>
      <c r="UXF89" s="190"/>
      <c r="UXG89" s="190"/>
      <c r="UXH89" s="190"/>
      <c r="UXI89" s="190"/>
      <c r="UXJ89" s="190"/>
      <c r="UXK89" s="190"/>
      <c r="UXL89" s="190"/>
      <c r="UXM89" s="190"/>
      <c r="UXN89" s="190"/>
      <c r="UXO89" s="190"/>
      <c r="UXP89" s="190"/>
      <c r="UXQ89" s="190"/>
      <c r="UXR89" s="190"/>
      <c r="UXS89" s="190"/>
      <c r="UXT89" s="190"/>
      <c r="UXU89" s="190"/>
      <c r="UXV89" s="190"/>
      <c r="UXW89" s="190"/>
      <c r="UXX89" s="190"/>
      <c r="UXY89" s="190"/>
      <c r="UXZ89" s="190"/>
      <c r="UYA89" s="190"/>
      <c r="UYB89" s="190"/>
      <c r="UYC89" s="190"/>
      <c r="UYD89" s="190"/>
      <c r="UYE89" s="190"/>
      <c r="UYF89" s="190"/>
      <c r="UYG89" s="190"/>
      <c r="UYH89" s="190"/>
      <c r="UYI89" s="190"/>
      <c r="UYJ89" s="190"/>
      <c r="UYK89" s="190"/>
      <c r="UYL89" s="190"/>
      <c r="UYM89" s="190"/>
      <c r="UYN89" s="190"/>
      <c r="UYO89" s="190"/>
      <c r="UYP89" s="190"/>
      <c r="UYQ89" s="190"/>
      <c r="UYR89" s="190"/>
      <c r="UYS89" s="190"/>
      <c r="UYT89" s="190"/>
      <c r="UYU89" s="190"/>
      <c r="UYV89" s="190"/>
      <c r="UYW89" s="190"/>
      <c r="UYX89" s="190"/>
      <c r="UYY89" s="190"/>
      <c r="UYZ89" s="190"/>
      <c r="UZA89" s="190"/>
      <c r="UZB89" s="190"/>
      <c r="UZC89" s="190"/>
      <c r="UZD89" s="190"/>
      <c r="UZE89" s="190"/>
      <c r="UZF89" s="190"/>
      <c r="UZG89" s="190"/>
      <c r="UZH89" s="190"/>
      <c r="UZI89" s="190"/>
      <c r="UZJ89" s="190"/>
      <c r="UZK89" s="190"/>
      <c r="UZL89" s="190"/>
      <c r="UZM89" s="190"/>
      <c r="UZN89" s="190"/>
      <c r="UZO89" s="190"/>
      <c r="UZP89" s="190"/>
      <c r="UZQ89" s="190"/>
      <c r="UZR89" s="190"/>
      <c r="UZS89" s="190"/>
      <c r="UZT89" s="190"/>
      <c r="UZU89" s="190"/>
      <c r="UZV89" s="190"/>
      <c r="UZW89" s="190"/>
      <c r="UZX89" s="190"/>
      <c r="UZY89" s="190"/>
      <c r="UZZ89" s="190"/>
      <c r="VAA89" s="190"/>
      <c r="VAB89" s="190"/>
      <c r="VAC89" s="190"/>
      <c r="VAD89" s="190"/>
      <c r="VAE89" s="190"/>
      <c r="VAF89" s="190"/>
      <c r="VAG89" s="190"/>
      <c r="VAH89" s="190"/>
      <c r="VAI89" s="190"/>
      <c r="VAJ89" s="190"/>
      <c r="VAK89" s="190"/>
      <c r="VAL89" s="190"/>
      <c r="VAM89" s="190"/>
      <c r="VAN89" s="190"/>
      <c r="VAO89" s="190"/>
      <c r="VAP89" s="190"/>
      <c r="VAQ89" s="190"/>
      <c r="VAR89" s="190"/>
      <c r="VAS89" s="190"/>
      <c r="VAT89" s="190"/>
      <c r="VAU89" s="190"/>
      <c r="VAV89" s="190"/>
      <c r="VAW89" s="190"/>
      <c r="VAX89" s="190"/>
      <c r="VAY89" s="190"/>
      <c r="VAZ89" s="190"/>
      <c r="VBA89" s="190"/>
      <c r="VBB89" s="190"/>
      <c r="VBC89" s="190"/>
      <c r="VBD89" s="190"/>
      <c r="VBE89" s="190"/>
      <c r="VBF89" s="190"/>
      <c r="VBG89" s="190"/>
      <c r="VBH89" s="190"/>
      <c r="VBI89" s="190"/>
      <c r="VBJ89" s="190"/>
      <c r="VBK89" s="190"/>
      <c r="VBL89" s="190"/>
      <c r="VBM89" s="190"/>
      <c r="VBN89" s="190"/>
      <c r="VBO89" s="190"/>
      <c r="VBP89" s="190"/>
      <c r="VBQ89" s="190"/>
      <c r="VBR89" s="190"/>
      <c r="VBS89" s="190"/>
      <c r="VBT89" s="190"/>
      <c r="VBU89" s="190"/>
      <c r="VBV89" s="190"/>
      <c r="VBW89" s="190"/>
      <c r="VBX89" s="190"/>
      <c r="VBY89" s="190"/>
      <c r="VBZ89" s="190"/>
      <c r="VCA89" s="190"/>
      <c r="VCB89" s="190"/>
      <c r="VCC89" s="190"/>
      <c r="VCD89" s="190"/>
      <c r="VCE89" s="190"/>
      <c r="VCF89" s="190"/>
      <c r="VCG89" s="190"/>
      <c r="VCH89" s="190"/>
      <c r="VCI89" s="190"/>
      <c r="VCJ89" s="190"/>
      <c r="VCK89" s="190"/>
      <c r="VCL89" s="190"/>
      <c r="VCM89" s="190"/>
      <c r="VCN89" s="190"/>
      <c r="VCO89" s="190"/>
      <c r="VCP89" s="190"/>
      <c r="VCQ89" s="190"/>
      <c r="VCR89" s="190"/>
      <c r="VCS89" s="190"/>
      <c r="VCT89" s="190"/>
      <c r="VCU89" s="190"/>
      <c r="VCV89" s="190"/>
      <c r="VCW89" s="190"/>
      <c r="VCX89" s="190"/>
      <c r="VCY89" s="190"/>
      <c r="VCZ89" s="190"/>
      <c r="VDA89" s="190"/>
      <c r="VDB89" s="190"/>
      <c r="VDC89" s="190"/>
      <c r="VDD89" s="190"/>
      <c r="VDE89" s="190"/>
      <c r="VDF89" s="190"/>
      <c r="VDG89" s="190"/>
      <c r="VDH89" s="190"/>
      <c r="VDI89" s="190"/>
      <c r="VDJ89" s="190"/>
      <c r="VDK89" s="190"/>
      <c r="VDL89" s="190"/>
      <c r="VDM89" s="190"/>
      <c r="VDN89" s="190"/>
      <c r="VDO89" s="190"/>
      <c r="VDP89" s="190"/>
      <c r="VDQ89" s="190"/>
      <c r="VDR89" s="190"/>
      <c r="VDS89" s="190"/>
      <c r="VDT89" s="190"/>
      <c r="VDU89" s="190"/>
      <c r="VDV89" s="190"/>
      <c r="VDW89" s="190"/>
      <c r="VDX89" s="190"/>
      <c r="VDY89" s="190"/>
      <c r="VDZ89" s="190"/>
      <c r="VEA89" s="190"/>
      <c r="VEB89" s="190"/>
      <c r="VEC89" s="190"/>
      <c r="VED89" s="190"/>
      <c r="VEE89" s="190"/>
      <c r="VEF89" s="190"/>
      <c r="VEG89" s="190"/>
      <c r="VEH89" s="190"/>
      <c r="VEI89" s="190"/>
      <c r="VEJ89" s="190"/>
      <c r="VEK89" s="190"/>
      <c r="VEL89" s="190"/>
      <c r="VEM89" s="190"/>
      <c r="VEN89" s="190"/>
      <c r="VEO89" s="190"/>
      <c r="VEP89" s="190"/>
      <c r="VEQ89" s="190"/>
      <c r="VER89" s="190"/>
      <c r="VES89" s="190"/>
      <c r="VET89" s="190"/>
      <c r="VEU89" s="190"/>
      <c r="VEV89" s="190"/>
      <c r="VEW89" s="190"/>
      <c r="VEX89" s="190"/>
      <c r="VEY89" s="190"/>
      <c r="VEZ89" s="190"/>
      <c r="VFA89" s="190"/>
      <c r="VFB89" s="190"/>
      <c r="VFC89" s="190"/>
      <c r="VFD89" s="190"/>
      <c r="VFE89" s="190"/>
      <c r="VFF89" s="190"/>
      <c r="VFG89" s="190"/>
      <c r="VFH89" s="190"/>
      <c r="VFI89" s="190"/>
      <c r="VFJ89" s="190"/>
      <c r="VFK89" s="190"/>
      <c r="VFL89" s="190"/>
      <c r="VFM89" s="190"/>
      <c r="VFN89" s="190"/>
      <c r="VFO89" s="190"/>
      <c r="VFP89" s="190"/>
      <c r="VFQ89" s="190"/>
      <c r="VFR89" s="190"/>
      <c r="VFS89" s="190"/>
      <c r="VFT89" s="190"/>
      <c r="VFU89" s="190"/>
      <c r="VFV89" s="190"/>
      <c r="VFW89" s="190"/>
      <c r="VFX89" s="190"/>
      <c r="VFY89" s="190"/>
      <c r="VFZ89" s="190"/>
      <c r="VGA89" s="190"/>
      <c r="VGB89" s="190"/>
      <c r="VGC89" s="190"/>
      <c r="VGD89" s="190"/>
      <c r="VGE89" s="190"/>
      <c r="VGF89" s="190"/>
      <c r="VGG89" s="190"/>
      <c r="VGH89" s="190"/>
      <c r="VGI89" s="190"/>
      <c r="VGJ89" s="190"/>
      <c r="VGK89" s="190"/>
      <c r="VGL89" s="190"/>
      <c r="VGM89" s="190"/>
      <c r="VGN89" s="190"/>
      <c r="VGO89" s="190"/>
      <c r="VGP89" s="190"/>
      <c r="VGQ89" s="190"/>
      <c r="VGR89" s="190"/>
      <c r="VGS89" s="190"/>
      <c r="VGT89" s="190"/>
      <c r="VGU89" s="190"/>
      <c r="VGV89" s="190"/>
      <c r="VGW89" s="190"/>
      <c r="VGX89" s="190"/>
      <c r="VGY89" s="190"/>
      <c r="VGZ89" s="190"/>
      <c r="VHA89" s="190"/>
      <c r="VHB89" s="190"/>
      <c r="VHC89" s="190"/>
      <c r="VHD89" s="190"/>
      <c r="VHE89" s="190"/>
      <c r="VHF89" s="190"/>
      <c r="VHG89" s="190"/>
      <c r="VHH89" s="190"/>
      <c r="VHI89" s="190"/>
      <c r="VHJ89" s="190"/>
      <c r="VHK89" s="190"/>
      <c r="VHL89" s="190"/>
      <c r="VHM89" s="190"/>
      <c r="VHN89" s="190"/>
      <c r="VHO89" s="190"/>
      <c r="VHP89" s="190"/>
      <c r="VHQ89" s="190"/>
      <c r="VHR89" s="190"/>
      <c r="VHS89" s="190"/>
      <c r="VHT89" s="190"/>
      <c r="VHU89" s="190"/>
      <c r="VHV89" s="190"/>
      <c r="VHW89" s="190"/>
      <c r="VHX89" s="190"/>
      <c r="VHY89" s="190"/>
      <c r="VHZ89" s="190"/>
      <c r="VIA89" s="190"/>
      <c r="VIB89" s="190"/>
      <c r="VIC89" s="190"/>
      <c r="VID89" s="190"/>
      <c r="VIE89" s="190"/>
      <c r="VIF89" s="190"/>
      <c r="VIG89" s="190"/>
      <c r="VIH89" s="190"/>
      <c r="VII89" s="190"/>
      <c r="VIJ89" s="190"/>
      <c r="VIK89" s="190"/>
      <c r="VIL89" s="190"/>
      <c r="VIM89" s="190"/>
      <c r="VIN89" s="190"/>
      <c r="VIO89" s="190"/>
      <c r="VIP89" s="190"/>
      <c r="VIQ89" s="190"/>
      <c r="VIR89" s="190"/>
      <c r="VIS89" s="190"/>
      <c r="VIT89" s="190"/>
      <c r="VIU89" s="190"/>
      <c r="VIV89" s="190"/>
      <c r="VIW89" s="190"/>
      <c r="VIX89" s="190"/>
      <c r="VIY89" s="190"/>
      <c r="VIZ89" s="190"/>
      <c r="VJA89" s="190"/>
      <c r="VJB89" s="190"/>
      <c r="VJC89" s="190"/>
      <c r="VJD89" s="190"/>
      <c r="VJE89" s="190"/>
      <c r="VJF89" s="190"/>
      <c r="VJG89" s="190"/>
      <c r="VJH89" s="190"/>
      <c r="VJI89" s="190"/>
      <c r="VJJ89" s="190"/>
      <c r="VJK89" s="190"/>
      <c r="VJL89" s="190"/>
      <c r="VJM89" s="190"/>
      <c r="VJN89" s="190"/>
      <c r="VJO89" s="190"/>
      <c r="VJP89" s="190"/>
      <c r="VJQ89" s="190"/>
      <c r="VJR89" s="190"/>
      <c r="VJS89" s="190"/>
      <c r="VJT89" s="190"/>
      <c r="VJU89" s="190"/>
      <c r="VJV89" s="190"/>
      <c r="VJW89" s="190"/>
      <c r="VJX89" s="190"/>
      <c r="VJY89" s="190"/>
      <c r="VJZ89" s="190"/>
      <c r="VKA89" s="190"/>
      <c r="VKB89" s="190"/>
      <c r="VKC89" s="190"/>
      <c r="VKD89" s="190"/>
      <c r="VKE89" s="190"/>
      <c r="VKF89" s="190"/>
      <c r="VKG89" s="190"/>
      <c r="VKH89" s="190"/>
      <c r="VKI89" s="190"/>
      <c r="VKJ89" s="190"/>
      <c r="VKK89" s="190"/>
      <c r="VKL89" s="190"/>
      <c r="VKM89" s="190"/>
      <c r="VKN89" s="190"/>
      <c r="VKO89" s="190"/>
      <c r="VKP89" s="190"/>
      <c r="VKQ89" s="190"/>
      <c r="VKR89" s="190"/>
      <c r="VKS89" s="190"/>
      <c r="VKT89" s="190"/>
      <c r="VKU89" s="190"/>
      <c r="VKV89" s="190"/>
      <c r="VKW89" s="190"/>
      <c r="VKX89" s="190"/>
      <c r="VKY89" s="190"/>
      <c r="VKZ89" s="190"/>
      <c r="VLA89" s="190"/>
      <c r="VLB89" s="190"/>
      <c r="VLC89" s="190"/>
      <c r="VLD89" s="190"/>
      <c r="VLE89" s="190"/>
      <c r="VLF89" s="190"/>
      <c r="VLG89" s="190"/>
      <c r="VLH89" s="190"/>
      <c r="VLI89" s="190"/>
      <c r="VLJ89" s="190"/>
      <c r="VLK89" s="190"/>
      <c r="VLL89" s="190"/>
      <c r="VLM89" s="190"/>
      <c r="VLN89" s="190"/>
      <c r="VLO89" s="190"/>
      <c r="VLP89" s="190"/>
      <c r="VLQ89" s="190"/>
      <c r="VLR89" s="190"/>
      <c r="VLS89" s="190"/>
      <c r="VLT89" s="190"/>
      <c r="VLU89" s="190"/>
      <c r="VLV89" s="190"/>
      <c r="VLW89" s="190"/>
      <c r="VLX89" s="190"/>
      <c r="VLY89" s="190"/>
      <c r="VLZ89" s="190"/>
      <c r="VMA89" s="190"/>
      <c r="VMB89" s="190"/>
      <c r="VMC89" s="190"/>
      <c r="VMD89" s="190"/>
      <c r="VME89" s="190"/>
      <c r="VMF89" s="190"/>
      <c r="VMG89" s="190"/>
      <c r="VMH89" s="190"/>
      <c r="VMI89" s="190"/>
      <c r="VMJ89" s="190"/>
      <c r="VMK89" s="190"/>
      <c r="VML89" s="190"/>
      <c r="VMM89" s="190"/>
      <c r="VMN89" s="190"/>
      <c r="VMO89" s="190"/>
      <c r="VMP89" s="190"/>
      <c r="VMQ89" s="190"/>
      <c r="VMR89" s="190"/>
      <c r="VMS89" s="190"/>
      <c r="VMT89" s="190"/>
      <c r="VMU89" s="190"/>
      <c r="VMV89" s="190"/>
      <c r="VMW89" s="190"/>
      <c r="VMX89" s="190"/>
      <c r="VMY89" s="190"/>
      <c r="VMZ89" s="190"/>
      <c r="VNA89" s="190"/>
      <c r="VNB89" s="190"/>
      <c r="VNC89" s="190"/>
      <c r="VND89" s="190"/>
      <c r="VNE89" s="190"/>
      <c r="VNF89" s="190"/>
      <c r="VNG89" s="190"/>
      <c r="VNH89" s="190"/>
      <c r="VNI89" s="190"/>
      <c r="VNJ89" s="190"/>
      <c r="VNK89" s="190"/>
      <c r="VNL89" s="190"/>
      <c r="VNM89" s="190"/>
      <c r="VNN89" s="190"/>
      <c r="VNO89" s="190"/>
      <c r="VNP89" s="190"/>
      <c r="VNQ89" s="190"/>
      <c r="VNR89" s="190"/>
      <c r="VNS89" s="190"/>
      <c r="VNT89" s="190"/>
      <c r="VNU89" s="190"/>
      <c r="VNV89" s="190"/>
      <c r="VNW89" s="190"/>
      <c r="VNX89" s="190"/>
      <c r="VNY89" s="190"/>
      <c r="VNZ89" s="190"/>
      <c r="VOA89" s="190"/>
      <c r="VOB89" s="190"/>
      <c r="VOC89" s="190"/>
      <c r="VOD89" s="190"/>
      <c r="VOE89" s="190"/>
      <c r="VOF89" s="190"/>
      <c r="VOG89" s="190"/>
      <c r="VOH89" s="190"/>
      <c r="VOI89" s="190"/>
      <c r="VOJ89" s="190"/>
      <c r="VOK89" s="190"/>
      <c r="VOL89" s="190"/>
      <c r="VOM89" s="190"/>
      <c r="VON89" s="190"/>
      <c r="VOO89" s="190"/>
      <c r="VOP89" s="190"/>
      <c r="VOQ89" s="190"/>
      <c r="VOR89" s="190"/>
      <c r="VOS89" s="190"/>
      <c r="VOT89" s="190"/>
      <c r="VOU89" s="190"/>
      <c r="VOV89" s="190"/>
      <c r="VOW89" s="190"/>
      <c r="VOX89" s="190"/>
      <c r="VOY89" s="190"/>
      <c r="VOZ89" s="190"/>
      <c r="VPA89" s="190"/>
      <c r="VPB89" s="190"/>
      <c r="VPC89" s="190"/>
      <c r="VPD89" s="190"/>
      <c r="VPE89" s="190"/>
      <c r="VPF89" s="190"/>
      <c r="VPG89" s="190"/>
      <c r="VPH89" s="190"/>
      <c r="VPI89" s="190"/>
      <c r="VPJ89" s="190"/>
      <c r="VPK89" s="190"/>
      <c r="VPL89" s="190"/>
      <c r="VPM89" s="190"/>
      <c r="VPN89" s="190"/>
      <c r="VPO89" s="190"/>
      <c r="VPP89" s="190"/>
      <c r="VPQ89" s="190"/>
      <c r="VPR89" s="190"/>
      <c r="VPS89" s="190"/>
      <c r="VPT89" s="190"/>
      <c r="VPU89" s="190"/>
      <c r="VPV89" s="190"/>
      <c r="VPW89" s="190"/>
      <c r="VPX89" s="190"/>
      <c r="VPY89" s="190"/>
      <c r="VPZ89" s="190"/>
      <c r="VQA89" s="190"/>
      <c r="VQB89" s="190"/>
      <c r="VQC89" s="190"/>
      <c r="VQD89" s="190"/>
      <c r="VQE89" s="190"/>
      <c r="VQF89" s="190"/>
      <c r="VQG89" s="190"/>
      <c r="VQH89" s="190"/>
      <c r="VQI89" s="190"/>
      <c r="VQJ89" s="190"/>
      <c r="VQK89" s="190"/>
      <c r="VQL89" s="190"/>
      <c r="VQM89" s="190"/>
      <c r="VQN89" s="190"/>
      <c r="VQO89" s="190"/>
      <c r="VQP89" s="190"/>
      <c r="VQQ89" s="190"/>
      <c r="VQR89" s="190"/>
      <c r="VQS89" s="190"/>
      <c r="VQT89" s="190"/>
      <c r="VQU89" s="190"/>
      <c r="VQV89" s="190"/>
      <c r="VQW89" s="190"/>
      <c r="VQX89" s="190"/>
      <c r="VQY89" s="190"/>
      <c r="VQZ89" s="190"/>
      <c r="VRA89" s="190"/>
      <c r="VRB89" s="190"/>
      <c r="VRC89" s="190"/>
      <c r="VRD89" s="190"/>
      <c r="VRE89" s="190"/>
      <c r="VRF89" s="190"/>
      <c r="VRG89" s="190"/>
      <c r="VRH89" s="190"/>
      <c r="VRI89" s="190"/>
      <c r="VRJ89" s="190"/>
      <c r="VRK89" s="190"/>
      <c r="VRL89" s="190"/>
      <c r="VRM89" s="190"/>
      <c r="VRN89" s="190"/>
      <c r="VRO89" s="190"/>
      <c r="VRP89" s="190"/>
      <c r="VRQ89" s="190"/>
      <c r="VRR89" s="190"/>
      <c r="VRS89" s="190"/>
      <c r="VRT89" s="190"/>
      <c r="VRU89" s="190"/>
      <c r="VRV89" s="190"/>
      <c r="VRW89" s="190"/>
      <c r="VRX89" s="190"/>
      <c r="VRY89" s="190"/>
      <c r="VRZ89" s="190"/>
      <c r="VSA89" s="190"/>
      <c r="VSB89" s="190"/>
      <c r="VSC89" s="190"/>
      <c r="VSD89" s="190"/>
      <c r="VSE89" s="190"/>
      <c r="VSF89" s="190"/>
      <c r="VSG89" s="190"/>
      <c r="VSH89" s="190"/>
      <c r="VSI89" s="190"/>
      <c r="VSJ89" s="190"/>
      <c r="VSK89" s="190"/>
      <c r="VSL89" s="190"/>
      <c r="VSM89" s="190"/>
      <c r="VSN89" s="190"/>
      <c r="VSO89" s="190"/>
      <c r="VSP89" s="190"/>
      <c r="VSQ89" s="190"/>
      <c r="VSR89" s="190"/>
      <c r="VSS89" s="190"/>
      <c r="VST89" s="190"/>
      <c r="VSU89" s="190"/>
      <c r="VSV89" s="190"/>
      <c r="VSW89" s="190"/>
      <c r="VSX89" s="190"/>
      <c r="VSY89" s="190"/>
      <c r="VSZ89" s="190"/>
      <c r="VTA89" s="190"/>
      <c r="VTB89" s="190"/>
      <c r="VTC89" s="190"/>
      <c r="VTD89" s="190"/>
      <c r="VTE89" s="190"/>
      <c r="VTF89" s="190"/>
      <c r="VTG89" s="190"/>
      <c r="VTH89" s="190"/>
      <c r="VTI89" s="190"/>
      <c r="VTJ89" s="190"/>
      <c r="VTK89" s="190"/>
      <c r="VTL89" s="190"/>
      <c r="VTM89" s="190"/>
      <c r="VTN89" s="190"/>
      <c r="VTO89" s="190"/>
      <c r="VTP89" s="190"/>
      <c r="VTQ89" s="190"/>
      <c r="VTR89" s="190"/>
      <c r="VTS89" s="190"/>
      <c r="VTT89" s="190"/>
      <c r="VTU89" s="190"/>
      <c r="VTV89" s="190"/>
      <c r="VTW89" s="190"/>
      <c r="VTX89" s="190"/>
      <c r="VTY89" s="190"/>
      <c r="VTZ89" s="190"/>
      <c r="VUA89" s="190"/>
      <c r="VUB89" s="190"/>
      <c r="VUC89" s="190"/>
      <c r="VUD89" s="190"/>
      <c r="VUE89" s="190"/>
      <c r="VUF89" s="190"/>
      <c r="VUG89" s="190"/>
      <c r="VUH89" s="190"/>
      <c r="VUI89" s="190"/>
      <c r="VUJ89" s="190"/>
      <c r="VUK89" s="190"/>
      <c r="VUL89" s="190"/>
      <c r="VUM89" s="190"/>
      <c r="VUN89" s="190"/>
      <c r="VUO89" s="190"/>
      <c r="VUP89" s="190"/>
      <c r="VUQ89" s="190"/>
      <c r="VUR89" s="190"/>
      <c r="VUS89" s="190"/>
      <c r="VUT89" s="190"/>
      <c r="VUU89" s="190"/>
      <c r="VUV89" s="190"/>
      <c r="VUW89" s="190"/>
      <c r="VUX89" s="190"/>
      <c r="VUY89" s="190"/>
      <c r="VUZ89" s="190"/>
      <c r="VVA89" s="190"/>
      <c r="VVB89" s="190"/>
      <c r="VVC89" s="190"/>
      <c r="VVD89" s="190"/>
      <c r="VVE89" s="190"/>
      <c r="VVF89" s="190"/>
      <c r="VVG89" s="190"/>
      <c r="VVH89" s="190"/>
      <c r="VVI89" s="190"/>
      <c r="VVJ89" s="190"/>
      <c r="VVK89" s="190"/>
      <c r="VVL89" s="190"/>
      <c r="VVM89" s="190"/>
      <c r="VVN89" s="190"/>
      <c r="VVO89" s="190"/>
      <c r="VVP89" s="190"/>
      <c r="VVQ89" s="190"/>
      <c r="VVR89" s="190"/>
      <c r="VVS89" s="190"/>
      <c r="VVT89" s="190"/>
      <c r="VVU89" s="190"/>
      <c r="VVV89" s="190"/>
      <c r="VVW89" s="190"/>
      <c r="VVX89" s="190"/>
      <c r="VVY89" s="190"/>
      <c r="VVZ89" s="190"/>
      <c r="VWA89" s="190"/>
      <c r="VWB89" s="190"/>
      <c r="VWC89" s="190"/>
      <c r="VWD89" s="190"/>
      <c r="VWE89" s="190"/>
      <c r="VWF89" s="190"/>
      <c r="VWG89" s="190"/>
      <c r="VWH89" s="190"/>
      <c r="VWI89" s="190"/>
      <c r="VWJ89" s="190"/>
      <c r="VWK89" s="190"/>
      <c r="VWL89" s="190"/>
      <c r="VWM89" s="190"/>
      <c r="VWN89" s="190"/>
      <c r="VWO89" s="190"/>
      <c r="VWP89" s="190"/>
      <c r="VWQ89" s="190"/>
      <c r="VWR89" s="190"/>
      <c r="VWS89" s="190"/>
      <c r="VWT89" s="190"/>
      <c r="VWU89" s="190"/>
      <c r="VWV89" s="190"/>
      <c r="VWW89" s="190"/>
      <c r="VWX89" s="190"/>
      <c r="VWY89" s="190"/>
      <c r="VWZ89" s="190"/>
      <c r="VXA89" s="190"/>
      <c r="VXB89" s="190"/>
      <c r="VXC89" s="190"/>
      <c r="VXD89" s="190"/>
      <c r="VXE89" s="190"/>
      <c r="VXF89" s="190"/>
      <c r="VXG89" s="190"/>
      <c r="VXH89" s="190"/>
      <c r="VXI89" s="190"/>
      <c r="VXJ89" s="190"/>
      <c r="VXK89" s="190"/>
      <c r="VXL89" s="190"/>
      <c r="VXM89" s="190"/>
      <c r="VXN89" s="190"/>
      <c r="VXO89" s="190"/>
      <c r="VXP89" s="190"/>
      <c r="VXQ89" s="190"/>
      <c r="VXR89" s="190"/>
      <c r="VXS89" s="190"/>
      <c r="VXT89" s="190"/>
      <c r="VXU89" s="190"/>
      <c r="VXV89" s="190"/>
      <c r="VXW89" s="190"/>
      <c r="VXX89" s="190"/>
      <c r="VXY89" s="190"/>
      <c r="VXZ89" s="190"/>
      <c r="VYA89" s="190"/>
      <c r="VYB89" s="190"/>
      <c r="VYC89" s="190"/>
      <c r="VYD89" s="190"/>
      <c r="VYE89" s="190"/>
      <c r="VYF89" s="190"/>
      <c r="VYG89" s="190"/>
      <c r="VYH89" s="190"/>
      <c r="VYI89" s="190"/>
      <c r="VYJ89" s="190"/>
      <c r="VYK89" s="190"/>
      <c r="VYL89" s="190"/>
      <c r="VYM89" s="190"/>
      <c r="VYN89" s="190"/>
      <c r="VYO89" s="190"/>
      <c r="VYP89" s="190"/>
      <c r="VYQ89" s="190"/>
      <c r="VYR89" s="190"/>
      <c r="VYS89" s="190"/>
      <c r="VYT89" s="190"/>
      <c r="VYU89" s="190"/>
      <c r="VYV89" s="190"/>
      <c r="VYW89" s="190"/>
      <c r="VYX89" s="190"/>
      <c r="VYY89" s="190"/>
      <c r="VYZ89" s="190"/>
      <c r="VZA89" s="190"/>
      <c r="VZB89" s="190"/>
      <c r="VZC89" s="190"/>
      <c r="VZD89" s="190"/>
      <c r="VZE89" s="190"/>
      <c r="VZF89" s="190"/>
      <c r="VZG89" s="190"/>
      <c r="VZH89" s="190"/>
      <c r="VZI89" s="190"/>
      <c r="VZJ89" s="190"/>
      <c r="VZK89" s="190"/>
      <c r="VZL89" s="190"/>
      <c r="VZM89" s="190"/>
      <c r="VZN89" s="190"/>
      <c r="VZO89" s="190"/>
      <c r="VZP89" s="190"/>
      <c r="VZQ89" s="190"/>
      <c r="VZR89" s="190"/>
      <c r="VZS89" s="190"/>
      <c r="VZT89" s="190"/>
      <c r="VZU89" s="190"/>
      <c r="VZV89" s="190"/>
      <c r="VZW89" s="190"/>
      <c r="VZX89" s="190"/>
      <c r="VZY89" s="190"/>
      <c r="VZZ89" s="190"/>
      <c r="WAA89" s="190"/>
      <c r="WAB89" s="190"/>
      <c r="WAC89" s="190"/>
      <c r="WAD89" s="190"/>
      <c r="WAE89" s="190"/>
      <c r="WAF89" s="190"/>
      <c r="WAG89" s="190"/>
      <c r="WAH89" s="190"/>
      <c r="WAI89" s="190"/>
      <c r="WAJ89" s="190"/>
      <c r="WAK89" s="190"/>
      <c r="WAL89" s="190"/>
      <c r="WAM89" s="190"/>
      <c r="WAN89" s="190"/>
      <c r="WAO89" s="190"/>
      <c r="WAP89" s="190"/>
      <c r="WAQ89" s="190"/>
      <c r="WAR89" s="190"/>
      <c r="WAS89" s="190"/>
      <c r="WAT89" s="190"/>
      <c r="WAU89" s="190"/>
      <c r="WAV89" s="190"/>
      <c r="WAW89" s="190"/>
      <c r="WAX89" s="190"/>
      <c r="WAY89" s="190"/>
      <c r="WAZ89" s="190"/>
      <c r="WBA89" s="190"/>
      <c r="WBB89" s="190"/>
      <c r="WBC89" s="190"/>
      <c r="WBD89" s="190"/>
      <c r="WBE89" s="190"/>
      <c r="WBF89" s="190"/>
      <c r="WBG89" s="190"/>
      <c r="WBH89" s="190"/>
      <c r="WBI89" s="190"/>
      <c r="WBJ89" s="190"/>
      <c r="WBK89" s="190"/>
      <c r="WBL89" s="190"/>
      <c r="WBM89" s="190"/>
      <c r="WBN89" s="190"/>
      <c r="WBO89" s="190"/>
      <c r="WBP89" s="190"/>
      <c r="WBQ89" s="190"/>
      <c r="WBR89" s="190"/>
      <c r="WBS89" s="190"/>
      <c r="WBT89" s="190"/>
      <c r="WBU89" s="190"/>
      <c r="WBV89" s="190"/>
      <c r="WBW89" s="190"/>
      <c r="WBX89" s="190"/>
      <c r="WBY89" s="190"/>
      <c r="WBZ89" s="190"/>
      <c r="WCA89" s="190"/>
      <c r="WCB89" s="190"/>
      <c r="WCC89" s="190"/>
      <c r="WCD89" s="190"/>
      <c r="WCE89" s="190"/>
      <c r="WCF89" s="190"/>
      <c r="WCG89" s="190"/>
      <c r="WCH89" s="190"/>
      <c r="WCI89" s="190"/>
      <c r="WCJ89" s="190"/>
      <c r="WCK89" s="190"/>
      <c r="WCL89" s="190"/>
      <c r="WCM89" s="190"/>
      <c r="WCN89" s="190"/>
      <c r="WCO89" s="190"/>
      <c r="WCP89" s="190"/>
      <c r="WCQ89" s="190"/>
      <c r="WCR89" s="190"/>
      <c r="WCS89" s="190"/>
      <c r="WCT89" s="190"/>
      <c r="WCU89" s="190"/>
      <c r="WCV89" s="190"/>
      <c r="WCW89" s="190"/>
      <c r="WCX89" s="190"/>
      <c r="WCY89" s="190"/>
      <c r="WCZ89" s="190"/>
      <c r="WDA89" s="190"/>
      <c r="WDB89" s="190"/>
      <c r="WDC89" s="190"/>
      <c r="WDD89" s="190"/>
      <c r="WDE89" s="190"/>
      <c r="WDF89" s="190"/>
      <c r="WDG89" s="190"/>
      <c r="WDH89" s="190"/>
      <c r="WDI89" s="190"/>
      <c r="WDJ89" s="190"/>
      <c r="WDK89" s="190"/>
      <c r="WDL89" s="190"/>
      <c r="WDM89" s="190"/>
      <c r="WDN89" s="190"/>
      <c r="WDO89" s="190"/>
      <c r="WDP89" s="190"/>
      <c r="WDQ89" s="190"/>
      <c r="WDR89" s="190"/>
      <c r="WDS89" s="190"/>
      <c r="WDT89" s="190"/>
      <c r="WDU89" s="190"/>
      <c r="WDV89" s="190"/>
      <c r="WDW89" s="190"/>
      <c r="WDX89" s="190"/>
      <c r="WDY89" s="190"/>
      <c r="WDZ89" s="190"/>
      <c r="WEA89" s="190"/>
      <c r="WEB89" s="190"/>
      <c r="WEC89" s="190"/>
      <c r="WED89" s="190"/>
      <c r="WEE89" s="190"/>
      <c r="WEF89" s="190"/>
      <c r="WEG89" s="190"/>
      <c r="WEH89" s="190"/>
      <c r="WEI89" s="190"/>
      <c r="WEJ89" s="190"/>
      <c r="WEK89" s="190"/>
      <c r="WEL89" s="190"/>
      <c r="WEM89" s="190"/>
      <c r="WEN89" s="190"/>
      <c r="WEO89" s="190"/>
      <c r="WEP89" s="190"/>
      <c r="WEQ89" s="190"/>
      <c r="WER89" s="190"/>
      <c r="WES89" s="190"/>
      <c r="WET89" s="190"/>
      <c r="WEU89" s="190"/>
      <c r="WEV89" s="190"/>
      <c r="WEW89" s="190"/>
      <c r="WEX89" s="190"/>
      <c r="WEY89" s="190"/>
      <c r="WEZ89" s="190"/>
      <c r="WFA89" s="190"/>
      <c r="WFB89" s="190"/>
      <c r="WFC89" s="190"/>
      <c r="WFD89" s="190"/>
      <c r="WFE89" s="190"/>
      <c r="WFF89" s="190"/>
      <c r="WFG89" s="190"/>
      <c r="WFH89" s="190"/>
      <c r="WFI89" s="190"/>
      <c r="WFJ89" s="190"/>
      <c r="WFK89" s="190"/>
      <c r="WFL89" s="190"/>
      <c r="WFM89" s="190"/>
      <c r="WFN89" s="190"/>
      <c r="WFO89" s="190"/>
      <c r="WFP89" s="190"/>
      <c r="WFQ89" s="190"/>
      <c r="WFR89" s="190"/>
      <c r="WFS89" s="190"/>
      <c r="WFT89" s="190"/>
      <c r="WFU89" s="190"/>
      <c r="WFV89" s="190"/>
      <c r="WFW89" s="190"/>
      <c r="WFX89" s="190"/>
      <c r="WFY89" s="190"/>
      <c r="WFZ89" s="190"/>
      <c r="WGA89" s="190"/>
      <c r="WGB89" s="190"/>
      <c r="WGC89" s="190"/>
      <c r="WGD89" s="190"/>
      <c r="WGE89" s="190"/>
      <c r="WGF89" s="190"/>
      <c r="WGG89" s="190"/>
      <c r="WGH89" s="190"/>
      <c r="WGI89" s="190"/>
      <c r="WGJ89" s="190"/>
      <c r="WGK89" s="190"/>
      <c r="WGL89" s="190"/>
      <c r="WGM89" s="190"/>
      <c r="WGN89" s="190"/>
      <c r="WGO89" s="190"/>
      <c r="WGP89" s="190"/>
      <c r="WGQ89" s="190"/>
      <c r="WGR89" s="190"/>
      <c r="WGS89" s="190"/>
      <c r="WGT89" s="190"/>
      <c r="WGU89" s="190"/>
      <c r="WGV89" s="190"/>
      <c r="WGW89" s="190"/>
      <c r="WGX89" s="190"/>
      <c r="WGY89" s="190"/>
      <c r="WGZ89" s="190"/>
      <c r="WHA89" s="190"/>
      <c r="WHB89" s="190"/>
      <c r="WHC89" s="190"/>
      <c r="WHD89" s="190"/>
      <c r="WHE89" s="190"/>
      <c r="WHF89" s="190"/>
      <c r="WHG89" s="190"/>
      <c r="WHH89" s="190"/>
      <c r="WHI89" s="190"/>
      <c r="WHJ89" s="190"/>
      <c r="WHK89" s="190"/>
      <c r="WHL89" s="190"/>
      <c r="WHM89" s="190"/>
      <c r="WHN89" s="190"/>
      <c r="WHO89" s="190"/>
      <c r="WHP89" s="190"/>
      <c r="WHQ89" s="190"/>
      <c r="WHR89" s="190"/>
      <c r="WHS89" s="190"/>
      <c r="WHT89" s="190"/>
      <c r="WHU89" s="190"/>
      <c r="WHV89" s="190"/>
      <c r="WHW89" s="190"/>
      <c r="WHX89" s="190"/>
      <c r="WHY89" s="190"/>
      <c r="WHZ89" s="190"/>
      <c r="WIA89" s="190"/>
      <c r="WIB89" s="190"/>
      <c r="WIC89" s="190"/>
      <c r="WID89" s="190"/>
      <c r="WIE89" s="190"/>
      <c r="WIF89" s="190"/>
      <c r="WIG89" s="190"/>
      <c r="WIH89" s="190"/>
      <c r="WII89" s="190"/>
      <c r="WIJ89" s="190"/>
      <c r="WIK89" s="190"/>
      <c r="WIL89" s="190"/>
      <c r="WIM89" s="190"/>
      <c r="WIN89" s="190"/>
      <c r="WIO89" s="190"/>
      <c r="WIP89" s="190"/>
      <c r="WIQ89" s="190"/>
      <c r="WIR89" s="190"/>
      <c r="WIS89" s="190"/>
      <c r="WIT89" s="190"/>
      <c r="WIU89" s="190"/>
      <c r="WIV89" s="190"/>
      <c r="WIW89" s="190"/>
      <c r="WIX89" s="190"/>
      <c r="WIY89" s="190"/>
      <c r="WIZ89" s="190"/>
      <c r="WJA89" s="190"/>
      <c r="WJB89" s="190"/>
      <c r="WJC89" s="190"/>
      <c r="WJD89" s="190"/>
      <c r="WJE89" s="190"/>
      <c r="WJF89" s="190"/>
      <c r="WJG89" s="190"/>
      <c r="WJH89" s="190"/>
      <c r="WJI89" s="190"/>
      <c r="WJJ89" s="190"/>
      <c r="WJK89" s="190"/>
      <c r="WJL89" s="190"/>
      <c r="WJM89" s="190"/>
      <c r="WJN89" s="190"/>
      <c r="WJO89" s="190"/>
      <c r="WJP89" s="190"/>
      <c r="WJQ89" s="190"/>
      <c r="WJR89" s="190"/>
      <c r="WJS89" s="190"/>
      <c r="WJT89" s="190"/>
      <c r="WJU89" s="190"/>
      <c r="WJV89" s="190"/>
      <c r="WJW89" s="190"/>
      <c r="WJX89" s="190"/>
      <c r="WJY89" s="190"/>
      <c r="WJZ89" s="190"/>
      <c r="WKA89" s="190"/>
      <c r="WKB89" s="190"/>
      <c r="WKC89" s="190"/>
      <c r="WKD89" s="190"/>
      <c r="WKE89" s="190"/>
      <c r="WKF89" s="190"/>
      <c r="WKG89" s="190"/>
      <c r="WKH89" s="190"/>
      <c r="WKI89" s="190"/>
      <c r="WKJ89" s="190"/>
      <c r="WKK89" s="190"/>
      <c r="WKL89" s="190"/>
      <c r="WKM89" s="190"/>
      <c r="WKN89" s="190"/>
      <c r="WKO89" s="190"/>
      <c r="WKP89" s="190"/>
      <c r="WKQ89" s="190"/>
      <c r="WKR89" s="190"/>
      <c r="WKS89" s="190"/>
      <c r="WKT89" s="190"/>
      <c r="WKU89" s="190"/>
      <c r="WKV89" s="190"/>
      <c r="WKW89" s="190"/>
      <c r="WKX89" s="190"/>
      <c r="WKY89" s="190"/>
      <c r="WKZ89" s="190"/>
      <c r="WLA89" s="190"/>
      <c r="WLB89" s="190"/>
      <c r="WLC89" s="190"/>
      <c r="WLD89" s="190"/>
      <c r="WLE89" s="190"/>
      <c r="WLF89" s="190"/>
      <c r="WLG89" s="190"/>
      <c r="WLH89" s="190"/>
      <c r="WLI89" s="190"/>
      <c r="WLJ89" s="190"/>
      <c r="WLK89" s="190"/>
      <c r="WLL89" s="190"/>
      <c r="WLM89" s="190"/>
      <c r="WLN89" s="190"/>
      <c r="WLO89" s="190"/>
      <c r="WLP89" s="190"/>
      <c r="WLQ89" s="190"/>
      <c r="WLR89" s="190"/>
      <c r="WLS89" s="190"/>
      <c r="WLT89" s="190"/>
      <c r="WLU89" s="190"/>
      <c r="WLV89" s="190"/>
      <c r="WLW89" s="190"/>
      <c r="WLX89" s="190"/>
      <c r="WLY89" s="190"/>
      <c r="WLZ89" s="190"/>
      <c r="WMA89" s="190"/>
      <c r="WMB89" s="190"/>
      <c r="WMC89" s="190"/>
      <c r="WMD89" s="190"/>
      <c r="WME89" s="190"/>
      <c r="WMF89" s="190"/>
      <c r="WMG89" s="190"/>
      <c r="WMH89" s="190"/>
      <c r="WMI89" s="190"/>
      <c r="WMJ89" s="190"/>
      <c r="WMK89" s="190"/>
      <c r="WML89" s="190"/>
      <c r="WMM89" s="190"/>
      <c r="WMN89" s="190"/>
      <c r="WMO89" s="190"/>
      <c r="WMP89" s="190"/>
      <c r="WMQ89" s="190"/>
      <c r="WMR89" s="190"/>
      <c r="WMS89" s="190"/>
      <c r="WMT89" s="190"/>
      <c r="WMU89" s="190"/>
      <c r="WMV89" s="190"/>
      <c r="WMW89" s="190"/>
      <c r="WMX89" s="190"/>
      <c r="WMY89" s="190"/>
      <c r="WMZ89" s="190"/>
      <c r="WNA89" s="190"/>
      <c r="WNB89" s="190"/>
      <c r="WNC89" s="190"/>
      <c r="WND89" s="190"/>
      <c r="WNE89" s="190"/>
      <c r="WNF89" s="190"/>
      <c r="WNG89" s="190"/>
      <c r="WNH89" s="190"/>
      <c r="WNI89" s="190"/>
      <c r="WNJ89" s="190"/>
      <c r="WNK89" s="190"/>
      <c r="WNL89" s="190"/>
      <c r="WNM89" s="190"/>
      <c r="WNN89" s="190"/>
      <c r="WNO89" s="190"/>
      <c r="WNP89" s="190"/>
      <c r="WNQ89" s="190"/>
      <c r="WNR89" s="190"/>
      <c r="WNS89" s="190"/>
      <c r="WNT89" s="190"/>
      <c r="WNU89" s="190"/>
      <c r="WNV89" s="190"/>
      <c r="WNW89" s="190"/>
      <c r="WNX89" s="190"/>
      <c r="WNY89" s="190"/>
      <c r="WNZ89" s="190"/>
      <c r="WOA89" s="190"/>
      <c r="WOB89" s="190"/>
      <c r="WOC89" s="190"/>
      <c r="WOD89" s="190"/>
      <c r="WOE89" s="190"/>
      <c r="WOF89" s="190"/>
      <c r="WOG89" s="190"/>
      <c r="WOH89" s="190"/>
      <c r="WOI89" s="190"/>
      <c r="WOJ89" s="190"/>
      <c r="WOK89" s="190"/>
      <c r="WOL89" s="190"/>
      <c r="WOM89" s="190"/>
      <c r="WON89" s="190"/>
      <c r="WOO89" s="190"/>
      <c r="WOP89" s="190"/>
      <c r="WOQ89" s="190"/>
      <c r="WOR89" s="190"/>
      <c r="WOS89" s="190"/>
      <c r="WOT89" s="190"/>
      <c r="WOU89" s="190"/>
      <c r="WOV89" s="190"/>
      <c r="WOW89" s="190"/>
      <c r="WOX89" s="190"/>
      <c r="WOY89" s="190"/>
      <c r="WOZ89" s="190"/>
      <c r="WPA89" s="190"/>
      <c r="WPB89" s="190"/>
      <c r="WPC89" s="190"/>
      <c r="WPD89" s="190"/>
      <c r="WPE89" s="190"/>
      <c r="WPF89" s="190"/>
      <c r="WPG89" s="190"/>
      <c r="WPH89" s="190"/>
      <c r="WPI89" s="190"/>
      <c r="WPJ89" s="190"/>
      <c r="WPK89" s="190"/>
      <c r="WPL89" s="190"/>
      <c r="WPM89" s="190"/>
      <c r="WPN89" s="190"/>
      <c r="WPO89" s="190"/>
      <c r="WPP89" s="190"/>
      <c r="WPQ89" s="190"/>
      <c r="WPR89" s="190"/>
      <c r="WPS89" s="190"/>
      <c r="WPT89" s="190"/>
      <c r="WPU89" s="190"/>
      <c r="WPV89" s="190"/>
      <c r="WPW89" s="190"/>
      <c r="WPX89" s="190"/>
      <c r="WPY89" s="190"/>
      <c r="WPZ89" s="190"/>
      <c r="WQA89" s="190"/>
      <c r="WQB89" s="190"/>
      <c r="WQC89" s="190"/>
      <c r="WQD89" s="190"/>
      <c r="WQE89" s="190"/>
      <c r="WQF89" s="190"/>
      <c r="WQG89" s="190"/>
      <c r="WQH89" s="190"/>
      <c r="WQI89" s="190"/>
      <c r="WQJ89" s="190"/>
      <c r="WQK89" s="190"/>
      <c r="WQL89" s="190"/>
      <c r="WQM89" s="190"/>
      <c r="WQN89" s="190"/>
      <c r="WQO89" s="190"/>
      <c r="WQP89" s="190"/>
      <c r="WQQ89" s="190"/>
      <c r="WQR89" s="190"/>
      <c r="WQS89" s="190"/>
      <c r="WQT89" s="190"/>
      <c r="WQU89" s="190"/>
      <c r="WQV89" s="190"/>
      <c r="WQW89" s="190"/>
      <c r="WQX89" s="190"/>
      <c r="WQY89" s="190"/>
      <c r="WQZ89" s="190"/>
      <c r="WRA89" s="190"/>
      <c r="WRB89" s="190"/>
      <c r="WRC89" s="190"/>
      <c r="WRD89" s="190"/>
      <c r="WRE89" s="190"/>
      <c r="WRF89" s="190"/>
      <c r="WRG89" s="190"/>
      <c r="WRH89" s="190"/>
      <c r="WRI89" s="190"/>
      <c r="WRJ89" s="190"/>
      <c r="WRK89" s="190"/>
      <c r="WRL89" s="190"/>
      <c r="WRM89" s="190"/>
      <c r="WRN89" s="190"/>
      <c r="WRO89" s="190"/>
      <c r="WRP89" s="190"/>
      <c r="WRQ89" s="190"/>
      <c r="WRR89" s="190"/>
      <c r="WRS89" s="190"/>
      <c r="WRT89" s="190"/>
      <c r="WRU89" s="190"/>
      <c r="WRV89" s="190"/>
      <c r="WRW89" s="190"/>
      <c r="WRX89" s="190"/>
      <c r="WRY89" s="190"/>
      <c r="WRZ89" s="190"/>
      <c r="WSA89" s="190"/>
      <c r="WSB89" s="190"/>
      <c r="WSC89" s="190"/>
      <c r="WSD89" s="190"/>
      <c r="WSE89" s="190"/>
      <c r="WSF89" s="190"/>
      <c r="WSG89" s="190"/>
      <c r="WSH89" s="190"/>
      <c r="WSI89" s="190"/>
      <c r="WSJ89" s="190"/>
      <c r="WSK89" s="190"/>
      <c r="WSL89" s="190"/>
      <c r="WSM89" s="190"/>
      <c r="WSN89" s="190"/>
      <c r="WSO89" s="190"/>
      <c r="WSP89" s="190"/>
      <c r="WSQ89" s="190"/>
      <c r="WSR89" s="190"/>
      <c r="WSS89" s="190"/>
      <c r="WST89" s="190"/>
      <c r="WSU89" s="190"/>
      <c r="WSV89" s="190"/>
      <c r="WSW89" s="190"/>
      <c r="WSX89" s="190"/>
      <c r="WSY89" s="190"/>
      <c r="WSZ89" s="190"/>
      <c r="WTA89" s="190"/>
      <c r="WTB89" s="190"/>
      <c r="WTC89" s="190"/>
      <c r="WTD89" s="190"/>
      <c r="WTE89" s="190"/>
      <c r="WTF89" s="190"/>
      <c r="WTG89" s="190"/>
      <c r="WTH89" s="190"/>
      <c r="WTI89" s="190"/>
      <c r="WTJ89" s="190"/>
      <c r="WTK89" s="190"/>
      <c r="WTL89" s="190"/>
      <c r="WTM89" s="190"/>
      <c r="WTN89" s="190"/>
      <c r="WTO89" s="190"/>
      <c r="WTP89" s="190"/>
      <c r="WTQ89" s="190"/>
      <c r="WTR89" s="190"/>
      <c r="WTS89" s="190"/>
      <c r="WTT89" s="190"/>
      <c r="WTU89" s="190"/>
      <c r="WTV89" s="190"/>
      <c r="WTW89" s="190"/>
      <c r="WTX89" s="190"/>
      <c r="WTY89" s="190"/>
      <c r="WTZ89" s="190"/>
      <c r="WUA89" s="190"/>
      <c r="WUB89" s="190"/>
      <c r="WUC89" s="190"/>
      <c r="WUD89" s="190"/>
      <c r="WUE89" s="190"/>
      <c r="WUF89" s="190"/>
      <c r="WUG89" s="190"/>
      <c r="WUH89" s="190"/>
      <c r="WUI89" s="190"/>
      <c r="WUJ89" s="190"/>
      <c r="WUK89" s="190"/>
      <c r="WUL89" s="190"/>
      <c r="WUM89" s="190"/>
      <c r="WUN89" s="190"/>
      <c r="WUO89" s="190"/>
      <c r="WUP89" s="190"/>
      <c r="WUQ89" s="190"/>
      <c r="WUR89" s="190"/>
      <c r="WUS89" s="190"/>
      <c r="WUT89" s="190"/>
      <c r="WUU89" s="190"/>
      <c r="WUV89" s="190"/>
      <c r="WUW89" s="190"/>
      <c r="WUX89" s="190"/>
      <c r="WUY89" s="190"/>
      <c r="WUZ89" s="190"/>
      <c r="WVA89" s="190"/>
      <c r="WVB89" s="190"/>
      <c r="WVC89" s="190"/>
      <c r="WVD89" s="190"/>
      <c r="WVE89" s="190"/>
      <c r="WVF89" s="190"/>
      <c r="WVG89" s="190"/>
      <c r="WVH89" s="190"/>
      <c r="WVI89" s="190"/>
      <c r="WVJ89" s="190"/>
      <c r="WVK89" s="190"/>
      <c r="WVL89" s="190"/>
      <c r="WVM89" s="190"/>
      <c r="WVN89" s="190"/>
      <c r="WVO89" s="190"/>
      <c r="WVP89" s="190"/>
      <c r="WVQ89" s="190"/>
      <c r="WVR89" s="190"/>
      <c r="WVS89" s="190"/>
      <c r="WVT89" s="190"/>
      <c r="WVU89" s="190"/>
      <c r="WVV89" s="190"/>
      <c r="WVW89" s="190"/>
      <c r="WVX89" s="190"/>
      <c r="WVY89" s="190"/>
      <c r="WVZ89" s="190"/>
      <c r="WWA89" s="190"/>
      <c r="WWB89" s="190"/>
      <c r="WWC89" s="190"/>
      <c r="WWD89" s="190"/>
      <c r="WWE89" s="190"/>
      <c r="WWF89" s="190"/>
      <c r="WWG89" s="190"/>
      <c r="WWH89" s="190"/>
      <c r="WWI89" s="190"/>
      <c r="WWJ89" s="190"/>
      <c r="WWK89" s="190"/>
      <c r="WWL89" s="190"/>
      <c r="WWM89" s="190"/>
      <c r="WWN89" s="190"/>
      <c r="WWO89" s="190"/>
      <c r="WWP89" s="190"/>
      <c r="WWQ89" s="190"/>
      <c r="WWR89" s="190"/>
      <c r="WWS89" s="190"/>
      <c r="WWT89" s="190"/>
      <c r="WWU89" s="190"/>
      <c r="WWV89" s="190"/>
      <c r="WWW89" s="190"/>
      <c r="WWX89" s="190"/>
      <c r="WWY89" s="190"/>
      <c r="WWZ89" s="190"/>
      <c r="WXA89" s="190"/>
      <c r="WXB89" s="190"/>
      <c r="WXC89" s="190"/>
      <c r="WXD89" s="190"/>
      <c r="WXE89" s="190"/>
      <c r="WXF89" s="190"/>
      <c r="WXG89" s="190"/>
      <c r="WXH89" s="190"/>
      <c r="WXI89" s="190"/>
      <c r="WXJ89" s="190"/>
      <c r="WXK89" s="190"/>
      <c r="WXL89" s="190"/>
      <c r="WXM89" s="190"/>
      <c r="WXN89" s="190"/>
      <c r="WXO89" s="190"/>
      <c r="WXP89" s="190"/>
      <c r="WXQ89" s="190"/>
      <c r="WXR89" s="190"/>
      <c r="WXS89" s="190"/>
      <c r="WXT89" s="190"/>
      <c r="WXU89" s="190"/>
      <c r="WXV89" s="190"/>
      <c r="WXW89" s="190"/>
      <c r="WXX89" s="190"/>
      <c r="WXY89" s="190"/>
      <c r="WXZ89" s="190"/>
      <c r="WYA89" s="190"/>
      <c r="WYB89" s="190"/>
      <c r="WYC89" s="190"/>
      <c r="WYD89" s="190"/>
      <c r="WYE89" s="190"/>
      <c r="WYF89" s="190"/>
      <c r="WYG89" s="190"/>
      <c r="WYH89" s="190"/>
      <c r="WYI89" s="190"/>
      <c r="WYJ89" s="190"/>
      <c r="WYK89" s="190"/>
      <c r="WYL89" s="190"/>
      <c r="WYM89" s="190"/>
      <c r="WYN89" s="190"/>
      <c r="WYO89" s="190"/>
      <c r="WYP89" s="190"/>
      <c r="WYQ89" s="190"/>
      <c r="WYR89" s="190"/>
      <c r="WYS89" s="190"/>
      <c r="WYT89" s="190"/>
      <c r="WYU89" s="190"/>
      <c r="WYV89" s="190"/>
      <c r="WYW89" s="190"/>
      <c r="WYX89" s="190"/>
      <c r="WYY89" s="190"/>
      <c r="WYZ89" s="190"/>
      <c r="WZA89" s="190"/>
      <c r="WZB89" s="190"/>
      <c r="WZC89" s="190"/>
      <c r="WZD89" s="190"/>
      <c r="WZE89" s="190"/>
      <c r="WZF89" s="190"/>
      <c r="WZG89" s="190"/>
      <c r="WZH89" s="190"/>
      <c r="WZI89" s="190"/>
      <c r="WZJ89" s="190"/>
      <c r="WZK89" s="190"/>
      <c r="WZL89" s="190"/>
      <c r="WZM89" s="190"/>
      <c r="WZN89" s="190"/>
      <c r="WZO89" s="190"/>
      <c r="WZP89" s="190"/>
      <c r="WZQ89" s="190"/>
      <c r="WZR89" s="190"/>
      <c r="WZS89" s="190"/>
      <c r="WZT89" s="190"/>
      <c r="WZU89" s="190"/>
      <c r="WZV89" s="190"/>
      <c r="WZW89" s="190"/>
      <c r="WZX89" s="190"/>
      <c r="WZY89" s="190"/>
      <c r="WZZ89" s="190"/>
      <c r="XAA89" s="190"/>
      <c r="XAB89" s="190"/>
      <c r="XAC89" s="190"/>
      <c r="XAD89" s="190"/>
      <c r="XAE89" s="190"/>
      <c r="XAF89" s="190"/>
      <c r="XAG89" s="190"/>
      <c r="XAH89" s="190"/>
      <c r="XAI89" s="190"/>
      <c r="XAJ89" s="190"/>
      <c r="XAK89" s="190"/>
      <c r="XAL89" s="190"/>
      <c r="XAM89" s="190"/>
      <c r="XAN89" s="190"/>
      <c r="XAO89" s="190"/>
      <c r="XAP89" s="190"/>
      <c r="XAQ89" s="190"/>
      <c r="XAR89" s="190"/>
      <c r="XAS89" s="190"/>
      <c r="XAT89" s="190"/>
      <c r="XAU89" s="190"/>
      <c r="XAV89" s="190"/>
      <c r="XAW89" s="190"/>
      <c r="XAX89" s="190"/>
      <c r="XAY89" s="190"/>
      <c r="XAZ89" s="190"/>
      <c r="XBA89" s="190"/>
      <c r="XBB89" s="190"/>
      <c r="XBC89" s="190"/>
      <c r="XBD89" s="190"/>
      <c r="XBE89" s="190"/>
      <c r="XBF89" s="190"/>
      <c r="XBG89" s="190"/>
      <c r="XBH89" s="190"/>
      <c r="XBI89" s="190"/>
      <c r="XBJ89" s="190"/>
      <c r="XBK89" s="190"/>
      <c r="XBL89" s="190"/>
      <c r="XBM89" s="190"/>
      <c r="XBN89" s="190"/>
      <c r="XBO89" s="190"/>
      <c r="XBP89" s="190"/>
      <c r="XBQ89" s="190"/>
      <c r="XBR89" s="190"/>
      <c r="XBS89" s="190"/>
      <c r="XBT89" s="190"/>
      <c r="XBU89" s="190"/>
      <c r="XBV89" s="190"/>
      <c r="XBW89" s="190"/>
      <c r="XBX89" s="190"/>
      <c r="XBY89" s="190"/>
      <c r="XBZ89" s="190"/>
      <c r="XCA89" s="190"/>
      <c r="XCB89" s="190"/>
      <c r="XCC89" s="190"/>
      <c r="XCD89" s="190"/>
      <c r="XCE89" s="190"/>
      <c r="XCF89" s="190"/>
      <c r="XCG89" s="190"/>
      <c r="XCH89" s="190"/>
      <c r="XCI89" s="190"/>
      <c r="XCJ89" s="190"/>
      <c r="XCK89" s="190"/>
      <c r="XCL89" s="190"/>
      <c r="XCM89" s="190"/>
      <c r="XCN89" s="190"/>
      <c r="XCO89" s="190"/>
      <c r="XCP89" s="190"/>
      <c r="XCQ89" s="190"/>
      <c r="XCR89" s="190"/>
      <c r="XCS89" s="190"/>
      <c r="XCT89" s="190"/>
      <c r="XCU89" s="190"/>
      <c r="XCV89" s="190"/>
      <c r="XCW89" s="190"/>
      <c r="XCX89" s="190"/>
      <c r="XCY89" s="190"/>
      <c r="XCZ89" s="190"/>
      <c r="XDA89" s="190"/>
      <c r="XDB89" s="190"/>
      <c r="XDC89" s="190"/>
      <c r="XDD89" s="190"/>
      <c r="XDE89" s="190"/>
      <c r="XDF89" s="190"/>
      <c r="XDG89" s="190"/>
      <c r="XDH89" s="190"/>
      <c r="XDI89" s="190"/>
      <c r="XDJ89" s="190"/>
      <c r="XDK89" s="190"/>
      <c r="XDL89" s="190"/>
      <c r="XDM89" s="190"/>
      <c r="XDN89" s="190"/>
      <c r="XDO89" s="190"/>
      <c r="XDP89" s="190"/>
      <c r="XDQ89" s="190"/>
      <c r="XDR89" s="190"/>
      <c r="XDS89" s="190"/>
      <c r="XDT89" s="190"/>
      <c r="XDU89" s="190"/>
      <c r="XDV89" s="190"/>
      <c r="XDW89" s="190"/>
      <c r="XDX89" s="190"/>
      <c r="XDY89" s="190"/>
      <c r="XDZ89" s="190"/>
      <c r="XEA89" s="190"/>
      <c r="XEB89" s="190"/>
      <c r="XEC89" s="190"/>
      <c r="XED89" s="190"/>
      <c r="XEE89" s="190"/>
      <c r="XEF89" s="190"/>
      <c r="XEG89" s="190"/>
      <c r="XEH89" s="190"/>
      <c r="XEI89" s="190"/>
      <c r="XEJ89" s="190"/>
      <c r="XEK89" s="190"/>
      <c r="XEL89" s="190"/>
      <c r="XEM89" s="190"/>
      <c r="XEN89" s="190"/>
      <c r="XEO89" s="190"/>
      <c r="XEP89" s="190"/>
      <c r="XEQ89" s="190"/>
      <c r="XER89" s="190"/>
      <c r="XES89" s="190"/>
      <c r="XET89" s="190"/>
      <c r="XEU89" s="190"/>
      <c r="XEV89" s="190"/>
      <c r="XEW89" s="190"/>
      <c r="XEX89" s="190"/>
      <c r="XEY89" s="190"/>
      <c r="XEZ89" s="190"/>
      <c r="XFA89" s="190"/>
      <c r="XFB89" s="190"/>
      <c r="XFC89" s="190"/>
      <c r="XFD89" s="190"/>
    </row>
    <row r="90" spans="3:16384" s="142" customFormat="1">
      <c r="C90" s="41"/>
      <c r="G90" s="39"/>
      <c r="I90" s="191" t="str">
        <f t="shared" si="2"/>
        <v>4888IBC SM13</v>
      </c>
      <c r="J90" s="81">
        <v>4888</v>
      </c>
      <c r="K90" s="79" t="s">
        <v>661</v>
      </c>
      <c r="L90" s="80">
        <v>12.12</v>
      </c>
    </row>
    <row r="91" spans="3:16384" s="142" customFormat="1">
      <c r="C91" s="41"/>
      <c r="G91" s="39"/>
      <c r="I91" s="191" t="str">
        <f t="shared" si="2"/>
        <v>6024TFRH 200</v>
      </c>
      <c r="J91" s="81">
        <v>6024</v>
      </c>
      <c r="K91" s="79" t="s">
        <v>471</v>
      </c>
      <c r="L91" s="80">
        <v>3.98</v>
      </c>
    </row>
    <row r="92" spans="3:16384" s="142" customFormat="1">
      <c r="C92" s="41"/>
      <c r="G92" s="39"/>
      <c r="I92" s="191" t="str">
        <f t="shared" si="2"/>
        <v>6024TFRH3FI 200</v>
      </c>
      <c r="J92" s="81">
        <v>6024</v>
      </c>
      <c r="K92" s="79" t="s">
        <v>448</v>
      </c>
      <c r="L92" s="80">
        <v>3.98</v>
      </c>
    </row>
    <row r="93" spans="3:16384" s="142" customFormat="1">
      <c r="C93" s="41"/>
      <c r="G93" s="39"/>
      <c r="I93" s="191" t="str">
        <f t="shared" si="2"/>
        <v>6024TFTR 200</v>
      </c>
      <c r="J93" s="81">
        <v>6024</v>
      </c>
      <c r="K93" s="79" t="s">
        <v>296</v>
      </c>
      <c r="L93" s="80">
        <v>3.98</v>
      </c>
    </row>
    <row r="94" spans="3:16384" s="142" customFormat="1">
      <c r="C94" s="41"/>
      <c r="G94" s="39"/>
      <c r="I94" s="191" t="str">
        <f t="shared" si="2"/>
        <v>6024TFTR 200</v>
      </c>
      <c r="J94" s="81">
        <v>6024</v>
      </c>
      <c r="K94" s="79" t="s">
        <v>296</v>
      </c>
      <c r="L94" s="80">
        <v>3.98</v>
      </c>
    </row>
    <row r="95" spans="3:16384" s="142" customFormat="1">
      <c r="C95" s="41"/>
      <c r="G95" s="39"/>
      <c r="I95" s="191" t="str">
        <f t="shared" si="2"/>
        <v>6024TFTR 200</v>
      </c>
      <c r="J95" s="81">
        <v>6024</v>
      </c>
      <c r="K95" s="79" t="s">
        <v>296</v>
      </c>
      <c r="L95" s="80">
        <v>3.98</v>
      </c>
    </row>
    <row r="96" spans="3:16384" s="142" customFormat="1">
      <c r="C96" s="41"/>
      <c r="G96" s="39"/>
      <c r="I96" s="191" t="str">
        <f t="shared" si="2"/>
        <v>6024TFTRH 200</v>
      </c>
      <c r="J96" s="81">
        <v>6024</v>
      </c>
      <c r="K96" s="79" t="s">
        <v>1106</v>
      </c>
      <c r="L96" s="80">
        <v>3.98</v>
      </c>
    </row>
    <row r="97" spans="3:12" s="142" customFormat="1">
      <c r="C97" s="41"/>
      <c r="G97" s="39"/>
      <c r="I97" s="191" t="str">
        <f t="shared" si="2"/>
        <v>6024TFTRI 200</v>
      </c>
      <c r="J97" s="81">
        <v>6024</v>
      </c>
      <c r="K97" s="79" t="s">
        <v>297</v>
      </c>
      <c r="L97" s="80">
        <v>3.98</v>
      </c>
    </row>
    <row r="98" spans="3:12" s="142" customFormat="1">
      <c r="C98" s="41"/>
      <c r="G98" s="39"/>
      <c r="I98" s="191" t="str">
        <f t="shared" si="2"/>
        <v>6024TFTRI 200</v>
      </c>
      <c r="J98" s="81">
        <v>6024</v>
      </c>
      <c r="K98" s="79" t="s">
        <v>297</v>
      </c>
      <c r="L98" s="80">
        <v>3.98</v>
      </c>
    </row>
    <row r="99" spans="3:12" s="142" customFormat="1">
      <c r="C99" s="41"/>
      <c r="G99" s="39"/>
      <c r="I99" s="191" t="str">
        <f t="shared" si="2"/>
        <v>6024TRR 200</v>
      </c>
      <c r="J99" s="81">
        <v>6024</v>
      </c>
      <c r="K99" s="79" t="s">
        <v>378</v>
      </c>
      <c r="L99" s="80">
        <v>3.98</v>
      </c>
    </row>
    <row r="100" spans="3:12" s="142" customFormat="1">
      <c r="C100" s="41"/>
      <c r="G100" s="39"/>
      <c r="I100" s="191" t="str">
        <f t="shared" si="2"/>
        <v>6024TRR 210</v>
      </c>
      <c r="J100" s="81">
        <v>6024</v>
      </c>
      <c r="K100" s="79" t="s">
        <v>396</v>
      </c>
      <c r="L100" s="80">
        <v>3.98</v>
      </c>
    </row>
    <row r="101" spans="3:12" s="142" customFormat="1">
      <c r="C101" s="41"/>
      <c r="G101" s="39"/>
      <c r="I101" s="191" t="str">
        <f t="shared" ref="I101:I115" si="3">J101&amp;K101</f>
        <v>6024TRR3F 200</v>
      </c>
      <c r="J101" s="81">
        <v>6024</v>
      </c>
      <c r="K101" s="79" t="s">
        <v>400</v>
      </c>
      <c r="L101" s="80">
        <v>3.98</v>
      </c>
    </row>
    <row r="102" spans="3:12" s="142" customFormat="1">
      <c r="C102" s="41"/>
      <c r="G102" s="39"/>
      <c r="I102" s="191" t="str">
        <f t="shared" si="3"/>
        <v>6024TRREI 200</v>
      </c>
      <c r="J102" s="81">
        <v>6024</v>
      </c>
      <c r="K102" s="79" t="s">
        <v>388</v>
      </c>
      <c r="L102" s="80">
        <v>3.98</v>
      </c>
    </row>
    <row r="103" spans="3:12" s="142" customFormat="1">
      <c r="C103" s="41"/>
      <c r="G103" s="39"/>
      <c r="I103" s="191" t="str">
        <f t="shared" si="3"/>
        <v>6024TRREIH 200</v>
      </c>
      <c r="J103" s="81">
        <v>6024</v>
      </c>
      <c r="K103" s="79" t="s">
        <v>377</v>
      </c>
      <c r="L103" s="80">
        <v>3.98</v>
      </c>
    </row>
    <row r="104" spans="3:12" s="142" customFormat="1">
      <c r="C104" s="41"/>
      <c r="G104" s="39"/>
      <c r="I104" s="191" t="str">
        <f t="shared" si="3"/>
        <v>6024TRRH 200</v>
      </c>
      <c r="J104" s="81">
        <v>6024</v>
      </c>
      <c r="K104" s="79" t="s">
        <v>395</v>
      </c>
      <c r="L104" s="80">
        <v>3.98</v>
      </c>
    </row>
    <row r="105" spans="3:12" s="142" customFormat="1">
      <c r="C105" s="41"/>
      <c r="G105" s="39"/>
      <c r="I105" s="191" t="str">
        <f t="shared" si="3"/>
        <v>6024TRRH3F 200</v>
      </c>
      <c r="J105" s="81">
        <v>6024</v>
      </c>
      <c r="K105" s="79" t="s">
        <v>382</v>
      </c>
      <c r="L105" s="80">
        <v>3.98</v>
      </c>
    </row>
    <row r="106" spans="3:12" s="142" customFormat="1">
      <c r="C106" s="41"/>
      <c r="G106" s="39"/>
      <c r="I106" s="191" t="str">
        <f t="shared" si="3"/>
        <v>6024TRRH3FI 200</v>
      </c>
      <c r="J106" s="81">
        <v>6024</v>
      </c>
      <c r="K106" s="79" t="s">
        <v>1107</v>
      </c>
      <c r="L106" s="80">
        <v>3.98</v>
      </c>
    </row>
    <row r="107" spans="3:12" s="142" customFormat="1">
      <c r="C107" s="41"/>
      <c r="G107" s="39"/>
      <c r="I107" s="191" t="str">
        <f t="shared" si="3"/>
        <v>6024TRRI 200</v>
      </c>
      <c r="J107" s="81">
        <v>6024</v>
      </c>
      <c r="K107" s="79" t="s">
        <v>387</v>
      </c>
      <c r="L107" s="80">
        <v>3.98</v>
      </c>
    </row>
    <row r="108" spans="3:12" s="142" customFormat="1">
      <c r="C108" s="41"/>
      <c r="G108" s="39"/>
      <c r="I108" s="191" t="str">
        <f t="shared" si="3"/>
        <v>6024TRTRI 200</v>
      </c>
      <c r="J108" s="81">
        <v>6024</v>
      </c>
      <c r="K108" s="79" t="s">
        <v>472</v>
      </c>
      <c r="L108" s="80">
        <v>3.98</v>
      </c>
    </row>
    <row r="109" spans="3:12">
      <c r="I109" s="191" t="str">
        <f t="shared" si="3"/>
        <v>6023IBC laudered</v>
      </c>
      <c r="J109" s="42">
        <v>6023</v>
      </c>
      <c r="K109" s="147" t="s">
        <v>3100</v>
      </c>
      <c r="L109" s="274">
        <v>2.3303499999999997</v>
      </c>
    </row>
    <row r="110" spans="3:12">
      <c r="I110" s="191" t="str">
        <f t="shared" si="3"/>
        <v>6023IBC rebottled</v>
      </c>
      <c r="J110" s="42">
        <v>6023</v>
      </c>
      <c r="K110" s="147" t="s">
        <v>3101</v>
      </c>
      <c r="L110" s="274">
        <v>2.3303499999999997</v>
      </c>
    </row>
    <row r="111" spans="3:12">
      <c r="I111" s="191" t="str">
        <f t="shared" si="3"/>
        <v>6023IBC washed</v>
      </c>
      <c r="J111" s="42">
        <v>6023</v>
      </c>
      <c r="K111" s="147" t="s">
        <v>3102</v>
      </c>
      <c r="L111" s="274">
        <v>2.3303499999999997</v>
      </c>
    </row>
    <row r="112" spans="3:12">
      <c r="I112" s="191" t="str">
        <f t="shared" si="3"/>
        <v>6023Ecoline/Rental</v>
      </c>
      <c r="J112" s="42">
        <v>6023</v>
      </c>
      <c r="K112" s="147" t="s">
        <v>3103</v>
      </c>
      <c r="L112" s="274">
        <v>0</v>
      </c>
    </row>
    <row r="113" spans="9:12">
      <c r="I113" s="191" t="str">
        <f t="shared" si="3"/>
        <v>6023Bottles Standard</v>
      </c>
      <c r="J113" s="42">
        <v>6023</v>
      </c>
      <c r="K113" s="147" t="s">
        <v>3104</v>
      </c>
      <c r="L113" s="274">
        <v>0</v>
      </c>
    </row>
    <row r="114" spans="9:12">
      <c r="I114" s="191" t="str">
        <f t="shared" si="3"/>
        <v>6023SM 13 Standard</v>
      </c>
      <c r="J114" s="42">
        <v>6023</v>
      </c>
      <c r="K114" s="147" t="s">
        <v>3105</v>
      </c>
      <c r="L114" s="274">
        <v>0</v>
      </c>
    </row>
    <row r="115" spans="9:12">
      <c r="I115" s="191" t="str">
        <f t="shared" si="3"/>
        <v>6023SM 6 Standard</v>
      </c>
      <c r="J115" s="42">
        <v>6023</v>
      </c>
      <c r="K115" s="147" t="s">
        <v>3106</v>
      </c>
      <c r="L115" s="274">
        <v>0</v>
      </c>
    </row>
  </sheetData>
  <autoFilter ref="I4:L115" xr:uid="{00000000-0009-0000-0000-000006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>
    <pageSetUpPr fitToPage="1"/>
  </sheetPr>
  <dimension ref="A1:EM3083"/>
  <sheetViews>
    <sheetView showGridLines="0" topLeftCell="H1" zoomScaleNormal="100" workbookViewId="0">
      <pane ySplit="2" topLeftCell="A1172" activePane="bottomLeft" state="frozen"/>
      <selection activeCell="H30" sqref="H30"/>
      <selection pane="bottomLeft" activeCell="R3" sqref="R3:R1190"/>
    </sheetView>
  </sheetViews>
  <sheetFormatPr defaultColWidth="9" defaultRowHeight="15" zeroHeight="1"/>
  <cols>
    <col min="1" max="1" width="6.85546875" style="190" customWidth="1"/>
    <col min="2" max="2" width="9.85546875" style="207" customWidth="1"/>
    <col min="3" max="3" width="28" style="196" bestFit="1" customWidth="1"/>
    <col min="4" max="4" width="11.7109375" style="157" bestFit="1" customWidth="1"/>
    <col min="5" max="5" width="11.7109375" style="190" bestFit="1" customWidth="1"/>
    <col min="6" max="6" width="22.7109375" style="190" customWidth="1"/>
    <col min="7" max="7" width="10.7109375" style="211" bestFit="1" customWidth="1"/>
    <col min="8" max="8" width="10.5703125" style="193" bestFit="1" customWidth="1"/>
    <col min="9" max="9" width="9.5703125" style="193" bestFit="1" customWidth="1"/>
    <col min="10" max="10" width="9.28515625" style="212" bestFit="1" customWidth="1"/>
    <col min="11" max="11" width="12.5703125" style="193" bestFit="1" customWidth="1"/>
    <col min="12" max="12" width="18.28515625" style="193" bestFit="1" customWidth="1"/>
    <col min="13" max="13" width="7.7109375" style="212" bestFit="1" customWidth="1"/>
    <col min="14" max="14" width="16.85546875" style="193" bestFit="1" customWidth="1"/>
    <col min="15" max="15" width="14.28515625" style="210" bestFit="1" customWidth="1"/>
    <col min="16" max="16" width="21.28515625" style="238" bestFit="1" customWidth="1"/>
    <col min="17" max="17" width="10.42578125" bestFit="1" customWidth="1"/>
    <col min="18" max="18" width="22.5703125" bestFit="1" customWidth="1"/>
    <col min="19" max="19" width="9.140625" hidden="1" customWidth="1"/>
    <col min="20" max="20" width="8.85546875" hidden="1" customWidth="1"/>
    <col min="21" max="21" width="9.140625" hidden="1" customWidth="1"/>
    <col min="22" max="22" width="7.85546875" bestFit="1" customWidth="1"/>
    <col min="23" max="23" width="9" hidden="1" customWidth="1"/>
    <col min="24" max="24" width="7" bestFit="1" customWidth="1"/>
    <col min="25" max="25" width="10.42578125" bestFit="1" customWidth="1"/>
    <col min="26" max="26" width="9.85546875" bestFit="1" customWidth="1"/>
    <col min="27" max="27" width="9.140625" hidden="1" customWidth="1"/>
    <col min="28" max="28" width="7.85546875" bestFit="1" customWidth="1"/>
    <col min="29" max="30" width="10.42578125" bestFit="1" customWidth="1"/>
    <col min="31" max="31" width="9.85546875" bestFit="1" customWidth="1"/>
    <col min="32" max="32" width="3" hidden="1" customWidth="1"/>
    <col min="33" max="33" width="10.85546875" bestFit="1" customWidth="1"/>
    <col min="34" max="34" width="7.85546875" bestFit="1" customWidth="1"/>
    <col min="35" max="35" width="9" bestFit="1" customWidth="1"/>
    <col min="36" max="36" width="10.42578125" bestFit="1" customWidth="1"/>
    <col min="37" max="37" width="9.85546875" bestFit="1" customWidth="1"/>
    <col min="38" max="38" width="10.7109375" bestFit="1" customWidth="1"/>
    <col min="39" max="39" width="7.85546875" bestFit="1" customWidth="1"/>
    <col min="40" max="40" width="7" bestFit="1" customWidth="1"/>
    <col min="41" max="41" width="10.42578125" bestFit="1" customWidth="1"/>
    <col min="42" max="42" width="9.85546875" bestFit="1" customWidth="1"/>
    <col min="43" max="133" width="0" hidden="1" customWidth="1"/>
    <col min="144" max="16384" width="9" style="190"/>
  </cols>
  <sheetData>
    <row r="1" spans="1:143" s="291" customFormat="1">
      <c r="A1" s="291">
        <v>1</v>
      </c>
      <c r="B1" s="292">
        <f>A1+1</f>
        <v>2</v>
      </c>
      <c r="C1" s="293">
        <f>B1+1</f>
        <v>3</v>
      </c>
      <c r="D1" s="294">
        <v>4</v>
      </c>
      <c r="E1" s="291">
        <v>6</v>
      </c>
      <c r="F1" s="291">
        <v>7</v>
      </c>
      <c r="G1" s="291">
        <v>8</v>
      </c>
      <c r="H1" s="295">
        <v>9</v>
      </c>
      <c r="I1" s="295">
        <v>10</v>
      </c>
      <c r="J1" s="295">
        <v>11</v>
      </c>
      <c r="K1" s="295">
        <v>12</v>
      </c>
      <c r="L1" s="295">
        <v>13</v>
      </c>
      <c r="M1" s="295">
        <v>14</v>
      </c>
      <c r="N1" s="295">
        <v>15</v>
      </c>
      <c r="O1" s="296">
        <f t="shared" ref="O1" si="0">N1+1</f>
        <v>16</v>
      </c>
      <c r="P1" s="297">
        <f>O1+1</f>
        <v>17</v>
      </c>
    </row>
    <row r="2" spans="1:143" s="172" customFormat="1" ht="12.75" customHeight="1">
      <c r="A2" s="172" t="s">
        <v>935</v>
      </c>
      <c r="B2" s="209" t="s">
        <v>482</v>
      </c>
      <c r="C2" s="201" t="s">
        <v>281</v>
      </c>
      <c r="D2" s="172" t="s">
        <v>636</v>
      </c>
      <c r="E2" s="172" t="s">
        <v>3273</v>
      </c>
      <c r="F2" s="172" t="s">
        <v>284</v>
      </c>
      <c r="G2" s="290" t="s">
        <v>125</v>
      </c>
      <c r="H2" s="139" t="s">
        <v>126</v>
      </c>
      <c r="I2" s="139" t="s">
        <v>772</v>
      </c>
      <c r="J2" s="239" t="s">
        <v>127</v>
      </c>
      <c r="K2" s="139" t="s">
        <v>128</v>
      </c>
      <c r="L2" s="139" t="s">
        <v>351</v>
      </c>
      <c r="M2" s="239" t="s">
        <v>129</v>
      </c>
      <c r="N2" s="139" t="s">
        <v>130</v>
      </c>
      <c r="O2" s="210" t="s">
        <v>131</v>
      </c>
      <c r="P2" s="242" t="s">
        <v>285</v>
      </c>
      <c r="Q2" s="242" t="s">
        <v>0</v>
      </c>
      <c r="R2" s="242" t="s">
        <v>480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</row>
    <row r="3" spans="1:143">
      <c r="A3" s="182" t="str">
        <f t="shared" ref="A3:A66" si="1">B3&amp;F3&amp;E3</f>
        <v>BAÚANAPOLIS  1040</v>
      </c>
      <c r="B3" s="208" t="s">
        <v>121</v>
      </c>
      <c r="C3" s="197" t="str">
        <f t="shared" ref="C3:C66" si="2">E3&amp;F3&amp;D3</f>
        <v xml:space="preserve">1040ANAPOLIS  5PL1BT  </v>
      </c>
      <c r="D3" s="157" t="s">
        <v>2936</v>
      </c>
      <c r="E3" s="190">
        <v>1040</v>
      </c>
      <c r="F3" s="190" t="s">
        <v>3148</v>
      </c>
      <c r="G3" s="211">
        <v>44643</v>
      </c>
      <c r="H3" s="193">
        <v>5448.1341519999996</v>
      </c>
      <c r="I3" s="193">
        <v>0</v>
      </c>
      <c r="J3" s="212">
        <v>7</v>
      </c>
      <c r="K3" s="193">
        <v>0</v>
      </c>
      <c r="L3" s="193">
        <v>117.6</v>
      </c>
      <c r="M3" s="212">
        <v>1040</v>
      </c>
      <c r="N3" s="243">
        <v>470.4</v>
      </c>
      <c r="O3" s="269">
        <f t="shared" ref="O3:O66" si="3">N3+K3+H3+I3</f>
        <v>5918.5341519999993</v>
      </c>
      <c r="P3" s="242">
        <f t="shared" ref="P3:P66" si="4">O3/(1-J3/100)</f>
        <v>6364.0152172043008</v>
      </c>
      <c r="Q3">
        <v>1040</v>
      </c>
      <c r="R3" t="s">
        <v>3445</v>
      </c>
    </row>
    <row r="4" spans="1:143">
      <c r="A4" s="182" t="str">
        <f t="shared" si="1"/>
        <v>BAÚARACARIGUAMA1040</v>
      </c>
      <c r="B4" s="208" t="s">
        <v>121</v>
      </c>
      <c r="C4" s="197" t="str">
        <f t="shared" si="2"/>
        <v xml:space="preserve">1040ARACARIGUAMA5PL1    </v>
      </c>
      <c r="D4" s="157" t="s">
        <v>2937</v>
      </c>
      <c r="E4" s="190">
        <v>1040</v>
      </c>
      <c r="F4" s="190" t="s">
        <v>2938</v>
      </c>
      <c r="G4" s="211">
        <v>44643</v>
      </c>
      <c r="H4" s="193">
        <v>1131.9416064</v>
      </c>
      <c r="I4" s="193">
        <v>0</v>
      </c>
      <c r="J4" s="212">
        <v>12</v>
      </c>
      <c r="K4" s="193">
        <v>517.13</v>
      </c>
      <c r="L4" s="193">
        <v>20.100000000000001</v>
      </c>
      <c r="M4" s="212">
        <v>110</v>
      </c>
      <c r="N4" s="243">
        <v>60.300000000000004</v>
      </c>
      <c r="O4" s="269">
        <f t="shared" si="3"/>
        <v>1709.3716064</v>
      </c>
      <c r="P4" s="242">
        <f t="shared" si="4"/>
        <v>1942.4677345454545</v>
      </c>
      <c r="Q4">
        <v>1040</v>
      </c>
      <c r="R4" t="s">
        <v>3400</v>
      </c>
    </row>
    <row r="5" spans="1:143">
      <c r="A5" s="182" t="str">
        <f t="shared" si="1"/>
        <v>BAÚARACARIGUAMA1040</v>
      </c>
      <c r="B5" s="208" t="s">
        <v>121</v>
      </c>
      <c r="C5" s="197" t="str">
        <f t="shared" si="2"/>
        <v>1040ARACARIGUAMA5PL1SUZA</v>
      </c>
      <c r="D5" s="157" t="s">
        <v>841</v>
      </c>
      <c r="E5" s="190">
        <v>1040</v>
      </c>
      <c r="F5" s="190" t="s">
        <v>2938</v>
      </c>
      <c r="G5" s="211">
        <v>44643</v>
      </c>
      <c r="H5" s="193">
        <v>1214.1284519999999</v>
      </c>
      <c r="I5" s="193">
        <v>0</v>
      </c>
      <c r="J5" s="212">
        <v>12</v>
      </c>
      <c r="K5" s="193">
        <v>350</v>
      </c>
      <c r="L5" s="193">
        <v>21.8</v>
      </c>
      <c r="M5" s="212">
        <v>110</v>
      </c>
      <c r="N5" s="193">
        <v>65.400000000000006</v>
      </c>
      <c r="O5" s="269">
        <f t="shared" si="3"/>
        <v>1629.528452</v>
      </c>
      <c r="P5" s="242">
        <f t="shared" si="4"/>
        <v>1851.7368772727273</v>
      </c>
      <c r="Q5">
        <v>1040</v>
      </c>
      <c r="R5" s="190" t="s">
        <v>3400</v>
      </c>
    </row>
    <row r="6" spans="1:143">
      <c r="A6" s="182" t="str">
        <f t="shared" si="1"/>
        <v>BAÚARARANGUÁ1040</v>
      </c>
      <c r="B6" s="208" t="s">
        <v>121</v>
      </c>
      <c r="C6" s="197" t="str">
        <f t="shared" si="2"/>
        <v>1040ARARANGUÁ5PL1ENDR</v>
      </c>
      <c r="D6" s="157" t="s">
        <v>949</v>
      </c>
      <c r="E6" s="190">
        <v>1040</v>
      </c>
      <c r="F6" s="190" t="s">
        <v>3149</v>
      </c>
      <c r="G6" s="211">
        <v>44643</v>
      </c>
      <c r="H6" s="193">
        <v>4489.9056</v>
      </c>
      <c r="I6" s="193">
        <v>0</v>
      </c>
      <c r="J6" s="212">
        <v>0</v>
      </c>
      <c r="K6" s="193">
        <v>0</v>
      </c>
      <c r="L6" s="193">
        <v>0</v>
      </c>
      <c r="O6" s="269">
        <f t="shared" si="3"/>
        <v>4489.9056</v>
      </c>
      <c r="P6" s="242">
        <f t="shared" si="4"/>
        <v>4489.9056</v>
      </c>
      <c r="Q6">
        <v>1040</v>
      </c>
      <c r="R6" s="190" t="s">
        <v>3444</v>
      </c>
    </row>
    <row r="7" spans="1:143">
      <c r="A7" s="182" t="str">
        <f t="shared" si="1"/>
        <v>CARRETAARARANGUÁ1040</v>
      </c>
      <c r="B7" s="208" t="s">
        <v>122</v>
      </c>
      <c r="C7" s="197" t="str">
        <f t="shared" si="2"/>
        <v>1040ARARANGUÁ5PL2ENDR</v>
      </c>
      <c r="D7" s="157" t="s">
        <v>951</v>
      </c>
      <c r="E7" s="190">
        <v>1040</v>
      </c>
      <c r="F7" s="190" t="s">
        <v>3149</v>
      </c>
      <c r="G7" s="211">
        <v>44643</v>
      </c>
      <c r="H7" s="193">
        <v>6292.16</v>
      </c>
      <c r="I7" s="193">
        <v>0</v>
      </c>
      <c r="J7" s="212">
        <v>0</v>
      </c>
      <c r="K7" s="193">
        <v>0</v>
      </c>
      <c r="L7" s="193">
        <v>0</v>
      </c>
      <c r="O7" s="269">
        <f t="shared" si="3"/>
        <v>6292.16</v>
      </c>
      <c r="P7" s="242">
        <f t="shared" si="4"/>
        <v>6292.16</v>
      </c>
      <c r="Q7">
        <v>1040</v>
      </c>
      <c r="R7" s="190" t="s">
        <v>3444</v>
      </c>
    </row>
    <row r="8" spans="1:143">
      <c r="A8" s="182" t="str">
        <f t="shared" si="1"/>
        <v>BAÚARAPONGAS 1040</v>
      </c>
      <c r="B8" s="208" t="s">
        <v>121</v>
      </c>
      <c r="C8" s="197" t="str">
        <f t="shared" si="2"/>
        <v xml:space="preserve">1040ARAPONGAS 5PL1BT  </v>
      </c>
      <c r="D8" s="157" t="s">
        <v>2936</v>
      </c>
      <c r="E8" s="190">
        <v>1040</v>
      </c>
      <c r="F8" s="190" t="s">
        <v>3150</v>
      </c>
      <c r="G8" s="211">
        <v>44643</v>
      </c>
      <c r="H8" s="193">
        <v>2776.112228</v>
      </c>
      <c r="I8" s="193">
        <v>0</v>
      </c>
      <c r="J8" s="212">
        <v>12</v>
      </c>
      <c r="L8" s="193">
        <v>121</v>
      </c>
      <c r="M8" s="212">
        <v>620</v>
      </c>
      <c r="N8" s="193">
        <v>484</v>
      </c>
      <c r="O8" s="269">
        <f t="shared" si="3"/>
        <v>3260.112228</v>
      </c>
      <c r="P8" s="242">
        <f t="shared" si="4"/>
        <v>3704.6729863636365</v>
      </c>
      <c r="Q8">
        <v>1040</v>
      </c>
      <c r="R8" t="s">
        <v>3401</v>
      </c>
    </row>
    <row r="9" spans="1:143">
      <c r="A9" s="182" t="str">
        <f t="shared" si="1"/>
        <v>BAÚARARAS    1040</v>
      </c>
      <c r="B9" s="208" t="s">
        <v>121</v>
      </c>
      <c r="C9" s="197" t="str">
        <f t="shared" si="2"/>
        <v xml:space="preserve">1040ARARAS    5PL1    </v>
      </c>
      <c r="D9" s="157" t="s">
        <v>2937</v>
      </c>
      <c r="E9" s="190">
        <v>1040</v>
      </c>
      <c r="F9" s="190" t="s">
        <v>3151</v>
      </c>
      <c r="G9" s="211">
        <v>44643</v>
      </c>
      <c r="H9" s="193">
        <v>1472.55555312</v>
      </c>
      <c r="I9" s="193">
        <v>0</v>
      </c>
      <c r="J9" s="212">
        <v>12</v>
      </c>
      <c r="K9" s="193">
        <v>729.13</v>
      </c>
      <c r="L9" s="193">
        <v>41.2</v>
      </c>
      <c r="M9" s="212">
        <v>220</v>
      </c>
      <c r="N9" s="193">
        <v>123.60000000000001</v>
      </c>
      <c r="O9" s="269">
        <f t="shared" si="3"/>
        <v>2325.2855531200003</v>
      </c>
      <c r="P9" s="242">
        <f t="shared" si="4"/>
        <v>2642.3699467272731</v>
      </c>
      <c r="Q9">
        <v>1040</v>
      </c>
      <c r="R9" t="s">
        <v>3402</v>
      </c>
    </row>
    <row r="10" spans="1:143">
      <c r="A10" s="182" t="str">
        <f t="shared" si="1"/>
        <v>BAÚARARAS    1040</v>
      </c>
      <c r="B10" s="208" t="s">
        <v>121</v>
      </c>
      <c r="C10" s="197" t="str">
        <f t="shared" si="2"/>
        <v>1040ARARAS    5PL1BT</v>
      </c>
      <c r="D10" s="157" t="s">
        <v>884</v>
      </c>
      <c r="E10" s="190">
        <v>1040</v>
      </c>
      <c r="F10" s="190" t="s">
        <v>3151</v>
      </c>
      <c r="G10" s="211">
        <v>44643</v>
      </c>
      <c r="H10" s="193">
        <v>1420.42455808</v>
      </c>
      <c r="I10" s="193">
        <v>0.08</v>
      </c>
      <c r="J10" s="212">
        <v>12</v>
      </c>
      <c r="K10" s="193">
        <v>0</v>
      </c>
      <c r="L10" s="193">
        <v>49.73</v>
      </c>
      <c r="M10" s="212">
        <v>220</v>
      </c>
      <c r="N10" s="193">
        <v>149.19999999999999</v>
      </c>
      <c r="O10" s="269">
        <f t="shared" si="3"/>
        <v>1569.70455808</v>
      </c>
      <c r="P10" s="242">
        <f t="shared" si="4"/>
        <v>1783.7551796363637</v>
      </c>
      <c r="Q10">
        <v>1040</v>
      </c>
      <c r="R10" t="s">
        <v>3402</v>
      </c>
    </row>
    <row r="11" spans="1:143">
      <c r="A11" s="182" t="str">
        <f t="shared" si="1"/>
        <v>BAÚARTUR NOGU1040</v>
      </c>
      <c r="B11" s="208" t="s">
        <v>121</v>
      </c>
      <c r="C11" s="197" t="str">
        <f t="shared" si="2"/>
        <v xml:space="preserve">1040ARTUR NOGU5PL1    </v>
      </c>
      <c r="D11" s="157" t="s">
        <v>2937</v>
      </c>
      <c r="E11" s="190">
        <v>1040</v>
      </c>
      <c r="F11" s="190" t="s">
        <v>832</v>
      </c>
      <c r="G11" s="211">
        <v>44643</v>
      </c>
      <c r="H11" s="193">
        <v>1472.55555312</v>
      </c>
      <c r="I11" s="193">
        <v>0</v>
      </c>
      <c r="J11" s="212">
        <v>12</v>
      </c>
      <c r="K11" s="193">
        <v>744.34</v>
      </c>
      <c r="L11" s="193">
        <v>44</v>
      </c>
      <c r="M11" s="212">
        <v>228</v>
      </c>
      <c r="N11" s="193">
        <v>132</v>
      </c>
      <c r="O11" s="269">
        <f t="shared" si="3"/>
        <v>2348.8955531199999</v>
      </c>
      <c r="P11" s="242">
        <f t="shared" si="4"/>
        <v>2669.1994921818182</v>
      </c>
      <c r="Q11">
        <v>1040</v>
      </c>
      <c r="R11" t="s">
        <v>3408</v>
      </c>
    </row>
    <row r="12" spans="1:143">
      <c r="A12" s="182" t="str">
        <f t="shared" si="1"/>
        <v>BAÚBARUERI   1040</v>
      </c>
      <c r="B12" s="208" t="s">
        <v>121</v>
      </c>
      <c r="C12" s="197" t="str">
        <f t="shared" si="2"/>
        <v xml:space="preserve">1040BARUERI   5PL1    </v>
      </c>
      <c r="D12" s="157" t="s">
        <v>2937</v>
      </c>
      <c r="E12" s="190">
        <v>1040</v>
      </c>
      <c r="F12" s="190" t="s">
        <v>3152</v>
      </c>
      <c r="G12" s="211">
        <v>44643</v>
      </c>
      <c r="H12" s="193">
        <v>1131.9416064</v>
      </c>
      <c r="I12" s="193">
        <v>0</v>
      </c>
      <c r="J12" s="212">
        <v>12</v>
      </c>
      <c r="K12" s="193">
        <v>443.72</v>
      </c>
      <c r="L12" s="193">
        <v>11.1</v>
      </c>
      <c r="M12" s="212">
        <v>82</v>
      </c>
      <c r="N12" s="193">
        <v>33.299999999999997</v>
      </c>
      <c r="O12" s="269">
        <f t="shared" si="3"/>
        <v>1608.9616063999999</v>
      </c>
      <c r="P12" s="242">
        <f t="shared" si="4"/>
        <v>1828.3654618181818</v>
      </c>
      <c r="Q12">
        <v>1040</v>
      </c>
      <c r="R12" t="s">
        <v>3403</v>
      </c>
    </row>
    <row r="13" spans="1:143">
      <c r="A13" s="182" t="str">
        <f t="shared" si="1"/>
        <v>BAÚBARUERI   1040</v>
      </c>
      <c r="B13" s="208" t="s">
        <v>121</v>
      </c>
      <c r="C13" s="197" t="str">
        <f t="shared" si="2"/>
        <v>1040BARUERI   5PL1SUZA</v>
      </c>
      <c r="D13" s="157" t="s">
        <v>841</v>
      </c>
      <c r="E13" s="190">
        <v>1040</v>
      </c>
      <c r="F13" s="190" t="s">
        <v>3152</v>
      </c>
      <c r="G13" s="211">
        <v>44643</v>
      </c>
      <c r="H13" s="193">
        <v>1146.150652</v>
      </c>
      <c r="I13" s="193">
        <v>0</v>
      </c>
      <c r="J13" s="212">
        <v>12</v>
      </c>
      <c r="K13" s="193">
        <v>350</v>
      </c>
      <c r="L13" s="193">
        <v>12</v>
      </c>
      <c r="M13" s="212">
        <v>82</v>
      </c>
      <c r="N13" s="193">
        <v>36</v>
      </c>
      <c r="O13" s="269">
        <f t="shared" si="3"/>
        <v>1532.150652</v>
      </c>
      <c r="P13" s="242">
        <f t="shared" si="4"/>
        <v>1741.0802863636363</v>
      </c>
      <c r="Q13">
        <v>1040</v>
      </c>
      <c r="R13" s="190" t="s">
        <v>3403</v>
      </c>
    </row>
    <row r="14" spans="1:143">
      <c r="A14" s="182" t="str">
        <f t="shared" si="1"/>
        <v>BAÚC. GRANDE 1040</v>
      </c>
      <c r="B14" s="208" t="s">
        <v>121</v>
      </c>
      <c r="C14" s="197" t="str">
        <f t="shared" si="2"/>
        <v xml:space="preserve">1040C. GRANDE 5PL1SUZA    </v>
      </c>
      <c r="D14" s="157" t="s">
        <v>2940</v>
      </c>
      <c r="E14" s="190">
        <v>1040</v>
      </c>
      <c r="F14" s="190" t="s">
        <v>3153</v>
      </c>
      <c r="G14" s="211">
        <v>44643</v>
      </c>
      <c r="H14" s="193">
        <v>5787.0568559999992</v>
      </c>
      <c r="I14" s="193">
        <v>0</v>
      </c>
      <c r="J14" s="212">
        <v>7</v>
      </c>
      <c r="K14" s="193">
        <v>350</v>
      </c>
      <c r="L14" s="193">
        <v>127</v>
      </c>
      <c r="M14" s="212">
        <v>1075</v>
      </c>
      <c r="N14" s="193">
        <v>381</v>
      </c>
      <c r="O14" s="269">
        <f t="shared" si="3"/>
        <v>6518.0568559999992</v>
      </c>
      <c r="P14" s="242">
        <f t="shared" si="4"/>
        <v>7008.663286021505</v>
      </c>
      <c r="Q14">
        <v>1040</v>
      </c>
      <c r="R14" t="s">
        <v>3409</v>
      </c>
    </row>
    <row r="15" spans="1:143">
      <c r="A15" s="182" t="str">
        <f t="shared" si="1"/>
        <v>BAÚCACAPAVA  1040</v>
      </c>
      <c r="B15" s="208" t="s">
        <v>121</v>
      </c>
      <c r="C15" s="197" t="str">
        <f t="shared" si="2"/>
        <v xml:space="preserve">1040CACAPAVA  5PL1    </v>
      </c>
      <c r="D15" s="157" t="s">
        <v>2937</v>
      </c>
      <c r="E15" s="190">
        <v>1040</v>
      </c>
      <c r="F15" s="190" t="s">
        <v>3154</v>
      </c>
      <c r="G15" s="211">
        <v>44643</v>
      </c>
      <c r="H15" s="193">
        <v>1131.9416064</v>
      </c>
      <c r="I15" s="193">
        <v>0</v>
      </c>
      <c r="J15" s="212">
        <v>12</v>
      </c>
      <c r="K15" s="193">
        <v>682.02</v>
      </c>
      <c r="L15" s="193">
        <v>13.1</v>
      </c>
      <c r="M15" s="212">
        <v>100</v>
      </c>
      <c r="N15" s="193">
        <v>39.299999999999997</v>
      </c>
      <c r="O15" s="269">
        <f t="shared" si="3"/>
        <v>1853.2616063999999</v>
      </c>
      <c r="P15" s="242">
        <f t="shared" si="4"/>
        <v>2105.9790981818182</v>
      </c>
      <c r="Q15">
        <v>1040</v>
      </c>
      <c r="R15" t="s">
        <v>3410</v>
      </c>
    </row>
    <row r="16" spans="1:143">
      <c r="A16" s="182" t="str">
        <f t="shared" si="1"/>
        <v>BAÚCACHOERINHA RS1040</v>
      </c>
      <c r="B16" s="208" t="s">
        <v>121</v>
      </c>
      <c r="C16" s="197" t="str">
        <f t="shared" si="2"/>
        <v xml:space="preserve">1040CACHOERINHA RS5PL1BT  </v>
      </c>
      <c r="D16" s="157" t="s">
        <v>2936</v>
      </c>
      <c r="E16" s="190">
        <v>1040</v>
      </c>
      <c r="F16" s="190" t="s">
        <v>3155</v>
      </c>
      <c r="G16" s="211">
        <v>44643</v>
      </c>
      <c r="H16" s="193">
        <v>5448.1341519999996</v>
      </c>
      <c r="J16" s="212">
        <v>12</v>
      </c>
      <c r="K16" s="193">
        <v>400</v>
      </c>
      <c r="L16" s="193">
        <v>44.6</v>
      </c>
      <c r="M16" s="212">
        <v>1182</v>
      </c>
      <c r="N16" s="193">
        <v>178.4</v>
      </c>
      <c r="O16" s="269">
        <f t="shared" si="3"/>
        <v>6026.5341519999993</v>
      </c>
      <c r="P16" s="242">
        <f t="shared" si="4"/>
        <v>6848.3342636363632</v>
      </c>
      <c r="Q16">
        <v>1040</v>
      </c>
      <c r="R16" t="s">
        <v>3411</v>
      </c>
    </row>
    <row r="17" spans="1:18">
      <c r="A17" s="182" t="str">
        <f t="shared" si="1"/>
        <v>BAÚCAJAMAR   1040</v>
      </c>
      <c r="B17" s="208" t="s">
        <v>121</v>
      </c>
      <c r="C17" s="197" t="str">
        <f t="shared" si="2"/>
        <v xml:space="preserve">1040CAJAMAR   5PL1BT  </v>
      </c>
      <c r="D17" s="157" t="s">
        <v>2936</v>
      </c>
      <c r="E17" s="190">
        <v>1040</v>
      </c>
      <c r="F17" s="190" t="s">
        <v>3156</v>
      </c>
      <c r="G17" s="211">
        <v>44643</v>
      </c>
      <c r="H17" s="193">
        <v>1109.397696</v>
      </c>
      <c r="I17" s="193">
        <v>0.08</v>
      </c>
      <c r="J17" s="212">
        <v>12</v>
      </c>
      <c r="K17" s="193">
        <v>140</v>
      </c>
      <c r="L17" s="193">
        <v>36.25</v>
      </c>
      <c r="M17" s="212">
        <v>88</v>
      </c>
      <c r="N17" s="193">
        <v>108.75</v>
      </c>
      <c r="O17" s="269">
        <f t="shared" si="3"/>
        <v>1358.2276959999999</v>
      </c>
      <c r="P17" s="242">
        <f t="shared" si="4"/>
        <v>1543.4405636363635</v>
      </c>
      <c r="Q17">
        <v>1040</v>
      </c>
      <c r="R17" t="s">
        <v>3405</v>
      </c>
    </row>
    <row r="18" spans="1:18">
      <c r="A18" s="182" t="str">
        <f t="shared" si="1"/>
        <v>BAÚCAJAMAR   1040</v>
      </c>
      <c r="B18" s="208" t="s">
        <v>121</v>
      </c>
      <c r="C18" s="197" t="str">
        <f t="shared" si="2"/>
        <v xml:space="preserve">1040CAJAMAR   5PL1    </v>
      </c>
      <c r="D18" s="157" t="s">
        <v>2937</v>
      </c>
      <c r="E18" s="190">
        <v>1040</v>
      </c>
      <c r="F18" s="190" t="s">
        <v>3156</v>
      </c>
      <c r="G18" s="211">
        <v>44643</v>
      </c>
      <c r="H18" s="193">
        <v>1131.9416064</v>
      </c>
      <c r="I18" s="193">
        <v>0</v>
      </c>
      <c r="J18" s="212">
        <v>12</v>
      </c>
      <c r="K18" s="193">
        <v>457.68</v>
      </c>
      <c r="L18" s="193">
        <v>16.399999999999999</v>
      </c>
      <c r="M18" s="212">
        <v>100</v>
      </c>
      <c r="N18" s="193">
        <v>49.199999999999996</v>
      </c>
      <c r="O18" s="269">
        <f t="shared" si="3"/>
        <v>1638.8216063999998</v>
      </c>
      <c r="P18" s="242">
        <f t="shared" si="4"/>
        <v>1862.2972799999998</v>
      </c>
      <c r="Q18">
        <v>1040</v>
      </c>
      <c r="R18" s="190" t="s">
        <v>3405</v>
      </c>
    </row>
    <row r="19" spans="1:18">
      <c r="A19" s="182" t="str">
        <f t="shared" si="1"/>
        <v>BAÚCAJAMAR   1040</v>
      </c>
      <c r="B19" s="208" t="s">
        <v>121</v>
      </c>
      <c r="C19" s="197" t="str">
        <f t="shared" si="2"/>
        <v>1040CAJAMAR   5PL1SUZA</v>
      </c>
      <c r="D19" s="157" t="s">
        <v>841</v>
      </c>
      <c r="E19" s="190">
        <v>1040</v>
      </c>
      <c r="F19" s="190" t="s">
        <v>3156</v>
      </c>
      <c r="G19" s="211">
        <v>44643</v>
      </c>
      <c r="H19" s="193">
        <v>1169.7350159999999</v>
      </c>
      <c r="I19" s="193">
        <v>0</v>
      </c>
      <c r="J19" s="212">
        <v>12</v>
      </c>
      <c r="K19" s="193">
        <v>350</v>
      </c>
      <c r="L19" s="193">
        <v>16.899999999999999</v>
      </c>
      <c r="M19" s="212">
        <v>100</v>
      </c>
      <c r="N19" s="193">
        <v>50.699999999999996</v>
      </c>
      <c r="O19" s="269">
        <f t="shared" si="3"/>
        <v>1570.4350159999999</v>
      </c>
      <c r="P19" s="242">
        <f t="shared" si="4"/>
        <v>1784.5852454545454</v>
      </c>
      <c r="Q19">
        <v>1040</v>
      </c>
      <c r="R19" s="190" t="s">
        <v>3405</v>
      </c>
    </row>
    <row r="20" spans="1:18">
      <c r="A20" s="182" t="str">
        <f t="shared" si="1"/>
        <v>BAÚCAMBE     1040</v>
      </c>
      <c r="B20" s="208" t="s">
        <v>121</v>
      </c>
      <c r="C20" s="197" t="str">
        <f t="shared" si="2"/>
        <v xml:space="preserve">1040CAMBE     5PL1BT  </v>
      </c>
      <c r="D20" s="157" t="s">
        <v>2936</v>
      </c>
      <c r="E20" s="190">
        <v>1040</v>
      </c>
      <c r="F20" s="190" t="s">
        <v>3157</v>
      </c>
      <c r="G20" s="211">
        <v>44643</v>
      </c>
      <c r="H20" s="193">
        <v>2348.3689439999998</v>
      </c>
      <c r="I20" s="193">
        <v>0</v>
      </c>
      <c r="J20" s="212">
        <v>12</v>
      </c>
      <c r="L20" s="193">
        <v>112.1</v>
      </c>
      <c r="N20" s="193">
        <v>448.4</v>
      </c>
      <c r="O20" s="269">
        <f t="shared" si="3"/>
        <v>2796.7689439999999</v>
      </c>
      <c r="P20" s="242">
        <f t="shared" si="4"/>
        <v>3178.1465272727273</v>
      </c>
      <c r="Q20">
        <v>1040</v>
      </c>
      <c r="R20" t="s">
        <v>3406</v>
      </c>
    </row>
    <row r="21" spans="1:18">
      <c r="A21" s="182" t="str">
        <f t="shared" si="1"/>
        <v>BAÚCAMBE     1040</v>
      </c>
      <c r="B21" s="208" t="s">
        <v>121</v>
      </c>
      <c r="C21" s="197" t="str">
        <f t="shared" si="2"/>
        <v xml:space="preserve">1040CAMBE     5PL1ENDR    </v>
      </c>
      <c r="D21" s="157" t="s">
        <v>2941</v>
      </c>
      <c r="E21" s="190">
        <v>1040</v>
      </c>
      <c r="F21" s="190" t="s">
        <v>3157</v>
      </c>
      <c r="G21" s="211">
        <v>44643</v>
      </c>
      <c r="H21" s="193">
        <v>4004.5104000000001</v>
      </c>
      <c r="I21" s="193">
        <v>0</v>
      </c>
      <c r="J21" s="212">
        <v>0</v>
      </c>
      <c r="K21" s="193">
        <v>0</v>
      </c>
      <c r="L21" s="193">
        <v>0</v>
      </c>
      <c r="M21" s="212">
        <v>570</v>
      </c>
      <c r="N21" s="193">
        <v>0</v>
      </c>
      <c r="O21" s="269">
        <f t="shared" si="3"/>
        <v>4004.5104000000001</v>
      </c>
      <c r="P21" s="242">
        <f t="shared" si="4"/>
        <v>4004.5104000000001</v>
      </c>
      <c r="Q21">
        <v>1040</v>
      </c>
      <c r="R21" s="190" t="s">
        <v>3406</v>
      </c>
    </row>
    <row r="22" spans="1:18">
      <c r="A22" s="182" t="str">
        <f t="shared" si="1"/>
        <v>BAÚCAMBIRA   1040</v>
      </c>
      <c r="B22" s="208" t="s">
        <v>121</v>
      </c>
      <c r="C22" s="197" t="str">
        <f t="shared" si="2"/>
        <v>1040CAMBIRA   5PL1BT</v>
      </c>
      <c r="D22" s="157" t="s">
        <v>884</v>
      </c>
      <c r="E22" s="190">
        <v>1040</v>
      </c>
      <c r="F22" s="190" t="s">
        <v>3158</v>
      </c>
      <c r="G22" s="211">
        <v>44643</v>
      </c>
      <c r="H22" s="193">
        <v>2776.112228</v>
      </c>
      <c r="I22" s="193">
        <v>0</v>
      </c>
      <c r="J22" s="212">
        <v>12</v>
      </c>
      <c r="L22" s="193">
        <v>60.5</v>
      </c>
      <c r="M22" s="212">
        <v>645</v>
      </c>
      <c r="N22" s="193">
        <v>242</v>
      </c>
      <c r="O22" s="269">
        <f t="shared" si="3"/>
        <v>3018.112228</v>
      </c>
      <c r="P22" s="242">
        <f t="shared" si="4"/>
        <v>3429.6729863636365</v>
      </c>
      <c r="Q22">
        <v>1040</v>
      </c>
      <c r="R22" t="s">
        <v>3407</v>
      </c>
    </row>
    <row r="23" spans="1:18">
      <c r="A23" s="182" t="str">
        <f t="shared" si="1"/>
        <v>BAÚCAMBIRA   1040</v>
      </c>
      <c r="B23" s="208" t="s">
        <v>121</v>
      </c>
      <c r="C23" s="197" t="str">
        <f t="shared" si="2"/>
        <v xml:space="preserve">1040CAMBIRA   5PL1ENDR    </v>
      </c>
      <c r="D23" s="157" t="s">
        <v>2941</v>
      </c>
      <c r="E23" s="190">
        <v>1040</v>
      </c>
      <c r="F23" s="190" t="s">
        <v>3158</v>
      </c>
      <c r="G23" s="211">
        <v>44643</v>
      </c>
      <c r="H23" s="193">
        <v>4511.4787199999992</v>
      </c>
      <c r="I23" s="193">
        <v>0</v>
      </c>
      <c r="J23" s="212">
        <v>0</v>
      </c>
      <c r="K23" s="193">
        <v>0</v>
      </c>
      <c r="L23" s="193">
        <v>0</v>
      </c>
      <c r="M23" s="212">
        <v>680</v>
      </c>
      <c r="N23" s="193">
        <v>0</v>
      </c>
      <c r="O23" s="269">
        <f t="shared" si="3"/>
        <v>4511.4787199999992</v>
      </c>
      <c r="P23" s="242">
        <f t="shared" si="4"/>
        <v>4511.4787199999992</v>
      </c>
      <c r="Q23">
        <v>1040</v>
      </c>
      <c r="R23" t="s">
        <v>3407</v>
      </c>
    </row>
    <row r="24" spans="1:18">
      <c r="A24" s="182" t="str">
        <f t="shared" si="1"/>
        <v>BAÚCAMPINAS  1040</v>
      </c>
      <c r="B24" s="208" t="s">
        <v>121</v>
      </c>
      <c r="C24" s="197" t="str">
        <f t="shared" si="2"/>
        <v xml:space="preserve">1040CAMPINAS  5PL1    </v>
      </c>
      <c r="D24" s="157" t="s">
        <v>2937</v>
      </c>
      <c r="E24" s="190">
        <v>1040</v>
      </c>
      <c r="F24" s="190" t="s">
        <v>3159</v>
      </c>
      <c r="G24" s="211">
        <v>44643</v>
      </c>
      <c r="H24" s="193">
        <v>1394.3462515200001</v>
      </c>
      <c r="I24" s="193">
        <v>0</v>
      </c>
      <c r="J24" s="212">
        <v>12</v>
      </c>
      <c r="K24" s="193">
        <v>585.75</v>
      </c>
      <c r="L24" s="193">
        <v>26.1</v>
      </c>
      <c r="M24" s="212">
        <v>168</v>
      </c>
      <c r="N24" s="193">
        <v>78.300000000000011</v>
      </c>
      <c r="O24" s="269">
        <f t="shared" si="3"/>
        <v>2058.3962515200001</v>
      </c>
      <c r="P24" s="242">
        <f t="shared" si="4"/>
        <v>2339.0866494545457</v>
      </c>
      <c r="Q24">
        <v>1040</v>
      </c>
      <c r="R24" t="s">
        <v>3412</v>
      </c>
    </row>
    <row r="25" spans="1:18">
      <c r="A25" s="182" t="str">
        <f t="shared" si="1"/>
        <v>BAÚCATANDUVA 1040</v>
      </c>
      <c r="B25" s="208" t="s">
        <v>121</v>
      </c>
      <c r="C25" s="197" t="str">
        <f t="shared" si="2"/>
        <v xml:space="preserve">1040CATANDUVA 5PL1    </v>
      </c>
      <c r="D25" s="157" t="s">
        <v>2937</v>
      </c>
      <c r="E25" s="190">
        <v>1040</v>
      </c>
      <c r="F25" s="190" t="s">
        <v>3160</v>
      </c>
      <c r="G25" s="211">
        <v>44643</v>
      </c>
      <c r="H25" s="193">
        <v>2444.9938698239998</v>
      </c>
      <c r="I25" s="193">
        <v>0</v>
      </c>
      <c r="J25" s="212">
        <v>12</v>
      </c>
      <c r="K25" s="193">
        <v>333.59</v>
      </c>
      <c r="L25" s="193">
        <v>83.27</v>
      </c>
      <c r="M25" s="212">
        <v>440</v>
      </c>
      <c r="N25" s="193">
        <v>249.81</v>
      </c>
      <c r="O25" s="269">
        <f t="shared" si="3"/>
        <v>3028.3938698239999</v>
      </c>
      <c r="P25" s="242">
        <f t="shared" si="4"/>
        <v>3441.3566702545454</v>
      </c>
      <c r="Q25">
        <v>1040</v>
      </c>
      <c r="R25" t="s">
        <v>3413</v>
      </c>
    </row>
    <row r="26" spans="1:18">
      <c r="A26" s="182" t="str">
        <f t="shared" si="1"/>
        <v>BAÚCATANDUVA 1040</v>
      </c>
      <c r="B26" s="208" t="s">
        <v>121</v>
      </c>
      <c r="C26" s="197" t="str">
        <f t="shared" si="2"/>
        <v>1040CATANDUVA 5PL1SUZA</v>
      </c>
      <c r="D26" s="157" t="s">
        <v>841</v>
      </c>
      <c r="E26" s="190">
        <v>1040</v>
      </c>
      <c r="F26" s="190" t="s">
        <v>3160</v>
      </c>
      <c r="G26" s="211">
        <v>44643</v>
      </c>
      <c r="H26" s="193">
        <v>3560.4749159999997</v>
      </c>
      <c r="I26" s="193">
        <v>0</v>
      </c>
      <c r="J26" s="212">
        <v>12</v>
      </c>
      <c r="K26" s="193">
        <v>350</v>
      </c>
      <c r="L26" s="193">
        <v>89.7</v>
      </c>
      <c r="M26" s="212">
        <v>440</v>
      </c>
      <c r="N26" s="193">
        <v>269.10000000000002</v>
      </c>
      <c r="O26" s="269">
        <f t="shared" si="3"/>
        <v>4179.5749159999996</v>
      </c>
      <c r="P26" s="242">
        <f t="shared" si="4"/>
        <v>4749.5169499999993</v>
      </c>
      <c r="Q26">
        <v>1040</v>
      </c>
      <c r="R26" s="190" t="s">
        <v>3413</v>
      </c>
    </row>
    <row r="27" spans="1:18">
      <c r="A27" s="182" t="str">
        <f t="shared" si="1"/>
        <v>BAÚCAXIAS DO SUL1040</v>
      </c>
      <c r="B27" s="208" t="s">
        <v>121</v>
      </c>
      <c r="C27" s="197" t="str">
        <f t="shared" si="2"/>
        <v>1040CAXIAS DO SUL5PL1ENDRES</v>
      </c>
      <c r="D27" s="157" t="s">
        <v>3161</v>
      </c>
      <c r="E27" s="190">
        <v>1040</v>
      </c>
      <c r="F27" s="190" t="s">
        <v>3162</v>
      </c>
      <c r="G27" s="211">
        <v>44643</v>
      </c>
      <c r="H27" s="193">
        <v>5582.0447999999997</v>
      </c>
      <c r="I27" s="193">
        <v>0</v>
      </c>
      <c r="J27" s="212">
        <v>12</v>
      </c>
      <c r="K27" s="193">
        <v>0</v>
      </c>
      <c r="L27" s="193">
        <v>0</v>
      </c>
      <c r="N27" s="193">
        <v>0</v>
      </c>
      <c r="O27" s="269">
        <f t="shared" si="3"/>
        <v>5582.0447999999997</v>
      </c>
      <c r="P27" s="242">
        <f t="shared" si="4"/>
        <v>6343.2327272727271</v>
      </c>
      <c r="Q27">
        <v>1040</v>
      </c>
      <c r="R27" t="s">
        <v>3414</v>
      </c>
    </row>
    <row r="28" spans="1:18">
      <c r="A28" s="182" t="str">
        <f t="shared" si="1"/>
        <v>CARRETACAXIAS DO SUL1040</v>
      </c>
      <c r="B28" s="208" t="s">
        <v>122</v>
      </c>
      <c r="C28" s="197" t="str">
        <f t="shared" si="2"/>
        <v>1040CAXIAS DO SUL5PL2ENDRES</v>
      </c>
      <c r="D28" s="157" t="s">
        <v>3163</v>
      </c>
      <c r="E28" s="190">
        <v>1040</v>
      </c>
      <c r="F28" s="190" t="s">
        <v>3162</v>
      </c>
      <c r="G28" s="211">
        <v>44643</v>
      </c>
      <c r="H28" s="193">
        <v>7865.2</v>
      </c>
      <c r="I28" s="193">
        <v>0</v>
      </c>
      <c r="J28" s="212">
        <v>0</v>
      </c>
      <c r="K28" s="193">
        <v>0</v>
      </c>
      <c r="L28" s="193">
        <v>0</v>
      </c>
      <c r="N28" s="193">
        <v>0</v>
      </c>
      <c r="O28" s="269">
        <f t="shared" si="3"/>
        <v>7865.2</v>
      </c>
      <c r="P28" s="242">
        <f t="shared" si="4"/>
        <v>7865.2</v>
      </c>
      <c r="Q28">
        <v>1040</v>
      </c>
      <c r="R28" t="s">
        <v>3414</v>
      </c>
    </row>
    <row r="29" spans="1:18">
      <c r="A29" s="182" t="str">
        <f t="shared" si="1"/>
        <v>BAÚCAXIAS1040</v>
      </c>
      <c r="B29" s="208" t="s">
        <v>121</v>
      </c>
      <c r="C29" s="197" t="str">
        <f t="shared" si="2"/>
        <v>1040CAXIAS5PL1ENDRES</v>
      </c>
      <c r="D29" s="157" t="s">
        <v>3161</v>
      </c>
      <c r="E29" s="190">
        <v>1040</v>
      </c>
      <c r="F29" s="190" t="s">
        <v>3164</v>
      </c>
      <c r="G29" s="211">
        <v>44643</v>
      </c>
      <c r="H29" s="193">
        <v>5582.0447999999997</v>
      </c>
      <c r="I29" s="193">
        <v>0</v>
      </c>
      <c r="J29" s="212">
        <v>12</v>
      </c>
      <c r="K29" s="193">
        <v>0</v>
      </c>
      <c r="L29" s="193">
        <v>0</v>
      </c>
      <c r="N29" s="193">
        <v>0</v>
      </c>
      <c r="O29" s="269">
        <f t="shared" si="3"/>
        <v>5582.0447999999997</v>
      </c>
      <c r="P29" s="242">
        <f t="shared" si="4"/>
        <v>6343.2327272727271</v>
      </c>
      <c r="Q29">
        <v>1040</v>
      </c>
      <c r="R29" t="s">
        <v>3415</v>
      </c>
    </row>
    <row r="30" spans="1:18">
      <c r="A30" s="182" t="str">
        <f t="shared" si="1"/>
        <v>CARRETACAXIAS1040</v>
      </c>
      <c r="B30" s="208" t="s">
        <v>122</v>
      </c>
      <c r="C30" s="197" t="str">
        <f t="shared" si="2"/>
        <v>1040CAXIAS5PL2ENDRES</v>
      </c>
      <c r="D30" s="157" t="s">
        <v>3163</v>
      </c>
      <c r="E30" s="190">
        <v>1040</v>
      </c>
      <c r="F30" s="190" t="s">
        <v>3164</v>
      </c>
      <c r="G30" s="211">
        <v>44643</v>
      </c>
      <c r="H30" s="193">
        <v>7865.2</v>
      </c>
      <c r="I30" s="193">
        <v>0</v>
      </c>
      <c r="J30" s="212">
        <v>0</v>
      </c>
      <c r="K30" s="193">
        <v>0</v>
      </c>
      <c r="L30" s="193">
        <v>0</v>
      </c>
      <c r="N30" s="193">
        <v>0</v>
      </c>
      <c r="O30" s="269">
        <f t="shared" si="3"/>
        <v>7865.2</v>
      </c>
      <c r="P30" s="242">
        <f t="shared" si="4"/>
        <v>7865.2</v>
      </c>
      <c r="Q30">
        <v>1040</v>
      </c>
      <c r="R30" s="190" t="s">
        <v>3415</v>
      </c>
    </row>
    <row r="31" spans="1:18">
      <c r="A31" s="182" t="str">
        <f t="shared" si="1"/>
        <v>BAÚCERQUILHO 1040</v>
      </c>
      <c r="B31" s="208" t="s">
        <v>121</v>
      </c>
      <c r="C31" s="197" t="str">
        <f t="shared" si="2"/>
        <v xml:space="preserve">1040CERQUILHO 5PL1    </v>
      </c>
      <c r="D31" s="157" t="s">
        <v>2937</v>
      </c>
      <c r="E31" s="190">
        <v>1040</v>
      </c>
      <c r="F31" s="190" t="s">
        <v>3165</v>
      </c>
      <c r="G31" s="211">
        <v>44643</v>
      </c>
      <c r="H31" s="193">
        <v>1394.3462515200001</v>
      </c>
      <c r="I31" s="193">
        <v>0</v>
      </c>
      <c r="J31" s="212">
        <v>12</v>
      </c>
      <c r="K31" s="193">
        <v>697.08</v>
      </c>
      <c r="L31" s="193">
        <v>30.1</v>
      </c>
      <c r="M31" s="212">
        <v>192</v>
      </c>
      <c r="N31" s="193">
        <v>90.300000000000011</v>
      </c>
      <c r="O31" s="269">
        <f t="shared" si="3"/>
        <v>2181.72625152</v>
      </c>
      <c r="P31" s="242">
        <f t="shared" si="4"/>
        <v>2479.2343767272728</v>
      </c>
      <c r="Q31">
        <v>1040</v>
      </c>
      <c r="R31" t="s">
        <v>3416</v>
      </c>
    </row>
    <row r="32" spans="1:18">
      <c r="A32" s="182" t="str">
        <f t="shared" si="1"/>
        <v>BAÚCOLINA    1040</v>
      </c>
      <c r="B32" s="208" t="s">
        <v>121</v>
      </c>
      <c r="C32" s="197" t="str">
        <f t="shared" si="2"/>
        <v xml:space="preserve">1040COLINA    5PL1SUZA    </v>
      </c>
      <c r="D32" s="157" t="s">
        <v>2940</v>
      </c>
      <c r="E32" s="190">
        <v>1040</v>
      </c>
      <c r="F32" s="190" t="s">
        <v>3166</v>
      </c>
      <c r="G32" s="211">
        <v>44643</v>
      </c>
      <c r="H32" s="193">
        <v>3144.5294319999998</v>
      </c>
      <c r="I32" s="193">
        <v>0</v>
      </c>
      <c r="J32" s="212">
        <v>12</v>
      </c>
      <c r="K32" s="193">
        <v>350</v>
      </c>
      <c r="L32" s="193">
        <v>95.8</v>
      </c>
      <c r="M32" s="212">
        <v>466</v>
      </c>
      <c r="N32" s="193">
        <v>287.39999999999998</v>
      </c>
      <c r="O32" s="269">
        <f t="shared" si="3"/>
        <v>3781.9294319999999</v>
      </c>
      <c r="P32" s="242">
        <f t="shared" si="4"/>
        <v>4297.6470818181815</v>
      </c>
      <c r="Q32">
        <v>1040</v>
      </c>
      <c r="R32" t="s">
        <v>3417</v>
      </c>
    </row>
    <row r="33" spans="1:18">
      <c r="A33" s="182" t="str">
        <f t="shared" si="1"/>
        <v>BAÚCOSMOPOLIS1040</v>
      </c>
      <c r="B33" s="208" t="s">
        <v>121</v>
      </c>
      <c r="C33" s="197" t="str">
        <f t="shared" si="2"/>
        <v xml:space="preserve">1040COSMOPOLIS5PL1    </v>
      </c>
      <c r="D33" s="157" t="s">
        <v>2937</v>
      </c>
      <c r="E33" s="190">
        <v>1040</v>
      </c>
      <c r="F33" s="190" t="s">
        <v>106</v>
      </c>
      <c r="G33" s="211">
        <v>44643</v>
      </c>
      <c r="H33" s="193">
        <v>1394.3462515200001</v>
      </c>
      <c r="I33" s="193">
        <v>0</v>
      </c>
      <c r="J33" s="212">
        <v>12</v>
      </c>
      <c r="K33" s="193">
        <v>729.09</v>
      </c>
      <c r="L33" s="193">
        <v>44</v>
      </c>
      <c r="M33" s="212">
        <v>190</v>
      </c>
      <c r="N33" s="193">
        <v>132</v>
      </c>
      <c r="O33" s="269">
        <f t="shared" si="3"/>
        <v>2255.43625152</v>
      </c>
      <c r="P33" s="242">
        <f t="shared" si="4"/>
        <v>2562.9957403636363</v>
      </c>
      <c r="Q33">
        <v>1040</v>
      </c>
      <c r="R33" t="s">
        <v>3418</v>
      </c>
    </row>
    <row r="34" spans="1:18">
      <c r="A34" s="182" t="str">
        <f t="shared" si="1"/>
        <v>BAÚCOTIA     1040</v>
      </c>
      <c r="B34" s="208" t="s">
        <v>121</v>
      </c>
      <c r="C34" s="197" t="str">
        <f t="shared" si="2"/>
        <v xml:space="preserve">1040COTIA     5PL1    </v>
      </c>
      <c r="D34" s="157" t="s">
        <v>2937</v>
      </c>
      <c r="E34" s="190">
        <v>1040</v>
      </c>
      <c r="F34" s="190" t="s">
        <v>3167</v>
      </c>
      <c r="G34" s="211">
        <v>44643</v>
      </c>
      <c r="H34" s="193">
        <v>1131.9416064</v>
      </c>
      <c r="I34" s="193">
        <v>0</v>
      </c>
      <c r="J34" s="212">
        <v>12</v>
      </c>
      <c r="K34" s="193">
        <v>443.72</v>
      </c>
      <c r="L34" s="193">
        <v>13.3</v>
      </c>
      <c r="M34" s="212">
        <v>100</v>
      </c>
      <c r="N34" s="193">
        <v>39.900000000000006</v>
      </c>
      <c r="O34" s="269">
        <f t="shared" si="3"/>
        <v>1615.5616064000001</v>
      </c>
      <c r="P34" s="242">
        <f t="shared" si="4"/>
        <v>1835.865461818182</v>
      </c>
      <c r="Q34">
        <v>1040</v>
      </c>
      <c r="R34" t="s">
        <v>3419</v>
      </c>
    </row>
    <row r="35" spans="1:18">
      <c r="A35" s="182" t="str">
        <f t="shared" si="1"/>
        <v>BAÚCOTIA     1040</v>
      </c>
      <c r="B35" s="208" t="s">
        <v>121</v>
      </c>
      <c r="C35" s="197" t="str">
        <f t="shared" si="2"/>
        <v>1040COTIA     5PL1SUZA</v>
      </c>
      <c r="D35" s="157" t="s">
        <v>841</v>
      </c>
      <c r="E35" s="190">
        <v>1040</v>
      </c>
      <c r="F35" s="190" t="s">
        <v>3167</v>
      </c>
      <c r="G35" s="211">
        <v>44643</v>
      </c>
      <c r="H35" s="193">
        <v>1156.0270959999998</v>
      </c>
      <c r="I35" s="193">
        <v>0</v>
      </c>
      <c r="J35" s="212">
        <v>12</v>
      </c>
      <c r="K35" s="193">
        <v>350</v>
      </c>
      <c r="L35" s="193">
        <v>12</v>
      </c>
      <c r="M35" s="212">
        <v>100</v>
      </c>
      <c r="N35" s="193">
        <v>36</v>
      </c>
      <c r="O35" s="269">
        <f t="shared" si="3"/>
        <v>1542.0270959999998</v>
      </c>
      <c r="P35" s="242">
        <f t="shared" si="4"/>
        <v>1752.3035181818179</v>
      </c>
      <c r="Q35">
        <v>1040</v>
      </c>
      <c r="R35" t="s">
        <v>3419</v>
      </c>
    </row>
    <row r="36" spans="1:18">
      <c r="A36" s="182" t="str">
        <f t="shared" si="1"/>
        <v>BAÚCRAVINHOS 1040</v>
      </c>
      <c r="B36" s="208" t="s">
        <v>121</v>
      </c>
      <c r="C36" s="197" t="str">
        <f t="shared" si="2"/>
        <v xml:space="preserve">1040CRAVINHOS 5PL1    </v>
      </c>
      <c r="D36" s="157" t="s">
        <v>2937</v>
      </c>
      <c r="E36" s="190">
        <v>1040</v>
      </c>
      <c r="F36" s="190" t="s">
        <v>3168</v>
      </c>
      <c r="G36" s="211">
        <v>44643</v>
      </c>
      <c r="H36" s="193">
        <v>1680.3029998367999</v>
      </c>
      <c r="I36" s="193">
        <v>0</v>
      </c>
      <c r="J36" s="212">
        <v>12</v>
      </c>
      <c r="K36" s="193">
        <v>257</v>
      </c>
      <c r="L36" s="193">
        <v>72.400000000000006</v>
      </c>
      <c r="M36" s="212">
        <v>338</v>
      </c>
      <c r="N36" s="193">
        <v>217.20000000000002</v>
      </c>
      <c r="O36" s="269">
        <f t="shared" si="3"/>
        <v>2154.5029998368</v>
      </c>
      <c r="P36" s="242">
        <f t="shared" si="4"/>
        <v>2448.2988634509093</v>
      </c>
      <c r="Q36">
        <v>1040</v>
      </c>
      <c r="R36" t="s">
        <v>3420</v>
      </c>
    </row>
    <row r="37" spans="1:18">
      <c r="A37" s="182" t="str">
        <f t="shared" si="1"/>
        <v>BAÚCRAVINHOS 1040</v>
      </c>
      <c r="B37" s="208" t="s">
        <v>121</v>
      </c>
      <c r="C37" s="197" t="str">
        <f t="shared" si="2"/>
        <v>1040CRAVINHOS 5PL1SUZA</v>
      </c>
      <c r="D37" s="157" t="s">
        <v>841</v>
      </c>
      <c r="E37" s="190">
        <v>1040</v>
      </c>
      <c r="F37" s="190" t="s">
        <v>3168</v>
      </c>
      <c r="G37" s="211">
        <v>44643</v>
      </c>
      <c r="H37" s="193">
        <v>2360.470116</v>
      </c>
      <c r="I37" s="193">
        <v>0</v>
      </c>
      <c r="J37" s="212">
        <v>12</v>
      </c>
      <c r="K37" s="193">
        <v>350</v>
      </c>
      <c r="L37" s="193">
        <v>76.900000000000006</v>
      </c>
      <c r="M37" s="212">
        <v>338</v>
      </c>
      <c r="N37" s="193">
        <v>230.70000000000002</v>
      </c>
      <c r="O37" s="269">
        <f t="shared" si="3"/>
        <v>2941.1701160000002</v>
      </c>
      <c r="P37" s="242">
        <f t="shared" si="4"/>
        <v>3342.2387681818186</v>
      </c>
      <c r="Q37">
        <v>1040</v>
      </c>
      <c r="R37" s="190" t="s">
        <v>3420</v>
      </c>
    </row>
    <row r="38" spans="1:18">
      <c r="A38" s="182" t="str">
        <f t="shared" si="1"/>
        <v>CARRETACRAVINHOS 1040</v>
      </c>
      <c r="B38" s="208" t="s">
        <v>122</v>
      </c>
      <c r="C38" s="197" t="str">
        <f t="shared" si="2"/>
        <v>1040CRAVINHOS 5PL2SUZA</v>
      </c>
      <c r="D38" s="157" t="s">
        <v>764</v>
      </c>
      <c r="E38" s="190">
        <v>1040</v>
      </c>
      <c r="F38" s="190" t="s">
        <v>3168</v>
      </c>
      <c r="G38" s="211">
        <v>44643</v>
      </c>
      <c r="H38" s="193">
        <v>3218.9566959999997</v>
      </c>
      <c r="I38" s="193">
        <v>0</v>
      </c>
      <c r="J38" s="212">
        <v>12</v>
      </c>
      <c r="K38" s="193">
        <v>350</v>
      </c>
      <c r="L38" s="193">
        <v>76.900000000000006</v>
      </c>
      <c r="M38" s="212">
        <v>338</v>
      </c>
      <c r="N38" s="193">
        <v>384.5</v>
      </c>
      <c r="O38" s="269">
        <f t="shared" si="3"/>
        <v>3953.4566959999997</v>
      </c>
      <c r="P38" s="242">
        <f t="shared" si="4"/>
        <v>4492.5644272727268</v>
      </c>
      <c r="Q38">
        <v>1040</v>
      </c>
      <c r="R38" s="190" t="s">
        <v>3420</v>
      </c>
    </row>
    <row r="39" spans="1:18">
      <c r="A39" s="182" t="str">
        <f t="shared" si="1"/>
        <v>BAÚCURITIBA  1040</v>
      </c>
      <c r="B39" s="208" t="s">
        <v>121</v>
      </c>
      <c r="C39" s="197" t="str">
        <f t="shared" si="2"/>
        <v xml:space="preserve">1040CURITIBA  5PL1BT  </v>
      </c>
      <c r="D39" s="157" t="s">
        <v>2936</v>
      </c>
      <c r="E39" s="190">
        <v>1040</v>
      </c>
      <c r="F39" s="190" t="s">
        <v>3169</v>
      </c>
      <c r="G39" s="211">
        <v>44643</v>
      </c>
      <c r="H39" s="193">
        <v>2293.245128</v>
      </c>
      <c r="I39" s="193">
        <v>0</v>
      </c>
      <c r="J39" s="212">
        <v>12</v>
      </c>
      <c r="L39" s="193">
        <v>31</v>
      </c>
      <c r="M39" s="212">
        <v>461</v>
      </c>
      <c r="N39" s="193">
        <v>124</v>
      </c>
      <c r="O39" s="269">
        <f t="shared" si="3"/>
        <v>2417.245128</v>
      </c>
      <c r="P39" s="242">
        <f t="shared" si="4"/>
        <v>2746.8694636363634</v>
      </c>
      <c r="Q39">
        <v>1040</v>
      </c>
      <c r="R39" t="s">
        <v>3421</v>
      </c>
    </row>
    <row r="40" spans="1:18">
      <c r="A40" s="182" t="str">
        <f t="shared" si="1"/>
        <v>BAÚCURITIBA  1040</v>
      </c>
      <c r="B40" s="208" t="s">
        <v>121</v>
      </c>
      <c r="C40" s="197" t="str">
        <f t="shared" si="2"/>
        <v>1040CURITIBA  5PL1SUZA</v>
      </c>
      <c r="D40" s="157" t="s">
        <v>841</v>
      </c>
      <c r="E40" s="190">
        <v>1040</v>
      </c>
      <c r="F40" s="190" t="s">
        <v>3169</v>
      </c>
      <c r="G40" s="211">
        <v>44643</v>
      </c>
      <c r="H40" s="193">
        <v>2609.3587520000001</v>
      </c>
      <c r="I40" s="193">
        <v>0</v>
      </c>
      <c r="J40" s="212">
        <v>12</v>
      </c>
      <c r="K40" s="193">
        <v>350</v>
      </c>
      <c r="L40" s="193">
        <v>34.200000000000003</v>
      </c>
      <c r="M40" s="212">
        <v>490</v>
      </c>
      <c r="N40" s="193">
        <v>102.60000000000001</v>
      </c>
      <c r="O40" s="269">
        <f t="shared" si="3"/>
        <v>3061.958752</v>
      </c>
      <c r="P40" s="242">
        <f t="shared" si="4"/>
        <v>3479.4985818181817</v>
      </c>
      <c r="Q40">
        <v>1040</v>
      </c>
      <c r="R40" s="190" t="s">
        <v>3421</v>
      </c>
    </row>
    <row r="41" spans="1:18">
      <c r="A41" s="182" t="str">
        <f t="shared" si="1"/>
        <v>BAÚDIADEMA   1040</v>
      </c>
      <c r="B41" s="208" t="s">
        <v>121</v>
      </c>
      <c r="C41" s="197" t="str">
        <f t="shared" si="2"/>
        <v xml:space="preserve">1040DIADEMA   5PL1    </v>
      </c>
      <c r="D41" s="157" t="s">
        <v>2937</v>
      </c>
      <c r="E41" s="190">
        <v>1040</v>
      </c>
      <c r="F41" s="190" t="s">
        <v>3170</v>
      </c>
      <c r="G41" s="211">
        <v>44643</v>
      </c>
      <c r="H41" s="193">
        <v>1131.9416064</v>
      </c>
      <c r="I41" s="193">
        <v>0</v>
      </c>
      <c r="J41" s="212">
        <v>12</v>
      </c>
      <c r="K41" s="193">
        <v>443.72</v>
      </c>
      <c r="L41" s="193">
        <v>6.3</v>
      </c>
      <c r="M41" s="212">
        <v>90</v>
      </c>
      <c r="N41" s="193">
        <v>18.899999999999999</v>
      </c>
      <c r="O41" s="269">
        <f t="shared" si="3"/>
        <v>1594.5616064000001</v>
      </c>
      <c r="P41" s="242">
        <f t="shared" si="4"/>
        <v>1812.0018254545455</v>
      </c>
      <c r="Q41">
        <v>1040</v>
      </c>
      <c r="R41" t="s">
        <v>3423</v>
      </c>
    </row>
    <row r="42" spans="1:18">
      <c r="A42" s="182" t="str">
        <f t="shared" si="1"/>
        <v>BAÚDUQ CAXIAS1040</v>
      </c>
      <c r="B42" s="208" t="s">
        <v>121</v>
      </c>
      <c r="C42" s="197" t="str">
        <f t="shared" si="2"/>
        <v xml:space="preserve">1040DUQ CAXIAS5PL1    </v>
      </c>
      <c r="D42" s="157" t="s">
        <v>2937</v>
      </c>
      <c r="E42" s="190">
        <v>1040</v>
      </c>
      <c r="F42" s="190" t="s">
        <v>174</v>
      </c>
      <c r="G42" s="211">
        <v>44643</v>
      </c>
      <c r="H42" s="193">
        <v>2517.2352374400002</v>
      </c>
      <c r="I42" s="193">
        <v>0</v>
      </c>
      <c r="J42" s="212">
        <v>12</v>
      </c>
      <c r="K42" s="193">
        <v>257</v>
      </c>
      <c r="L42" s="193">
        <v>58.7</v>
      </c>
      <c r="M42" s="212">
        <v>453</v>
      </c>
      <c r="N42" s="193">
        <v>176.10000000000002</v>
      </c>
      <c r="O42" s="269">
        <f t="shared" si="3"/>
        <v>2950.3352374400001</v>
      </c>
      <c r="P42" s="242">
        <f t="shared" si="4"/>
        <v>3352.653678909091</v>
      </c>
      <c r="Q42">
        <v>1040</v>
      </c>
      <c r="R42" t="s">
        <v>3424</v>
      </c>
    </row>
    <row r="43" spans="1:18">
      <c r="A43" s="182" t="str">
        <f t="shared" si="1"/>
        <v>BAÚESTEIO    1040</v>
      </c>
      <c r="B43" s="208" t="s">
        <v>121</v>
      </c>
      <c r="C43" s="197" t="str">
        <f t="shared" si="2"/>
        <v xml:space="preserve">1040ESTEIO    5PL1BT  </v>
      </c>
      <c r="D43" s="157" t="s">
        <v>2936</v>
      </c>
      <c r="E43" s="190">
        <v>1040</v>
      </c>
      <c r="F43" s="190" t="s">
        <v>3172</v>
      </c>
      <c r="G43" s="211">
        <v>44643</v>
      </c>
      <c r="H43" s="193">
        <v>5448.1341519999996</v>
      </c>
      <c r="I43" s="193">
        <v>0</v>
      </c>
      <c r="J43" s="212">
        <v>12</v>
      </c>
      <c r="K43" s="193">
        <v>0</v>
      </c>
      <c r="L43" s="193">
        <v>83.6</v>
      </c>
      <c r="M43" s="212">
        <v>1140</v>
      </c>
      <c r="N43" s="193">
        <v>334.4</v>
      </c>
      <c r="O43" s="269">
        <f t="shared" si="3"/>
        <v>5782.5341519999993</v>
      </c>
      <c r="P43" s="242">
        <f t="shared" si="4"/>
        <v>6571.0615363636352</v>
      </c>
      <c r="Q43">
        <v>1040</v>
      </c>
      <c r="R43" t="s">
        <v>3425</v>
      </c>
    </row>
    <row r="44" spans="1:18">
      <c r="A44" s="182" t="str">
        <f t="shared" si="1"/>
        <v>BAÚFARROUPILHA-RS1040</v>
      </c>
      <c r="B44" s="208" t="s">
        <v>121</v>
      </c>
      <c r="C44" s="197" t="str">
        <f t="shared" si="2"/>
        <v>1040FARROUPILHA-RS5PL1ENDR</v>
      </c>
      <c r="D44" s="157" t="s">
        <v>949</v>
      </c>
      <c r="E44" s="190">
        <v>1040</v>
      </c>
      <c r="F44" s="190" t="s">
        <v>3173</v>
      </c>
      <c r="G44" s="211">
        <v>44643</v>
      </c>
      <c r="H44" s="193">
        <v>5096.6495999999997</v>
      </c>
      <c r="I44" s="193">
        <v>0</v>
      </c>
      <c r="J44" s="212">
        <v>0</v>
      </c>
      <c r="K44" s="193">
        <v>0</v>
      </c>
      <c r="L44" s="193">
        <v>0</v>
      </c>
      <c r="M44" s="212">
        <v>1054</v>
      </c>
      <c r="N44" s="193">
        <v>0</v>
      </c>
      <c r="O44" s="269">
        <f t="shared" si="3"/>
        <v>5096.6495999999997</v>
      </c>
      <c r="P44" s="242">
        <f t="shared" si="4"/>
        <v>5096.6495999999997</v>
      </c>
      <c r="Q44">
        <v>1040</v>
      </c>
      <c r="R44" t="s">
        <v>3426</v>
      </c>
    </row>
    <row r="45" spans="1:18">
      <c r="A45" s="182" t="str">
        <f t="shared" si="1"/>
        <v>CARRETAFARROUPILHA-RS1040</v>
      </c>
      <c r="B45" s="208" t="s">
        <v>122</v>
      </c>
      <c r="C45" s="197" t="str">
        <f t="shared" si="2"/>
        <v>1040FARROUPILHA-RS5PL2ENDR</v>
      </c>
      <c r="D45" s="157" t="s">
        <v>951</v>
      </c>
      <c r="E45" s="190">
        <v>1040</v>
      </c>
      <c r="F45" s="190" t="s">
        <v>3173</v>
      </c>
      <c r="G45" s="211">
        <v>44643</v>
      </c>
      <c r="H45" s="193">
        <v>7865.2</v>
      </c>
      <c r="I45" s="193">
        <v>0</v>
      </c>
      <c r="J45" s="212">
        <v>0</v>
      </c>
      <c r="K45" s="193">
        <v>0</v>
      </c>
      <c r="L45" s="193">
        <v>0</v>
      </c>
      <c r="M45" s="212">
        <v>1054</v>
      </c>
      <c r="N45" s="193">
        <v>0</v>
      </c>
      <c r="O45" s="269">
        <f t="shared" si="3"/>
        <v>7865.2</v>
      </c>
      <c r="P45" s="242">
        <f t="shared" si="4"/>
        <v>7865.2</v>
      </c>
      <c r="Q45">
        <v>1040</v>
      </c>
      <c r="R45" s="190" t="s">
        <v>3426</v>
      </c>
    </row>
    <row r="46" spans="1:18">
      <c r="A46" s="182" t="str">
        <f t="shared" si="1"/>
        <v>BAÚGUAPIACU1040</v>
      </c>
      <c r="B46" s="208" t="s">
        <v>121</v>
      </c>
      <c r="C46" s="197" t="str">
        <f t="shared" si="2"/>
        <v xml:space="preserve">1040GUAPIACU5PL1BT  </v>
      </c>
      <c r="D46" s="157" t="s">
        <v>2936</v>
      </c>
      <c r="E46" s="190">
        <v>1040</v>
      </c>
      <c r="F46" s="190" t="s">
        <v>913</v>
      </c>
      <c r="G46" s="211">
        <v>44643</v>
      </c>
      <c r="H46" s="193">
        <v>2348.3689439999998</v>
      </c>
      <c r="I46" s="193">
        <v>0</v>
      </c>
      <c r="J46" s="212">
        <v>12</v>
      </c>
      <c r="L46" s="193">
        <v>94.9</v>
      </c>
      <c r="M46" s="212">
        <v>530</v>
      </c>
      <c r="N46" s="193">
        <v>379.6</v>
      </c>
      <c r="O46" s="269">
        <f t="shared" si="3"/>
        <v>2727.9689439999997</v>
      </c>
      <c r="P46" s="242">
        <f t="shared" si="4"/>
        <v>3099.9647090909089</v>
      </c>
      <c r="Q46">
        <v>1040</v>
      </c>
      <c r="R46" t="s">
        <v>3427</v>
      </c>
    </row>
    <row r="47" spans="1:18">
      <c r="A47" s="182" t="str">
        <f t="shared" si="1"/>
        <v>BAÚGUAPIAÇU  1040</v>
      </c>
      <c r="B47" s="208" t="s">
        <v>121</v>
      </c>
      <c r="C47" s="197" t="str">
        <f t="shared" si="2"/>
        <v xml:space="preserve">1040GUAPIAÇU  5PL1    </v>
      </c>
      <c r="D47" s="157" t="s">
        <v>2937</v>
      </c>
      <c r="E47" s="190">
        <v>1040</v>
      </c>
      <c r="F47" s="190" t="s">
        <v>3174</v>
      </c>
      <c r="G47" s="211">
        <v>44643</v>
      </c>
      <c r="H47" s="193">
        <v>2728.2365308800004</v>
      </c>
      <c r="I47" s="193">
        <v>0</v>
      </c>
      <c r="J47" s="212">
        <v>12</v>
      </c>
      <c r="K47" s="193">
        <v>333.59</v>
      </c>
      <c r="L47" s="193">
        <v>99.57</v>
      </c>
      <c r="M47" s="212">
        <v>505</v>
      </c>
      <c r="N47" s="193">
        <v>298.70999999999998</v>
      </c>
      <c r="O47" s="269">
        <f t="shared" si="3"/>
        <v>3360.5365308800001</v>
      </c>
      <c r="P47" s="242">
        <f t="shared" si="4"/>
        <v>3818.7915123636367</v>
      </c>
      <c r="Q47">
        <v>1040</v>
      </c>
      <c r="R47" t="s">
        <v>3427</v>
      </c>
    </row>
    <row r="48" spans="1:18">
      <c r="A48" s="182" t="str">
        <f t="shared" si="1"/>
        <v>BAÚGUARATING.1040</v>
      </c>
      <c r="B48" s="208" t="s">
        <v>121</v>
      </c>
      <c r="C48" s="197" t="str">
        <f t="shared" si="2"/>
        <v xml:space="preserve">1040GUARATING.5PL1    </v>
      </c>
      <c r="D48" s="157" t="s">
        <v>2937</v>
      </c>
      <c r="E48" s="190">
        <v>1040</v>
      </c>
      <c r="F48" s="190" t="s">
        <v>182</v>
      </c>
      <c r="G48" s="211">
        <v>44643</v>
      </c>
      <c r="H48" s="193">
        <v>1394.3462515200001</v>
      </c>
      <c r="I48" s="193">
        <v>0</v>
      </c>
      <c r="J48" s="212">
        <v>12</v>
      </c>
      <c r="K48" s="193">
        <v>0</v>
      </c>
      <c r="L48" s="193">
        <v>28.3</v>
      </c>
      <c r="M48" s="212">
        <v>170</v>
      </c>
      <c r="N48" s="193">
        <v>84.9</v>
      </c>
      <c r="O48" s="269">
        <f t="shared" si="3"/>
        <v>1479.2462515200002</v>
      </c>
      <c r="P48" s="242">
        <f t="shared" si="4"/>
        <v>1680.9616494545457</v>
      </c>
      <c r="Q48">
        <v>1040</v>
      </c>
      <c r="R48" s="190" t="s">
        <v>3443</v>
      </c>
    </row>
    <row r="49" spans="1:18">
      <c r="A49" s="182" t="str">
        <f t="shared" si="1"/>
        <v>BAÚGUARATING.1040</v>
      </c>
      <c r="B49" s="208" t="s">
        <v>121</v>
      </c>
      <c r="C49" s="197" t="str">
        <f t="shared" si="2"/>
        <v xml:space="preserve">1040GUARATING.5PL1SUZA    </v>
      </c>
      <c r="D49" s="157" t="s">
        <v>2940</v>
      </c>
      <c r="E49" s="190">
        <v>1040</v>
      </c>
      <c r="F49" s="190" t="s">
        <v>182</v>
      </c>
      <c r="G49" s="211">
        <v>44643</v>
      </c>
      <c r="H49" s="193">
        <v>1844.6703</v>
      </c>
      <c r="I49" s="193">
        <v>0</v>
      </c>
      <c r="J49" s="212">
        <v>12</v>
      </c>
      <c r="K49" s="193">
        <v>350</v>
      </c>
      <c r="L49" s="193">
        <v>29.2</v>
      </c>
      <c r="M49" s="212">
        <v>170</v>
      </c>
      <c r="N49" s="193">
        <v>87.6</v>
      </c>
      <c r="O49" s="269">
        <f t="shared" si="3"/>
        <v>2282.2703000000001</v>
      </c>
      <c r="P49" s="242">
        <f t="shared" si="4"/>
        <v>2593.4889772727274</v>
      </c>
      <c r="Q49">
        <v>1040</v>
      </c>
      <c r="R49" s="190" t="s">
        <v>3443</v>
      </c>
    </row>
    <row r="50" spans="1:18">
      <c r="A50" s="182" t="str">
        <f t="shared" si="1"/>
        <v>CARRETAGUARATING.1040</v>
      </c>
      <c r="B50" s="208" t="s">
        <v>122</v>
      </c>
      <c r="C50" s="197" t="str">
        <f t="shared" si="2"/>
        <v xml:space="preserve">1040GUARATING.5PL2SUZA    </v>
      </c>
      <c r="D50" s="157" t="s">
        <v>2950</v>
      </c>
      <c r="E50" s="190">
        <v>1040</v>
      </c>
      <c r="F50" s="190" t="s">
        <v>182</v>
      </c>
      <c r="G50" s="211">
        <v>44643</v>
      </c>
      <c r="H50" s="193">
        <v>2411.0770599999996</v>
      </c>
      <c r="I50" s="193">
        <v>0</v>
      </c>
      <c r="J50" s="212">
        <v>12</v>
      </c>
      <c r="K50" s="193">
        <v>350</v>
      </c>
      <c r="L50" s="193">
        <v>29.2</v>
      </c>
      <c r="M50" s="212">
        <v>170</v>
      </c>
      <c r="N50" s="193">
        <v>146</v>
      </c>
      <c r="O50" s="269">
        <f t="shared" si="3"/>
        <v>2907.0770599999996</v>
      </c>
      <c r="P50" s="242">
        <f t="shared" si="4"/>
        <v>3303.4966590909085</v>
      </c>
      <c r="Q50">
        <v>1040</v>
      </c>
      <c r="R50" s="190" t="s">
        <v>3443</v>
      </c>
    </row>
    <row r="51" spans="1:18">
      <c r="A51" s="182" t="str">
        <f t="shared" si="1"/>
        <v>BAÚGUARUJA   1040</v>
      </c>
      <c r="B51" s="208" t="s">
        <v>121</v>
      </c>
      <c r="C51" s="197" t="str">
        <f t="shared" si="2"/>
        <v xml:space="preserve">1040GUARUJA   5PL1    </v>
      </c>
      <c r="D51" s="157" t="s">
        <v>2937</v>
      </c>
      <c r="E51" s="190">
        <v>1040</v>
      </c>
      <c r="F51" s="190" t="s">
        <v>3175</v>
      </c>
      <c r="G51" s="211">
        <v>44643</v>
      </c>
      <c r="H51" s="193">
        <v>1394.3462515200001</v>
      </c>
      <c r="I51" s="193">
        <v>0</v>
      </c>
      <c r="J51" s="212">
        <v>12</v>
      </c>
      <c r="K51" s="193">
        <v>651.57000000000005</v>
      </c>
      <c r="L51" s="193">
        <v>41.22</v>
      </c>
      <c r="M51" s="212">
        <v>160</v>
      </c>
      <c r="N51" s="193">
        <v>123.66</v>
      </c>
      <c r="O51" s="269">
        <f t="shared" si="3"/>
        <v>2169.5762515200004</v>
      </c>
      <c r="P51" s="242">
        <f t="shared" si="4"/>
        <v>2465.4275585454548</v>
      </c>
      <c r="Q51">
        <v>1040</v>
      </c>
      <c r="R51" t="s">
        <v>3442</v>
      </c>
    </row>
    <row r="52" spans="1:18">
      <c r="A52" s="182" t="str">
        <f t="shared" si="1"/>
        <v>BAÚGUARULHOS 1040</v>
      </c>
      <c r="B52" s="208" t="s">
        <v>121</v>
      </c>
      <c r="C52" s="197" t="str">
        <f t="shared" si="2"/>
        <v xml:space="preserve">1040GUARULHOS 5PL1    </v>
      </c>
      <c r="D52" s="157" t="s">
        <v>2937</v>
      </c>
      <c r="E52" s="190">
        <v>1040</v>
      </c>
      <c r="F52" s="190" t="s">
        <v>2791</v>
      </c>
      <c r="G52" s="211">
        <v>44643</v>
      </c>
      <c r="H52" s="193">
        <v>1131.9416064</v>
      </c>
      <c r="I52" s="193">
        <v>0</v>
      </c>
      <c r="J52" s="212">
        <v>12</v>
      </c>
      <c r="K52" s="193">
        <v>427.43</v>
      </c>
      <c r="L52" s="193">
        <v>5.9</v>
      </c>
      <c r="M52" s="212">
        <v>50</v>
      </c>
      <c r="N52" s="193">
        <v>17.700000000000003</v>
      </c>
      <c r="O52" s="269">
        <f t="shared" si="3"/>
        <v>1577.0716063999998</v>
      </c>
      <c r="P52" s="242">
        <f t="shared" si="4"/>
        <v>1792.1268254545453</v>
      </c>
      <c r="Q52">
        <v>1040</v>
      </c>
      <c r="R52" t="s">
        <v>3428</v>
      </c>
    </row>
    <row r="53" spans="1:18">
      <c r="A53" s="182" t="str">
        <f t="shared" si="1"/>
        <v>BAÚHORTOLANDI1040</v>
      </c>
      <c r="B53" s="208" t="s">
        <v>121</v>
      </c>
      <c r="C53" s="197" t="str">
        <f t="shared" si="2"/>
        <v xml:space="preserve">1040HORTOLANDI5PL1    </v>
      </c>
      <c r="D53" s="157" t="s">
        <v>2937</v>
      </c>
      <c r="E53" s="190">
        <v>1040</v>
      </c>
      <c r="F53" s="190" t="s">
        <v>186</v>
      </c>
      <c r="G53" s="211">
        <v>44643</v>
      </c>
      <c r="H53" s="193">
        <v>1394.3462515200001</v>
      </c>
      <c r="I53" s="193">
        <v>0</v>
      </c>
      <c r="J53" s="212">
        <v>12</v>
      </c>
      <c r="K53" s="193">
        <v>639.69000000000005</v>
      </c>
      <c r="L53" s="193">
        <v>26.1</v>
      </c>
      <c r="M53" s="212">
        <v>160</v>
      </c>
      <c r="N53" s="193">
        <v>78.300000000000011</v>
      </c>
      <c r="O53" s="269">
        <f t="shared" si="3"/>
        <v>2112.3362515200001</v>
      </c>
      <c r="P53" s="242">
        <f t="shared" si="4"/>
        <v>2400.3821040000003</v>
      </c>
      <c r="Q53">
        <v>1040</v>
      </c>
      <c r="R53" t="s">
        <v>3441</v>
      </c>
    </row>
    <row r="54" spans="1:18">
      <c r="A54" s="182" t="str">
        <f t="shared" si="1"/>
        <v>BAÚIMBITUBA SC1040</v>
      </c>
      <c r="B54" s="208" t="s">
        <v>121</v>
      </c>
      <c r="C54" s="197" t="str">
        <f t="shared" si="2"/>
        <v>1040IMBITUBA SC5PL1ENDR</v>
      </c>
      <c r="D54" s="157" t="s">
        <v>949</v>
      </c>
      <c r="E54" s="190">
        <v>1040</v>
      </c>
      <c r="F54" s="190" t="s">
        <v>3176</v>
      </c>
      <c r="G54" s="211">
        <v>44643</v>
      </c>
      <c r="H54" s="193">
        <v>4820.2439999999997</v>
      </c>
      <c r="I54" s="193">
        <v>0</v>
      </c>
      <c r="J54" s="212">
        <v>12</v>
      </c>
      <c r="K54" s="193">
        <v>0</v>
      </c>
      <c r="L54" s="193">
        <v>0</v>
      </c>
      <c r="M54" s="212">
        <v>830</v>
      </c>
      <c r="N54" s="193">
        <v>0</v>
      </c>
      <c r="O54" s="269">
        <f t="shared" si="3"/>
        <v>4820.2439999999997</v>
      </c>
      <c r="P54" s="242">
        <f t="shared" si="4"/>
        <v>5477.5499999999993</v>
      </c>
      <c r="Q54">
        <v>1040</v>
      </c>
      <c r="R54" t="s">
        <v>3429</v>
      </c>
    </row>
    <row r="55" spans="1:18">
      <c r="A55" s="182" t="str">
        <f t="shared" si="1"/>
        <v>CARRETAIMBITUBA SC1040</v>
      </c>
      <c r="B55" s="208" t="s">
        <v>122</v>
      </c>
      <c r="C55" s="197" t="str">
        <f t="shared" si="2"/>
        <v>1040IMBITUBA SC5PL2ENDR</v>
      </c>
      <c r="D55" s="157" t="s">
        <v>951</v>
      </c>
      <c r="E55" s="190">
        <v>1040</v>
      </c>
      <c r="F55" s="190" t="s">
        <v>3176</v>
      </c>
      <c r="G55" s="211">
        <v>44643</v>
      </c>
      <c r="H55" s="193">
        <v>6507.3294000000005</v>
      </c>
      <c r="I55" s="193">
        <v>0</v>
      </c>
      <c r="J55" s="212">
        <v>12</v>
      </c>
      <c r="K55" s="193">
        <v>0</v>
      </c>
      <c r="L55" s="193">
        <v>0</v>
      </c>
      <c r="M55" s="212">
        <v>830</v>
      </c>
      <c r="N55" s="193">
        <v>0</v>
      </c>
      <c r="O55" s="269">
        <f t="shared" si="3"/>
        <v>6507.3294000000005</v>
      </c>
      <c r="P55" s="242">
        <f t="shared" si="4"/>
        <v>7394.692500000001</v>
      </c>
      <c r="Q55">
        <v>1040</v>
      </c>
      <c r="R55" s="190" t="s">
        <v>3429</v>
      </c>
    </row>
    <row r="56" spans="1:18">
      <c r="A56" s="182" t="str">
        <f t="shared" si="1"/>
        <v>BAÚINDAIATUBA1040</v>
      </c>
      <c r="B56" s="208" t="s">
        <v>121</v>
      </c>
      <c r="C56" s="197" t="str">
        <f t="shared" si="2"/>
        <v xml:space="preserve">1040INDAIATUBA5PL1    </v>
      </c>
      <c r="D56" s="157" t="s">
        <v>2937</v>
      </c>
      <c r="E56" s="190">
        <v>1040</v>
      </c>
      <c r="F56" s="190" t="s">
        <v>74</v>
      </c>
      <c r="G56" s="211">
        <v>44643</v>
      </c>
      <c r="H56" s="193">
        <v>1394.3462515200001</v>
      </c>
      <c r="I56" s="193">
        <v>0</v>
      </c>
      <c r="J56" s="212">
        <v>12</v>
      </c>
      <c r="K56" s="193">
        <v>606.58000000000004</v>
      </c>
      <c r="L56" s="193">
        <v>40.1</v>
      </c>
      <c r="M56" s="212">
        <v>160</v>
      </c>
      <c r="N56" s="193">
        <v>120.30000000000001</v>
      </c>
      <c r="O56" s="269">
        <f t="shared" si="3"/>
        <v>2121.22625152</v>
      </c>
      <c r="P56" s="242">
        <f t="shared" si="4"/>
        <v>2410.4843767272728</v>
      </c>
      <c r="Q56">
        <v>1040</v>
      </c>
      <c r="R56" t="s">
        <v>3430</v>
      </c>
    </row>
    <row r="57" spans="1:18">
      <c r="A57" s="182" t="str">
        <f t="shared" si="1"/>
        <v>BAÚIPERO     1040</v>
      </c>
      <c r="B57" s="208" t="s">
        <v>121</v>
      </c>
      <c r="C57" s="197" t="str">
        <f t="shared" si="2"/>
        <v xml:space="preserve">1040IPERO     5PL1    </v>
      </c>
      <c r="D57" s="157" t="s">
        <v>2937</v>
      </c>
      <c r="E57" s="190">
        <v>1040</v>
      </c>
      <c r="F57" s="190" t="s">
        <v>3177</v>
      </c>
      <c r="G57" s="211">
        <v>44643</v>
      </c>
      <c r="H57" s="193">
        <v>1394.3462515200001</v>
      </c>
      <c r="I57" s="193">
        <v>0</v>
      </c>
      <c r="J57" s="212">
        <v>12</v>
      </c>
      <c r="K57" s="193">
        <v>618.86</v>
      </c>
      <c r="L57" s="193">
        <v>30.1</v>
      </c>
      <c r="M57" s="212">
        <v>180</v>
      </c>
      <c r="N57" s="193">
        <v>90.300000000000011</v>
      </c>
      <c r="O57" s="269">
        <f t="shared" si="3"/>
        <v>2103.5062515200002</v>
      </c>
      <c r="P57" s="242">
        <f t="shared" si="4"/>
        <v>2390.3480130909093</v>
      </c>
      <c r="Q57">
        <v>1040</v>
      </c>
      <c r="R57" t="s">
        <v>3440</v>
      </c>
    </row>
    <row r="58" spans="1:18">
      <c r="A58" s="182" t="str">
        <f t="shared" si="1"/>
        <v>BAÚITAP.SERRA1040</v>
      </c>
      <c r="B58" s="208" t="s">
        <v>121</v>
      </c>
      <c r="C58" s="197" t="str">
        <f t="shared" si="2"/>
        <v>1040ITAP.SERRA5PL1SUZA</v>
      </c>
      <c r="D58" s="157" t="s">
        <v>841</v>
      </c>
      <c r="E58" s="190">
        <v>1040</v>
      </c>
      <c r="F58" s="190" t="s">
        <v>191</v>
      </c>
      <c r="G58" s="211">
        <v>44643</v>
      </c>
      <c r="H58" s="193">
        <v>1125.8696719999998</v>
      </c>
      <c r="I58" s="193">
        <v>0</v>
      </c>
      <c r="J58" s="212">
        <v>12</v>
      </c>
      <c r="K58" s="193">
        <v>350</v>
      </c>
      <c r="L58" s="193">
        <v>6.6</v>
      </c>
      <c r="M58" s="212">
        <v>100</v>
      </c>
      <c r="N58" s="193">
        <v>19.799999999999997</v>
      </c>
      <c r="O58" s="269">
        <f t="shared" si="3"/>
        <v>1495.6696719999998</v>
      </c>
      <c r="P58" s="242">
        <f t="shared" si="4"/>
        <v>1699.6246272727269</v>
      </c>
      <c r="Q58">
        <v>1040</v>
      </c>
      <c r="R58" t="s">
        <v>3431</v>
      </c>
    </row>
    <row r="59" spans="1:18">
      <c r="A59" s="182" t="str">
        <f t="shared" si="1"/>
        <v>CARRETAITAP.SERRA1040</v>
      </c>
      <c r="B59" s="208" t="s">
        <v>122</v>
      </c>
      <c r="C59" s="197" t="str">
        <f t="shared" si="2"/>
        <v>1040ITAP.SERRA5PL2SUZA</v>
      </c>
      <c r="D59" s="157" t="s">
        <v>764</v>
      </c>
      <c r="E59" s="190">
        <v>1040</v>
      </c>
      <c r="F59" s="190" t="s">
        <v>191</v>
      </c>
      <c r="G59" s="211">
        <v>44643</v>
      </c>
      <c r="H59" s="193">
        <v>1618.1637760000001</v>
      </c>
      <c r="I59" s="193">
        <v>0</v>
      </c>
      <c r="J59" s="212">
        <v>12</v>
      </c>
      <c r="K59" s="193">
        <v>350</v>
      </c>
      <c r="L59" s="193">
        <v>6.6</v>
      </c>
      <c r="M59" s="212">
        <v>100</v>
      </c>
      <c r="N59" s="193">
        <v>33</v>
      </c>
      <c r="O59" s="269">
        <f t="shared" si="3"/>
        <v>2001.1637760000001</v>
      </c>
      <c r="P59" s="242">
        <f t="shared" si="4"/>
        <v>2274.0497454545457</v>
      </c>
      <c r="Q59">
        <v>1040</v>
      </c>
      <c r="R59" s="190" t="s">
        <v>3431</v>
      </c>
    </row>
    <row r="60" spans="1:18">
      <c r="A60" s="182" t="str">
        <f t="shared" si="1"/>
        <v>BAÚITAPEVI   1040</v>
      </c>
      <c r="B60" s="208" t="s">
        <v>121</v>
      </c>
      <c r="C60" s="197" t="str">
        <f t="shared" si="2"/>
        <v xml:space="preserve">1040ITAPEVI   5PL1    </v>
      </c>
      <c r="D60" s="157" t="s">
        <v>2937</v>
      </c>
      <c r="E60" s="190">
        <v>1040</v>
      </c>
      <c r="F60" s="190" t="s">
        <v>3178</v>
      </c>
      <c r="G60" s="211">
        <v>44643</v>
      </c>
      <c r="H60" s="193">
        <v>1131.9416064</v>
      </c>
      <c r="I60" s="193">
        <v>0</v>
      </c>
      <c r="J60" s="212">
        <v>12</v>
      </c>
      <c r="K60" s="193">
        <v>414.69</v>
      </c>
      <c r="L60" s="193">
        <v>11.1</v>
      </c>
      <c r="M60" s="212">
        <v>90</v>
      </c>
      <c r="N60" s="193">
        <v>33.299999999999997</v>
      </c>
      <c r="O60" s="269">
        <f t="shared" si="3"/>
        <v>1579.9316064</v>
      </c>
      <c r="P60" s="242">
        <f t="shared" si="4"/>
        <v>1795.3768254545455</v>
      </c>
      <c r="Q60">
        <v>1040</v>
      </c>
      <c r="R60" t="s">
        <v>3432</v>
      </c>
    </row>
    <row r="61" spans="1:18">
      <c r="A61" s="182" t="str">
        <f t="shared" si="1"/>
        <v>BAÚITAPEVI   1040</v>
      </c>
      <c r="B61" s="208" t="s">
        <v>121</v>
      </c>
      <c r="C61" s="197" t="str">
        <f t="shared" si="2"/>
        <v>1040ITAPEVI   5PL1BT</v>
      </c>
      <c r="D61" s="157" t="s">
        <v>884</v>
      </c>
      <c r="E61" s="190">
        <v>1040</v>
      </c>
      <c r="F61" s="190" t="s">
        <v>3178</v>
      </c>
      <c r="G61" s="211">
        <v>44643</v>
      </c>
      <c r="H61" s="193">
        <v>1109.3864599999999</v>
      </c>
      <c r="I61" s="193">
        <v>0</v>
      </c>
      <c r="J61" s="212">
        <v>12</v>
      </c>
      <c r="K61" s="193">
        <v>140</v>
      </c>
      <c r="L61" s="193">
        <v>29.68</v>
      </c>
      <c r="M61" s="212">
        <v>127</v>
      </c>
      <c r="N61" s="193">
        <v>89.039999999999992</v>
      </c>
      <c r="O61" s="269">
        <f t="shared" si="3"/>
        <v>1338.4264599999999</v>
      </c>
      <c r="P61" s="242">
        <f t="shared" si="4"/>
        <v>1520.939159090909</v>
      </c>
      <c r="Q61">
        <v>1040</v>
      </c>
      <c r="R61" t="s">
        <v>3432</v>
      </c>
    </row>
    <row r="62" spans="1:18">
      <c r="A62" s="182" t="str">
        <f t="shared" si="1"/>
        <v>BAÚITATIBA   1040</v>
      </c>
      <c r="B62" s="208" t="s">
        <v>121</v>
      </c>
      <c r="C62" s="197" t="str">
        <f t="shared" si="2"/>
        <v xml:space="preserve">1040ITATIBA   5PL1    </v>
      </c>
      <c r="D62" s="157" t="s">
        <v>2937</v>
      </c>
      <c r="E62" s="190">
        <v>1040</v>
      </c>
      <c r="F62" s="190" t="s">
        <v>3179</v>
      </c>
      <c r="G62" s="211">
        <v>44643</v>
      </c>
      <c r="H62" s="193">
        <v>1220.05297008</v>
      </c>
      <c r="I62" s="193">
        <v>0</v>
      </c>
      <c r="J62" s="212">
        <v>12</v>
      </c>
      <c r="K62" s="193">
        <v>650.63</v>
      </c>
      <c r="L62" s="193">
        <v>24.3</v>
      </c>
      <c r="M62" s="212">
        <v>140</v>
      </c>
      <c r="N62" s="193">
        <v>72.900000000000006</v>
      </c>
      <c r="O62" s="269">
        <f t="shared" si="3"/>
        <v>1943.58297008</v>
      </c>
      <c r="P62" s="242">
        <f t="shared" si="4"/>
        <v>2208.6170114545453</v>
      </c>
      <c r="Q62">
        <v>1040</v>
      </c>
      <c r="R62" t="s">
        <v>3433</v>
      </c>
    </row>
    <row r="63" spans="1:18">
      <c r="A63" s="182" t="str">
        <f t="shared" si="1"/>
        <v>BAÚITUPEVA   1040</v>
      </c>
      <c r="B63" s="208" t="s">
        <v>121</v>
      </c>
      <c r="C63" s="197" t="str">
        <f t="shared" si="2"/>
        <v xml:space="preserve">1040ITUPEVA   5PL1    </v>
      </c>
      <c r="D63" s="157" t="s">
        <v>2937</v>
      </c>
      <c r="E63" s="190">
        <v>1040</v>
      </c>
      <c r="F63" s="190" t="s">
        <v>3180</v>
      </c>
      <c r="G63" s="211">
        <v>44643</v>
      </c>
      <c r="H63" s="193">
        <v>1220.05297008</v>
      </c>
      <c r="I63" s="193">
        <v>0</v>
      </c>
      <c r="J63" s="212">
        <v>12</v>
      </c>
      <c r="K63" s="193">
        <v>574</v>
      </c>
      <c r="L63" s="193">
        <v>16.399999999999999</v>
      </c>
      <c r="M63" s="212">
        <v>120</v>
      </c>
      <c r="N63" s="193">
        <v>49.199999999999996</v>
      </c>
      <c r="O63" s="269">
        <f t="shared" si="3"/>
        <v>1843.2529700800001</v>
      </c>
      <c r="P63" s="242">
        <f t="shared" si="4"/>
        <v>2094.6056478181818</v>
      </c>
      <c r="Q63">
        <v>1040</v>
      </c>
      <c r="R63" t="s">
        <v>3434</v>
      </c>
    </row>
    <row r="64" spans="1:18">
      <c r="A64" s="182" t="str">
        <f t="shared" si="1"/>
        <v>BAÚJACAREI   1040</v>
      </c>
      <c r="B64" s="208" t="s">
        <v>121</v>
      </c>
      <c r="C64" s="197" t="str">
        <f t="shared" si="2"/>
        <v xml:space="preserve">1040JACAREI   5PL1    </v>
      </c>
      <c r="D64" s="157" t="s">
        <v>2937</v>
      </c>
      <c r="E64" s="190">
        <v>1040</v>
      </c>
      <c r="F64" s="190" t="s">
        <v>3181</v>
      </c>
      <c r="G64" s="211">
        <v>44643</v>
      </c>
      <c r="H64" s="193">
        <v>1131.9416064</v>
      </c>
      <c r="I64" s="193">
        <v>0</v>
      </c>
      <c r="J64" s="212">
        <v>12</v>
      </c>
      <c r="K64" s="193">
        <v>543.29999999999995</v>
      </c>
      <c r="L64" s="193">
        <v>12.8</v>
      </c>
      <c r="M64" s="212">
        <v>81</v>
      </c>
      <c r="N64" s="193">
        <v>38.400000000000006</v>
      </c>
      <c r="O64" s="269">
        <f t="shared" si="3"/>
        <v>1713.6416064</v>
      </c>
      <c r="P64" s="242">
        <f t="shared" si="4"/>
        <v>1947.3200072727273</v>
      </c>
      <c r="Q64">
        <v>1040</v>
      </c>
      <c r="R64" t="s">
        <v>3435</v>
      </c>
    </row>
    <row r="65" spans="1:18">
      <c r="A65" s="182" t="str">
        <f t="shared" si="1"/>
        <v>BAÚJAGUARIUNA1040</v>
      </c>
      <c r="B65" s="208" t="s">
        <v>121</v>
      </c>
      <c r="C65" s="197" t="str">
        <f t="shared" si="2"/>
        <v xml:space="preserve">1040JAGUARIUNA5PL1BT  </v>
      </c>
      <c r="D65" s="157" t="s">
        <v>2936</v>
      </c>
      <c r="E65" s="190">
        <v>1040</v>
      </c>
      <c r="F65" s="190" t="s">
        <v>72</v>
      </c>
      <c r="G65" s="211">
        <v>44643</v>
      </c>
      <c r="H65" s="193">
        <v>1703.60232</v>
      </c>
      <c r="I65" s="193">
        <v>0</v>
      </c>
      <c r="J65" s="212">
        <v>12</v>
      </c>
      <c r="K65" s="193">
        <v>140</v>
      </c>
      <c r="L65" s="193">
        <v>80.98</v>
      </c>
      <c r="M65" s="212">
        <v>170</v>
      </c>
      <c r="N65" s="193">
        <v>242.94</v>
      </c>
      <c r="O65" s="269">
        <f t="shared" si="3"/>
        <v>2086.54232</v>
      </c>
      <c r="P65" s="242">
        <f t="shared" si="4"/>
        <v>2371.0708181818181</v>
      </c>
      <c r="Q65">
        <v>1040</v>
      </c>
      <c r="R65" t="s">
        <v>3436</v>
      </c>
    </row>
    <row r="66" spans="1:18">
      <c r="A66" s="182" t="str">
        <f t="shared" si="1"/>
        <v>CARRETAJAGUARIUNA1040</v>
      </c>
      <c r="B66" s="208" t="s">
        <v>122</v>
      </c>
      <c r="C66" s="197" t="str">
        <f t="shared" si="2"/>
        <v xml:space="preserve">1040JAGUARIUNA5PL2BT  </v>
      </c>
      <c r="D66" s="157" t="s">
        <v>2951</v>
      </c>
      <c r="E66" s="190">
        <v>1040</v>
      </c>
      <c r="F66" s="190" t="s">
        <v>72</v>
      </c>
      <c r="G66" s="211">
        <v>44643</v>
      </c>
      <c r="H66" s="193">
        <v>2245.55145408</v>
      </c>
      <c r="I66" s="193">
        <v>0</v>
      </c>
      <c r="J66" s="212">
        <v>12</v>
      </c>
      <c r="K66" s="193">
        <v>140</v>
      </c>
      <c r="L66" s="193">
        <v>80.984639999999999</v>
      </c>
      <c r="M66" s="212">
        <v>170</v>
      </c>
      <c r="N66" s="193">
        <v>404.92320000000001</v>
      </c>
      <c r="O66" s="269">
        <f t="shared" si="3"/>
        <v>2790.4746540799997</v>
      </c>
      <c r="P66" s="242">
        <f t="shared" si="4"/>
        <v>3170.9939250909088</v>
      </c>
      <c r="Q66">
        <v>1040</v>
      </c>
      <c r="R66" s="190" t="s">
        <v>3436</v>
      </c>
    </row>
    <row r="67" spans="1:18">
      <c r="A67" s="182" t="str">
        <f t="shared" ref="A67:A130" si="5">B67&amp;F67&amp;E67</f>
        <v>BAÚJAGUARIUNA1040</v>
      </c>
      <c r="B67" s="208" t="s">
        <v>121</v>
      </c>
      <c r="C67" s="197" t="str">
        <f t="shared" ref="C67:C130" si="6">E67&amp;F67&amp;D67</f>
        <v xml:space="preserve">1040JAGUARIUNA5PL1    </v>
      </c>
      <c r="D67" s="157" t="s">
        <v>2937</v>
      </c>
      <c r="E67" s="190">
        <v>1040</v>
      </c>
      <c r="F67" s="190" t="s">
        <v>72</v>
      </c>
      <c r="G67" s="211">
        <v>44643</v>
      </c>
      <c r="H67" s="193">
        <v>1394.3462515200001</v>
      </c>
      <c r="I67" s="193">
        <v>0</v>
      </c>
      <c r="J67" s="212">
        <v>12</v>
      </c>
      <c r="K67" s="193">
        <v>680.26</v>
      </c>
      <c r="L67" s="193">
        <v>48</v>
      </c>
      <c r="M67" s="212">
        <v>181</v>
      </c>
      <c r="N67" s="193">
        <v>144</v>
      </c>
      <c r="O67" s="269">
        <f t="shared" ref="O67:O130" si="7">N67+K67+H67+I67</f>
        <v>2218.6062515200001</v>
      </c>
      <c r="P67" s="242">
        <f t="shared" ref="P67:P130" si="8">O67/(1-J67/100)</f>
        <v>2521.1434676363638</v>
      </c>
      <c r="Q67">
        <v>1040</v>
      </c>
      <c r="R67" s="190" t="s">
        <v>3436</v>
      </c>
    </row>
    <row r="68" spans="1:18">
      <c r="A68" s="182" t="str">
        <f t="shared" si="5"/>
        <v>BAÚJANDIRA   1040</v>
      </c>
      <c r="B68" s="208" t="s">
        <v>121</v>
      </c>
      <c r="C68" s="197" t="str">
        <f t="shared" si="6"/>
        <v xml:space="preserve">1040JANDIRA   5PL1    </v>
      </c>
      <c r="D68" s="157" t="s">
        <v>2937</v>
      </c>
      <c r="E68" s="190">
        <v>1040</v>
      </c>
      <c r="F68" s="190" t="s">
        <v>3182</v>
      </c>
      <c r="G68" s="211">
        <v>44643</v>
      </c>
      <c r="H68" s="193">
        <v>1131.9416064</v>
      </c>
      <c r="I68" s="193">
        <v>0</v>
      </c>
      <c r="J68" s="212">
        <v>12</v>
      </c>
      <c r="K68" s="193">
        <v>443.72</v>
      </c>
      <c r="L68" s="193">
        <v>11.1</v>
      </c>
      <c r="M68" s="212">
        <v>91</v>
      </c>
      <c r="N68" s="193">
        <v>33.299999999999997</v>
      </c>
      <c r="O68" s="269">
        <f t="shared" si="7"/>
        <v>1608.9616063999999</v>
      </c>
      <c r="P68" s="242">
        <f t="shared" si="8"/>
        <v>1828.3654618181818</v>
      </c>
      <c r="Q68">
        <v>1040</v>
      </c>
      <c r="R68" t="s">
        <v>3437</v>
      </c>
    </row>
    <row r="69" spans="1:18">
      <c r="A69" s="182" t="str">
        <f t="shared" si="5"/>
        <v>BAÚJANDIRA   1040</v>
      </c>
      <c r="B69" s="208" t="s">
        <v>121</v>
      </c>
      <c r="C69" s="197" t="str">
        <f t="shared" si="6"/>
        <v xml:space="preserve">1040JANDIRA   5PL1SUZA    </v>
      </c>
      <c r="D69" s="157" t="s">
        <v>2940</v>
      </c>
      <c r="E69" s="190">
        <v>1040</v>
      </c>
      <c r="F69" s="190" t="s">
        <v>3182</v>
      </c>
      <c r="G69" s="211">
        <v>44643</v>
      </c>
      <c r="H69" s="193">
        <v>1146.150652</v>
      </c>
      <c r="I69" s="193">
        <v>0</v>
      </c>
      <c r="J69" s="212">
        <v>12</v>
      </c>
      <c r="K69" s="193">
        <v>350</v>
      </c>
      <c r="L69" s="193">
        <v>12</v>
      </c>
      <c r="M69" s="212">
        <v>80</v>
      </c>
      <c r="N69" s="193">
        <v>36</v>
      </c>
      <c r="O69" s="269">
        <f t="shared" si="7"/>
        <v>1532.150652</v>
      </c>
      <c r="P69" s="242">
        <f t="shared" si="8"/>
        <v>1741.0802863636363</v>
      </c>
      <c r="Q69">
        <v>1040</v>
      </c>
      <c r="R69" s="190" t="s">
        <v>3437</v>
      </c>
    </row>
    <row r="70" spans="1:18">
      <c r="A70" s="182" t="str">
        <f t="shared" si="5"/>
        <v>CARRETAJARDINOPOLIS  1040</v>
      </c>
      <c r="B70" s="208" t="s">
        <v>122</v>
      </c>
      <c r="C70" s="197" t="str">
        <f t="shared" si="6"/>
        <v xml:space="preserve">1040JARDINOPOLIS  5PL2SUZA    </v>
      </c>
      <c r="D70" s="157" t="s">
        <v>2950</v>
      </c>
      <c r="E70" s="190">
        <v>1040</v>
      </c>
      <c r="F70" s="190" t="s">
        <v>3183</v>
      </c>
      <c r="G70" s="211">
        <v>44643</v>
      </c>
      <c r="H70" s="193">
        <v>4288.0890624000003</v>
      </c>
      <c r="I70" s="193">
        <v>0</v>
      </c>
      <c r="J70" s="212">
        <v>12</v>
      </c>
      <c r="K70" s="193">
        <v>350</v>
      </c>
      <c r="L70" s="193">
        <v>71</v>
      </c>
      <c r="M70" s="212">
        <v>380</v>
      </c>
      <c r="N70" s="193">
        <v>355</v>
      </c>
      <c r="O70" s="269">
        <f t="shared" si="7"/>
        <v>4993.0890624000003</v>
      </c>
      <c r="P70" s="242">
        <f t="shared" si="8"/>
        <v>5673.9648436363641</v>
      </c>
      <c r="Q70">
        <v>1040</v>
      </c>
      <c r="R70" t="s">
        <v>3438</v>
      </c>
    </row>
    <row r="71" spans="1:18">
      <c r="A71" s="182" t="str">
        <f t="shared" si="5"/>
        <v>BAÚJAR.DO SUL1040</v>
      </c>
      <c r="B71" s="208" t="s">
        <v>121</v>
      </c>
      <c r="C71" s="197" t="str">
        <f t="shared" si="6"/>
        <v xml:space="preserve">1040JAR.DO SUL5PL1ENDR    </v>
      </c>
      <c r="D71" s="157" t="s">
        <v>2941</v>
      </c>
      <c r="E71" s="190">
        <v>1040</v>
      </c>
      <c r="F71" s="190" t="s">
        <v>196</v>
      </c>
      <c r="G71" s="211">
        <v>44643</v>
      </c>
      <c r="H71" s="193">
        <v>4125.8591999999999</v>
      </c>
      <c r="I71" s="193">
        <v>0</v>
      </c>
      <c r="J71" s="212">
        <v>0</v>
      </c>
      <c r="K71" s="193">
        <v>0</v>
      </c>
      <c r="L71" s="193">
        <v>0</v>
      </c>
      <c r="M71" s="212">
        <v>748</v>
      </c>
      <c r="N71" s="193">
        <v>0</v>
      </c>
      <c r="O71" s="269">
        <f t="shared" si="7"/>
        <v>4125.8591999999999</v>
      </c>
      <c r="P71" s="242">
        <f t="shared" si="8"/>
        <v>4125.8591999999999</v>
      </c>
      <c r="Q71">
        <v>1040</v>
      </c>
      <c r="R71" t="s">
        <v>3446</v>
      </c>
    </row>
    <row r="72" spans="1:18">
      <c r="A72" s="182" t="str">
        <f t="shared" si="5"/>
        <v>BAÚJARINU    1040</v>
      </c>
      <c r="B72" s="208" t="s">
        <v>121</v>
      </c>
      <c r="C72" s="197" t="str">
        <f t="shared" si="6"/>
        <v xml:space="preserve">1040JARINU    5PL1    </v>
      </c>
      <c r="D72" s="157" t="s">
        <v>2937</v>
      </c>
      <c r="E72" s="190">
        <v>1040</v>
      </c>
      <c r="F72" s="190" t="s">
        <v>3184</v>
      </c>
      <c r="G72" s="211">
        <v>44643</v>
      </c>
      <c r="H72" s="193">
        <v>1220.05297008</v>
      </c>
      <c r="I72" s="193">
        <v>0</v>
      </c>
      <c r="J72" s="212">
        <v>12</v>
      </c>
      <c r="K72" s="193">
        <v>493.95</v>
      </c>
      <c r="L72" s="193">
        <v>16.399999999999999</v>
      </c>
      <c r="M72" s="212">
        <v>120</v>
      </c>
      <c r="N72" s="193">
        <v>49.199999999999996</v>
      </c>
      <c r="O72" s="269">
        <f t="shared" si="7"/>
        <v>1763.2029700799999</v>
      </c>
      <c r="P72" s="242">
        <f t="shared" si="8"/>
        <v>2003.6397387272725</v>
      </c>
      <c r="Q72">
        <v>1040</v>
      </c>
      <c r="R72" t="s">
        <v>3439</v>
      </c>
    </row>
    <row r="73" spans="1:18">
      <c r="A73" s="182" t="str">
        <f t="shared" si="5"/>
        <v>BAÚJUNDIAI   1040</v>
      </c>
      <c r="B73" s="208" t="s">
        <v>121</v>
      </c>
      <c r="C73" s="197" t="str">
        <f t="shared" si="6"/>
        <v xml:space="preserve">1040JUNDIAI   5PL1    </v>
      </c>
      <c r="D73" s="157" t="s">
        <v>2937</v>
      </c>
      <c r="E73" s="190">
        <v>1040</v>
      </c>
      <c r="F73" s="190" t="s">
        <v>3185</v>
      </c>
      <c r="G73" s="211">
        <v>44643</v>
      </c>
      <c r="H73" s="193">
        <v>1220.05297008</v>
      </c>
      <c r="I73" s="193">
        <v>0</v>
      </c>
      <c r="J73" s="212">
        <v>12</v>
      </c>
      <c r="K73" s="193">
        <v>463.74</v>
      </c>
      <c r="L73" s="193">
        <v>16.399999999999999</v>
      </c>
      <c r="M73" s="212">
        <v>120</v>
      </c>
      <c r="N73" s="193">
        <v>49.199999999999996</v>
      </c>
      <c r="O73" s="269">
        <f t="shared" si="7"/>
        <v>1732.9929700800001</v>
      </c>
      <c r="P73" s="242">
        <f t="shared" si="8"/>
        <v>1969.3101932727272</v>
      </c>
      <c r="Q73">
        <v>1040</v>
      </c>
      <c r="R73" t="s">
        <v>3447</v>
      </c>
    </row>
    <row r="74" spans="1:18">
      <c r="A74" s="182" t="str">
        <f t="shared" si="5"/>
        <v>BAÚLARANJAL P1040</v>
      </c>
      <c r="B74" s="208" t="s">
        <v>121</v>
      </c>
      <c r="C74" s="197" t="str">
        <f t="shared" si="6"/>
        <v xml:space="preserve">1040LARANJAL P5PL1    </v>
      </c>
      <c r="D74" s="157" t="s">
        <v>2937</v>
      </c>
      <c r="E74" s="190">
        <v>1040</v>
      </c>
      <c r="F74" s="190" t="s">
        <v>956</v>
      </c>
      <c r="G74" s="211">
        <v>44643</v>
      </c>
      <c r="H74" s="193">
        <v>1472.55555312</v>
      </c>
      <c r="I74" s="193">
        <v>0</v>
      </c>
      <c r="J74" s="212">
        <v>12</v>
      </c>
      <c r="K74" s="193">
        <v>762.9</v>
      </c>
      <c r="L74" s="193">
        <v>28</v>
      </c>
      <c r="M74" s="212">
        <v>240</v>
      </c>
      <c r="N74" s="193">
        <v>84</v>
      </c>
      <c r="O74" s="269">
        <f t="shared" si="7"/>
        <v>2319.4555531199999</v>
      </c>
      <c r="P74" s="242">
        <f t="shared" si="8"/>
        <v>2635.7449467272727</v>
      </c>
      <c r="Q74">
        <v>1040</v>
      </c>
      <c r="R74" t="s">
        <v>3448</v>
      </c>
    </row>
    <row r="75" spans="1:18">
      <c r="A75" s="182" t="str">
        <f t="shared" si="5"/>
        <v>BAÚLOUVEIRA  1040</v>
      </c>
      <c r="B75" s="208" t="s">
        <v>121</v>
      </c>
      <c r="C75" s="197" t="str">
        <f t="shared" si="6"/>
        <v>1040LOUVEIRA  5PL1BT</v>
      </c>
      <c r="D75" s="157" t="s">
        <v>884</v>
      </c>
      <c r="E75" s="190">
        <v>1040</v>
      </c>
      <c r="F75" s="190" t="s">
        <v>3186</v>
      </c>
      <c r="G75" s="211">
        <v>44643</v>
      </c>
      <c r="H75" s="193">
        <v>1456.9159400000001</v>
      </c>
      <c r="I75" s="193">
        <v>0</v>
      </c>
      <c r="J75" s="212">
        <v>12</v>
      </c>
      <c r="K75" s="193">
        <v>140</v>
      </c>
      <c r="L75" s="193">
        <v>36.25</v>
      </c>
      <c r="M75" s="212">
        <v>173</v>
      </c>
      <c r="N75" s="193">
        <v>108.75</v>
      </c>
      <c r="O75" s="269">
        <f t="shared" si="7"/>
        <v>1705.6659400000001</v>
      </c>
      <c r="P75" s="242">
        <f t="shared" si="8"/>
        <v>1938.25675</v>
      </c>
      <c r="Q75">
        <v>1040</v>
      </c>
      <c r="R75" t="s">
        <v>1034</v>
      </c>
    </row>
    <row r="76" spans="1:18">
      <c r="A76" s="182" t="str">
        <f t="shared" si="5"/>
        <v>BAÚM. CRUZES 1040</v>
      </c>
      <c r="B76" s="208" t="s">
        <v>121</v>
      </c>
      <c r="C76" s="197" t="str">
        <f t="shared" si="6"/>
        <v xml:space="preserve">1040M. CRUZES 5PL1    </v>
      </c>
      <c r="D76" s="157" t="s">
        <v>2937</v>
      </c>
      <c r="E76" s="190">
        <v>1040</v>
      </c>
      <c r="F76" s="190" t="s">
        <v>3187</v>
      </c>
      <c r="G76" s="211">
        <v>44643</v>
      </c>
      <c r="H76" s="193">
        <v>1131.9416064</v>
      </c>
      <c r="I76" s="193">
        <v>0</v>
      </c>
      <c r="J76" s="212">
        <v>12</v>
      </c>
      <c r="K76" s="193">
        <v>184.68</v>
      </c>
      <c r="L76" s="193">
        <v>5.9</v>
      </c>
      <c r="M76" s="212">
        <v>50</v>
      </c>
      <c r="N76" s="193">
        <v>17.700000000000003</v>
      </c>
      <c r="O76" s="269">
        <f t="shared" si="7"/>
        <v>1334.3216063999998</v>
      </c>
      <c r="P76" s="242">
        <f t="shared" si="8"/>
        <v>1516.2745527272725</v>
      </c>
      <c r="Q76">
        <v>1040</v>
      </c>
      <c r="R76" t="s">
        <v>3449</v>
      </c>
    </row>
    <row r="77" spans="1:18">
      <c r="A77" s="182" t="str">
        <f t="shared" si="5"/>
        <v>BAÚMARINGA   1040</v>
      </c>
      <c r="B77" s="208" t="s">
        <v>121</v>
      </c>
      <c r="C77" s="197" t="str">
        <f t="shared" si="6"/>
        <v xml:space="preserve">1040MARINGA   5PL1    </v>
      </c>
      <c r="D77" s="157" t="s">
        <v>2937</v>
      </c>
      <c r="E77" s="190">
        <v>1040</v>
      </c>
      <c r="F77" s="190" t="s">
        <v>3188</v>
      </c>
      <c r="G77" s="211">
        <v>44643</v>
      </c>
      <c r="H77" s="193">
        <v>2717.47289232</v>
      </c>
      <c r="I77" s="193">
        <v>0</v>
      </c>
      <c r="J77" s="212">
        <v>12</v>
      </c>
      <c r="K77" s="193">
        <v>184.68</v>
      </c>
      <c r="L77" s="193">
        <v>92.7</v>
      </c>
      <c r="M77" s="212">
        <v>710</v>
      </c>
      <c r="N77" s="193">
        <v>278.10000000000002</v>
      </c>
      <c r="O77" s="269">
        <f t="shared" si="7"/>
        <v>3180.2528923200002</v>
      </c>
      <c r="P77" s="242">
        <f t="shared" si="8"/>
        <v>3613.9237412727275</v>
      </c>
      <c r="Q77">
        <v>1040</v>
      </c>
      <c r="R77" t="s">
        <v>3450</v>
      </c>
    </row>
    <row r="78" spans="1:18">
      <c r="A78" s="182" t="str">
        <f t="shared" si="5"/>
        <v>BAÚMATAO     1040</v>
      </c>
      <c r="B78" s="208" t="s">
        <v>121</v>
      </c>
      <c r="C78" s="197" t="str">
        <f t="shared" si="6"/>
        <v xml:space="preserve">1040MATAO     5PL1BT  </v>
      </c>
      <c r="D78" s="157" t="s">
        <v>2936</v>
      </c>
      <c r="E78" s="190">
        <v>1040</v>
      </c>
      <c r="F78" s="190" t="s">
        <v>3189</v>
      </c>
      <c r="G78" s="211">
        <v>44643</v>
      </c>
      <c r="H78" s="193">
        <v>2712.7748959999999</v>
      </c>
      <c r="I78" s="193">
        <v>0</v>
      </c>
      <c r="J78" s="212">
        <v>12</v>
      </c>
      <c r="K78" s="193">
        <v>140</v>
      </c>
      <c r="L78" s="193">
        <v>149.25</v>
      </c>
      <c r="M78" s="212">
        <v>349</v>
      </c>
      <c r="N78" s="193">
        <v>447.75</v>
      </c>
      <c r="O78" s="269">
        <f t="shared" si="7"/>
        <v>3300.5248959999999</v>
      </c>
      <c r="P78" s="242">
        <f t="shared" si="8"/>
        <v>3750.5964727272726</v>
      </c>
      <c r="Q78">
        <v>1040</v>
      </c>
      <c r="R78" t="s">
        <v>3451</v>
      </c>
    </row>
    <row r="79" spans="1:18">
      <c r="A79" s="182" t="str">
        <f t="shared" si="5"/>
        <v>BAÚMATAO     1040</v>
      </c>
      <c r="B79" s="208" t="s">
        <v>121</v>
      </c>
      <c r="C79" s="197" t="str">
        <f t="shared" si="6"/>
        <v xml:space="preserve">1040MATAO     5PL1BT ITA  </v>
      </c>
      <c r="D79" s="157" t="s">
        <v>3190</v>
      </c>
      <c r="E79" s="190">
        <v>1040</v>
      </c>
      <c r="F79" s="190" t="s">
        <v>3189</v>
      </c>
      <c r="G79" s="211">
        <v>44643</v>
      </c>
      <c r="H79" s="193">
        <v>2510.5268959999999</v>
      </c>
      <c r="I79" s="193">
        <v>0.08</v>
      </c>
      <c r="J79" s="212">
        <v>12</v>
      </c>
      <c r="K79" s="193">
        <v>530</v>
      </c>
      <c r="L79" s="193">
        <v>74.3</v>
      </c>
      <c r="M79" s="212">
        <v>349</v>
      </c>
      <c r="N79" s="193">
        <v>297.2</v>
      </c>
      <c r="O79" s="269">
        <f t="shared" si="7"/>
        <v>3337.8068960000001</v>
      </c>
      <c r="P79" s="242">
        <f t="shared" si="8"/>
        <v>3792.9623818181817</v>
      </c>
      <c r="Q79">
        <v>1040</v>
      </c>
      <c r="R79" t="s">
        <v>3451</v>
      </c>
    </row>
    <row r="80" spans="1:18">
      <c r="A80" s="182" t="str">
        <f t="shared" si="5"/>
        <v>BAÚMAUA      1040</v>
      </c>
      <c r="B80" s="208" t="s">
        <v>121</v>
      </c>
      <c r="C80" s="197" t="str">
        <f t="shared" si="6"/>
        <v xml:space="preserve">1040MAUA      5PL1    </v>
      </c>
      <c r="D80" s="157" t="s">
        <v>2937</v>
      </c>
      <c r="E80" s="190">
        <v>1040</v>
      </c>
      <c r="F80" s="190" t="s">
        <v>3191</v>
      </c>
      <c r="G80" s="211">
        <v>44643</v>
      </c>
      <c r="H80" s="193">
        <v>1131.9416064</v>
      </c>
      <c r="I80" s="193">
        <v>0</v>
      </c>
      <c r="J80" s="212">
        <v>12</v>
      </c>
      <c r="K80" s="193">
        <v>333.59</v>
      </c>
      <c r="L80" s="193">
        <v>2.7</v>
      </c>
      <c r="M80" s="212">
        <v>70</v>
      </c>
      <c r="N80" s="193">
        <v>8.1000000000000014</v>
      </c>
      <c r="O80" s="269">
        <f t="shared" si="7"/>
        <v>1473.6316064</v>
      </c>
      <c r="P80" s="242">
        <f t="shared" si="8"/>
        <v>1674.581370909091</v>
      </c>
      <c r="Q80">
        <v>1040</v>
      </c>
      <c r="R80" t="s">
        <v>3452</v>
      </c>
    </row>
    <row r="81" spans="1:18">
      <c r="A81" s="182" t="str">
        <f t="shared" si="5"/>
        <v>BAÚMINEIROS  TIETE1040</v>
      </c>
      <c r="B81" s="208" t="s">
        <v>121</v>
      </c>
      <c r="C81" s="197" t="str">
        <f t="shared" si="6"/>
        <v xml:space="preserve">1040MINEIROS  TIETE5PL1    </v>
      </c>
      <c r="D81" s="157" t="s">
        <v>2937</v>
      </c>
      <c r="E81" s="190">
        <v>1040</v>
      </c>
      <c r="F81" s="190" t="s">
        <v>3192</v>
      </c>
      <c r="G81" s="211">
        <v>44643</v>
      </c>
      <c r="H81" s="193">
        <v>2269.0284019199999</v>
      </c>
      <c r="I81" s="193">
        <v>0</v>
      </c>
      <c r="J81" s="212">
        <v>12</v>
      </c>
      <c r="K81" s="193">
        <v>307.63</v>
      </c>
      <c r="L81" s="193">
        <v>63.5</v>
      </c>
      <c r="M81" s="212">
        <v>350</v>
      </c>
      <c r="N81" s="193">
        <v>190.5</v>
      </c>
      <c r="O81" s="269">
        <f t="shared" si="7"/>
        <v>2767.15840192</v>
      </c>
      <c r="P81" s="242">
        <f t="shared" si="8"/>
        <v>3144.498184</v>
      </c>
      <c r="Q81">
        <v>1040</v>
      </c>
      <c r="R81" t="s">
        <v>3454</v>
      </c>
    </row>
    <row r="82" spans="1:18">
      <c r="A82" s="182" t="str">
        <f t="shared" si="5"/>
        <v>BAÚMOGI GUACU1040</v>
      </c>
      <c r="B82" s="208" t="s">
        <v>121</v>
      </c>
      <c r="C82" s="197" t="str">
        <f t="shared" si="6"/>
        <v xml:space="preserve">1040MOGI GUACU5PL1    </v>
      </c>
      <c r="D82" s="157" t="s">
        <v>2937</v>
      </c>
      <c r="E82" s="190">
        <v>1040</v>
      </c>
      <c r="F82" s="190" t="s">
        <v>54</v>
      </c>
      <c r="G82" s="211">
        <v>44643</v>
      </c>
      <c r="H82" s="193">
        <v>1472.55555312</v>
      </c>
      <c r="I82" s="193">
        <v>0</v>
      </c>
      <c r="J82" s="212">
        <v>12</v>
      </c>
      <c r="K82" s="193">
        <v>744.34</v>
      </c>
      <c r="L82" s="193">
        <v>48</v>
      </c>
      <c r="M82" s="212">
        <v>210</v>
      </c>
      <c r="N82" s="193">
        <v>144</v>
      </c>
      <c r="O82" s="269">
        <f t="shared" si="7"/>
        <v>2360.8955531199999</v>
      </c>
      <c r="P82" s="242">
        <f t="shared" si="8"/>
        <v>2682.8358558181817</v>
      </c>
      <c r="Q82">
        <v>1040</v>
      </c>
      <c r="R82" t="s">
        <v>3455</v>
      </c>
    </row>
    <row r="83" spans="1:18">
      <c r="A83" s="182" t="str">
        <f t="shared" si="5"/>
        <v>BAÚMONTE MOR 1040</v>
      </c>
      <c r="B83" s="208" t="s">
        <v>121</v>
      </c>
      <c r="C83" s="197" t="str">
        <f t="shared" si="6"/>
        <v xml:space="preserve">1040MONTE MOR 5PL1BT  </v>
      </c>
      <c r="D83" s="157" t="s">
        <v>2936</v>
      </c>
      <c r="E83" s="190">
        <v>1040</v>
      </c>
      <c r="F83" s="190" t="s">
        <v>2792</v>
      </c>
      <c r="G83" s="211">
        <v>44643</v>
      </c>
      <c r="H83" s="193">
        <v>1703.60232</v>
      </c>
      <c r="I83" s="193">
        <v>0</v>
      </c>
      <c r="J83" s="212">
        <v>12</v>
      </c>
      <c r="K83" s="193">
        <v>140</v>
      </c>
      <c r="L83" s="193">
        <v>55.54</v>
      </c>
      <c r="N83" s="193">
        <v>166.62</v>
      </c>
      <c r="O83" s="269">
        <f t="shared" si="7"/>
        <v>2010.2223199999999</v>
      </c>
      <c r="P83" s="242">
        <f t="shared" si="8"/>
        <v>2284.3435454545452</v>
      </c>
      <c r="Q83">
        <v>1040</v>
      </c>
      <c r="R83" t="s">
        <v>3453</v>
      </c>
    </row>
    <row r="84" spans="1:18">
      <c r="A84" s="182" t="str">
        <f t="shared" si="5"/>
        <v>BAÚN. IGUACU 1040</v>
      </c>
      <c r="B84" s="208" t="s">
        <v>121</v>
      </c>
      <c r="C84" s="197" t="str">
        <f t="shared" si="6"/>
        <v xml:space="preserve">1040N. IGUACU 5PL1    </v>
      </c>
      <c r="D84" s="157" t="s">
        <v>2937</v>
      </c>
      <c r="E84" s="190">
        <v>1040</v>
      </c>
      <c r="F84" s="190" t="s">
        <v>3193</v>
      </c>
      <c r="G84" s="211">
        <v>44643</v>
      </c>
      <c r="H84" s="193">
        <v>2305.0447257599999</v>
      </c>
      <c r="I84" s="193">
        <v>0</v>
      </c>
      <c r="J84" s="212">
        <v>12</v>
      </c>
      <c r="K84" s="193">
        <v>270.58999999999997</v>
      </c>
      <c r="L84" s="193">
        <v>58.7</v>
      </c>
      <c r="M84" s="212">
        <v>395</v>
      </c>
      <c r="N84" s="193">
        <v>176.10000000000002</v>
      </c>
      <c r="O84" s="269">
        <f t="shared" si="7"/>
        <v>2751.7347257599999</v>
      </c>
      <c r="P84" s="242">
        <f t="shared" si="8"/>
        <v>3126.9712792727273</v>
      </c>
      <c r="Q84">
        <v>1040</v>
      </c>
      <c r="R84" t="s">
        <v>3456</v>
      </c>
    </row>
    <row r="85" spans="1:18">
      <c r="A85" s="182" t="str">
        <f t="shared" si="5"/>
        <v>BAÚN. ODESSA 1040</v>
      </c>
      <c r="B85" s="208" t="s">
        <v>121</v>
      </c>
      <c r="C85" s="197" t="str">
        <f t="shared" si="6"/>
        <v xml:space="preserve">1040N. ODESSA 5PL1    </v>
      </c>
      <c r="D85" s="157" t="s">
        <v>2937</v>
      </c>
      <c r="E85" s="190">
        <v>1040</v>
      </c>
      <c r="F85" s="190" t="s">
        <v>3194</v>
      </c>
      <c r="G85" s="211">
        <v>44643</v>
      </c>
      <c r="H85" s="193">
        <v>1394.3462515200001</v>
      </c>
      <c r="I85" s="193">
        <v>0</v>
      </c>
      <c r="J85" s="212">
        <v>12</v>
      </c>
      <c r="K85" s="193">
        <v>577.62</v>
      </c>
      <c r="L85" s="193">
        <v>34.700000000000003</v>
      </c>
      <c r="M85" s="212">
        <v>172</v>
      </c>
      <c r="N85" s="193">
        <v>104.10000000000001</v>
      </c>
      <c r="O85" s="269">
        <f t="shared" si="7"/>
        <v>2076.0662515200002</v>
      </c>
      <c r="P85" s="242">
        <f t="shared" si="8"/>
        <v>2359.1661949090912</v>
      </c>
      <c r="Q85">
        <v>1040</v>
      </c>
      <c r="R85" t="s">
        <v>3457</v>
      </c>
    </row>
    <row r="86" spans="1:18">
      <c r="A86" s="182" t="str">
        <f t="shared" si="5"/>
        <v>BAÚP. ALEGRE1040</v>
      </c>
      <c r="B86" s="208" t="s">
        <v>121</v>
      </c>
      <c r="C86" s="197" t="str">
        <f t="shared" si="6"/>
        <v xml:space="preserve">1040P. ALEGRE5PL1BT  </v>
      </c>
      <c r="D86" s="157" t="s">
        <v>2936</v>
      </c>
      <c r="E86" s="190">
        <v>1040</v>
      </c>
      <c r="F86" s="190" t="s">
        <v>1045</v>
      </c>
      <c r="G86" s="211">
        <v>44643</v>
      </c>
      <c r="H86" s="193">
        <v>5448.1341519999996</v>
      </c>
      <c r="I86" s="193">
        <v>0</v>
      </c>
      <c r="J86" s="212">
        <v>12</v>
      </c>
      <c r="L86" s="193">
        <v>44.7</v>
      </c>
      <c r="M86" s="212">
        <v>1189</v>
      </c>
      <c r="N86" s="193">
        <v>178.8</v>
      </c>
      <c r="O86" s="269">
        <f t="shared" si="7"/>
        <v>5626.9341519999998</v>
      </c>
      <c r="P86" s="242">
        <f t="shared" si="8"/>
        <v>6394.2433545454542</v>
      </c>
      <c r="Q86">
        <v>1040</v>
      </c>
      <c r="R86" t="s">
        <v>3458</v>
      </c>
    </row>
    <row r="87" spans="1:18">
      <c r="A87" s="182" t="str">
        <f t="shared" si="5"/>
        <v>BAÚPORTO  FELIZ  1040</v>
      </c>
      <c r="B87" s="208" t="s">
        <v>121</v>
      </c>
      <c r="C87" s="197" t="str">
        <f t="shared" si="6"/>
        <v xml:space="preserve">1040PORTO  FELIZ  5PL1    </v>
      </c>
      <c r="D87" s="157" t="s">
        <v>2937</v>
      </c>
      <c r="E87" s="190">
        <v>1040</v>
      </c>
      <c r="F87" s="190" t="s">
        <v>3195</v>
      </c>
      <c r="G87" s="211">
        <v>44643</v>
      </c>
      <c r="H87" s="193">
        <v>1394.3462515200001</v>
      </c>
      <c r="I87" s="193">
        <v>0</v>
      </c>
      <c r="J87" s="212">
        <v>12</v>
      </c>
      <c r="K87" s="193">
        <v>567.4</v>
      </c>
      <c r="L87" s="193">
        <v>26.1</v>
      </c>
      <c r="M87" s="212">
        <v>169</v>
      </c>
      <c r="N87" s="193">
        <v>78.300000000000011</v>
      </c>
      <c r="O87" s="269">
        <f t="shared" si="7"/>
        <v>2040.0462515200002</v>
      </c>
      <c r="P87" s="242">
        <f t="shared" si="8"/>
        <v>2318.2343767272728</v>
      </c>
      <c r="Q87">
        <v>1040</v>
      </c>
      <c r="R87" t="s">
        <v>3459</v>
      </c>
    </row>
    <row r="88" spans="1:18">
      <c r="A88" s="182" t="str">
        <f t="shared" si="5"/>
        <v>BAÚPALMITAL  1040</v>
      </c>
      <c r="B88" s="208" t="s">
        <v>121</v>
      </c>
      <c r="C88" s="197" t="str">
        <f t="shared" si="6"/>
        <v>1040PALMITAL  5PL1SUZA</v>
      </c>
      <c r="D88" s="157" t="s">
        <v>841</v>
      </c>
      <c r="E88" s="190">
        <v>1040</v>
      </c>
      <c r="F88" s="190" t="s">
        <v>3196</v>
      </c>
      <c r="G88" s="211">
        <v>44643</v>
      </c>
      <c r="H88" s="193">
        <v>3144.5337825791999</v>
      </c>
      <c r="I88" s="193">
        <v>0</v>
      </c>
      <c r="J88" s="212">
        <v>12</v>
      </c>
      <c r="K88" s="193">
        <v>350</v>
      </c>
      <c r="L88" s="193">
        <v>89.1</v>
      </c>
      <c r="M88" s="212">
        <v>490</v>
      </c>
      <c r="N88" s="193">
        <v>267.29999999999995</v>
      </c>
      <c r="O88" s="269">
        <f t="shared" si="7"/>
        <v>3761.8337825791996</v>
      </c>
      <c r="P88" s="242">
        <f t="shared" si="8"/>
        <v>4274.8111165672726</v>
      </c>
      <c r="Q88">
        <v>1040</v>
      </c>
      <c r="R88" t="s">
        <v>3460</v>
      </c>
    </row>
    <row r="89" spans="1:18">
      <c r="A89" s="182" t="str">
        <f t="shared" si="5"/>
        <v>BAÚPAULINIA  1040</v>
      </c>
      <c r="B89" s="208" t="s">
        <v>121</v>
      </c>
      <c r="C89" s="197" t="str">
        <f t="shared" si="6"/>
        <v xml:space="preserve">1040PAULINIA  5PL1    </v>
      </c>
      <c r="D89" s="157" t="s">
        <v>2937</v>
      </c>
      <c r="E89" s="190">
        <v>1040</v>
      </c>
      <c r="F89" s="190" t="s">
        <v>3197</v>
      </c>
      <c r="G89" s="211">
        <v>44643</v>
      </c>
      <c r="H89" s="193">
        <v>1394.3462515200001</v>
      </c>
      <c r="I89" s="193">
        <v>0</v>
      </c>
      <c r="J89" s="212">
        <v>12</v>
      </c>
      <c r="K89" s="193">
        <v>680.26</v>
      </c>
      <c r="L89" s="193">
        <v>26.1</v>
      </c>
      <c r="M89" s="212">
        <v>170</v>
      </c>
      <c r="N89" s="193">
        <v>78.300000000000011</v>
      </c>
      <c r="O89" s="269">
        <f t="shared" si="7"/>
        <v>2152.9062515200003</v>
      </c>
      <c r="P89" s="242">
        <f t="shared" si="8"/>
        <v>2446.4843767272732</v>
      </c>
      <c r="Q89">
        <v>1040</v>
      </c>
      <c r="R89" t="s">
        <v>3461</v>
      </c>
    </row>
    <row r="90" spans="1:18">
      <c r="A90" s="182" t="str">
        <f t="shared" si="5"/>
        <v>BAÚPIRACICABA1040</v>
      </c>
      <c r="B90" s="208" t="s">
        <v>121</v>
      </c>
      <c r="C90" s="197" t="str">
        <f t="shared" si="6"/>
        <v xml:space="preserve">1040PIRACICABA5PL1    </v>
      </c>
      <c r="D90" s="157" t="s">
        <v>2937</v>
      </c>
      <c r="E90" s="190">
        <v>1040</v>
      </c>
      <c r="F90" s="190" t="s">
        <v>230</v>
      </c>
      <c r="G90" s="211">
        <v>44643</v>
      </c>
      <c r="H90" s="193">
        <v>1472.5531261440001</v>
      </c>
      <c r="I90" s="193">
        <v>0</v>
      </c>
      <c r="J90" s="212">
        <v>12</v>
      </c>
      <c r="K90" s="193">
        <v>729.13</v>
      </c>
      <c r="L90" s="193">
        <v>34.700000000000003</v>
      </c>
      <c r="M90" s="212">
        <v>220</v>
      </c>
      <c r="N90" s="193">
        <v>104.10000000000001</v>
      </c>
      <c r="O90" s="269">
        <f t="shared" si="7"/>
        <v>2305.7831261440001</v>
      </c>
      <c r="P90" s="242">
        <f t="shared" si="8"/>
        <v>2620.2080978909094</v>
      </c>
      <c r="Q90">
        <v>1040</v>
      </c>
      <c r="R90" t="s">
        <v>3462</v>
      </c>
    </row>
    <row r="91" spans="1:18">
      <c r="A91" s="182" t="str">
        <f t="shared" si="5"/>
        <v>BAÚR.JANEIRO1040</v>
      </c>
      <c r="B91" s="208" t="s">
        <v>121</v>
      </c>
      <c r="C91" s="197" t="str">
        <f t="shared" si="6"/>
        <v xml:space="preserve">1040R.JANEIRO5PL1BT  </v>
      </c>
      <c r="D91" s="157" t="s">
        <v>2936</v>
      </c>
      <c r="E91" s="190">
        <v>1040</v>
      </c>
      <c r="F91" s="190" t="s">
        <v>238</v>
      </c>
      <c r="G91" s="211">
        <v>44643</v>
      </c>
      <c r="H91" s="193">
        <v>2047.378976</v>
      </c>
      <c r="I91" s="193">
        <v>0</v>
      </c>
      <c r="J91" s="212">
        <v>12</v>
      </c>
      <c r="L91" s="193">
        <v>57.4</v>
      </c>
      <c r="N91" s="193">
        <v>229.6</v>
      </c>
      <c r="O91" s="269">
        <f t="shared" si="7"/>
        <v>2276.9789759999999</v>
      </c>
      <c r="P91" s="242">
        <f t="shared" si="8"/>
        <v>2587.4761090909087</v>
      </c>
      <c r="Q91">
        <v>1040</v>
      </c>
      <c r="R91" t="s">
        <v>3463</v>
      </c>
    </row>
    <row r="92" spans="1:18">
      <c r="A92" s="182" t="str">
        <f t="shared" si="5"/>
        <v>BAÚR.JANEIRO 1040</v>
      </c>
      <c r="B92" s="208" t="s">
        <v>121</v>
      </c>
      <c r="C92" s="197" t="str">
        <f t="shared" si="6"/>
        <v xml:space="preserve">1040R.JANEIRO 5PL1    </v>
      </c>
      <c r="D92" s="157" t="s">
        <v>2937</v>
      </c>
      <c r="E92" s="190">
        <v>1040</v>
      </c>
      <c r="F92" s="190" t="s">
        <v>3198</v>
      </c>
      <c r="G92" s="211">
        <v>44643</v>
      </c>
      <c r="H92" s="193">
        <v>2551.7589710399998</v>
      </c>
      <c r="I92" s="193">
        <v>0</v>
      </c>
      <c r="J92" s="212">
        <v>12</v>
      </c>
      <c r="K92" s="193">
        <v>333.59</v>
      </c>
      <c r="L92" s="193">
        <v>58.7</v>
      </c>
      <c r="M92" s="212">
        <v>455</v>
      </c>
      <c r="N92" s="193">
        <v>176.10000000000002</v>
      </c>
      <c r="O92" s="269">
        <f t="shared" si="7"/>
        <v>3061.4489710399998</v>
      </c>
      <c r="P92" s="242">
        <f t="shared" si="8"/>
        <v>3478.9192852727269</v>
      </c>
      <c r="Q92">
        <v>1040</v>
      </c>
      <c r="R92" s="190" t="s">
        <v>3463</v>
      </c>
    </row>
    <row r="93" spans="1:18">
      <c r="A93" s="182" t="str">
        <f t="shared" si="5"/>
        <v>BAÚRIB. PRETO1040</v>
      </c>
      <c r="B93" s="208" t="s">
        <v>121</v>
      </c>
      <c r="C93" s="197" t="str">
        <f t="shared" si="6"/>
        <v xml:space="preserve">1040RIB. PRETO5PL1    </v>
      </c>
      <c r="D93" s="157" t="s">
        <v>2937</v>
      </c>
      <c r="E93" s="190">
        <v>1040</v>
      </c>
      <c r="F93" s="190" t="s">
        <v>791</v>
      </c>
      <c r="G93" s="211">
        <v>44643</v>
      </c>
      <c r="H93" s="193">
        <v>2420.9085600000003</v>
      </c>
      <c r="I93" s="193">
        <v>0</v>
      </c>
      <c r="J93" s="212">
        <v>12</v>
      </c>
      <c r="K93" s="193">
        <v>529.41</v>
      </c>
      <c r="L93" s="193">
        <v>72.400000000000006</v>
      </c>
      <c r="M93" s="212">
        <v>360</v>
      </c>
      <c r="N93" s="193">
        <v>217.20000000000002</v>
      </c>
      <c r="O93" s="269">
        <f t="shared" si="7"/>
        <v>3167.5185600000004</v>
      </c>
      <c r="P93" s="242">
        <f t="shared" si="8"/>
        <v>3599.4529090909095</v>
      </c>
      <c r="Q93">
        <v>1040</v>
      </c>
      <c r="R93" t="s">
        <v>3464</v>
      </c>
    </row>
    <row r="94" spans="1:18">
      <c r="A94" s="182" t="str">
        <f t="shared" si="5"/>
        <v>BAÚRIO CLARO 1040</v>
      </c>
      <c r="B94" s="208" t="s">
        <v>121</v>
      </c>
      <c r="C94" s="197" t="str">
        <f t="shared" si="6"/>
        <v xml:space="preserve">1040RIO CLARO 5PL1    </v>
      </c>
      <c r="D94" s="157" t="s">
        <v>2937</v>
      </c>
      <c r="E94" s="190">
        <v>1040</v>
      </c>
      <c r="F94" s="190" t="s">
        <v>3199</v>
      </c>
      <c r="G94" s="211">
        <v>44643</v>
      </c>
      <c r="H94" s="193">
        <v>1472.55555312</v>
      </c>
      <c r="I94" s="193">
        <v>0</v>
      </c>
      <c r="J94" s="212">
        <v>12</v>
      </c>
      <c r="K94" s="193">
        <v>764.15</v>
      </c>
      <c r="L94" s="193">
        <v>41.2</v>
      </c>
      <c r="M94" s="212">
        <v>220</v>
      </c>
      <c r="N94" s="193">
        <v>123.60000000000001</v>
      </c>
      <c r="O94" s="269">
        <f t="shared" si="7"/>
        <v>2360.3055531199998</v>
      </c>
      <c r="P94" s="242">
        <f t="shared" si="8"/>
        <v>2682.1654012727272</v>
      </c>
      <c r="Q94">
        <v>1040</v>
      </c>
      <c r="R94" t="s">
        <v>3465</v>
      </c>
    </row>
    <row r="95" spans="1:18">
      <c r="A95" s="182" t="str">
        <f t="shared" si="5"/>
        <v>BAÚS.B.DOESTE1040</v>
      </c>
      <c r="B95" s="208" t="s">
        <v>121</v>
      </c>
      <c r="C95" s="197" t="str">
        <f t="shared" si="6"/>
        <v xml:space="preserve">1040S.B.DOESTE5PL1BT  </v>
      </c>
      <c r="D95" s="157" t="s">
        <v>2936</v>
      </c>
      <c r="E95" s="190">
        <v>1040</v>
      </c>
      <c r="F95" s="190" t="s">
        <v>249</v>
      </c>
      <c r="G95" s="211">
        <v>44643</v>
      </c>
      <c r="H95" s="193">
        <v>1285.7354799999998</v>
      </c>
      <c r="I95" s="193">
        <v>0</v>
      </c>
      <c r="J95" s="212">
        <v>12</v>
      </c>
      <c r="L95" s="193">
        <v>32.6</v>
      </c>
      <c r="N95" s="193">
        <v>130.4</v>
      </c>
      <c r="O95" s="269">
        <f t="shared" si="7"/>
        <v>1416.1354799999999</v>
      </c>
      <c r="P95" s="242">
        <f t="shared" si="8"/>
        <v>1609.2448636363636</v>
      </c>
      <c r="Q95">
        <v>1040</v>
      </c>
      <c r="R95" t="s">
        <v>3466</v>
      </c>
    </row>
    <row r="96" spans="1:18">
      <c r="A96" s="182" t="str">
        <f t="shared" si="5"/>
        <v>BAÚS.B.DOESTE1040</v>
      </c>
      <c r="B96" s="208" t="s">
        <v>121</v>
      </c>
      <c r="C96" s="197" t="str">
        <f t="shared" si="6"/>
        <v xml:space="preserve">1040S.B.DOESTE5PL1    </v>
      </c>
      <c r="D96" s="157" t="s">
        <v>2937</v>
      </c>
      <c r="E96" s="190">
        <v>1040</v>
      </c>
      <c r="F96" s="190" t="s">
        <v>249</v>
      </c>
      <c r="G96" s="211">
        <v>44643</v>
      </c>
      <c r="H96" s="193">
        <v>1394.3462515200001</v>
      </c>
      <c r="I96" s="193">
        <v>0</v>
      </c>
      <c r="J96" s="212">
        <v>12</v>
      </c>
      <c r="K96" s="193">
        <v>662.5</v>
      </c>
      <c r="L96" s="193">
        <v>34.700000000000003</v>
      </c>
      <c r="M96" s="212">
        <v>182</v>
      </c>
      <c r="N96" s="193">
        <v>104.10000000000001</v>
      </c>
      <c r="O96" s="269">
        <f t="shared" si="7"/>
        <v>2160.9462515200003</v>
      </c>
      <c r="P96" s="242">
        <f t="shared" si="8"/>
        <v>2455.6207403636367</v>
      </c>
      <c r="Q96">
        <v>1040</v>
      </c>
      <c r="R96" s="190" t="s">
        <v>3466</v>
      </c>
    </row>
    <row r="97" spans="1:18">
      <c r="A97" s="182" t="str">
        <f t="shared" si="5"/>
        <v>BAÚS.J.CAMPOS1040</v>
      </c>
      <c r="B97" s="208" t="s">
        <v>121</v>
      </c>
      <c r="C97" s="197" t="str">
        <f t="shared" si="6"/>
        <v xml:space="preserve">1040S.J.CAMPOS5PL1    </v>
      </c>
      <c r="D97" s="157" t="s">
        <v>2937</v>
      </c>
      <c r="E97" s="190">
        <v>1040</v>
      </c>
      <c r="F97" s="190" t="s">
        <v>252</v>
      </c>
      <c r="G97" s="211">
        <v>44643</v>
      </c>
      <c r="H97" s="193">
        <v>1131.9416064</v>
      </c>
      <c r="I97" s="193">
        <v>0</v>
      </c>
      <c r="J97" s="212">
        <v>12</v>
      </c>
      <c r="K97" s="193">
        <v>644.76</v>
      </c>
      <c r="L97" s="193">
        <v>23.4</v>
      </c>
      <c r="M97" s="212">
        <v>80</v>
      </c>
      <c r="N97" s="193">
        <v>70.199999999999989</v>
      </c>
      <c r="O97" s="269">
        <f t="shared" si="7"/>
        <v>1846.9016064</v>
      </c>
      <c r="P97" s="242">
        <f t="shared" si="8"/>
        <v>2098.7518254545453</v>
      </c>
      <c r="Q97">
        <v>1040</v>
      </c>
      <c r="R97" t="s">
        <v>3467</v>
      </c>
    </row>
    <row r="98" spans="1:18">
      <c r="A98" s="182" t="str">
        <f t="shared" si="5"/>
        <v>BAÚSALTO     1040</v>
      </c>
      <c r="B98" s="208" t="s">
        <v>121</v>
      </c>
      <c r="C98" s="197" t="str">
        <f t="shared" si="6"/>
        <v xml:space="preserve">1040SALTO     5PL1    </v>
      </c>
      <c r="D98" s="157" t="s">
        <v>2937</v>
      </c>
      <c r="E98" s="190">
        <v>1040</v>
      </c>
      <c r="F98" s="190" t="s">
        <v>3201</v>
      </c>
      <c r="G98" s="211">
        <v>44643</v>
      </c>
      <c r="H98" s="193">
        <v>1200.23671104</v>
      </c>
      <c r="I98" s="193">
        <v>0</v>
      </c>
      <c r="J98" s="212">
        <v>12</v>
      </c>
      <c r="K98" s="193">
        <v>606.58000000000004</v>
      </c>
      <c r="L98" s="193">
        <v>24</v>
      </c>
      <c r="M98" s="212">
        <v>150</v>
      </c>
      <c r="N98" s="193">
        <v>72</v>
      </c>
      <c r="O98" s="269">
        <f t="shared" si="7"/>
        <v>1878.81671104</v>
      </c>
      <c r="P98" s="242">
        <f t="shared" si="8"/>
        <v>2135.0189898181816</v>
      </c>
      <c r="Q98">
        <v>1040</v>
      </c>
      <c r="R98" t="s">
        <v>3468</v>
      </c>
    </row>
    <row r="99" spans="1:18">
      <c r="A99" s="182" t="str">
        <f t="shared" si="5"/>
        <v>BAÚSAO PAULO 1040</v>
      </c>
      <c r="B99" s="208" t="s">
        <v>121</v>
      </c>
      <c r="C99" s="197" t="str">
        <f t="shared" si="6"/>
        <v xml:space="preserve">1040SAO PAULO 5PL1    </v>
      </c>
      <c r="D99" s="157" t="s">
        <v>2937</v>
      </c>
      <c r="E99" s="190">
        <v>1040</v>
      </c>
      <c r="F99" s="190" t="s">
        <v>3202</v>
      </c>
      <c r="G99" s="211">
        <v>44643</v>
      </c>
      <c r="H99" s="193">
        <v>1131.9416064</v>
      </c>
      <c r="I99" s="193">
        <v>0</v>
      </c>
      <c r="J99" s="212">
        <v>12</v>
      </c>
      <c r="K99" s="193">
        <v>333.59</v>
      </c>
      <c r="L99" s="193">
        <v>5.9</v>
      </c>
      <c r="M99" s="212">
        <v>80</v>
      </c>
      <c r="N99" s="193">
        <v>17.700000000000003</v>
      </c>
      <c r="O99" s="269">
        <f t="shared" si="7"/>
        <v>1483.2316063999999</v>
      </c>
      <c r="P99" s="242">
        <f t="shared" si="8"/>
        <v>1685.4904618181818</v>
      </c>
      <c r="Q99">
        <v>1040</v>
      </c>
      <c r="R99" t="s">
        <v>3469</v>
      </c>
    </row>
    <row r="100" spans="1:18">
      <c r="A100" s="182" t="str">
        <f t="shared" si="5"/>
        <v>BAÚSOROCABA  1040</v>
      </c>
      <c r="B100" s="208" t="s">
        <v>121</v>
      </c>
      <c r="C100" s="197" t="str">
        <f t="shared" si="6"/>
        <v xml:space="preserve">1040SOROCABA  5PL1    </v>
      </c>
      <c r="D100" s="157" t="s">
        <v>2937</v>
      </c>
      <c r="E100" s="190">
        <v>1040</v>
      </c>
      <c r="F100" s="190" t="s">
        <v>3203</v>
      </c>
      <c r="G100" s="211">
        <v>44643</v>
      </c>
      <c r="H100" s="193">
        <v>1394.3462515200001</v>
      </c>
      <c r="I100" s="193">
        <v>0</v>
      </c>
      <c r="J100" s="212">
        <v>12</v>
      </c>
      <c r="K100" s="193">
        <v>585.48</v>
      </c>
      <c r="L100" s="193">
        <v>26.9</v>
      </c>
      <c r="M100" s="212">
        <v>160</v>
      </c>
      <c r="N100" s="193">
        <v>80.699999999999989</v>
      </c>
      <c r="O100" s="269">
        <f t="shared" si="7"/>
        <v>2060.5262515200002</v>
      </c>
      <c r="P100" s="242">
        <f t="shared" si="8"/>
        <v>2341.5071040000003</v>
      </c>
      <c r="Q100">
        <v>1040</v>
      </c>
      <c r="R100" t="s">
        <v>3470</v>
      </c>
    </row>
    <row r="101" spans="1:18">
      <c r="A101" s="182" t="str">
        <f t="shared" si="5"/>
        <v>SUMARE    1040</v>
      </c>
      <c r="B101" s="208"/>
      <c r="C101" s="197" t="str">
        <f t="shared" si="6"/>
        <v>1040SUMARE    5PLIBT</v>
      </c>
      <c r="D101" s="157" t="s">
        <v>2942</v>
      </c>
      <c r="E101" s="190">
        <v>1040</v>
      </c>
      <c r="F101" s="191" t="s">
        <v>3204</v>
      </c>
      <c r="G101" s="211">
        <v>44643</v>
      </c>
      <c r="H101" s="193">
        <v>1285.7354799999998</v>
      </c>
      <c r="I101" s="193">
        <v>0</v>
      </c>
      <c r="J101" s="212">
        <v>12</v>
      </c>
      <c r="K101" s="193">
        <v>140</v>
      </c>
      <c r="M101" s="212">
        <v>162</v>
      </c>
      <c r="N101" s="193">
        <v>104.8</v>
      </c>
      <c r="O101" s="269">
        <f t="shared" si="7"/>
        <v>1530.5354799999998</v>
      </c>
      <c r="P101" s="242">
        <f t="shared" si="8"/>
        <v>1739.2448636363633</v>
      </c>
      <c r="Q101">
        <v>1040</v>
      </c>
      <c r="R101" t="s">
        <v>3471</v>
      </c>
    </row>
    <row r="102" spans="1:18">
      <c r="A102" s="182" t="str">
        <f t="shared" si="5"/>
        <v>BAÚSUMARE    1040</v>
      </c>
      <c r="B102" s="208" t="s">
        <v>121</v>
      </c>
      <c r="C102" s="197" t="str">
        <f t="shared" si="6"/>
        <v xml:space="preserve">1040SUMARE    5PL1    </v>
      </c>
      <c r="D102" s="157" t="s">
        <v>2937</v>
      </c>
      <c r="E102" s="190">
        <v>1040</v>
      </c>
      <c r="F102" s="191" t="s">
        <v>3204</v>
      </c>
      <c r="G102" s="211">
        <v>44643</v>
      </c>
      <c r="H102" s="193">
        <v>1394.3462515200001</v>
      </c>
      <c r="I102" s="193">
        <v>0</v>
      </c>
      <c r="J102" s="212">
        <v>12</v>
      </c>
      <c r="K102" s="193">
        <v>618.04999999999995</v>
      </c>
      <c r="L102" s="193">
        <v>26.1</v>
      </c>
      <c r="M102" s="212">
        <v>162</v>
      </c>
      <c r="N102" s="193">
        <v>78.300000000000011</v>
      </c>
      <c r="O102" s="269">
        <f t="shared" si="7"/>
        <v>2090.6962515200003</v>
      </c>
      <c r="P102" s="242">
        <f t="shared" si="8"/>
        <v>2375.7911949090912</v>
      </c>
      <c r="Q102">
        <v>1040</v>
      </c>
      <c r="R102" s="190" t="s">
        <v>3471</v>
      </c>
    </row>
    <row r="103" spans="1:18">
      <c r="A103" s="182" t="str">
        <f t="shared" si="5"/>
        <v>BAÚTAQUARITINGA1040</v>
      </c>
      <c r="B103" s="208" t="s">
        <v>121</v>
      </c>
      <c r="C103" s="197" t="str">
        <f t="shared" si="6"/>
        <v xml:space="preserve">1040TAQUARITINGA5PL1    </v>
      </c>
      <c r="D103" s="157" t="s">
        <v>2937</v>
      </c>
      <c r="E103" s="190">
        <v>1040</v>
      </c>
      <c r="F103" s="190" t="s">
        <v>2943</v>
      </c>
      <c r="G103" s="211">
        <v>44643</v>
      </c>
      <c r="H103" s="193">
        <v>2225.8859911488003</v>
      </c>
      <c r="I103" s="193">
        <v>0</v>
      </c>
      <c r="J103" s="212">
        <v>12</v>
      </c>
      <c r="K103" s="193">
        <v>184.68</v>
      </c>
      <c r="L103" s="193">
        <v>71.67</v>
      </c>
      <c r="M103" s="212">
        <v>386</v>
      </c>
      <c r="N103" s="193">
        <v>215.01</v>
      </c>
      <c r="O103" s="269">
        <f t="shared" si="7"/>
        <v>2625.5759911488003</v>
      </c>
      <c r="P103" s="242">
        <f t="shared" si="8"/>
        <v>2983.6090808509093</v>
      </c>
      <c r="Q103">
        <v>1040</v>
      </c>
      <c r="R103" t="s">
        <v>3472</v>
      </c>
    </row>
    <row r="104" spans="1:18">
      <c r="A104" s="182" t="str">
        <f t="shared" si="5"/>
        <v>BAÚTATUI     1040</v>
      </c>
      <c r="B104" s="208" t="s">
        <v>121</v>
      </c>
      <c r="C104" s="197" t="str">
        <f t="shared" si="6"/>
        <v xml:space="preserve">1040TATUI     5PL1    </v>
      </c>
      <c r="D104" s="157" t="s">
        <v>2937</v>
      </c>
      <c r="E104" s="190">
        <v>1040</v>
      </c>
      <c r="F104" s="190" t="s">
        <v>3205</v>
      </c>
      <c r="G104" s="211">
        <v>44643</v>
      </c>
      <c r="H104" s="193">
        <v>1472.55555312</v>
      </c>
      <c r="I104" s="193">
        <v>0</v>
      </c>
      <c r="J104" s="212">
        <v>12</v>
      </c>
      <c r="K104" s="193">
        <v>184.68</v>
      </c>
      <c r="L104" s="193">
        <v>30.1</v>
      </c>
      <c r="M104" s="212">
        <v>210</v>
      </c>
      <c r="N104" s="193">
        <v>90.300000000000011</v>
      </c>
      <c r="O104" s="269">
        <f t="shared" si="7"/>
        <v>1747.53555312</v>
      </c>
      <c r="P104" s="242">
        <f t="shared" si="8"/>
        <v>1985.8358558181819</v>
      </c>
      <c r="Q104">
        <v>1040</v>
      </c>
      <c r="R104" t="s">
        <v>3475</v>
      </c>
    </row>
    <row r="105" spans="1:18">
      <c r="A105" s="182" t="str">
        <f t="shared" si="5"/>
        <v>BAÚTAUBATE1040</v>
      </c>
      <c r="B105" s="208" t="s">
        <v>121</v>
      </c>
      <c r="C105" s="197" t="str">
        <f t="shared" si="6"/>
        <v xml:space="preserve">1040TAUBATE5PL1BT  </v>
      </c>
      <c r="D105" s="157" t="s">
        <v>2936</v>
      </c>
      <c r="E105" s="190">
        <v>1040</v>
      </c>
      <c r="F105" s="190" t="s">
        <v>17</v>
      </c>
      <c r="G105" s="211">
        <v>44643</v>
      </c>
      <c r="H105" s="193">
        <v>1109.397696</v>
      </c>
      <c r="I105" s="193">
        <v>0</v>
      </c>
      <c r="J105" s="212">
        <v>12</v>
      </c>
      <c r="K105" s="193">
        <v>260</v>
      </c>
      <c r="L105" s="193">
        <v>30.1</v>
      </c>
      <c r="N105" s="193">
        <v>90.300000000000011</v>
      </c>
      <c r="O105" s="269">
        <f t="shared" si="7"/>
        <v>1459.697696</v>
      </c>
      <c r="P105" s="242">
        <f t="shared" si="8"/>
        <v>1658.7473818181818</v>
      </c>
      <c r="Q105">
        <v>1040</v>
      </c>
      <c r="R105" t="s">
        <v>3474</v>
      </c>
    </row>
    <row r="106" spans="1:18">
      <c r="A106" s="182" t="str">
        <f t="shared" si="5"/>
        <v>BAÚTAUBATE   1040</v>
      </c>
      <c r="B106" s="208" t="s">
        <v>121</v>
      </c>
      <c r="C106" s="197" t="str">
        <f t="shared" si="6"/>
        <v xml:space="preserve">1040TAUBATE   5PL1    </v>
      </c>
      <c r="D106" s="157" t="s">
        <v>2937</v>
      </c>
      <c r="E106" s="190">
        <v>1040</v>
      </c>
      <c r="F106" s="191" t="s">
        <v>3206</v>
      </c>
      <c r="G106" s="211">
        <v>44643</v>
      </c>
      <c r="H106" s="193">
        <v>1220.05297008</v>
      </c>
      <c r="I106" s="193">
        <v>0</v>
      </c>
      <c r="J106" s="212">
        <v>12</v>
      </c>
      <c r="K106" s="193">
        <v>729</v>
      </c>
      <c r="L106" s="193">
        <v>27.6</v>
      </c>
      <c r="M106" s="212">
        <v>120</v>
      </c>
      <c r="N106" s="193">
        <v>82.800000000000011</v>
      </c>
      <c r="O106" s="269">
        <f t="shared" si="7"/>
        <v>2031.85297008</v>
      </c>
      <c r="P106" s="242">
        <f t="shared" si="8"/>
        <v>2308.9238296363637</v>
      </c>
      <c r="Q106">
        <v>1040</v>
      </c>
      <c r="R106" t="s">
        <v>3474</v>
      </c>
    </row>
    <row r="107" spans="1:18">
      <c r="A107" s="182" t="str">
        <f t="shared" si="5"/>
        <v>BAÚTAUBATE   1040</v>
      </c>
      <c r="B107" s="208" t="s">
        <v>121</v>
      </c>
      <c r="C107" s="197" t="str">
        <f t="shared" si="6"/>
        <v>1040TAUBATE   5PL1SUZA</v>
      </c>
      <c r="D107" s="157" t="s">
        <v>841</v>
      </c>
      <c r="E107" s="190">
        <v>1040</v>
      </c>
      <c r="F107" s="191" t="s">
        <v>3206</v>
      </c>
      <c r="G107" s="211">
        <v>44643</v>
      </c>
      <c r="H107" s="193">
        <v>1197.1283840000001</v>
      </c>
      <c r="I107" s="193">
        <v>0</v>
      </c>
      <c r="J107" s="212">
        <v>12</v>
      </c>
      <c r="K107" s="193">
        <v>350</v>
      </c>
      <c r="L107" s="193">
        <v>15</v>
      </c>
      <c r="M107" s="212">
        <v>120</v>
      </c>
      <c r="N107" s="193">
        <v>45</v>
      </c>
      <c r="O107" s="269">
        <f t="shared" si="7"/>
        <v>1592.1283840000001</v>
      </c>
      <c r="P107" s="242">
        <f t="shared" si="8"/>
        <v>1809.2368000000001</v>
      </c>
      <c r="Q107">
        <v>1040</v>
      </c>
      <c r="R107" s="190" t="s">
        <v>3474</v>
      </c>
    </row>
    <row r="108" spans="1:18">
      <c r="A108" s="182" t="str">
        <f t="shared" si="5"/>
        <v>CARRETATAUBATE   1040</v>
      </c>
      <c r="B108" s="208" t="s">
        <v>122</v>
      </c>
      <c r="C108" s="197" t="str">
        <f t="shared" si="6"/>
        <v>1040TAUBATE   5PL2SUZA</v>
      </c>
      <c r="D108" s="157" t="s">
        <v>764</v>
      </c>
      <c r="E108" s="190">
        <v>1040</v>
      </c>
      <c r="F108" s="191" t="s">
        <v>3206</v>
      </c>
      <c r="G108" s="211">
        <v>44643</v>
      </c>
      <c r="H108" s="193">
        <v>1553.2646400000001</v>
      </c>
      <c r="I108" s="193">
        <v>0</v>
      </c>
      <c r="J108" s="212">
        <v>12</v>
      </c>
      <c r="K108" s="193">
        <v>0</v>
      </c>
      <c r="L108" s="193">
        <v>15</v>
      </c>
      <c r="M108" s="212">
        <v>120</v>
      </c>
      <c r="N108" s="193">
        <v>75</v>
      </c>
      <c r="O108" s="269">
        <f t="shared" si="7"/>
        <v>1628.2646400000001</v>
      </c>
      <c r="P108" s="242">
        <f t="shared" si="8"/>
        <v>1850.3007272727273</v>
      </c>
      <c r="Q108">
        <v>1040</v>
      </c>
      <c r="R108" s="190" t="s">
        <v>3474</v>
      </c>
    </row>
    <row r="109" spans="1:18">
      <c r="A109" s="182" t="str">
        <f t="shared" si="5"/>
        <v>BAÚTELEM BORB1040</v>
      </c>
      <c r="B109" s="208" t="s">
        <v>121</v>
      </c>
      <c r="C109" s="197" t="str">
        <f t="shared" si="6"/>
        <v xml:space="preserve">1040TELEM BORB5PL1ENDR    </v>
      </c>
      <c r="D109" s="157" t="s">
        <v>2941</v>
      </c>
      <c r="E109" s="190">
        <v>1040</v>
      </c>
      <c r="F109" s="190" t="s">
        <v>266</v>
      </c>
      <c r="G109" s="211">
        <v>44643</v>
      </c>
      <c r="H109" s="193">
        <v>4077.3196800000001</v>
      </c>
      <c r="I109" s="193">
        <v>0</v>
      </c>
      <c r="J109" s="212">
        <v>0</v>
      </c>
      <c r="K109" s="193">
        <v>0</v>
      </c>
      <c r="L109" s="193">
        <v>0</v>
      </c>
      <c r="M109" s="212">
        <v>615</v>
      </c>
      <c r="N109" s="193">
        <v>0</v>
      </c>
      <c r="O109" s="269">
        <f t="shared" si="7"/>
        <v>4077.3196800000001</v>
      </c>
      <c r="P109" s="242">
        <f t="shared" si="8"/>
        <v>4077.3196800000001</v>
      </c>
      <c r="Q109">
        <v>1040</v>
      </c>
      <c r="R109" t="s">
        <v>3476</v>
      </c>
    </row>
    <row r="110" spans="1:18">
      <c r="A110" s="182" t="str">
        <f t="shared" si="5"/>
        <v>BAÚTREMEMBE  1040</v>
      </c>
      <c r="B110" s="208" t="s">
        <v>121</v>
      </c>
      <c r="C110" s="197" t="str">
        <f t="shared" si="6"/>
        <v xml:space="preserve">1040TREMEMBE  5PL1    </v>
      </c>
      <c r="D110" s="157" t="s">
        <v>2937</v>
      </c>
      <c r="E110" s="190">
        <v>1040</v>
      </c>
      <c r="F110" s="190" t="s">
        <v>3207</v>
      </c>
      <c r="G110" s="211">
        <v>44643</v>
      </c>
      <c r="H110" s="193">
        <v>1220.05297008</v>
      </c>
      <c r="I110" s="193">
        <v>0</v>
      </c>
      <c r="J110" s="212">
        <v>12</v>
      </c>
      <c r="K110" s="193">
        <v>768.53</v>
      </c>
      <c r="L110" s="193">
        <v>27.6</v>
      </c>
      <c r="M110" s="212">
        <v>130</v>
      </c>
      <c r="N110" s="193">
        <v>82.800000000000011</v>
      </c>
      <c r="O110" s="269">
        <f t="shared" si="7"/>
        <v>2071.3829700799997</v>
      </c>
      <c r="P110" s="242">
        <f t="shared" si="8"/>
        <v>2353.8442841818178</v>
      </c>
      <c r="Q110">
        <v>1040</v>
      </c>
      <c r="R110" t="s">
        <v>3477</v>
      </c>
    </row>
    <row r="111" spans="1:18">
      <c r="A111" s="182" t="str">
        <f t="shared" si="5"/>
        <v>BAÚUBERLANDIA1040</v>
      </c>
      <c r="B111" s="208" t="s">
        <v>121</v>
      </c>
      <c r="C111" s="197" t="str">
        <f t="shared" si="6"/>
        <v xml:space="preserve">1040UBERLANDIA5PL1    </v>
      </c>
      <c r="D111" s="157" t="s">
        <v>2937</v>
      </c>
      <c r="E111" s="190">
        <v>1040</v>
      </c>
      <c r="F111" s="190" t="s">
        <v>33</v>
      </c>
      <c r="G111" s="211">
        <v>44643</v>
      </c>
      <c r="H111" s="193">
        <v>3388.6215544320003</v>
      </c>
      <c r="I111" s="193">
        <v>0</v>
      </c>
      <c r="J111" s="212">
        <v>12</v>
      </c>
      <c r="K111" s="193">
        <v>184.68</v>
      </c>
      <c r="L111" s="193">
        <v>104.33</v>
      </c>
      <c r="M111" s="212">
        <v>640</v>
      </c>
      <c r="N111" s="193">
        <v>312.99</v>
      </c>
      <c r="O111" s="269">
        <f t="shared" si="7"/>
        <v>3886.2915544320003</v>
      </c>
      <c r="P111" s="242">
        <f t="shared" si="8"/>
        <v>4416.2404027636367</v>
      </c>
      <c r="Q111">
        <v>1040</v>
      </c>
      <c r="R111" s="190" t="s">
        <v>3478</v>
      </c>
    </row>
    <row r="112" spans="1:18">
      <c r="A112" s="182" t="str">
        <f t="shared" si="5"/>
        <v>BAÚV GDE PAUL1040</v>
      </c>
      <c r="B112" s="208" t="s">
        <v>121</v>
      </c>
      <c r="C112" s="197" t="str">
        <f t="shared" si="6"/>
        <v>1040V GDE PAUL5PL1BT</v>
      </c>
      <c r="D112" s="157" t="s">
        <v>884</v>
      </c>
      <c r="E112" s="190">
        <v>1040</v>
      </c>
      <c r="F112" s="190" t="s">
        <v>804</v>
      </c>
      <c r="G112" s="211">
        <v>44643</v>
      </c>
      <c r="H112" s="193">
        <v>1109.3752239999999</v>
      </c>
      <c r="I112" s="193">
        <v>0</v>
      </c>
      <c r="J112" s="212">
        <v>12</v>
      </c>
      <c r="K112" s="193">
        <v>140</v>
      </c>
      <c r="L112" s="193">
        <v>16.75</v>
      </c>
      <c r="M112" s="212">
        <v>125</v>
      </c>
      <c r="N112" s="193">
        <v>50.25</v>
      </c>
      <c r="O112" s="269">
        <f t="shared" si="7"/>
        <v>1299.6252239999999</v>
      </c>
      <c r="P112" s="242">
        <f t="shared" si="8"/>
        <v>1476.8468454545452</v>
      </c>
      <c r="Q112">
        <v>1040</v>
      </c>
      <c r="R112" s="190" t="s">
        <v>3490</v>
      </c>
    </row>
    <row r="113" spans="1:18">
      <c r="A113" s="182" t="str">
        <f t="shared" si="5"/>
        <v>BAÚVALINHOS  1040</v>
      </c>
      <c r="B113" s="208" t="s">
        <v>121</v>
      </c>
      <c r="C113" s="197" t="str">
        <f t="shared" si="6"/>
        <v xml:space="preserve">1040VALINHOS  5PL1    </v>
      </c>
      <c r="D113" s="157" t="s">
        <v>2937</v>
      </c>
      <c r="E113" s="190">
        <v>1040</v>
      </c>
      <c r="F113" s="190" t="s">
        <v>2794</v>
      </c>
      <c r="G113" s="211">
        <v>44643</v>
      </c>
      <c r="H113" s="193">
        <v>1220.05297008</v>
      </c>
      <c r="I113" s="193">
        <v>0</v>
      </c>
      <c r="J113" s="212">
        <v>12</v>
      </c>
      <c r="K113" s="193">
        <v>184.68</v>
      </c>
      <c r="L113" s="193">
        <v>26.1</v>
      </c>
      <c r="M113" s="212">
        <v>140</v>
      </c>
      <c r="N113" s="193">
        <v>78.300000000000011</v>
      </c>
      <c r="O113" s="269">
        <f t="shared" si="7"/>
        <v>1483.03297008</v>
      </c>
      <c r="P113" s="242">
        <f t="shared" si="8"/>
        <v>1685.2647387272727</v>
      </c>
      <c r="Q113">
        <v>1040</v>
      </c>
      <c r="R113" s="190" t="s">
        <v>3479</v>
      </c>
    </row>
    <row r="114" spans="1:18">
      <c r="A114" s="182" t="str">
        <f t="shared" si="5"/>
        <v>BAÚVESPASIANO1040</v>
      </c>
      <c r="B114" s="208" t="s">
        <v>121</v>
      </c>
      <c r="C114" s="197" t="str">
        <f t="shared" si="6"/>
        <v xml:space="preserve">1040VESPASIANO5PL1    </v>
      </c>
      <c r="D114" s="157" t="s">
        <v>2937</v>
      </c>
      <c r="E114" s="190">
        <v>1040</v>
      </c>
      <c r="F114" s="190" t="s">
        <v>273</v>
      </c>
      <c r="G114" s="211">
        <v>44643</v>
      </c>
      <c r="H114" s="193">
        <v>3478.1478451200001</v>
      </c>
      <c r="I114" s="193">
        <v>0</v>
      </c>
      <c r="J114" s="212">
        <v>12</v>
      </c>
      <c r="K114" s="193">
        <v>470.59</v>
      </c>
      <c r="L114" s="193">
        <v>25.7</v>
      </c>
      <c r="M114" s="212">
        <v>650</v>
      </c>
      <c r="N114" s="193">
        <v>77.099999999999994</v>
      </c>
      <c r="O114" s="269">
        <f t="shared" si="7"/>
        <v>4025.8378451200001</v>
      </c>
      <c r="P114" s="242">
        <f t="shared" si="8"/>
        <v>4574.8157330909089</v>
      </c>
      <c r="Q114">
        <v>1040</v>
      </c>
      <c r="R114" s="190" t="s">
        <v>3480</v>
      </c>
    </row>
    <row r="115" spans="1:18">
      <c r="A115" s="182" t="str">
        <f t="shared" si="5"/>
        <v>BAÚVINHEDO   1040</v>
      </c>
      <c r="B115" s="208" t="s">
        <v>121</v>
      </c>
      <c r="C115" s="197" t="str">
        <f t="shared" si="6"/>
        <v>1040VINHEDO   5PL1BT</v>
      </c>
      <c r="D115" s="157" t="s">
        <v>884</v>
      </c>
      <c r="E115" s="190">
        <v>1040</v>
      </c>
      <c r="F115" s="190" t="s">
        <v>3209</v>
      </c>
      <c r="G115" s="211">
        <v>44643</v>
      </c>
      <c r="H115" s="193">
        <v>1456.9159400000001</v>
      </c>
      <c r="I115" s="193">
        <v>0</v>
      </c>
      <c r="J115" s="212">
        <v>12</v>
      </c>
      <c r="K115" s="193">
        <v>140</v>
      </c>
      <c r="L115" s="193">
        <v>36.25</v>
      </c>
      <c r="M115" s="212">
        <v>175</v>
      </c>
      <c r="N115" s="193">
        <v>108.75</v>
      </c>
      <c r="O115" s="269">
        <f t="shared" si="7"/>
        <v>1705.6659400000001</v>
      </c>
      <c r="P115" s="242">
        <f t="shared" si="8"/>
        <v>1938.25675</v>
      </c>
      <c r="Q115">
        <v>1040</v>
      </c>
      <c r="R115" s="190" t="s">
        <v>3491</v>
      </c>
    </row>
    <row r="116" spans="1:18">
      <c r="A116" s="182" t="str">
        <f t="shared" si="5"/>
        <v>CARRETACACAPAVA  1040</v>
      </c>
      <c r="B116" s="208" t="s">
        <v>122</v>
      </c>
      <c r="C116" s="197" t="str">
        <f t="shared" si="6"/>
        <v>1040CACAPAVA  5PL2SUZA</v>
      </c>
      <c r="D116" s="157" t="s">
        <v>764</v>
      </c>
      <c r="E116" s="190">
        <v>1040</v>
      </c>
      <c r="F116" s="190" t="s">
        <v>3154</v>
      </c>
      <c r="G116" s="211">
        <v>44643</v>
      </c>
      <c r="H116" s="193">
        <v>1334.8367999999998</v>
      </c>
      <c r="I116" s="193">
        <v>0</v>
      </c>
      <c r="J116" s="212">
        <v>12</v>
      </c>
      <c r="K116" s="193">
        <v>600</v>
      </c>
      <c r="L116" s="193">
        <v>13.1</v>
      </c>
      <c r="M116" s="212">
        <v>100</v>
      </c>
      <c r="N116" s="193">
        <v>65.5</v>
      </c>
      <c r="O116" s="269">
        <f t="shared" si="7"/>
        <v>2000.3367999999998</v>
      </c>
      <c r="P116" s="242">
        <f t="shared" si="8"/>
        <v>2273.1099999999997</v>
      </c>
      <c r="Q116">
        <v>1040</v>
      </c>
      <c r="R116" s="190" t="s">
        <v>3410</v>
      </c>
    </row>
    <row r="117" spans="1:18">
      <c r="A117" s="182" t="str">
        <f t="shared" si="5"/>
        <v>CARRETAITUVERAVA 1040</v>
      </c>
      <c r="B117" s="208" t="s">
        <v>122</v>
      </c>
      <c r="C117" s="197" t="str">
        <f t="shared" si="6"/>
        <v>1040ITUVERAVA 5PL2SUZA</v>
      </c>
      <c r="D117" s="157" t="s">
        <v>764</v>
      </c>
      <c r="E117" s="190">
        <v>1040</v>
      </c>
      <c r="F117" s="190" t="s">
        <v>3212</v>
      </c>
      <c r="G117" s="211">
        <v>44643</v>
      </c>
      <c r="H117" s="193">
        <v>4392.5793679999997</v>
      </c>
      <c r="I117" s="193">
        <v>0</v>
      </c>
      <c r="J117" s="212">
        <v>12</v>
      </c>
      <c r="K117" s="193">
        <v>350</v>
      </c>
      <c r="L117" s="193">
        <v>94.5</v>
      </c>
      <c r="M117" s="212">
        <v>455</v>
      </c>
      <c r="N117" s="193">
        <v>472.5</v>
      </c>
      <c r="O117" s="269">
        <f t="shared" si="7"/>
        <v>5215.0793679999997</v>
      </c>
      <c r="P117" s="242">
        <f t="shared" si="8"/>
        <v>5926.2265545454538</v>
      </c>
      <c r="Q117">
        <v>1040</v>
      </c>
      <c r="R117" s="190" t="s">
        <v>3492</v>
      </c>
    </row>
    <row r="118" spans="1:18">
      <c r="A118" s="182" t="str">
        <f t="shared" si="5"/>
        <v>BAÚJAGUARIUNA1040</v>
      </c>
      <c r="B118" s="208" t="s">
        <v>121</v>
      </c>
      <c r="C118" s="197" t="str">
        <f t="shared" si="6"/>
        <v>1040JAGUARIUNA5PL1SUZA</v>
      </c>
      <c r="D118" s="157" t="s">
        <v>841</v>
      </c>
      <c r="E118" s="190">
        <v>1040</v>
      </c>
      <c r="F118" s="190" t="s">
        <v>72</v>
      </c>
      <c r="G118" s="211">
        <v>44643</v>
      </c>
      <c r="H118" s="193">
        <v>1873.1760319999999</v>
      </c>
      <c r="I118" s="193">
        <v>0</v>
      </c>
      <c r="J118" s="212">
        <v>12</v>
      </c>
      <c r="K118" s="193">
        <v>350</v>
      </c>
      <c r="L118" s="193">
        <v>42</v>
      </c>
      <c r="M118" s="212">
        <v>181</v>
      </c>
      <c r="N118" s="193">
        <v>126</v>
      </c>
      <c r="O118" s="269">
        <f t="shared" si="7"/>
        <v>2349.1760319999999</v>
      </c>
      <c r="P118" s="242">
        <f t="shared" si="8"/>
        <v>2669.5182181818182</v>
      </c>
      <c r="Q118">
        <v>1040</v>
      </c>
      <c r="R118" s="190" t="s">
        <v>3436</v>
      </c>
    </row>
    <row r="119" spans="1:18">
      <c r="A119" s="182" t="str">
        <f t="shared" si="5"/>
        <v>BAÚMATAO     1040</v>
      </c>
      <c r="B119" s="208" t="s">
        <v>121</v>
      </c>
      <c r="C119" s="197" t="str">
        <f t="shared" si="6"/>
        <v xml:space="preserve">1040MATAO     5PL1SUZA    </v>
      </c>
      <c r="D119" s="157" t="s">
        <v>2940</v>
      </c>
      <c r="E119" s="190">
        <v>1040</v>
      </c>
      <c r="F119" s="190" t="s">
        <v>3189</v>
      </c>
      <c r="G119" s="211">
        <v>44643</v>
      </c>
      <c r="H119" s="193">
        <v>2360.470116</v>
      </c>
      <c r="I119" s="193">
        <v>0</v>
      </c>
      <c r="J119" s="212">
        <v>12</v>
      </c>
      <c r="K119" s="193">
        <v>476.28</v>
      </c>
      <c r="L119" s="193">
        <v>77.2</v>
      </c>
      <c r="M119" s="212">
        <v>360</v>
      </c>
      <c r="N119" s="193">
        <v>231.60000000000002</v>
      </c>
      <c r="O119" s="269">
        <f t="shared" si="7"/>
        <v>3068.3501160000001</v>
      </c>
      <c r="P119" s="242">
        <f t="shared" si="8"/>
        <v>3486.7614954545456</v>
      </c>
      <c r="Q119">
        <v>1040</v>
      </c>
      <c r="R119" s="190" t="s">
        <v>3451</v>
      </c>
    </row>
    <row r="120" spans="1:18">
      <c r="A120" s="182" t="str">
        <f t="shared" si="5"/>
        <v>BAÚSAO ROQUE 1040</v>
      </c>
      <c r="B120" s="208" t="s">
        <v>121</v>
      </c>
      <c r="C120" s="197" t="str">
        <f t="shared" si="6"/>
        <v xml:space="preserve">1040SAO ROQUE 5PL1    </v>
      </c>
      <c r="D120" s="157" t="s">
        <v>2937</v>
      </c>
      <c r="E120" s="190">
        <v>1040</v>
      </c>
      <c r="F120" s="190" t="s">
        <v>836</v>
      </c>
      <c r="G120" s="211">
        <v>44643</v>
      </c>
      <c r="H120" s="193">
        <v>1220.05297008</v>
      </c>
      <c r="I120" s="193">
        <v>0</v>
      </c>
      <c r="J120" s="212">
        <v>12</v>
      </c>
      <c r="K120" s="193">
        <v>583.19000000000005</v>
      </c>
      <c r="L120" s="193">
        <v>20.100000000000001</v>
      </c>
      <c r="M120" s="212">
        <v>114</v>
      </c>
      <c r="N120" s="193">
        <v>60.300000000000004</v>
      </c>
      <c r="O120" s="269">
        <f t="shared" si="7"/>
        <v>1863.54297008</v>
      </c>
      <c r="P120" s="242">
        <f t="shared" si="8"/>
        <v>2117.6624660000002</v>
      </c>
      <c r="Q120">
        <v>1040</v>
      </c>
      <c r="R120" t="s">
        <v>3518</v>
      </c>
    </row>
    <row r="121" spans="1:18">
      <c r="A121" s="182" t="str">
        <f t="shared" si="5"/>
        <v>BAÚSAO ROQUE 1040</v>
      </c>
      <c r="B121" s="208" t="s">
        <v>121</v>
      </c>
      <c r="C121" s="197" t="str">
        <f t="shared" si="6"/>
        <v xml:space="preserve">1040SAO ROQUE 5PL1SUZA    </v>
      </c>
      <c r="D121" s="157" t="s">
        <v>2940</v>
      </c>
      <c r="E121" s="190">
        <v>1040</v>
      </c>
      <c r="F121" s="190" t="s">
        <v>836</v>
      </c>
      <c r="G121" s="211">
        <v>44643</v>
      </c>
      <c r="H121" s="193">
        <v>1214.1284519999999</v>
      </c>
      <c r="I121" s="193">
        <v>0</v>
      </c>
      <c r="J121" s="212">
        <v>12</v>
      </c>
      <c r="K121" s="193">
        <v>350</v>
      </c>
      <c r="L121" s="193">
        <v>21.8</v>
      </c>
      <c r="M121" s="212">
        <v>114</v>
      </c>
      <c r="N121" s="193">
        <v>65.400000000000006</v>
      </c>
      <c r="O121" s="269">
        <f t="shared" si="7"/>
        <v>1629.528452</v>
      </c>
      <c r="P121" s="242">
        <f t="shared" si="8"/>
        <v>1851.7368772727273</v>
      </c>
      <c r="Q121">
        <v>1040</v>
      </c>
      <c r="R121" s="190" t="s">
        <v>3518</v>
      </c>
    </row>
    <row r="122" spans="1:18">
      <c r="A122" s="182" t="str">
        <f t="shared" si="5"/>
        <v>BAÚSUZANO    1040</v>
      </c>
      <c r="B122" s="208" t="s">
        <v>121</v>
      </c>
      <c r="C122" s="197" t="str">
        <f t="shared" si="6"/>
        <v xml:space="preserve">1040SUZANO    5PL1    </v>
      </c>
      <c r="D122" s="157" t="s">
        <v>2937</v>
      </c>
      <c r="E122" s="190">
        <v>1040</v>
      </c>
      <c r="F122" s="190" t="s">
        <v>3213</v>
      </c>
      <c r="G122" s="211">
        <v>44643</v>
      </c>
      <c r="H122" s="193">
        <v>1131.9416064</v>
      </c>
      <c r="I122" s="193">
        <v>0</v>
      </c>
      <c r="J122" s="212">
        <v>12</v>
      </c>
      <c r="K122" s="193">
        <v>184.68</v>
      </c>
      <c r="L122" s="193">
        <v>5.9</v>
      </c>
      <c r="M122" s="212">
        <v>50</v>
      </c>
      <c r="N122" s="193">
        <v>17.700000000000003</v>
      </c>
      <c r="O122" s="269">
        <f t="shared" si="7"/>
        <v>1334.3216063999998</v>
      </c>
      <c r="P122" s="242">
        <f t="shared" si="8"/>
        <v>1516.2745527272725</v>
      </c>
      <c r="Q122">
        <v>1040</v>
      </c>
      <c r="R122" s="190" t="s">
        <v>117</v>
      </c>
    </row>
    <row r="123" spans="1:18">
      <c r="A123" s="182" t="str">
        <f t="shared" si="5"/>
        <v>CARRETASUZANO    1040</v>
      </c>
      <c r="B123" s="208" t="s">
        <v>122</v>
      </c>
      <c r="C123" s="197" t="str">
        <f t="shared" si="6"/>
        <v xml:space="preserve">1040SUZANO    5PL2    </v>
      </c>
      <c r="D123" s="157" t="s">
        <v>2945</v>
      </c>
      <c r="E123" s="190">
        <v>1040</v>
      </c>
      <c r="F123" s="190" t="s">
        <v>3213</v>
      </c>
      <c r="G123" s="211">
        <v>44643</v>
      </c>
      <c r="H123" s="193">
        <v>1641.6915105599999</v>
      </c>
      <c r="I123" s="193">
        <v>0</v>
      </c>
      <c r="J123" s="212">
        <v>12</v>
      </c>
      <c r="K123" s="193">
        <v>427.43</v>
      </c>
      <c r="L123" s="193">
        <v>0</v>
      </c>
      <c r="M123" s="212">
        <v>50</v>
      </c>
      <c r="N123" s="193">
        <v>0</v>
      </c>
      <c r="O123" s="269">
        <f t="shared" si="7"/>
        <v>2069.1215105599999</v>
      </c>
      <c r="P123" s="242">
        <f t="shared" si="8"/>
        <v>2351.2744438181817</v>
      </c>
      <c r="Q123">
        <v>1040</v>
      </c>
      <c r="R123" s="190" t="s">
        <v>117</v>
      </c>
    </row>
    <row r="124" spans="1:18">
      <c r="A124" s="182" t="str">
        <f t="shared" si="5"/>
        <v>BAÚARUJA     1040</v>
      </c>
      <c r="B124" s="208" t="s">
        <v>121</v>
      </c>
      <c r="C124" s="197" t="str">
        <f t="shared" si="6"/>
        <v xml:space="preserve">1040ARUJA     5PL1BT  </v>
      </c>
      <c r="D124" s="157" t="s">
        <v>2936</v>
      </c>
      <c r="E124" s="190">
        <v>1040</v>
      </c>
      <c r="F124" s="190" t="s">
        <v>3214</v>
      </c>
      <c r="G124" s="211">
        <v>44643</v>
      </c>
      <c r="H124" s="193">
        <v>640.87896799999999</v>
      </c>
      <c r="I124" s="193">
        <v>0.08</v>
      </c>
      <c r="J124" s="212">
        <v>12</v>
      </c>
      <c r="K124" s="193">
        <v>140</v>
      </c>
      <c r="L124" s="193">
        <v>9.33</v>
      </c>
      <c r="M124" s="212">
        <v>28</v>
      </c>
      <c r="N124" s="193">
        <v>27.990000000000002</v>
      </c>
      <c r="O124" s="269">
        <f t="shared" si="7"/>
        <v>808.94896800000004</v>
      </c>
      <c r="P124" s="242">
        <f t="shared" si="8"/>
        <v>919.26019090909097</v>
      </c>
      <c r="Q124">
        <v>1040</v>
      </c>
      <c r="R124" s="190" t="s">
        <v>3493</v>
      </c>
    </row>
    <row r="125" spans="1:18">
      <c r="A125" s="182" t="str">
        <f t="shared" si="5"/>
        <v>BAÚBARUERI   1040</v>
      </c>
      <c r="B125" s="208" t="s">
        <v>121</v>
      </c>
      <c r="C125" s="197" t="str">
        <f t="shared" si="6"/>
        <v xml:space="preserve">1040BARUERI   5PL1BT  </v>
      </c>
      <c r="D125" s="157" t="s">
        <v>2936</v>
      </c>
      <c r="E125" s="190">
        <v>1040</v>
      </c>
      <c r="F125" s="190" t="s">
        <v>3152</v>
      </c>
      <c r="G125" s="211">
        <v>44643</v>
      </c>
      <c r="H125" s="193">
        <v>1109.3864599999999</v>
      </c>
      <c r="I125" s="193">
        <v>0.08</v>
      </c>
      <c r="J125" s="212">
        <v>12</v>
      </c>
      <c r="K125" s="193">
        <v>140</v>
      </c>
      <c r="L125" s="193">
        <v>25.65</v>
      </c>
      <c r="M125" s="212">
        <v>117</v>
      </c>
      <c r="N125" s="193">
        <v>51.3</v>
      </c>
      <c r="O125" s="269">
        <f t="shared" si="7"/>
        <v>1300.7664599999998</v>
      </c>
      <c r="P125" s="242">
        <f t="shared" si="8"/>
        <v>1478.1437045454543</v>
      </c>
      <c r="Q125">
        <v>1040</v>
      </c>
      <c r="R125" s="190" t="s">
        <v>3403</v>
      </c>
    </row>
    <row r="126" spans="1:18">
      <c r="A126" s="182" t="str">
        <f t="shared" si="5"/>
        <v>BAÚCACAPAVA  1040</v>
      </c>
      <c r="B126" s="208" t="s">
        <v>121</v>
      </c>
      <c r="C126" s="197" t="str">
        <f t="shared" si="6"/>
        <v xml:space="preserve">1040CACAPAVA  5PL1BT  </v>
      </c>
      <c r="D126" s="157" t="s">
        <v>2936</v>
      </c>
      <c r="E126" s="190">
        <v>1040</v>
      </c>
      <c r="F126" s="190" t="s">
        <v>3154</v>
      </c>
      <c r="G126" s="211">
        <v>44643</v>
      </c>
      <c r="H126" s="193">
        <v>1109.3752239999999</v>
      </c>
      <c r="I126" s="193">
        <v>0</v>
      </c>
      <c r="J126" s="212">
        <v>12</v>
      </c>
      <c r="K126" s="193">
        <v>140</v>
      </c>
      <c r="L126" s="193">
        <v>26.08</v>
      </c>
      <c r="M126" s="212">
        <v>110</v>
      </c>
      <c r="N126" s="193">
        <v>78.239999999999995</v>
      </c>
      <c r="O126" s="269">
        <f t="shared" si="7"/>
        <v>1327.6152239999999</v>
      </c>
      <c r="P126" s="242">
        <f t="shared" si="8"/>
        <v>1508.6536636363635</v>
      </c>
      <c r="Q126">
        <v>1040</v>
      </c>
      <c r="R126" s="190" t="s">
        <v>3404</v>
      </c>
    </row>
    <row r="127" spans="1:18">
      <c r="A127" s="182" t="str">
        <f t="shared" si="5"/>
        <v>BAÚCAMPINAS  1040</v>
      </c>
      <c r="B127" s="208" t="s">
        <v>121</v>
      </c>
      <c r="C127" s="197" t="str">
        <f t="shared" si="6"/>
        <v xml:space="preserve">1040CAMPINAS  5PL1BT  </v>
      </c>
      <c r="D127" s="157" t="s">
        <v>2936</v>
      </c>
      <c r="E127" s="190">
        <v>1040</v>
      </c>
      <c r="F127" s="190" t="s">
        <v>3159</v>
      </c>
      <c r="G127" s="211">
        <v>44643</v>
      </c>
      <c r="H127" s="193">
        <v>1456.9159400000001</v>
      </c>
      <c r="I127" s="193">
        <v>0.08</v>
      </c>
      <c r="J127" s="212">
        <v>12</v>
      </c>
      <c r="K127" s="193">
        <v>389.3</v>
      </c>
      <c r="L127" s="193">
        <v>55.54</v>
      </c>
      <c r="M127" s="212">
        <v>190</v>
      </c>
      <c r="N127" s="193">
        <v>166.62</v>
      </c>
      <c r="O127" s="269">
        <f t="shared" si="7"/>
        <v>2012.9159400000001</v>
      </c>
      <c r="P127" s="242">
        <f t="shared" si="8"/>
        <v>2287.4044772727275</v>
      </c>
      <c r="Q127">
        <v>1040</v>
      </c>
      <c r="R127" s="190" t="s">
        <v>3412</v>
      </c>
    </row>
    <row r="128" spans="1:18">
      <c r="A128" s="182" t="str">
        <f t="shared" si="5"/>
        <v>BAÚCOTIA     1040</v>
      </c>
      <c r="B128" s="208" t="s">
        <v>121</v>
      </c>
      <c r="C128" s="197" t="str">
        <f t="shared" si="6"/>
        <v xml:space="preserve">1040COTIA     5PL1BT  </v>
      </c>
      <c r="D128" s="157" t="s">
        <v>2936</v>
      </c>
      <c r="E128" s="190">
        <v>1040</v>
      </c>
      <c r="F128" s="190" t="s">
        <v>3167</v>
      </c>
      <c r="G128" s="211">
        <v>44643</v>
      </c>
      <c r="H128" s="193">
        <v>1109.3752239999999</v>
      </c>
      <c r="I128" s="193">
        <v>0.08</v>
      </c>
      <c r="J128" s="212">
        <v>12</v>
      </c>
      <c r="K128" s="193">
        <v>140</v>
      </c>
      <c r="L128" s="193">
        <v>16.75</v>
      </c>
      <c r="M128" s="212">
        <v>120</v>
      </c>
      <c r="N128" s="193">
        <v>50.25</v>
      </c>
      <c r="O128" s="269">
        <f t="shared" si="7"/>
        <v>1299.7052239999998</v>
      </c>
      <c r="P128" s="242">
        <f t="shared" si="8"/>
        <v>1476.9377545454543</v>
      </c>
      <c r="Q128">
        <v>1040</v>
      </c>
      <c r="R128" s="190" t="s">
        <v>3419</v>
      </c>
    </row>
    <row r="129" spans="1:18">
      <c r="A129" s="182" t="str">
        <f t="shared" si="5"/>
        <v>BAÚCUBATAO   1040</v>
      </c>
      <c r="B129" s="208" t="s">
        <v>121</v>
      </c>
      <c r="C129" s="197" t="str">
        <f t="shared" si="6"/>
        <v xml:space="preserve">1040CUBATAO   5PL1BT  </v>
      </c>
      <c r="D129" s="157" t="s">
        <v>2936</v>
      </c>
      <c r="E129" s="190">
        <v>1040</v>
      </c>
      <c r="F129" s="190" t="s">
        <v>3215</v>
      </c>
      <c r="G129" s="211">
        <v>44643</v>
      </c>
      <c r="H129" s="193">
        <v>927.28460799999993</v>
      </c>
      <c r="I129" s="193">
        <v>0.08</v>
      </c>
      <c r="J129" s="212">
        <v>12</v>
      </c>
      <c r="K129" s="193">
        <v>210</v>
      </c>
      <c r="L129" s="193">
        <v>34.03</v>
      </c>
      <c r="M129" s="212">
        <v>82</v>
      </c>
      <c r="N129" s="193">
        <v>102.09</v>
      </c>
      <c r="O129" s="269">
        <f t="shared" si="7"/>
        <v>1239.454608</v>
      </c>
      <c r="P129" s="242">
        <f t="shared" si="8"/>
        <v>1408.4711454545454</v>
      </c>
      <c r="Q129">
        <v>1040</v>
      </c>
      <c r="R129" s="190" t="s">
        <v>3494</v>
      </c>
    </row>
    <row r="130" spans="1:18">
      <c r="A130" s="182" t="str">
        <f t="shared" si="5"/>
        <v>BAÚDIADEMA   1040</v>
      </c>
      <c r="B130" s="208" t="s">
        <v>121</v>
      </c>
      <c r="C130" s="197" t="str">
        <f t="shared" si="6"/>
        <v xml:space="preserve">1040DIADEMA   5PL1BT  </v>
      </c>
      <c r="D130" s="157" t="s">
        <v>2936</v>
      </c>
      <c r="E130" s="190">
        <v>1040</v>
      </c>
      <c r="F130" s="190" t="s">
        <v>3170</v>
      </c>
      <c r="G130" s="211">
        <v>44643</v>
      </c>
      <c r="H130" s="193">
        <v>927.31831599999987</v>
      </c>
      <c r="I130" s="193">
        <v>0.08</v>
      </c>
      <c r="J130" s="212">
        <v>12</v>
      </c>
      <c r="K130" s="193">
        <v>140</v>
      </c>
      <c r="L130" s="193">
        <v>22.68</v>
      </c>
      <c r="M130" s="212">
        <v>85</v>
      </c>
      <c r="N130" s="193">
        <v>68.039999999999992</v>
      </c>
      <c r="O130" s="269">
        <f t="shared" si="7"/>
        <v>1135.4383159999998</v>
      </c>
      <c r="P130" s="242">
        <f t="shared" si="8"/>
        <v>1290.2708136363633</v>
      </c>
      <c r="Q130">
        <v>1040</v>
      </c>
      <c r="R130" s="190" t="s">
        <v>3422</v>
      </c>
    </row>
    <row r="131" spans="1:18">
      <c r="A131" s="182" t="str">
        <f t="shared" ref="A131:A194" si="9">B131&amp;F131&amp;E131</f>
        <v>BAÚGUARATING.1040</v>
      </c>
      <c r="B131" s="208" t="s">
        <v>121</v>
      </c>
      <c r="C131" s="197" t="str">
        <f t="shared" ref="C131:C194" si="10">E131&amp;F131&amp;D131</f>
        <v xml:space="preserve">1040GUARATING.5PL1BT  </v>
      </c>
      <c r="D131" s="157" t="s">
        <v>2936</v>
      </c>
      <c r="E131" s="190">
        <v>1040</v>
      </c>
      <c r="F131" s="190" t="s">
        <v>182</v>
      </c>
      <c r="G131" s="211">
        <v>44643</v>
      </c>
      <c r="H131" s="193">
        <v>1456.9159400000001</v>
      </c>
      <c r="I131" s="193">
        <v>0.08</v>
      </c>
      <c r="J131" s="212">
        <v>12</v>
      </c>
      <c r="K131" s="193">
        <v>140</v>
      </c>
      <c r="L131" s="193">
        <v>56.6</v>
      </c>
      <c r="M131" s="212">
        <v>165</v>
      </c>
      <c r="N131" s="193">
        <v>169.8</v>
      </c>
      <c r="O131" s="269">
        <f t="shared" ref="O131:O194" si="11">N131+K131+H131+I131</f>
        <v>1766.79594</v>
      </c>
      <c r="P131" s="242">
        <f t="shared" ref="P131:P194" si="12">O131/(1-J131/100)</f>
        <v>2007.722659090909</v>
      </c>
      <c r="Q131">
        <v>1040</v>
      </c>
      <c r="R131" s="190" t="s">
        <v>3522</v>
      </c>
    </row>
    <row r="132" spans="1:18">
      <c r="A132" s="182" t="str">
        <f t="shared" si="9"/>
        <v>BAÚGUARUJA   1040</v>
      </c>
      <c r="B132" s="208" t="s">
        <v>121</v>
      </c>
      <c r="C132" s="197" t="str">
        <f t="shared" si="10"/>
        <v xml:space="preserve">1040GUARUJA   5PL1BT  </v>
      </c>
      <c r="D132" s="157" t="s">
        <v>2936</v>
      </c>
      <c r="E132" s="190">
        <v>1040</v>
      </c>
      <c r="F132" s="190" t="s">
        <v>3175</v>
      </c>
      <c r="G132" s="211">
        <v>44643</v>
      </c>
      <c r="H132" s="193">
        <v>1109.397696</v>
      </c>
      <c r="I132" s="193">
        <v>0.08</v>
      </c>
      <c r="J132" s="212">
        <v>12</v>
      </c>
      <c r="K132" s="193">
        <v>140</v>
      </c>
      <c r="L132" s="193">
        <v>48.12</v>
      </c>
      <c r="M132" s="212">
        <v>110</v>
      </c>
      <c r="N132" s="193">
        <v>144.35999999999999</v>
      </c>
      <c r="O132" s="269">
        <f t="shared" si="11"/>
        <v>1393.8376960000001</v>
      </c>
      <c r="P132" s="242">
        <f t="shared" si="12"/>
        <v>1583.9064727272728</v>
      </c>
      <c r="Q132">
        <v>1040</v>
      </c>
      <c r="R132" s="190" t="s">
        <v>3442</v>
      </c>
    </row>
    <row r="133" spans="1:18">
      <c r="A133" s="182" t="str">
        <f t="shared" si="9"/>
        <v>BAÚGUARULHOS 1040</v>
      </c>
      <c r="B133" s="208" t="s">
        <v>121</v>
      </c>
      <c r="C133" s="197" t="str">
        <f t="shared" si="10"/>
        <v xml:space="preserve">1040GUARULHOS 5PL1BT  </v>
      </c>
      <c r="D133" s="157" t="s">
        <v>2936</v>
      </c>
      <c r="E133" s="190">
        <v>1040</v>
      </c>
      <c r="F133" s="190" t="s">
        <v>2791</v>
      </c>
      <c r="G133" s="211">
        <v>44643</v>
      </c>
      <c r="H133" s="193">
        <v>640.90143999999998</v>
      </c>
      <c r="I133" s="193">
        <v>0.08</v>
      </c>
      <c r="J133" s="212">
        <v>12</v>
      </c>
      <c r="K133" s="193">
        <v>140</v>
      </c>
      <c r="L133" s="193">
        <v>10.49</v>
      </c>
      <c r="M133" s="212">
        <v>28</v>
      </c>
      <c r="N133" s="193">
        <v>31.47</v>
      </c>
      <c r="O133" s="269">
        <f t="shared" si="11"/>
        <v>812.45144000000005</v>
      </c>
      <c r="P133" s="242">
        <f t="shared" si="12"/>
        <v>923.24027272727278</v>
      </c>
      <c r="Q133">
        <v>1040</v>
      </c>
      <c r="R133" s="190" t="s">
        <v>3428</v>
      </c>
    </row>
    <row r="134" spans="1:18">
      <c r="A134" s="182" t="str">
        <f t="shared" si="9"/>
        <v>BAÚHORTOLANDI1040</v>
      </c>
      <c r="B134" s="208" t="s">
        <v>121</v>
      </c>
      <c r="C134" s="197" t="str">
        <f t="shared" si="10"/>
        <v xml:space="preserve">1040HORTOLANDI5PL1BT  </v>
      </c>
      <c r="D134" s="157" t="s">
        <v>2936</v>
      </c>
      <c r="E134" s="190">
        <v>1040</v>
      </c>
      <c r="F134" s="190" t="s">
        <v>186</v>
      </c>
      <c r="G134" s="211">
        <v>44643</v>
      </c>
      <c r="H134" s="193">
        <v>1703.60232</v>
      </c>
      <c r="I134" s="193">
        <v>0.08</v>
      </c>
      <c r="J134" s="212">
        <v>12</v>
      </c>
      <c r="K134" s="193">
        <v>140</v>
      </c>
      <c r="L134" s="193">
        <v>55.54</v>
      </c>
      <c r="M134" s="212">
        <v>210</v>
      </c>
      <c r="N134" s="193">
        <v>166.62</v>
      </c>
      <c r="O134" s="269">
        <f t="shared" si="11"/>
        <v>2010.3023199999998</v>
      </c>
      <c r="P134" s="242">
        <f t="shared" si="12"/>
        <v>2284.4344545454542</v>
      </c>
      <c r="Q134">
        <v>1040</v>
      </c>
      <c r="R134" s="190" t="s">
        <v>3441</v>
      </c>
    </row>
    <row r="135" spans="1:18">
      <c r="A135" s="182" t="str">
        <f t="shared" si="9"/>
        <v>BAÚINDAIATUBA1040</v>
      </c>
      <c r="B135" s="208" t="s">
        <v>121</v>
      </c>
      <c r="C135" s="197" t="str">
        <f t="shared" si="10"/>
        <v xml:space="preserve">1040INDAIATUBA5PL1BT  </v>
      </c>
      <c r="D135" s="157" t="s">
        <v>2936</v>
      </c>
      <c r="E135" s="190">
        <v>1040</v>
      </c>
      <c r="F135" s="190" t="s">
        <v>74</v>
      </c>
      <c r="G135" s="211">
        <v>44643</v>
      </c>
      <c r="H135" s="193">
        <v>1703.5910839999999</v>
      </c>
      <c r="I135" s="193">
        <v>0.08</v>
      </c>
      <c r="J135" s="212">
        <v>12</v>
      </c>
      <c r="K135" s="193">
        <v>140</v>
      </c>
      <c r="L135" s="193">
        <v>83.53</v>
      </c>
      <c r="M135" s="212">
        <v>160</v>
      </c>
      <c r="N135" s="193">
        <v>250.59</v>
      </c>
      <c r="O135" s="269">
        <f t="shared" si="11"/>
        <v>2094.2610839999998</v>
      </c>
      <c r="P135" s="242">
        <f t="shared" si="12"/>
        <v>2379.8421409090906</v>
      </c>
      <c r="Q135">
        <v>1040</v>
      </c>
      <c r="R135" s="190" t="s">
        <v>3430</v>
      </c>
    </row>
    <row r="136" spans="1:18">
      <c r="A136" s="182" t="str">
        <f t="shared" si="9"/>
        <v>BAÚITATIBA   1040</v>
      </c>
      <c r="B136" s="208" t="s">
        <v>121</v>
      </c>
      <c r="C136" s="197" t="str">
        <f t="shared" si="10"/>
        <v xml:space="preserve">1040ITATIBA   5PL1BT  </v>
      </c>
      <c r="D136" s="157" t="s">
        <v>2936</v>
      </c>
      <c r="E136" s="190">
        <v>1040</v>
      </c>
      <c r="F136" s="190" t="s">
        <v>3179</v>
      </c>
      <c r="G136" s="211">
        <v>44643</v>
      </c>
      <c r="H136" s="193">
        <v>1456.904704</v>
      </c>
      <c r="I136" s="193">
        <v>0.08</v>
      </c>
      <c r="J136" s="212">
        <v>12</v>
      </c>
      <c r="K136" s="193">
        <v>140</v>
      </c>
      <c r="L136" s="193">
        <v>37.520000000000003</v>
      </c>
      <c r="M136" s="212">
        <v>175</v>
      </c>
      <c r="N136" s="193">
        <v>112.56</v>
      </c>
      <c r="O136" s="269">
        <f t="shared" si="11"/>
        <v>1709.5447039999999</v>
      </c>
      <c r="P136" s="242">
        <f t="shared" si="12"/>
        <v>1942.6644363636362</v>
      </c>
      <c r="Q136">
        <v>1040</v>
      </c>
      <c r="R136" s="190" t="s">
        <v>3433</v>
      </c>
    </row>
    <row r="137" spans="1:18">
      <c r="A137" s="182" t="str">
        <f t="shared" si="9"/>
        <v>BAÚJACAREI   1040</v>
      </c>
      <c r="B137" s="208" t="s">
        <v>121</v>
      </c>
      <c r="C137" s="197" t="str">
        <f t="shared" si="10"/>
        <v xml:space="preserve">1040JACAREI   5PL1BT  </v>
      </c>
      <c r="D137" s="157" t="s">
        <v>2936</v>
      </c>
      <c r="E137" s="190">
        <v>1040</v>
      </c>
      <c r="F137" s="190" t="s">
        <v>3181</v>
      </c>
      <c r="G137" s="211">
        <v>44643</v>
      </c>
      <c r="H137" s="193">
        <v>927.28460799999993</v>
      </c>
      <c r="I137" s="193">
        <v>0.08</v>
      </c>
      <c r="J137" s="212">
        <v>12</v>
      </c>
      <c r="K137" s="193">
        <v>140</v>
      </c>
      <c r="L137" s="193">
        <v>23.43</v>
      </c>
      <c r="M137" s="212">
        <v>65</v>
      </c>
      <c r="N137" s="193">
        <v>70.289999999999992</v>
      </c>
      <c r="O137" s="269">
        <f t="shared" si="11"/>
        <v>1137.6546079999998</v>
      </c>
      <c r="P137" s="242">
        <f t="shared" si="12"/>
        <v>1292.7893272727272</v>
      </c>
      <c r="Q137">
        <v>1040</v>
      </c>
      <c r="R137" s="190" t="s">
        <v>3435</v>
      </c>
    </row>
    <row r="138" spans="1:18">
      <c r="A138" s="182" t="str">
        <f t="shared" si="9"/>
        <v>BAÚJANDIRA   1040</v>
      </c>
      <c r="B138" s="208" t="s">
        <v>121</v>
      </c>
      <c r="C138" s="197" t="str">
        <f t="shared" si="10"/>
        <v xml:space="preserve">1040JANDIRA   5PL1BT  </v>
      </c>
      <c r="D138" s="157" t="s">
        <v>2936</v>
      </c>
      <c r="E138" s="190">
        <v>1040</v>
      </c>
      <c r="F138" s="190" t="s">
        <v>3182</v>
      </c>
      <c r="G138" s="211">
        <v>44643</v>
      </c>
      <c r="H138" s="193">
        <v>1109.3864599999999</v>
      </c>
      <c r="I138" s="193">
        <v>0.08</v>
      </c>
      <c r="J138" s="212">
        <v>12</v>
      </c>
      <c r="K138" s="193">
        <v>140</v>
      </c>
      <c r="L138" s="193">
        <v>18.02</v>
      </c>
      <c r="M138" s="212">
        <v>125</v>
      </c>
      <c r="N138" s="193">
        <v>54.06</v>
      </c>
      <c r="O138" s="269">
        <f t="shared" si="11"/>
        <v>1303.5264599999998</v>
      </c>
      <c r="P138" s="242">
        <f t="shared" si="12"/>
        <v>1481.280068181818</v>
      </c>
      <c r="Q138">
        <v>1040</v>
      </c>
      <c r="R138" s="190" t="s">
        <v>3437</v>
      </c>
    </row>
    <row r="139" spans="1:18">
      <c r="A139" s="182" t="str">
        <f t="shared" si="9"/>
        <v>BAÚJARINU    1040</v>
      </c>
      <c r="B139" s="208" t="s">
        <v>121</v>
      </c>
      <c r="C139" s="197" t="str">
        <f t="shared" si="10"/>
        <v xml:space="preserve">1040JARINU    5PL1BT  </v>
      </c>
      <c r="D139" s="157" t="s">
        <v>2936</v>
      </c>
      <c r="E139" s="190">
        <v>1040</v>
      </c>
      <c r="F139" s="190" t="s">
        <v>3184</v>
      </c>
      <c r="G139" s="211">
        <v>44643</v>
      </c>
      <c r="H139" s="193">
        <v>1109.397696</v>
      </c>
      <c r="I139" s="193">
        <v>0.08</v>
      </c>
      <c r="J139" s="212">
        <v>12</v>
      </c>
      <c r="K139" s="193">
        <v>140</v>
      </c>
      <c r="L139" s="193">
        <v>30.63</v>
      </c>
      <c r="M139" s="212">
        <v>120</v>
      </c>
      <c r="N139" s="193">
        <v>91.89</v>
      </c>
      <c r="O139" s="269">
        <f t="shared" si="11"/>
        <v>1341.3676959999998</v>
      </c>
      <c r="P139" s="242">
        <f t="shared" si="12"/>
        <v>1524.2814727272726</v>
      </c>
      <c r="Q139">
        <v>1040</v>
      </c>
      <c r="R139" s="190" t="s">
        <v>3439</v>
      </c>
    </row>
    <row r="140" spans="1:18">
      <c r="A140" s="182" t="str">
        <f t="shared" si="9"/>
        <v>BAÚJUNDIAI   1040</v>
      </c>
      <c r="B140" s="208" t="s">
        <v>121</v>
      </c>
      <c r="C140" s="197" t="str">
        <f t="shared" si="10"/>
        <v xml:space="preserve">1040JUNDIAI   5PL1BT  </v>
      </c>
      <c r="D140" s="157" t="s">
        <v>2936</v>
      </c>
      <c r="E140" s="190">
        <v>1040</v>
      </c>
      <c r="F140" s="190" t="s">
        <v>3185</v>
      </c>
      <c r="G140" s="211">
        <v>44643</v>
      </c>
      <c r="H140" s="193">
        <v>1456.9159400000001</v>
      </c>
      <c r="I140" s="193">
        <v>0.08</v>
      </c>
      <c r="J140" s="212">
        <v>12</v>
      </c>
      <c r="K140" s="193">
        <v>180</v>
      </c>
      <c r="L140" s="193">
        <v>36.25</v>
      </c>
      <c r="M140" s="212">
        <v>160</v>
      </c>
      <c r="N140" s="193">
        <v>108.75</v>
      </c>
      <c r="O140" s="269">
        <f t="shared" si="11"/>
        <v>1745.74594</v>
      </c>
      <c r="P140" s="242">
        <f t="shared" si="12"/>
        <v>1983.8022045454545</v>
      </c>
      <c r="Q140">
        <v>1040</v>
      </c>
      <c r="R140" s="190" t="s">
        <v>3447</v>
      </c>
    </row>
    <row r="141" spans="1:18">
      <c r="A141" s="182" t="str">
        <f t="shared" si="9"/>
        <v>BAÚMAUA      1040</v>
      </c>
      <c r="B141" s="208" t="s">
        <v>121</v>
      </c>
      <c r="C141" s="197" t="str">
        <f t="shared" si="10"/>
        <v xml:space="preserve">1040MAUA      5PL1BT  </v>
      </c>
      <c r="D141" s="157" t="s">
        <v>2936</v>
      </c>
      <c r="E141" s="190">
        <v>1040</v>
      </c>
      <c r="F141" s="190" t="s">
        <v>3191</v>
      </c>
      <c r="G141" s="211">
        <v>44643</v>
      </c>
      <c r="H141" s="193">
        <v>640.86773199999993</v>
      </c>
      <c r="I141" s="193">
        <v>0.08</v>
      </c>
      <c r="J141" s="212">
        <v>12</v>
      </c>
      <c r="K141" s="193">
        <v>140</v>
      </c>
      <c r="L141" s="193">
        <v>7</v>
      </c>
      <c r="M141" s="212">
        <v>45</v>
      </c>
      <c r="N141" s="193">
        <v>21</v>
      </c>
      <c r="O141" s="269">
        <f t="shared" si="11"/>
        <v>801.94773199999997</v>
      </c>
      <c r="P141" s="242">
        <f t="shared" si="12"/>
        <v>911.30424090909082</v>
      </c>
      <c r="Q141">
        <v>1040</v>
      </c>
      <c r="R141" s="190" t="s">
        <v>3452</v>
      </c>
    </row>
    <row r="142" spans="1:18">
      <c r="A142" s="182" t="str">
        <f t="shared" si="9"/>
        <v>BAÚMOGI GUACU1040</v>
      </c>
      <c r="B142" s="208" t="s">
        <v>121</v>
      </c>
      <c r="C142" s="197" t="str">
        <f t="shared" si="10"/>
        <v xml:space="preserve">1040MOGI GUACU5PL1BT  </v>
      </c>
      <c r="D142" s="157" t="s">
        <v>2936</v>
      </c>
      <c r="E142" s="190">
        <v>1040</v>
      </c>
      <c r="F142" s="190" t="s">
        <v>54</v>
      </c>
      <c r="G142" s="211">
        <v>44643</v>
      </c>
      <c r="H142" s="193">
        <v>2096.929736</v>
      </c>
      <c r="I142" s="193">
        <v>0.08</v>
      </c>
      <c r="J142" s="212">
        <v>12</v>
      </c>
      <c r="K142" s="193">
        <v>140</v>
      </c>
      <c r="L142" s="193">
        <v>80.98</v>
      </c>
      <c r="M142" s="212">
        <v>305</v>
      </c>
      <c r="N142" s="193">
        <v>242.94</v>
      </c>
      <c r="O142" s="269">
        <f t="shared" si="11"/>
        <v>2479.949736</v>
      </c>
      <c r="P142" s="242">
        <f t="shared" si="12"/>
        <v>2818.1246999999998</v>
      </c>
      <c r="Q142">
        <v>1040</v>
      </c>
      <c r="R142" s="190" t="s">
        <v>3455</v>
      </c>
    </row>
    <row r="143" spans="1:18">
      <c r="A143" s="182" t="str">
        <f t="shared" si="9"/>
        <v>BAÚN. ODESSA 1040</v>
      </c>
      <c r="B143" s="208" t="s">
        <v>121</v>
      </c>
      <c r="C143" s="197" t="str">
        <f t="shared" si="10"/>
        <v xml:space="preserve">1040N. ODESSA 5PL1BT  </v>
      </c>
      <c r="D143" s="157" t="s">
        <v>2936</v>
      </c>
      <c r="E143" s="190">
        <v>1040</v>
      </c>
      <c r="F143" s="190" t="s">
        <v>3194</v>
      </c>
      <c r="G143" s="211">
        <v>44643</v>
      </c>
      <c r="H143" s="193">
        <v>1703.5798479999999</v>
      </c>
      <c r="I143" s="193">
        <v>0.08</v>
      </c>
      <c r="J143" s="212">
        <v>12</v>
      </c>
      <c r="K143" s="193">
        <v>140</v>
      </c>
      <c r="L143" s="193">
        <v>72.72</v>
      </c>
      <c r="M143" s="212">
        <v>220</v>
      </c>
      <c r="N143" s="193">
        <v>218.16</v>
      </c>
      <c r="O143" s="269">
        <f t="shared" si="11"/>
        <v>2061.8198479999996</v>
      </c>
      <c r="P143" s="242">
        <f t="shared" si="12"/>
        <v>2342.9770999999996</v>
      </c>
      <c r="Q143">
        <v>1040</v>
      </c>
      <c r="R143" s="190" t="s">
        <v>3520</v>
      </c>
    </row>
    <row r="144" spans="1:18">
      <c r="A144" s="182" t="str">
        <f t="shared" si="9"/>
        <v>BAÚOSASCO    1040</v>
      </c>
      <c r="B144" s="208" t="s">
        <v>121</v>
      </c>
      <c r="C144" s="197" t="str">
        <f t="shared" si="10"/>
        <v xml:space="preserve">1040OSASCO    5PL1BT  </v>
      </c>
      <c r="D144" s="157" t="s">
        <v>2936</v>
      </c>
      <c r="E144" s="190">
        <v>1040</v>
      </c>
      <c r="F144" s="190" t="s">
        <v>3216</v>
      </c>
      <c r="G144" s="211">
        <v>44643</v>
      </c>
      <c r="H144" s="193">
        <v>1109.397696</v>
      </c>
      <c r="I144" s="193">
        <v>0.08</v>
      </c>
      <c r="J144" s="212">
        <v>12</v>
      </c>
      <c r="K144" s="193">
        <v>140</v>
      </c>
      <c r="L144" s="193">
        <v>20.350000000000001</v>
      </c>
      <c r="M144" s="212">
        <v>112</v>
      </c>
      <c r="N144" s="193">
        <v>61.050000000000004</v>
      </c>
      <c r="O144" s="269">
        <f t="shared" si="11"/>
        <v>1310.5276959999999</v>
      </c>
      <c r="P144" s="242">
        <f t="shared" si="12"/>
        <v>1489.2360181818181</v>
      </c>
      <c r="Q144">
        <v>1040</v>
      </c>
      <c r="R144" s="190" t="s">
        <v>3495</v>
      </c>
    </row>
    <row r="145" spans="1:18">
      <c r="A145" s="182" t="str">
        <f t="shared" si="9"/>
        <v>BAÚPAULINIA  1040</v>
      </c>
      <c r="B145" s="208" t="s">
        <v>121</v>
      </c>
      <c r="C145" s="197" t="str">
        <f t="shared" si="10"/>
        <v xml:space="preserve">1040PAULINIA  5PL1BT  </v>
      </c>
      <c r="D145" s="157" t="s">
        <v>2936</v>
      </c>
      <c r="E145" s="190">
        <v>1040</v>
      </c>
      <c r="F145" s="190" t="s">
        <v>3197</v>
      </c>
      <c r="G145" s="211">
        <v>44643</v>
      </c>
      <c r="H145" s="193">
        <v>1703.60232</v>
      </c>
      <c r="I145" s="193">
        <v>0.08</v>
      </c>
      <c r="J145" s="212">
        <v>12</v>
      </c>
      <c r="K145" s="193">
        <v>140</v>
      </c>
      <c r="L145" s="193">
        <v>55.54</v>
      </c>
      <c r="M145" s="212">
        <v>170</v>
      </c>
      <c r="N145" s="193">
        <v>166.62</v>
      </c>
      <c r="O145" s="269">
        <f t="shared" si="11"/>
        <v>2010.3023199999998</v>
      </c>
      <c r="P145" s="242">
        <f t="shared" si="12"/>
        <v>2284.4344545454542</v>
      </c>
      <c r="Q145">
        <v>1040</v>
      </c>
      <c r="R145" s="190" t="s">
        <v>3461</v>
      </c>
    </row>
    <row r="146" spans="1:18">
      <c r="A146" s="182" t="str">
        <f t="shared" si="9"/>
        <v>BAÚRIO CLARO 1040</v>
      </c>
      <c r="B146" s="208" t="s">
        <v>121</v>
      </c>
      <c r="C146" s="197" t="str">
        <f t="shared" si="10"/>
        <v xml:space="preserve">1040RIO CLARO 5PL1BT  </v>
      </c>
      <c r="D146" s="157" t="s">
        <v>2936</v>
      </c>
      <c r="E146" s="190">
        <v>1040</v>
      </c>
      <c r="F146" s="190" t="s">
        <v>3199</v>
      </c>
      <c r="G146" s="211">
        <v>44643</v>
      </c>
      <c r="H146" s="193">
        <v>1882.0749439999997</v>
      </c>
      <c r="I146" s="193">
        <v>0.08</v>
      </c>
      <c r="J146" s="212">
        <v>12</v>
      </c>
      <c r="K146" s="193">
        <v>140</v>
      </c>
      <c r="L146" s="193">
        <v>92.64</v>
      </c>
      <c r="M146" s="212">
        <v>280</v>
      </c>
      <c r="N146" s="193">
        <v>277.92</v>
      </c>
      <c r="O146" s="269">
        <f t="shared" si="11"/>
        <v>2300.0749439999995</v>
      </c>
      <c r="P146" s="242">
        <f t="shared" si="12"/>
        <v>2613.7215272727267</v>
      </c>
      <c r="Q146">
        <v>1040</v>
      </c>
      <c r="R146" s="190" t="s">
        <v>3465</v>
      </c>
    </row>
    <row r="147" spans="1:18">
      <c r="A147" s="182" t="str">
        <f t="shared" si="9"/>
        <v>BAÚS.BERNARDO1040</v>
      </c>
      <c r="B147" s="208" t="s">
        <v>121</v>
      </c>
      <c r="C147" s="197" t="str">
        <f t="shared" si="10"/>
        <v xml:space="preserve">1040S.BERNARDO5PL1BT  </v>
      </c>
      <c r="D147" s="157" t="s">
        <v>2936</v>
      </c>
      <c r="E147" s="190">
        <v>1040</v>
      </c>
      <c r="F147" s="190" t="s">
        <v>250</v>
      </c>
      <c r="G147" s="211">
        <v>44643</v>
      </c>
      <c r="H147" s="193">
        <v>927.28460799999993</v>
      </c>
      <c r="I147" s="193">
        <v>0.08</v>
      </c>
      <c r="J147" s="212">
        <v>12</v>
      </c>
      <c r="K147" s="193">
        <v>250</v>
      </c>
      <c r="L147" s="193">
        <v>7</v>
      </c>
      <c r="M147" s="212">
        <v>65</v>
      </c>
      <c r="N147" s="193">
        <v>21</v>
      </c>
      <c r="O147" s="269">
        <f t="shared" si="11"/>
        <v>1198.3646079999999</v>
      </c>
      <c r="P147" s="242">
        <f t="shared" si="12"/>
        <v>1361.7779636363634</v>
      </c>
      <c r="Q147">
        <v>1040</v>
      </c>
      <c r="R147" s="190" t="s">
        <v>3523</v>
      </c>
    </row>
    <row r="148" spans="1:18">
      <c r="A148" s="182" t="str">
        <f t="shared" si="9"/>
        <v>BAÚS.J.CAMPOS1040</v>
      </c>
      <c r="B148" s="208" t="s">
        <v>121</v>
      </c>
      <c r="C148" s="197" t="str">
        <f t="shared" si="10"/>
        <v xml:space="preserve">1040S.J.CAMPOS5PL1BT  </v>
      </c>
      <c r="D148" s="157" t="s">
        <v>2936</v>
      </c>
      <c r="E148" s="190">
        <v>1040</v>
      </c>
      <c r="F148" s="190" t="s">
        <v>252</v>
      </c>
      <c r="G148" s="211">
        <v>44643</v>
      </c>
      <c r="H148" s="193">
        <v>927.30707999999993</v>
      </c>
      <c r="I148" s="193">
        <v>0.08</v>
      </c>
      <c r="J148" s="212">
        <v>12</v>
      </c>
      <c r="K148" s="193">
        <v>433.5</v>
      </c>
      <c r="L148" s="193">
        <v>23.43</v>
      </c>
      <c r="M148" s="212">
        <v>73</v>
      </c>
      <c r="N148" s="193">
        <v>70.289999999999992</v>
      </c>
      <c r="O148" s="269">
        <f t="shared" si="11"/>
        <v>1431.1770799999999</v>
      </c>
      <c r="P148" s="242">
        <f t="shared" si="12"/>
        <v>1626.3375909090907</v>
      </c>
      <c r="Q148">
        <v>1040</v>
      </c>
      <c r="R148" s="190" t="s">
        <v>3467</v>
      </c>
    </row>
    <row r="149" spans="1:18">
      <c r="A149" s="182" t="str">
        <f t="shared" si="9"/>
        <v>BAÚSALTO     1040</v>
      </c>
      <c r="B149" s="208" t="s">
        <v>121</v>
      </c>
      <c r="C149" s="197" t="str">
        <f t="shared" si="10"/>
        <v xml:space="preserve">1040SALTO     5PL1BT  </v>
      </c>
      <c r="D149" s="157" t="s">
        <v>2936</v>
      </c>
      <c r="E149" s="190">
        <v>1040</v>
      </c>
      <c r="F149" s="190" t="s">
        <v>3201</v>
      </c>
      <c r="G149" s="211">
        <v>44643</v>
      </c>
      <c r="H149" s="193">
        <v>1703.5798479999999</v>
      </c>
      <c r="I149" s="193">
        <v>0.08</v>
      </c>
      <c r="J149" s="212">
        <v>12</v>
      </c>
      <c r="K149" s="193">
        <v>140</v>
      </c>
      <c r="L149" s="193">
        <v>34.56</v>
      </c>
      <c r="M149" s="212">
        <v>210</v>
      </c>
      <c r="N149" s="193">
        <v>103.68</v>
      </c>
      <c r="O149" s="269">
        <f t="shared" si="11"/>
        <v>1947.3398479999998</v>
      </c>
      <c r="P149" s="242">
        <f t="shared" si="12"/>
        <v>2212.8861909090906</v>
      </c>
      <c r="Q149">
        <v>1040</v>
      </c>
      <c r="R149" s="190" t="s">
        <v>3485</v>
      </c>
    </row>
    <row r="150" spans="1:18">
      <c r="A150" s="182" t="str">
        <f t="shared" si="9"/>
        <v>BAÚSANTOS    1040</v>
      </c>
      <c r="B150" s="208" t="s">
        <v>121</v>
      </c>
      <c r="C150" s="197" t="str">
        <f t="shared" si="10"/>
        <v xml:space="preserve">1040SANTOS    5PL1BT  </v>
      </c>
      <c r="D150" s="157" t="s">
        <v>2936</v>
      </c>
      <c r="E150" s="190">
        <v>1040</v>
      </c>
      <c r="F150" s="191" t="s">
        <v>3217</v>
      </c>
      <c r="G150" s="211">
        <v>44643</v>
      </c>
      <c r="H150" s="193">
        <v>927.28460799999993</v>
      </c>
      <c r="I150" s="193">
        <v>0.08</v>
      </c>
      <c r="J150" s="212">
        <v>12</v>
      </c>
      <c r="K150" s="193">
        <v>140</v>
      </c>
      <c r="L150" s="193">
        <v>34.03</v>
      </c>
      <c r="M150" s="212">
        <v>98</v>
      </c>
      <c r="N150" s="193">
        <v>102.09</v>
      </c>
      <c r="O150" s="269">
        <f t="shared" si="11"/>
        <v>1169.4546079999998</v>
      </c>
      <c r="P150" s="242">
        <f t="shared" si="12"/>
        <v>1328.9256909090907</v>
      </c>
      <c r="Q150">
        <v>1040</v>
      </c>
      <c r="R150" s="190" t="s">
        <v>3496</v>
      </c>
    </row>
    <row r="151" spans="1:18">
      <c r="A151" s="182" t="str">
        <f t="shared" si="9"/>
        <v>BAÚSAO PAULO 1040</v>
      </c>
      <c r="B151" s="208" t="s">
        <v>121</v>
      </c>
      <c r="C151" s="197" t="str">
        <f t="shared" si="10"/>
        <v xml:space="preserve">1040SAO PAULO 5PL1BT  </v>
      </c>
      <c r="D151" s="157" t="s">
        <v>2936</v>
      </c>
      <c r="E151" s="190">
        <v>1040</v>
      </c>
      <c r="F151" s="191" t="s">
        <v>3202</v>
      </c>
      <c r="G151" s="211">
        <v>44643</v>
      </c>
      <c r="H151" s="193">
        <v>927.30707999999993</v>
      </c>
      <c r="I151" s="193">
        <v>0.08</v>
      </c>
      <c r="J151" s="212">
        <v>12</v>
      </c>
      <c r="K151" s="193">
        <v>140</v>
      </c>
      <c r="L151" s="193">
        <v>20.350000000000001</v>
      </c>
      <c r="M151" s="212">
        <v>89</v>
      </c>
      <c r="N151" s="193">
        <v>61.050000000000004</v>
      </c>
      <c r="O151" s="269">
        <f t="shared" si="11"/>
        <v>1128.4370799999999</v>
      </c>
      <c r="P151" s="242">
        <f t="shared" si="12"/>
        <v>1282.3148636363635</v>
      </c>
      <c r="Q151">
        <v>1040</v>
      </c>
      <c r="R151" s="190" t="s">
        <v>3469</v>
      </c>
    </row>
    <row r="152" spans="1:18">
      <c r="A152" s="182" t="str">
        <f t="shared" si="9"/>
        <v>BAÚSOROCABA  1040</v>
      </c>
      <c r="B152" s="208" t="s">
        <v>121</v>
      </c>
      <c r="C152" s="197" t="str">
        <f t="shared" si="10"/>
        <v xml:space="preserve">1040SOROCABA  5PL1BT  </v>
      </c>
      <c r="D152" s="157" t="s">
        <v>2936</v>
      </c>
      <c r="E152" s="190">
        <v>1040</v>
      </c>
      <c r="F152" s="191" t="s">
        <v>3203</v>
      </c>
      <c r="G152" s="211">
        <v>44643</v>
      </c>
      <c r="H152" s="193">
        <v>1456.9159400000001</v>
      </c>
      <c r="I152" s="193">
        <v>0.08</v>
      </c>
      <c r="J152" s="212">
        <v>12</v>
      </c>
      <c r="K152" s="193">
        <v>140</v>
      </c>
      <c r="L152" s="193">
        <v>48.12</v>
      </c>
      <c r="M152" s="212">
        <v>193</v>
      </c>
      <c r="N152" s="193">
        <v>144.35999999999999</v>
      </c>
      <c r="O152" s="269">
        <f t="shared" si="11"/>
        <v>1741.3559399999999</v>
      </c>
      <c r="P152" s="242">
        <f t="shared" si="12"/>
        <v>1978.813568181818</v>
      </c>
      <c r="Q152">
        <v>1040</v>
      </c>
      <c r="R152" s="190" t="s">
        <v>3486</v>
      </c>
    </row>
    <row r="153" spans="1:18">
      <c r="A153" s="182" t="str">
        <f t="shared" si="9"/>
        <v>BAÚSTO ANDRE 1040</v>
      </c>
      <c r="B153" s="208" t="s">
        <v>121</v>
      </c>
      <c r="C153" s="197" t="str">
        <f t="shared" si="10"/>
        <v xml:space="preserve">1040STO ANDRE 5PL1BT  </v>
      </c>
      <c r="D153" s="157" t="s">
        <v>2936</v>
      </c>
      <c r="E153" s="190">
        <v>1040</v>
      </c>
      <c r="F153" s="191" t="s">
        <v>3218</v>
      </c>
      <c r="G153" s="211">
        <v>44643</v>
      </c>
      <c r="H153" s="193">
        <v>927.30707999999993</v>
      </c>
      <c r="I153" s="193">
        <v>0.08</v>
      </c>
      <c r="J153" s="212">
        <v>12</v>
      </c>
      <c r="K153" s="193">
        <v>140</v>
      </c>
      <c r="L153" s="193">
        <v>6.36</v>
      </c>
      <c r="M153" s="212">
        <v>66</v>
      </c>
      <c r="N153" s="193">
        <v>19.080000000000002</v>
      </c>
      <c r="O153" s="269">
        <f t="shared" si="11"/>
        <v>1086.4670799999999</v>
      </c>
      <c r="P153" s="242">
        <f t="shared" si="12"/>
        <v>1234.6216818181817</v>
      </c>
      <c r="Q153">
        <v>1040</v>
      </c>
      <c r="R153" s="190" t="s">
        <v>3524</v>
      </c>
    </row>
    <row r="154" spans="1:18">
      <c r="A154" s="182" t="str">
        <f t="shared" si="9"/>
        <v>BAÚSUZANO    1040</v>
      </c>
      <c r="B154" s="208" t="s">
        <v>121</v>
      </c>
      <c r="C154" s="197" t="str">
        <f t="shared" si="10"/>
        <v xml:space="preserve">1040SUZANO    5PL1BT  </v>
      </c>
      <c r="D154" s="157" t="s">
        <v>2936</v>
      </c>
      <c r="E154" s="190">
        <v>1040</v>
      </c>
      <c r="F154" s="191" t="s">
        <v>3213</v>
      </c>
      <c r="G154" s="211">
        <v>44643</v>
      </c>
      <c r="H154" s="193">
        <v>640.87896799999999</v>
      </c>
      <c r="I154" s="193">
        <v>0.08</v>
      </c>
      <c r="J154" s="212">
        <v>12</v>
      </c>
      <c r="K154" s="193">
        <v>270.7</v>
      </c>
      <c r="L154" s="193">
        <v>0</v>
      </c>
      <c r="M154" s="212">
        <v>12</v>
      </c>
      <c r="N154" s="193">
        <v>0</v>
      </c>
      <c r="O154" s="269">
        <f t="shared" si="11"/>
        <v>911.65896800000007</v>
      </c>
      <c r="P154" s="242">
        <f t="shared" si="12"/>
        <v>1035.9761000000001</v>
      </c>
      <c r="Q154">
        <v>1040</v>
      </c>
      <c r="R154" s="190" t="s">
        <v>117</v>
      </c>
    </row>
    <row r="155" spans="1:18">
      <c r="A155" s="182" t="str">
        <f t="shared" si="9"/>
        <v>BAÚT.DA SERRA1040</v>
      </c>
      <c r="B155" s="208" t="s">
        <v>121</v>
      </c>
      <c r="C155" s="197" t="str">
        <f t="shared" si="10"/>
        <v xml:space="preserve">1040T.DA SERRA5PL1BT  </v>
      </c>
      <c r="D155" s="157" t="s">
        <v>2936</v>
      </c>
      <c r="E155" s="190">
        <v>1040</v>
      </c>
      <c r="F155" s="190" t="s">
        <v>263</v>
      </c>
      <c r="G155" s="211">
        <v>44643</v>
      </c>
      <c r="H155" s="193">
        <v>1109.3752239999999</v>
      </c>
      <c r="I155" s="193">
        <v>0.08</v>
      </c>
      <c r="J155" s="212">
        <v>12</v>
      </c>
      <c r="K155" s="193">
        <v>140</v>
      </c>
      <c r="L155" s="193">
        <v>12.51</v>
      </c>
      <c r="M155" s="212">
        <v>110</v>
      </c>
      <c r="N155" s="193">
        <v>37.53</v>
      </c>
      <c r="O155" s="269">
        <f t="shared" si="11"/>
        <v>1286.9852239999998</v>
      </c>
      <c r="P155" s="242">
        <f t="shared" si="12"/>
        <v>1462.4832090909088</v>
      </c>
      <c r="Q155">
        <v>1040</v>
      </c>
      <c r="R155" s="190" t="s">
        <v>3525</v>
      </c>
    </row>
    <row r="156" spans="1:18">
      <c r="A156" s="182" t="str">
        <f t="shared" si="9"/>
        <v>BAÚVALINHOS  1040</v>
      </c>
      <c r="B156" s="208" t="s">
        <v>121</v>
      </c>
      <c r="C156" s="197" t="str">
        <f t="shared" si="10"/>
        <v xml:space="preserve">1040VALINHOS  5PL1BT  </v>
      </c>
      <c r="D156" s="157" t="s">
        <v>2936</v>
      </c>
      <c r="E156" s="190">
        <v>1040</v>
      </c>
      <c r="F156" s="190" t="s">
        <v>2794</v>
      </c>
      <c r="G156" s="211">
        <v>44643</v>
      </c>
      <c r="H156" s="193">
        <v>1456.9159400000001</v>
      </c>
      <c r="I156" s="193">
        <v>0.08</v>
      </c>
      <c r="J156" s="212">
        <v>12</v>
      </c>
      <c r="K156" s="193">
        <v>140</v>
      </c>
      <c r="L156" s="193">
        <v>55.54</v>
      </c>
      <c r="M156" s="212">
        <v>182</v>
      </c>
      <c r="N156" s="193">
        <v>166.62</v>
      </c>
      <c r="O156" s="269">
        <f t="shared" si="11"/>
        <v>1763.6159400000001</v>
      </c>
      <c r="P156" s="242">
        <f t="shared" si="12"/>
        <v>2004.109022727273</v>
      </c>
      <c r="Q156">
        <v>1040</v>
      </c>
      <c r="R156" s="190" t="s">
        <v>3479</v>
      </c>
    </row>
    <row r="157" spans="1:18">
      <c r="A157" s="182" t="str">
        <f t="shared" si="9"/>
        <v>CARRETAJACAREI   1040</v>
      </c>
      <c r="B157" s="208" t="s">
        <v>122</v>
      </c>
      <c r="C157" s="197" t="str">
        <f t="shared" si="10"/>
        <v>1040JACAREI   5PL2BT ITA</v>
      </c>
      <c r="D157" s="157" t="s">
        <v>3219</v>
      </c>
      <c r="E157" s="190">
        <v>1040</v>
      </c>
      <c r="F157" s="190" t="s">
        <v>3181</v>
      </c>
      <c r="G157" s="211">
        <v>44643</v>
      </c>
      <c r="H157" s="193">
        <v>999.34107599999993</v>
      </c>
      <c r="I157" s="193">
        <v>0.08</v>
      </c>
      <c r="J157" s="212">
        <v>12</v>
      </c>
      <c r="L157" s="193">
        <v>14.65</v>
      </c>
      <c r="M157" s="212">
        <v>65</v>
      </c>
      <c r="N157" s="193">
        <v>117.2</v>
      </c>
      <c r="O157" s="269">
        <f t="shared" si="11"/>
        <v>1116.6210759999999</v>
      </c>
      <c r="P157" s="242">
        <f t="shared" si="12"/>
        <v>1268.8875863636363</v>
      </c>
      <c r="Q157">
        <v>1040</v>
      </c>
      <c r="R157" s="190" t="s">
        <v>3435</v>
      </c>
    </row>
    <row r="158" spans="1:18">
      <c r="A158" s="182" t="str">
        <f t="shared" si="9"/>
        <v>CARRETAS.J.CAMPOS1040</v>
      </c>
      <c r="B158" s="208" t="s">
        <v>122</v>
      </c>
      <c r="C158" s="197" t="str">
        <f t="shared" si="10"/>
        <v xml:space="preserve">1040S.J.CAMPOS5PL2BT  </v>
      </c>
      <c r="D158" s="157" t="s">
        <v>2951</v>
      </c>
      <c r="E158" s="190">
        <v>1040</v>
      </c>
      <c r="F158" s="190" t="s">
        <v>252</v>
      </c>
      <c r="G158" s="211">
        <v>44643</v>
      </c>
      <c r="H158" s="193">
        <v>1242.4759811199999</v>
      </c>
      <c r="I158" s="193">
        <v>0.08</v>
      </c>
      <c r="J158" s="212">
        <v>12</v>
      </c>
      <c r="K158" s="193">
        <v>0</v>
      </c>
      <c r="L158" s="193">
        <v>20.16</v>
      </c>
      <c r="M158" s="212">
        <v>73</v>
      </c>
      <c r="N158" s="193">
        <v>100.8</v>
      </c>
      <c r="O158" s="269">
        <f t="shared" si="11"/>
        <v>1343.3559811199998</v>
      </c>
      <c r="P158" s="242">
        <f t="shared" si="12"/>
        <v>1526.5408876363633</v>
      </c>
      <c r="Q158">
        <v>1040</v>
      </c>
      <c r="R158" s="190" t="s">
        <v>3467</v>
      </c>
    </row>
    <row r="159" spans="1:18">
      <c r="A159" s="182" t="str">
        <f t="shared" si="9"/>
        <v>BAÚT.DA SERRA1040</v>
      </c>
      <c r="B159" s="208" t="s">
        <v>121</v>
      </c>
      <c r="C159" s="197" t="str">
        <f t="shared" si="10"/>
        <v xml:space="preserve">1040T.DA SERRA5PL1  </v>
      </c>
      <c r="D159" s="157" t="s">
        <v>3222</v>
      </c>
      <c r="E159" s="190">
        <v>1040</v>
      </c>
      <c r="F159" s="190" t="s">
        <v>263</v>
      </c>
      <c r="G159" s="211">
        <v>44643</v>
      </c>
      <c r="H159" s="193">
        <v>1131.9416064</v>
      </c>
      <c r="I159" s="193">
        <v>0</v>
      </c>
      <c r="J159" s="212">
        <v>12</v>
      </c>
      <c r="K159" s="193">
        <v>184.68</v>
      </c>
      <c r="L159" s="193">
        <v>8</v>
      </c>
      <c r="M159" s="212">
        <v>110</v>
      </c>
      <c r="N159" s="193">
        <v>24</v>
      </c>
      <c r="O159" s="269">
        <f t="shared" si="11"/>
        <v>1340.6216064</v>
      </c>
      <c r="P159" s="242">
        <f t="shared" si="12"/>
        <v>1523.4336436363637</v>
      </c>
      <c r="Q159">
        <v>1040</v>
      </c>
      <c r="R159" t="s">
        <v>3525</v>
      </c>
    </row>
    <row r="160" spans="1:18">
      <c r="A160" s="182" t="str">
        <f t="shared" si="9"/>
        <v>BAÚALVORADA  1040</v>
      </c>
      <c r="B160" s="208" t="s">
        <v>121</v>
      </c>
      <c r="C160" s="197" t="str">
        <f t="shared" si="10"/>
        <v>1040ALVORADA  5PL1ENDR</v>
      </c>
      <c r="D160" s="157" t="s">
        <v>949</v>
      </c>
      <c r="E160" s="190">
        <v>1040</v>
      </c>
      <c r="F160" s="190" t="s">
        <v>3223</v>
      </c>
      <c r="G160" s="211">
        <v>44643</v>
      </c>
      <c r="H160" s="193">
        <v>5185.4139999999998</v>
      </c>
      <c r="I160" s="193">
        <v>0</v>
      </c>
      <c r="J160" s="212">
        <v>0</v>
      </c>
      <c r="K160" s="193">
        <v>0</v>
      </c>
      <c r="L160" s="193">
        <v>0</v>
      </c>
      <c r="M160" s="212">
        <v>1188</v>
      </c>
      <c r="N160" s="193">
        <v>0</v>
      </c>
      <c r="O160" s="269">
        <f t="shared" si="11"/>
        <v>5185.4139999999998</v>
      </c>
      <c r="P160" s="242">
        <f t="shared" si="12"/>
        <v>5185.4139999999998</v>
      </c>
      <c r="Q160">
        <v>1040</v>
      </c>
      <c r="R160" s="190" t="s">
        <v>3497</v>
      </c>
    </row>
    <row r="161" spans="1:18">
      <c r="A161" s="182" t="str">
        <f t="shared" si="9"/>
        <v>BAÚBIGUACU   1040</v>
      </c>
      <c r="B161" s="208" t="s">
        <v>121</v>
      </c>
      <c r="C161" s="197" t="str">
        <f t="shared" si="10"/>
        <v>1040BIGUACU   5PL1ENDR</v>
      </c>
      <c r="D161" s="157" t="s">
        <v>949</v>
      </c>
      <c r="E161" s="190">
        <v>1040</v>
      </c>
      <c r="F161" s="190" t="s">
        <v>3224</v>
      </c>
      <c r="G161" s="211">
        <v>44643</v>
      </c>
      <c r="H161" s="193">
        <v>4489.9056</v>
      </c>
      <c r="I161" s="193">
        <v>0</v>
      </c>
      <c r="J161" s="212">
        <v>0</v>
      </c>
      <c r="K161" s="193">
        <v>0</v>
      </c>
      <c r="L161" s="193">
        <v>0</v>
      </c>
      <c r="M161" s="212">
        <v>737</v>
      </c>
      <c r="N161" s="193">
        <v>0</v>
      </c>
      <c r="O161" s="269">
        <f t="shared" si="11"/>
        <v>4489.9056</v>
      </c>
      <c r="P161" s="242">
        <f t="shared" si="12"/>
        <v>4489.9056</v>
      </c>
      <c r="Q161">
        <v>1040</v>
      </c>
      <c r="R161" s="190" t="s">
        <v>3498</v>
      </c>
    </row>
    <row r="162" spans="1:18">
      <c r="A162" s="182" t="str">
        <f t="shared" si="9"/>
        <v>CARRETABIGUACU   1040</v>
      </c>
      <c r="B162" s="208" t="s">
        <v>122</v>
      </c>
      <c r="C162" s="197" t="str">
        <f t="shared" si="10"/>
        <v>1040BIGUACU   5PL2ENDR</v>
      </c>
      <c r="D162" s="157" t="s">
        <v>951</v>
      </c>
      <c r="E162" s="190">
        <v>1040</v>
      </c>
      <c r="F162" s="190" t="s">
        <v>3224</v>
      </c>
      <c r="G162" s="211">
        <v>44643</v>
      </c>
      <c r="H162" s="193">
        <v>6067.44</v>
      </c>
      <c r="I162" s="193">
        <v>0</v>
      </c>
      <c r="J162" s="212">
        <v>0</v>
      </c>
      <c r="K162" s="193">
        <v>0</v>
      </c>
      <c r="L162" s="193">
        <v>0</v>
      </c>
      <c r="M162" s="212">
        <v>737</v>
      </c>
      <c r="N162" s="193">
        <v>0</v>
      </c>
      <c r="O162" s="269">
        <f t="shared" si="11"/>
        <v>6067.44</v>
      </c>
      <c r="P162" s="242">
        <f t="shared" si="12"/>
        <v>6067.44</v>
      </c>
      <c r="Q162">
        <v>1040</v>
      </c>
      <c r="R162" s="190" t="s">
        <v>3498</v>
      </c>
    </row>
    <row r="163" spans="1:18">
      <c r="A163" s="182" t="str">
        <f t="shared" si="9"/>
        <v>BAÚBRUSQUE   1040</v>
      </c>
      <c r="B163" s="208" t="s">
        <v>121</v>
      </c>
      <c r="C163" s="197" t="str">
        <f t="shared" si="10"/>
        <v>1040BRUSQUE   5PL1ENDR</v>
      </c>
      <c r="D163" s="157" t="s">
        <v>949</v>
      </c>
      <c r="E163" s="190">
        <v>1040</v>
      </c>
      <c r="F163" s="190" t="s">
        <v>3225</v>
      </c>
      <c r="G163" s="211">
        <v>44643</v>
      </c>
      <c r="H163" s="193">
        <v>4247.2079999999996</v>
      </c>
      <c r="I163" s="193">
        <v>0</v>
      </c>
      <c r="J163" s="212">
        <v>0</v>
      </c>
      <c r="K163" s="193">
        <v>0</v>
      </c>
      <c r="L163" s="193">
        <v>0</v>
      </c>
      <c r="M163" s="212">
        <v>690</v>
      </c>
      <c r="N163" s="193">
        <v>0</v>
      </c>
      <c r="O163" s="269">
        <f t="shared" si="11"/>
        <v>4247.2079999999996</v>
      </c>
      <c r="P163" s="242">
        <f t="shared" si="12"/>
        <v>4247.2079999999996</v>
      </c>
      <c r="Q163">
        <v>1040</v>
      </c>
      <c r="R163" s="190" t="s">
        <v>3499</v>
      </c>
    </row>
    <row r="164" spans="1:18">
      <c r="A164" s="182" t="str">
        <f t="shared" si="9"/>
        <v>CARRETABRUSQUE   1040</v>
      </c>
      <c r="B164" s="208" t="s">
        <v>122</v>
      </c>
      <c r="C164" s="197" t="str">
        <f t="shared" si="10"/>
        <v>1040BRUSQUE   5PL2ENDR</v>
      </c>
      <c r="D164" s="157" t="s">
        <v>951</v>
      </c>
      <c r="E164" s="190">
        <v>1040</v>
      </c>
      <c r="F164" s="190" t="s">
        <v>3225</v>
      </c>
      <c r="G164" s="211">
        <v>44643</v>
      </c>
      <c r="H164" s="193">
        <v>5824.7424000000001</v>
      </c>
      <c r="I164" s="193">
        <v>0</v>
      </c>
      <c r="J164" s="212">
        <v>0</v>
      </c>
      <c r="K164" s="193">
        <v>0</v>
      </c>
      <c r="L164" s="193">
        <v>0</v>
      </c>
      <c r="M164" s="212">
        <v>690</v>
      </c>
      <c r="N164" s="193">
        <v>0</v>
      </c>
      <c r="O164" s="269">
        <f t="shared" si="11"/>
        <v>5824.7424000000001</v>
      </c>
      <c r="P164" s="242">
        <f t="shared" si="12"/>
        <v>5824.7424000000001</v>
      </c>
      <c r="Q164">
        <v>1040</v>
      </c>
      <c r="R164" s="190" t="s">
        <v>3499</v>
      </c>
    </row>
    <row r="165" spans="1:18">
      <c r="A165" s="182" t="str">
        <f t="shared" si="9"/>
        <v>BAÚBRUSQUE   1040</v>
      </c>
      <c r="B165" s="208" t="s">
        <v>121</v>
      </c>
      <c r="C165" s="197" t="str">
        <f t="shared" si="10"/>
        <v>1040BRUSQUE   5PL1SUZA</v>
      </c>
      <c r="D165" s="157" t="s">
        <v>841</v>
      </c>
      <c r="E165" s="190">
        <v>1040</v>
      </c>
      <c r="F165" s="190" t="s">
        <v>3225</v>
      </c>
      <c r="G165" s="211">
        <v>44643</v>
      </c>
      <c r="H165" s="193">
        <v>3812.5882839999999</v>
      </c>
      <c r="I165" s="193">
        <v>0</v>
      </c>
      <c r="J165" s="212">
        <v>12</v>
      </c>
      <c r="K165" s="193">
        <v>350</v>
      </c>
      <c r="L165" s="193">
        <v>45.9</v>
      </c>
      <c r="M165" s="212">
        <v>690</v>
      </c>
      <c r="N165" s="193">
        <v>137.69999999999999</v>
      </c>
      <c r="O165" s="269">
        <f t="shared" si="11"/>
        <v>4300.2882840000002</v>
      </c>
      <c r="P165" s="242">
        <f t="shared" si="12"/>
        <v>4886.6912318181821</v>
      </c>
      <c r="Q165">
        <v>1040</v>
      </c>
      <c r="R165" s="190" t="s">
        <v>3499</v>
      </c>
    </row>
    <row r="166" spans="1:18">
      <c r="A166" s="182" t="str">
        <f t="shared" si="9"/>
        <v>BAÚCACHOEIRINHA RS1040</v>
      </c>
      <c r="B166" s="208" t="s">
        <v>121</v>
      </c>
      <c r="C166" s="197" t="str">
        <f t="shared" si="10"/>
        <v>1040CACHOEIRINHA RS5PL1ENDR</v>
      </c>
      <c r="D166" s="157" t="s">
        <v>949</v>
      </c>
      <c r="E166" s="190">
        <v>1040</v>
      </c>
      <c r="F166" s="190" t="s">
        <v>3226</v>
      </c>
      <c r="G166" s="211">
        <v>44643</v>
      </c>
      <c r="H166" s="193">
        <v>5185.4139999999998</v>
      </c>
      <c r="I166" s="193">
        <v>0</v>
      </c>
      <c r="J166" s="212">
        <v>0</v>
      </c>
      <c r="L166" s="193">
        <v>0</v>
      </c>
      <c r="M166" s="212">
        <v>1182</v>
      </c>
      <c r="N166" s="193">
        <v>0</v>
      </c>
      <c r="O166" s="269">
        <f t="shared" si="11"/>
        <v>5185.4139999999998</v>
      </c>
      <c r="P166" s="242">
        <f t="shared" si="12"/>
        <v>5185.4139999999998</v>
      </c>
      <c r="Q166">
        <v>1040</v>
      </c>
      <c r="R166" s="190" t="s">
        <v>3411</v>
      </c>
    </row>
    <row r="167" spans="1:18">
      <c r="A167" s="182" t="str">
        <f t="shared" si="9"/>
        <v>BAÚCURITIBA  1040</v>
      </c>
      <c r="B167" s="208" t="s">
        <v>121</v>
      </c>
      <c r="C167" s="197" t="str">
        <f t="shared" si="10"/>
        <v>1040CURITIBA  5PL1ENDR</v>
      </c>
      <c r="D167" s="157" t="s">
        <v>949</v>
      </c>
      <c r="E167" s="190">
        <v>1040</v>
      </c>
      <c r="F167" s="190" t="s">
        <v>3169</v>
      </c>
      <c r="G167" s="211">
        <v>44643</v>
      </c>
      <c r="H167" s="193">
        <v>3202.2599999999998</v>
      </c>
      <c r="I167" s="193">
        <v>0</v>
      </c>
      <c r="J167" s="212">
        <v>0</v>
      </c>
      <c r="K167" s="193">
        <v>0</v>
      </c>
      <c r="L167" s="193">
        <v>0</v>
      </c>
      <c r="M167" s="212">
        <v>490</v>
      </c>
      <c r="N167" s="193">
        <v>0</v>
      </c>
      <c r="O167" s="269">
        <f t="shared" si="11"/>
        <v>3202.2599999999998</v>
      </c>
      <c r="P167" s="242">
        <f t="shared" si="12"/>
        <v>3202.2599999999998</v>
      </c>
      <c r="Q167">
        <v>1040</v>
      </c>
      <c r="R167" s="190" t="s">
        <v>3421</v>
      </c>
    </row>
    <row r="168" spans="1:18">
      <c r="A168" s="182" t="str">
        <f t="shared" si="9"/>
        <v>BAÚGRAVATAI  1040</v>
      </c>
      <c r="B168" s="208" t="s">
        <v>121</v>
      </c>
      <c r="C168" s="197" t="str">
        <f t="shared" si="10"/>
        <v>1040GRAVATAI  5PL1ENDR</v>
      </c>
      <c r="D168" s="157" t="s">
        <v>949</v>
      </c>
      <c r="E168" s="190">
        <v>1040</v>
      </c>
      <c r="F168" s="191" t="s">
        <v>3227</v>
      </c>
      <c r="G168" s="211">
        <v>44643</v>
      </c>
      <c r="H168" s="193">
        <v>5185.4139999999998</v>
      </c>
      <c r="I168" s="193">
        <v>0</v>
      </c>
      <c r="J168" s="212">
        <v>0</v>
      </c>
      <c r="K168" s="193">
        <v>0</v>
      </c>
      <c r="L168" s="193">
        <v>0</v>
      </c>
      <c r="M168" s="212">
        <v>1255</v>
      </c>
      <c r="N168" s="193">
        <v>0</v>
      </c>
      <c r="O168" s="269">
        <f t="shared" si="11"/>
        <v>5185.4139999999998</v>
      </c>
      <c r="P168" s="242">
        <f t="shared" si="12"/>
        <v>5185.4139999999998</v>
      </c>
      <c r="Q168">
        <v>1040</v>
      </c>
      <c r="R168" s="190" t="s">
        <v>3500</v>
      </c>
    </row>
    <row r="169" spans="1:18">
      <c r="A169" s="182" t="str">
        <f t="shared" si="9"/>
        <v>CARRETAGRAVATAI  1040</v>
      </c>
      <c r="B169" s="208" t="s">
        <v>122</v>
      </c>
      <c r="C169" s="197" t="str">
        <f t="shared" si="10"/>
        <v>1040GRAVATAI  5PL2ENDR</v>
      </c>
      <c r="D169" s="157" t="s">
        <v>951</v>
      </c>
      <c r="E169" s="190">
        <v>1040</v>
      </c>
      <c r="F169" s="191" t="s">
        <v>3227</v>
      </c>
      <c r="G169" s="211">
        <v>44643</v>
      </c>
      <c r="H169" s="193">
        <v>7865.2</v>
      </c>
      <c r="I169" s="193">
        <v>0</v>
      </c>
      <c r="J169" s="212">
        <v>0</v>
      </c>
      <c r="K169" s="193">
        <v>0</v>
      </c>
      <c r="L169" s="193">
        <v>0</v>
      </c>
      <c r="M169" s="212">
        <v>1255</v>
      </c>
      <c r="N169" s="193">
        <v>0</v>
      </c>
      <c r="O169" s="269">
        <f t="shared" si="11"/>
        <v>7865.2</v>
      </c>
      <c r="P169" s="242">
        <f t="shared" si="12"/>
        <v>7865.2</v>
      </c>
      <c r="Q169">
        <v>1040</v>
      </c>
      <c r="R169" s="190" t="s">
        <v>3500</v>
      </c>
    </row>
    <row r="170" spans="1:18">
      <c r="A170" s="182" t="str">
        <f t="shared" si="9"/>
        <v>BAÚN. HAMBURG1040</v>
      </c>
      <c r="B170" s="208" t="s">
        <v>121</v>
      </c>
      <c r="C170" s="197" t="str">
        <f t="shared" si="10"/>
        <v>1040N. HAMBURG5PL1ENDR</v>
      </c>
      <c r="D170" s="157" t="s">
        <v>949</v>
      </c>
      <c r="E170" s="190">
        <v>1040</v>
      </c>
      <c r="F170" s="191" t="s">
        <v>1063</v>
      </c>
      <c r="G170" s="211">
        <v>44643</v>
      </c>
      <c r="H170" s="193">
        <v>3820.24</v>
      </c>
      <c r="I170" s="193">
        <v>0</v>
      </c>
      <c r="J170" s="212">
        <v>0</v>
      </c>
      <c r="K170" s="193">
        <v>300</v>
      </c>
      <c r="L170" s="193">
        <v>0</v>
      </c>
      <c r="M170" s="212">
        <v>1242</v>
      </c>
      <c r="N170" s="193">
        <v>0</v>
      </c>
      <c r="O170" s="269">
        <f t="shared" si="11"/>
        <v>4120.24</v>
      </c>
      <c r="P170" s="242">
        <f t="shared" si="12"/>
        <v>4120.24</v>
      </c>
      <c r="Q170">
        <v>1040</v>
      </c>
      <c r="R170" s="190" t="s">
        <v>3526</v>
      </c>
    </row>
    <row r="171" spans="1:18">
      <c r="A171" s="182" t="str">
        <f t="shared" si="9"/>
        <v>BAÚP. ALEGRE 1040</v>
      </c>
      <c r="B171" s="208" t="s">
        <v>121</v>
      </c>
      <c r="C171" s="197" t="str">
        <f t="shared" si="10"/>
        <v>1040P. ALEGRE 5PL1ENDR</v>
      </c>
      <c r="D171" s="157" t="s">
        <v>949</v>
      </c>
      <c r="E171" s="190">
        <v>1040</v>
      </c>
      <c r="F171" s="190" t="s">
        <v>3228</v>
      </c>
      <c r="G171" s="211">
        <v>44643</v>
      </c>
      <c r="H171" s="193">
        <v>3820.24</v>
      </c>
      <c r="I171" s="193">
        <v>0</v>
      </c>
      <c r="J171" s="212">
        <v>0</v>
      </c>
      <c r="K171" s="193">
        <v>300</v>
      </c>
      <c r="L171" s="193">
        <v>0</v>
      </c>
      <c r="M171" s="212">
        <v>1233</v>
      </c>
      <c r="N171" s="193">
        <v>0</v>
      </c>
      <c r="O171" s="269">
        <f t="shared" si="11"/>
        <v>4120.24</v>
      </c>
      <c r="P171" s="242">
        <f t="shared" si="12"/>
        <v>4120.24</v>
      </c>
      <c r="Q171">
        <v>1040</v>
      </c>
      <c r="R171" s="190" t="s">
        <v>3458</v>
      </c>
    </row>
    <row r="172" spans="1:18">
      <c r="A172" s="182" t="str">
        <f t="shared" si="9"/>
        <v>BAÚSAO JOSE  SC1040</v>
      </c>
      <c r="B172" s="208" t="s">
        <v>121</v>
      </c>
      <c r="C172" s="197" t="str">
        <f t="shared" si="10"/>
        <v>1040SAO JOSE  SC5PL1ENDR</v>
      </c>
      <c r="D172" s="157" t="s">
        <v>949</v>
      </c>
      <c r="E172" s="190">
        <v>1040</v>
      </c>
      <c r="F172" s="190" t="s">
        <v>3229</v>
      </c>
      <c r="G172" s="211">
        <v>44643</v>
      </c>
      <c r="H172" s="193">
        <v>4489.9056</v>
      </c>
      <c r="I172" s="193">
        <v>0</v>
      </c>
      <c r="J172" s="212">
        <v>0</v>
      </c>
      <c r="K172" s="193">
        <v>0</v>
      </c>
      <c r="L172" s="193">
        <v>0</v>
      </c>
      <c r="M172" s="212">
        <v>753</v>
      </c>
      <c r="N172" s="193">
        <v>0</v>
      </c>
      <c r="O172" s="269">
        <f t="shared" si="11"/>
        <v>4489.9056</v>
      </c>
      <c r="P172" s="242">
        <f t="shared" si="12"/>
        <v>4489.9056</v>
      </c>
      <c r="Q172">
        <v>1040</v>
      </c>
      <c r="R172" s="190" t="s">
        <v>3527</v>
      </c>
    </row>
    <row r="173" spans="1:18">
      <c r="A173" s="182" t="str">
        <f t="shared" si="9"/>
        <v>CARRETACACHOEIRINHA RS1040</v>
      </c>
      <c r="B173" s="208" t="s">
        <v>122</v>
      </c>
      <c r="C173" s="197" t="str">
        <f t="shared" si="10"/>
        <v>1040CACHOEIRINHA RS5PL2ENDR</v>
      </c>
      <c r="D173" s="157" t="s">
        <v>951</v>
      </c>
      <c r="E173" s="190">
        <v>1040</v>
      </c>
      <c r="F173" s="190" t="s">
        <v>3226</v>
      </c>
      <c r="G173" s="211">
        <v>44643</v>
      </c>
      <c r="H173" s="193">
        <v>7865.2</v>
      </c>
      <c r="I173" s="193">
        <v>0</v>
      </c>
      <c r="J173" s="212">
        <v>0</v>
      </c>
      <c r="L173" s="193">
        <v>0</v>
      </c>
      <c r="M173" s="212">
        <v>1182</v>
      </c>
      <c r="N173" s="193">
        <v>0</v>
      </c>
      <c r="O173" s="269">
        <f t="shared" si="11"/>
        <v>7865.2</v>
      </c>
      <c r="P173" s="242">
        <f t="shared" si="12"/>
        <v>7865.2</v>
      </c>
      <c r="Q173">
        <v>1040</v>
      </c>
      <c r="R173" s="190" t="s">
        <v>3411</v>
      </c>
    </row>
    <row r="174" spans="1:18">
      <c r="A174" s="182" t="str">
        <f t="shared" si="9"/>
        <v>BAÚESTRELA RS1040</v>
      </c>
      <c r="B174" s="208" t="s">
        <v>121</v>
      </c>
      <c r="C174" s="197" t="str">
        <f t="shared" si="10"/>
        <v>1040ESTRELA RS5PL1ENDR</v>
      </c>
      <c r="D174" s="157" t="s">
        <v>949</v>
      </c>
      <c r="E174" s="190">
        <v>1040</v>
      </c>
      <c r="F174" s="190" t="s">
        <v>3230</v>
      </c>
      <c r="G174" s="211">
        <v>44643</v>
      </c>
      <c r="H174" s="193">
        <v>5824.7424000000001</v>
      </c>
      <c r="K174" s="193">
        <v>0</v>
      </c>
      <c r="L174" s="193">
        <v>0</v>
      </c>
      <c r="N174" s="193">
        <v>0</v>
      </c>
      <c r="O174" s="269">
        <f t="shared" si="11"/>
        <v>5824.7424000000001</v>
      </c>
      <c r="P174" s="242">
        <f t="shared" si="12"/>
        <v>5824.7424000000001</v>
      </c>
      <c r="Q174">
        <v>1040</v>
      </c>
      <c r="R174" s="190" t="s">
        <v>3528</v>
      </c>
    </row>
    <row r="175" spans="1:18">
      <c r="A175" s="182" t="str">
        <f t="shared" si="9"/>
        <v>CARRETAESTRELA RS1040</v>
      </c>
      <c r="B175" s="208" t="s">
        <v>122</v>
      </c>
      <c r="C175" s="197" t="str">
        <f t="shared" si="10"/>
        <v>1040ESTRELA RS5PL2ENDR</v>
      </c>
      <c r="D175" s="157" t="s">
        <v>951</v>
      </c>
      <c r="E175" s="190">
        <v>1040</v>
      </c>
      <c r="F175" s="190" t="s">
        <v>3230</v>
      </c>
      <c r="G175" s="211">
        <v>44643</v>
      </c>
      <c r="H175" s="193">
        <v>8089.9199999999992</v>
      </c>
      <c r="K175" s="193">
        <v>0</v>
      </c>
      <c r="L175" s="193">
        <v>0</v>
      </c>
      <c r="N175" s="193">
        <v>0</v>
      </c>
      <c r="O175" s="269">
        <f t="shared" si="11"/>
        <v>8089.9199999999992</v>
      </c>
      <c r="P175" s="242">
        <f t="shared" si="12"/>
        <v>8089.9199999999992</v>
      </c>
      <c r="Q175">
        <v>1040</v>
      </c>
      <c r="R175" s="190" t="s">
        <v>3528</v>
      </c>
    </row>
    <row r="176" spans="1:18">
      <c r="A176" s="182" t="str">
        <f t="shared" si="9"/>
        <v>BAÚPORTAO    1040</v>
      </c>
      <c r="B176" s="208" t="s">
        <v>121</v>
      </c>
      <c r="C176" s="197" t="str">
        <f t="shared" si="10"/>
        <v>1040PORTAO    5PL1ENDR</v>
      </c>
      <c r="D176" s="157" t="s">
        <v>949</v>
      </c>
      <c r="E176" s="190">
        <v>1040</v>
      </c>
      <c r="F176" s="191" t="s">
        <v>3231</v>
      </c>
      <c r="G176" s="211">
        <v>44643</v>
      </c>
      <c r="H176" s="193">
        <v>5339.3471999999992</v>
      </c>
      <c r="I176" s="193">
        <v>0</v>
      </c>
      <c r="J176" s="212">
        <v>0</v>
      </c>
      <c r="K176" s="193">
        <v>0</v>
      </c>
      <c r="L176" s="193">
        <v>0</v>
      </c>
      <c r="M176" s="212">
        <v>1226</v>
      </c>
      <c r="N176" s="193">
        <v>0</v>
      </c>
      <c r="O176" s="269">
        <f t="shared" si="11"/>
        <v>5339.3471999999992</v>
      </c>
      <c r="P176" s="242">
        <f t="shared" si="12"/>
        <v>5339.3471999999992</v>
      </c>
      <c r="Q176">
        <v>1040</v>
      </c>
      <c r="R176" s="190" t="s">
        <v>3501</v>
      </c>
    </row>
    <row r="177" spans="1:18">
      <c r="A177" s="182" t="str">
        <f t="shared" si="9"/>
        <v>CARRETAPORTAO    1040</v>
      </c>
      <c r="B177" s="208" t="s">
        <v>122</v>
      </c>
      <c r="C177" s="197" t="str">
        <f t="shared" si="10"/>
        <v>1040PORTAO    5PL2ENDR</v>
      </c>
      <c r="D177" s="157" t="s">
        <v>951</v>
      </c>
      <c r="E177" s="190">
        <v>1040</v>
      </c>
      <c r="F177" s="190" t="s">
        <v>3231</v>
      </c>
      <c r="G177" s="211">
        <v>44643</v>
      </c>
      <c r="H177" s="193">
        <v>7865.2</v>
      </c>
      <c r="I177" s="193">
        <v>0</v>
      </c>
      <c r="J177" s="212">
        <v>0</v>
      </c>
      <c r="K177" s="193">
        <v>0</v>
      </c>
      <c r="L177" s="193">
        <v>0</v>
      </c>
      <c r="M177" s="212">
        <v>1226</v>
      </c>
      <c r="N177" s="193">
        <v>0</v>
      </c>
      <c r="O177" s="269">
        <f t="shared" si="11"/>
        <v>7865.2</v>
      </c>
      <c r="P177" s="242">
        <f t="shared" si="12"/>
        <v>7865.2</v>
      </c>
      <c r="Q177">
        <v>1040</v>
      </c>
      <c r="R177" s="190" t="s">
        <v>3501</v>
      </c>
    </row>
    <row r="178" spans="1:18">
      <c r="A178" s="182" t="str">
        <f t="shared" si="9"/>
        <v>BAÚVIDEIRA1040</v>
      </c>
      <c r="B178" s="208" t="s">
        <v>121</v>
      </c>
      <c r="C178" s="197" t="str">
        <f t="shared" si="10"/>
        <v>1040VIDEIRA5PL1ENDR</v>
      </c>
      <c r="D178" s="157" t="s">
        <v>949</v>
      </c>
      <c r="E178" s="190">
        <v>1040</v>
      </c>
      <c r="F178" s="190" t="s">
        <v>2944</v>
      </c>
      <c r="G178" s="211">
        <v>44643</v>
      </c>
      <c r="H178" s="193">
        <v>3595.52</v>
      </c>
      <c r="I178" s="193">
        <v>0</v>
      </c>
      <c r="J178" s="212">
        <v>0</v>
      </c>
      <c r="K178" s="193">
        <v>400</v>
      </c>
      <c r="L178" s="193">
        <v>0</v>
      </c>
      <c r="M178" s="212">
        <v>800</v>
      </c>
      <c r="N178" s="193">
        <v>0</v>
      </c>
      <c r="O178" s="269">
        <f t="shared" si="11"/>
        <v>3995.52</v>
      </c>
      <c r="P178" s="242">
        <f t="shared" si="12"/>
        <v>3995.52</v>
      </c>
      <c r="Q178">
        <v>1040</v>
      </c>
      <c r="R178" s="190" t="s">
        <v>3502</v>
      </c>
    </row>
    <row r="179" spans="1:18">
      <c r="A179" s="182" t="str">
        <f t="shared" si="9"/>
        <v>CARRETAVIDEIRA1040</v>
      </c>
      <c r="B179" s="208" t="s">
        <v>122</v>
      </c>
      <c r="C179" s="197" t="str">
        <f t="shared" si="10"/>
        <v>1040VIDEIRA5PL2ENDR</v>
      </c>
      <c r="D179" s="157" t="s">
        <v>951</v>
      </c>
      <c r="E179" s="190">
        <v>1040</v>
      </c>
      <c r="F179" s="190" t="s">
        <v>2944</v>
      </c>
      <c r="G179" s="211">
        <v>44643</v>
      </c>
      <c r="H179" s="193">
        <v>4606.7599999999993</v>
      </c>
      <c r="I179" s="193">
        <v>0</v>
      </c>
      <c r="J179" s="212">
        <v>0</v>
      </c>
      <c r="K179" s="193">
        <v>400</v>
      </c>
      <c r="L179" s="193">
        <v>0</v>
      </c>
      <c r="M179" s="212">
        <v>800</v>
      </c>
      <c r="N179" s="193">
        <v>0</v>
      </c>
      <c r="O179" s="269">
        <f t="shared" si="11"/>
        <v>5006.7599999999993</v>
      </c>
      <c r="P179" s="242">
        <f t="shared" si="12"/>
        <v>5006.7599999999993</v>
      </c>
      <c r="Q179">
        <v>1040</v>
      </c>
      <c r="R179" s="190" t="s">
        <v>3502</v>
      </c>
    </row>
    <row r="180" spans="1:18">
      <c r="A180" s="182" t="str">
        <f t="shared" si="9"/>
        <v>BAÚS.J.CAMPOS1040</v>
      </c>
      <c r="B180" s="208" t="s">
        <v>121</v>
      </c>
      <c r="C180" s="197" t="str">
        <f t="shared" si="10"/>
        <v>1040S.J.CAMPOS5PL1JOHN</v>
      </c>
      <c r="D180" s="157" t="s">
        <v>457</v>
      </c>
      <c r="E180" s="190">
        <v>1040</v>
      </c>
      <c r="F180" s="190" t="s">
        <v>252</v>
      </c>
      <c r="G180" s="211">
        <v>44643</v>
      </c>
      <c r="H180" s="193">
        <v>988.76799999999992</v>
      </c>
      <c r="I180" s="193">
        <v>0</v>
      </c>
      <c r="J180" s="212">
        <v>12</v>
      </c>
      <c r="K180" s="193">
        <v>602.58000000000004</v>
      </c>
      <c r="L180" s="193">
        <v>12.7</v>
      </c>
      <c r="M180" s="212">
        <v>80</v>
      </c>
      <c r="N180" s="193">
        <v>38.099999999999994</v>
      </c>
      <c r="O180" s="269">
        <f t="shared" si="11"/>
        <v>1629.4479999999999</v>
      </c>
      <c r="P180" s="242">
        <f t="shared" si="12"/>
        <v>1851.6454545454544</v>
      </c>
      <c r="Q180">
        <v>1040</v>
      </c>
      <c r="R180" s="190" t="s">
        <v>3467</v>
      </c>
    </row>
    <row r="181" spans="1:18">
      <c r="A181" s="182" t="str">
        <f t="shared" si="9"/>
        <v>BAÚANAPOLIS  1040</v>
      </c>
      <c r="B181" s="208" t="s">
        <v>121</v>
      </c>
      <c r="C181" s="197" t="str">
        <f t="shared" si="10"/>
        <v>1040ANAPOLIS  5PL1SUZA</v>
      </c>
      <c r="D181" s="157" t="s">
        <v>841</v>
      </c>
      <c r="E181" s="190">
        <v>1040</v>
      </c>
      <c r="F181" s="190" t="s">
        <v>3148</v>
      </c>
      <c r="G181" s="211">
        <v>44643</v>
      </c>
      <c r="H181" s="193">
        <v>5582.5279479999999</v>
      </c>
      <c r="I181" s="193">
        <v>0</v>
      </c>
      <c r="J181" s="212">
        <v>7</v>
      </c>
      <c r="K181" s="193">
        <v>350</v>
      </c>
      <c r="L181" s="193">
        <v>130.30000000000001</v>
      </c>
      <c r="M181" s="212">
        <v>1026</v>
      </c>
      <c r="N181" s="193">
        <v>390.90000000000003</v>
      </c>
      <c r="O181" s="269">
        <f t="shared" si="11"/>
        <v>6323.4279480000005</v>
      </c>
      <c r="P181" s="242">
        <f t="shared" si="12"/>
        <v>6799.3848903225817</v>
      </c>
      <c r="Q181">
        <v>1040</v>
      </c>
      <c r="R181" s="190" t="s">
        <v>3445</v>
      </c>
    </row>
    <row r="182" spans="1:18">
      <c r="A182" s="182" t="str">
        <f t="shared" si="9"/>
        <v>BAÚARACRUZ   1040</v>
      </c>
      <c r="B182" s="208" t="s">
        <v>121</v>
      </c>
      <c r="C182" s="197" t="str">
        <f t="shared" si="10"/>
        <v>1040ARACRUZ   5PL1SUZA</v>
      </c>
      <c r="D182" s="157" t="s">
        <v>841</v>
      </c>
      <c r="E182" s="190">
        <v>1040</v>
      </c>
      <c r="F182" s="190" t="s">
        <v>3232</v>
      </c>
      <c r="G182" s="211">
        <v>44643</v>
      </c>
      <c r="H182" s="193">
        <v>5598.7414959999996</v>
      </c>
      <c r="I182" s="193">
        <v>0</v>
      </c>
      <c r="J182" s="212">
        <v>7</v>
      </c>
      <c r="K182" s="193">
        <v>350</v>
      </c>
      <c r="L182" s="193">
        <v>104.7</v>
      </c>
      <c r="M182" s="212">
        <v>974</v>
      </c>
      <c r="N182" s="193">
        <v>314.10000000000002</v>
      </c>
      <c r="O182" s="269">
        <f t="shared" si="11"/>
        <v>6262.841496</v>
      </c>
      <c r="P182" s="242">
        <f t="shared" si="12"/>
        <v>6734.2381677419362</v>
      </c>
      <c r="Q182">
        <v>1040</v>
      </c>
      <c r="R182" s="190" t="s">
        <v>3503</v>
      </c>
    </row>
    <row r="183" spans="1:18">
      <c r="A183" s="182" t="str">
        <f t="shared" si="9"/>
        <v>BAÚARAPONGAS 1040</v>
      </c>
      <c r="B183" s="208" t="s">
        <v>121</v>
      </c>
      <c r="C183" s="197" t="str">
        <f t="shared" si="10"/>
        <v>1040ARAPONGAS 5PL1SUZA</v>
      </c>
      <c r="D183" s="157" t="s">
        <v>841</v>
      </c>
      <c r="E183" s="190">
        <v>1040</v>
      </c>
      <c r="F183" s="190" t="s">
        <v>3150</v>
      </c>
      <c r="G183" s="211">
        <v>44643</v>
      </c>
      <c r="H183" s="193">
        <v>3293.3727239999998</v>
      </c>
      <c r="I183" s="193">
        <v>0</v>
      </c>
      <c r="J183" s="212">
        <v>12</v>
      </c>
      <c r="K183" s="193">
        <v>350</v>
      </c>
      <c r="L183" s="193">
        <v>113</v>
      </c>
      <c r="M183" s="212">
        <v>643</v>
      </c>
      <c r="N183" s="193">
        <v>339</v>
      </c>
      <c r="O183" s="269">
        <f t="shared" si="11"/>
        <v>3982.3727239999998</v>
      </c>
      <c r="P183" s="242">
        <f t="shared" si="12"/>
        <v>4525.4235499999995</v>
      </c>
      <c r="Q183">
        <v>1040</v>
      </c>
      <c r="R183" s="190" t="s">
        <v>3401</v>
      </c>
    </row>
    <row r="184" spans="1:18">
      <c r="A184" s="182" t="str">
        <f t="shared" si="9"/>
        <v>BAÚARARAS    1040</v>
      </c>
      <c r="B184" s="208" t="s">
        <v>121</v>
      </c>
      <c r="C184" s="197" t="str">
        <f t="shared" si="10"/>
        <v>1040ARARAS    5PL1SUZA</v>
      </c>
      <c r="D184" s="157" t="s">
        <v>841</v>
      </c>
      <c r="E184" s="190">
        <v>1040</v>
      </c>
      <c r="F184" s="190" t="s">
        <v>3151</v>
      </c>
      <c r="G184" s="211">
        <v>44643</v>
      </c>
      <c r="H184" s="193">
        <v>2167.154736</v>
      </c>
      <c r="I184" s="193">
        <v>0</v>
      </c>
      <c r="J184" s="212">
        <v>12</v>
      </c>
      <c r="K184" s="193">
        <v>350</v>
      </c>
      <c r="L184" s="193">
        <v>44.5</v>
      </c>
      <c r="M184" s="212">
        <v>220</v>
      </c>
      <c r="N184" s="193">
        <v>133.5</v>
      </c>
      <c r="O184" s="269">
        <f t="shared" si="11"/>
        <v>2650.654736</v>
      </c>
      <c r="P184" s="242">
        <f t="shared" si="12"/>
        <v>3012.1076545454544</v>
      </c>
      <c r="Q184">
        <v>1040</v>
      </c>
      <c r="R184" s="190" t="s">
        <v>3402</v>
      </c>
    </row>
    <row r="185" spans="1:18">
      <c r="A185" s="182" t="str">
        <f t="shared" si="9"/>
        <v>BAÚARTUR NOGU1040</v>
      </c>
      <c r="B185" s="208" t="s">
        <v>121</v>
      </c>
      <c r="C185" s="197" t="str">
        <f t="shared" si="10"/>
        <v>1040ARTUR NOGU5PL1SUZA</v>
      </c>
      <c r="D185" s="157" t="s">
        <v>841</v>
      </c>
      <c r="E185" s="190">
        <v>1040</v>
      </c>
      <c r="F185" s="190" t="s">
        <v>832</v>
      </c>
      <c r="G185" s="211">
        <v>44643</v>
      </c>
      <c r="H185" s="193">
        <v>2138.109676</v>
      </c>
      <c r="I185" s="193">
        <v>0</v>
      </c>
      <c r="J185" s="212">
        <v>12</v>
      </c>
      <c r="K185" s="193">
        <v>350</v>
      </c>
      <c r="L185" s="193">
        <v>37.700000000000003</v>
      </c>
      <c r="M185" s="212">
        <v>200</v>
      </c>
      <c r="N185" s="193">
        <v>113.10000000000001</v>
      </c>
      <c r="O185" s="269">
        <f t="shared" si="11"/>
        <v>2601.2096759999999</v>
      </c>
      <c r="P185" s="242">
        <f t="shared" si="12"/>
        <v>2955.9200863636361</v>
      </c>
      <c r="Q185">
        <v>1040</v>
      </c>
      <c r="R185" s="190" t="s">
        <v>3481</v>
      </c>
    </row>
    <row r="186" spans="1:18">
      <c r="A186" s="182" t="str">
        <f t="shared" si="9"/>
        <v>BAÚCAIEIRAS  1040</v>
      </c>
      <c r="B186" s="208" t="s">
        <v>121</v>
      </c>
      <c r="C186" s="197" t="str">
        <f t="shared" si="10"/>
        <v>1040CAIEIRAS  5PL1SUZA</v>
      </c>
      <c r="D186" s="157" t="s">
        <v>841</v>
      </c>
      <c r="E186" s="190">
        <v>1040</v>
      </c>
      <c r="F186" s="190" t="s">
        <v>3233</v>
      </c>
      <c r="G186" s="211">
        <v>44643</v>
      </c>
      <c r="H186" s="193">
        <v>1197.1283840000001</v>
      </c>
      <c r="I186" s="193">
        <v>0</v>
      </c>
      <c r="J186" s="212">
        <v>12</v>
      </c>
      <c r="K186" s="193">
        <v>350</v>
      </c>
      <c r="L186" s="193">
        <v>15</v>
      </c>
      <c r="M186" s="212">
        <v>79</v>
      </c>
      <c r="N186" s="193">
        <v>45</v>
      </c>
      <c r="O186" s="269">
        <f t="shared" si="11"/>
        <v>1592.1283840000001</v>
      </c>
      <c r="P186" s="242">
        <f t="shared" si="12"/>
        <v>1809.2368000000001</v>
      </c>
      <c r="Q186">
        <v>1040</v>
      </c>
      <c r="R186" s="190" t="s">
        <v>3504</v>
      </c>
    </row>
    <row r="187" spans="1:18">
      <c r="A187" s="182" t="str">
        <f t="shared" si="9"/>
        <v>BAÚCAMBE     1040</v>
      </c>
      <c r="B187" s="208" t="s">
        <v>121</v>
      </c>
      <c r="C187" s="197" t="str">
        <f t="shared" si="10"/>
        <v>1040CAMBE     5PL1SUZA</v>
      </c>
      <c r="D187" s="157" t="s">
        <v>841</v>
      </c>
      <c r="E187" s="190">
        <v>1040</v>
      </c>
      <c r="F187" s="190" t="s">
        <v>3157</v>
      </c>
      <c r="G187" s="211">
        <v>44643</v>
      </c>
      <c r="H187" s="193">
        <v>3783.5994039999996</v>
      </c>
      <c r="I187" s="193">
        <v>0</v>
      </c>
      <c r="J187" s="212">
        <v>12</v>
      </c>
      <c r="K187" s="193">
        <v>350</v>
      </c>
      <c r="L187" s="193">
        <v>113</v>
      </c>
      <c r="M187" s="212">
        <v>570</v>
      </c>
      <c r="N187" s="193">
        <v>339</v>
      </c>
      <c r="O187" s="269">
        <f t="shared" si="11"/>
        <v>4472.5994039999996</v>
      </c>
      <c r="P187" s="242">
        <f t="shared" si="12"/>
        <v>5082.4993227272726</v>
      </c>
      <c r="Q187">
        <v>1040</v>
      </c>
      <c r="R187" s="190" t="s">
        <v>3406</v>
      </c>
    </row>
    <row r="188" spans="1:18">
      <c r="A188" s="182" t="str">
        <f t="shared" si="9"/>
        <v>BAÚCAMBIRA   1040</v>
      </c>
      <c r="B188" s="208" t="s">
        <v>121</v>
      </c>
      <c r="C188" s="197" t="str">
        <f t="shared" si="10"/>
        <v>1040CAMBIRA   5PL1SUZA</v>
      </c>
      <c r="D188" s="157" t="s">
        <v>841</v>
      </c>
      <c r="E188" s="190">
        <v>1040</v>
      </c>
      <c r="F188" s="190" t="s">
        <v>3158</v>
      </c>
      <c r="G188" s="211">
        <v>44643</v>
      </c>
      <c r="H188" s="193">
        <v>3925.6336799999999</v>
      </c>
      <c r="I188" s="193">
        <v>0</v>
      </c>
      <c r="J188" s="212">
        <v>12</v>
      </c>
      <c r="K188" s="193">
        <v>260</v>
      </c>
      <c r="L188" s="193">
        <v>107.5</v>
      </c>
      <c r="M188" s="212">
        <v>680</v>
      </c>
      <c r="N188" s="193">
        <v>322.5</v>
      </c>
      <c r="O188" s="269">
        <f t="shared" si="11"/>
        <v>4508.1336799999999</v>
      </c>
      <c r="P188" s="242">
        <f t="shared" si="12"/>
        <v>5122.8791818181817</v>
      </c>
      <c r="Q188">
        <v>1040</v>
      </c>
      <c r="R188" s="190" t="s">
        <v>3407</v>
      </c>
    </row>
    <row r="189" spans="1:18">
      <c r="A189" s="182" t="str">
        <f t="shared" si="9"/>
        <v>BAÚCAMPINAS  1040</v>
      </c>
      <c r="B189" s="208" t="s">
        <v>121</v>
      </c>
      <c r="C189" s="197" t="str">
        <f t="shared" si="10"/>
        <v>1040CAMPINAS  5PL1SUZA</v>
      </c>
      <c r="D189" s="157" t="s">
        <v>841</v>
      </c>
      <c r="E189" s="190">
        <v>1040</v>
      </c>
      <c r="F189" s="190" t="s">
        <v>3159</v>
      </c>
      <c r="G189" s="211">
        <v>44643</v>
      </c>
      <c r="H189" s="193">
        <v>1669.815668</v>
      </c>
      <c r="I189" s="193">
        <v>0</v>
      </c>
      <c r="J189" s="212">
        <v>12</v>
      </c>
      <c r="K189" s="193">
        <v>350</v>
      </c>
      <c r="L189" s="193">
        <v>28.2</v>
      </c>
      <c r="M189" s="212">
        <v>150</v>
      </c>
      <c r="N189" s="193">
        <v>84.6</v>
      </c>
      <c r="O189" s="269">
        <f t="shared" si="11"/>
        <v>2104.4156680000001</v>
      </c>
      <c r="P189" s="242">
        <f t="shared" si="12"/>
        <v>2391.381440909091</v>
      </c>
      <c r="Q189">
        <v>1040</v>
      </c>
      <c r="R189" s="190" t="s">
        <v>3412</v>
      </c>
    </row>
    <row r="190" spans="1:18">
      <c r="A190" s="182" t="str">
        <f t="shared" si="9"/>
        <v>BAÚCOSMOPOLIS1040</v>
      </c>
      <c r="B190" s="208" t="s">
        <v>121</v>
      </c>
      <c r="C190" s="197" t="str">
        <f t="shared" si="10"/>
        <v>1040COSMOPOLIS5PL1SUZA</v>
      </c>
      <c r="D190" s="157" t="s">
        <v>841</v>
      </c>
      <c r="E190" s="190">
        <v>1040</v>
      </c>
      <c r="F190" s="190" t="s">
        <v>106</v>
      </c>
      <c r="G190" s="211">
        <v>44643</v>
      </c>
      <c r="H190" s="193">
        <v>1873.1760319999999</v>
      </c>
      <c r="I190" s="193">
        <v>0</v>
      </c>
      <c r="J190" s="212">
        <v>12</v>
      </c>
      <c r="K190" s="193">
        <v>350</v>
      </c>
      <c r="L190" s="193">
        <v>37.5</v>
      </c>
      <c r="M190" s="212">
        <v>190</v>
      </c>
      <c r="N190" s="193">
        <v>112.5</v>
      </c>
      <c r="O190" s="269">
        <f t="shared" si="11"/>
        <v>2335.6760319999999</v>
      </c>
      <c r="P190" s="242">
        <f t="shared" si="12"/>
        <v>2654.1773090909087</v>
      </c>
      <c r="Q190">
        <v>1040</v>
      </c>
      <c r="R190" s="190" t="s">
        <v>3418</v>
      </c>
    </row>
    <row r="191" spans="1:18">
      <c r="A191" s="182" t="str">
        <f t="shared" si="9"/>
        <v>CARRETACOSMOPOLIS1040</v>
      </c>
      <c r="B191" s="208" t="s">
        <v>122</v>
      </c>
      <c r="C191" s="197" t="str">
        <f t="shared" si="10"/>
        <v>1040COSMOPOLIS5PL2SUZA</v>
      </c>
      <c r="D191" s="157" t="s">
        <v>764</v>
      </c>
      <c r="E191" s="190">
        <v>1040</v>
      </c>
      <c r="F191" s="190" t="s">
        <v>106</v>
      </c>
      <c r="G191" s="211">
        <v>44643</v>
      </c>
      <c r="H191" s="193">
        <v>2301.4923520000002</v>
      </c>
      <c r="I191" s="193">
        <v>0</v>
      </c>
      <c r="J191" s="212">
        <v>12</v>
      </c>
      <c r="K191" s="193">
        <v>350</v>
      </c>
      <c r="L191" s="193">
        <v>37.5</v>
      </c>
      <c r="M191" s="212">
        <v>190</v>
      </c>
      <c r="N191" s="193">
        <v>187.5</v>
      </c>
      <c r="O191" s="269">
        <f t="shared" si="11"/>
        <v>2838.9923520000002</v>
      </c>
      <c r="P191" s="242">
        <f t="shared" si="12"/>
        <v>3226.127672727273</v>
      </c>
      <c r="Q191">
        <v>1040</v>
      </c>
      <c r="R191" s="190" t="s">
        <v>3418</v>
      </c>
    </row>
    <row r="192" spans="1:18">
      <c r="A192" s="182" t="str">
        <f t="shared" si="9"/>
        <v>BAÚDIADEMA   1040</v>
      </c>
      <c r="B192" s="208" t="s">
        <v>121</v>
      </c>
      <c r="C192" s="197" t="str">
        <f t="shared" si="10"/>
        <v>1040DIADEMA   5PL1SUZA</v>
      </c>
      <c r="D192" s="157" t="s">
        <v>841</v>
      </c>
      <c r="E192" s="190">
        <v>1040</v>
      </c>
      <c r="F192" s="190" t="s">
        <v>3170</v>
      </c>
      <c r="G192" s="211">
        <v>44643</v>
      </c>
      <c r="H192" s="193">
        <v>1286.2972799999998</v>
      </c>
      <c r="I192" s="193">
        <v>0</v>
      </c>
      <c r="J192" s="212">
        <v>12</v>
      </c>
      <c r="K192" s="193">
        <v>350</v>
      </c>
      <c r="L192" s="193">
        <v>7.1</v>
      </c>
      <c r="M192" s="212">
        <v>90</v>
      </c>
      <c r="N192" s="193">
        <v>21.299999999999997</v>
      </c>
      <c r="O192" s="269">
        <f t="shared" si="11"/>
        <v>1657.5972799999997</v>
      </c>
      <c r="P192" s="242">
        <f t="shared" si="12"/>
        <v>1883.6332727272725</v>
      </c>
      <c r="Q192">
        <v>1040</v>
      </c>
      <c r="R192" s="190" t="s">
        <v>3422</v>
      </c>
    </row>
    <row r="193" spans="1:18">
      <c r="A193" s="182" t="str">
        <f t="shared" si="9"/>
        <v>CARRETADIADEMA   1040</v>
      </c>
      <c r="B193" s="208" t="s">
        <v>122</v>
      </c>
      <c r="C193" s="197" t="str">
        <f t="shared" si="10"/>
        <v>1040DIADEMA   5PL2SUZA</v>
      </c>
      <c r="D193" s="157" t="s">
        <v>764</v>
      </c>
      <c r="E193" s="190">
        <v>1040</v>
      </c>
      <c r="F193" s="190" t="s">
        <v>3170</v>
      </c>
      <c r="G193" s="211">
        <v>44643</v>
      </c>
      <c r="H193" s="193">
        <v>1191.0159999999998</v>
      </c>
      <c r="I193" s="193">
        <v>0</v>
      </c>
      <c r="J193" s="212">
        <v>12</v>
      </c>
      <c r="K193" s="193">
        <v>350</v>
      </c>
      <c r="L193" s="193">
        <v>7.1</v>
      </c>
      <c r="M193" s="212">
        <v>90</v>
      </c>
      <c r="N193" s="193">
        <v>35.5</v>
      </c>
      <c r="O193" s="269">
        <f t="shared" si="11"/>
        <v>1576.5159999999998</v>
      </c>
      <c r="P193" s="242">
        <f t="shared" si="12"/>
        <v>1791.4954545454543</v>
      </c>
      <c r="Q193">
        <v>1040</v>
      </c>
      <c r="R193" s="190" t="s">
        <v>3422</v>
      </c>
    </row>
    <row r="194" spans="1:18">
      <c r="A194" s="182" t="str">
        <f t="shared" si="9"/>
        <v>BAÚF.DA ROCHA1040</v>
      </c>
      <c r="B194" s="208" t="s">
        <v>121</v>
      </c>
      <c r="C194" s="197" t="str">
        <f t="shared" si="10"/>
        <v>1040F.DA ROCHA5PL1SUZA</v>
      </c>
      <c r="D194" s="157" t="s">
        <v>841</v>
      </c>
      <c r="E194" s="190">
        <v>1040</v>
      </c>
      <c r="F194" s="190" t="s">
        <v>781</v>
      </c>
      <c r="G194" s="211">
        <v>44643</v>
      </c>
      <c r="H194" s="193">
        <v>1182.881136</v>
      </c>
      <c r="I194" s="193">
        <v>0</v>
      </c>
      <c r="J194" s="212">
        <v>12</v>
      </c>
      <c r="K194" s="193">
        <v>350</v>
      </c>
      <c r="L194" s="193">
        <v>17.7</v>
      </c>
      <c r="M194" s="212">
        <v>86</v>
      </c>
      <c r="N194" s="193">
        <v>53.099999999999994</v>
      </c>
      <c r="O194" s="269">
        <f t="shared" si="11"/>
        <v>1585.9811359999999</v>
      </c>
      <c r="P194" s="242">
        <f t="shared" si="12"/>
        <v>1802.2512909090908</v>
      </c>
      <c r="Q194">
        <v>1040</v>
      </c>
      <c r="R194" s="190" t="s">
        <v>3529</v>
      </c>
    </row>
    <row r="195" spans="1:18">
      <c r="A195" s="182" t="str">
        <f t="shared" ref="A195:A258" si="13">B195&amp;F195&amp;E195</f>
        <v>BAÚGUAPIAÇU  1040</v>
      </c>
      <c r="B195" s="208" t="s">
        <v>121</v>
      </c>
      <c r="C195" s="197" t="str">
        <f t="shared" ref="C195:C258" si="14">E195&amp;F195&amp;D195</f>
        <v>1040GUAPIAÇU  5PL1SUZA</v>
      </c>
      <c r="D195" s="157" t="s">
        <v>841</v>
      </c>
      <c r="E195" s="190">
        <v>1040</v>
      </c>
      <c r="F195" s="190" t="s">
        <v>3174</v>
      </c>
      <c r="G195" s="211">
        <v>44643</v>
      </c>
      <c r="H195" s="193">
        <v>2638.0667319999998</v>
      </c>
      <c r="I195" s="193">
        <v>0</v>
      </c>
      <c r="J195" s="212">
        <v>12</v>
      </c>
      <c r="K195" s="193">
        <v>350</v>
      </c>
      <c r="L195" s="193">
        <v>107.3</v>
      </c>
      <c r="M195" s="212">
        <v>513</v>
      </c>
      <c r="N195" s="193">
        <v>321.89999999999998</v>
      </c>
      <c r="O195" s="269">
        <f t="shared" ref="O195:O258" si="15">N195+K195+H195+I195</f>
        <v>3309.9667319999999</v>
      </c>
      <c r="P195" s="242">
        <f t="shared" ref="P195:P258" si="16">O195/(1-J195/100)</f>
        <v>3761.3258318181815</v>
      </c>
      <c r="Q195">
        <v>1040</v>
      </c>
      <c r="R195" s="190" t="s">
        <v>3427</v>
      </c>
    </row>
    <row r="196" spans="1:18">
      <c r="A196" s="182" t="str">
        <f t="shared" si="13"/>
        <v>BAÚGUARULHOS 1040</v>
      </c>
      <c r="B196" s="208" t="s">
        <v>121</v>
      </c>
      <c r="C196" s="197" t="str">
        <f t="shared" si="14"/>
        <v>1040GUARULHOS 5PL1SUZA</v>
      </c>
      <c r="D196" s="157" t="s">
        <v>841</v>
      </c>
      <c r="E196" s="190">
        <v>1040</v>
      </c>
      <c r="F196" s="190" t="s">
        <v>2791</v>
      </c>
      <c r="G196" s="211">
        <v>44643</v>
      </c>
      <c r="H196" s="193">
        <v>919.95873599999993</v>
      </c>
      <c r="I196" s="193">
        <v>0</v>
      </c>
      <c r="J196" s="212">
        <v>12</v>
      </c>
      <c r="K196" s="193">
        <v>350</v>
      </c>
      <c r="L196" s="193">
        <v>2.9</v>
      </c>
      <c r="M196" s="212">
        <v>50</v>
      </c>
      <c r="N196" s="193">
        <v>8.6999999999999993</v>
      </c>
      <c r="O196" s="269">
        <f t="shared" si="15"/>
        <v>1278.6587359999999</v>
      </c>
      <c r="P196" s="242">
        <f t="shared" si="16"/>
        <v>1453.0212909090908</v>
      </c>
      <c r="Q196">
        <v>1040</v>
      </c>
      <c r="R196" s="190" t="s">
        <v>3428</v>
      </c>
    </row>
    <row r="197" spans="1:18">
      <c r="A197" s="182" t="str">
        <f t="shared" si="13"/>
        <v>BAÚHORTOLANDI1040</v>
      </c>
      <c r="B197" s="208" t="s">
        <v>121</v>
      </c>
      <c r="C197" s="197" t="str">
        <f t="shared" si="14"/>
        <v>1040HORTOLANDI5PL1SUZA</v>
      </c>
      <c r="D197" s="157" t="s">
        <v>841</v>
      </c>
      <c r="E197" s="190">
        <v>1040</v>
      </c>
      <c r="F197" s="190" t="s">
        <v>186</v>
      </c>
      <c r="G197" s="211">
        <v>44643</v>
      </c>
      <c r="H197" s="193">
        <v>1669.8044319999997</v>
      </c>
      <c r="I197" s="193">
        <v>0</v>
      </c>
      <c r="J197" s="212">
        <v>12</v>
      </c>
      <c r="K197" s="193">
        <v>350</v>
      </c>
      <c r="L197" s="193">
        <v>28.2</v>
      </c>
      <c r="M197" s="212">
        <v>160</v>
      </c>
      <c r="N197" s="193">
        <v>84.6</v>
      </c>
      <c r="O197" s="269">
        <f t="shared" si="15"/>
        <v>2104.4044319999998</v>
      </c>
      <c r="P197" s="242">
        <f t="shared" si="16"/>
        <v>2391.3686727272725</v>
      </c>
      <c r="Q197">
        <v>1040</v>
      </c>
      <c r="R197" s="190" t="s">
        <v>3441</v>
      </c>
    </row>
    <row r="198" spans="1:18">
      <c r="A198" s="182" t="str">
        <f t="shared" si="13"/>
        <v>CARRETAHORTOLANDI1040</v>
      </c>
      <c r="B198" s="208" t="s">
        <v>122</v>
      </c>
      <c r="C198" s="197" t="str">
        <f t="shared" si="14"/>
        <v>1040HORTOLANDI5PL2SUZA</v>
      </c>
      <c r="D198" s="157" t="s">
        <v>764</v>
      </c>
      <c r="E198" s="190">
        <v>1040</v>
      </c>
      <c r="F198" s="190" t="s">
        <v>186</v>
      </c>
      <c r="G198" s="211">
        <v>44643</v>
      </c>
      <c r="H198" s="193">
        <v>2126.592776</v>
      </c>
      <c r="I198" s="193">
        <v>0</v>
      </c>
      <c r="J198" s="212">
        <v>12</v>
      </c>
      <c r="K198" s="193">
        <v>350</v>
      </c>
      <c r="L198" s="193">
        <v>28.2</v>
      </c>
      <c r="M198" s="212">
        <v>160</v>
      </c>
      <c r="N198" s="193">
        <v>141</v>
      </c>
      <c r="O198" s="269">
        <f t="shared" si="15"/>
        <v>2617.592776</v>
      </c>
      <c r="P198" s="242">
        <f t="shared" si="16"/>
        <v>2974.5372454545454</v>
      </c>
      <c r="Q198">
        <v>1040</v>
      </c>
      <c r="R198" s="190" t="s">
        <v>3441</v>
      </c>
    </row>
    <row r="199" spans="1:18">
      <c r="A199" s="182" t="str">
        <f t="shared" si="13"/>
        <v>BAÚINDAIATUBA1040</v>
      </c>
      <c r="B199" s="208" t="s">
        <v>121</v>
      </c>
      <c r="C199" s="197" t="str">
        <f t="shared" si="14"/>
        <v>1040INDAIATUBA5PL1SUZA</v>
      </c>
      <c r="D199" s="157" t="s">
        <v>841</v>
      </c>
      <c r="E199" s="190">
        <v>1040</v>
      </c>
      <c r="F199" s="190" t="s">
        <v>74</v>
      </c>
      <c r="G199" s="211">
        <v>44643</v>
      </c>
      <c r="H199" s="193">
        <v>1732.8496279999999</v>
      </c>
      <c r="I199" s="193">
        <v>0</v>
      </c>
      <c r="J199" s="212">
        <v>12</v>
      </c>
      <c r="K199" s="193">
        <v>350</v>
      </c>
      <c r="L199" s="193">
        <v>43.4</v>
      </c>
      <c r="M199" s="212">
        <v>160</v>
      </c>
      <c r="N199" s="193">
        <v>130.19999999999999</v>
      </c>
      <c r="O199" s="269">
        <f t="shared" si="15"/>
        <v>2213.0496279999998</v>
      </c>
      <c r="P199" s="242">
        <f t="shared" si="16"/>
        <v>2514.8291227272725</v>
      </c>
      <c r="Q199">
        <v>1040</v>
      </c>
      <c r="R199" s="190" t="s">
        <v>3430</v>
      </c>
    </row>
    <row r="200" spans="1:18">
      <c r="A200" s="182" t="str">
        <f t="shared" si="13"/>
        <v>BAÚITAJOBI   1040</v>
      </c>
      <c r="B200" s="208" t="s">
        <v>121</v>
      </c>
      <c r="C200" s="197" t="str">
        <f t="shared" si="14"/>
        <v>1040ITAJOBI   5PL1SUZA</v>
      </c>
      <c r="D200" s="157" t="s">
        <v>841</v>
      </c>
      <c r="E200" s="190">
        <v>1040</v>
      </c>
      <c r="F200" s="190" t="s">
        <v>3234</v>
      </c>
      <c r="G200" s="211">
        <v>44643</v>
      </c>
      <c r="H200" s="193">
        <v>3560.4749159999997</v>
      </c>
      <c r="I200" s="193">
        <v>0</v>
      </c>
      <c r="J200" s="212">
        <v>12</v>
      </c>
      <c r="K200" s="193">
        <v>350</v>
      </c>
      <c r="L200" s="193">
        <v>89.7</v>
      </c>
      <c r="M200" s="212">
        <v>450</v>
      </c>
      <c r="N200" s="193">
        <v>269.10000000000002</v>
      </c>
      <c r="O200" s="269">
        <f t="shared" si="15"/>
        <v>4179.5749159999996</v>
      </c>
      <c r="P200" s="242">
        <f t="shared" si="16"/>
        <v>4749.5169499999993</v>
      </c>
      <c r="Q200">
        <v>1040</v>
      </c>
      <c r="R200" s="190" t="s">
        <v>3505</v>
      </c>
    </row>
    <row r="201" spans="1:18">
      <c r="A201" s="182" t="str">
        <f t="shared" si="13"/>
        <v>BAÚITATIBA   1040</v>
      </c>
      <c r="B201" s="208" t="s">
        <v>121</v>
      </c>
      <c r="C201" s="197" t="str">
        <f t="shared" si="14"/>
        <v>1040ITATIBA   5PL1SUZA</v>
      </c>
      <c r="D201" s="157" t="s">
        <v>841</v>
      </c>
      <c r="E201" s="190">
        <v>1040</v>
      </c>
      <c r="F201" s="190" t="s">
        <v>3179</v>
      </c>
      <c r="G201" s="211">
        <v>44643</v>
      </c>
      <c r="H201" s="193">
        <v>1388.983084</v>
      </c>
      <c r="I201" s="193">
        <v>0</v>
      </c>
      <c r="J201" s="212">
        <v>12</v>
      </c>
      <c r="K201" s="193">
        <v>350</v>
      </c>
      <c r="L201" s="193">
        <v>21.7</v>
      </c>
      <c r="M201" s="212">
        <v>140</v>
      </c>
      <c r="N201" s="193">
        <v>65.099999999999994</v>
      </c>
      <c r="O201" s="269">
        <f t="shared" si="15"/>
        <v>1804.0830839999999</v>
      </c>
      <c r="P201" s="242">
        <f t="shared" si="16"/>
        <v>2050.0944136363637</v>
      </c>
      <c r="Q201">
        <v>1040</v>
      </c>
      <c r="R201" s="190" t="s">
        <v>3433</v>
      </c>
    </row>
    <row r="202" spans="1:18">
      <c r="A202" s="182" t="str">
        <f t="shared" si="13"/>
        <v>BAÚITATIBA   1040</v>
      </c>
      <c r="B202" s="208" t="s">
        <v>121</v>
      </c>
      <c r="C202" s="197" t="str">
        <f t="shared" si="14"/>
        <v>1040ITATIBA   5PL1SUZA</v>
      </c>
      <c r="D202" s="157" t="s">
        <v>841</v>
      </c>
      <c r="E202" s="190">
        <v>1040</v>
      </c>
      <c r="F202" s="190" t="s">
        <v>3179</v>
      </c>
      <c r="G202" s="211">
        <v>44643</v>
      </c>
      <c r="H202" s="193">
        <v>1388.983084</v>
      </c>
      <c r="I202" s="193">
        <v>0</v>
      </c>
      <c r="J202" s="212">
        <v>12</v>
      </c>
      <c r="K202" s="193">
        <v>350</v>
      </c>
      <c r="L202" s="193">
        <v>21.7</v>
      </c>
      <c r="M202" s="212">
        <v>140</v>
      </c>
      <c r="N202" s="193">
        <v>65.099999999999994</v>
      </c>
      <c r="O202" s="269">
        <f t="shared" si="15"/>
        <v>1804.0830839999999</v>
      </c>
      <c r="P202" s="242">
        <f t="shared" si="16"/>
        <v>2050.0944136363637</v>
      </c>
      <c r="Q202">
        <v>1040</v>
      </c>
      <c r="R202" s="190" t="s">
        <v>3433</v>
      </c>
    </row>
    <row r="203" spans="1:18">
      <c r="A203" s="182" t="str">
        <f t="shared" si="13"/>
        <v>BAÚITUPEVA   1040</v>
      </c>
      <c r="B203" s="208" t="s">
        <v>121</v>
      </c>
      <c r="C203" s="197" t="str">
        <f t="shared" si="14"/>
        <v>1040ITUPEVA   5PL1SUZA</v>
      </c>
      <c r="D203" s="157" t="s">
        <v>841</v>
      </c>
      <c r="E203" s="190">
        <v>1040</v>
      </c>
      <c r="F203" s="191" t="s">
        <v>3180</v>
      </c>
      <c r="G203" s="211">
        <v>44643</v>
      </c>
      <c r="H203" s="193">
        <v>1197.1283840000001</v>
      </c>
      <c r="I203" s="193">
        <v>0</v>
      </c>
      <c r="J203" s="212">
        <v>12</v>
      </c>
      <c r="K203" s="193">
        <v>350</v>
      </c>
      <c r="L203" s="193">
        <v>17.7</v>
      </c>
      <c r="M203" s="212">
        <v>120</v>
      </c>
      <c r="N203" s="193">
        <v>53.099999999999994</v>
      </c>
      <c r="O203" s="269">
        <f t="shared" si="15"/>
        <v>1600.228384</v>
      </c>
      <c r="P203" s="242">
        <f t="shared" si="16"/>
        <v>1818.4413454545454</v>
      </c>
      <c r="Q203">
        <v>1040</v>
      </c>
      <c r="R203" s="190" t="s">
        <v>3434</v>
      </c>
    </row>
    <row r="204" spans="1:18">
      <c r="A204" s="182" t="str">
        <f t="shared" si="13"/>
        <v>BAÚJACAREI   1040</v>
      </c>
      <c r="B204" s="208" t="s">
        <v>121</v>
      </c>
      <c r="C204" s="197" t="str">
        <f t="shared" si="14"/>
        <v>1040JACAREI   5PL1SUZA</v>
      </c>
      <c r="D204" s="157" t="s">
        <v>841</v>
      </c>
      <c r="E204" s="190">
        <v>1040</v>
      </c>
      <c r="F204" s="191" t="s">
        <v>3181</v>
      </c>
      <c r="G204" s="211">
        <v>44643</v>
      </c>
      <c r="H204" s="193">
        <v>964.98138800000004</v>
      </c>
      <c r="I204" s="193">
        <v>0</v>
      </c>
      <c r="J204" s="212">
        <v>12</v>
      </c>
      <c r="K204" s="193">
        <v>350</v>
      </c>
      <c r="L204" s="193">
        <v>13.1</v>
      </c>
      <c r="M204" s="212">
        <v>54</v>
      </c>
      <c r="N204" s="193">
        <v>39.299999999999997</v>
      </c>
      <c r="O204" s="269">
        <f t="shared" si="15"/>
        <v>1354.2813880000001</v>
      </c>
      <c r="P204" s="242">
        <f t="shared" si="16"/>
        <v>1538.9561227272729</v>
      </c>
      <c r="Q204">
        <v>1040</v>
      </c>
      <c r="R204" s="190" t="s">
        <v>3435</v>
      </c>
    </row>
    <row r="205" spans="1:18">
      <c r="A205" s="182" t="str">
        <f t="shared" si="13"/>
        <v>BAÚJAGUARIUNA1040</v>
      </c>
      <c r="B205" s="208" t="s">
        <v>121</v>
      </c>
      <c r="C205" s="197" t="str">
        <f t="shared" si="14"/>
        <v>1040JAGUARIUNA5PL1SUZA</v>
      </c>
      <c r="D205" s="157" t="s">
        <v>841</v>
      </c>
      <c r="E205" s="190">
        <v>1040</v>
      </c>
      <c r="F205" s="191" t="s">
        <v>72</v>
      </c>
      <c r="G205" s="211">
        <v>44643</v>
      </c>
      <c r="H205" s="193">
        <v>1873.1760319999999</v>
      </c>
      <c r="I205" s="193">
        <v>0</v>
      </c>
      <c r="J205" s="212">
        <v>12</v>
      </c>
      <c r="K205" s="193">
        <v>350</v>
      </c>
      <c r="L205" s="193">
        <v>42</v>
      </c>
      <c r="M205" s="212">
        <v>180</v>
      </c>
      <c r="N205" s="193">
        <v>126</v>
      </c>
      <c r="O205" s="269">
        <f t="shared" si="15"/>
        <v>2349.1760319999999</v>
      </c>
      <c r="P205" s="242">
        <f t="shared" si="16"/>
        <v>2669.5182181818182</v>
      </c>
      <c r="Q205">
        <v>1040</v>
      </c>
      <c r="R205" s="190" t="s">
        <v>3436</v>
      </c>
    </row>
    <row r="206" spans="1:18">
      <c r="A206" s="182" t="str">
        <f t="shared" si="13"/>
        <v>BAÚJARINU    1040</v>
      </c>
      <c r="B206" s="208" t="s">
        <v>121</v>
      </c>
      <c r="C206" s="197" t="str">
        <f t="shared" si="14"/>
        <v>1040JARINU    5PL1SUZA</v>
      </c>
      <c r="D206" s="157" t="s">
        <v>841</v>
      </c>
      <c r="E206" s="190">
        <v>1040</v>
      </c>
      <c r="F206" s="191" t="s">
        <v>3184</v>
      </c>
      <c r="G206" s="211">
        <v>44643</v>
      </c>
      <c r="H206" s="193">
        <v>1146.150652</v>
      </c>
      <c r="I206" s="193">
        <v>0</v>
      </c>
      <c r="J206" s="212">
        <v>12</v>
      </c>
      <c r="K206" s="193">
        <v>350</v>
      </c>
      <c r="L206" s="193">
        <v>11.2</v>
      </c>
      <c r="M206" s="212">
        <v>120</v>
      </c>
      <c r="N206" s="193">
        <v>33.599999999999994</v>
      </c>
      <c r="O206" s="269">
        <f t="shared" si="15"/>
        <v>1529.7506520000002</v>
      </c>
      <c r="P206" s="242">
        <f t="shared" si="16"/>
        <v>1738.3530136363638</v>
      </c>
      <c r="Q206">
        <v>1040</v>
      </c>
      <c r="R206" s="190" t="s">
        <v>3439</v>
      </c>
    </row>
    <row r="207" spans="1:18">
      <c r="A207" s="182" t="str">
        <f t="shared" si="13"/>
        <v>BAÚJUNDIAI   1040</v>
      </c>
      <c r="B207" s="208" t="s">
        <v>121</v>
      </c>
      <c r="C207" s="197" t="str">
        <f t="shared" si="14"/>
        <v>1040JUNDIAI   5PL1SUZA</v>
      </c>
      <c r="D207" s="157" t="s">
        <v>841</v>
      </c>
      <c r="E207" s="190">
        <v>1040</v>
      </c>
      <c r="F207" s="191" t="s">
        <v>3185</v>
      </c>
      <c r="G207" s="211">
        <v>44643</v>
      </c>
      <c r="H207" s="193">
        <v>1197.1283840000001</v>
      </c>
      <c r="I207" s="193">
        <v>0</v>
      </c>
      <c r="J207" s="212">
        <v>12</v>
      </c>
      <c r="K207" s="193">
        <v>350</v>
      </c>
      <c r="L207" s="193">
        <v>17.7</v>
      </c>
      <c r="M207" s="212">
        <v>120</v>
      </c>
      <c r="N207" s="193">
        <v>53.099999999999994</v>
      </c>
      <c r="O207" s="269">
        <f t="shared" si="15"/>
        <v>1600.228384</v>
      </c>
      <c r="P207" s="242">
        <f t="shared" si="16"/>
        <v>1818.4413454545454</v>
      </c>
      <c r="Q207">
        <v>1040</v>
      </c>
      <c r="R207" s="190" t="s">
        <v>3447</v>
      </c>
    </row>
    <row r="208" spans="1:18">
      <c r="A208" s="182" t="str">
        <f t="shared" si="13"/>
        <v>BAÚLAPA      1040</v>
      </c>
      <c r="B208" s="208" t="s">
        <v>121</v>
      </c>
      <c r="C208" s="197" t="str">
        <f t="shared" si="14"/>
        <v>1040LAPA      5PL1SUZA</v>
      </c>
      <c r="D208" s="157" t="s">
        <v>841</v>
      </c>
      <c r="E208" s="190">
        <v>1040</v>
      </c>
      <c r="F208" s="191" t="s">
        <v>3235</v>
      </c>
      <c r="G208" s="211">
        <v>44643</v>
      </c>
      <c r="H208" s="193">
        <v>2841.8765360000002</v>
      </c>
      <c r="I208" s="193">
        <v>0</v>
      </c>
      <c r="J208" s="212">
        <v>12</v>
      </c>
      <c r="K208" s="193">
        <v>350</v>
      </c>
      <c r="L208" s="193">
        <v>34.200000000000003</v>
      </c>
      <c r="M208" s="212">
        <v>546</v>
      </c>
      <c r="N208" s="193">
        <v>102.60000000000001</v>
      </c>
      <c r="O208" s="269">
        <f t="shared" si="15"/>
        <v>3294.4765360000001</v>
      </c>
      <c r="P208" s="242">
        <f t="shared" si="16"/>
        <v>3743.7233363636365</v>
      </c>
      <c r="Q208">
        <v>1040</v>
      </c>
      <c r="R208" s="190" t="s">
        <v>3506</v>
      </c>
    </row>
    <row r="209" spans="1:18">
      <c r="A209" s="182" t="str">
        <f t="shared" si="13"/>
        <v>BAÚLARANJAL P1040</v>
      </c>
      <c r="B209" s="208" t="s">
        <v>121</v>
      </c>
      <c r="C209" s="197" t="str">
        <f t="shared" si="14"/>
        <v>1040LARANJAL P5PL1SUZA</v>
      </c>
      <c r="D209" s="157" t="s">
        <v>841</v>
      </c>
      <c r="E209" s="190">
        <v>1040</v>
      </c>
      <c r="F209" s="191" t="s">
        <v>956</v>
      </c>
      <c r="G209" s="211">
        <v>44643</v>
      </c>
      <c r="H209" s="193">
        <v>2117.8848760000001</v>
      </c>
      <c r="I209" s="193">
        <v>0</v>
      </c>
      <c r="J209" s="212">
        <v>12</v>
      </c>
      <c r="K209" s="193">
        <v>350</v>
      </c>
      <c r="L209" s="193">
        <v>32.6</v>
      </c>
      <c r="M209" s="212">
        <v>205</v>
      </c>
      <c r="N209" s="193">
        <v>97.800000000000011</v>
      </c>
      <c r="O209" s="269">
        <f t="shared" si="15"/>
        <v>2565.6848760000003</v>
      </c>
      <c r="P209" s="242">
        <f t="shared" si="16"/>
        <v>2915.550995454546</v>
      </c>
      <c r="Q209">
        <v>1040</v>
      </c>
      <c r="R209" s="190" t="s">
        <v>3448</v>
      </c>
    </row>
    <row r="210" spans="1:18">
      <c r="A210" s="182" t="str">
        <f t="shared" si="13"/>
        <v>BAÚMOGI GUACU1040</v>
      </c>
      <c r="B210" s="208" t="s">
        <v>121</v>
      </c>
      <c r="C210" s="197" t="str">
        <f t="shared" si="14"/>
        <v>1040MOGI GUACU5PL1SUZA</v>
      </c>
      <c r="D210" s="157" t="s">
        <v>841</v>
      </c>
      <c r="E210" s="190">
        <v>1040</v>
      </c>
      <c r="F210" s="191" t="s">
        <v>54</v>
      </c>
      <c r="G210" s="211">
        <v>44643</v>
      </c>
      <c r="H210" s="193">
        <v>2167.154736</v>
      </c>
      <c r="I210" s="193">
        <v>0</v>
      </c>
      <c r="J210" s="212">
        <v>12</v>
      </c>
      <c r="K210" s="193">
        <v>350</v>
      </c>
      <c r="L210" s="193">
        <v>42</v>
      </c>
      <c r="M210" s="212">
        <v>210</v>
      </c>
      <c r="N210" s="193">
        <v>126</v>
      </c>
      <c r="O210" s="269">
        <f t="shared" si="15"/>
        <v>2643.154736</v>
      </c>
      <c r="P210" s="242">
        <f t="shared" si="16"/>
        <v>3003.5849272727273</v>
      </c>
      <c r="Q210">
        <v>1040</v>
      </c>
      <c r="R210" s="190" t="s">
        <v>3455</v>
      </c>
    </row>
    <row r="211" spans="1:18">
      <c r="A211" s="182" t="str">
        <f t="shared" si="13"/>
        <v>BAÚN. ODESSA 1040</v>
      </c>
      <c r="B211" s="208" t="s">
        <v>121</v>
      </c>
      <c r="C211" s="197" t="str">
        <f t="shared" si="14"/>
        <v>1040N. ODESSA 5PL1SUZA</v>
      </c>
      <c r="D211" s="157" t="s">
        <v>841</v>
      </c>
      <c r="E211" s="190">
        <v>1040</v>
      </c>
      <c r="F211" s="190" t="s">
        <v>3194</v>
      </c>
      <c r="G211" s="211">
        <v>44643</v>
      </c>
      <c r="H211" s="193">
        <v>1873.1760319999999</v>
      </c>
      <c r="I211" s="193">
        <v>0</v>
      </c>
      <c r="J211" s="212">
        <v>12</v>
      </c>
      <c r="K211" s="193">
        <v>350</v>
      </c>
      <c r="L211" s="193">
        <v>37.5</v>
      </c>
      <c r="M211" s="212">
        <v>170</v>
      </c>
      <c r="N211" s="193">
        <v>112.5</v>
      </c>
      <c r="O211" s="269">
        <f t="shared" si="15"/>
        <v>2335.6760319999999</v>
      </c>
      <c r="P211" s="242">
        <f t="shared" si="16"/>
        <v>2654.1773090909087</v>
      </c>
      <c r="Q211">
        <v>1040</v>
      </c>
      <c r="R211" s="190" t="s">
        <v>3457</v>
      </c>
    </row>
    <row r="212" spans="1:18">
      <c r="A212" s="182" t="str">
        <f t="shared" si="13"/>
        <v>BAÚPAULINIA  1040</v>
      </c>
      <c r="B212" s="208" t="s">
        <v>121</v>
      </c>
      <c r="C212" s="197" t="str">
        <f t="shared" si="14"/>
        <v>1040PAULINIA  5PL1SUZA</v>
      </c>
      <c r="D212" s="157" t="s">
        <v>841</v>
      </c>
      <c r="E212" s="190">
        <v>1040</v>
      </c>
      <c r="F212" s="191" t="s">
        <v>3197</v>
      </c>
      <c r="G212" s="211">
        <v>44643</v>
      </c>
      <c r="H212" s="193">
        <v>1669.8044319999997</v>
      </c>
      <c r="I212" s="193">
        <v>0</v>
      </c>
      <c r="J212" s="212">
        <v>12</v>
      </c>
      <c r="K212" s="193">
        <v>350</v>
      </c>
      <c r="L212" s="193">
        <v>28.2</v>
      </c>
      <c r="M212" s="212">
        <v>170</v>
      </c>
      <c r="N212" s="193">
        <v>84.6</v>
      </c>
      <c r="O212" s="269">
        <f t="shared" si="15"/>
        <v>2104.4044319999998</v>
      </c>
      <c r="P212" s="242">
        <f t="shared" si="16"/>
        <v>2391.3686727272725</v>
      </c>
      <c r="Q212">
        <v>1040</v>
      </c>
      <c r="R212" s="190" t="s">
        <v>3461</v>
      </c>
    </row>
    <row r="213" spans="1:18">
      <c r="A213" s="182" t="str">
        <f t="shared" si="13"/>
        <v>BAÚPONTA GROS1040</v>
      </c>
      <c r="B213" s="208" t="s">
        <v>121</v>
      </c>
      <c r="C213" s="197" t="str">
        <f t="shared" si="14"/>
        <v>1040PONTA GROS5PL1SUZA</v>
      </c>
      <c r="D213" s="157" t="s">
        <v>841</v>
      </c>
      <c r="E213" s="190">
        <v>1040</v>
      </c>
      <c r="F213" s="191" t="s">
        <v>234</v>
      </c>
      <c r="G213" s="211">
        <v>44643</v>
      </c>
      <c r="H213" s="193">
        <v>3789.1724599999998</v>
      </c>
      <c r="I213" s="193">
        <v>0</v>
      </c>
      <c r="J213" s="212">
        <v>12</v>
      </c>
      <c r="K213" s="193">
        <v>0</v>
      </c>
      <c r="L213" s="193">
        <v>73.400000000000006</v>
      </c>
      <c r="M213" s="212">
        <v>645</v>
      </c>
      <c r="N213" s="193">
        <v>220.20000000000002</v>
      </c>
      <c r="O213" s="269">
        <f t="shared" si="15"/>
        <v>4009.3724599999996</v>
      </c>
      <c r="P213" s="242">
        <f t="shared" si="16"/>
        <v>4556.1050681818178</v>
      </c>
      <c r="Q213">
        <v>1040</v>
      </c>
      <c r="R213" s="190" t="s">
        <v>3530</v>
      </c>
    </row>
    <row r="214" spans="1:18">
      <c r="A214" s="182" t="str">
        <f t="shared" si="13"/>
        <v>BAÚPONTA GROS1040</v>
      </c>
      <c r="B214" s="208" t="s">
        <v>121</v>
      </c>
      <c r="C214" s="197" t="str">
        <f t="shared" si="14"/>
        <v>1040PONTA GROS5PL1SUZA</v>
      </c>
      <c r="D214" s="157" t="s">
        <v>841</v>
      </c>
      <c r="E214" s="190">
        <v>1040</v>
      </c>
      <c r="F214" s="190" t="s">
        <v>234</v>
      </c>
      <c r="G214" s="211">
        <v>44643</v>
      </c>
      <c r="H214" s="193">
        <v>3789.1724599999998</v>
      </c>
      <c r="I214" s="193">
        <v>0</v>
      </c>
      <c r="J214" s="212">
        <v>12</v>
      </c>
      <c r="K214" s="193">
        <v>0</v>
      </c>
      <c r="L214" s="193">
        <v>73.400000000000006</v>
      </c>
      <c r="M214" s="212">
        <v>645</v>
      </c>
      <c r="N214" s="193">
        <v>220.20000000000002</v>
      </c>
      <c r="O214" s="269">
        <f t="shared" si="15"/>
        <v>4009.3724599999996</v>
      </c>
      <c r="P214" s="242">
        <f t="shared" si="16"/>
        <v>4556.1050681818178</v>
      </c>
      <c r="Q214">
        <v>1040</v>
      </c>
      <c r="R214" s="190" t="s">
        <v>3530</v>
      </c>
    </row>
    <row r="215" spans="1:18">
      <c r="A215" s="182" t="str">
        <f t="shared" si="13"/>
        <v>BAÚPOTIM     1040</v>
      </c>
      <c r="B215" s="208" t="s">
        <v>121</v>
      </c>
      <c r="C215" s="197" t="str">
        <f t="shared" si="14"/>
        <v>1040POTIM     5PL1SUZA</v>
      </c>
      <c r="D215" s="157" t="s">
        <v>841</v>
      </c>
      <c r="E215" s="190">
        <v>1040</v>
      </c>
      <c r="F215" s="190" t="s">
        <v>3236</v>
      </c>
      <c r="G215" s="211">
        <v>44643</v>
      </c>
      <c r="H215" s="193">
        <v>1844.6703</v>
      </c>
      <c r="I215" s="193">
        <v>0</v>
      </c>
      <c r="J215" s="212">
        <v>12</v>
      </c>
      <c r="K215" s="193">
        <v>350</v>
      </c>
      <c r="L215" s="193">
        <v>29.2</v>
      </c>
      <c r="M215" s="212">
        <v>160</v>
      </c>
      <c r="N215" s="193">
        <v>87.6</v>
      </c>
      <c r="O215" s="269">
        <f t="shared" si="15"/>
        <v>2282.2703000000001</v>
      </c>
      <c r="P215" s="242">
        <f t="shared" si="16"/>
        <v>2593.4889772727274</v>
      </c>
      <c r="Q215">
        <v>1040</v>
      </c>
      <c r="R215" s="190" t="s">
        <v>3507</v>
      </c>
    </row>
    <row r="216" spans="1:18">
      <c r="A216" s="182" t="str">
        <f t="shared" si="13"/>
        <v>BAÚRIB. PRETO1040</v>
      </c>
      <c r="B216" s="208" t="s">
        <v>121</v>
      </c>
      <c r="C216" s="197" t="str">
        <f t="shared" si="14"/>
        <v>1040RIB. PRETO5PL1SUZA</v>
      </c>
      <c r="D216" s="157" t="s">
        <v>841</v>
      </c>
      <c r="E216" s="190">
        <v>1040</v>
      </c>
      <c r="F216" s="190" t="s">
        <v>791</v>
      </c>
      <c r="G216" s="211">
        <v>44643</v>
      </c>
      <c r="H216" s="193">
        <v>2360.4813520000002</v>
      </c>
      <c r="I216" s="193">
        <v>0</v>
      </c>
      <c r="J216" s="212">
        <v>12</v>
      </c>
      <c r="K216" s="193">
        <v>350</v>
      </c>
      <c r="L216" s="193">
        <v>72.400000000000006</v>
      </c>
      <c r="M216" s="212">
        <v>360</v>
      </c>
      <c r="N216" s="193">
        <v>217.20000000000002</v>
      </c>
      <c r="O216" s="269">
        <f t="shared" si="15"/>
        <v>2927.6813520000005</v>
      </c>
      <c r="P216" s="242">
        <f t="shared" si="16"/>
        <v>3326.9106272727277</v>
      </c>
      <c r="Q216">
        <v>1040</v>
      </c>
      <c r="R216" s="190" t="s">
        <v>3464</v>
      </c>
    </row>
    <row r="217" spans="1:18">
      <c r="A217" s="182" t="str">
        <f t="shared" si="13"/>
        <v>BAÚRIO CLARO 1040</v>
      </c>
      <c r="B217" s="208" t="s">
        <v>121</v>
      </c>
      <c r="C217" s="197" t="str">
        <f t="shared" si="14"/>
        <v>1040RIO CLARO 5PL1SUZA</v>
      </c>
      <c r="D217" s="157" t="s">
        <v>841</v>
      </c>
      <c r="E217" s="190">
        <v>1040</v>
      </c>
      <c r="F217" s="190" t="s">
        <v>3199</v>
      </c>
      <c r="G217" s="211">
        <v>44643</v>
      </c>
      <c r="H217" s="193">
        <v>2167.154736</v>
      </c>
      <c r="I217" s="193">
        <v>0</v>
      </c>
      <c r="J217" s="212">
        <v>12</v>
      </c>
      <c r="K217" s="193">
        <v>350</v>
      </c>
      <c r="L217" s="193">
        <v>44.5</v>
      </c>
      <c r="M217" s="212">
        <v>220</v>
      </c>
      <c r="N217" s="193">
        <v>133.5</v>
      </c>
      <c r="O217" s="269">
        <f t="shared" si="15"/>
        <v>2650.654736</v>
      </c>
      <c r="P217" s="242">
        <f t="shared" si="16"/>
        <v>3012.1076545454544</v>
      </c>
      <c r="Q217">
        <v>1040</v>
      </c>
      <c r="R217" s="190" t="s">
        <v>3465</v>
      </c>
    </row>
    <row r="218" spans="1:18">
      <c r="A218" s="182" t="str">
        <f t="shared" si="13"/>
        <v>CARRETARIO DAS OSTRAS 1040</v>
      </c>
      <c r="B218" s="208" t="s">
        <v>122</v>
      </c>
      <c r="C218" s="197" t="str">
        <f t="shared" si="14"/>
        <v>1040RIO DAS OSTRAS 5PL2</v>
      </c>
      <c r="D218" s="157" t="s">
        <v>279</v>
      </c>
      <c r="E218" s="190">
        <v>1040</v>
      </c>
      <c r="F218" s="190" t="s">
        <v>3237</v>
      </c>
      <c r="G218" s="211">
        <v>44643</v>
      </c>
      <c r="H218" s="193">
        <v>4775.2999999999993</v>
      </c>
      <c r="I218" s="193">
        <v>0</v>
      </c>
      <c r="J218" s="212">
        <v>12</v>
      </c>
      <c r="K218" s="193">
        <v>356.94</v>
      </c>
      <c r="L218" s="193">
        <v>54.239999999999995</v>
      </c>
      <c r="M218" s="212">
        <v>590</v>
      </c>
      <c r="N218" s="193">
        <v>271.2</v>
      </c>
      <c r="O218" s="269">
        <f t="shared" si="15"/>
        <v>5403.44</v>
      </c>
      <c r="P218" s="242">
        <f t="shared" si="16"/>
        <v>6140.272727272727</v>
      </c>
      <c r="Q218">
        <v>1040</v>
      </c>
      <c r="R218" s="190" t="s">
        <v>3531</v>
      </c>
    </row>
    <row r="219" spans="1:18">
      <c r="A219" s="182" t="str">
        <f t="shared" si="13"/>
        <v>BAÚS.B.DOESTE1040</v>
      </c>
      <c r="B219" s="208" t="s">
        <v>121</v>
      </c>
      <c r="C219" s="197" t="str">
        <f t="shared" si="14"/>
        <v>1040S.B.DOESTE5PL1SUZA</v>
      </c>
      <c r="D219" s="157" t="s">
        <v>841</v>
      </c>
      <c r="E219" s="190">
        <v>1040</v>
      </c>
      <c r="F219" s="190" t="s">
        <v>249</v>
      </c>
      <c r="G219" s="211">
        <v>44643</v>
      </c>
      <c r="H219" s="193">
        <v>1873.1760319999999</v>
      </c>
      <c r="I219" s="193">
        <v>0</v>
      </c>
      <c r="J219" s="212">
        <v>12</v>
      </c>
      <c r="K219" s="193">
        <v>350</v>
      </c>
      <c r="L219" s="193">
        <v>37.5</v>
      </c>
      <c r="M219" s="212">
        <v>190</v>
      </c>
      <c r="N219" s="193">
        <v>112.5</v>
      </c>
      <c r="O219" s="269">
        <f t="shared" si="15"/>
        <v>2335.6760319999999</v>
      </c>
      <c r="P219" s="242">
        <f t="shared" si="16"/>
        <v>2654.1773090909087</v>
      </c>
      <c r="Q219">
        <v>1040</v>
      </c>
      <c r="R219" s="190" t="s">
        <v>3466</v>
      </c>
    </row>
    <row r="220" spans="1:18">
      <c r="A220" s="182" t="str">
        <f t="shared" si="13"/>
        <v>BAÚS.J.CAMPOS1040</v>
      </c>
      <c r="B220" s="208" t="s">
        <v>121</v>
      </c>
      <c r="C220" s="197" t="str">
        <f t="shared" si="14"/>
        <v>1040S.J.CAMPOS5PL1SUZA</v>
      </c>
      <c r="D220" s="157" t="s">
        <v>841</v>
      </c>
      <c r="E220" s="190">
        <v>1040</v>
      </c>
      <c r="F220" s="190" t="s">
        <v>252</v>
      </c>
      <c r="G220" s="211">
        <v>44643</v>
      </c>
      <c r="H220" s="193">
        <v>1146.150652</v>
      </c>
      <c r="I220" s="193">
        <v>0</v>
      </c>
      <c r="J220" s="212">
        <v>12</v>
      </c>
      <c r="K220" s="193">
        <v>350</v>
      </c>
      <c r="L220" s="193">
        <v>13.1</v>
      </c>
      <c r="M220" s="212">
        <v>80</v>
      </c>
      <c r="N220" s="193">
        <v>39.299999999999997</v>
      </c>
      <c r="O220" s="269">
        <f t="shared" si="15"/>
        <v>1535.450652</v>
      </c>
      <c r="P220" s="242">
        <f t="shared" si="16"/>
        <v>1744.8302863636363</v>
      </c>
      <c r="Q220">
        <v>1040</v>
      </c>
      <c r="R220" s="190" t="s">
        <v>3467</v>
      </c>
    </row>
    <row r="221" spans="1:18">
      <c r="A221" s="182" t="str">
        <f t="shared" si="13"/>
        <v>BAÚS.JAQ.BARR1040</v>
      </c>
      <c r="B221" s="208" t="s">
        <v>121</v>
      </c>
      <c r="C221" s="197" t="str">
        <f t="shared" si="14"/>
        <v>1040S.JAQ.BARR5PL1SUZA</v>
      </c>
      <c r="D221" s="157" t="s">
        <v>841</v>
      </c>
      <c r="E221" s="190">
        <v>1040</v>
      </c>
      <c r="F221" s="190" t="s">
        <v>254</v>
      </c>
      <c r="G221" s="211">
        <v>44643</v>
      </c>
      <c r="H221" s="193">
        <v>3226.8331319999998</v>
      </c>
      <c r="I221" s="193">
        <v>0</v>
      </c>
      <c r="J221" s="212">
        <v>12</v>
      </c>
      <c r="K221" s="193">
        <v>0</v>
      </c>
      <c r="L221" s="193">
        <v>77.37</v>
      </c>
      <c r="M221" s="212">
        <v>426</v>
      </c>
      <c r="N221" s="193">
        <v>232.11</v>
      </c>
      <c r="O221" s="269">
        <f t="shared" si="15"/>
        <v>3458.9431319999999</v>
      </c>
      <c r="P221" s="242">
        <f t="shared" si="16"/>
        <v>3930.6171954545453</v>
      </c>
      <c r="Q221">
        <v>1040</v>
      </c>
      <c r="R221" s="190" t="s">
        <v>3532</v>
      </c>
    </row>
    <row r="222" spans="1:18">
      <c r="A222" s="182" t="str">
        <f t="shared" si="13"/>
        <v>CARRETAS.JAQ.BARR1040</v>
      </c>
      <c r="B222" s="208" t="s">
        <v>122</v>
      </c>
      <c r="C222" s="197" t="str">
        <f t="shared" si="14"/>
        <v>1040S.JAQ.BARR5PL2</v>
      </c>
      <c r="D222" s="157" t="s">
        <v>279</v>
      </c>
      <c r="E222" s="190">
        <v>1040</v>
      </c>
      <c r="F222" s="190" t="s">
        <v>254</v>
      </c>
      <c r="G222" s="211">
        <v>44643</v>
      </c>
      <c r="H222" s="193">
        <v>4074.9897830399996</v>
      </c>
      <c r="I222" s="193">
        <v>0</v>
      </c>
      <c r="J222" s="212">
        <v>12</v>
      </c>
      <c r="K222" s="193">
        <v>184.68</v>
      </c>
      <c r="L222" s="193">
        <v>83.76</v>
      </c>
      <c r="M222" s="212">
        <v>426</v>
      </c>
      <c r="N222" s="193">
        <v>418.8</v>
      </c>
      <c r="O222" s="269">
        <f t="shared" si="15"/>
        <v>4678.46978304</v>
      </c>
      <c r="P222" s="242">
        <f t="shared" si="16"/>
        <v>5316.4429352727275</v>
      </c>
      <c r="Q222">
        <v>1040</v>
      </c>
      <c r="R222" s="190" t="s">
        <v>3532</v>
      </c>
    </row>
    <row r="223" spans="1:18">
      <c r="A223" s="182" t="str">
        <f t="shared" si="13"/>
        <v>BAÚSALTO     1040</v>
      </c>
      <c r="B223" s="208" t="s">
        <v>121</v>
      </c>
      <c r="C223" s="197" t="str">
        <f t="shared" si="14"/>
        <v>1040SALTO     5PL1SUZA</v>
      </c>
      <c r="D223" s="157" t="s">
        <v>841</v>
      </c>
      <c r="E223" s="190">
        <v>1040</v>
      </c>
      <c r="F223" s="190" t="s">
        <v>3201</v>
      </c>
      <c r="G223" s="211">
        <v>44643</v>
      </c>
      <c r="H223" s="193">
        <v>1607.4333959999999</v>
      </c>
      <c r="I223" s="193">
        <v>0</v>
      </c>
      <c r="J223" s="212">
        <v>12</v>
      </c>
      <c r="K223" s="193">
        <v>350</v>
      </c>
      <c r="L223" s="193">
        <v>21.8</v>
      </c>
      <c r="M223" s="212">
        <v>150</v>
      </c>
      <c r="N223" s="193">
        <v>65.400000000000006</v>
      </c>
      <c r="O223" s="269">
        <f t="shared" si="15"/>
        <v>2022.833396</v>
      </c>
      <c r="P223" s="242">
        <f t="shared" si="16"/>
        <v>2298.6743136363634</v>
      </c>
      <c r="Q223">
        <v>1040</v>
      </c>
      <c r="R223" s="190" t="s">
        <v>3485</v>
      </c>
    </row>
    <row r="224" spans="1:18">
      <c r="A224" s="182" t="str">
        <f t="shared" si="13"/>
        <v>BAÚSANTA CRUZ1040</v>
      </c>
      <c r="B224" s="208" t="s">
        <v>121</v>
      </c>
      <c r="C224" s="197" t="str">
        <f t="shared" si="14"/>
        <v>1040SANTA CRUZ5PL1SUZA</v>
      </c>
      <c r="D224" s="157" t="s">
        <v>841</v>
      </c>
      <c r="E224" s="190">
        <v>1040</v>
      </c>
      <c r="F224" s="190" t="s">
        <v>796</v>
      </c>
      <c r="G224" s="211">
        <v>44643</v>
      </c>
      <c r="H224" s="193">
        <v>1717.2091159999998</v>
      </c>
      <c r="I224" s="193">
        <v>0</v>
      </c>
      <c r="J224" s="212">
        <v>12</v>
      </c>
      <c r="K224" s="193">
        <v>0</v>
      </c>
      <c r="L224" s="193">
        <v>74.5</v>
      </c>
      <c r="M224" s="212">
        <v>393</v>
      </c>
      <c r="N224" s="193">
        <v>223.5</v>
      </c>
      <c r="O224" s="269">
        <f t="shared" si="15"/>
        <v>1940.7091159999998</v>
      </c>
      <c r="P224" s="242">
        <f t="shared" si="16"/>
        <v>2205.3512681818179</v>
      </c>
      <c r="Q224">
        <v>1040</v>
      </c>
      <c r="R224" s="190" t="s">
        <v>3533</v>
      </c>
    </row>
    <row r="225" spans="1:18">
      <c r="A225" s="182" t="str">
        <f t="shared" si="13"/>
        <v>BAÚSAO JOSE  1040</v>
      </c>
      <c r="B225" s="208" t="s">
        <v>121</v>
      </c>
      <c r="C225" s="197" t="str">
        <f t="shared" si="14"/>
        <v>1040SAO JOSE  5PL1SUZA</v>
      </c>
      <c r="D225" s="157" t="s">
        <v>841</v>
      </c>
      <c r="E225" s="190">
        <v>1040</v>
      </c>
      <c r="F225" s="190" t="s">
        <v>3238</v>
      </c>
      <c r="G225" s="211">
        <v>44643</v>
      </c>
      <c r="H225" s="193">
        <v>4236.163012</v>
      </c>
      <c r="I225" s="193">
        <v>0</v>
      </c>
      <c r="J225" s="212">
        <v>12</v>
      </c>
      <c r="K225" s="193">
        <v>0</v>
      </c>
      <c r="L225" s="193">
        <v>49.8</v>
      </c>
      <c r="M225" s="212">
        <v>753</v>
      </c>
      <c r="N225" s="193">
        <v>149.39999999999998</v>
      </c>
      <c r="O225" s="269">
        <f t="shared" si="15"/>
        <v>4385.5630119999996</v>
      </c>
      <c r="P225" s="242">
        <f t="shared" si="16"/>
        <v>4983.5943318181817</v>
      </c>
      <c r="Q225">
        <v>1040</v>
      </c>
      <c r="R225" s="190" t="s">
        <v>3521</v>
      </c>
    </row>
    <row r="226" spans="1:18">
      <c r="A226" s="182" t="str">
        <f t="shared" si="13"/>
        <v>BAÚSAO PAULO 1040</v>
      </c>
      <c r="B226" s="208" t="s">
        <v>121</v>
      </c>
      <c r="C226" s="197" t="str">
        <f t="shared" si="14"/>
        <v>1040SAO PAULO 5PL1SUZA</v>
      </c>
      <c r="D226" s="157" t="s">
        <v>841</v>
      </c>
      <c r="E226" s="190">
        <v>1040</v>
      </c>
      <c r="F226" s="190" t="s">
        <v>3202</v>
      </c>
      <c r="G226" s="211">
        <v>44643</v>
      </c>
      <c r="H226" s="193">
        <v>1125.8809079999999</v>
      </c>
      <c r="I226" s="193">
        <v>0</v>
      </c>
      <c r="J226" s="212">
        <v>12</v>
      </c>
      <c r="K226" s="193">
        <v>350</v>
      </c>
      <c r="L226" s="193">
        <v>7.1</v>
      </c>
      <c r="M226" s="212">
        <v>70</v>
      </c>
      <c r="N226" s="193">
        <v>21.299999999999997</v>
      </c>
      <c r="O226" s="269">
        <f t="shared" si="15"/>
        <v>1497.1809079999998</v>
      </c>
      <c r="P226" s="242">
        <f t="shared" si="16"/>
        <v>1701.3419409090907</v>
      </c>
      <c r="Q226">
        <v>1040</v>
      </c>
      <c r="R226" s="190" t="s">
        <v>3469</v>
      </c>
    </row>
    <row r="227" spans="1:18">
      <c r="A227" s="182" t="str">
        <f t="shared" si="13"/>
        <v>BAÚSOROCABA  1040</v>
      </c>
      <c r="B227" s="208" t="s">
        <v>121</v>
      </c>
      <c r="C227" s="197" t="str">
        <f t="shared" si="14"/>
        <v>1040SOROCABA  5PL1SUZA</v>
      </c>
      <c r="D227" s="157" t="s">
        <v>841</v>
      </c>
      <c r="E227" s="190">
        <v>1040</v>
      </c>
      <c r="F227" s="190" t="s">
        <v>3203</v>
      </c>
      <c r="G227" s="211">
        <v>44643</v>
      </c>
      <c r="H227" s="193">
        <v>1669.8044319999997</v>
      </c>
      <c r="I227" s="193">
        <v>0</v>
      </c>
      <c r="J227" s="212">
        <v>12</v>
      </c>
      <c r="K227" s="193">
        <v>350</v>
      </c>
      <c r="L227" s="193">
        <v>29.2</v>
      </c>
      <c r="M227" s="212">
        <v>160</v>
      </c>
      <c r="N227" s="193">
        <v>87.6</v>
      </c>
      <c r="O227" s="269">
        <f t="shared" si="15"/>
        <v>2107.4044319999998</v>
      </c>
      <c r="P227" s="242">
        <f t="shared" si="16"/>
        <v>2394.7777636363635</v>
      </c>
      <c r="Q227">
        <v>1040</v>
      </c>
      <c r="R227" s="190" t="s">
        <v>3486</v>
      </c>
    </row>
    <row r="228" spans="1:18">
      <c r="A228" s="182" t="str">
        <f t="shared" si="13"/>
        <v>BAÚSUMARE    1040</v>
      </c>
      <c r="B228" s="208" t="s">
        <v>121</v>
      </c>
      <c r="C228" s="197" t="str">
        <f t="shared" si="14"/>
        <v>1040SUMARE    5PL1SUZA</v>
      </c>
      <c r="D228" s="157" t="s">
        <v>841</v>
      </c>
      <c r="E228" s="190">
        <v>1040</v>
      </c>
      <c r="F228" s="190" t="s">
        <v>3204</v>
      </c>
      <c r="G228" s="211">
        <v>44643</v>
      </c>
      <c r="H228" s="193">
        <v>1669.8044319999997</v>
      </c>
      <c r="I228" s="193">
        <v>0</v>
      </c>
      <c r="J228" s="212">
        <v>12</v>
      </c>
      <c r="K228" s="193">
        <v>350</v>
      </c>
      <c r="L228" s="193">
        <v>28.2</v>
      </c>
      <c r="M228" s="212">
        <v>170</v>
      </c>
      <c r="N228" s="193">
        <v>84.6</v>
      </c>
      <c r="O228" s="269">
        <f t="shared" si="15"/>
        <v>2104.4044319999998</v>
      </c>
      <c r="P228" s="242">
        <f t="shared" si="16"/>
        <v>2391.3686727272725</v>
      </c>
      <c r="Q228">
        <v>1040</v>
      </c>
      <c r="R228" s="190" t="s">
        <v>3487</v>
      </c>
    </row>
    <row r="229" spans="1:18">
      <c r="A229" s="182" t="str">
        <f t="shared" si="13"/>
        <v>BAÚSUZANO    1040</v>
      </c>
      <c r="B229" s="208" t="s">
        <v>121</v>
      </c>
      <c r="C229" s="197" t="str">
        <f t="shared" si="14"/>
        <v>1040SUZANO    5PL1SUZA</v>
      </c>
      <c r="D229" s="157" t="s">
        <v>841</v>
      </c>
      <c r="E229" s="190">
        <v>1040</v>
      </c>
      <c r="F229" s="190" t="s">
        <v>3213</v>
      </c>
      <c r="G229" s="211">
        <v>44643</v>
      </c>
      <c r="H229" s="193">
        <v>651.834068</v>
      </c>
      <c r="I229" s="193">
        <v>0</v>
      </c>
      <c r="J229" s="212">
        <v>0</v>
      </c>
      <c r="K229" s="193">
        <v>174.04</v>
      </c>
      <c r="L229" s="193">
        <v>0</v>
      </c>
      <c r="M229" s="212">
        <v>5</v>
      </c>
      <c r="N229" s="193">
        <v>0</v>
      </c>
      <c r="O229" s="269">
        <f t="shared" si="15"/>
        <v>825.87406799999997</v>
      </c>
      <c r="P229" s="242">
        <f t="shared" si="16"/>
        <v>825.87406799999997</v>
      </c>
      <c r="Q229">
        <v>1040</v>
      </c>
      <c r="R229" s="190" t="s">
        <v>117</v>
      </c>
    </row>
    <row r="230" spans="1:18">
      <c r="A230" s="182" t="str">
        <f t="shared" si="13"/>
        <v>BAÚT.DA SERRA1040</v>
      </c>
      <c r="B230" s="208" t="s">
        <v>121</v>
      </c>
      <c r="C230" s="197" t="str">
        <f t="shared" si="14"/>
        <v>1040T.DA SERRA5PL1SUZA</v>
      </c>
      <c r="D230" s="157" t="s">
        <v>841</v>
      </c>
      <c r="E230" s="190">
        <v>1040</v>
      </c>
      <c r="F230" s="190" t="s">
        <v>263</v>
      </c>
      <c r="G230" s="211">
        <v>44643</v>
      </c>
      <c r="H230" s="193">
        <v>1124.229216</v>
      </c>
      <c r="I230" s="193">
        <v>0</v>
      </c>
      <c r="J230" s="212">
        <v>12</v>
      </c>
      <c r="K230" s="193">
        <v>350</v>
      </c>
      <c r="L230" s="193">
        <v>7.1</v>
      </c>
      <c r="M230" s="212">
        <v>80</v>
      </c>
      <c r="N230" s="193">
        <v>21.299999999999997</v>
      </c>
      <c r="O230" s="269">
        <f t="shared" si="15"/>
        <v>1495.5292159999999</v>
      </c>
      <c r="P230" s="242">
        <f t="shared" si="16"/>
        <v>1699.4650181818181</v>
      </c>
      <c r="Q230">
        <v>1040</v>
      </c>
      <c r="R230" s="190" t="s">
        <v>3525</v>
      </c>
    </row>
    <row r="231" spans="1:18">
      <c r="A231" s="182" t="str">
        <f t="shared" si="13"/>
        <v>BAÚTRIUNFO   1040</v>
      </c>
      <c r="B231" s="208" t="s">
        <v>121</v>
      </c>
      <c r="C231" s="197" t="str">
        <f t="shared" si="14"/>
        <v>1040TRIUNFO   5PL1SUZA</v>
      </c>
      <c r="D231" s="157" t="s">
        <v>841</v>
      </c>
      <c r="E231" s="190">
        <v>1040</v>
      </c>
      <c r="F231" s="190" t="s">
        <v>3239</v>
      </c>
      <c r="G231" s="211">
        <v>44643</v>
      </c>
      <c r="H231" s="193">
        <v>5051.8296634176004</v>
      </c>
      <c r="I231" s="193">
        <v>0</v>
      </c>
      <c r="J231" s="212">
        <v>12</v>
      </c>
      <c r="K231" s="193">
        <v>350</v>
      </c>
      <c r="L231" s="193">
        <v>24.15</v>
      </c>
      <c r="M231" s="212">
        <v>1260</v>
      </c>
      <c r="N231" s="193">
        <v>72.449999999999989</v>
      </c>
      <c r="O231" s="269">
        <f t="shared" si="15"/>
        <v>5474.2796634176002</v>
      </c>
      <c r="P231" s="242">
        <f t="shared" si="16"/>
        <v>6220.7723447927274</v>
      </c>
      <c r="Q231">
        <v>1040</v>
      </c>
      <c r="R231" s="190" t="s">
        <v>3508</v>
      </c>
    </row>
    <row r="232" spans="1:18">
      <c r="A232" s="182" t="str">
        <f t="shared" si="13"/>
        <v>BAÚPORTAO    1040</v>
      </c>
      <c r="B232" s="208" t="s">
        <v>121</v>
      </c>
      <c r="C232" s="197" t="str">
        <f t="shared" si="14"/>
        <v>1040PORTAO    5PL1SUZA</v>
      </c>
      <c r="D232" s="157" t="s">
        <v>841</v>
      </c>
      <c r="E232" s="190">
        <v>1040</v>
      </c>
      <c r="F232" s="190" t="s">
        <v>3231</v>
      </c>
      <c r="G232" s="211">
        <v>44643</v>
      </c>
      <c r="H232" s="193">
        <v>3713.5429439999998</v>
      </c>
      <c r="I232" s="193">
        <v>0</v>
      </c>
      <c r="J232" s="212">
        <v>0</v>
      </c>
      <c r="K232" s="193">
        <v>175</v>
      </c>
      <c r="L232" s="193">
        <v>38.9</v>
      </c>
      <c r="M232" s="212">
        <v>1226</v>
      </c>
      <c r="N232" s="193">
        <v>116.69999999999999</v>
      </c>
      <c r="O232" s="269">
        <f t="shared" si="15"/>
        <v>4005.2429439999996</v>
      </c>
      <c r="P232" s="242">
        <f t="shared" si="16"/>
        <v>4005.2429439999996</v>
      </c>
      <c r="Q232">
        <v>1040</v>
      </c>
      <c r="R232" s="190" t="s">
        <v>3501</v>
      </c>
    </row>
    <row r="233" spans="1:18">
      <c r="A233" s="182" t="str">
        <f t="shared" si="13"/>
        <v>BAÚPRADOPOLIS1040</v>
      </c>
      <c r="B233" s="208" t="s">
        <v>121</v>
      </c>
      <c r="C233" s="197" t="str">
        <f t="shared" si="14"/>
        <v>1040PRADOPOLIS5PL1SUZA</v>
      </c>
      <c r="D233" s="157" t="s">
        <v>841</v>
      </c>
      <c r="E233" s="190">
        <v>1040</v>
      </c>
      <c r="F233" s="190" t="s">
        <v>3242</v>
      </c>
      <c r="G233" s="211">
        <v>44643</v>
      </c>
      <c r="H233" s="193">
        <v>1001.8916479999999</v>
      </c>
      <c r="I233" s="193">
        <v>0</v>
      </c>
      <c r="J233" s="212">
        <v>12</v>
      </c>
      <c r="K233" s="193">
        <v>350</v>
      </c>
      <c r="L233" s="193">
        <v>26.1</v>
      </c>
      <c r="M233" s="212">
        <v>160</v>
      </c>
      <c r="N233" s="193">
        <v>78.300000000000011</v>
      </c>
      <c r="O233" s="269">
        <f t="shared" si="15"/>
        <v>1430.191648</v>
      </c>
      <c r="P233" s="242">
        <f t="shared" si="16"/>
        <v>1625.2177818181817</v>
      </c>
      <c r="Q233">
        <v>1040</v>
      </c>
      <c r="R233" s="190" t="s">
        <v>3509</v>
      </c>
    </row>
    <row r="234" spans="1:18">
      <c r="A234" s="182" t="str">
        <f t="shared" si="13"/>
        <v>CARRETAARACARIGUAMA1040</v>
      </c>
      <c r="B234" s="208" t="s">
        <v>122</v>
      </c>
      <c r="C234" s="197" t="str">
        <f t="shared" si="14"/>
        <v xml:space="preserve">1040ARACARIGUAMA5PL2    </v>
      </c>
      <c r="D234" s="157" t="s">
        <v>2945</v>
      </c>
      <c r="E234" s="190">
        <v>1040</v>
      </c>
      <c r="F234" s="190" t="s">
        <v>2938</v>
      </c>
      <c r="G234" s="211">
        <v>44643</v>
      </c>
      <c r="H234" s="193">
        <v>1981.3468017600001</v>
      </c>
      <c r="I234" s="193">
        <v>0</v>
      </c>
      <c r="J234" s="212">
        <v>12</v>
      </c>
      <c r="K234" s="193">
        <v>517.13</v>
      </c>
      <c r="L234" s="193">
        <v>20.100000000000001</v>
      </c>
      <c r="M234" s="212">
        <v>110</v>
      </c>
      <c r="N234" s="193">
        <v>100.5</v>
      </c>
      <c r="O234" s="269">
        <f t="shared" si="15"/>
        <v>2598.9768017599999</v>
      </c>
      <c r="P234" s="242">
        <f t="shared" si="16"/>
        <v>2953.3827292727274</v>
      </c>
      <c r="Q234">
        <v>1040</v>
      </c>
      <c r="R234" s="190" t="s">
        <v>3482</v>
      </c>
    </row>
    <row r="235" spans="1:18">
      <c r="A235" s="182" t="str">
        <f t="shared" si="13"/>
        <v>CARRETAARACARIGUAMA1040</v>
      </c>
      <c r="B235" s="208" t="s">
        <v>122</v>
      </c>
      <c r="C235" s="197" t="str">
        <f t="shared" si="14"/>
        <v xml:space="preserve">1040ARACARIGUAMA5PL2SUZA    </v>
      </c>
      <c r="D235" s="157" t="s">
        <v>2950</v>
      </c>
      <c r="E235" s="190">
        <v>1040</v>
      </c>
      <c r="F235" s="190" t="s">
        <v>2938</v>
      </c>
      <c r="G235" s="211">
        <v>44643</v>
      </c>
      <c r="H235" s="193">
        <v>1618.1637760000001</v>
      </c>
      <c r="I235" s="193">
        <v>0</v>
      </c>
      <c r="J235" s="212">
        <v>12</v>
      </c>
      <c r="K235" s="193">
        <v>350</v>
      </c>
      <c r="L235" s="193">
        <v>21.8</v>
      </c>
      <c r="M235" s="212">
        <v>110</v>
      </c>
      <c r="N235" s="193">
        <v>109</v>
      </c>
      <c r="O235" s="269">
        <f t="shared" si="15"/>
        <v>2077.1637760000003</v>
      </c>
      <c r="P235" s="242">
        <f t="shared" si="16"/>
        <v>2360.4133818181822</v>
      </c>
      <c r="Q235">
        <v>1040</v>
      </c>
      <c r="R235" s="190" t="s">
        <v>3482</v>
      </c>
    </row>
    <row r="236" spans="1:18">
      <c r="A236" s="182" t="str">
        <f t="shared" si="13"/>
        <v>CARRETAARARAS    1040</v>
      </c>
      <c r="B236" s="208" t="s">
        <v>122</v>
      </c>
      <c r="C236" s="197" t="str">
        <f t="shared" si="14"/>
        <v xml:space="preserve">1040ARARAS    5PL2    </v>
      </c>
      <c r="D236" s="157" t="s">
        <v>2945</v>
      </c>
      <c r="E236" s="190">
        <v>1040</v>
      </c>
      <c r="F236" s="190" t="s">
        <v>3151</v>
      </c>
      <c r="G236" s="211">
        <v>44643</v>
      </c>
      <c r="H236" s="193">
        <v>2249.73394272</v>
      </c>
      <c r="I236" s="193">
        <v>0</v>
      </c>
      <c r="J236" s="212">
        <v>12</v>
      </c>
      <c r="K236" s="193">
        <v>729.13</v>
      </c>
      <c r="L236" s="193">
        <v>41.2</v>
      </c>
      <c r="M236" s="212">
        <v>220</v>
      </c>
      <c r="N236" s="193">
        <v>206</v>
      </c>
      <c r="O236" s="269">
        <f t="shared" si="15"/>
        <v>3184.8639427200001</v>
      </c>
      <c r="P236" s="242">
        <f t="shared" si="16"/>
        <v>3619.1635712727275</v>
      </c>
      <c r="Q236">
        <v>1040</v>
      </c>
      <c r="R236" s="190" t="s">
        <v>3402</v>
      </c>
    </row>
    <row r="237" spans="1:18">
      <c r="A237" s="182" t="str">
        <f t="shared" si="13"/>
        <v>CARRETAARTUR NOGU1040</v>
      </c>
      <c r="B237" s="208" t="s">
        <v>122</v>
      </c>
      <c r="C237" s="197" t="str">
        <f t="shared" si="14"/>
        <v xml:space="preserve">1040ARTUR NOGU5PL2    </v>
      </c>
      <c r="D237" s="157" t="s">
        <v>2945</v>
      </c>
      <c r="E237" s="190">
        <v>1040</v>
      </c>
      <c r="F237" s="190" t="s">
        <v>832</v>
      </c>
      <c r="G237" s="211">
        <v>44643</v>
      </c>
      <c r="H237" s="193">
        <v>2331.5424497280001</v>
      </c>
      <c r="I237" s="193">
        <v>0</v>
      </c>
      <c r="J237" s="212">
        <v>12</v>
      </c>
      <c r="K237" s="193">
        <v>744.34</v>
      </c>
      <c r="L237" s="193">
        <v>44</v>
      </c>
      <c r="M237" s="212">
        <v>228</v>
      </c>
      <c r="N237" s="193">
        <v>220</v>
      </c>
      <c r="O237" s="269">
        <f t="shared" si="15"/>
        <v>3295.8824497280002</v>
      </c>
      <c r="P237" s="242">
        <f t="shared" si="16"/>
        <v>3745.3209656000004</v>
      </c>
      <c r="Q237">
        <v>1040</v>
      </c>
      <c r="R237" t="s">
        <v>3408</v>
      </c>
    </row>
    <row r="238" spans="1:18">
      <c r="A238" s="182" t="str">
        <f t="shared" si="13"/>
        <v>CARRETABARUERI   1040</v>
      </c>
      <c r="B238" s="208" t="s">
        <v>122</v>
      </c>
      <c r="C238" s="197" t="str">
        <f t="shared" si="14"/>
        <v xml:space="preserve">1040BARUERI   5PL2    </v>
      </c>
      <c r="D238" s="157" t="s">
        <v>2945</v>
      </c>
      <c r="E238" s="190">
        <v>1040</v>
      </c>
      <c r="F238" s="190" t="s">
        <v>3152</v>
      </c>
      <c r="G238" s="211">
        <v>44643</v>
      </c>
      <c r="H238" s="193">
        <v>1641.6915105599999</v>
      </c>
      <c r="I238" s="193">
        <v>0</v>
      </c>
      <c r="J238" s="212">
        <v>12</v>
      </c>
      <c r="K238" s="193">
        <v>443.72</v>
      </c>
      <c r="L238" s="193">
        <v>11.1</v>
      </c>
      <c r="M238" s="212">
        <v>82</v>
      </c>
      <c r="N238" s="193">
        <v>55.5</v>
      </c>
      <c r="O238" s="269">
        <f t="shared" si="15"/>
        <v>2140.9115105599999</v>
      </c>
      <c r="P238" s="242">
        <f t="shared" si="16"/>
        <v>2432.8539892727272</v>
      </c>
      <c r="Q238">
        <v>1040</v>
      </c>
      <c r="R238" s="190" t="s">
        <v>3403</v>
      </c>
    </row>
    <row r="239" spans="1:18">
      <c r="A239" s="182" t="str">
        <f t="shared" si="13"/>
        <v>CARRETABELFORD  ROXO-Bayer 1040</v>
      </c>
      <c r="B239" s="208" t="s">
        <v>122</v>
      </c>
      <c r="C239" s="197" t="str">
        <f t="shared" si="14"/>
        <v xml:space="preserve">1040BELFORD  ROXO-Bayer 5PL2    </v>
      </c>
      <c r="D239" s="157" t="s">
        <v>2945</v>
      </c>
      <c r="E239" s="190">
        <v>1040</v>
      </c>
      <c r="F239" s="190" t="s">
        <v>3243</v>
      </c>
      <c r="G239" s="211">
        <v>44643</v>
      </c>
      <c r="H239" s="193">
        <v>3723.0539932799998</v>
      </c>
      <c r="I239" s="193">
        <v>0</v>
      </c>
      <c r="J239" s="212">
        <v>12</v>
      </c>
      <c r="K239" s="193">
        <v>184.68</v>
      </c>
      <c r="L239" s="193">
        <v>58.7</v>
      </c>
      <c r="M239" s="212">
        <v>402</v>
      </c>
      <c r="N239" s="193">
        <v>293.5</v>
      </c>
      <c r="O239" s="269">
        <f t="shared" si="15"/>
        <v>4201.2339932799996</v>
      </c>
      <c r="P239" s="242">
        <f t="shared" si="16"/>
        <v>4774.1295378181812</v>
      </c>
      <c r="Q239">
        <v>1040</v>
      </c>
      <c r="R239" t="s">
        <v>118</v>
      </c>
    </row>
    <row r="240" spans="1:18">
      <c r="A240" s="182" t="str">
        <f t="shared" si="13"/>
        <v>CARRETABELFORD  ROXO-Lubriol 1040</v>
      </c>
      <c r="B240" s="208" t="s">
        <v>122</v>
      </c>
      <c r="C240" s="197" t="str">
        <f t="shared" si="14"/>
        <v xml:space="preserve">1040BELFORD  ROXO-Lubriol 5PL2    </v>
      </c>
      <c r="D240" s="157" t="s">
        <v>2945</v>
      </c>
      <c r="E240" s="190">
        <v>1040</v>
      </c>
      <c r="F240" s="190" t="s">
        <v>3244</v>
      </c>
      <c r="G240" s="211">
        <v>44643</v>
      </c>
      <c r="H240" s="193">
        <v>3723.0539932799998</v>
      </c>
      <c r="I240" s="193">
        <v>0</v>
      </c>
      <c r="J240" s="212">
        <v>12</v>
      </c>
      <c r="K240" s="193">
        <v>333</v>
      </c>
      <c r="L240" s="193">
        <v>58.7</v>
      </c>
      <c r="M240" s="212">
        <v>402</v>
      </c>
      <c r="N240" s="193">
        <v>293.5</v>
      </c>
      <c r="O240" s="269">
        <f t="shared" si="15"/>
        <v>4349.5539932800002</v>
      </c>
      <c r="P240" s="242">
        <f t="shared" si="16"/>
        <v>4942.6749923636362</v>
      </c>
      <c r="Q240">
        <v>1040</v>
      </c>
      <c r="R240" s="190" t="s">
        <v>118</v>
      </c>
    </row>
    <row r="241" spans="1:18">
      <c r="A241" s="182" t="str">
        <f t="shared" si="13"/>
        <v>CARRETACACAPAVA  1040</v>
      </c>
      <c r="B241" s="208" t="s">
        <v>122</v>
      </c>
      <c r="C241" s="197" t="str">
        <f t="shared" si="14"/>
        <v xml:space="preserve">1040CACAPAVA  5PL2    </v>
      </c>
      <c r="D241" s="157" t="s">
        <v>2945</v>
      </c>
      <c r="E241" s="190">
        <v>1040</v>
      </c>
      <c r="F241" s="190" t="s">
        <v>3154</v>
      </c>
      <c r="G241" s="211">
        <v>44643</v>
      </c>
      <c r="H241" s="193">
        <v>1641.6883554912001</v>
      </c>
      <c r="I241" s="193">
        <v>0</v>
      </c>
      <c r="J241" s="212">
        <v>12</v>
      </c>
      <c r="K241" s="193">
        <v>682.02</v>
      </c>
      <c r="L241" s="193">
        <v>13.1</v>
      </c>
      <c r="M241" s="212">
        <v>100</v>
      </c>
      <c r="N241" s="193">
        <v>65.5</v>
      </c>
      <c r="O241" s="269">
        <f t="shared" si="15"/>
        <v>2389.2083554912001</v>
      </c>
      <c r="P241" s="242">
        <f t="shared" si="16"/>
        <v>2715.0094948763635</v>
      </c>
      <c r="Q241">
        <v>1040</v>
      </c>
      <c r="R241" s="190" t="s">
        <v>3404</v>
      </c>
    </row>
    <row r="242" spans="1:18">
      <c r="A242" s="182" t="str">
        <f t="shared" si="13"/>
        <v>CARRETACACHOEIRSU1040</v>
      </c>
      <c r="B242" s="208" t="s">
        <v>122</v>
      </c>
      <c r="C242" s="197" t="str">
        <f t="shared" si="14"/>
        <v>1040CACHOEIRSU5PL2ENDR</v>
      </c>
      <c r="D242" s="157" t="s">
        <v>951</v>
      </c>
      <c r="E242" s="190">
        <v>1040</v>
      </c>
      <c r="F242" s="190" t="s">
        <v>760</v>
      </c>
      <c r="G242" s="211">
        <v>44643</v>
      </c>
      <c r="H242" s="193">
        <v>7865.2</v>
      </c>
      <c r="I242" s="193">
        <v>0</v>
      </c>
      <c r="J242" s="212">
        <v>12</v>
      </c>
      <c r="K242" s="193">
        <v>0</v>
      </c>
      <c r="M242" s="212">
        <v>1379</v>
      </c>
      <c r="N242" s="193">
        <v>0</v>
      </c>
      <c r="O242" s="269">
        <f t="shared" si="15"/>
        <v>7865.2</v>
      </c>
      <c r="P242" s="242">
        <f t="shared" si="16"/>
        <v>8937.7272727272721</v>
      </c>
      <c r="Q242">
        <v>1040</v>
      </c>
      <c r="R242" s="190" t="s">
        <v>3534</v>
      </c>
    </row>
    <row r="243" spans="1:18">
      <c r="A243" s="182" t="str">
        <f t="shared" si="13"/>
        <v>BAÚCACHOEIRSU1040</v>
      </c>
      <c r="B243" s="208" t="s">
        <v>121</v>
      </c>
      <c r="C243" s="197" t="str">
        <f t="shared" si="14"/>
        <v>1040CACHOEIRSU5PL1ENDR</v>
      </c>
      <c r="D243" s="157" t="s">
        <v>949</v>
      </c>
      <c r="E243" s="190">
        <v>1040</v>
      </c>
      <c r="F243" s="190" t="s">
        <v>760</v>
      </c>
      <c r="G243" s="211">
        <v>44643</v>
      </c>
      <c r="H243" s="193">
        <v>6292.16</v>
      </c>
      <c r="I243" s="193">
        <v>0</v>
      </c>
      <c r="J243" s="212">
        <v>12</v>
      </c>
      <c r="K243" s="193">
        <v>0</v>
      </c>
      <c r="M243" s="212">
        <v>1379</v>
      </c>
      <c r="N243" s="193">
        <v>0</v>
      </c>
      <c r="O243" s="269">
        <f t="shared" si="15"/>
        <v>6292.16</v>
      </c>
      <c r="P243" s="242">
        <f t="shared" si="16"/>
        <v>7150.181818181818</v>
      </c>
      <c r="Q243">
        <v>1040</v>
      </c>
      <c r="R243" s="190" t="s">
        <v>3534</v>
      </c>
    </row>
    <row r="244" spans="1:18">
      <c r="A244" s="182" t="str">
        <f t="shared" si="13"/>
        <v>BAÚCACHOEIRSU1040</v>
      </c>
      <c r="B244" s="208" t="s">
        <v>121</v>
      </c>
      <c r="C244" s="197" t="str">
        <f t="shared" si="14"/>
        <v>1040CACHOEIRSU5PL1SUZA</v>
      </c>
      <c r="D244" s="157" t="s">
        <v>841</v>
      </c>
      <c r="E244" s="190">
        <v>1040</v>
      </c>
      <c r="F244" s="190" t="s">
        <v>760</v>
      </c>
      <c r="G244" s="211">
        <v>44643</v>
      </c>
      <c r="H244" s="193">
        <v>7427.0858879999996</v>
      </c>
      <c r="I244" s="193">
        <v>0</v>
      </c>
      <c r="J244" s="212">
        <v>12</v>
      </c>
      <c r="K244" s="193">
        <v>300</v>
      </c>
      <c r="L244" s="193">
        <v>56.5</v>
      </c>
      <c r="M244" s="212">
        <v>1379</v>
      </c>
      <c r="N244" s="193">
        <v>169.5</v>
      </c>
      <c r="O244" s="269">
        <f t="shared" si="15"/>
        <v>7896.5858879999996</v>
      </c>
      <c r="P244" s="242">
        <f t="shared" si="16"/>
        <v>8973.3930545454532</v>
      </c>
      <c r="Q244">
        <v>1040</v>
      </c>
      <c r="R244" s="190" t="s">
        <v>3534</v>
      </c>
    </row>
    <row r="245" spans="1:18">
      <c r="A245" s="182" t="str">
        <f t="shared" si="13"/>
        <v>CARRETACAJAMAR   1040</v>
      </c>
      <c r="B245" s="208" t="s">
        <v>122</v>
      </c>
      <c r="C245" s="197" t="str">
        <f t="shared" si="14"/>
        <v xml:space="preserve">1040CAJAMAR   5PL2    </v>
      </c>
      <c r="D245" s="157" t="s">
        <v>2945</v>
      </c>
      <c r="E245" s="190">
        <v>1040</v>
      </c>
      <c r="F245" s="190" t="s">
        <v>3156</v>
      </c>
      <c r="G245" s="211">
        <v>44643</v>
      </c>
      <c r="H245" s="193">
        <v>1981.3468017600001</v>
      </c>
      <c r="I245" s="193">
        <v>0</v>
      </c>
      <c r="J245" s="212">
        <v>12</v>
      </c>
      <c r="K245" s="193">
        <v>457.68</v>
      </c>
      <c r="L245" s="193">
        <v>16.399999999999999</v>
      </c>
      <c r="M245" s="212">
        <v>100</v>
      </c>
      <c r="N245" s="193">
        <v>82</v>
      </c>
      <c r="O245" s="269">
        <f t="shared" si="15"/>
        <v>2521.0268017600001</v>
      </c>
      <c r="P245" s="242">
        <f t="shared" si="16"/>
        <v>2864.8031838181819</v>
      </c>
      <c r="Q245">
        <v>1040</v>
      </c>
      <c r="R245" s="190" t="s">
        <v>3405</v>
      </c>
    </row>
    <row r="246" spans="1:18">
      <c r="A246" s="182" t="str">
        <f t="shared" si="13"/>
        <v>CARRETACAMBE     1040</v>
      </c>
      <c r="B246" s="208" t="s">
        <v>122</v>
      </c>
      <c r="C246" s="197" t="str">
        <f t="shared" si="14"/>
        <v xml:space="preserve">1040CAMBE     5PL2ENDR    </v>
      </c>
      <c r="D246" s="157" t="s">
        <v>2948</v>
      </c>
      <c r="E246" s="190">
        <v>1040</v>
      </c>
      <c r="F246" s="190" t="s">
        <v>3157</v>
      </c>
      <c r="G246" s="211">
        <v>44643</v>
      </c>
      <c r="H246" s="193">
        <v>5582.0447999999997</v>
      </c>
      <c r="I246" s="193">
        <v>0</v>
      </c>
      <c r="J246" s="212">
        <v>0</v>
      </c>
      <c r="K246" s="193">
        <v>0</v>
      </c>
      <c r="L246" s="193">
        <v>0</v>
      </c>
      <c r="M246" s="212">
        <v>570</v>
      </c>
      <c r="N246" s="193">
        <v>0</v>
      </c>
      <c r="O246" s="269">
        <f t="shared" si="15"/>
        <v>5582.0447999999997</v>
      </c>
      <c r="P246" s="242">
        <f t="shared" si="16"/>
        <v>5582.0447999999997</v>
      </c>
      <c r="Q246">
        <v>1040</v>
      </c>
      <c r="R246" s="190" t="s">
        <v>3406</v>
      </c>
    </row>
    <row r="247" spans="1:18">
      <c r="A247" s="182" t="str">
        <f t="shared" si="13"/>
        <v>CARRETACAMBIRA   1040</v>
      </c>
      <c r="B247" s="208" t="s">
        <v>122</v>
      </c>
      <c r="C247" s="197" t="str">
        <f t="shared" si="14"/>
        <v xml:space="preserve">1040CAMBIRA   5PL2ENDR    </v>
      </c>
      <c r="D247" s="157" t="s">
        <v>2948</v>
      </c>
      <c r="E247" s="190">
        <v>1040</v>
      </c>
      <c r="F247" s="190" t="s">
        <v>3158</v>
      </c>
      <c r="G247" s="211">
        <v>44643</v>
      </c>
      <c r="H247" s="193">
        <v>5842.7199999999993</v>
      </c>
      <c r="I247" s="193">
        <v>0</v>
      </c>
      <c r="J247" s="212">
        <v>0</v>
      </c>
      <c r="K247" s="193">
        <v>0</v>
      </c>
      <c r="L247" s="193">
        <v>0</v>
      </c>
      <c r="M247" s="212">
        <v>680</v>
      </c>
      <c r="N247" s="193">
        <v>0</v>
      </c>
      <c r="O247" s="269">
        <f t="shared" si="15"/>
        <v>5842.7199999999993</v>
      </c>
      <c r="P247" s="242">
        <f t="shared" si="16"/>
        <v>5842.7199999999993</v>
      </c>
      <c r="Q247">
        <v>1040</v>
      </c>
      <c r="R247" s="190" t="s">
        <v>3407</v>
      </c>
    </row>
    <row r="248" spans="1:18">
      <c r="A248" s="182" t="str">
        <f t="shared" si="13"/>
        <v>CARRETACAMBIRA   1040</v>
      </c>
      <c r="B248" s="208" t="s">
        <v>122</v>
      </c>
      <c r="C248" s="197" t="str">
        <f t="shared" si="14"/>
        <v xml:space="preserve">1040CAMBIRA   5PL2AMBI    </v>
      </c>
      <c r="D248" s="157" t="s">
        <v>2949</v>
      </c>
      <c r="E248" s="190">
        <v>1040</v>
      </c>
      <c r="F248" s="190" t="s">
        <v>3158</v>
      </c>
      <c r="G248" s="211">
        <v>44643</v>
      </c>
      <c r="H248" s="193">
        <v>4468.8650663999997</v>
      </c>
      <c r="I248" s="193">
        <v>0</v>
      </c>
      <c r="J248" s="212">
        <v>12</v>
      </c>
      <c r="K248" s="193">
        <v>0</v>
      </c>
      <c r="L248" s="193">
        <v>148.32</v>
      </c>
      <c r="M248" s="212">
        <v>680</v>
      </c>
      <c r="N248" s="193">
        <v>741.6</v>
      </c>
      <c r="O248" s="269">
        <f t="shared" si="15"/>
        <v>5210.4650664000001</v>
      </c>
      <c r="P248" s="242">
        <f t="shared" si="16"/>
        <v>5920.9830300000003</v>
      </c>
      <c r="Q248">
        <v>1040</v>
      </c>
      <c r="R248" s="190" t="s">
        <v>3407</v>
      </c>
    </row>
    <row r="249" spans="1:18">
      <c r="A249" s="182" t="str">
        <f t="shared" si="13"/>
        <v>BAÚCAMBIRA   1040</v>
      </c>
      <c r="B249" s="208" t="s">
        <v>121</v>
      </c>
      <c r="C249" s="197" t="str">
        <f t="shared" si="14"/>
        <v xml:space="preserve">1040CAMBIRA   5PL1AMBI    </v>
      </c>
      <c r="D249" s="157" t="s">
        <v>3246</v>
      </c>
      <c r="E249" s="190">
        <v>1040</v>
      </c>
      <c r="F249" s="190" t="s">
        <v>3158</v>
      </c>
      <c r="G249" s="211">
        <v>44643</v>
      </c>
      <c r="H249" s="193">
        <v>3197.8330159999996</v>
      </c>
      <c r="I249" s="193">
        <v>0</v>
      </c>
      <c r="J249" s="212">
        <v>12</v>
      </c>
      <c r="K249" s="193">
        <v>0</v>
      </c>
      <c r="L249" s="193">
        <v>148.32</v>
      </c>
      <c r="M249" s="212">
        <v>680</v>
      </c>
      <c r="N249" s="193">
        <v>444.96</v>
      </c>
      <c r="O249" s="269">
        <f t="shared" si="15"/>
        <v>3642.7930159999996</v>
      </c>
      <c r="P249" s="242">
        <f t="shared" si="16"/>
        <v>4139.5375181818181</v>
      </c>
      <c r="Q249">
        <v>1040</v>
      </c>
      <c r="R249" s="190" t="s">
        <v>3407</v>
      </c>
    </row>
    <row r="250" spans="1:18">
      <c r="A250" s="182" t="str">
        <f t="shared" si="13"/>
        <v>CARRETACAMPINAS  1040</v>
      </c>
      <c r="B250" s="208" t="s">
        <v>122</v>
      </c>
      <c r="C250" s="197" t="str">
        <f t="shared" si="14"/>
        <v xml:space="preserve">1040CAMPINAS  5PL2    </v>
      </c>
      <c r="D250" s="157" t="s">
        <v>2945</v>
      </c>
      <c r="E250" s="190">
        <v>1040</v>
      </c>
      <c r="F250" s="190" t="s">
        <v>3159</v>
      </c>
      <c r="G250" s="211">
        <v>44643</v>
      </c>
      <c r="H250" s="193">
        <v>1974.5949545279998</v>
      </c>
      <c r="I250" s="193">
        <v>0</v>
      </c>
      <c r="J250" s="212">
        <v>12</v>
      </c>
      <c r="K250" s="193">
        <v>585.75</v>
      </c>
      <c r="L250" s="193">
        <v>26.1</v>
      </c>
      <c r="M250" s="212">
        <v>168</v>
      </c>
      <c r="N250" s="193">
        <v>130.5</v>
      </c>
      <c r="O250" s="269">
        <f t="shared" si="15"/>
        <v>2690.844954528</v>
      </c>
      <c r="P250" s="242">
        <f t="shared" si="16"/>
        <v>3057.7783574181817</v>
      </c>
      <c r="Q250">
        <v>1040</v>
      </c>
      <c r="R250" s="190" t="s">
        <v>3412</v>
      </c>
    </row>
    <row r="251" spans="1:18">
      <c r="A251" s="182" t="str">
        <f t="shared" si="13"/>
        <v>CARRETACATANDUVA 1040</v>
      </c>
      <c r="B251" s="208" t="s">
        <v>122</v>
      </c>
      <c r="C251" s="197" t="str">
        <f t="shared" si="14"/>
        <v xml:space="preserve">1040CATANDUVA 5PL2    </v>
      </c>
      <c r="D251" s="268" t="s">
        <v>2945</v>
      </c>
      <c r="E251" s="190">
        <v>1040</v>
      </c>
      <c r="F251" s="191" t="s">
        <v>3160</v>
      </c>
      <c r="G251" s="200">
        <v>44643</v>
      </c>
      <c r="H251" s="204">
        <v>4074.9897830399996</v>
      </c>
      <c r="I251" s="204">
        <v>0</v>
      </c>
      <c r="J251" s="240">
        <v>12</v>
      </c>
      <c r="K251" s="241">
        <v>333.59</v>
      </c>
      <c r="L251" s="204">
        <v>83.27</v>
      </c>
      <c r="M251" s="244">
        <v>440</v>
      </c>
      <c r="N251" s="243">
        <v>416.34999999999997</v>
      </c>
      <c r="O251" s="269">
        <f t="shared" si="15"/>
        <v>4824.9297830399992</v>
      </c>
      <c r="P251" s="242">
        <f t="shared" si="16"/>
        <v>5482.8747534545446</v>
      </c>
      <c r="Q251">
        <v>1040</v>
      </c>
      <c r="R251" s="190" t="s">
        <v>3413</v>
      </c>
    </row>
    <row r="252" spans="1:18">
      <c r="A252" s="182" t="str">
        <f t="shared" si="13"/>
        <v>CARRETACERQUILHO 1040</v>
      </c>
      <c r="B252" s="208" t="s">
        <v>122</v>
      </c>
      <c r="C252" s="197" t="str">
        <f t="shared" si="14"/>
        <v xml:space="preserve">1040CERQUILHO 5PL2    </v>
      </c>
      <c r="D252" s="268" t="s">
        <v>2945</v>
      </c>
      <c r="E252" s="190">
        <v>1040</v>
      </c>
      <c r="F252" s="191" t="s">
        <v>3165</v>
      </c>
      <c r="G252" s="200">
        <v>44643</v>
      </c>
      <c r="H252" s="204">
        <v>1974.5949545279998</v>
      </c>
      <c r="I252" s="204">
        <v>0</v>
      </c>
      <c r="J252" s="240">
        <v>12</v>
      </c>
      <c r="K252" s="241">
        <v>697.08</v>
      </c>
      <c r="L252" s="204">
        <v>30.1</v>
      </c>
      <c r="M252" s="244">
        <v>192</v>
      </c>
      <c r="N252" s="243">
        <v>150.5</v>
      </c>
      <c r="O252" s="269">
        <f t="shared" si="15"/>
        <v>2822.1749545279999</v>
      </c>
      <c r="P252" s="242">
        <f t="shared" si="16"/>
        <v>3207.0169937818182</v>
      </c>
      <c r="Q252">
        <v>1040</v>
      </c>
      <c r="R252" s="190" t="s">
        <v>3416</v>
      </c>
    </row>
    <row r="253" spans="1:18">
      <c r="A253" s="182" t="str">
        <f t="shared" si="13"/>
        <v>CARRETACONTAGEM  1040</v>
      </c>
      <c r="B253" s="208" t="s">
        <v>122</v>
      </c>
      <c r="C253" s="197" t="str">
        <f t="shared" si="14"/>
        <v>1040CONTAGEM  5PL2TRAN</v>
      </c>
      <c r="D253" s="268" t="s">
        <v>1109</v>
      </c>
      <c r="E253" s="190">
        <v>1040</v>
      </c>
      <c r="F253" s="191" t="s">
        <v>3247</v>
      </c>
      <c r="G253" s="200">
        <v>44643</v>
      </c>
      <c r="H253" s="204">
        <v>4630.6702080000005</v>
      </c>
      <c r="I253" s="204">
        <v>0.15</v>
      </c>
      <c r="J253" s="240">
        <v>12</v>
      </c>
      <c r="K253" s="241">
        <v>0</v>
      </c>
      <c r="L253" s="204">
        <v>25.5</v>
      </c>
      <c r="M253" s="244">
        <v>611</v>
      </c>
      <c r="N253" s="243">
        <v>127.5</v>
      </c>
      <c r="O253" s="269">
        <f t="shared" si="15"/>
        <v>4758.3202080000001</v>
      </c>
      <c r="P253" s="242">
        <f t="shared" si="16"/>
        <v>5407.1820545454548</v>
      </c>
      <c r="Q253">
        <v>1040</v>
      </c>
      <c r="R253" s="190" t="s">
        <v>3483</v>
      </c>
    </row>
    <row r="254" spans="1:18">
      <c r="A254" s="182" t="str">
        <f t="shared" si="13"/>
        <v>CARRETACONTAGEM  1040</v>
      </c>
      <c r="B254" s="208" t="s">
        <v>122</v>
      </c>
      <c r="C254" s="197" t="str">
        <f t="shared" si="14"/>
        <v>1040CONTAGEM  5PL2AMBI</v>
      </c>
      <c r="D254" s="157" t="s">
        <v>3248</v>
      </c>
      <c r="E254" s="190">
        <v>1040</v>
      </c>
      <c r="F254" s="190" t="s">
        <v>3247</v>
      </c>
      <c r="G254" s="211">
        <v>44643</v>
      </c>
      <c r="H254" s="193">
        <v>4944.4355079999996</v>
      </c>
      <c r="I254" s="193">
        <v>0</v>
      </c>
      <c r="J254" s="240">
        <v>12</v>
      </c>
      <c r="K254" s="193">
        <v>0</v>
      </c>
      <c r="L254" s="193">
        <v>28.166000000000004</v>
      </c>
      <c r="M254" s="212">
        <v>611</v>
      </c>
      <c r="N254" s="193">
        <v>140.83000000000001</v>
      </c>
      <c r="O254" s="269">
        <f t="shared" si="15"/>
        <v>5085.2655079999995</v>
      </c>
      <c r="P254" s="242">
        <f t="shared" si="16"/>
        <v>5778.7108045454543</v>
      </c>
      <c r="Q254">
        <v>1040</v>
      </c>
      <c r="R254" s="190" t="s">
        <v>3483</v>
      </c>
    </row>
    <row r="255" spans="1:18">
      <c r="A255" s="182" t="str">
        <f t="shared" si="13"/>
        <v>CARRETACONTAGEM  1040</v>
      </c>
      <c r="B255" s="208" t="s">
        <v>122</v>
      </c>
      <c r="C255" s="197" t="str">
        <f t="shared" si="14"/>
        <v>1040CONTAGEM  5PL2</v>
      </c>
      <c r="D255" s="268" t="s">
        <v>279</v>
      </c>
      <c r="E255" s="190">
        <v>1040</v>
      </c>
      <c r="F255" s="191" t="s">
        <v>3247</v>
      </c>
      <c r="G255" s="200">
        <v>44643</v>
      </c>
      <c r="H255" s="204">
        <v>4793.2775999999994</v>
      </c>
      <c r="I255" s="204">
        <v>0</v>
      </c>
      <c r="J255" s="240">
        <v>12</v>
      </c>
      <c r="K255" s="241">
        <v>0</v>
      </c>
      <c r="L255" s="204">
        <v>45.4</v>
      </c>
      <c r="M255" s="244">
        <v>611</v>
      </c>
      <c r="N255" s="243">
        <v>227</v>
      </c>
      <c r="O255" s="269">
        <f t="shared" si="15"/>
        <v>5020.2775999999994</v>
      </c>
      <c r="P255" s="242">
        <f t="shared" si="16"/>
        <v>5704.8609090909085</v>
      </c>
      <c r="Q255">
        <v>1040</v>
      </c>
      <c r="R255" s="190" t="s">
        <v>3483</v>
      </c>
    </row>
    <row r="256" spans="1:18">
      <c r="A256" s="182" t="str">
        <f t="shared" si="13"/>
        <v>CARRETACONTAGEM  1040</v>
      </c>
      <c r="B256" s="208" t="s">
        <v>122</v>
      </c>
      <c r="C256" s="197" t="str">
        <f t="shared" si="14"/>
        <v>1040CONTAGEM  5PL2SUZA</v>
      </c>
      <c r="D256" s="268" t="s">
        <v>764</v>
      </c>
      <c r="E256" s="190">
        <v>1040</v>
      </c>
      <c r="F256" s="191" t="s">
        <v>3247</v>
      </c>
      <c r="G256" s="200">
        <v>44643</v>
      </c>
      <c r="H256" s="204">
        <v>5739.7982400000001</v>
      </c>
      <c r="I256" s="204">
        <v>0</v>
      </c>
      <c r="J256" s="240">
        <v>12</v>
      </c>
      <c r="K256" s="241">
        <v>0</v>
      </c>
      <c r="L256" s="204">
        <v>21.3</v>
      </c>
      <c r="M256" s="244">
        <v>611</v>
      </c>
      <c r="N256" s="243">
        <v>106.5</v>
      </c>
      <c r="O256" s="269">
        <f t="shared" si="15"/>
        <v>5846.2982400000001</v>
      </c>
      <c r="P256" s="242">
        <f t="shared" si="16"/>
        <v>6643.5207272727275</v>
      </c>
      <c r="Q256">
        <v>1040</v>
      </c>
      <c r="R256" s="190" t="s">
        <v>3483</v>
      </c>
    </row>
    <row r="257" spans="1:18">
      <c r="A257" s="182" t="str">
        <f t="shared" si="13"/>
        <v>CARRETACORDEIROPOLIS1040</v>
      </c>
      <c r="B257" s="208" t="s">
        <v>122</v>
      </c>
      <c r="C257" s="197" t="str">
        <f t="shared" si="14"/>
        <v>1040CORDEIROPOLIS5PL2SUZA</v>
      </c>
      <c r="D257" s="268" t="s">
        <v>764</v>
      </c>
      <c r="E257" s="190">
        <v>1040</v>
      </c>
      <c r="F257" s="191" t="s">
        <v>3249</v>
      </c>
      <c r="G257" s="200">
        <v>44643</v>
      </c>
      <c r="H257" s="204">
        <v>2651.3476839999998</v>
      </c>
      <c r="I257" s="204">
        <v>0</v>
      </c>
      <c r="J257" s="240">
        <v>12</v>
      </c>
      <c r="K257" s="241">
        <v>350</v>
      </c>
      <c r="L257" s="204">
        <v>44.5</v>
      </c>
      <c r="M257" s="244">
        <v>210</v>
      </c>
      <c r="N257" s="243">
        <v>222.5</v>
      </c>
      <c r="O257" s="269">
        <f t="shared" si="15"/>
        <v>3223.8476839999998</v>
      </c>
      <c r="P257" s="242">
        <f t="shared" si="16"/>
        <v>3663.4632772727273</v>
      </c>
      <c r="Q257">
        <v>1040</v>
      </c>
      <c r="R257" s="190" t="s">
        <v>3510</v>
      </c>
    </row>
    <row r="258" spans="1:18">
      <c r="A258" s="182" t="str">
        <f t="shared" si="13"/>
        <v>CARRETACOSMOPOLIS1040</v>
      </c>
      <c r="B258" s="208" t="s">
        <v>122</v>
      </c>
      <c r="C258" s="197" t="str">
        <f t="shared" si="14"/>
        <v xml:space="preserve">1040COSMOPOLIS5PL2    </v>
      </c>
      <c r="D258" s="268" t="s">
        <v>2945</v>
      </c>
      <c r="E258" s="190">
        <v>1040</v>
      </c>
      <c r="F258" s="191" t="s">
        <v>106</v>
      </c>
      <c r="G258" s="200">
        <v>44643</v>
      </c>
      <c r="H258" s="204">
        <v>2206.8978163199999</v>
      </c>
      <c r="I258" s="204">
        <v>0</v>
      </c>
      <c r="J258" s="240">
        <v>12</v>
      </c>
      <c r="K258" s="241">
        <v>729.09</v>
      </c>
      <c r="L258" s="204">
        <v>44</v>
      </c>
      <c r="M258" s="244">
        <v>190</v>
      </c>
      <c r="N258" s="243">
        <v>220</v>
      </c>
      <c r="O258" s="269">
        <f t="shared" si="15"/>
        <v>3155.9878163200001</v>
      </c>
      <c r="P258" s="242">
        <f t="shared" si="16"/>
        <v>3586.3497912727275</v>
      </c>
      <c r="Q258">
        <v>1040</v>
      </c>
      <c r="R258" s="190" t="s">
        <v>3418</v>
      </c>
    </row>
    <row r="259" spans="1:18">
      <c r="A259" s="182" t="str">
        <f t="shared" ref="A259:A322" si="17">B259&amp;F259&amp;E259</f>
        <v>CARRETACOSMOPOLIS1040</v>
      </c>
      <c r="B259" s="208" t="s">
        <v>122</v>
      </c>
      <c r="C259" s="197" t="str">
        <f t="shared" ref="C259:C322" si="18">E259&amp;F259&amp;D259</f>
        <v xml:space="preserve">1040COSMOPOLIS5PL2BITREM    </v>
      </c>
      <c r="D259" s="268" t="s">
        <v>3250</v>
      </c>
      <c r="E259" s="190">
        <v>1040</v>
      </c>
      <c r="F259" s="191" t="s">
        <v>106</v>
      </c>
      <c r="G259" s="200">
        <v>44643</v>
      </c>
      <c r="H259" s="204">
        <v>4201.095456</v>
      </c>
      <c r="I259" s="204">
        <v>0</v>
      </c>
      <c r="J259" s="240">
        <v>12</v>
      </c>
      <c r="K259" s="241">
        <v>400</v>
      </c>
      <c r="L259" s="204">
        <v>38.5</v>
      </c>
      <c r="M259" s="244">
        <v>190</v>
      </c>
      <c r="N259" s="243">
        <v>462</v>
      </c>
      <c r="O259" s="269">
        <f t="shared" ref="O259:O322" si="19">N259+K259+H259+I259</f>
        <v>5063.095456</v>
      </c>
      <c r="P259" s="242">
        <f t="shared" ref="P259:P322" si="20">O259/(1-J259/100)</f>
        <v>5753.5175636363638</v>
      </c>
      <c r="Q259">
        <v>1040</v>
      </c>
      <c r="R259" s="190" t="s">
        <v>3418</v>
      </c>
    </row>
    <row r="260" spans="1:18">
      <c r="A260" s="182" t="str">
        <f t="shared" si="17"/>
        <v>CARRETACOSMOPOLIS1040</v>
      </c>
      <c r="B260" s="208" t="s">
        <v>122</v>
      </c>
      <c r="C260" s="197" t="str">
        <f t="shared" si="18"/>
        <v>1040COSMOPOLIS5PL2BT</v>
      </c>
      <c r="D260" s="268" t="s">
        <v>885</v>
      </c>
      <c r="E260" s="190">
        <v>1040</v>
      </c>
      <c r="F260" s="191" t="s">
        <v>106</v>
      </c>
      <c r="G260" s="200">
        <v>44643</v>
      </c>
      <c r="H260" s="204">
        <v>2245.5820159999998</v>
      </c>
      <c r="I260" s="204">
        <v>0.08</v>
      </c>
      <c r="J260" s="240">
        <v>12</v>
      </c>
      <c r="K260" s="241">
        <v>330</v>
      </c>
      <c r="L260" s="204">
        <v>86.92</v>
      </c>
      <c r="M260" s="244">
        <v>190</v>
      </c>
      <c r="N260" s="243">
        <v>347.68</v>
      </c>
      <c r="O260" s="269">
        <f t="shared" si="19"/>
        <v>2923.3420159999996</v>
      </c>
      <c r="P260" s="242">
        <f t="shared" si="20"/>
        <v>3321.9795636363633</v>
      </c>
      <c r="Q260">
        <v>1040</v>
      </c>
      <c r="R260" s="190" t="s">
        <v>3418</v>
      </c>
    </row>
    <row r="261" spans="1:18">
      <c r="A261" s="182" t="str">
        <f t="shared" si="17"/>
        <v>CARRETACOTIA     1040</v>
      </c>
      <c r="B261" s="208" t="s">
        <v>122</v>
      </c>
      <c r="C261" s="197" t="str">
        <f t="shared" si="18"/>
        <v xml:space="preserve">1040COTIA     5PL2    </v>
      </c>
      <c r="D261" s="268" t="s">
        <v>2945</v>
      </c>
      <c r="E261" s="190">
        <v>1040</v>
      </c>
      <c r="F261" s="191" t="s">
        <v>3167</v>
      </c>
      <c r="G261" s="200">
        <v>44643</v>
      </c>
      <c r="H261" s="204">
        <v>1981.3468017600001</v>
      </c>
      <c r="I261" s="204">
        <v>0</v>
      </c>
      <c r="J261" s="240">
        <v>12</v>
      </c>
      <c r="K261" s="241">
        <v>443.72</v>
      </c>
      <c r="L261" s="204">
        <v>13.3</v>
      </c>
      <c r="M261" s="244">
        <v>100</v>
      </c>
      <c r="N261" s="243">
        <v>66.5</v>
      </c>
      <c r="O261" s="269">
        <f t="shared" si="19"/>
        <v>2491.5668017600001</v>
      </c>
      <c r="P261" s="242">
        <f t="shared" si="20"/>
        <v>2831.3259110909094</v>
      </c>
      <c r="Q261">
        <v>1040</v>
      </c>
      <c r="R261" s="190" t="s">
        <v>3419</v>
      </c>
    </row>
    <row r="262" spans="1:18">
      <c r="A262" s="182" t="str">
        <f t="shared" si="17"/>
        <v>CARRETACRAVINHOS 1040</v>
      </c>
      <c r="B262" s="208" t="s">
        <v>122</v>
      </c>
      <c r="C262" s="197" t="str">
        <f t="shared" si="18"/>
        <v xml:space="preserve">1040CRAVINHOS 5PL2    </v>
      </c>
      <c r="D262" s="268" t="s">
        <v>2945</v>
      </c>
      <c r="E262" s="190">
        <v>1040</v>
      </c>
      <c r="F262" s="191" t="s">
        <v>3168</v>
      </c>
      <c r="G262" s="200">
        <v>44643</v>
      </c>
      <c r="H262" s="204">
        <v>3247.7186087999999</v>
      </c>
      <c r="I262" s="204">
        <v>0</v>
      </c>
      <c r="J262" s="240">
        <v>12</v>
      </c>
      <c r="K262" s="241">
        <v>257</v>
      </c>
      <c r="L262" s="204">
        <v>72.400000000000006</v>
      </c>
      <c r="M262" s="244">
        <v>338</v>
      </c>
      <c r="N262" s="243">
        <v>362</v>
      </c>
      <c r="O262" s="269">
        <f t="shared" si="19"/>
        <v>3866.7186087999999</v>
      </c>
      <c r="P262" s="242">
        <f t="shared" si="20"/>
        <v>4393.998419090909</v>
      </c>
      <c r="Q262">
        <v>1040</v>
      </c>
      <c r="R262" s="190" t="s">
        <v>3420</v>
      </c>
    </row>
    <row r="263" spans="1:18">
      <c r="A263" s="182" t="str">
        <f t="shared" si="17"/>
        <v>CARRETADIADEMA   1040</v>
      </c>
      <c r="B263" s="208" t="s">
        <v>122</v>
      </c>
      <c r="C263" s="197" t="str">
        <f t="shared" si="18"/>
        <v xml:space="preserve">1040DIADEMA   5PL2    </v>
      </c>
      <c r="D263" s="268" t="s">
        <v>2945</v>
      </c>
      <c r="E263" s="190">
        <v>1040</v>
      </c>
      <c r="F263" s="191" t="s">
        <v>3170</v>
      </c>
      <c r="G263" s="200">
        <v>44643</v>
      </c>
      <c r="H263" s="204">
        <v>1792.64941776</v>
      </c>
      <c r="I263" s="204">
        <v>0</v>
      </c>
      <c r="J263" s="240">
        <v>12</v>
      </c>
      <c r="K263" s="241">
        <v>443.72</v>
      </c>
      <c r="L263" s="204">
        <v>6.3</v>
      </c>
      <c r="M263" s="244">
        <v>90</v>
      </c>
      <c r="N263" s="243">
        <v>31.5</v>
      </c>
      <c r="O263" s="269">
        <f t="shared" si="19"/>
        <v>2267.86941776</v>
      </c>
      <c r="P263" s="242">
        <f t="shared" si="20"/>
        <v>2577.1243383636365</v>
      </c>
      <c r="Q263">
        <v>1040</v>
      </c>
      <c r="R263" s="190" t="s">
        <v>3422</v>
      </c>
    </row>
    <row r="264" spans="1:18">
      <c r="A264" s="182" t="str">
        <f t="shared" si="17"/>
        <v>CARRETADUQ CAXIAS1040</v>
      </c>
      <c r="B264" s="208" t="s">
        <v>122</v>
      </c>
      <c r="C264" s="197" t="str">
        <f t="shared" si="18"/>
        <v xml:space="preserve">1040DUQ CAXIAS5PL2    </v>
      </c>
      <c r="D264" s="268" t="s">
        <v>2945</v>
      </c>
      <c r="E264" s="190">
        <v>1040</v>
      </c>
      <c r="F264" s="191" t="s">
        <v>174</v>
      </c>
      <c r="G264" s="200">
        <v>44643</v>
      </c>
      <c r="H264" s="204">
        <v>3529.9395129599998</v>
      </c>
      <c r="I264" s="204">
        <v>0</v>
      </c>
      <c r="J264" s="240">
        <v>12</v>
      </c>
      <c r="K264" s="241">
        <v>257</v>
      </c>
      <c r="L264" s="204">
        <v>58.7</v>
      </c>
      <c r="M264" s="244">
        <v>453</v>
      </c>
      <c r="N264" s="243">
        <v>293.5</v>
      </c>
      <c r="O264" s="269">
        <f t="shared" si="19"/>
        <v>4080.4395129599998</v>
      </c>
      <c r="P264" s="242">
        <f t="shared" si="20"/>
        <v>4636.8630829090907</v>
      </c>
      <c r="Q264">
        <v>1040</v>
      </c>
      <c r="R264" t="s">
        <v>3424</v>
      </c>
    </row>
    <row r="265" spans="1:18">
      <c r="A265" s="182" t="str">
        <f t="shared" si="17"/>
        <v>CARRETAGUARATING.1040</v>
      </c>
      <c r="B265" s="208" t="s">
        <v>122</v>
      </c>
      <c r="C265" s="197" t="str">
        <f t="shared" si="18"/>
        <v xml:space="preserve">1040GUARATING.5PL2    </v>
      </c>
      <c r="D265" s="268" t="s">
        <v>2945</v>
      </c>
      <c r="E265" s="190">
        <v>1040</v>
      </c>
      <c r="F265" s="191" t="s">
        <v>182</v>
      </c>
      <c r="G265" s="200">
        <v>44643</v>
      </c>
      <c r="H265" s="204">
        <v>1974.5998084800001</v>
      </c>
      <c r="I265" s="204">
        <v>0</v>
      </c>
      <c r="J265" s="240">
        <v>12</v>
      </c>
      <c r="K265" s="241">
        <v>0</v>
      </c>
      <c r="L265" s="204">
        <v>28.3</v>
      </c>
      <c r="M265" s="244">
        <v>170</v>
      </c>
      <c r="N265" s="243">
        <v>141.5</v>
      </c>
      <c r="O265" s="269">
        <f t="shared" si="19"/>
        <v>2116.0998084800003</v>
      </c>
      <c r="P265" s="242">
        <f t="shared" si="20"/>
        <v>2404.6588732727278</v>
      </c>
      <c r="Q265">
        <v>1040</v>
      </c>
      <c r="R265" s="190" t="s">
        <v>3522</v>
      </c>
    </row>
    <row r="266" spans="1:18">
      <c r="A266" s="182" t="str">
        <f t="shared" si="17"/>
        <v>CARRETAGUARUJA   1040</v>
      </c>
      <c r="B266" s="208" t="s">
        <v>122</v>
      </c>
      <c r="C266" s="197" t="str">
        <f t="shared" si="18"/>
        <v xml:space="preserve">1040GUARUJA   5PL2    </v>
      </c>
      <c r="D266" s="268" t="s">
        <v>2945</v>
      </c>
      <c r="E266" s="190">
        <v>1040</v>
      </c>
      <c r="F266" s="191" t="s">
        <v>3175</v>
      </c>
      <c r="G266" s="200">
        <v>44643</v>
      </c>
      <c r="H266" s="204">
        <v>1974.5998084800001</v>
      </c>
      <c r="I266" s="204">
        <v>0</v>
      </c>
      <c r="J266" s="240">
        <v>12</v>
      </c>
      <c r="K266" s="241">
        <v>651.57000000000005</v>
      </c>
      <c r="L266" s="204">
        <v>41.22</v>
      </c>
      <c r="M266" s="244">
        <v>160</v>
      </c>
      <c r="N266" s="243">
        <v>206.1</v>
      </c>
      <c r="O266" s="269">
        <f t="shared" si="19"/>
        <v>2832.2698084800004</v>
      </c>
      <c r="P266" s="242">
        <f t="shared" si="20"/>
        <v>3218.4884187272733</v>
      </c>
      <c r="Q266">
        <v>1040</v>
      </c>
      <c r="R266" s="190" t="s">
        <v>3442</v>
      </c>
    </row>
    <row r="267" spans="1:18">
      <c r="A267" s="182" t="str">
        <f t="shared" si="17"/>
        <v>CARRETAGUARULHOS 1040</v>
      </c>
      <c r="B267" s="208" t="s">
        <v>122</v>
      </c>
      <c r="C267" s="197" t="str">
        <f t="shared" si="18"/>
        <v xml:space="preserve">1040GUARULHOS 5PL2    </v>
      </c>
      <c r="D267" s="268" t="s">
        <v>2945</v>
      </c>
      <c r="E267" s="190">
        <v>1040</v>
      </c>
      <c r="F267" s="191" t="s">
        <v>2791</v>
      </c>
      <c r="G267" s="200">
        <v>44643</v>
      </c>
      <c r="H267" s="204">
        <v>1547.3428185599998</v>
      </c>
      <c r="I267" s="204">
        <v>0</v>
      </c>
      <c r="J267" s="240">
        <v>12</v>
      </c>
      <c r="K267" s="241">
        <v>427.43</v>
      </c>
      <c r="L267" s="204">
        <v>5.9</v>
      </c>
      <c r="M267" s="244">
        <v>50</v>
      </c>
      <c r="N267" s="243">
        <v>29.5</v>
      </c>
      <c r="O267" s="269">
        <f t="shared" si="19"/>
        <v>2004.2728185599999</v>
      </c>
      <c r="P267" s="242">
        <f t="shared" si="20"/>
        <v>2277.5827483636363</v>
      </c>
      <c r="Q267">
        <v>1040</v>
      </c>
      <c r="R267" s="190" t="s">
        <v>3428</v>
      </c>
    </row>
    <row r="268" spans="1:18">
      <c r="A268" s="182" t="str">
        <f t="shared" si="17"/>
        <v>CARRETAHORTOLANDI1040</v>
      </c>
      <c r="B268" s="208" t="s">
        <v>122</v>
      </c>
      <c r="C268" s="197" t="str">
        <f t="shared" si="18"/>
        <v xml:space="preserve">1040HORTOLANDI5PL2    </v>
      </c>
      <c r="D268" s="268" t="s">
        <v>2945</v>
      </c>
      <c r="E268" s="190">
        <v>1040</v>
      </c>
      <c r="F268" s="191" t="s">
        <v>186</v>
      </c>
      <c r="G268" s="200">
        <v>44643</v>
      </c>
      <c r="H268" s="204">
        <v>1974.5998084800001</v>
      </c>
      <c r="I268" s="204">
        <v>0</v>
      </c>
      <c r="J268" s="240">
        <v>12</v>
      </c>
      <c r="K268" s="241">
        <v>639.69000000000005</v>
      </c>
      <c r="L268" s="204">
        <v>26.1</v>
      </c>
      <c r="M268" s="244">
        <v>160</v>
      </c>
      <c r="N268" s="243">
        <v>130.5</v>
      </c>
      <c r="O268" s="269">
        <f t="shared" si="19"/>
        <v>2744.7898084799999</v>
      </c>
      <c r="P268" s="242">
        <f t="shared" si="20"/>
        <v>3119.0793278181818</v>
      </c>
      <c r="Q268">
        <v>1040</v>
      </c>
      <c r="R268" s="190" t="s">
        <v>3441</v>
      </c>
    </row>
    <row r="269" spans="1:18">
      <c r="A269" s="182" t="str">
        <f t="shared" si="17"/>
        <v>CARRETAINDAIATUBA1040</v>
      </c>
      <c r="B269" s="208" t="s">
        <v>122</v>
      </c>
      <c r="C269" s="197" t="str">
        <f t="shared" si="18"/>
        <v xml:space="preserve">1040INDAIATUBA5PL2    </v>
      </c>
      <c r="D269" s="268" t="s">
        <v>2945</v>
      </c>
      <c r="E269" s="190">
        <v>1040</v>
      </c>
      <c r="F269" s="191" t="s">
        <v>74</v>
      </c>
      <c r="G269" s="200">
        <v>44643</v>
      </c>
      <c r="H269" s="204">
        <v>1974.5998084800001</v>
      </c>
      <c r="I269" s="204">
        <v>0</v>
      </c>
      <c r="J269" s="240">
        <v>12</v>
      </c>
      <c r="K269" s="241">
        <v>606.58000000000004</v>
      </c>
      <c r="L269" s="204">
        <v>40.1</v>
      </c>
      <c r="M269" s="244">
        <v>160</v>
      </c>
      <c r="N269" s="243">
        <v>200.5</v>
      </c>
      <c r="O269" s="269">
        <f t="shared" si="19"/>
        <v>2781.6798084800002</v>
      </c>
      <c r="P269" s="242">
        <f t="shared" si="20"/>
        <v>3160.9997823636368</v>
      </c>
      <c r="Q269">
        <v>1040</v>
      </c>
      <c r="R269" s="190" t="s">
        <v>3430</v>
      </c>
    </row>
    <row r="270" spans="1:18">
      <c r="A270" s="182" t="str">
        <f t="shared" si="17"/>
        <v>CARRETAIPERO     1040</v>
      </c>
      <c r="B270" s="208" t="s">
        <v>122</v>
      </c>
      <c r="C270" s="197" t="str">
        <f t="shared" si="18"/>
        <v xml:space="preserve">1040IPERO     5PL2    </v>
      </c>
      <c r="D270" s="268" t="s">
        <v>2945</v>
      </c>
      <c r="E270" s="190">
        <v>1040</v>
      </c>
      <c r="F270" s="191" t="s">
        <v>3177</v>
      </c>
      <c r="G270" s="200">
        <v>44643</v>
      </c>
      <c r="H270" s="204">
        <v>1886.0758588800002</v>
      </c>
      <c r="I270" s="204">
        <v>0</v>
      </c>
      <c r="J270" s="240">
        <v>12</v>
      </c>
      <c r="K270" s="241">
        <v>618.86</v>
      </c>
      <c r="L270" s="204">
        <v>30.1</v>
      </c>
      <c r="M270" s="244">
        <v>180</v>
      </c>
      <c r="N270" s="243">
        <v>150.5</v>
      </c>
      <c r="O270" s="269">
        <f t="shared" si="19"/>
        <v>2655.4358588800001</v>
      </c>
      <c r="P270" s="242">
        <f t="shared" si="20"/>
        <v>3017.5407487272728</v>
      </c>
      <c r="Q270">
        <v>1040</v>
      </c>
      <c r="R270" s="190" t="s">
        <v>3440</v>
      </c>
    </row>
    <row r="271" spans="1:18">
      <c r="A271" s="182" t="str">
        <f t="shared" si="17"/>
        <v>CARRETAITAPEVI   1040</v>
      </c>
      <c r="B271" s="208" t="s">
        <v>122</v>
      </c>
      <c r="C271" s="197" t="str">
        <f t="shared" si="18"/>
        <v xml:space="preserve">1040ITAPEVI   5PL2    </v>
      </c>
      <c r="D271" s="268" t="s">
        <v>2945</v>
      </c>
      <c r="E271" s="190">
        <v>1040</v>
      </c>
      <c r="F271" s="191" t="s">
        <v>3178</v>
      </c>
      <c r="G271" s="200">
        <v>44643</v>
      </c>
      <c r="H271" s="204">
        <v>1792.64941776</v>
      </c>
      <c r="I271" s="204">
        <v>0</v>
      </c>
      <c r="J271" s="240">
        <v>12</v>
      </c>
      <c r="K271" s="241">
        <v>414.69</v>
      </c>
      <c r="L271" s="204">
        <v>11.1</v>
      </c>
      <c r="M271" s="244">
        <v>90</v>
      </c>
      <c r="N271" s="243">
        <v>55.5</v>
      </c>
      <c r="O271" s="269">
        <f t="shared" si="19"/>
        <v>2262.8394177599998</v>
      </c>
      <c r="P271" s="242">
        <f t="shared" si="20"/>
        <v>2571.4084292727271</v>
      </c>
      <c r="Q271">
        <v>1040</v>
      </c>
      <c r="R271" s="190" t="s">
        <v>3432</v>
      </c>
    </row>
    <row r="272" spans="1:18">
      <c r="A272" s="182" t="str">
        <f t="shared" si="17"/>
        <v>BAÚITAPEVI   1040</v>
      </c>
      <c r="B272" s="208" t="s">
        <v>121</v>
      </c>
      <c r="C272" s="197" t="str">
        <f t="shared" si="18"/>
        <v xml:space="preserve">1040ITAPEVI   5PL1SUZA    </v>
      </c>
      <c r="D272" s="268" t="s">
        <v>2940</v>
      </c>
      <c r="E272" s="190">
        <v>1040</v>
      </c>
      <c r="F272" s="191" t="s">
        <v>3178</v>
      </c>
      <c r="G272" s="200">
        <v>44643</v>
      </c>
      <c r="H272" s="204">
        <v>1146.150652</v>
      </c>
      <c r="I272" s="204">
        <v>0</v>
      </c>
      <c r="J272" s="240">
        <v>12</v>
      </c>
      <c r="K272" s="241">
        <v>300</v>
      </c>
      <c r="L272" s="204">
        <v>12</v>
      </c>
      <c r="M272" s="244">
        <v>90</v>
      </c>
      <c r="N272" s="243">
        <v>36</v>
      </c>
      <c r="O272" s="269">
        <f t="shared" si="19"/>
        <v>1482.150652</v>
      </c>
      <c r="P272" s="242">
        <f t="shared" si="20"/>
        <v>1684.2621045454546</v>
      </c>
      <c r="Q272">
        <v>1040</v>
      </c>
      <c r="R272" s="190" t="s">
        <v>3432</v>
      </c>
    </row>
    <row r="273" spans="1:18">
      <c r="A273" s="182" t="str">
        <f t="shared" si="17"/>
        <v>CARRETAITAPEVI   1040</v>
      </c>
      <c r="B273" s="208" t="s">
        <v>122</v>
      </c>
      <c r="C273" s="197" t="str">
        <f t="shared" si="18"/>
        <v xml:space="preserve">1040ITAPEVI   5PL2SUZA    </v>
      </c>
      <c r="D273" s="268" t="s">
        <v>2950</v>
      </c>
      <c r="E273" s="190">
        <v>1040</v>
      </c>
      <c r="F273" s="191" t="s">
        <v>3178</v>
      </c>
      <c r="G273" s="200">
        <v>44643</v>
      </c>
      <c r="H273" s="204">
        <v>1607.8715999999999</v>
      </c>
      <c r="I273" s="204">
        <v>0</v>
      </c>
      <c r="J273" s="240">
        <v>12</v>
      </c>
      <c r="K273" s="241">
        <v>350</v>
      </c>
      <c r="L273" s="204">
        <v>12</v>
      </c>
      <c r="M273" s="244">
        <v>90</v>
      </c>
      <c r="N273" s="243">
        <v>60</v>
      </c>
      <c r="O273" s="269">
        <f t="shared" si="19"/>
        <v>2017.8715999999999</v>
      </c>
      <c r="P273" s="242">
        <f t="shared" si="20"/>
        <v>2293.0359090909092</v>
      </c>
      <c r="Q273">
        <v>1040</v>
      </c>
      <c r="R273" s="190" t="s">
        <v>3432</v>
      </c>
    </row>
    <row r="274" spans="1:18">
      <c r="A274" s="182" t="str">
        <f t="shared" si="17"/>
        <v>CARRETAITATIBA   1040</v>
      </c>
      <c r="B274" s="208" t="s">
        <v>122</v>
      </c>
      <c r="C274" s="197" t="str">
        <f t="shared" si="18"/>
        <v xml:space="preserve">1040ITATIBA   5PL2    </v>
      </c>
      <c r="D274" s="268" t="s">
        <v>2945</v>
      </c>
      <c r="E274" s="190">
        <v>1040</v>
      </c>
      <c r="F274" s="191" t="s">
        <v>3179</v>
      </c>
      <c r="G274" s="200">
        <v>44643</v>
      </c>
      <c r="H274" s="204">
        <v>1835.2064419199999</v>
      </c>
      <c r="I274" s="204">
        <v>0</v>
      </c>
      <c r="J274" s="240">
        <v>12</v>
      </c>
      <c r="K274" s="241">
        <v>650.63</v>
      </c>
      <c r="L274" s="204">
        <v>24.3</v>
      </c>
      <c r="M274" s="244">
        <v>140</v>
      </c>
      <c r="N274" s="243">
        <v>121.5</v>
      </c>
      <c r="O274" s="269">
        <f t="shared" si="19"/>
        <v>2607.3364419199997</v>
      </c>
      <c r="P274" s="242">
        <f t="shared" si="20"/>
        <v>2962.8823203636362</v>
      </c>
      <c r="Q274">
        <v>1040</v>
      </c>
      <c r="R274" s="190" t="s">
        <v>3433</v>
      </c>
    </row>
    <row r="275" spans="1:18">
      <c r="A275" s="182" t="str">
        <f t="shared" si="17"/>
        <v>CARRETAITUPEVA   1040</v>
      </c>
      <c r="B275" s="208" t="s">
        <v>122</v>
      </c>
      <c r="C275" s="197" t="str">
        <f t="shared" si="18"/>
        <v xml:space="preserve">1040ITUPEVA   5PL2    </v>
      </c>
      <c r="D275" s="268" t="s">
        <v>2945</v>
      </c>
      <c r="E275" s="190">
        <v>1040</v>
      </c>
      <c r="F275" s="191" t="s">
        <v>3180</v>
      </c>
      <c r="G275" s="200">
        <v>44643</v>
      </c>
      <c r="H275" s="204">
        <v>1835.2117812672002</v>
      </c>
      <c r="I275" s="204">
        <v>0</v>
      </c>
      <c r="J275" s="240">
        <v>12</v>
      </c>
      <c r="K275" s="241">
        <v>574</v>
      </c>
      <c r="L275" s="204">
        <v>16.399999999999999</v>
      </c>
      <c r="M275" s="244">
        <v>120</v>
      </c>
      <c r="N275" s="243">
        <v>82</v>
      </c>
      <c r="O275" s="269">
        <f t="shared" si="19"/>
        <v>2491.2117812672004</v>
      </c>
      <c r="P275" s="242">
        <f t="shared" si="20"/>
        <v>2830.9224787127278</v>
      </c>
      <c r="Q275">
        <v>1040</v>
      </c>
      <c r="R275" s="190" t="s">
        <v>3434</v>
      </c>
    </row>
    <row r="276" spans="1:18">
      <c r="A276" s="182" t="str">
        <f t="shared" si="17"/>
        <v>CARRETAJACAREI   1040</v>
      </c>
      <c r="B276" s="208" t="s">
        <v>122</v>
      </c>
      <c r="C276" s="197" t="str">
        <f t="shared" si="18"/>
        <v xml:space="preserve">1040JACAREI   5PL2    </v>
      </c>
      <c r="D276" s="268" t="s">
        <v>2945</v>
      </c>
      <c r="E276" s="190">
        <v>1040</v>
      </c>
      <c r="F276" s="191" t="s">
        <v>3181</v>
      </c>
      <c r="G276" s="200">
        <v>44643</v>
      </c>
      <c r="H276" s="204">
        <v>1641.6915105599999</v>
      </c>
      <c r="I276" s="204">
        <v>0</v>
      </c>
      <c r="J276" s="240">
        <v>12</v>
      </c>
      <c r="K276" s="241">
        <v>543.29999999999995</v>
      </c>
      <c r="L276" s="204">
        <v>12.8</v>
      </c>
      <c r="M276" s="244">
        <v>81</v>
      </c>
      <c r="N276" s="243">
        <v>64</v>
      </c>
      <c r="O276" s="269">
        <f t="shared" si="19"/>
        <v>2248.9915105599998</v>
      </c>
      <c r="P276" s="242">
        <f t="shared" si="20"/>
        <v>2555.6721710909087</v>
      </c>
      <c r="Q276">
        <v>1040</v>
      </c>
      <c r="R276" s="190" t="s">
        <v>3435</v>
      </c>
    </row>
    <row r="277" spans="1:18">
      <c r="A277" s="182" t="str">
        <f t="shared" si="17"/>
        <v>CARRETAJAGUARIUNA1040</v>
      </c>
      <c r="B277" s="208" t="s">
        <v>122</v>
      </c>
      <c r="C277" s="197" t="str">
        <f t="shared" si="18"/>
        <v xml:space="preserve">1040JAGUARIUNA5PL2    </v>
      </c>
      <c r="D277" s="268" t="s">
        <v>2945</v>
      </c>
      <c r="E277" s="190">
        <v>1040</v>
      </c>
      <c r="F277" s="191" t="s">
        <v>72</v>
      </c>
      <c r="G277" s="200">
        <v>44643</v>
      </c>
      <c r="H277" s="204">
        <v>2102.36796</v>
      </c>
      <c r="I277" s="204">
        <v>0</v>
      </c>
      <c r="J277" s="240">
        <v>12</v>
      </c>
      <c r="K277" s="241">
        <v>680.26</v>
      </c>
      <c r="L277" s="204">
        <v>48</v>
      </c>
      <c r="M277" s="244">
        <v>181</v>
      </c>
      <c r="N277" s="243">
        <v>240</v>
      </c>
      <c r="O277" s="269">
        <f t="shared" si="19"/>
        <v>3022.6279599999998</v>
      </c>
      <c r="P277" s="242">
        <f t="shared" si="20"/>
        <v>3434.8044999999997</v>
      </c>
      <c r="Q277">
        <v>1040</v>
      </c>
      <c r="R277" s="190" t="s">
        <v>3436</v>
      </c>
    </row>
    <row r="278" spans="1:18">
      <c r="A278" s="182" t="str">
        <f t="shared" si="17"/>
        <v>CARRETAJANDIRA   1040</v>
      </c>
      <c r="B278" s="208" t="s">
        <v>122</v>
      </c>
      <c r="C278" s="197" t="str">
        <f t="shared" si="18"/>
        <v xml:space="preserve">1040JANDIRA   5PL2    </v>
      </c>
      <c r="D278" s="268" t="s">
        <v>2945</v>
      </c>
      <c r="E278" s="190">
        <v>1040</v>
      </c>
      <c r="F278" s="191" t="s">
        <v>3182</v>
      </c>
      <c r="G278" s="200">
        <v>44643</v>
      </c>
      <c r="H278" s="204">
        <v>1792.6482042720002</v>
      </c>
      <c r="I278" s="204">
        <v>0</v>
      </c>
      <c r="J278" s="240">
        <v>12</v>
      </c>
      <c r="K278" s="241">
        <v>443.72</v>
      </c>
      <c r="L278" s="204">
        <v>11.1</v>
      </c>
      <c r="M278" s="244">
        <v>91</v>
      </c>
      <c r="N278" s="243">
        <v>55.5</v>
      </c>
      <c r="O278" s="269">
        <f t="shared" si="19"/>
        <v>2291.8682042720002</v>
      </c>
      <c r="P278" s="242">
        <f t="shared" si="20"/>
        <v>2604.3956866727276</v>
      </c>
      <c r="Q278">
        <v>1040</v>
      </c>
      <c r="R278" s="190" t="s">
        <v>3437</v>
      </c>
    </row>
    <row r="279" spans="1:18">
      <c r="A279" s="182" t="str">
        <f t="shared" si="17"/>
        <v>CARRETAJAR.DO SUL1040</v>
      </c>
      <c r="B279" s="208" t="s">
        <v>122</v>
      </c>
      <c r="C279" s="197" t="str">
        <f t="shared" si="18"/>
        <v xml:space="preserve">1040JAR.DO SUL5PL2ENDR    </v>
      </c>
      <c r="D279" s="268" t="s">
        <v>2948</v>
      </c>
      <c r="E279" s="190">
        <v>1040</v>
      </c>
      <c r="F279" s="191" t="s">
        <v>196</v>
      </c>
      <c r="G279" s="200">
        <v>44643</v>
      </c>
      <c r="H279" s="204">
        <v>5582.0447999999997</v>
      </c>
      <c r="I279" s="204">
        <v>0</v>
      </c>
      <c r="J279" s="240">
        <v>0</v>
      </c>
      <c r="K279" s="241">
        <v>0</v>
      </c>
      <c r="L279" s="204">
        <v>0</v>
      </c>
      <c r="M279" s="244">
        <v>748</v>
      </c>
      <c r="N279" s="243">
        <v>0</v>
      </c>
      <c r="O279" s="269">
        <f t="shared" si="19"/>
        <v>5582.0447999999997</v>
      </c>
      <c r="P279" s="242">
        <f t="shared" si="20"/>
        <v>5582.0447999999997</v>
      </c>
      <c r="Q279">
        <v>1040</v>
      </c>
      <c r="R279" s="190" t="s">
        <v>3535</v>
      </c>
    </row>
    <row r="280" spans="1:18">
      <c r="A280" s="182" t="str">
        <f t="shared" si="17"/>
        <v>CARRETAJARINU    1040</v>
      </c>
      <c r="B280" s="208" t="s">
        <v>122</v>
      </c>
      <c r="C280" s="197" t="str">
        <f t="shared" si="18"/>
        <v xml:space="preserve">1040JARINU    5PL2    </v>
      </c>
      <c r="D280" s="268" t="s">
        <v>2945</v>
      </c>
      <c r="E280" s="190">
        <v>1040</v>
      </c>
      <c r="F280" s="191" t="s">
        <v>3184</v>
      </c>
      <c r="G280" s="200">
        <v>44643</v>
      </c>
      <c r="H280" s="204">
        <v>1835.1579024</v>
      </c>
      <c r="I280" s="204">
        <v>0</v>
      </c>
      <c r="J280" s="240">
        <v>12</v>
      </c>
      <c r="K280" s="241">
        <v>493.95</v>
      </c>
      <c r="L280" s="204">
        <v>24.3</v>
      </c>
      <c r="M280" s="244">
        <v>120</v>
      </c>
      <c r="N280" s="243">
        <v>121.5</v>
      </c>
      <c r="O280" s="269">
        <f t="shared" si="19"/>
        <v>2450.6079024000001</v>
      </c>
      <c r="P280" s="242">
        <f t="shared" si="20"/>
        <v>2784.7817072727275</v>
      </c>
      <c r="Q280">
        <v>1040</v>
      </c>
      <c r="R280" s="190" t="s">
        <v>3439</v>
      </c>
    </row>
    <row r="281" spans="1:18">
      <c r="A281" s="182" t="str">
        <f t="shared" si="17"/>
        <v>CARRETAJUNDIAI   1040</v>
      </c>
      <c r="B281" s="208" t="s">
        <v>122</v>
      </c>
      <c r="C281" s="197" t="str">
        <f t="shared" si="18"/>
        <v xml:space="preserve">1040JUNDIAI   5PL2    </v>
      </c>
      <c r="D281" s="268" t="s">
        <v>2945</v>
      </c>
      <c r="E281" s="190">
        <v>1040</v>
      </c>
      <c r="F281" s="191" t="s">
        <v>3185</v>
      </c>
      <c r="G281" s="200">
        <v>44643</v>
      </c>
      <c r="H281" s="204">
        <v>1835.2064419199999</v>
      </c>
      <c r="I281" s="204">
        <v>0</v>
      </c>
      <c r="J281" s="240">
        <v>12</v>
      </c>
      <c r="K281" s="241">
        <v>463.74</v>
      </c>
      <c r="L281" s="204">
        <v>16.399999999999999</v>
      </c>
      <c r="M281" s="244">
        <v>120</v>
      </c>
      <c r="N281" s="243">
        <v>82</v>
      </c>
      <c r="O281" s="269">
        <f t="shared" si="19"/>
        <v>2380.9464419199999</v>
      </c>
      <c r="P281" s="242">
        <f t="shared" si="20"/>
        <v>2705.6209567272726</v>
      </c>
      <c r="Q281">
        <v>1040</v>
      </c>
      <c r="R281" s="190" t="s">
        <v>3447</v>
      </c>
    </row>
    <row r="282" spans="1:18">
      <c r="A282" s="182" t="str">
        <f t="shared" si="17"/>
        <v>CARRETALARANJAL P1040</v>
      </c>
      <c r="B282" s="208" t="s">
        <v>122</v>
      </c>
      <c r="C282" s="197" t="str">
        <f t="shared" si="18"/>
        <v xml:space="preserve">1040LARANJAL P5PL2    </v>
      </c>
      <c r="D282" s="268" t="s">
        <v>2945</v>
      </c>
      <c r="E282" s="190">
        <v>1040</v>
      </c>
      <c r="F282" s="191" t="s">
        <v>956</v>
      </c>
      <c r="G282" s="200">
        <v>44643</v>
      </c>
      <c r="H282" s="204">
        <v>2454.25521024</v>
      </c>
      <c r="I282" s="204">
        <v>0</v>
      </c>
      <c r="J282" s="240">
        <v>12</v>
      </c>
      <c r="K282" s="241">
        <v>257</v>
      </c>
      <c r="L282" s="204">
        <v>28</v>
      </c>
      <c r="M282" s="244">
        <v>240</v>
      </c>
      <c r="N282" s="243">
        <v>140</v>
      </c>
      <c r="O282" s="269">
        <f t="shared" si="19"/>
        <v>2851.25521024</v>
      </c>
      <c r="P282" s="242">
        <f t="shared" si="20"/>
        <v>3240.062738909091</v>
      </c>
      <c r="Q282">
        <v>1040</v>
      </c>
      <c r="R282" t="s">
        <v>3448</v>
      </c>
    </row>
    <row r="283" spans="1:18">
      <c r="A283" s="182" t="str">
        <f t="shared" si="17"/>
        <v>CARRETAM. CRUZES 1040</v>
      </c>
      <c r="B283" s="208" t="s">
        <v>122</v>
      </c>
      <c r="C283" s="197" t="str">
        <f t="shared" si="18"/>
        <v xml:space="preserve">1040M. CRUZES 5PL2    </v>
      </c>
      <c r="D283" s="268" t="s">
        <v>2945</v>
      </c>
      <c r="E283" s="190">
        <v>1040</v>
      </c>
      <c r="F283" s="191" t="s">
        <v>3187</v>
      </c>
      <c r="G283" s="200">
        <v>44643</v>
      </c>
      <c r="H283" s="204">
        <v>1547.3384500032003</v>
      </c>
      <c r="I283" s="204">
        <v>0</v>
      </c>
      <c r="J283" s="240">
        <v>12</v>
      </c>
      <c r="K283" s="241">
        <v>257</v>
      </c>
      <c r="L283" s="204">
        <v>5.9</v>
      </c>
      <c r="M283" s="244">
        <v>50</v>
      </c>
      <c r="N283" s="243">
        <v>29.5</v>
      </c>
      <c r="O283" s="269">
        <f t="shared" si="19"/>
        <v>1833.8384500032003</v>
      </c>
      <c r="P283" s="242">
        <f t="shared" si="20"/>
        <v>2083.9073295490912</v>
      </c>
      <c r="Q283">
        <v>1040</v>
      </c>
      <c r="R283" t="s">
        <v>3519</v>
      </c>
    </row>
    <row r="284" spans="1:18">
      <c r="A284" s="182" t="str">
        <f t="shared" si="17"/>
        <v>CARRETAMARINGA   1040</v>
      </c>
      <c r="B284" s="208" t="s">
        <v>122</v>
      </c>
      <c r="C284" s="197" t="str">
        <f t="shared" si="18"/>
        <v xml:space="preserve">1040MARINGA   5PL2    </v>
      </c>
      <c r="D284" s="268" t="s">
        <v>2945</v>
      </c>
      <c r="E284" s="190">
        <v>1040</v>
      </c>
      <c r="F284" s="191" t="s">
        <v>3188</v>
      </c>
      <c r="G284" s="200">
        <v>44643</v>
      </c>
      <c r="H284" s="204">
        <v>3882.09373056</v>
      </c>
      <c r="I284" s="204">
        <v>0</v>
      </c>
      <c r="J284" s="240">
        <v>12</v>
      </c>
      <c r="K284" s="241">
        <v>257</v>
      </c>
      <c r="L284" s="204">
        <v>92.7</v>
      </c>
      <c r="M284" s="244">
        <v>710</v>
      </c>
      <c r="N284" s="243">
        <v>463.5</v>
      </c>
      <c r="O284" s="269">
        <f t="shared" si="19"/>
        <v>4602.59373056</v>
      </c>
      <c r="P284" s="242">
        <f t="shared" si="20"/>
        <v>5230.2201483636363</v>
      </c>
      <c r="Q284">
        <v>1040</v>
      </c>
      <c r="R284" s="190" t="s">
        <v>3450</v>
      </c>
    </row>
    <row r="285" spans="1:18">
      <c r="A285" s="182" t="str">
        <f t="shared" si="17"/>
        <v>CARRETAMATAO     1040</v>
      </c>
      <c r="B285" s="208" t="s">
        <v>122</v>
      </c>
      <c r="C285" s="197" t="str">
        <f t="shared" si="18"/>
        <v xml:space="preserve">1040MATAO     5PL2SUZA    </v>
      </c>
      <c r="D285" s="268" t="s">
        <v>2950</v>
      </c>
      <c r="E285" s="190">
        <v>1040</v>
      </c>
      <c r="F285" s="191" t="s">
        <v>3189</v>
      </c>
      <c r="G285" s="200">
        <v>44643</v>
      </c>
      <c r="H285" s="204">
        <v>3218.9566959999997</v>
      </c>
      <c r="I285" s="204">
        <v>0</v>
      </c>
      <c r="J285" s="240">
        <v>12</v>
      </c>
      <c r="K285" s="241">
        <v>556.55999999999995</v>
      </c>
      <c r="L285" s="204">
        <v>77.2</v>
      </c>
      <c r="M285" s="244">
        <v>360</v>
      </c>
      <c r="N285" s="243">
        <v>386</v>
      </c>
      <c r="O285" s="269">
        <f t="shared" si="19"/>
        <v>4161.5166959999997</v>
      </c>
      <c r="P285" s="242">
        <f t="shared" si="20"/>
        <v>4728.9962454545448</v>
      </c>
      <c r="Q285">
        <v>1040</v>
      </c>
      <c r="R285" s="190" t="s">
        <v>3451</v>
      </c>
    </row>
    <row r="286" spans="1:18">
      <c r="A286" s="182" t="str">
        <f t="shared" si="17"/>
        <v>CARRETAMAUA      1040</v>
      </c>
      <c r="B286" s="208" t="s">
        <v>122</v>
      </c>
      <c r="C286" s="197" t="str">
        <f t="shared" si="18"/>
        <v xml:space="preserve">1040MAUA      5PL2    </v>
      </c>
      <c r="D286" s="268" t="s">
        <v>2945</v>
      </c>
      <c r="E286" s="190">
        <v>1040</v>
      </c>
      <c r="F286" s="191" t="s">
        <v>3191</v>
      </c>
      <c r="G286" s="200">
        <v>44643</v>
      </c>
      <c r="H286" s="204">
        <v>1641.6915105599999</v>
      </c>
      <c r="I286" s="204">
        <v>0</v>
      </c>
      <c r="J286" s="240">
        <v>12</v>
      </c>
      <c r="K286" s="241">
        <v>333.59</v>
      </c>
      <c r="L286" s="204">
        <v>2.7</v>
      </c>
      <c r="M286" s="244">
        <v>70</v>
      </c>
      <c r="N286" s="243">
        <v>13.5</v>
      </c>
      <c r="O286" s="269">
        <f t="shared" si="19"/>
        <v>1988.7815105599998</v>
      </c>
      <c r="P286" s="242">
        <f t="shared" si="20"/>
        <v>2259.9789892727272</v>
      </c>
      <c r="Q286">
        <v>1040</v>
      </c>
      <c r="R286" s="190" t="s">
        <v>3452</v>
      </c>
    </row>
    <row r="287" spans="1:18">
      <c r="A287" s="182" t="str">
        <f t="shared" si="17"/>
        <v>CARRETAMINEIROS TIETE  1040</v>
      </c>
      <c r="B287" s="208" t="s">
        <v>122</v>
      </c>
      <c r="C287" s="197" t="str">
        <f t="shared" si="18"/>
        <v>1040MINEIROS TIETE  5PL2</v>
      </c>
      <c r="D287" s="268" t="s">
        <v>279</v>
      </c>
      <c r="E287" s="190">
        <v>1040</v>
      </c>
      <c r="F287" s="191" t="s">
        <v>3253</v>
      </c>
      <c r="G287" s="200">
        <v>44643</v>
      </c>
      <c r="H287" s="204">
        <v>3241.4691456</v>
      </c>
      <c r="I287" s="204">
        <v>0</v>
      </c>
      <c r="J287" s="240">
        <v>12</v>
      </c>
      <c r="K287" s="241">
        <v>307.63</v>
      </c>
      <c r="L287" s="204">
        <v>63.5</v>
      </c>
      <c r="M287" s="244">
        <v>350</v>
      </c>
      <c r="N287" s="243">
        <v>317.5</v>
      </c>
      <c r="O287" s="269">
        <f t="shared" si="19"/>
        <v>3866.5991456000002</v>
      </c>
      <c r="P287" s="242">
        <f t="shared" si="20"/>
        <v>4393.862665454546</v>
      </c>
      <c r="Q287">
        <v>1040</v>
      </c>
      <c r="R287" t="s">
        <v>3454</v>
      </c>
    </row>
    <row r="288" spans="1:18">
      <c r="A288" s="182" t="str">
        <f t="shared" si="17"/>
        <v>CARRETAMINEIROS TIETE  1040</v>
      </c>
      <c r="B288" s="208" t="s">
        <v>122</v>
      </c>
      <c r="C288" s="197" t="str">
        <f t="shared" si="18"/>
        <v xml:space="preserve">1040MINEIROS TIETE  5PL2BITREM    </v>
      </c>
      <c r="D288" s="268" t="s">
        <v>3250</v>
      </c>
      <c r="E288" s="190">
        <v>1040</v>
      </c>
      <c r="F288" s="191" t="s">
        <v>3253</v>
      </c>
      <c r="G288" s="200">
        <v>44643</v>
      </c>
      <c r="H288" s="204">
        <v>5443.3673913600005</v>
      </c>
      <c r="I288" s="204">
        <v>0</v>
      </c>
      <c r="J288" s="240">
        <v>12</v>
      </c>
      <c r="K288" s="241">
        <v>400</v>
      </c>
      <c r="L288" s="204">
        <v>47.88</v>
      </c>
      <c r="M288" s="244">
        <v>350</v>
      </c>
      <c r="N288" s="243">
        <v>670.32</v>
      </c>
      <c r="O288" s="269">
        <f t="shared" si="19"/>
        <v>6513.6873913600011</v>
      </c>
      <c r="P288" s="242">
        <f t="shared" si="20"/>
        <v>7401.9174901818196</v>
      </c>
      <c r="Q288">
        <v>1040</v>
      </c>
      <c r="R288" s="190" t="s">
        <v>3454</v>
      </c>
    </row>
    <row r="289" spans="1:18">
      <c r="A289" s="182" t="str">
        <f t="shared" si="17"/>
        <v>CARRETAMINEIROS TIETE  1040</v>
      </c>
      <c r="B289" s="208" t="s">
        <v>122</v>
      </c>
      <c r="C289" s="197" t="str">
        <f t="shared" si="18"/>
        <v>1040MINEIROS TIETE  5PL2BT</v>
      </c>
      <c r="D289" s="268" t="s">
        <v>885</v>
      </c>
      <c r="E289" s="190">
        <v>1040</v>
      </c>
      <c r="F289" s="191" t="s">
        <v>3253</v>
      </c>
      <c r="G289" s="200">
        <v>44643</v>
      </c>
      <c r="H289" s="204">
        <v>3203.5746119999999</v>
      </c>
      <c r="I289" s="204">
        <v>0.08</v>
      </c>
      <c r="J289" s="240">
        <v>12</v>
      </c>
      <c r="K289" s="241">
        <v>330</v>
      </c>
      <c r="L289" s="204">
        <v>83.1</v>
      </c>
      <c r="M289" s="244">
        <v>313</v>
      </c>
      <c r="N289" s="243">
        <v>332.4</v>
      </c>
      <c r="O289" s="269">
        <f t="shared" si="19"/>
        <v>3866.0546119999999</v>
      </c>
      <c r="P289" s="242">
        <f t="shared" si="20"/>
        <v>4393.2438772727273</v>
      </c>
      <c r="Q289">
        <v>1040</v>
      </c>
      <c r="R289" s="190" t="s">
        <v>3454</v>
      </c>
    </row>
    <row r="290" spans="1:18">
      <c r="A290" s="182" t="str">
        <f t="shared" si="17"/>
        <v>CARRETAMINEIROS TIETE  1040</v>
      </c>
      <c r="B290" s="208" t="s">
        <v>122</v>
      </c>
      <c r="C290" s="197" t="str">
        <f t="shared" si="18"/>
        <v>1040MINEIROS TIETE  5PL2TRAN</v>
      </c>
      <c r="D290" s="268" t="s">
        <v>1109</v>
      </c>
      <c r="E290" s="190">
        <v>1040</v>
      </c>
      <c r="F290" s="191" t="s">
        <v>3253</v>
      </c>
      <c r="G290" s="200">
        <v>44643</v>
      </c>
      <c r="H290" s="204">
        <v>2742.7637800000002</v>
      </c>
      <c r="I290" s="204">
        <v>0.15</v>
      </c>
      <c r="J290" s="240">
        <v>12</v>
      </c>
      <c r="K290" s="241">
        <v>0</v>
      </c>
      <c r="L290" s="204">
        <v>30.3</v>
      </c>
      <c r="M290" s="244">
        <v>313</v>
      </c>
      <c r="N290" s="243">
        <v>151.5</v>
      </c>
      <c r="O290" s="269">
        <f t="shared" si="19"/>
        <v>2894.4137800000003</v>
      </c>
      <c r="P290" s="242">
        <f t="shared" si="20"/>
        <v>3289.1065681818186</v>
      </c>
      <c r="Q290">
        <v>1040</v>
      </c>
      <c r="R290" s="190" t="s">
        <v>3454</v>
      </c>
    </row>
    <row r="291" spans="1:18">
      <c r="A291" s="182" t="str">
        <f t="shared" si="17"/>
        <v>CARRETAMOGI GUACU1040</v>
      </c>
      <c r="B291" s="208" t="s">
        <v>122</v>
      </c>
      <c r="C291" s="197" t="str">
        <f t="shared" si="18"/>
        <v xml:space="preserve">1040MOGI GUACU5PL2    </v>
      </c>
      <c r="D291" s="268" t="s">
        <v>2945</v>
      </c>
      <c r="E291" s="190">
        <v>1040</v>
      </c>
      <c r="F291" s="191" t="s">
        <v>54</v>
      </c>
      <c r="G291" s="200">
        <v>44643</v>
      </c>
      <c r="H291" s="204">
        <v>2147.4733089599999</v>
      </c>
      <c r="I291" s="204">
        <v>0</v>
      </c>
      <c r="J291" s="240">
        <v>12</v>
      </c>
      <c r="K291" s="241">
        <v>744.34</v>
      </c>
      <c r="L291" s="204">
        <v>48</v>
      </c>
      <c r="M291" s="244">
        <v>210</v>
      </c>
      <c r="N291" s="243">
        <v>240</v>
      </c>
      <c r="O291" s="269">
        <f t="shared" si="19"/>
        <v>3131.8133089600001</v>
      </c>
      <c r="P291" s="242">
        <f t="shared" si="20"/>
        <v>3558.8787601818181</v>
      </c>
      <c r="Q291">
        <v>1040</v>
      </c>
      <c r="R291" t="s">
        <v>3455</v>
      </c>
    </row>
    <row r="292" spans="1:18">
      <c r="A292" s="182" t="str">
        <f t="shared" si="17"/>
        <v>CARRETAN. IGUACU 1040</v>
      </c>
      <c r="B292" s="208" t="s">
        <v>122</v>
      </c>
      <c r="C292" s="197" t="str">
        <f t="shared" si="18"/>
        <v xml:space="preserve">1040N. IGUACU 5PL2    </v>
      </c>
      <c r="D292" s="268" t="s">
        <v>2945</v>
      </c>
      <c r="E292" s="190">
        <v>1040</v>
      </c>
      <c r="F292" s="191" t="s">
        <v>3193</v>
      </c>
      <c r="G292" s="200">
        <v>44643</v>
      </c>
      <c r="H292" s="204">
        <v>3795.4142827199998</v>
      </c>
      <c r="I292" s="204">
        <v>0</v>
      </c>
      <c r="J292" s="240">
        <v>12</v>
      </c>
      <c r="K292" s="241">
        <v>270.58999999999997</v>
      </c>
      <c r="L292" s="204">
        <v>58.7</v>
      </c>
      <c r="M292" s="244">
        <v>395</v>
      </c>
      <c r="N292" s="243">
        <v>293.5</v>
      </c>
      <c r="O292" s="269">
        <f t="shared" si="19"/>
        <v>4359.5042827199995</v>
      </c>
      <c r="P292" s="242">
        <f t="shared" si="20"/>
        <v>4953.9821394545452</v>
      </c>
      <c r="Q292">
        <v>1040</v>
      </c>
      <c r="R292" t="s">
        <v>3456</v>
      </c>
    </row>
    <row r="293" spans="1:18">
      <c r="A293" s="182" t="str">
        <f t="shared" si="17"/>
        <v>CARRETAN. ODESSA 1040</v>
      </c>
      <c r="B293" s="208" t="s">
        <v>122</v>
      </c>
      <c r="C293" s="197" t="str">
        <f t="shared" si="18"/>
        <v xml:space="preserve">1040N. ODESSA 5PL2    </v>
      </c>
      <c r="D293" s="268" t="s">
        <v>2945</v>
      </c>
      <c r="E293" s="190">
        <v>1040</v>
      </c>
      <c r="F293" s="191" t="s">
        <v>3194</v>
      </c>
      <c r="G293" s="200">
        <v>44643</v>
      </c>
      <c r="H293" s="204">
        <v>1997.8259687999998</v>
      </c>
      <c r="I293" s="204">
        <v>0</v>
      </c>
      <c r="J293" s="240">
        <v>12</v>
      </c>
      <c r="K293" s="241">
        <v>577.62</v>
      </c>
      <c r="L293" s="204">
        <v>34.700000000000003</v>
      </c>
      <c r="M293" s="244">
        <v>172</v>
      </c>
      <c r="N293" s="243">
        <v>173.5</v>
      </c>
      <c r="O293" s="269">
        <f t="shared" si="19"/>
        <v>2748.9459687999997</v>
      </c>
      <c r="P293" s="242">
        <f t="shared" si="20"/>
        <v>3123.8022372727269</v>
      </c>
      <c r="Q293">
        <v>1040</v>
      </c>
      <c r="R293" t="s">
        <v>3457</v>
      </c>
    </row>
    <row r="294" spans="1:18">
      <c r="A294" s="182" t="str">
        <f t="shared" si="17"/>
        <v>CARRETANOVA HARTZ1040</v>
      </c>
      <c r="B294" s="208" t="s">
        <v>122</v>
      </c>
      <c r="C294" s="197" t="str">
        <f t="shared" si="18"/>
        <v>1040NOVA HARTZ5PL2TOMASI</v>
      </c>
      <c r="D294" s="268" t="s">
        <v>2947</v>
      </c>
      <c r="E294" s="190">
        <v>1040</v>
      </c>
      <c r="F294" s="191" t="s">
        <v>3254</v>
      </c>
      <c r="G294" s="200">
        <v>44643</v>
      </c>
      <c r="H294" s="204">
        <v>5505.6399999999994</v>
      </c>
      <c r="I294" s="204">
        <v>0</v>
      </c>
      <c r="J294" s="240">
        <v>12</v>
      </c>
      <c r="K294" s="241">
        <v>0</v>
      </c>
      <c r="L294" s="204">
        <v>47.5</v>
      </c>
      <c r="M294" s="244">
        <v>1182</v>
      </c>
      <c r="N294" s="243">
        <v>237.5</v>
      </c>
      <c r="O294" s="269">
        <f t="shared" si="19"/>
        <v>5743.1399999999994</v>
      </c>
      <c r="P294" s="242">
        <f t="shared" si="20"/>
        <v>6526.295454545454</v>
      </c>
      <c r="Q294">
        <v>1040</v>
      </c>
      <c r="R294" s="190" t="s">
        <v>3536</v>
      </c>
    </row>
    <row r="295" spans="1:18">
      <c r="A295" s="182" t="str">
        <f t="shared" si="17"/>
        <v>CARRETAPORTO  FELIZ  1040</v>
      </c>
      <c r="B295" s="208" t="s">
        <v>122</v>
      </c>
      <c r="C295" s="197" t="str">
        <f t="shared" si="18"/>
        <v xml:space="preserve">1040PORTO  FELIZ  5PL2    </v>
      </c>
      <c r="D295" s="268" t="s">
        <v>2945</v>
      </c>
      <c r="E295" s="190">
        <v>1040</v>
      </c>
      <c r="F295" s="191" t="s">
        <v>3195</v>
      </c>
      <c r="G295" s="200">
        <v>44643</v>
      </c>
      <c r="H295" s="204">
        <v>1974.5998084800001</v>
      </c>
      <c r="I295" s="204">
        <v>0</v>
      </c>
      <c r="J295" s="240">
        <v>12</v>
      </c>
      <c r="K295" s="241">
        <v>567.4</v>
      </c>
      <c r="L295" s="204">
        <v>26.1</v>
      </c>
      <c r="M295" s="244">
        <v>169</v>
      </c>
      <c r="N295" s="243">
        <v>130.5</v>
      </c>
      <c r="O295" s="269">
        <f t="shared" si="19"/>
        <v>2672.49980848</v>
      </c>
      <c r="P295" s="242">
        <f t="shared" si="20"/>
        <v>3036.9316005454543</v>
      </c>
      <c r="Q295">
        <v>1040</v>
      </c>
      <c r="R295" t="s">
        <v>3459</v>
      </c>
    </row>
    <row r="296" spans="1:18">
      <c r="A296" s="182" t="str">
        <f t="shared" si="17"/>
        <v>CARRETAPAULINIA  1040</v>
      </c>
      <c r="B296" s="208" t="s">
        <v>122</v>
      </c>
      <c r="C296" s="197" t="str">
        <f t="shared" si="18"/>
        <v xml:space="preserve">1040PAULINIA  5PL2    </v>
      </c>
      <c r="D296" s="268" t="s">
        <v>2945</v>
      </c>
      <c r="E296" s="190">
        <v>1040</v>
      </c>
      <c r="F296" s="191" t="s">
        <v>3197</v>
      </c>
      <c r="G296" s="200">
        <v>44643</v>
      </c>
      <c r="H296" s="204">
        <v>1974.5998084800001</v>
      </c>
      <c r="I296" s="204">
        <v>0</v>
      </c>
      <c r="J296" s="240">
        <v>12</v>
      </c>
      <c r="K296" s="241">
        <v>680.26</v>
      </c>
      <c r="L296" s="204">
        <v>26.1</v>
      </c>
      <c r="M296" s="244">
        <v>170</v>
      </c>
      <c r="N296" s="243">
        <v>130.5</v>
      </c>
      <c r="O296" s="269">
        <f t="shared" si="19"/>
        <v>2785.3598084800001</v>
      </c>
      <c r="P296" s="242">
        <f t="shared" si="20"/>
        <v>3165.1816005454548</v>
      </c>
      <c r="Q296">
        <v>1040</v>
      </c>
      <c r="R296" s="190" t="s">
        <v>3461</v>
      </c>
    </row>
    <row r="297" spans="1:18">
      <c r="A297" s="182" t="str">
        <f t="shared" si="17"/>
        <v>CARRETAPIRACICABA1040</v>
      </c>
      <c r="B297" s="208" t="s">
        <v>122</v>
      </c>
      <c r="C297" s="197" t="str">
        <f t="shared" si="18"/>
        <v xml:space="preserve">1040PIRACICABA5PL2    </v>
      </c>
      <c r="D297" s="268" t="s">
        <v>2945</v>
      </c>
      <c r="E297" s="190">
        <v>1040</v>
      </c>
      <c r="F297" s="191" t="s">
        <v>230</v>
      </c>
      <c r="G297" s="200">
        <v>44643</v>
      </c>
      <c r="H297" s="204">
        <v>2909.60444736</v>
      </c>
      <c r="I297" s="204">
        <v>0</v>
      </c>
      <c r="J297" s="240">
        <v>12</v>
      </c>
      <c r="K297" s="241">
        <v>729.13</v>
      </c>
      <c r="L297" s="204">
        <v>34.700000000000003</v>
      </c>
      <c r="M297" s="244">
        <v>220</v>
      </c>
      <c r="N297" s="243">
        <v>173.5</v>
      </c>
      <c r="O297" s="269">
        <f t="shared" si="19"/>
        <v>3812.2344473600001</v>
      </c>
      <c r="P297" s="242">
        <f t="shared" si="20"/>
        <v>4332.0845992727272</v>
      </c>
      <c r="Q297">
        <v>1040</v>
      </c>
      <c r="R297" s="190" t="s">
        <v>3484</v>
      </c>
    </row>
    <row r="298" spans="1:18">
      <c r="A298" s="182" t="str">
        <f t="shared" si="17"/>
        <v>CARRETAPIRACICABA1040</v>
      </c>
      <c r="B298" s="208" t="s">
        <v>122</v>
      </c>
      <c r="C298" s="197" t="str">
        <f t="shared" si="18"/>
        <v>1040PIRACICABA5PL2BT</v>
      </c>
      <c r="D298" s="268" t="s">
        <v>885</v>
      </c>
      <c r="E298" s="190">
        <v>1040</v>
      </c>
      <c r="F298" s="191" t="s">
        <v>230</v>
      </c>
      <c r="G298" s="200">
        <v>44643</v>
      </c>
      <c r="H298" s="204">
        <v>2245.5772968800002</v>
      </c>
      <c r="I298" s="204">
        <v>0.08</v>
      </c>
      <c r="J298" s="240">
        <v>12</v>
      </c>
      <c r="K298" s="241">
        <v>635.76</v>
      </c>
      <c r="L298" s="204">
        <v>43.46</v>
      </c>
      <c r="M298" s="244">
        <v>220</v>
      </c>
      <c r="N298" s="243">
        <v>347.68</v>
      </c>
      <c r="O298" s="269">
        <f t="shared" si="19"/>
        <v>3229.0972968800002</v>
      </c>
      <c r="P298" s="242">
        <f t="shared" si="20"/>
        <v>3669.4287464545455</v>
      </c>
      <c r="Q298">
        <v>1040</v>
      </c>
      <c r="R298" s="190" t="s">
        <v>3484</v>
      </c>
    </row>
    <row r="299" spans="1:18">
      <c r="A299" s="182" t="str">
        <f t="shared" si="17"/>
        <v>CARRETAPIRACICABA1040</v>
      </c>
      <c r="B299" s="208" t="s">
        <v>122</v>
      </c>
      <c r="C299" s="197" t="str">
        <f t="shared" si="18"/>
        <v>1040PIRACICABA5PL2SUZA</v>
      </c>
      <c r="D299" s="268" t="s">
        <v>764</v>
      </c>
      <c r="E299" s="190">
        <v>1040</v>
      </c>
      <c r="F299" s="191" t="s">
        <v>230</v>
      </c>
      <c r="G299" s="200">
        <v>44643</v>
      </c>
      <c r="H299" s="204">
        <v>2301.4923520000002</v>
      </c>
      <c r="I299" s="204">
        <v>0</v>
      </c>
      <c r="J299" s="240">
        <v>12</v>
      </c>
      <c r="K299" s="241">
        <v>350</v>
      </c>
      <c r="L299" s="204">
        <v>37.5</v>
      </c>
      <c r="M299" s="244">
        <v>220</v>
      </c>
      <c r="N299" s="243">
        <v>187.5</v>
      </c>
      <c r="O299" s="269">
        <f t="shared" si="19"/>
        <v>2838.9923520000002</v>
      </c>
      <c r="P299" s="242">
        <f t="shared" si="20"/>
        <v>3226.127672727273</v>
      </c>
      <c r="Q299">
        <v>1040</v>
      </c>
      <c r="R299" s="190" t="s">
        <v>3484</v>
      </c>
    </row>
    <row r="300" spans="1:18">
      <c r="A300" s="182" t="str">
        <f t="shared" si="17"/>
        <v>CARRETAR.JANEIRO 1040</v>
      </c>
      <c r="B300" s="208" t="s">
        <v>122</v>
      </c>
      <c r="C300" s="197" t="str">
        <f t="shared" si="18"/>
        <v xml:space="preserve">1040R.JANEIRO 5PL2    </v>
      </c>
      <c r="D300" s="268" t="s">
        <v>2945</v>
      </c>
      <c r="E300" s="190">
        <v>1040</v>
      </c>
      <c r="F300" s="191" t="s">
        <v>3198</v>
      </c>
      <c r="G300" s="200">
        <v>44643</v>
      </c>
      <c r="H300" s="204">
        <v>3529.9395129599998</v>
      </c>
      <c r="I300" s="204">
        <v>0</v>
      </c>
      <c r="J300" s="240">
        <v>12</v>
      </c>
      <c r="K300" s="241">
        <v>333.59</v>
      </c>
      <c r="L300" s="204">
        <v>58.7</v>
      </c>
      <c r="M300" s="244">
        <v>455</v>
      </c>
      <c r="N300" s="243">
        <v>293.5</v>
      </c>
      <c r="O300" s="269">
        <f t="shared" si="19"/>
        <v>4157.0295129599999</v>
      </c>
      <c r="P300" s="242">
        <f t="shared" si="20"/>
        <v>4723.8971738181817</v>
      </c>
      <c r="Q300">
        <v>1040</v>
      </c>
      <c r="R300" s="190" t="s">
        <v>3463</v>
      </c>
    </row>
    <row r="301" spans="1:18">
      <c r="A301" s="182" t="str">
        <f t="shared" si="17"/>
        <v>CARRETARIB. PRETO1040</v>
      </c>
      <c r="B301" s="208" t="s">
        <v>122</v>
      </c>
      <c r="C301" s="197" t="str">
        <f t="shared" si="18"/>
        <v xml:space="preserve">1040RIB. PRETO5PL2    </v>
      </c>
      <c r="D301" s="268" t="s">
        <v>2945</v>
      </c>
      <c r="E301" s="190">
        <v>1040</v>
      </c>
      <c r="F301" s="191" t="s">
        <v>791</v>
      </c>
      <c r="G301" s="200">
        <v>44643</v>
      </c>
      <c r="H301" s="204">
        <v>3459.1082184000002</v>
      </c>
      <c r="I301" s="204">
        <v>0</v>
      </c>
      <c r="J301" s="240">
        <v>12</v>
      </c>
      <c r="K301" s="241">
        <v>529.41</v>
      </c>
      <c r="L301" s="204">
        <v>72.400000000000006</v>
      </c>
      <c r="M301" s="244">
        <v>360</v>
      </c>
      <c r="N301" s="243">
        <v>362</v>
      </c>
      <c r="O301" s="269">
        <f t="shared" si="19"/>
        <v>4350.5182184000005</v>
      </c>
      <c r="P301" s="242">
        <f t="shared" si="20"/>
        <v>4943.7707027272736</v>
      </c>
      <c r="Q301">
        <v>1040</v>
      </c>
      <c r="R301" t="s">
        <v>3464</v>
      </c>
    </row>
    <row r="302" spans="1:18">
      <c r="A302" s="182" t="str">
        <f t="shared" si="17"/>
        <v>CARRETARIO CLARO 1040</v>
      </c>
      <c r="B302" s="208" t="s">
        <v>122</v>
      </c>
      <c r="C302" s="197" t="str">
        <f t="shared" si="18"/>
        <v xml:space="preserve">1040RIO CLARO 5PL2    </v>
      </c>
      <c r="D302" s="268" t="s">
        <v>2945</v>
      </c>
      <c r="E302" s="190">
        <v>1040</v>
      </c>
      <c r="F302" s="191" t="s">
        <v>3199</v>
      </c>
      <c r="G302" s="200">
        <v>44643</v>
      </c>
      <c r="H302" s="204">
        <v>2249.73394272</v>
      </c>
      <c r="I302" s="204">
        <v>0</v>
      </c>
      <c r="J302" s="240">
        <v>12</v>
      </c>
      <c r="K302" s="241">
        <v>764.15</v>
      </c>
      <c r="L302" s="204">
        <v>41.2</v>
      </c>
      <c r="M302" s="244">
        <v>220</v>
      </c>
      <c r="N302" s="243">
        <v>206</v>
      </c>
      <c r="O302" s="269">
        <f t="shared" si="19"/>
        <v>3219.8839427200001</v>
      </c>
      <c r="P302" s="242">
        <f t="shared" si="20"/>
        <v>3658.959025818182</v>
      </c>
      <c r="Q302">
        <v>1040</v>
      </c>
      <c r="R302" t="s">
        <v>3465</v>
      </c>
    </row>
    <row r="303" spans="1:18">
      <c r="A303" s="182" t="str">
        <f t="shared" si="17"/>
        <v>CARRETAS.B.DOESTE1040</v>
      </c>
      <c r="B303" s="208" t="s">
        <v>122</v>
      </c>
      <c r="C303" s="197" t="str">
        <f t="shared" si="18"/>
        <v xml:space="preserve">1040S.B.DOESTE5PL2    </v>
      </c>
      <c r="D303" s="268" t="s">
        <v>2945</v>
      </c>
      <c r="E303" s="190">
        <v>1040</v>
      </c>
      <c r="F303" s="191" t="s">
        <v>249</v>
      </c>
      <c r="G303" s="200">
        <v>44643</v>
      </c>
      <c r="H303" s="204">
        <v>2123.1671443200003</v>
      </c>
      <c r="I303" s="204">
        <v>0</v>
      </c>
      <c r="J303" s="240">
        <v>12</v>
      </c>
      <c r="K303" s="241">
        <v>662.5</v>
      </c>
      <c r="L303" s="204">
        <v>34.700000000000003</v>
      </c>
      <c r="M303" s="244">
        <v>182</v>
      </c>
      <c r="N303" s="243">
        <v>173.5</v>
      </c>
      <c r="O303" s="269">
        <f t="shared" si="19"/>
        <v>2959.1671443200003</v>
      </c>
      <c r="P303" s="242">
        <f t="shared" si="20"/>
        <v>3362.6899367272731</v>
      </c>
      <c r="Q303">
        <v>1040</v>
      </c>
      <c r="R303" s="190" t="s">
        <v>3466</v>
      </c>
    </row>
    <row r="304" spans="1:18">
      <c r="A304" s="182" t="str">
        <f t="shared" si="17"/>
        <v>CARRETAS.BERNARDO1040</v>
      </c>
      <c r="B304" s="208" t="s">
        <v>122</v>
      </c>
      <c r="C304" s="197" t="str">
        <f t="shared" si="18"/>
        <v>1040S.BERNARDO5PL2SUZA</v>
      </c>
      <c r="D304" s="268" t="s">
        <v>764</v>
      </c>
      <c r="E304" s="190">
        <v>1040</v>
      </c>
      <c r="F304" s="191" t="s">
        <v>250</v>
      </c>
      <c r="G304" s="200">
        <v>44643</v>
      </c>
      <c r="H304" s="204">
        <v>1286.2972799999998</v>
      </c>
      <c r="I304" s="204">
        <v>0</v>
      </c>
      <c r="J304" s="240">
        <v>12</v>
      </c>
      <c r="K304" s="241">
        <v>350</v>
      </c>
      <c r="L304" s="204">
        <v>7.1</v>
      </c>
      <c r="M304" s="244">
        <v>90</v>
      </c>
      <c r="N304" s="243">
        <v>35.5</v>
      </c>
      <c r="O304" s="269">
        <f t="shared" si="19"/>
        <v>1671.7972799999998</v>
      </c>
      <c r="P304" s="242">
        <f t="shared" si="20"/>
        <v>1899.7696363636362</v>
      </c>
      <c r="Q304">
        <v>1040</v>
      </c>
      <c r="R304" s="190" t="s">
        <v>3523</v>
      </c>
    </row>
    <row r="305" spans="1:18">
      <c r="A305" s="182" t="str">
        <f t="shared" si="17"/>
        <v>CARRETAS.J.CAMPOS1040</v>
      </c>
      <c r="B305" s="208" t="s">
        <v>122</v>
      </c>
      <c r="C305" s="197" t="str">
        <f t="shared" si="18"/>
        <v xml:space="preserve">1040S.J.CAMPOS5PL2    </v>
      </c>
      <c r="D305" s="268" t="s">
        <v>2945</v>
      </c>
      <c r="E305" s="190">
        <v>1040</v>
      </c>
      <c r="F305" s="191" t="s">
        <v>252</v>
      </c>
      <c r="G305" s="200">
        <v>44643</v>
      </c>
      <c r="H305" s="204">
        <v>1641.6915105599999</v>
      </c>
      <c r="I305" s="204">
        <v>0</v>
      </c>
      <c r="J305" s="240">
        <v>12</v>
      </c>
      <c r="K305" s="241">
        <v>644.76</v>
      </c>
      <c r="L305" s="204">
        <v>23.4</v>
      </c>
      <c r="M305" s="244">
        <v>80</v>
      </c>
      <c r="N305" s="243">
        <v>117</v>
      </c>
      <c r="O305" s="269">
        <f t="shared" si="19"/>
        <v>2403.4515105599999</v>
      </c>
      <c r="P305" s="242">
        <f t="shared" si="20"/>
        <v>2731.1948983636362</v>
      </c>
      <c r="Q305">
        <v>1040</v>
      </c>
      <c r="R305" s="190" t="s">
        <v>3467</v>
      </c>
    </row>
    <row r="306" spans="1:18">
      <c r="A306" s="182" t="str">
        <f t="shared" si="17"/>
        <v>CARRETAS.J.CAMPOS1040</v>
      </c>
      <c r="B306" s="208" t="s">
        <v>122</v>
      </c>
      <c r="C306" s="197" t="str">
        <f t="shared" si="18"/>
        <v xml:space="preserve">1040S.J.CAMPOS5PL2    </v>
      </c>
      <c r="D306" s="268" t="s">
        <v>2945</v>
      </c>
      <c r="E306" s="190">
        <v>1040</v>
      </c>
      <c r="F306" s="191" t="s">
        <v>252</v>
      </c>
      <c r="G306" s="200">
        <v>44643</v>
      </c>
      <c r="H306" s="204">
        <v>1641.6915105599999</v>
      </c>
      <c r="I306" s="204">
        <v>0</v>
      </c>
      <c r="J306" s="240">
        <v>12</v>
      </c>
      <c r="K306" s="241">
        <v>0</v>
      </c>
      <c r="L306" s="204">
        <v>23.4</v>
      </c>
      <c r="M306" s="244">
        <v>80</v>
      </c>
      <c r="N306" s="243">
        <v>117</v>
      </c>
      <c r="O306" s="269">
        <f t="shared" si="19"/>
        <v>1758.6915105599999</v>
      </c>
      <c r="P306" s="242">
        <f t="shared" si="20"/>
        <v>1998.5130801818179</v>
      </c>
      <c r="Q306">
        <v>1040</v>
      </c>
      <c r="R306" s="190" t="s">
        <v>3467</v>
      </c>
    </row>
    <row r="307" spans="1:18">
      <c r="A307" s="182" t="str">
        <f t="shared" si="17"/>
        <v>CARRETASALTO     1040</v>
      </c>
      <c r="B307" s="208" t="s">
        <v>122</v>
      </c>
      <c r="C307" s="197" t="str">
        <f t="shared" si="18"/>
        <v xml:space="preserve">1040SALTO     5PL2    </v>
      </c>
      <c r="D307" s="268" t="s">
        <v>2945</v>
      </c>
      <c r="E307" s="190">
        <v>1040</v>
      </c>
      <c r="F307" s="191" t="s">
        <v>3201</v>
      </c>
      <c r="G307" s="200">
        <v>44643</v>
      </c>
      <c r="H307" s="204">
        <v>1835.2064419199999</v>
      </c>
      <c r="I307" s="204">
        <v>0</v>
      </c>
      <c r="J307" s="240">
        <v>12</v>
      </c>
      <c r="K307" s="241">
        <v>606.58000000000004</v>
      </c>
      <c r="L307" s="204">
        <v>24</v>
      </c>
      <c r="M307" s="244">
        <v>150</v>
      </c>
      <c r="N307" s="243">
        <v>120</v>
      </c>
      <c r="O307" s="269">
        <f t="shared" si="19"/>
        <v>2561.78644192</v>
      </c>
      <c r="P307" s="242">
        <f t="shared" si="20"/>
        <v>2911.1209567272726</v>
      </c>
      <c r="Q307">
        <v>1040</v>
      </c>
      <c r="R307" s="190" t="s">
        <v>3485</v>
      </c>
    </row>
    <row r="308" spans="1:18">
      <c r="A308" s="182" t="str">
        <f t="shared" si="17"/>
        <v>CARRETASAO PAULO 1040</v>
      </c>
      <c r="B308" s="208" t="s">
        <v>122</v>
      </c>
      <c r="C308" s="197" t="str">
        <f t="shared" si="18"/>
        <v xml:space="preserve">1040SAO PAULO 5PL2    </v>
      </c>
      <c r="D308" s="268" t="s">
        <v>2945</v>
      </c>
      <c r="E308" s="190">
        <v>1040</v>
      </c>
      <c r="F308" s="191" t="s">
        <v>3202</v>
      </c>
      <c r="G308" s="200">
        <v>44643</v>
      </c>
      <c r="H308" s="204">
        <v>1641.6915105599999</v>
      </c>
      <c r="I308" s="204">
        <v>0</v>
      </c>
      <c r="J308" s="240">
        <v>12</v>
      </c>
      <c r="K308" s="241">
        <v>333.59</v>
      </c>
      <c r="L308" s="204">
        <v>5.9</v>
      </c>
      <c r="M308" s="244">
        <v>80</v>
      </c>
      <c r="N308" s="243">
        <v>29.5</v>
      </c>
      <c r="O308" s="269">
        <f t="shared" si="19"/>
        <v>2004.7815105599998</v>
      </c>
      <c r="P308" s="242">
        <f t="shared" si="20"/>
        <v>2278.1608074545452</v>
      </c>
      <c r="Q308">
        <v>1040</v>
      </c>
      <c r="R308" t="s">
        <v>3469</v>
      </c>
    </row>
    <row r="309" spans="1:18">
      <c r="A309" s="182" t="str">
        <f t="shared" si="17"/>
        <v>CARRETASAO PAULO 1040</v>
      </c>
      <c r="B309" s="208" t="s">
        <v>122</v>
      </c>
      <c r="C309" s="197" t="str">
        <f t="shared" si="18"/>
        <v>1040SAO PAULO 5PL2SUZA</v>
      </c>
      <c r="D309" s="268" t="s">
        <v>764</v>
      </c>
      <c r="E309" s="190">
        <v>1040</v>
      </c>
      <c r="F309" s="191" t="s">
        <v>3202</v>
      </c>
      <c r="G309" s="200">
        <v>44643</v>
      </c>
      <c r="H309" s="204">
        <v>1618.1637760000001</v>
      </c>
      <c r="I309" s="204">
        <v>0</v>
      </c>
      <c r="J309" s="240">
        <v>12</v>
      </c>
      <c r="K309" s="241">
        <v>350</v>
      </c>
      <c r="L309" s="204">
        <v>7.1</v>
      </c>
      <c r="M309" s="244">
        <v>70</v>
      </c>
      <c r="N309" s="243">
        <v>35.5</v>
      </c>
      <c r="O309" s="269">
        <f t="shared" si="19"/>
        <v>2003.6637760000001</v>
      </c>
      <c r="P309" s="242">
        <f t="shared" si="20"/>
        <v>2276.8906545454547</v>
      </c>
      <c r="Q309">
        <v>1040</v>
      </c>
      <c r="R309" s="190" t="s">
        <v>3469</v>
      </c>
    </row>
    <row r="310" spans="1:18">
      <c r="A310" s="182" t="str">
        <f t="shared" si="17"/>
        <v>CARRETASOROCABA  1040</v>
      </c>
      <c r="B310" s="208" t="s">
        <v>122</v>
      </c>
      <c r="C310" s="197" t="str">
        <f t="shared" si="18"/>
        <v xml:space="preserve">1040SOROCABA  5PL2    </v>
      </c>
      <c r="D310" s="268" t="s">
        <v>2945</v>
      </c>
      <c r="E310" s="190">
        <v>1040</v>
      </c>
      <c r="F310" s="191" t="s">
        <v>3203</v>
      </c>
      <c r="G310" s="200">
        <v>44643</v>
      </c>
      <c r="H310" s="204">
        <v>1974.5998084800001</v>
      </c>
      <c r="I310" s="204">
        <v>0</v>
      </c>
      <c r="J310" s="240">
        <v>12</v>
      </c>
      <c r="K310" s="241">
        <v>585.48</v>
      </c>
      <c r="L310" s="204">
        <v>26.9</v>
      </c>
      <c r="M310" s="244">
        <v>160</v>
      </c>
      <c r="N310" s="243">
        <v>134.5</v>
      </c>
      <c r="O310" s="269">
        <f t="shared" si="19"/>
        <v>2694.5798084799999</v>
      </c>
      <c r="P310" s="242">
        <f t="shared" si="20"/>
        <v>3062.0225096363633</v>
      </c>
      <c r="Q310">
        <v>1040</v>
      </c>
      <c r="R310" s="190" t="s">
        <v>3486</v>
      </c>
    </row>
    <row r="311" spans="1:18">
      <c r="A311" s="182" t="str">
        <f t="shared" si="17"/>
        <v>CARRETASUMARE    1040</v>
      </c>
      <c r="B311" s="208" t="s">
        <v>122</v>
      </c>
      <c r="C311" s="197" t="str">
        <f t="shared" si="18"/>
        <v xml:space="preserve">1040SUMARE    5PL2    </v>
      </c>
      <c r="D311" s="268" t="s">
        <v>2945</v>
      </c>
      <c r="E311" s="190">
        <v>1040</v>
      </c>
      <c r="F311" s="191" t="s">
        <v>3204</v>
      </c>
      <c r="G311" s="200">
        <v>44643</v>
      </c>
      <c r="H311" s="204">
        <v>1974.5949545279998</v>
      </c>
      <c r="I311" s="204">
        <v>0</v>
      </c>
      <c r="J311" s="240">
        <v>12</v>
      </c>
      <c r="K311" s="241">
        <v>618.04999999999995</v>
      </c>
      <c r="L311" s="204">
        <v>26.1</v>
      </c>
      <c r="M311" s="244">
        <v>162</v>
      </c>
      <c r="N311" s="243">
        <v>130.5</v>
      </c>
      <c r="O311" s="269">
        <f t="shared" si="19"/>
        <v>2723.1449545279997</v>
      </c>
      <c r="P311" s="242">
        <f t="shared" si="20"/>
        <v>3094.4829028727268</v>
      </c>
      <c r="Q311">
        <v>1040</v>
      </c>
      <c r="R311" s="190" t="s">
        <v>3487</v>
      </c>
    </row>
    <row r="312" spans="1:18">
      <c r="A312" s="182" t="str">
        <f t="shared" si="17"/>
        <v>CARRETATAQUARITINGA1040</v>
      </c>
      <c r="B312" s="208" t="s">
        <v>122</v>
      </c>
      <c r="C312" s="197" t="str">
        <f t="shared" si="18"/>
        <v xml:space="preserve">1040TAQUARITINGA5PL2    </v>
      </c>
      <c r="D312" s="268" t="s">
        <v>2945</v>
      </c>
      <c r="E312" s="190">
        <v>1040</v>
      </c>
      <c r="F312" s="191" t="s">
        <v>2943</v>
      </c>
      <c r="G312" s="200">
        <v>44643</v>
      </c>
      <c r="H312" s="204">
        <v>3708.9411278399998</v>
      </c>
      <c r="I312" s="204">
        <v>0</v>
      </c>
      <c r="J312" s="240">
        <v>12</v>
      </c>
      <c r="K312" s="241">
        <v>257</v>
      </c>
      <c r="L312" s="204">
        <v>71.67</v>
      </c>
      <c r="M312" s="244">
        <v>386</v>
      </c>
      <c r="N312" s="243">
        <v>358.35</v>
      </c>
      <c r="O312" s="269">
        <f t="shared" si="19"/>
        <v>4324.2911278399997</v>
      </c>
      <c r="P312" s="242">
        <f t="shared" si="20"/>
        <v>4913.9671907272723</v>
      </c>
      <c r="Q312">
        <v>1040</v>
      </c>
      <c r="R312" s="190" t="s">
        <v>3472</v>
      </c>
    </row>
    <row r="313" spans="1:18">
      <c r="A313" s="182" t="str">
        <f t="shared" si="17"/>
        <v>CARRETATATUI     1040</v>
      </c>
      <c r="B313" s="208" t="s">
        <v>122</v>
      </c>
      <c r="C313" s="197" t="str">
        <f t="shared" si="18"/>
        <v xml:space="preserve">1040TATUI     5PL2    </v>
      </c>
      <c r="D313" s="268" t="s">
        <v>2945</v>
      </c>
      <c r="E313" s="190">
        <v>1040</v>
      </c>
      <c r="F313" s="191" t="s">
        <v>3205</v>
      </c>
      <c r="G313" s="200">
        <v>44643</v>
      </c>
      <c r="H313" s="204">
        <v>2147.4733089599999</v>
      </c>
      <c r="I313" s="204">
        <v>0</v>
      </c>
      <c r="J313" s="240">
        <v>12</v>
      </c>
      <c r="K313" s="241">
        <v>257</v>
      </c>
      <c r="L313" s="204">
        <v>30.1</v>
      </c>
      <c r="M313" s="244">
        <v>210</v>
      </c>
      <c r="N313" s="243">
        <v>150.5</v>
      </c>
      <c r="O313" s="269">
        <f t="shared" si="19"/>
        <v>2554.9733089599999</v>
      </c>
      <c r="P313" s="242">
        <f t="shared" si="20"/>
        <v>2903.3787601818181</v>
      </c>
      <c r="Q313">
        <v>1040</v>
      </c>
      <c r="R313" s="190" t="s">
        <v>3473</v>
      </c>
    </row>
    <row r="314" spans="1:18">
      <c r="A314" s="182" t="str">
        <f t="shared" si="17"/>
        <v>CARRETATAUBATE   1040</v>
      </c>
      <c r="B314" s="208" t="s">
        <v>122</v>
      </c>
      <c r="C314" s="197" t="str">
        <f t="shared" si="18"/>
        <v xml:space="preserve">1040TAUBATE   5PL2    </v>
      </c>
      <c r="D314" s="268" t="s">
        <v>2945</v>
      </c>
      <c r="E314" s="190">
        <v>1040</v>
      </c>
      <c r="F314" s="191" t="s">
        <v>3206</v>
      </c>
      <c r="G314" s="200">
        <v>44643</v>
      </c>
      <c r="H314" s="204">
        <v>1835.2064419199999</v>
      </c>
      <c r="I314" s="204">
        <v>0</v>
      </c>
      <c r="J314" s="240">
        <v>12</v>
      </c>
      <c r="K314" s="241">
        <v>729</v>
      </c>
      <c r="L314" s="204">
        <v>27.6</v>
      </c>
      <c r="M314" s="244">
        <v>120</v>
      </c>
      <c r="N314" s="243">
        <v>138</v>
      </c>
      <c r="O314" s="269">
        <f t="shared" si="19"/>
        <v>2702.2064419199996</v>
      </c>
      <c r="P314" s="242">
        <f t="shared" si="20"/>
        <v>3070.6891385454542</v>
      </c>
      <c r="Q314">
        <v>1040</v>
      </c>
      <c r="R314" s="190" t="s">
        <v>3474</v>
      </c>
    </row>
    <row r="315" spans="1:18">
      <c r="A315" s="182" t="str">
        <f t="shared" si="17"/>
        <v>CARRETATAUBATE   1040</v>
      </c>
      <c r="B315" s="208" t="s">
        <v>122</v>
      </c>
      <c r="C315" s="197" t="str">
        <f t="shared" si="18"/>
        <v xml:space="preserve">1040TAUBATE   5PL2    </v>
      </c>
      <c r="D315" s="268" t="s">
        <v>2945</v>
      </c>
      <c r="E315" s="190">
        <v>1040</v>
      </c>
      <c r="F315" s="191" t="s">
        <v>3206</v>
      </c>
      <c r="G315" s="200">
        <v>44643</v>
      </c>
      <c r="H315" s="204">
        <v>1835.2064419199999</v>
      </c>
      <c r="I315" s="204">
        <v>0</v>
      </c>
      <c r="J315" s="240">
        <v>12</v>
      </c>
      <c r="K315" s="241">
        <v>0</v>
      </c>
      <c r="L315" s="204">
        <v>27.6</v>
      </c>
      <c r="M315" s="244">
        <v>120</v>
      </c>
      <c r="N315" s="243">
        <v>138</v>
      </c>
      <c r="O315" s="269">
        <f t="shared" si="19"/>
        <v>1973.2064419199999</v>
      </c>
      <c r="P315" s="242">
        <f t="shared" si="20"/>
        <v>2242.2800476363636</v>
      </c>
      <c r="Q315">
        <v>1040</v>
      </c>
      <c r="R315" s="190" t="s">
        <v>3474</v>
      </c>
    </row>
    <row r="316" spans="1:18">
      <c r="A316" s="182" t="str">
        <f t="shared" si="17"/>
        <v>CARRETATAUBATE   1040</v>
      </c>
      <c r="B316" s="208" t="s">
        <v>122</v>
      </c>
      <c r="C316" s="197" t="str">
        <f t="shared" si="18"/>
        <v>1040TAUBATE   5PL2BITR</v>
      </c>
      <c r="D316" s="268" t="s">
        <v>762</v>
      </c>
      <c r="E316" s="190">
        <v>1040</v>
      </c>
      <c r="F316" s="191" t="s">
        <v>3206</v>
      </c>
      <c r="G316" s="200">
        <v>44643</v>
      </c>
      <c r="H316" s="204">
        <v>2030.0319403200001</v>
      </c>
      <c r="I316" s="204">
        <v>0</v>
      </c>
      <c r="J316" s="240">
        <v>12</v>
      </c>
      <c r="K316" s="241">
        <v>0</v>
      </c>
      <c r="L316" s="204">
        <v>23.5</v>
      </c>
      <c r="M316" s="244">
        <v>120</v>
      </c>
      <c r="N316" s="243">
        <v>164.5</v>
      </c>
      <c r="O316" s="269">
        <f t="shared" si="19"/>
        <v>2194.5319403200001</v>
      </c>
      <c r="P316" s="242">
        <f t="shared" si="20"/>
        <v>2493.7862958181818</v>
      </c>
      <c r="Q316">
        <v>1040</v>
      </c>
      <c r="R316" s="190" t="s">
        <v>3474</v>
      </c>
    </row>
    <row r="317" spans="1:18">
      <c r="A317" s="182" t="str">
        <f t="shared" si="17"/>
        <v>CARRETATREMEMBE  1040</v>
      </c>
      <c r="B317" s="208" t="s">
        <v>122</v>
      </c>
      <c r="C317" s="197" t="str">
        <f t="shared" si="18"/>
        <v xml:space="preserve">1040TREMEMBE  5PL2    </v>
      </c>
      <c r="D317" s="268" t="s">
        <v>2945</v>
      </c>
      <c r="E317" s="190">
        <v>1040</v>
      </c>
      <c r="F317" s="191" t="s">
        <v>3207</v>
      </c>
      <c r="G317" s="200">
        <v>44643</v>
      </c>
      <c r="H317" s="204">
        <v>1835.2064419199999</v>
      </c>
      <c r="I317" s="204">
        <v>0</v>
      </c>
      <c r="J317" s="240">
        <v>12</v>
      </c>
      <c r="K317" s="241">
        <v>768.53</v>
      </c>
      <c r="L317" s="204">
        <v>27.6</v>
      </c>
      <c r="M317" s="244">
        <v>130</v>
      </c>
      <c r="N317" s="243">
        <v>138</v>
      </c>
      <c r="O317" s="269">
        <f t="shared" si="19"/>
        <v>2741.7364419199998</v>
      </c>
      <c r="P317" s="242">
        <f t="shared" si="20"/>
        <v>3115.6095930909087</v>
      </c>
      <c r="Q317">
        <v>1040</v>
      </c>
      <c r="R317" s="190" t="s">
        <v>3488</v>
      </c>
    </row>
    <row r="318" spans="1:18">
      <c r="A318" s="182" t="str">
        <f t="shared" si="17"/>
        <v>CARRETAUBERLANDIA1040</v>
      </c>
      <c r="B318" s="208" t="s">
        <v>122</v>
      </c>
      <c r="C318" s="197" t="str">
        <f t="shared" si="18"/>
        <v xml:space="preserve">1040UBERLANDIA5PL2    </v>
      </c>
      <c r="D318" s="268" t="s">
        <v>2945</v>
      </c>
      <c r="E318" s="190">
        <v>1040</v>
      </c>
      <c r="F318" s="191" t="s">
        <v>33</v>
      </c>
      <c r="G318" s="200">
        <v>44643</v>
      </c>
      <c r="H318" s="204">
        <v>4674.4043155199997</v>
      </c>
      <c r="I318" s="204">
        <v>0</v>
      </c>
      <c r="J318" s="240">
        <v>12</v>
      </c>
      <c r="K318" s="241">
        <v>240</v>
      </c>
      <c r="L318" s="204">
        <v>104.33</v>
      </c>
      <c r="M318" s="244">
        <v>640</v>
      </c>
      <c r="N318" s="243">
        <v>521.65</v>
      </c>
      <c r="O318" s="269">
        <f t="shared" si="19"/>
        <v>5436.0543155199994</v>
      </c>
      <c r="P318" s="242">
        <f t="shared" si="20"/>
        <v>6177.3344494545445</v>
      </c>
      <c r="Q318">
        <v>1040</v>
      </c>
      <c r="R318" s="190" t="s">
        <v>3478</v>
      </c>
    </row>
    <row r="319" spans="1:18">
      <c r="A319" s="182" t="str">
        <f t="shared" si="17"/>
        <v>CARRETAUBERLANDIA1040</v>
      </c>
      <c r="B319" s="208" t="s">
        <v>122</v>
      </c>
      <c r="C319" s="197" t="str">
        <f t="shared" si="18"/>
        <v>1040UBERLANDIA5PL2TRAN</v>
      </c>
      <c r="D319" s="268" t="s">
        <v>1109</v>
      </c>
      <c r="E319" s="190">
        <v>1040</v>
      </c>
      <c r="F319" s="191" t="s">
        <v>33</v>
      </c>
      <c r="G319" s="200">
        <v>44643</v>
      </c>
      <c r="H319" s="204">
        <v>4831.4799999999996</v>
      </c>
      <c r="I319" s="204">
        <v>0.15</v>
      </c>
      <c r="J319" s="240">
        <v>12</v>
      </c>
      <c r="K319" s="241">
        <v>0</v>
      </c>
      <c r="L319" s="204">
        <v>100.6</v>
      </c>
      <c r="M319" s="244">
        <v>640</v>
      </c>
      <c r="N319" s="243">
        <v>503</v>
      </c>
      <c r="O319" s="269">
        <f t="shared" si="19"/>
        <v>5334.6299999999992</v>
      </c>
      <c r="P319" s="242">
        <f t="shared" si="20"/>
        <v>6062.0795454545441</v>
      </c>
      <c r="Q319">
        <v>1040</v>
      </c>
      <c r="R319" s="190" t="s">
        <v>3478</v>
      </c>
    </row>
    <row r="320" spans="1:18">
      <c r="A320" s="182" t="str">
        <f t="shared" si="17"/>
        <v>CARRETAVALINHOS  1040</v>
      </c>
      <c r="B320" s="208" t="s">
        <v>122</v>
      </c>
      <c r="C320" s="197" t="str">
        <f t="shared" si="18"/>
        <v xml:space="preserve">1040VALINHOS  5PL2    </v>
      </c>
      <c r="D320" s="268" t="s">
        <v>2945</v>
      </c>
      <c r="E320" s="190">
        <v>1040</v>
      </c>
      <c r="F320" s="191" t="s">
        <v>2794</v>
      </c>
      <c r="G320" s="200">
        <v>44643</v>
      </c>
      <c r="H320" s="204">
        <v>1835.2064419199999</v>
      </c>
      <c r="I320" s="204">
        <v>0</v>
      </c>
      <c r="J320" s="240">
        <v>12</v>
      </c>
      <c r="K320" s="241">
        <v>257</v>
      </c>
      <c r="L320" s="204">
        <v>26.1</v>
      </c>
      <c r="M320" s="244">
        <v>140</v>
      </c>
      <c r="N320" s="243">
        <v>130.5</v>
      </c>
      <c r="O320" s="269">
        <f t="shared" si="19"/>
        <v>2222.7064419199996</v>
      </c>
      <c r="P320" s="242">
        <f t="shared" si="20"/>
        <v>2525.8027749090907</v>
      </c>
      <c r="Q320">
        <v>1040</v>
      </c>
      <c r="R320" s="190" t="s">
        <v>3479</v>
      </c>
    </row>
    <row r="321" spans="1:18">
      <c r="A321" s="182" t="str">
        <f t="shared" si="17"/>
        <v>CARRETAVESPASIANO1040</v>
      </c>
      <c r="B321" s="208" t="s">
        <v>122</v>
      </c>
      <c r="C321" s="197" t="str">
        <f t="shared" si="18"/>
        <v xml:space="preserve">1040VESPASIANO5PL2    </v>
      </c>
      <c r="D321" s="268" t="s">
        <v>2945</v>
      </c>
      <c r="E321" s="190">
        <v>1040</v>
      </c>
      <c r="F321" s="191" t="s">
        <v>273</v>
      </c>
      <c r="G321" s="200">
        <v>44643</v>
      </c>
      <c r="H321" s="204">
        <v>5735.5995715199997</v>
      </c>
      <c r="I321" s="204">
        <v>0</v>
      </c>
      <c r="J321" s="240">
        <v>12</v>
      </c>
      <c r="K321" s="241">
        <v>470.59</v>
      </c>
      <c r="L321" s="204">
        <v>25.7</v>
      </c>
      <c r="M321" s="244">
        <v>650</v>
      </c>
      <c r="N321" s="243">
        <v>128.5</v>
      </c>
      <c r="O321" s="269">
        <f t="shared" si="19"/>
        <v>6334.6895715199998</v>
      </c>
      <c r="P321" s="242">
        <f t="shared" si="20"/>
        <v>7198.5108767272723</v>
      </c>
      <c r="Q321">
        <v>1040</v>
      </c>
      <c r="R321" s="190" t="s">
        <v>3480</v>
      </c>
    </row>
    <row r="322" spans="1:18">
      <c r="A322" s="182" t="str">
        <f t="shared" si="17"/>
        <v>CARRETABELFORD  ROXO 1040</v>
      </c>
      <c r="B322" s="208" t="s">
        <v>122</v>
      </c>
      <c r="C322" s="197" t="str">
        <f t="shared" si="18"/>
        <v>1040BELFORD  ROXO 5PL2BT</v>
      </c>
      <c r="D322" s="268" t="s">
        <v>885</v>
      </c>
      <c r="E322" s="190">
        <v>1040</v>
      </c>
      <c r="F322" s="191" t="s">
        <v>3255</v>
      </c>
      <c r="G322" s="200">
        <v>44643</v>
      </c>
      <c r="H322" s="204">
        <v>3709.5766360000002</v>
      </c>
      <c r="I322" s="204">
        <v>0.08</v>
      </c>
      <c r="J322" s="240">
        <v>12</v>
      </c>
      <c r="K322" s="241">
        <v>140</v>
      </c>
      <c r="L322" s="204">
        <v>56.4</v>
      </c>
      <c r="M322" s="244">
        <v>402</v>
      </c>
      <c r="N322" s="243">
        <v>451.2</v>
      </c>
      <c r="O322" s="269">
        <f t="shared" si="19"/>
        <v>4300.8566360000004</v>
      </c>
      <c r="P322" s="242">
        <f t="shared" si="20"/>
        <v>4887.3370863636364</v>
      </c>
      <c r="Q322">
        <v>1040</v>
      </c>
      <c r="R322" s="190" t="s">
        <v>118</v>
      </c>
    </row>
    <row r="323" spans="1:18">
      <c r="A323" s="182" t="str">
        <f t="shared" ref="A323:A386" si="21">B323&amp;F323&amp;E323</f>
        <v>CARRETABELFORD  ROXO 1040</v>
      </c>
      <c r="B323" s="208" t="s">
        <v>122</v>
      </c>
      <c r="C323" s="197" t="str">
        <f t="shared" ref="C323:C386" si="22">E323&amp;F323&amp;D323</f>
        <v>1040BELFORD  ROXO 5PL2BT ITA</v>
      </c>
      <c r="D323" s="268" t="s">
        <v>3219</v>
      </c>
      <c r="E323" s="190">
        <v>1040</v>
      </c>
      <c r="F323" s="191" t="s">
        <v>3255</v>
      </c>
      <c r="G323" s="200">
        <v>44643</v>
      </c>
      <c r="H323" s="204">
        <v>3416.3057999999996</v>
      </c>
      <c r="I323" s="204">
        <v>0.08</v>
      </c>
      <c r="J323" s="240">
        <v>12</v>
      </c>
      <c r="K323" s="241">
        <v>0</v>
      </c>
      <c r="L323" s="204">
        <v>56.4</v>
      </c>
      <c r="M323" s="244">
        <v>402</v>
      </c>
      <c r="N323" s="243">
        <v>564</v>
      </c>
      <c r="O323" s="269">
        <f t="shared" ref="O323:O386" si="23">N323+K323+H323+I323</f>
        <v>3980.3857999999996</v>
      </c>
      <c r="P323" s="242">
        <f t="shared" ref="P323:P386" si="24">O323/(1-J323/100)</f>
        <v>4523.1656818181809</v>
      </c>
      <c r="Q323">
        <v>1040</v>
      </c>
      <c r="R323" s="190" t="s">
        <v>118</v>
      </c>
    </row>
    <row r="324" spans="1:18">
      <c r="A324" s="182" t="str">
        <f t="shared" si="21"/>
        <v>CARRETACERQUEIRA CESAR 1040</v>
      </c>
      <c r="B324" s="208" t="s">
        <v>122</v>
      </c>
      <c r="C324" s="197" t="str">
        <f t="shared" si="22"/>
        <v>1040CERQUEIRA CESAR 5PL2</v>
      </c>
      <c r="D324" s="268" t="s">
        <v>279</v>
      </c>
      <c r="E324" s="190">
        <v>1040</v>
      </c>
      <c r="F324" s="191" t="s">
        <v>3257</v>
      </c>
      <c r="G324" s="200">
        <v>44643</v>
      </c>
      <c r="H324" s="204">
        <v>3057.9897600000004</v>
      </c>
      <c r="I324" s="204">
        <v>0</v>
      </c>
      <c r="J324" s="240">
        <v>12</v>
      </c>
      <c r="K324" s="241">
        <v>300</v>
      </c>
      <c r="L324" s="204">
        <v>70.8</v>
      </c>
      <c r="M324" s="244">
        <v>350</v>
      </c>
      <c r="N324" s="243">
        <v>354</v>
      </c>
      <c r="O324" s="269">
        <f t="shared" si="23"/>
        <v>3711.9897600000004</v>
      </c>
      <c r="P324" s="242">
        <f t="shared" si="24"/>
        <v>4218.1701818181818</v>
      </c>
      <c r="Q324">
        <v>1040</v>
      </c>
      <c r="R324" s="190" t="s">
        <v>3537</v>
      </c>
    </row>
    <row r="325" spans="1:18">
      <c r="A325" s="182" t="str">
        <f t="shared" si="21"/>
        <v>CARRETACERQUEIRA CESAR 1040</v>
      </c>
      <c r="B325" s="208" t="s">
        <v>122</v>
      </c>
      <c r="C325" s="197" t="str">
        <f t="shared" si="22"/>
        <v xml:space="preserve">1040CERQUEIRA CESAR 5PL2BITREM    </v>
      </c>
      <c r="D325" s="268" t="s">
        <v>3250</v>
      </c>
      <c r="E325" s="190">
        <v>1040</v>
      </c>
      <c r="F325" s="191" t="s">
        <v>3257</v>
      </c>
      <c r="G325" s="200">
        <v>44643</v>
      </c>
      <c r="H325" s="204">
        <v>5759.6994432000001</v>
      </c>
      <c r="I325" s="204">
        <v>0</v>
      </c>
      <c r="J325" s="240">
        <v>12</v>
      </c>
      <c r="K325" s="241">
        <v>400</v>
      </c>
      <c r="L325" s="204">
        <v>60.69</v>
      </c>
      <c r="M325" s="244">
        <v>350</v>
      </c>
      <c r="N325" s="243">
        <v>849.6</v>
      </c>
      <c r="O325" s="269">
        <f t="shared" si="23"/>
        <v>7009.2994431999996</v>
      </c>
      <c r="P325" s="242">
        <f t="shared" si="24"/>
        <v>7965.1130036363629</v>
      </c>
      <c r="Q325">
        <v>1040</v>
      </c>
      <c r="R325" s="190" t="s">
        <v>3537</v>
      </c>
    </row>
    <row r="326" spans="1:18">
      <c r="A326" s="182" t="str">
        <f t="shared" si="21"/>
        <v>CARRETACERQUEIRA CESAR 1040</v>
      </c>
      <c r="B326" s="208" t="s">
        <v>122</v>
      </c>
      <c r="C326" s="197" t="str">
        <f t="shared" si="22"/>
        <v>1040CERQUEIRA CESAR 5PL2SUZA</v>
      </c>
      <c r="D326" s="268" t="s">
        <v>764</v>
      </c>
      <c r="E326" s="190">
        <v>1040</v>
      </c>
      <c r="F326" s="191" t="s">
        <v>3257</v>
      </c>
      <c r="G326" s="200">
        <v>44643</v>
      </c>
      <c r="H326" s="204">
        <v>3385.6315199999999</v>
      </c>
      <c r="I326" s="204">
        <v>0</v>
      </c>
      <c r="J326" s="240">
        <v>12</v>
      </c>
      <c r="K326" s="241">
        <v>350</v>
      </c>
      <c r="L326" s="204">
        <v>70.8</v>
      </c>
      <c r="M326" s="244">
        <v>350</v>
      </c>
      <c r="N326" s="243">
        <v>354</v>
      </c>
      <c r="O326" s="269">
        <f t="shared" si="23"/>
        <v>4089.6315199999999</v>
      </c>
      <c r="P326" s="242">
        <f t="shared" si="24"/>
        <v>4647.3085454545453</v>
      </c>
      <c r="Q326">
        <v>1040</v>
      </c>
      <c r="R326" s="190" t="s">
        <v>3537</v>
      </c>
    </row>
    <row r="327" spans="1:18">
      <c r="A327" s="182" t="str">
        <f t="shared" si="21"/>
        <v>CARRETACERQUEIRA CESAR 1040</v>
      </c>
      <c r="B327" s="208" t="s">
        <v>122</v>
      </c>
      <c r="C327" s="197" t="str">
        <f t="shared" si="22"/>
        <v>1040CERQUEIRA CESAR 5PL2BT</v>
      </c>
      <c r="D327" s="268" t="s">
        <v>885</v>
      </c>
      <c r="E327" s="190">
        <v>1040</v>
      </c>
      <c r="F327" s="191" t="s">
        <v>3257</v>
      </c>
      <c r="G327" s="200">
        <v>44643</v>
      </c>
      <c r="H327" s="204">
        <v>3203.5746119999999</v>
      </c>
      <c r="I327" s="204">
        <v>0.08</v>
      </c>
      <c r="J327" s="240">
        <v>12</v>
      </c>
      <c r="K327" s="241">
        <v>330.88</v>
      </c>
      <c r="L327" s="204">
        <v>111.2</v>
      </c>
      <c r="M327" s="244">
        <v>350</v>
      </c>
      <c r="N327" s="243">
        <v>556</v>
      </c>
      <c r="O327" s="269">
        <f t="shared" si="23"/>
        <v>4090.5346119999999</v>
      </c>
      <c r="P327" s="242">
        <f t="shared" si="24"/>
        <v>4648.3347863636363</v>
      </c>
      <c r="Q327">
        <v>1040</v>
      </c>
      <c r="R327" s="190" t="s">
        <v>3537</v>
      </c>
    </row>
    <row r="328" spans="1:18">
      <c r="A328" s="182" t="str">
        <f t="shared" si="21"/>
        <v>CARRETALINHARES  1040</v>
      </c>
      <c r="B328" s="208" t="s">
        <v>122</v>
      </c>
      <c r="C328" s="197" t="str">
        <f t="shared" si="22"/>
        <v xml:space="preserve">1040LINHARES  5PL2SUZA    </v>
      </c>
      <c r="D328" s="268" t="s">
        <v>2950</v>
      </c>
      <c r="E328" s="190">
        <v>1040</v>
      </c>
      <c r="F328" s="191" t="s">
        <v>3259</v>
      </c>
      <c r="G328" s="200">
        <v>44643</v>
      </c>
      <c r="H328" s="204">
        <v>8403.4043999999994</v>
      </c>
      <c r="I328" s="204">
        <v>0</v>
      </c>
      <c r="J328" s="240">
        <v>7</v>
      </c>
      <c r="K328" s="241">
        <v>300</v>
      </c>
      <c r="L328" s="204">
        <v>106.8</v>
      </c>
      <c r="M328" s="244">
        <v>1090</v>
      </c>
      <c r="N328" s="243">
        <v>534</v>
      </c>
      <c r="O328" s="269">
        <f t="shared" si="23"/>
        <v>9237.4043999999994</v>
      </c>
      <c r="P328" s="242">
        <f t="shared" si="24"/>
        <v>9932.6929032258067</v>
      </c>
      <c r="Q328">
        <v>1040</v>
      </c>
      <c r="R328" s="190" t="s">
        <v>3511</v>
      </c>
    </row>
    <row r="329" spans="1:18">
      <c r="A329" s="182" t="str">
        <f t="shared" si="21"/>
        <v>CARRETAMOGI GUACU1040</v>
      </c>
      <c r="B329" s="208" t="s">
        <v>122</v>
      </c>
      <c r="C329" s="197" t="str">
        <f t="shared" si="22"/>
        <v>1040MOGI GUACU5PL2BT</v>
      </c>
      <c r="D329" s="268" t="s">
        <v>885</v>
      </c>
      <c r="E329" s="190">
        <v>1040</v>
      </c>
      <c r="F329" s="191" t="s">
        <v>54</v>
      </c>
      <c r="G329" s="200">
        <v>44643</v>
      </c>
      <c r="H329" s="204">
        <v>2900.2138479999994</v>
      </c>
      <c r="I329" s="204">
        <v>0.08</v>
      </c>
      <c r="J329" s="240">
        <v>12</v>
      </c>
      <c r="K329" s="241">
        <v>140</v>
      </c>
      <c r="L329" s="204">
        <v>80.98</v>
      </c>
      <c r="M329" s="244">
        <v>210</v>
      </c>
      <c r="N329" s="243">
        <v>404.90000000000003</v>
      </c>
      <c r="O329" s="269">
        <f t="shared" si="23"/>
        <v>3445.1938479999994</v>
      </c>
      <c r="P329" s="242">
        <f t="shared" si="24"/>
        <v>3914.9930090909083</v>
      </c>
      <c r="Q329">
        <v>1040</v>
      </c>
      <c r="R329" s="190" t="s">
        <v>3455</v>
      </c>
    </row>
    <row r="330" spans="1:18">
      <c r="A330" s="182" t="str">
        <f t="shared" si="21"/>
        <v>CARRETAPONTA GROS1040</v>
      </c>
      <c r="B330" s="208" t="s">
        <v>122</v>
      </c>
      <c r="C330" s="197" t="str">
        <f t="shared" si="22"/>
        <v xml:space="preserve">1040PONTA GROS5PL2AMBI    </v>
      </c>
      <c r="D330" s="268" t="s">
        <v>2949</v>
      </c>
      <c r="E330" s="190">
        <v>1040</v>
      </c>
      <c r="F330" s="191" t="s">
        <v>234</v>
      </c>
      <c r="G330" s="200">
        <v>44643</v>
      </c>
      <c r="H330" s="204">
        <v>4291.5227839999998</v>
      </c>
      <c r="I330" s="204">
        <v>0</v>
      </c>
      <c r="J330" s="240">
        <v>12</v>
      </c>
      <c r="K330" s="241">
        <v>0</v>
      </c>
      <c r="L330" s="204">
        <v>52.01</v>
      </c>
      <c r="M330" s="244">
        <v>645</v>
      </c>
      <c r="N330" s="243">
        <v>260.05</v>
      </c>
      <c r="O330" s="269">
        <f t="shared" si="23"/>
        <v>4551.572784</v>
      </c>
      <c r="P330" s="242">
        <f t="shared" si="24"/>
        <v>5172.2417999999998</v>
      </c>
      <c r="Q330">
        <v>1040</v>
      </c>
      <c r="R330" s="190" t="s">
        <v>3530</v>
      </c>
    </row>
    <row r="331" spans="1:18">
      <c r="A331" s="182" t="str">
        <f t="shared" si="21"/>
        <v>CARRETARIO CLARO 1040</v>
      </c>
      <c r="B331" s="208" t="s">
        <v>122</v>
      </c>
      <c r="C331" s="197" t="str">
        <f t="shared" si="22"/>
        <v xml:space="preserve">1040RIO CLARO 5PL2SUZA    </v>
      </c>
      <c r="D331" s="268" t="s">
        <v>2950</v>
      </c>
      <c r="E331" s="190">
        <v>1040</v>
      </c>
      <c r="F331" s="191" t="s">
        <v>3199</v>
      </c>
      <c r="G331" s="200">
        <v>44643</v>
      </c>
      <c r="H331" s="204">
        <v>2651.3364479999996</v>
      </c>
      <c r="I331" s="204">
        <v>0</v>
      </c>
      <c r="J331" s="240">
        <v>12</v>
      </c>
      <c r="K331" s="241">
        <v>350</v>
      </c>
      <c r="L331" s="204">
        <v>44.5</v>
      </c>
      <c r="M331" s="244">
        <v>220</v>
      </c>
      <c r="N331" s="243">
        <v>222.5</v>
      </c>
      <c r="O331" s="269">
        <f t="shared" si="23"/>
        <v>3223.8364479999996</v>
      </c>
      <c r="P331" s="242">
        <f t="shared" si="24"/>
        <v>3663.4505090909088</v>
      </c>
      <c r="Q331">
        <v>1040</v>
      </c>
      <c r="R331" s="190" t="s">
        <v>3465</v>
      </c>
    </row>
    <row r="332" spans="1:18">
      <c r="A332" s="182" t="str">
        <f t="shared" si="21"/>
        <v>BAÚTREMEMBE  1040</v>
      </c>
      <c r="B332" s="208" t="s">
        <v>121</v>
      </c>
      <c r="C332" s="197" t="str">
        <f t="shared" si="22"/>
        <v>1040TREMEMBE  5PL1SUZA</v>
      </c>
      <c r="D332" s="268" t="s">
        <v>841</v>
      </c>
      <c r="E332" s="190">
        <v>1040</v>
      </c>
      <c r="F332" s="191" t="s">
        <v>3207</v>
      </c>
      <c r="G332" s="200">
        <v>44643</v>
      </c>
      <c r="H332" s="204">
        <v>1376.342584</v>
      </c>
      <c r="I332" s="204">
        <v>0</v>
      </c>
      <c r="J332" s="240">
        <v>12</v>
      </c>
      <c r="K332" s="241">
        <v>0</v>
      </c>
      <c r="L332" s="204">
        <v>15</v>
      </c>
      <c r="M332" s="244">
        <v>130</v>
      </c>
      <c r="N332" s="243">
        <v>45</v>
      </c>
      <c r="O332" s="269">
        <f t="shared" si="23"/>
        <v>1421.342584</v>
      </c>
      <c r="P332" s="242">
        <f t="shared" si="24"/>
        <v>1615.1620272727273</v>
      </c>
      <c r="Q332">
        <v>1040</v>
      </c>
      <c r="R332" s="190" t="s">
        <v>3488</v>
      </c>
    </row>
    <row r="333" spans="1:18">
      <c r="A333" s="182" t="str">
        <f t="shared" si="21"/>
        <v>CARRETAS.J.CAMPOS1040</v>
      </c>
      <c r="B333" s="208" t="s">
        <v>122</v>
      </c>
      <c r="C333" s="197" t="str">
        <f t="shared" si="22"/>
        <v>1040S.J.CAMPOS5PL2BITR</v>
      </c>
      <c r="D333" s="268" t="s">
        <v>762</v>
      </c>
      <c r="E333" s="190">
        <v>1040</v>
      </c>
      <c r="F333" s="191" t="s">
        <v>252</v>
      </c>
      <c r="G333" s="200">
        <v>44643</v>
      </c>
      <c r="H333" s="204">
        <v>2244.6494279999997</v>
      </c>
      <c r="I333" s="204">
        <v>0</v>
      </c>
      <c r="J333" s="240">
        <v>12</v>
      </c>
      <c r="K333" s="241">
        <v>0</v>
      </c>
      <c r="L333" s="204">
        <v>32.76</v>
      </c>
      <c r="M333" s="244">
        <v>80</v>
      </c>
      <c r="N333" s="243">
        <v>163.79999999999998</v>
      </c>
      <c r="O333" s="269">
        <f t="shared" si="23"/>
        <v>2408.4494279999999</v>
      </c>
      <c r="P333" s="242">
        <f t="shared" si="24"/>
        <v>2736.87435</v>
      </c>
      <c r="Q333">
        <v>1040</v>
      </c>
      <c r="R333" s="190" t="s">
        <v>3467</v>
      </c>
    </row>
    <row r="334" spans="1:18">
      <c r="A334" s="182" t="str">
        <f t="shared" si="21"/>
        <v>CARRETATREMEMBE  1040</v>
      </c>
      <c r="B334" s="208" t="s">
        <v>122</v>
      </c>
      <c r="C334" s="197" t="str">
        <f t="shared" si="22"/>
        <v>1040TREMEMBE  5PL2BITR</v>
      </c>
      <c r="D334" s="268" t="s">
        <v>762</v>
      </c>
      <c r="E334" s="190">
        <v>1040</v>
      </c>
      <c r="F334" s="191" t="s">
        <v>3207</v>
      </c>
      <c r="G334" s="200">
        <v>44643</v>
      </c>
      <c r="H334" s="204">
        <v>2276.23652064</v>
      </c>
      <c r="I334" s="204">
        <v>0</v>
      </c>
      <c r="J334" s="240">
        <v>12</v>
      </c>
      <c r="K334" s="241">
        <v>184.68</v>
      </c>
      <c r="L334" s="204">
        <v>38.64</v>
      </c>
      <c r="M334" s="244">
        <v>80</v>
      </c>
      <c r="N334" s="243">
        <v>193.2</v>
      </c>
      <c r="O334" s="269">
        <f t="shared" si="23"/>
        <v>2654.1165206400001</v>
      </c>
      <c r="P334" s="242">
        <f t="shared" si="24"/>
        <v>3016.0415007272727</v>
      </c>
      <c r="Q334">
        <v>1040</v>
      </c>
      <c r="R334" s="190" t="s">
        <v>3488</v>
      </c>
    </row>
    <row r="335" spans="1:18">
      <c r="A335" s="182" t="str">
        <f t="shared" si="21"/>
        <v>CARRETAS.J.CAMPOS1040</v>
      </c>
      <c r="B335" s="208" t="s">
        <v>122</v>
      </c>
      <c r="C335" s="197" t="str">
        <f t="shared" si="22"/>
        <v>1040S.J.CAMPOS5PL2COTR</v>
      </c>
      <c r="D335" s="268" t="s">
        <v>950</v>
      </c>
      <c r="E335" s="190">
        <v>1040</v>
      </c>
      <c r="F335" s="191" t="s">
        <v>252</v>
      </c>
      <c r="G335" s="200">
        <v>44643</v>
      </c>
      <c r="H335" s="204">
        <v>1132.027</v>
      </c>
      <c r="I335" s="204">
        <v>0.1</v>
      </c>
      <c r="J335" s="240">
        <v>12</v>
      </c>
      <c r="K335" s="241">
        <v>0</v>
      </c>
      <c r="L335" s="204">
        <v>22.9</v>
      </c>
      <c r="M335" s="244">
        <v>80</v>
      </c>
      <c r="N335" s="243">
        <v>114.5</v>
      </c>
      <c r="O335" s="269">
        <f t="shared" si="23"/>
        <v>1246.627</v>
      </c>
      <c r="P335" s="242">
        <f t="shared" si="24"/>
        <v>1416.6215909090909</v>
      </c>
      <c r="Q335">
        <v>1040</v>
      </c>
      <c r="R335" s="190" t="s">
        <v>3467</v>
      </c>
    </row>
    <row r="336" spans="1:18">
      <c r="A336" s="182" t="str">
        <f t="shared" si="21"/>
        <v>CARRETAALVORADA  1040</v>
      </c>
      <c r="B336" s="208" t="s">
        <v>122</v>
      </c>
      <c r="C336" s="197" t="str">
        <f t="shared" si="22"/>
        <v>1040ALVORADA  5PL2ENDR</v>
      </c>
      <c r="D336" s="268" t="s">
        <v>951</v>
      </c>
      <c r="E336" s="190">
        <v>1040</v>
      </c>
      <c r="F336" s="191" t="s">
        <v>3223</v>
      </c>
      <c r="G336" s="200">
        <v>44643</v>
      </c>
      <c r="H336" s="204">
        <v>7865.2</v>
      </c>
      <c r="I336" s="204">
        <v>0</v>
      </c>
      <c r="J336" s="240">
        <v>0</v>
      </c>
      <c r="K336" s="241">
        <v>0</v>
      </c>
      <c r="L336" s="204">
        <v>0</v>
      </c>
      <c r="M336" s="244">
        <v>1188</v>
      </c>
      <c r="N336" s="243">
        <v>0</v>
      </c>
      <c r="O336" s="269">
        <f t="shared" si="23"/>
        <v>7865.2</v>
      </c>
      <c r="P336" s="242">
        <f t="shared" si="24"/>
        <v>7865.2</v>
      </c>
      <c r="Q336">
        <v>1040</v>
      </c>
      <c r="R336" s="190" t="s">
        <v>3497</v>
      </c>
    </row>
    <row r="337" spans="1:18">
      <c r="A337" s="182" t="str">
        <f t="shared" si="21"/>
        <v>CARRETABAGE      1040</v>
      </c>
      <c r="B337" s="208" t="s">
        <v>122</v>
      </c>
      <c r="C337" s="197" t="str">
        <f t="shared" si="22"/>
        <v>1040BAGE      5PL2ENDR</v>
      </c>
      <c r="D337" s="268" t="s">
        <v>951</v>
      </c>
      <c r="E337" s="190">
        <v>1040</v>
      </c>
      <c r="F337" s="191" t="s">
        <v>3261</v>
      </c>
      <c r="G337" s="200">
        <v>44643</v>
      </c>
      <c r="H337" s="204">
        <v>9707.9039999999986</v>
      </c>
      <c r="I337" s="204">
        <v>0</v>
      </c>
      <c r="J337" s="240">
        <v>0</v>
      </c>
      <c r="K337" s="241">
        <v>0</v>
      </c>
      <c r="L337" s="204">
        <v>0</v>
      </c>
      <c r="M337" s="244">
        <v>1528</v>
      </c>
      <c r="N337" s="243">
        <v>0</v>
      </c>
      <c r="O337" s="269">
        <f t="shared" si="23"/>
        <v>9707.9039999999986</v>
      </c>
      <c r="P337" s="242">
        <f t="shared" si="24"/>
        <v>9707.9039999999986</v>
      </c>
      <c r="Q337">
        <v>1040</v>
      </c>
      <c r="R337" s="190" t="s">
        <v>3512</v>
      </c>
    </row>
    <row r="338" spans="1:18">
      <c r="A338" s="182" t="str">
        <f t="shared" si="21"/>
        <v>CARRETACACHOEIRINHA RS1040</v>
      </c>
      <c r="B338" s="208" t="s">
        <v>122</v>
      </c>
      <c r="C338" s="197" t="str">
        <f t="shared" si="22"/>
        <v>1040CACHOEIRINHA RS5PL2ENDR</v>
      </c>
      <c r="D338" s="268" t="s">
        <v>951</v>
      </c>
      <c r="E338" s="190">
        <v>1040</v>
      </c>
      <c r="F338" s="191" t="s">
        <v>3226</v>
      </c>
      <c r="G338" s="200">
        <v>44643</v>
      </c>
      <c r="H338" s="204">
        <v>7865.2</v>
      </c>
      <c r="I338" s="204">
        <v>0</v>
      </c>
      <c r="J338" s="240">
        <v>0</v>
      </c>
      <c r="K338" s="241">
        <v>0</v>
      </c>
      <c r="L338" s="204">
        <v>0</v>
      </c>
      <c r="M338" s="244">
        <v>1184</v>
      </c>
      <c r="N338" s="243">
        <v>0</v>
      </c>
      <c r="O338" s="269">
        <f t="shared" si="23"/>
        <v>7865.2</v>
      </c>
      <c r="P338" s="242">
        <f t="shared" si="24"/>
        <v>7865.2</v>
      </c>
      <c r="Q338">
        <v>1040</v>
      </c>
      <c r="R338" s="190" t="s">
        <v>3411</v>
      </c>
    </row>
    <row r="339" spans="1:18">
      <c r="A339" s="182" t="str">
        <f t="shared" si="21"/>
        <v>CARRETACACHOEIRINHA RS1040</v>
      </c>
      <c r="B339" s="208" t="s">
        <v>122</v>
      </c>
      <c r="C339" s="197" t="str">
        <f t="shared" si="22"/>
        <v>1040CACHOEIRINHA RS5PL2SUZA</v>
      </c>
      <c r="D339" s="268" t="s">
        <v>764</v>
      </c>
      <c r="E339" s="190">
        <v>1040</v>
      </c>
      <c r="F339" s="191" t="s">
        <v>3226</v>
      </c>
      <c r="G339" s="200">
        <v>44643</v>
      </c>
      <c r="H339" s="204">
        <v>8666.7312959999999</v>
      </c>
      <c r="I339" s="204">
        <v>0</v>
      </c>
      <c r="J339" s="240">
        <v>0</v>
      </c>
      <c r="K339" s="241">
        <v>400</v>
      </c>
      <c r="L339" s="204">
        <v>70.2</v>
      </c>
      <c r="M339" s="244">
        <v>1184</v>
      </c>
      <c r="N339" s="243">
        <v>351</v>
      </c>
      <c r="O339" s="269">
        <f t="shared" si="23"/>
        <v>9417.7312959999999</v>
      </c>
      <c r="P339" s="242">
        <f t="shared" si="24"/>
        <v>9417.7312959999999</v>
      </c>
      <c r="Q339">
        <v>1040</v>
      </c>
      <c r="R339" s="190" t="s">
        <v>3411</v>
      </c>
    </row>
    <row r="340" spans="1:18">
      <c r="A340" s="182" t="str">
        <f t="shared" si="21"/>
        <v>CARRETACURITIBA  1040</v>
      </c>
      <c r="B340" s="208" t="s">
        <v>122</v>
      </c>
      <c r="C340" s="197" t="str">
        <f t="shared" si="22"/>
        <v>1040CURITIBA  5PL2ENDR</v>
      </c>
      <c r="D340" s="268" t="s">
        <v>951</v>
      </c>
      <c r="E340" s="190">
        <v>1040</v>
      </c>
      <c r="F340" s="191" t="s">
        <v>3169</v>
      </c>
      <c r="G340" s="200">
        <v>44643</v>
      </c>
      <c r="H340" s="204">
        <v>4368.5567999999994</v>
      </c>
      <c r="I340" s="204">
        <v>0</v>
      </c>
      <c r="J340" s="240">
        <v>0</v>
      </c>
      <c r="K340" s="241">
        <v>0</v>
      </c>
      <c r="L340" s="204">
        <v>0</v>
      </c>
      <c r="M340" s="244">
        <v>490</v>
      </c>
      <c r="N340" s="243">
        <v>0</v>
      </c>
      <c r="O340" s="269">
        <f t="shared" si="23"/>
        <v>4368.5567999999994</v>
      </c>
      <c r="P340" s="242">
        <f t="shared" si="24"/>
        <v>4368.5567999999994</v>
      </c>
      <c r="Q340">
        <v>1040</v>
      </c>
      <c r="R340" s="190" t="s">
        <v>3421</v>
      </c>
    </row>
    <row r="341" spans="1:18">
      <c r="A341" s="182" t="str">
        <f t="shared" si="21"/>
        <v>CARRETALONDRINA  1040</v>
      </c>
      <c r="B341" s="208" t="s">
        <v>122</v>
      </c>
      <c r="C341" s="197" t="str">
        <f t="shared" si="22"/>
        <v xml:space="preserve">1040LONDRINA  5PL2ENDR    </v>
      </c>
      <c r="D341" s="268" t="s">
        <v>2948</v>
      </c>
      <c r="E341" s="190">
        <v>1040</v>
      </c>
      <c r="F341" s="191" t="s">
        <v>3262</v>
      </c>
      <c r="G341" s="200">
        <v>44643</v>
      </c>
      <c r="H341" s="204">
        <v>5582.0447999999997</v>
      </c>
      <c r="I341" s="204">
        <v>0</v>
      </c>
      <c r="J341" s="240">
        <v>0</v>
      </c>
      <c r="K341" s="241">
        <v>0</v>
      </c>
      <c r="L341" s="204">
        <v>0</v>
      </c>
      <c r="M341" s="244">
        <v>603</v>
      </c>
      <c r="N341" s="243">
        <v>0</v>
      </c>
      <c r="O341" s="269">
        <f t="shared" si="23"/>
        <v>5582.0447999999997</v>
      </c>
      <c r="P341" s="242">
        <f t="shared" si="24"/>
        <v>5582.0447999999997</v>
      </c>
      <c r="Q341">
        <v>1040</v>
      </c>
      <c r="R341" s="190" t="s">
        <v>3513</v>
      </c>
    </row>
    <row r="342" spans="1:18">
      <c r="A342" s="182" t="str">
        <f t="shared" si="21"/>
        <v>CARRETANOVOHAMBUR1040</v>
      </c>
      <c r="B342" s="208" t="s">
        <v>122</v>
      </c>
      <c r="C342" s="197" t="str">
        <f t="shared" si="22"/>
        <v>1040NOVOHAMBUR5PL2ENDR</v>
      </c>
      <c r="D342" s="268" t="s">
        <v>951</v>
      </c>
      <c r="E342" s="190">
        <v>1040</v>
      </c>
      <c r="F342" s="191" t="s">
        <v>2952</v>
      </c>
      <c r="G342" s="200">
        <v>44643</v>
      </c>
      <c r="H342" s="204">
        <v>7865.2</v>
      </c>
      <c r="I342" s="204">
        <v>0</v>
      </c>
      <c r="J342" s="240">
        <v>0</v>
      </c>
      <c r="K342" s="241">
        <v>0</v>
      </c>
      <c r="L342" s="204">
        <v>0</v>
      </c>
      <c r="M342" s="244">
        <v>1.2370000000000001</v>
      </c>
      <c r="N342" s="243">
        <v>0</v>
      </c>
      <c r="O342" s="269">
        <f t="shared" si="23"/>
        <v>7865.2</v>
      </c>
      <c r="P342" s="242">
        <f t="shared" si="24"/>
        <v>7865.2</v>
      </c>
      <c r="Q342">
        <v>1040</v>
      </c>
      <c r="R342" s="190" t="s">
        <v>3538</v>
      </c>
    </row>
    <row r="343" spans="1:18">
      <c r="A343" s="182" t="str">
        <f t="shared" si="21"/>
        <v>BAÚNOVOHAMBUR1040</v>
      </c>
      <c r="B343" s="208" t="s">
        <v>121</v>
      </c>
      <c r="C343" s="197" t="str">
        <f t="shared" si="22"/>
        <v>1040NOVOHAMBUR5PL1ENDR</v>
      </c>
      <c r="D343" s="268" t="s">
        <v>949</v>
      </c>
      <c r="E343" s="190">
        <v>1040</v>
      </c>
      <c r="F343" s="191" t="s">
        <v>2952</v>
      </c>
      <c r="G343" s="200">
        <v>44643</v>
      </c>
      <c r="H343" s="204">
        <v>5582.0447999999997</v>
      </c>
      <c r="I343" s="204">
        <v>0</v>
      </c>
      <c r="J343" s="240">
        <v>0</v>
      </c>
      <c r="K343" s="241">
        <v>0</v>
      </c>
      <c r="L343" s="204">
        <v>0</v>
      </c>
      <c r="M343" s="244">
        <v>1.2370000000000001</v>
      </c>
      <c r="N343" s="243">
        <v>0</v>
      </c>
      <c r="O343" s="269">
        <f t="shared" si="23"/>
        <v>5582.0447999999997</v>
      </c>
      <c r="P343" s="242">
        <f t="shared" si="24"/>
        <v>5582.0447999999997</v>
      </c>
      <c r="Q343">
        <v>1040</v>
      </c>
      <c r="R343" s="190" t="s">
        <v>3538</v>
      </c>
    </row>
    <row r="344" spans="1:18">
      <c r="A344" s="182" t="str">
        <f t="shared" si="21"/>
        <v>CARRETAP. ALEGRE 1040</v>
      </c>
      <c r="B344" s="208" t="s">
        <v>122</v>
      </c>
      <c r="C344" s="197" t="str">
        <f t="shared" si="22"/>
        <v>1040P. ALEGRE 5PL2ENDR</v>
      </c>
      <c r="D344" s="268" t="s">
        <v>951</v>
      </c>
      <c r="E344" s="190">
        <v>1040</v>
      </c>
      <c r="F344" s="191" t="s">
        <v>3228</v>
      </c>
      <c r="G344" s="200">
        <v>44643</v>
      </c>
      <c r="H344" s="204">
        <v>5056.2</v>
      </c>
      <c r="I344" s="204">
        <v>0</v>
      </c>
      <c r="J344" s="240">
        <v>0</v>
      </c>
      <c r="K344" s="241">
        <v>400</v>
      </c>
      <c r="L344" s="204">
        <v>0</v>
      </c>
      <c r="M344" s="244">
        <v>1233</v>
      </c>
      <c r="N344" s="243">
        <v>0</v>
      </c>
      <c r="O344" s="269">
        <f t="shared" si="23"/>
        <v>5456.2</v>
      </c>
      <c r="P344" s="242">
        <f t="shared" si="24"/>
        <v>5456.2</v>
      </c>
      <c r="Q344">
        <v>1040</v>
      </c>
      <c r="R344" s="190" t="s">
        <v>3458</v>
      </c>
    </row>
    <row r="345" spans="1:18">
      <c r="A345" s="182" t="str">
        <f t="shared" si="21"/>
        <v>CARRETASAO JOSE  SC1040</v>
      </c>
      <c r="B345" s="208" t="s">
        <v>122</v>
      </c>
      <c r="C345" s="197" t="str">
        <f t="shared" si="22"/>
        <v>1040SAO JOSE  SC5PL2ENDR</v>
      </c>
      <c r="D345" s="268" t="s">
        <v>951</v>
      </c>
      <c r="E345" s="190">
        <v>1040</v>
      </c>
      <c r="F345" s="191" t="s">
        <v>3229</v>
      </c>
      <c r="G345" s="200">
        <v>44643</v>
      </c>
      <c r="H345" s="204">
        <v>6067.44</v>
      </c>
      <c r="I345" s="204">
        <v>0</v>
      </c>
      <c r="J345" s="240">
        <v>0</v>
      </c>
      <c r="K345" s="241">
        <v>0</v>
      </c>
      <c r="L345" s="204">
        <v>0</v>
      </c>
      <c r="M345" s="244">
        <v>753</v>
      </c>
      <c r="N345" s="243">
        <v>0</v>
      </c>
      <c r="O345" s="269">
        <f t="shared" si="23"/>
        <v>6067.44</v>
      </c>
      <c r="P345" s="242">
        <f t="shared" si="24"/>
        <v>6067.44</v>
      </c>
      <c r="Q345">
        <v>1040</v>
      </c>
      <c r="R345" s="190" t="s">
        <v>3521</v>
      </c>
    </row>
    <row r="346" spans="1:18">
      <c r="A346" s="182" t="str">
        <f t="shared" si="21"/>
        <v>CARRETATRIUNFO   1040</v>
      </c>
      <c r="B346" s="208" t="s">
        <v>122</v>
      </c>
      <c r="C346" s="197" t="str">
        <f t="shared" si="22"/>
        <v>1040TRIUNFO   5PL2ENDR</v>
      </c>
      <c r="D346" s="268" t="s">
        <v>951</v>
      </c>
      <c r="E346" s="190">
        <v>1040</v>
      </c>
      <c r="F346" s="191" t="s">
        <v>3239</v>
      </c>
      <c r="G346" s="200">
        <v>44643</v>
      </c>
      <c r="H346" s="204">
        <v>5666.3148000000001</v>
      </c>
      <c r="I346" s="204">
        <v>0</v>
      </c>
      <c r="J346" s="240">
        <v>0</v>
      </c>
      <c r="K346" s="241">
        <v>0</v>
      </c>
      <c r="L346" s="204">
        <v>0</v>
      </c>
      <c r="M346" s="244">
        <v>1260</v>
      </c>
      <c r="N346" s="243">
        <v>0</v>
      </c>
      <c r="O346" s="269">
        <f t="shared" si="23"/>
        <v>5666.3148000000001</v>
      </c>
      <c r="P346" s="242">
        <f t="shared" si="24"/>
        <v>5666.3148000000001</v>
      </c>
      <c r="Q346">
        <v>1040</v>
      </c>
      <c r="R346" s="190" t="s">
        <v>3508</v>
      </c>
    </row>
    <row r="347" spans="1:18">
      <c r="A347" s="182" t="str">
        <f t="shared" si="21"/>
        <v>CARRETAS.J.CAMPOS1040</v>
      </c>
      <c r="B347" s="208" t="s">
        <v>122</v>
      </c>
      <c r="C347" s="197" t="str">
        <f t="shared" si="22"/>
        <v>1040S.J.CAMPOS5PL2JOHN</v>
      </c>
      <c r="D347" s="268" t="s">
        <v>763</v>
      </c>
      <c r="E347" s="190">
        <v>1040</v>
      </c>
      <c r="F347" s="191" t="s">
        <v>252</v>
      </c>
      <c r="G347" s="200">
        <v>44643</v>
      </c>
      <c r="H347" s="204">
        <v>1434.0394439999998</v>
      </c>
      <c r="I347" s="204">
        <v>0</v>
      </c>
      <c r="J347" s="240">
        <v>12</v>
      </c>
      <c r="K347" s="241">
        <v>561.39</v>
      </c>
      <c r="L347" s="204">
        <v>12.7</v>
      </c>
      <c r="M347" s="244">
        <v>80</v>
      </c>
      <c r="N347" s="243">
        <v>63.5</v>
      </c>
      <c r="O347" s="269">
        <f t="shared" si="23"/>
        <v>2058.9294439999999</v>
      </c>
      <c r="P347" s="242">
        <f t="shared" si="24"/>
        <v>2339.6925499999998</v>
      </c>
      <c r="Q347">
        <v>1040</v>
      </c>
      <c r="R347" s="190" t="s">
        <v>3467</v>
      </c>
    </row>
    <row r="348" spans="1:18">
      <c r="A348" s="182" t="str">
        <f t="shared" si="21"/>
        <v>CARRETAANAPOLIS  1040</v>
      </c>
      <c r="B348" s="208" t="s">
        <v>122</v>
      </c>
      <c r="C348" s="197" t="str">
        <f t="shared" si="22"/>
        <v>1040ANAPOLIS  5PL2SUZA</v>
      </c>
      <c r="D348" s="268" t="s">
        <v>764</v>
      </c>
      <c r="E348" s="190">
        <v>1040</v>
      </c>
      <c r="F348" s="191" t="s">
        <v>3148</v>
      </c>
      <c r="G348" s="200">
        <v>44643</v>
      </c>
      <c r="H348" s="204">
        <v>8382.1683599999997</v>
      </c>
      <c r="I348" s="204">
        <v>0</v>
      </c>
      <c r="J348" s="240">
        <v>7</v>
      </c>
      <c r="K348" s="241">
        <v>0</v>
      </c>
      <c r="L348" s="204">
        <v>130.30000000000001</v>
      </c>
      <c r="M348" s="244">
        <v>1026</v>
      </c>
      <c r="N348" s="243">
        <v>651.5</v>
      </c>
      <c r="O348" s="269">
        <f t="shared" si="23"/>
        <v>9033.6683599999997</v>
      </c>
      <c r="P348" s="242">
        <f t="shared" si="24"/>
        <v>9713.6218924731184</v>
      </c>
      <c r="Q348">
        <v>1040</v>
      </c>
      <c r="R348" s="190" t="s">
        <v>3445</v>
      </c>
    </row>
    <row r="349" spans="1:18">
      <c r="A349" s="182" t="str">
        <f t="shared" si="21"/>
        <v>CARRETAARACRUZ   1040</v>
      </c>
      <c r="B349" s="208" t="s">
        <v>122</v>
      </c>
      <c r="C349" s="197" t="str">
        <f t="shared" si="22"/>
        <v>1040ARACRUZ   5PL2SUZA</v>
      </c>
      <c r="D349" s="268" t="s">
        <v>764</v>
      </c>
      <c r="E349" s="190">
        <v>1040</v>
      </c>
      <c r="F349" s="191" t="s">
        <v>3232</v>
      </c>
      <c r="G349" s="200">
        <v>44643</v>
      </c>
      <c r="H349" s="204">
        <v>8398.5616839999984</v>
      </c>
      <c r="I349" s="204">
        <v>0</v>
      </c>
      <c r="J349" s="240">
        <v>7</v>
      </c>
      <c r="K349" s="241">
        <v>350</v>
      </c>
      <c r="L349" s="204">
        <v>104.7</v>
      </c>
      <c r="M349" s="244">
        <v>1008</v>
      </c>
      <c r="N349" s="243">
        <v>523.5</v>
      </c>
      <c r="O349" s="269">
        <f t="shared" si="23"/>
        <v>9272.0616839999984</v>
      </c>
      <c r="P349" s="242">
        <f t="shared" si="24"/>
        <v>9969.9587999999985</v>
      </c>
      <c r="Q349">
        <v>1040</v>
      </c>
      <c r="R349" s="190" t="s">
        <v>3503</v>
      </c>
    </row>
    <row r="350" spans="1:18">
      <c r="A350" s="182" t="str">
        <f t="shared" si="21"/>
        <v>CARRETAARAPONGAS 1040</v>
      </c>
      <c r="B350" s="208" t="s">
        <v>122</v>
      </c>
      <c r="C350" s="197" t="str">
        <f t="shared" si="22"/>
        <v>1040ARAPONGAS 5PL2SUZA</v>
      </c>
      <c r="D350" s="268" t="s">
        <v>764</v>
      </c>
      <c r="E350" s="190">
        <v>1040</v>
      </c>
      <c r="F350" s="191" t="s">
        <v>3150</v>
      </c>
      <c r="G350" s="200">
        <v>44643</v>
      </c>
      <c r="H350" s="204">
        <v>5488.9545399999988</v>
      </c>
      <c r="I350" s="204">
        <v>0</v>
      </c>
      <c r="J350" s="240">
        <v>12</v>
      </c>
      <c r="K350" s="241">
        <v>700</v>
      </c>
      <c r="L350" s="204">
        <v>113</v>
      </c>
      <c r="M350" s="244">
        <v>643</v>
      </c>
      <c r="N350" s="243">
        <v>565</v>
      </c>
      <c r="O350" s="269">
        <f t="shared" si="23"/>
        <v>6753.9545399999988</v>
      </c>
      <c r="P350" s="242">
        <f t="shared" si="24"/>
        <v>7674.9483409090899</v>
      </c>
      <c r="Q350">
        <v>1040</v>
      </c>
      <c r="R350" s="190" t="s">
        <v>3401</v>
      </c>
    </row>
    <row r="351" spans="1:18">
      <c r="A351" s="182" t="str">
        <f t="shared" si="21"/>
        <v>CARRETAARARAS    1040</v>
      </c>
      <c r="B351" s="208" t="s">
        <v>122</v>
      </c>
      <c r="C351" s="197" t="str">
        <f t="shared" si="22"/>
        <v>1040ARARAS    5PL2SUZA</v>
      </c>
      <c r="D351" s="268" t="s">
        <v>764</v>
      </c>
      <c r="E351" s="190">
        <v>1040</v>
      </c>
      <c r="F351" s="191" t="s">
        <v>3151</v>
      </c>
      <c r="G351" s="200">
        <v>44643</v>
      </c>
      <c r="H351" s="204">
        <v>2419.2905759999999</v>
      </c>
      <c r="I351" s="204">
        <v>0</v>
      </c>
      <c r="J351" s="240">
        <v>12</v>
      </c>
      <c r="K351" s="241">
        <v>350</v>
      </c>
      <c r="L351" s="204">
        <v>44.5</v>
      </c>
      <c r="M351" s="244">
        <v>220</v>
      </c>
      <c r="N351" s="243">
        <v>222.5</v>
      </c>
      <c r="O351" s="269">
        <f t="shared" si="23"/>
        <v>2991.7905759999999</v>
      </c>
      <c r="P351" s="242">
        <f t="shared" si="24"/>
        <v>3399.7620181818179</v>
      </c>
      <c r="Q351">
        <v>1040</v>
      </c>
      <c r="R351" s="190" t="s">
        <v>3402</v>
      </c>
    </row>
    <row r="352" spans="1:18">
      <c r="A352" s="182" t="str">
        <f t="shared" si="21"/>
        <v>CARRETAARAUCARIA 1040</v>
      </c>
      <c r="B352" s="208" t="s">
        <v>122</v>
      </c>
      <c r="C352" s="197" t="str">
        <f t="shared" si="22"/>
        <v>1040ARAUCARIA 5PL2SUZA</v>
      </c>
      <c r="D352" s="268" t="s">
        <v>764</v>
      </c>
      <c r="E352" s="190">
        <v>1040</v>
      </c>
      <c r="F352" s="191" t="s">
        <v>3241</v>
      </c>
      <c r="G352" s="200">
        <v>44643</v>
      </c>
      <c r="H352" s="204">
        <v>4538.3889399999998</v>
      </c>
      <c r="I352" s="204">
        <v>0</v>
      </c>
      <c r="J352" s="240">
        <v>12</v>
      </c>
      <c r="K352" s="241">
        <v>0</v>
      </c>
      <c r="L352" s="204">
        <v>34.200000000000003</v>
      </c>
      <c r="M352" s="244">
        <v>510</v>
      </c>
      <c r="N352" s="243">
        <v>171</v>
      </c>
      <c r="O352" s="269">
        <f t="shared" si="23"/>
        <v>4709.3889399999998</v>
      </c>
      <c r="P352" s="242">
        <f t="shared" si="24"/>
        <v>5351.5783409090909</v>
      </c>
      <c r="Q352">
        <v>1040</v>
      </c>
      <c r="R352" s="190" t="s">
        <v>3514</v>
      </c>
    </row>
    <row r="353" spans="1:18">
      <c r="A353" s="182" t="str">
        <f t="shared" si="21"/>
        <v>CARRETABARUERI   1040</v>
      </c>
      <c r="B353" s="208" t="s">
        <v>122</v>
      </c>
      <c r="C353" s="197" t="str">
        <f t="shared" si="22"/>
        <v>1040BARUERI   5PL2SUZA</v>
      </c>
      <c r="D353" s="268" t="s">
        <v>764</v>
      </c>
      <c r="E353" s="190">
        <v>1040</v>
      </c>
      <c r="F353" s="191" t="s">
        <v>3152</v>
      </c>
      <c r="G353" s="200">
        <v>44643</v>
      </c>
      <c r="H353" s="204">
        <v>1607.8715999999999</v>
      </c>
      <c r="I353" s="204">
        <v>0</v>
      </c>
      <c r="J353" s="240">
        <v>12</v>
      </c>
      <c r="K353" s="241">
        <v>350</v>
      </c>
      <c r="L353" s="204">
        <v>12</v>
      </c>
      <c r="M353" s="244">
        <v>82</v>
      </c>
      <c r="N353" s="243">
        <v>60</v>
      </c>
      <c r="O353" s="269">
        <f t="shared" si="23"/>
        <v>2017.8715999999999</v>
      </c>
      <c r="P353" s="242">
        <f t="shared" si="24"/>
        <v>2293.0359090909092</v>
      </c>
      <c r="Q353">
        <v>1040</v>
      </c>
      <c r="R353" s="190" t="s">
        <v>3403</v>
      </c>
    </row>
    <row r="354" spans="1:18">
      <c r="A354" s="182" t="str">
        <f t="shared" si="21"/>
        <v>CARRETACACHOEIRSU1040</v>
      </c>
      <c r="B354" s="208" t="s">
        <v>122</v>
      </c>
      <c r="C354" s="197" t="str">
        <f t="shared" si="22"/>
        <v>1040CACHOEIRSU5PL2SUZA</v>
      </c>
      <c r="D354" s="268" t="s">
        <v>764</v>
      </c>
      <c r="E354" s="190">
        <v>1040</v>
      </c>
      <c r="F354" s="191" t="s">
        <v>760</v>
      </c>
      <c r="G354" s="200">
        <v>44643</v>
      </c>
      <c r="H354" s="204">
        <v>11140.774899999999</v>
      </c>
      <c r="I354" s="204">
        <v>0</v>
      </c>
      <c r="J354" s="240">
        <v>12</v>
      </c>
      <c r="K354" s="241">
        <v>400</v>
      </c>
      <c r="L354" s="204">
        <v>56.5</v>
      </c>
      <c r="M354" s="244">
        <v>1379</v>
      </c>
      <c r="N354" s="243">
        <v>282.5</v>
      </c>
      <c r="O354" s="269">
        <f t="shared" si="23"/>
        <v>11823.274899999999</v>
      </c>
      <c r="P354" s="242">
        <f t="shared" si="24"/>
        <v>13435.539659090908</v>
      </c>
      <c r="Q354">
        <v>1040</v>
      </c>
      <c r="R354" s="190" t="s">
        <v>3534</v>
      </c>
    </row>
    <row r="355" spans="1:18">
      <c r="A355" s="182" t="str">
        <f t="shared" si="21"/>
        <v>CARRETACAJAMAR   1040</v>
      </c>
      <c r="B355" s="208" t="s">
        <v>122</v>
      </c>
      <c r="C355" s="197" t="str">
        <f t="shared" si="22"/>
        <v>1040CAJAMAR   5PL2SUZA</v>
      </c>
      <c r="D355" s="268" t="s">
        <v>764</v>
      </c>
      <c r="E355" s="190">
        <v>1040</v>
      </c>
      <c r="F355" s="191" t="s">
        <v>3156</v>
      </c>
      <c r="G355" s="200">
        <v>44643</v>
      </c>
      <c r="H355" s="204">
        <v>1618.1637760000001</v>
      </c>
      <c r="I355" s="204">
        <v>0</v>
      </c>
      <c r="J355" s="240">
        <v>12</v>
      </c>
      <c r="K355" s="241">
        <v>350</v>
      </c>
      <c r="L355" s="204">
        <v>16.899999999999999</v>
      </c>
      <c r="M355" s="244">
        <v>100</v>
      </c>
      <c r="N355" s="243">
        <v>84.5</v>
      </c>
      <c r="O355" s="269">
        <f t="shared" si="23"/>
        <v>2052.6637760000003</v>
      </c>
      <c r="P355" s="242">
        <f t="shared" si="24"/>
        <v>2332.5724727272732</v>
      </c>
      <c r="Q355">
        <v>1040</v>
      </c>
      <c r="R355" s="190" t="s">
        <v>3405</v>
      </c>
    </row>
    <row r="356" spans="1:18">
      <c r="A356" s="182" t="str">
        <f t="shared" si="21"/>
        <v>CARRETACAJATI    1040</v>
      </c>
      <c r="B356" s="208" t="s">
        <v>122</v>
      </c>
      <c r="C356" s="197" t="str">
        <f t="shared" si="22"/>
        <v>1040CAJATI    5PL2SUZA</v>
      </c>
      <c r="D356" s="268" t="s">
        <v>764</v>
      </c>
      <c r="E356" s="190">
        <v>1040</v>
      </c>
      <c r="F356" s="191" t="s">
        <v>3263</v>
      </c>
      <c r="G356" s="200">
        <v>44643</v>
      </c>
      <c r="H356" s="204">
        <v>2897.0677679999999</v>
      </c>
      <c r="I356" s="204">
        <v>0</v>
      </c>
      <c r="J356" s="240">
        <v>12</v>
      </c>
      <c r="K356" s="241">
        <v>350</v>
      </c>
      <c r="L356" s="204">
        <v>27.6</v>
      </c>
      <c r="M356" s="244">
        <v>291</v>
      </c>
      <c r="N356" s="243">
        <v>138</v>
      </c>
      <c r="O356" s="269">
        <f t="shared" si="23"/>
        <v>3385.0677679999999</v>
      </c>
      <c r="P356" s="242">
        <f t="shared" si="24"/>
        <v>3846.6679181818181</v>
      </c>
      <c r="Q356">
        <v>1040</v>
      </c>
      <c r="R356" s="190" t="s">
        <v>3515</v>
      </c>
    </row>
    <row r="357" spans="1:18">
      <c r="A357" s="182" t="str">
        <f t="shared" si="21"/>
        <v>CARRETACAMBE     1040</v>
      </c>
      <c r="B357" s="208" t="s">
        <v>122</v>
      </c>
      <c r="C357" s="197" t="str">
        <f t="shared" si="22"/>
        <v>1040CAMBE     5PL2SUZA</v>
      </c>
      <c r="D357" s="268" t="s">
        <v>764</v>
      </c>
      <c r="E357" s="190">
        <v>1040</v>
      </c>
      <c r="F357" s="191" t="s">
        <v>3157</v>
      </c>
      <c r="G357" s="200">
        <v>44643</v>
      </c>
      <c r="H357" s="204">
        <v>5235.6164479999998</v>
      </c>
      <c r="I357" s="204">
        <v>0</v>
      </c>
      <c r="J357" s="240">
        <v>12</v>
      </c>
      <c r="K357" s="241">
        <v>350</v>
      </c>
      <c r="L357" s="204">
        <v>113</v>
      </c>
      <c r="M357" s="244">
        <v>570</v>
      </c>
      <c r="N357" s="243">
        <v>565</v>
      </c>
      <c r="O357" s="269">
        <f t="shared" si="23"/>
        <v>6150.6164479999998</v>
      </c>
      <c r="P357" s="242">
        <f t="shared" si="24"/>
        <v>6989.3368727272727</v>
      </c>
      <c r="Q357">
        <v>1040</v>
      </c>
      <c r="R357" s="190" t="s">
        <v>3406</v>
      </c>
    </row>
    <row r="358" spans="1:18">
      <c r="A358" s="182" t="str">
        <f t="shared" si="21"/>
        <v>CARRETACAMBIRA   1040</v>
      </c>
      <c r="B358" s="208" t="s">
        <v>122</v>
      </c>
      <c r="C358" s="197" t="str">
        <f t="shared" si="22"/>
        <v>1040CAMBIRA   5PL2SUZA</v>
      </c>
      <c r="D358" s="268" t="s">
        <v>764</v>
      </c>
      <c r="E358" s="190">
        <v>1040</v>
      </c>
      <c r="F358" s="191" t="s">
        <v>3158</v>
      </c>
      <c r="G358" s="200">
        <v>44643</v>
      </c>
      <c r="H358" s="204">
        <v>5868.9448240000002</v>
      </c>
      <c r="I358" s="204">
        <v>0</v>
      </c>
      <c r="J358" s="240">
        <v>12</v>
      </c>
      <c r="K358" s="241">
        <v>350</v>
      </c>
      <c r="L358" s="204">
        <v>107.5</v>
      </c>
      <c r="M358" s="244">
        <v>680</v>
      </c>
      <c r="N358" s="243">
        <v>537.5</v>
      </c>
      <c r="O358" s="269">
        <f t="shared" si="23"/>
        <v>6756.4448240000002</v>
      </c>
      <c r="P358" s="242">
        <f t="shared" si="24"/>
        <v>7677.7782090909095</v>
      </c>
      <c r="Q358">
        <v>1040</v>
      </c>
      <c r="R358" s="190" t="s">
        <v>3407</v>
      </c>
    </row>
    <row r="359" spans="1:18">
      <c r="A359" s="182" t="str">
        <f t="shared" si="21"/>
        <v>CARRETACATANDUVA 1040</v>
      </c>
      <c r="B359" s="208" t="s">
        <v>122</v>
      </c>
      <c r="C359" s="197" t="str">
        <f t="shared" si="22"/>
        <v>1040CATANDUVA 5PL2SUZA</v>
      </c>
      <c r="D359" s="268" t="s">
        <v>764</v>
      </c>
      <c r="E359" s="190">
        <v>1040</v>
      </c>
      <c r="F359" s="191" t="s">
        <v>3160</v>
      </c>
      <c r="G359" s="200">
        <v>44643</v>
      </c>
      <c r="H359" s="204">
        <v>3898.2515479999997</v>
      </c>
      <c r="I359" s="204">
        <v>0</v>
      </c>
      <c r="J359" s="240">
        <v>12</v>
      </c>
      <c r="K359" s="241">
        <v>350</v>
      </c>
      <c r="L359" s="204">
        <v>89.7</v>
      </c>
      <c r="M359" s="244">
        <v>440</v>
      </c>
      <c r="N359" s="243">
        <v>448.5</v>
      </c>
      <c r="O359" s="269">
        <f t="shared" si="23"/>
        <v>4696.7515480000002</v>
      </c>
      <c r="P359" s="242">
        <f t="shared" si="24"/>
        <v>5337.2176681818182</v>
      </c>
      <c r="Q359">
        <v>1040</v>
      </c>
      <c r="R359" s="190" t="s">
        <v>3413</v>
      </c>
    </row>
    <row r="360" spans="1:18">
      <c r="A360" s="182" t="str">
        <f t="shared" si="21"/>
        <v>CARRETACOLINA    1040</v>
      </c>
      <c r="B360" s="208" t="s">
        <v>122</v>
      </c>
      <c r="C360" s="197" t="str">
        <f t="shared" si="22"/>
        <v>1040COLINA    5PL2SUZA</v>
      </c>
      <c r="D360" s="268" t="s">
        <v>764</v>
      </c>
      <c r="E360" s="190">
        <v>1040</v>
      </c>
      <c r="F360" s="191" t="s">
        <v>3166</v>
      </c>
      <c r="G360" s="200">
        <v>44643</v>
      </c>
      <c r="H360" s="204">
        <v>8251.471207999999</v>
      </c>
      <c r="I360" s="204">
        <v>0</v>
      </c>
      <c r="J360" s="240">
        <v>12</v>
      </c>
      <c r="K360" s="241">
        <v>350</v>
      </c>
      <c r="L360" s="204">
        <v>95.8</v>
      </c>
      <c r="M360" s="244">
        <v>466</v>
      </c>
      <c r="N360" s="243">
        <v>479</v>
      </c>
      <c r="O360" s="269">
        <f t="shared" si="23"/>
        <v>9080.471207999999</v>
      </c>
      <c r="P360" s="242">
        <f t="shared" si="24"/>
        <v>10318.717281818181</v>
      </c>
      <c r="Q360">
        <v>1040</v>
      </c>
      <c r="R360" s="190" t="s">
        <v>3417</v>
      </c>
    </row>
    <row r="361" spans="1:18">
      <c r="A361" s="182" t="str">
        <f t="shared" si="21"/>
        <v>CARRETACOTIA     1040</v>
      </c>
      <c r="B361" s="208" t="s">
        <v>122</v>
      </c>
      <c r="C361" s="197" t="str">
        <f t="shared" si="22"/>
        <v>1040COTIA     5PL2SUZA</v>
      </c>
      <c r="D361" s="268" t="s">
        <v>764</v>
      </c>
      <c r="E361" s="190">
        <v>1040</v>
      </c>
      <c r="F361" s="191" t="s">
        <v>3167</v>
      </c>
      <c r="G361" s="200">
        <v>44643</v>
      </c>
      <c r="H361" s="204">
        <v>1618.1637760000001</v>
      </c>
      <c r="I361" s="204">
        <v>0</v>
      </c>
      <c r="J361" s="240">
        <v>12</v>
      </c>
      <c r="K361" s="241">
        <v>350</v>
      </c>
      <c r="L361" s="204">
        <v>12</v>
      </c>
      <c r="M361" s="244">
        <v>100</v>
      </c>
      <c r="N361" s="243">
        <v>60</v>
      </c>
      <c r="O361" s="269">
        <f t="shared" si="23"/>
        <v>2028.1637760000001</v>
      </c>
      <c r="P361" s="242">
        <f t="shared" si="24"/>
        <v>2304.7315636363637</v>
      </c>
      <c r="Q361">
        <v>1040</v>
      </c>
      <c r="R361" s="190" t="s">
        <v>3419</v>
      </c>
    </row>
    <row r="362" spans="1:18">
      <c r="A362" s="182" t="str">
        <f t="shared" si="21"/>
        <v>CARRETACURITIBA  1040</v>
      </c>
      <c r="B362" s="208" t="s">
        <v>122</v>
      </c>
      <c r="C362" s="197" t="str">
        <f t="shared" si="22"/>
        <v>1040CURITIBA  5PL2SUZA</v>
      </c>
      <c r="D362" s="268" t="s">
        <v>764</v>
      </c>
      <c r="E362" s="190">
        <v>1040</v>
      </c>
      <c r="F362" s="191" t="s">
        <v>3169</v>
      </c>
      <c r="G362" s="200">
        <v>44643</v>
      </c>
      <c r="H362" s="204">
        <v>4348.9275079999998</v>
      </c>
      <c r="I362" s="204">
        <v>0</v>
      </c>
      <c r="J362" s="240">
        <v>12</v>
      </c>
      <c r="K362" s="241">
        <v>300</v>
      </c>
      <c r="L362" s="204">
        <v>34.200000000000003</v>
      </c>
      <c r="M362" s="244">
        <v>490</v>
      </c>
      <c r="N362" s="243">
        <v>171</v>
      </c>
      <c r="O362" s="269">
        <f t="shared" si="23"/>
        <v>4819.9275079999998</v>
      </c>
      <c r="P362" s="242">
        <f t="shared" si="24"/>
        <v>5477.1903499999999</v>
      </c>
      <c r="Q362">
        <v>1040</v>
      </c>
      <c r="R362" s="190" t="s">
        <v>3421</v>
      </c>
    </row>
    <row r="363" spans="1:18">
      <c r="A363" s="182" t="str">
        <f t="shared" si="21"/>
        <v>CARRETAF.DA ROCHA1040</v>
      </c>
      <c r="B363" s="208" t="s">
        <v>122</v>
      </c>
      <c r="C363" s="197" t="str">
        <f t="shared" si="22"/>
        <v>1040F.DA ROCHA5PL2SUZA</v>
      </c>
      <c r="D363" s="268" t="s">
        <v>764</v>
      </c>
      <c r="E363" s="190">
        <v>1040</v>
      </c>
      <c r="F363" s="191" t="s">
        <v>781</v>
      </c>
      <c r="G363" s="200">
        <v>44643</v>
      </c>
      <c r="H363" s="204">
        <v>1618.1637760000001</v>
      </c>
      <c r="I363" s="204">
        <v>0</v>
      </c>
      <c r="J363" s="240">
        <v>12</v>
      </c>
      <c r="K363" s="241">
        <v>350</v>
      </c>
      <c r="L363" s="204">
        <v>17.7</v>
      </c>
      <c r="M363" s="244">
        <v>80</v>
      </c>
      <c r="N363" s="243">
        <v>88.5</v>
      </c>
      <c r="O363" s="269">
        <f t="shared" si="23"/>
        <v>2056.6637760000003</v>
      </c>
      <c r="P363" s="242">
        <f t="shared" si="24"/>
        <v>2337.1179272727277</v>
      </c>
      <c r="Q363">
        <v>1040</v>
      </c>
      <c r="R363" s="190" t="s">
        <v>3529</v>
      </c>
    </row>
    <row r="364" spans="1:18">
      <c r="A364" s="182" t="str">
        <f t="shared" si="21"/>
        <v>CARRETAGUARUJA   1040</v>
      </c>
      <c r="B364" s="208" t="s">
        <v>122</v>
      </c>
      <c r="C364" s="197" t="str">
        <f t="shared" si="22"/>
        <v>1040GUARUJA   5PL2SUZA</v>
      </c>
      <c r="D364" s="268" t="s">
        <v>764</v>
      </c>
      <c r="E364" s="190">
        <v>1040</v>
      </c>
      <c r="F364" s="191" t="s">
        <v>3175</v>
      </c>
      <c r="G364" s="200">
        <v>44643</v>
      </c>
      <c r="H364" s="204">
        <v>1840.052304</v>
      </c>
      <c r="I364" s="204">
        <v>0</v>
      </c>
      <c r="J364" s="240">
        <v>12</v>
      </c>
      <c r="K364" s="241">
        <v>350</v>
      </c>
      <c r="L364" s="204">
        <v>37</v>
      </c>
      <c r="M364" s="244">
        <v>160</v>
      </c>
      <c r="N364" s="243">
        <v>185</v>
      </c>
      <c r="O364" s="269">
        <f t="shared" si="23"/>
        <v>2375.0523039999998</v>
      </c>
      <c r="P364" s="242">
        <f t="shared" si="24"/>
        <v>2698.9230727272725</v>
      </c>
      <c r="Q364">
        <v>1040</v>
      </c>
      <c r="R364" s="190" t="s">
        <v>3442</v>
      </c>
    </row>
    <row r="365" spans="1:18">
      <c r="A365" s="182" t="str">
        <f t="shared" si="21"/>
        <v>CARRETAGUARULHOS 1040</v>
      </c>
      <c r="B365" s="208" t="s">
        <v>122</v>
      </c>
      <c r="C365" s="197" t="str">
        <f t="shared" si="22"/>
        <v>1040GUARULHOS 5PL2SUZA</v>
      </c>
      <c r="D365" s="268" t="s">
        <v>764</v>
      </c>
      <c r="E365" s="190">
        <v>1040</v>
      </c>
      <c r="F365" s="191" t="s">
        <v>2791</v>
      </c>
      <c r="G365" s="200">
        <v>44643</v>
      </c>
      <c r="H365" s="204">
        <v>1144.802332</v>
      </c>
      <c r="I365" s="204">
        <v>0</v>
      </c>
      <c r="J365" s="240">
        <v>12</v>
      </c>
      <c r="K365" s="241">
        <v>528</v>
      </c>
      <c r="L365" s="204">
        <v>2.9</v>
      </c>
      <c r="M365" s="244">
        <v>50</v>
      </c>
      <c r="N365" s="243">
        <v>14.5</v>
      </c>
      <c r="O365" s="269">
        <f t="shared" si="23"/>
        <v>1687.302332</v>
      </c>
      <c r="P365" s="242">
        <f t="shared" si="24"/>
        <v>1917.3890136363636</v>
      </c>
      <c r="Q365">
        <v>1040</v>
      </c>
      <c r="R365" s="190" t="s">
        <v>3428</v>
      </c>
    </row>
    <row r="366" spans="1:18">
      <c r="A366" s="182" t="str">
        <f t="shared" si="21"/>
        <v>CARRETAINDAIATUBA1040</v>
      </c>
      <c r="B366" s="208" t="s">
        <v>122</v>
      </c>
      <c r="C366" s="197" t="str">
        <f t="shared" si="22"/>
        <v>1040INDAIATUBA5PL2SUZA</v>
      </c>
      <c r="D366" s="157" t="s">
        <v>764</v>
      </c>
      <c r="E366" s="190">
        <v>1040</v>
      </c>
      <c r="F366" s="190" t="s">
        <v>74</v>
      </c>
      <c r="G366" s="211">
        <v>44643</v>
      </c>
      <c r="H366" s="204">
        <v>2189.6267359999997</v>
      </c>
      <c r="I366" s="193">
        <v>0</v>
      </c>
      <c r="J366" s="240">
        <v>12</v>
      </c>
      <c r="K366" s="193">
        <v>350</v>
      </c>
      <c r="L366" s="193">
        <v>43.4</v>
      </c>
      <c r="M366" s="212">
        <v>160</v>
      </c>
      <c r="N366" s="243">
        <v>217</v>
      </c>
      <c r="O366" s="269">
        <f t="shared" si="23"/>
        <v>2756.6267359999997</v>
      </c>
      <c r="P366" s="242">
        <f t="shared" si="24"/>
        <v>3132.5303818181815</v>
      </c>
      <c r="Q366">
        <v>1040</v>
      </c>
      <c r="R366" s="190" t="s">
        <v>3430</v>
      </c>
    </row>
    <row r="367" spans="1:18">
      <c r="A367" s="182" t="str">
        <f t="shared" si="21"/>
        <v>CARRETAIPERO     1040</v>
      </c>
      <c r="B367" s="208" t="s">
        <v>122</v>
      </c>
      <c r="C367" s="197" t="str">
        <f t="shared" si="22"/>
        <v>1040IPERO     5PL2SUZA</v>
      </c>
      <c r="D367" s="268" t="s">
        <v>764</v>
      </c>
      <c r="E367" s="190">
        <v>1040</v>
      </c>
      <c r="F367" s="191" t="s">
        <v>3177</v>
      </c>
      <c r="G367" s="200">
        <v>44643</v>
      </c>
      <c r="H367" s="204">
        <v>1992.0641479999999</v>
      </c>
      <c r="I367" s="204">
        <v>0</v>
      </c>
      <c r="J367" s="240">
        <v>12</v>
      </c>
      <c r="K367" s="241">
        <v>350</v>
      </c>
      <c r="L367" s="204">
        <v>32.6</v>
      </c>
      <c r="M367" s="244">
        <v>180</v>
      </c>
      <c r="N367" s="243">
        <v>163</v>
      </c>
      <c r="O367" s="269">
        <f t="shared" si="23"/>
        <v>2505.0641479999999</v>
      </c>
      <c r="P367" s="242">
        <f t="shared" si="24"/>
        <v>2846.6638045454542</v>
      </c>
      <c r="Q367">
        <v>1040</v>
      </c>
      <c r="R367" s="190" t="s">
        <v>3440</v>
      </c>
    </row>
    <row r="368" spans="1:18">
      <c r="A368" s="182" t="str">
        <f t="shared" si="21"/>
        <v>CARRETAITATIBA   1040</v>
      </c>
      <c r="B368" s="208" t="s">
        <v>122</v>
      </c>
      <c r="C368" s="197" t="str">
        <f t="shared" si="22"/>
        <v>1040ITATIBA   5PL2SUZA</v>
      </c>
      <c r="D368" s="268" t="s">
        <v>764</v>
      </c>
      <c r="E368" s="190">
        <v>1040</v>
      </c>
      <c r="F368" s="191" t="s">
        <v>3179</v>
      </c>
      <c r="G368" s="200">
        <v>44643</v>
      </c>
      <c r="H368" s="204">
        <v>2083.2892319999996</v>
      </c>
      <c r="I368" s="204">
        <v>0</v>
      </c>
      <c r="J368" s="240">
        <v>12</v>
      </c>
      <c r="K368" s="241">
        <v>350</v>
      </c>
      <c r="L368" s="204">
        <v>21.7</v>
      </c>
      <c r="M368" s="244">
        <v>140</v>
      </c>
      <c r="N368" s="243">
        <v>108.5</v>
      </c>
      <c r="O368" s="269">
        <f t="shared" si="23"/>
        <v>2541.7892319999996</v>
      </c>
      <c r="P368" s="242">
        <f t="shared" si="24"/>
        <v>2888.3968545454541</v>
      </c>
      <c r="Q368">
        <v>1040</v>
      </c>
      <c r="R368" s="190" t="s">
        <v>3433</v>
      </c>
    </row>
    <row r="369" spans="1:18">
      <c r="A369" s="182" t="str">
        <f t="shared" si="21"/>
        <v>CARRETAITATIBA   1040</v>
      </c>
      <c r="B369" s="208" t="s">
        <v>122</v>
      </c>
      <c r="C369" s="197" t="str">
        <f t="shared" si="22"/>
        <v>1040ITATIBA   5PL2SUZA-Rhodia</v>
      </c>
      <c r="D369" s="268" t="s">
        <v>2953</v>
      </c>
      <c r="E369" s="190">
        <v>1040</v>
      </c>
      <c r="F369" s="191" t="s">
        <v>3179</v>
      </c>
      <c r="G369" s="200">
        <v>44643</v>
      </c>
      <c r="H369" s="204">
        <v>2083.2892319999996</v>
      </c>
      <c r="I369" s="204">
        <v>0</v>
      </c>
      <c r="J369" s="240">
        <v>12</v>
      </c>
      <c r="K369" s="241">
        <v>525</v>
      </c>
      <c r="L369" s="204">
        <v>21.7</v>
      </c>
      <c r="M369" s="244">
        <v>140</v>
      </c>
      <c r="N369" s="243">
        <v>108.5</v>
      </c>
      <c r="O369" s="269">
        <f t="shared" si="23"/>
        <v>2716.7892319999996</v>
      </c>
      <c r="P369" s="242">
        <f t="shared" si="24"/>
        <v>3087.2604909090905</v>
      </c>
      <c r="Q369">
        <v>1040</v>
      </c>
      <c r="R369" s="190" t="s">
        <v>3433</v>
      </c>
    </row>
    <row r="370" spans="1:18">
      <c r="A370" s="182" t="str">
        <f t="shared" si="21"/>
        <v>CARRETAJACAREI   1040</v>
      </c>
      <c r="B370" s="208" t="s">
        <v>122</v>
      </c>
      <c r="C370" s="197" t="str">
        <f t="shared" si="22"/>
        <v>1040JACAREI   5PL2SUZA</v>
      </c>
      <c r="D370" s="268" t="s">
        <v>764</v>
      </c>
      <c r="E370" s="190">
        <v>1040</v>
      </c>
      <c r="F370" s="191" t="s">
        <v>3181</v>
      </c>
      <c r="G370" s="200">
        <v>44643</v>
      </c>
      <c r="H370" s="204">
        <v>1286.2972799999998</v>
      </c>
      <c r="I370" s="204">
        <v>0</v>
      </c>
      <c r="J370" s="240">
        <v>12</v>
      </c>
      <c r="K370" s="241">
        <v>350</v>
      </c>
      <c r="L370" s="204">
        <v>13.1</v>
      </c>
      <c r="M370" s="244">
        <v>54</v>
      </c>
      <c r="N370" s="243">
        <v>65.5</v>
      </c>
      <c r="O370" s="269">
        <f t="shared" si="23"/>
        <v>1701.7972799999998</v>
      </c>
      <c r="P370" s="242">
        <f t="shared" si="24"/>
        <v>1933.8605454545452</v>
      </c>
      <c r="Q370">
        <v>1040</v>
      </c>
      <c r="R370" s="190" t="s">
        <v>3435</v>
      </c>
    </row>
    <row r="371" spans="1:18">
      <c r="A371" s="182" t="str">
        <f t="shared" si="21"/>
        <v>CARRETAJAGUARIUNA1040</v>
      </c>
      <c r="B371" s="208" t="s">
        <v>122</v>
      </c>
      <c r="C371" s="197" t="str">
        <f t="shared" si="22"/>
        <v>1040JAGUARIUNA5PL2SUZA</v>
      </c>
      <c r="D371" s="268" t="s">
        <v>764</v>
      </c>
      <c r="E371" s="190">
        <v>1040</v>
      </c>
      <c r="F371" s="191" t="s">
        <v>72</v>
      </c>
      <c r="G371" s="200">
        <v>44643</v>
      </c>
      <c r="H371" s="204">
        <v>2439.5827919999997</v>
      </c>
      <c r="I371" s="204">
        <v>0</v>
      </c>
      <c r="J371" s="240">
        <v>12</v>
      </c>
      <c r="K371" s="241">
        <v>350</v>
      </c>
      <c r="L371" s="204">
        <v>42</v>
      </c>
      <c r="M371" s="244">
        <v>180</v>
      </c>
      <c r="N371" s="243">
        <v>210</v>
      </c>
      <c r="O371" s="269">
        <f t="shared" si="23"/>
        <v>2999.5827919999997</v>
      </c>
      <c r="P371" s="242">
        <f t="shared" si="24"/>
        <v>3408.6168090909086</v>
      </c>
      <c r="Q371">
        <v>1040</v>
      </c>
      <c r="R371" s="190" t="s">
        <v>3436</v>
      </c>
    </row>
    <row r="372" spans="1:18">
      <c r="A372" s="182" t="str">
        <f t="shared" si="21"/>
        <v>CARRETAJAGUARIUNA1040</v>
      </c>
      <c r="B372" s="208" t="s">
        <v>122</v>
      </c>
      <c r="C372" s="197" t="str">
        <f t="shared" si="22"/>
        <v>1040JAGUARIUNA5PL2TRANS</v>
      </c>
      <c r="D372" s="268" t="s">
        <v>3264</v>
      </c>
      <c r="E372" s="190">
        <v>1040</v>
      </c>
      <c r="F372" s="191" t="s">
        <v>72</v>
      </c>
      <c r="G372" s="200">
        <v>44643</v>
      </c>
      <c r="H372" s="204">
        <v>2325.8519999999999</v>
      </c>
      <c r="I372" s="204">
        <v>0.1</v>
      </c>
      <c r="J372" s="240">
        <v>12</v>
      </c>
      <c r="K372" s="241"/>
      <c r="L372" s="204">
        <v>38.6</v>
      </c>
      <c r="M372" s="244">
        <v>180</v>
      </c>
      <c r="N372" s="243">
        <v>193</v>
      </c>
      <c r="O372" s="269">
        <f t="shared" si="23"/>
        <v>2518.9519999999998</v>
      </c>
      <c r="P372" s="242">
        <f t="shared" si="24"/>
        <v>2862.4454545454541</v>
      </c>
      <c r="Q372">
        <v>1040</v>
      </c>
      <c r="R372" s="190" t="s">
        <v>3436</v>
      </c>
    </row>
    <row r="373" spans="1:18">
      <c r="A373" s="182" t="str">
        <f t="shared" si="21"/>
        <v>CARRETAJAR.DO SUL1040</v>
      </c>
      <c r="B373" s="208" t="s">
        <v>122</v>
      </c>
      <c r="C373" s="197" t="str">
        <f t="shared" si="22"/>
        <v>1040JAR.DO SUL5PL2SUZA</v>
      </c>
      <c r="D373" s="268" t="s">
        <v>764</v>
      </c>
      <c r="E373" s="190">
        <v>1040</v>
      </c>
      <c r="F373" s="191" t="s">
        <v>196</v>
      </c>
      <c r="G373" s="200">
        <v>44643</v>
      </c>
      <c r="H373" s="204">
        <v>5277.8301000000001</v>
      </c>
      <c r="I373" s="204">
        <v>0</v>
      </c>
      <c r="J373" s="240">
        <v>12</v>
      </c>
      <c r="K373" s="241">
        <v>500</v>
      </c>
      <c r="L373" s="204">
        <v>42</v>
      </c>
      <c r="M373" s="244">
        <v>748</v>
      </c>
      <c r="N373" s="243">
        <v>210</v>
      </c>
      <c r="O373" s="269">
        <f t="shared" si="23"/>
        <v>5987.8301000000001</v>
      </c>
      <c r="P373" s="242">
        <f t="shared" si="24"/>
        <v>6804.3523863636365</v>
      </c>
      <c r="Q373">
        <v>1040</v>
      </c>
      <c r="R373" s="190" t="s">
        <v>3535</v>
      </c>
    </row>
    <row r="374" spans="1:18">
      <c r="A374" s="182" t="str">
        <f t="shared" si="21"/>
        <v>CARRETAJARINU    1040</v>
      </c>
      <c r="B374" s="208" t="s">
        <v>122</v>
      </c>
      <c r="C374" s="197" t="str">
        <f t="shared" si="22"/>
        <v>1040JARINU    5PL2SUZA</v>
      </c>
      <c r="D374" s="268" t="s">
        <v>764</v>
      </c>
      <c r="E374" s="190">
        <v>1040</v>
      </c>
      <c r="F374" s="191" t="s">
        <v>3184</v>
      </c>
      <c r="G374" s="200">
        <v>44643</v>
      </c>
      <c r="H374" s="204">
        <v>1607.8715999999999</v>
      </c>
      <c r="I374" s="204">
        <v>0</v>
      </c>
      <c r="J374" s="240">
        <v>12</v>
      </c>
      <c r="K374" s="241">
        <v>350</v>
      </c>
      <c r="L374" s="204">
        <v>11.2</v>
      </c>
      <c r="M374" s="244">
        <v>120</v>
      </c>
      <c r="N374" s="243">
        <v>56</v>
      </c>
      <c r="O374" s="269">
        <f t="shared" si="23"/>
        <v>2013.8715999999999</v>
      </c>
      <c r="P374" s="242">
        <f t="shared" si="24"/>
        <v>2288.4904545454547</v>
      </c>
      <c r="Q374">
        <v>1040</v>
      </c>
      <c r="R374" s="190" t="s">
        <v>3439</v>
      </c>
    </row>
    <row r="375" spans="1:18">
      <c r="A375" s="182" t="str">
        <f t="shared" si="21"/>
        <v>CARRETAJOINVILLE 1040</v>
      </c>
      <c r="B375" s="208" t="s">
        <v>122</v>
      </c>
      <c r="C375" s="197" t="str">
        <f t="shared" si="22"/>
        <v>1040JOINVILLE 5PL2SUZA</v>
      </c>
      <c r="D375" s="268" t="s">
        <v>764</v>
      </c>
      <c r="E375" s="190">
        <v>1040</v>
      </c>
      <c r="F375" s="191" t="s">
        <v>3266</v>
      </c>
      <c r="G375" s="200">
        <v>44643</v>
      </c>
      <c r="H375" s="204">
        <v>4977.592944</v>
      </c>
      <c r="I375" s="204">
        <v>0</v>
      </c>
      <c r="J375" s="240">
        <v>12</v>
      </c>
      <c r="K375" s="241">
        <v>500</v>
      </c>
      <c r="L375" s="204">
        <v>42</v>
      </c>
      <c r="M375" s="244">
        <v>600</v>
      </c>
      <c r="N375" s="243">
        <v>210</v>
      </c>
      <c r="O375" s="269">
        <f t="shared" si="23"/>
        <v>5687.592944</v>
      </c>
      <c r="P375" s="242">
        <f t="shared" si="24"/>
        <v>6463.1737999999996</v>
      </c>
      <c r="Q375">
        <v>1040</v>
      </c>
      <c r="R375" s="190" t="s">
        <v>3516</v>
      </c>
    </row>
    <row r="376" spans="1:18">
      <c r="A376" s="182" t="str">
        <f t="shared" si="21"/>
        <v>CARRETAJOINVILLE 1040</v>
      </c>
      <c r="B376" s="208" t="s">
        <v>122</v>
      </c>
      <c r="C376" s="197" t="str">
        <f t="shared" si="22"/>
        <v>1040JOINVILLE 5PL2ANDRES</v>
      </c>
      <c r="D376" s="268" t="s">
        <v>3267</v>
      </c>
      <c r="E376" s="190">
        <v>1040</v>
      </c>
      <c r="F376" s="191" t="s">
        <v>3266</v>
      </c>
      <c r="G376" s="200">
        <v>44643</v>
      </c>
      <c r="H376" s="204">
        <v>4709.6817600000004</v>
      </c>
      <c r="I376" s="204">
        <v>0</v>
      </c>
      <c r="J376" s="240">
        <v>12</v>
      </c>
      <c r="K376" s="241">
        <v>0</v>
      </c>
      <c r="L376" s="204">
        <v>43.68</v>
      </c>
      <c r="M376" s="244">
        <v>600</v>
      </c>
      <c r="N376" s="243">
        <v>218.4</v>
      </c>
      <c r="O376" s="269">
        <f t="shared" si="23"/>
        <v>4928.08176</v>
      </c>
      <c r="P376" s="242">
        <f t="shared" si="24"/>
        <v>5600.0929090909094</v>
      </c>
      <c r="Q376">
        <v>1040</v>
      </c>
      <c r="R376" s="190" t="s">
        <v>3516</v>
      </c>
    </row>
    <row r="377" spans="1:18">
      <c r="A377" s="182" t="str">
        <f t="shared" si="21"/>
        <v>CARRETAJÒSE BONIFACIO1040</v>
      </c>
      <c r="B377" s="208" t="s">
        <v>122</v>
      </c>
      <c r="C377" s="197" t="str">
        <f t="shared" si="22"/>
        <v>1040JÒSE BONIFACIO5PL2SUZA</v>
      </c>
      <c r="D377" s="268" t="s">
        <v>764</v>
      </c>
      <c r="E377" s="190">
        <v>1040</v>
      </c>
      <c r="F377" s="191" t="s">
        <v>3268</v>
      </c>
      <c r="G377" s="200">
        <v>44643</v>
      </c>
      <c r="H377" s="204">
        <v>4538.3889399999998</v>
      </c>
      <c r="I377" s="204">
        <v>0</v>
      </c>
      <c r="J377" s="240">
        <v>12</v>
      </c>
      <c r="K377" s="241">
        <v>350</v>
      </c>
      <c r="L377" s="204">
        <v>115</v>
      </c>
      <c r="M377" s="244">
        <v>530</v>
      </c>
      <c r="N377" s="243">
        <v>575</v>
      </c>
      <c r="O377" s="269">
        <f t="shared" si="23"/>
        <v>5463.3889399999998</v>
      </c>
      <c r="P377" s="242">
        <f t="shared" si="24"/>
        <v>6208.3965227272729</v>
      </c>
      <c r="Q377">
        <v>1040</v>
      </c>
      <c r="R377" s="190" t="s">
        <v>3539</v>
      </c>
    </row>
    <row r="378" spans="1:18">
      <c r="A378" s="182" t="str">
        <f t="shared" si="21"/>
        <v>CARRETALONDRINA  1040</v>
      </c>
      <c r="B378" s="208" t="s">
        <v>122</v>
      </c>
      <c r="C378" s="197" t="str">
        <f t="shared" si="22"/>
        <v xml:space="preserve">1040LONDRINA  5PL2SUZA    </v>
      </c>
      <c r="D378" s="268" t="s">
        <v>2950</v>
      </c>
      <c r="E378" s="190">
        <v>1040</v>
      </c>
      <c r="F378" s="191" t="s">
        <v>3262</v>
      </c>
      <c r="G378" s="200">
        <v>44643</v>
      </c>
      <c r="H378" s="204">
        <v>5080.8742560000001</v>
      </c>
      <c r="I378" s="204">
        <v>0</v>
      </c>
      <c r="J378" s="240">
        <v>12</v>
      </c>
      <c r="K378" s="241">
        <v>350</v>
      </c>
      <c r="L378" s="204">
        <v>122.4</v>
      </c>
      <c r="M378" s="244">
        <v>603</v>
      </c>
      <c r="N378" s="243">
        <v>612</v>
      </c>
      <c r="O378" s="269">
        <f t="shared" si="23"/>
        <v>6042.8742560000001</v>
      </c>
      <c r="P378" s="242">
        <f t="shared" si="24"/>
        <v>6866.902563636364</v>
      </c>
      <c r="Q378">
        <v>1040</v>
      </c>
      <c r="R378" s="190" t="s">
        <v>3513</v>
      </c>
    </row>
    <row r="379" spans="1:18">
      <c r="A379" s="182" t="str">
        <f t="shared" si="21"/>
        <v>CARRETAMAUA      1040</v>
      </c>
      <c r="B379" s="208" t="s">
        <v>122</v>
      </c>
      <c r="C379" s="197" t="str">
        <f t="shared" si="22"/>
        <v>1040MAUA      5PL2SUZA</v>
      </c>
      <c r="D379" s="268" t="s">
        <v>764</v>
      </c>
      <c r="E379" s="190">
        <v>1040</v>
      </c>
      <c r="F379" s="191" t="s">
        <v>3191</v>
      </c>
      <c r="G379" s="200">
        <v>44643</v>
      </c>
      <c r="H379" s="204">
        <v>919.95873599999993</v>
      </c>
      <c r="I379" s="204">
        <v>0</v>
      </c>
      <c r="J379" s="240">
        <v>12</v>
      </c>
      <c r="K379" s="241">
        <v>350</v>
      </c>
      <c r="L379" s="204">
        <v>0</v>
      </c>
      <c r="M379" s="244">
        <v>80</v>
      </c>
      <c r="N379" s="243">
        <v>0</v>
      </c>
      <c r="O379" s="269">
        <f t="shared" si="23"/>
        <v>1269.958736</v>
      </c>
      <c r="P379" s="242">
        <f t="shared" si="24"/>
        <v>1443.1349272727273</v>
      </c>
      <c r="Q379">
        <v>1040</v>
      </c>
      <c r="R379" s="190" t="s">
        <v>3452</v>
      </c>
    </row>
    <row r="380" spans="1:18">
      <c r="A380" s="182" t="str">
        <f t="shared" si="21"/>
        <v>CARRETAMINEIROS TIETE  1040</v>
      </c>
      <c r="B380" s="208" t="s">
        <v>122</v>
      </c>
      <c r="C380" s="197" t="str">
        <f t="shared" si="22"/>
        <v>1040MINEIROS TIETE  5PL2SUZA</v>
      </c>
      <c r="D380" s="268" t="s">
        <v>764</v>
      </c>
      <c r="E380" s="190">
        <v>1040</v>
      </c>
      <c r="F380" s="191" t="s">
        <v>3253</v>
      </c>
      <c r="G380" s="200">
        <v>44643</v>
      </c>
      <c r="H380" s="204">
        <v>2730.348</v>
      </c>
      <c r="I380" s="204">
        <v>0</v>
      </c>
      <c r="J380" s="240">
        <v>12</v>
      </c>
      <c r="K380" s="241">
        <v>350</v>
      </c>
      <c r="L380" s="204">
        <v>68.599999999999994</v>
      </c>
      <c r="M380" s="244">
        <v>347</v>
      </c>
      <c r="N380" s="243">
        <v>343</v>
      </c>
      <c r="O380" s="269">
        <f t="shared" si="23"/>
        <v>3423.348</v>
      </c>
      <c r="P380" s="242">
        <f t="shared" si="24"/>
        <v>3890.1681818181819</v>
      </c>
      <c r="Q380">
        <v>1040</v>
      </c>
      <c r="R380" s="190" t="s">
        <v>3454</v>
      </c>
    </row>
    <row r="381" spans="1:18">
      <c r="A381" s="182" t="str">
        <f t="shared" si="21"/>
        <v>CARRETAMOGI GUACU1040</v>
      </c>
      <c r="B381" s="208" t="s">
        <v>122</v>
      </c>
      <c r="C381" s="197" t="str">
        <f t="shared" si="22"/>
        <v>1040MOGI GUACU5PL2SUZA</v>
      </c>
      <c r="D381" s="268" t="s">
        <v>764</v>
      </c>
      <c r="E381" s="190">
        <v>1040</v>
      </c>
      <c r="F381" s="191" t="s">
        <v>54</v>
      </c>
      <c r="G381" s="200">
        <v>44643</v>
      </c>
      <c r="H381" s="204">
        <v>2419.2905759999999</v>
      </c>
      <c r="I381" s="204">
        <v>0</v>
      </c>
      <c r="J381" s="240">
        <v>12</v>
      </c>
      <c r="K381" s="241">
        <v>350</v>
      </c>
      <c r="L381" s="204">
        <v>42</v>
      </c>
      <c r="M381" s="244">
        <v>210</v>
      </c>
      <c r="N381" s="243">
        <v>210</v>
      </c>
      <c r="O381" s="269">
        <f t="shared" si="23"/>
        <v>2979.2905759999999</v>
      </c>
      <c r="P381" s="242">
        <f t="shared" si="24"/>
        <v>3385.5574727272724</v>
      </c>
      <c r="Q381">
        <v>1040</v>
      </c>
      <c r="R381" s="190" t="s">
        <v>3455</v>
      </c>
    </row>
    <row r="382" spans="1:18">
      <c r="A382" s="182" t="str">
        <f t="shared" si="21"/>
        <v>CARRETAN. ODESSA 1040</v>
      </c>
      <c r="B382" s="208" t="s">
        <v>122</v>
      </c>
      <c r="C382" s="197" t="str">
        <f t="shared" si="22"/>
        <v>1040N. ODESSA 5PL2SUZA</v>
      </c>
      <c r="D382" s="268" t="s">
        <v>764</v>
      </c>
      <c r="E382" s="190">
        <v>1040</v>
      </c>
      <c r="F382" s="191" t="s">
        <v>3194</v>
      </c>
      <c r="G382" s="200">
        <v>44643</v>
      </c>
      <c r="H382" s="204">
        <v>2439.5827919999997</v>
      </c>
      <c r="I382" s="204">
        <v>0</v>
      </c>
      <c r="J382" s="240">
        <v>12</v>
      </c>
      <c r="K382" s="241">
        <v>350</v>
      </c>
      <c r="L382" s="204">
        <v>37.5</v>
      </c>
      <c r="M382" s="244">
        <v>170</v>
      </c>
      <c r="N382" s="243">
        <v>187.5</v>
      </c>
      <c r="O382" s="269">
        <f t="shared" si="23"/>
        <v>2977.0827919999997</v>
      </c>
      <c r="P382" s="242">
        <f t="shared" si="24"/>
        <v>3383.0486272727271</v>
      </c>
      <c r="Q382">
        <v>1040</v>
      </c>
      <c r="R382" s="190" t="s">
        <v>3457</v>
      </c>
    </row>
    <row r="383" spans="1:18">
      <c r="A383" s="182" t="str">
        <f t="shared" si="21"/>
        <v>CARRETAPATO BRANC01040</v>
      </c>
      <c r="B383" s="208" t="s">
        <v>122</v>
      </c>
      <c r="C383" s="197" t="str">
        <f t="shared" si="22"/>
        <v>1040PATO BRANC05PL2SUZA</v>
      </c>
      <c r="D383" s="268" t="s">
        <v>764</v>
      </c>
      <c r="E383" s="190">
        <v>1040</v>
      </c>
      <c r="F383" s="191" t="s">
        <v>3269</v>
      </c>
      <c r="G383" s="200">
        <v>44643</v>
      </c>
      <c r="H383" s="204">
        <v>7603.7662891007994</v>
      </c>
      <c r="I383" s="204">
        <v>0</v>
      </c>
      <c r="J383" s="240">
        <v>12</v>
      </c>
      <c r="K383" s="241">
        <v>0</v>
      </c>
      <c r="L383" s="204">
        <v>73.400000000000006</v>
      </c>
      <c r="M383" s="244">
        <v>896</v>
      </c>
      <c r="N383" s="243">
        <v>367</v>
      </c>
      <c r="O383" s="269">
        <f t="shared" si="23"/>
        <v>7970.7662891007994</v>
      </c>
      <c r="P383" s="242">
        <f t="shared" si="24"/>
        <v>9057.6889648872711</v>
      </c>
      <c r="Q383">
        <v>1040</v>
      </c>
      <c r="R383" s="190" t="s">
        <v>3540</v>
      </c>
    </row>
    <row r="384" spans="1:18">
      <c r="A384" s="182" t="str">
        <f t="shared" si="21"/>
        <v>CARRETAPAULINIA  1040</v>
      </c>
      <c r="B384" s="208" t="s">
        <v>122</v>
      </c>
      <c r="C384" s="197" t="str">
        <f t="shared" si="22"/>
        <v>1040PAULINIA  5PL2SUZA</v>
      </c>
      <c r="D384" s="268" t="s">
        <v>764</v>
      </c>
      <c r="E384" s="190">
        <v>1040</v>
      </c>
      <c r="F384" s="191" t="s">
        <v>3197</v>
      </c>
      <c r="G384" s="200">
        <v>44643</v>
      </c>
      <c r="H384" s="204">
        <v>2126.592776</v>
      </c>
      <c r="I384" s="204">
        <v>0</v>
      </c>
      <c r="J384" s="240">
        <v>12</v>
      </c>
      <c r="K384" s="241">
        <v>350</v>
      </c>
      <c r="L384" s="204">
        <v>28.2</v>
      </c>
      <c r="M384" s="244">
        <v>170</v>
      </c>
      <c r="N384" s="243">
        <v>141</v>
      </c>
      <c r="O384" s="269">
        <f t="shared" si="23"/>
        <v>2617.592776</v>
      </c>
      <c r="P384" s="242">
        <f t="shared" si="24"/>
        <v>2974.5372454545454</v>
      </c>
      <c r="Q384">
        <v>1040</v>
      </c>
      <c r="R384" s="190" t="s">
        <v>3461</v>
      </c>
    </row>
    <row r="385" spans="1:18">
      <c r="A385" s="182" t="str">
        <f t="shared" si="21"/>
        <v>CARRETAPORTO FELIZ1040</v>
      </c>
      <c r="B385" s="208" t="s">
        <v>122</v>
      </c>
      <c r="C385" s="197" t="str">
        <f t="shared" si="22"/>
        <v>1040PORTO FELIZ5PL2SUZA</v>
      </c>
      <c r="D385" s="268" t="s">
        <v>764</v>
      </c>
      <c r="E385" s="190">
        <v>1040</v>
      </c>
      <c r="F385" s="191" t="s">
        <v>2783</v>
      </c>
      <c r="G385" s="200">
        <v>44643</v>
      </c>
      <c r="H385" s="204">
        <v>1992.0641479999999</v>
      </c>
      <c r="I385" s="204">
        <v>0</v>
      </c>
      <c r="J385" s="240">
        <v>12</v>
      </c>
      <c r="K385" s="241">
        <v>257</v>
      </c>
      <c r="L385" s="204">
        <v>21.8</v>
      </c>
      <c r="M385" s="244">
        <v>169</v>
      </c>
      <c r="N385" s="243">
        <v>109</v>
      </c>
      <c r="O385" s="269">
        <f t="shared" si="23"/>
        <v>2358.0641479999999</v>
      </c>
      <c r="P385" s="242">
        <f t="shared" si="24"/>
        <v>2679.6183499999997</v>
      </c>
      <c r="Q385">
        <v>1040</v>
      </c>
      <c r="R385" s="190" t="s">
        <v>3459</v>
      </c>
    </row>
    <row r="386" spans="1:18">
      <c r="A386" s="182" t="str">
        <f t="shared" si="21"/>
        <v>CARRETAS.J.CAMPOS1040</v>
      </c>
      <c r="B386" s="208" t="s">
        <v>122</v>
      </c>
      <c r="C386" s="197" t="str">
        <f t="shared" si="22"/>
        <v>1040S.J.CAMPOS5PL2SUZA</v>
      </c>
      <c r="D386" s="268" t="s">
        <v>764</v>
      </c>
      <c r="E386" s="190">
        <v>1040</v>
      </c>
      <c r="F386" s="191" t="s">
        <v>252</v>
      </c>
      <c r="G386" s="200">
        <v>44643</v>
      </c>
      <c r="H386" s="204">
        <v>1607.8715999999999</v>
      </c>
      <c r="I386" s="204">
        <v>0</v>
      </c>
      <c r="J386" s="240">
        <v>12</v>
      </c>
      <c r="K386" s="241">
        <v>0</v>
      </c>
      <c r="L386" s="204">
        <v>13.1</v>
      </c>
      <c r="M386" s="244">
        <v>80</v>
      </c>
      <c r="N386" s="243">
        <v>65.5</v>
      </c>
      <c r="O386" s="269">
        <f t="shared" si="23"/>
        <v>1673.3715999999999</v>
      </c>
      <c r="P386" s="242">
        <f t="shared" si="24"/>
        <v>1901.5586363636362</v>
      </c>
      <c r="Q386">
        <v>1040</v>
      </c>
      <c r="R386" s="190" t="s">
        <v>3467</v>
      </c>
    </row>
    <row r="387" spans="1:18">
      <c r="A387" s="182" t="str">
        <f t="shared" ref="A387:A450" si="25">B387&amp;F387&amp;E387</f>
        <v>CARRETAS.J.CAMPOS1040</v>
      </c>
      <c r="B387" s="208" t="s">
        <v>122</v>
      </c>
      <c r="C387" s="197" t="str">
        <f t="shared" ref="C387:C450" si="26">E387&amp;F387&amp;D387</f>
        <v>1040S.J.CAMPOS5PL2SUZA</v>
      </c>
      <c r="D387" s="268" t="s">
        <v>764</v>
      </c>
      <c r="E387" s="190">
        <v>1040</v>
      </c>
      <c r="F387" s="191" t="s">
        <v>252</v>
      </c>
      <c r="G387" s="200">
        <v>44643</v>
      </c>
      <c r="H387" s="204">
        <v>1607.8715999999999</v>
      </c>
      <c r="I387" s="204">
        <v>0</v>
      </c>
      <c r="J387" s="240">
        <v>12</v>
      </c>
      <c r="K387" s="241">
        <v>350</v>
      </c>
      <c r="L387" s="204">
        <v>13.1</v>
      </c>
      <c r="M387" s="244">
        <v>80</v>
      </c>
      <c r="N387" s="243">
        <v>65.5</v>
      </c>
      <c r="O387" s="269">
        <f t="shared" ref="O387:O450" si="27">N387+K387+H387+I387</f>
        <v>2023.3715999999999</v>
      </c>
      <c r="P387" s="242">
        <f t="shared" ref="P387:P450" si="28">O387/(1-J387/100)</f>
        <v>2299.2859090909092</v>
      </c>
      <c r="Q387">
        <v>1040</v>
      </c>
      <c r="R387" s="190" t="s">
        <v>3467</v>
      </c>
    </row>
    <row r="388" spans="1:18">
      <c r="A388" s="182" t="str">
        <f t="shared" si="25"/>
        <v>CARRETASALTO     1040</v>
      </c>
      <c r="B388" s="208" t="s">
        <v>122</v>
      </c>
      <c r="C388" s="197" t="str">
        <f t="shared" si="26"/>
        <v>1040SALTO     5PL2SUZA</v>
      </c>
      <c r="D388" s="268" t="s">
        <v>764</v>
      </c>
      <c r="E388" s="190">
        <v>1040</v>
      </c>
      <c r="F388" s="191" t="s">
        <v>3201</v>
      </c>
      <c r="G388" s="200">
        <v>44643</v>
      </c>
      <c r="H388" s="204">
        <v>1992.0641479999999</v>
      </c>
      <c r="I388" s="204">
        <v>0</v>
      </c>
      <c r="J388" s="240">
        <v>12</v>
      </c>
      <c r="K388" s="241">
        <v>350</v>
      </c>
      <c r="L388" s="204">
        <v>21.8</v>
      </c>
      <c r="M388" s="244">
        <v>150</v>
      </c>
      <c r="N388" s="243">
        <v>109</v>
      </c>
      <c r="O388" s="269">
        <f t="shared" si="27"/>
        <v>2451.0641479999999</v>
      </c>
      <c r="P388" s="242">
        <f t="shared" si="28"/>
        <v>2785.3001681818182</v>
      </c>
      <c r="Q388">
        <v>1040</v>
      </c>
      <c r="R388" s="190" t="s">
        <v>3485</v>
      </c>
    </row>
    <row r="389" spans="1:18">
      <c r="A389" s="182" t="str">
        <f t="shared" si="25"/>
        <v>CARRETASOROCABA  1040</v>
      </c>
      <c r="B389" s="208" t="s">
        <v>122</v>
      </c>
      <c r="C389" s="197" t="str">
        <f t="shared" si="26"/>
        <v>1040SOROCABA  5PL2SUZA</v>
      </c>
      <c r="D389" s="268" t="s">
        <v>764</v>
      </c>
      <c r="E389" s="190">
        <v>1040</v>
      </c>
      <c r="F389" s="191" t="s">
        <v>3203</v>
      </c>
      <c r="G389" s="200">
        <v>44643</v>
      </c>
      <c r="H389" s="204">
        <v>2130.9860519999997</v>
      </c>
      <c r="I389" s="204">
        <v>0</v>
      </c>
      <c r="J389" s="240">
        <v>12</v>
      </c>
      <c r="K389" s="241">
        <v>350</v>
      </c>
      <c r="L389" s="204">
        <v>29.2</v>
      </c>
      <c r="M389" s="244">
        <v>160</v>
      </c>
      <c r="N389" s="243">
        <v>146</v>
      </c>
      <c r="O389" s="269">
        <f t="shared" si="27"/>
        <v>2626.9860519999997</v>
      </c>
      <c r="P389" s="242">
        <f t="shared" si="28"/>
        <v>2985.2114227272723</v>
      </c>
      <c r="Q389">
        <v>1040</v>
      </c>
      <c r="R389" s="190" t="s">
        <v>3486</v>
      </c>
    </row>
    <row r="390" spans="1:18">
      <c r="A390" s="182" t="str">
        <f t="shared" si="25"/>
        <v>CARRETASTO ANDRE 1040</v>
      </c>
      <c r="B390" s="208" t="s">
        <v>122</v>
      </c>
      <c r="C390" s="197" t="str">
        <f t="shared" si="26"/>
        <v>1040STO ANDRE 5PL2SUZA</v>
      </c>
      <c r="D390" s="268" t="s">
        <v>764</v>
      </c>
      <c r="E390" s="190">
        <v>1040</v>
      </c>
      <c r="F390" s="191" t="s">
        <v>3218</v>
      </c>
      <c r="G390" s="200">
        <v>44643</v>
      </c>
      <c r="H390" s="204">
        <v>1144.802332</v>
      </c>
      <c r="I390" s="204">
        <v>0</v>
      </c>
      <c r="J390" s="240">
        <v>12</v>
      </c>
      <c r="K390" s="241">
        <v>350</v>
      </c>
      <c r="L390" s="204">
        <v>2.9</v>
      </c>
      <c r="M390" s="244">
        <v>90</v>
      </c>
      <c r="N390" s="243">
        <v>14.5</v>
      </c>
      <c r="O390" s="269">
        <f t="shared" si="27"/>
        <v>1509.302332</v>
      </c>
      <c r="P390" s="242">
        <f t="shared" si="28"/>
        <v>1715.1162863636364</v>
      </c>
      <c r="Q390">
        <v>1040</v>
      </c>
      <c r="R390" s="190" t="s">
        <v>3524</v>
      </c>
    </row>
    <row r="391" spans="1:18">
      <c r="A391" s="182" t="str">
        <f t="shared" si="25"/>
        <v>BAÚSTO ANDRE 1040</v>
      </c>
      <c r="B391" s="208" t="s">
        <v>121</v>
      </c>
      <c r="C391" s="197" t="str">
        <f t="shared" si="26"/>
        <v>1040STO ANDRE 5PL1</v>
      </c>
      <c r="D391" s="268" t="s">
        <v>132</v>
      </c>
      <c r="E391" s="190">
        <v>1040</v>
      </c>
      <c r="F391" s="191" t="s">
        <v>3218</v>
      </c>
      <c r="G391" s="200">
        <v>44643</v>
      </c>
      <c r="H391" s="204">
        <v>1114.49164896</v>
      </c>
      <c r="I391" s="204">
        <v>0</v>
      </c>
      <c r="J391" s="240">
        <v>12</v>
      </c>
      <c r="K391" s="241">
        <v>356.94</v>
      </c>
      <c r="L391" s="204">
        <v>11.1</v>
      </c>
      <c r="M391" s="244">
        <v>90</v>
      </c>
      <c r="N391" s="243">
        <v>33.299999999999997</v>
      </c>
      <c r="O391" s="269">
        <f t="shared" si="27"/>
        <v>1504.73164896</v>
      </c>
      <c r="P391" s="242">
        <f t="shared" si="28"/>
        <v>1709.9223283636363</v>
      </c>
      <c r="Q391">
        <v>1040</v>
      </c>
      <c r="R391" s="190" t="s">
        <v>3524</v>
      </c>
    </row>
    <row r="392" spans="1:18">
      <c r="A392" s="182" t="str">
        <f t="shared" si="25"/>
        <v>CARRETASTO ANDRE 1040</v>
      </c>
      <c r="B392" s="208" t="s">
        <v>122</v>
      </c>
      <c r="C392" s="197" t="str">
        <f t="shared" si="26"/>
        <v>1040STO ANDRE 5PL2</v>
      </c>
      <c r="D392" s="268" t="s">
        <v>279</v>
      </c>
      <c r="E392" s="190">
        <v>1040</v>
      </c>
      <c r="F392" s="191" t="s">
        <v>3218</v>
      </c>
      <c r="G392" s="200">
        <v>44643</v>
      </c>
      <c r="H392" s="204">
        <v>1792.64941776</v>
      </c>
      <c r="I392" s="204">
        <v>0</v>
      </c>
      <c r="J392" s="240">
        <v>12</v>
      </c>
      <c r="K392" s="241">
        <v>356.94</v>
      </c>
      <c r="L392" s="204">
        <v>11.1</v>
      </c>
      <c r="M392" s="244">
        <v>90</v>
      </c>
      <c r="N392" s="243">
        <v>55.5</v>
      </c>
      <c r="O392" s="269">
        <f t="shared" si="27"/>
        <v>2205.0894177599998</v>
      </c>
      <c r="P392" s="242">
        <f t="shared" si="28"/>
        <v>2505.7834292727271</v>
      </c>
      <c r="Q392">
        <v>1040</v>
      </c>
      <c r="R392" s="190" t="s">
        <v>3524</v>
      </c>
    </row>
    <row r="393" spans="1:18">
      <c r="A393" s="182" t="str">
        <f t="shared" si="25"/>
        <v>CARRETASUMARE    1040</v>
      </c>
      <c r="B393" s="208" t="s">
        <v>122</v>
      </c>
      <c r="C393" s="197" t="str">
        <f t="shared" si="26"/>
        <v>1040SUMARE    5PL2SUZA</v>
      </c>
      <c r="D393" s="268" t="s">
        <v>764</v>
      </c>
      <c r="E393" s="190">
        <v>1040</v>
      </c>
      <c r="F393" s="191" t="s">
        <v>3204</v>
      </c>
      <c r="G393" s="200">
        <v>44643</v>
      </c>
      <c r="H393" s="204">
        <v>2126.592776</v>
      </c>
      <c r="I393" s="204">
        <v>0</v>
      </c>
      <c r="J393" s="240">
        <v>12</v>
      </c>
      <c r="K393" s="241">
        <v>350</v>
      </c>
      <c r="L393" s="204">
        <v>28.2</v>
      </c>
      <c r="M393" s="244">
        <v>162</v>
      </c>
      <c r="N393" s="243">
        <v>141</v>
      </c>
      <c r="O393" s="269">
        <f t="shared" si="27"/>
        <v>2617.592776</v>
      </c>
      <c r="P393" s="242">
        <f t="shared" si="28"/>
        <v>2974.5372454545454</v>
      </c>
      <c r="Q393">
        <v>1040</v>
      </c>
      <c r="R393" s="190" t="s">
        <v>3487</v>
      </c>
    </row>
    <row r="394" spans="1:18">
      <c r="A394" s="182" t="str">
        <f t="shared" si="25"/>
        <v>CARRETASUZANO    1040</v>
      </c>
      <c r="B394" s="208" t="s">
        <v>122</v>
      </c>
      <c r="C394" s="197" t="str">
        <f t="shared" si="26"/>
        <v>1040SUZANO    5PL2SUZA</v>
      </c>
      <c r="D394" s="268" t="s">
        <v>764</v>
      </c>
      <c r="E394" s="190">
        <v>1040</v>
      </c>
      <c r="F394" s="191" t="s">
        <v>3213</v>
      </c>
      <c r="G394" s="200">
        <v>44643</v>
      </c>
      <c r="H394" s="204">
        <v>1093.3526879999999</v>
      </c>
      <c r="I394" s="204">
        <v>0</v>
      </c>
      <c r="J394" s="240">
        <v>0</v>
      </c>
      <c r="K394" s="241">
        <v>300</v>
      </c>
      <c r="L394" s="204">
        <v>0</v>
      </c>
      <c r="M394" s="244">
        <v>5</v>
      </c>
      <c r="N394" s="243">
        <v>0</v>
      </c>
      <c r="O394" s="269">
        <f t="shared" si="27"/>
        <v>1393.3526879999999</v>
      </c>
      <c r="P394" s="242">
        <f t="shared" si="28"/>
        <v>1393.3526879999999</v>
      </c>
      <c r="Q394">
        <v>1040</v>
      </c>
      <c r="R394" s="190" t="s">
        <v>117</v>
      </c>
    </row>
    <row r="395" spans="1:18">
      <c r="A395" s="182" t="str">
        <f t="shared" si="25"/>
        <v>CARRETAT.DA SERRA1040</v>
      </c>
      <c r="B395" s="208" t="s">
        <v>122</v>
      </c>
      <c r="C395" s="197" t="str">
        <f t="shared" si="26"/>
        <v>1040T.DA SERRA5PL2SUZA</v>
      </c>
      <c r="D395" s="268" t="s">
        <v>764</v>
      </c>
      <c r="E395" s="190">
        <v>1040</v>
      </c>
      <c r="F395" s="191" t="s">
        <v>263</v>
      </c>
      <c r="G395" s="200">
        <v>44643</v>
      </c>
      <c r="H395" s="204">
        <v>1618.1637760000001</v>
      </c>
      <c r="I395" s="204">
        <v>0</v>
      </c>
      <c r="J395" s="240">
        <v>12</v>
      </c>
      <c r="K395" s="241">
        <v>350</v>
      </c>
      <c r="L395" s="204">
        <v>7.1</v>
      </c>
      <c r="M395" s="244">
        <v>80</v>
      </c>
      <c r="N395" s="243">
        <v>35.5</v>
      </c>
      <c r="O395" s="269">
        <f t="shared" si="27"/>
        <v>2003.6637760000001</v>
      </c>
      <c r="P395" s="242">
        <f t="shared" si="28"/>
        <v>2276.8906545454547</v>
      </c>
      <c r="Q395">
        <v>1040</v>
      </c>
      <c r="R395" s="190" t="s">
        <v>3525</v>
      </c>
    </row>
    <row r="396" spans="1:18">
      <c r="A396" s="182" t="str">
        <f t="shared" si="25"/>
        <v>CARRETATATUI     1040</v>
      </c>
      <c r="B396" s="208" t="s">
        <v>122</v>
      </c>
      <c r="C396" s="197" t="str">
        <f t="shared" si="26"/>
        <v>1040TATUI     5PL2SUZA</v>
      </c>
      <c r="D396" s="268" t="s">
        <v>764</v>
      </c>
      <c r="E396" s="190">
        <v>1040</v>
      </c>
      <c r="F396" s="191" t="s">
        <v>3205</v>
      </c>
      <c r="G396" s="200">
        <v>44643</v>
      </c>
      <c r="H396" s="204">
        <v>2439.5827919999997</v>
      </c>
      <c r="I396" s="204">
        <v>0</v>
      </c>
      <c r="J396" s="240">
        <v>12</v>
      </c>
      <c r="K396" s="241">
        <v>350</v>
      </c>
      <c r="L396" s="204">
        <v>32.6</v>
      </c>
      <c r="M396" s="244">
        <v>210</v>
      </c>
      <c r="N396" s="243">
        <v>163</v>
      </c>
      <c r="O396" s="269">
        <f t="shared" si="27"/>
        <v>2952.5827919999997</v>
      </c>
      <c r="P396" s="242">
        <f t="shared" si="28"/>
        <v>3355.2077181818177</v>
      </c>
      <c r="Q396">
        <v>1040</v>
      </c>
      <c r="R396" s="190" t="s">
        <v>3473</v>
      </c>
    </row>
    <row r="397" spans="1:18">
      <c r="A397" s="182" t="str">
        <f t="shared" si="25"/>
        <v>CARRETATELEM BORB1040</v>
      </c>
      <c r="B397" s="208" t="s">
        <v>122</v>
      </c>
      <c r="C397" s="197" t="str">
        <f t="shared" si="26"/>
        <v>1040TELEM BORB5PL2SUZA</v>
      </c>
      <c r="D397" s="268" t="s">
        <v>764</v>
      </c>
      <c r="E397" s="190">
        <v>1040</v>
      </c>
      <c r="F397" s="191" t="s">
        <v>266</v>
      </c>
      <c r="G397" s="200">
        <v>44643</v>
      </c>
      <c r="H397" s="204">
        <v>5522.7299560000001</v>
      </c>
      <c r="I397" s="204">
        <v>0</v>
      </c>
      <c r="J397" s="240">
        <v>12</v>
      </c>
      <c r="K397" s="241">
        <v>257</v>
      </c>
      <c r="L397" s="204">
        <v>113</v>
      </c>
      <c r="M397" s="244">
        <v>615</v>
      </c>
      <c r="N397" s="243">
        <v>565</v>
      </c>
      <c r="O397" s="269">
        <f t="shared" si="27"/>
        <v>6344.7299560000001</v>
      </c>
      <c r="P397" s="242">
        <f t="shared" si="28"/>
        <v>7209.9204045454544</v>
      </c>
      <c r="Q397">
        <v>1040</v>
      </c>
      <c r="R397" s="190" t="s">
        <v>3476</v>
      </c>
    </row>
    <row r="398" spans="1:18">
      <c r="A398" s="182" t="str">
        <f t="shared" si="25"/>
        <v>CARRETATREMEMBE  1040</v>
      </c>
      <c r="B398" s="208" t="s">
        <v>122</v>
      </c>
      <c r="C398" s="197" t="str">
        <f t="shared" si="26"/>
        <v>1040TREMEMBE  5PL2SUZA</v>
      </c>
      <c r="D398" s="268" t="s">
        <v>764</v>
      </c>
      <c r="E398" s="190">
        <v>1040</v>
      </c>
      <c r="F398" s="191" t="s">
        <v>3207</v>
      </c>
      <c r="G398" s="200">
        <v>44643</v>
      </c>
      <c r="H398" s="204">
        <v>1840.052304</v>
      </c>
      <c r="I398" s="204">
        <v>0</v>
      </c>
      <c r="J398" s="240">
        <v>12</v>
      </c>
      <c r="K398" s="241">
        <v>350</v>
      </c>
      <c r="L398" s="204">
        <v>15</v>
      </c>
      <c r="M398" s="244">
        <v>130</v>
      </c>
      <c r="N398" s="243">
        <v>75</v>
      </c>
      <c r="O398" s="269">
        <f t="shared" si="27"/>
        <v>2265.0523039999998</v>
      </c>
      <c r="P398" s="242">
        <f t="shared" si="28"/>
        <v>2573.9230727272725</v>
      </c>
      <c r="Q398">
        <v>1040</v>
      </c>
      <c r="R398" s="190" t="s">
        <v>3488</v>
      </c>
    </row>
    <row r="399" spans="1:18">
      <c r="A399" s="182" t="str">
        <f t="shared" si="25"/>
        <v>CARRETAARAPONGAS 1040</v>
      </c>
      <c r="B399" s="208" t="s">
        <v>122</v>
      </c>
      <c r="C399" s="197" t="str">
        <f t="shared" si="26"/>
        <v>1040ARAPONGAS 5PL2ENDRES</v>
      </c>
      <c r="D399" s="268" t="s">
        <v>3163</v>
      </c>
      <c r="E399" s="190">
        <v>1040</v>
      </c>
      <c r="F399" s="191" t="s">
        <v>3150</v>
      </c>
      <c r="G399" s="200">
        <v>44643</v>
      </c>
      <c r="H399" s="204">
        <v>5168.5599999999995</v>
      </c>
      <c r="I399" s="204">
        <v>0</v>
      </c>
      <c r="J399" s="240">
        <v>12</v>
      </c>
      <c r="K399" s="241">
        <v>400</v>
      </c>
      <c r="L399" s="204">
        <v>0</v>
      </c>
      <c r="M399" s="244">
        <v>643</v>
      </c>
      <c r="N399" s="243">
        <v>0</v>
      </c>
      <c r="O399" s="269">
        <f t="shared" si="27"/>
        <v>5568.5599999999995</v>
      </c>
      <c r="P399" s="242">
        <f t="shared" si="28"/>
        <v>6327.9090909090901</v>
      </c>
      <c r="Q399">
        <v>1040</v>
      </c>
      <c r="R399" s="190" t="s">
        <v>3401</v>
      </c>
    </row>
    <row r="400" spans="1:18">
      <c r="A400" s="182" t="str">
        <f t="shared" si="25"/>
        <v>BAÚARAPONGAS 1040</v>
      </c>
      <c r="B400" s="208" t="s">
        <v>121</v>
      </c>
      <c r="C400" s="197" t="str">
        <f t="shared" si="26"/>
        <v>1040ARAPONGAS 5PL1ENDRES</v>
      </c>
      <c r="D400" s="268" t="s">
        <v>3161</v>
      </c>
      <c r="E400" s="190">
        <v>1040</v>
      </c>
      <c r="F400" s="191" t="s">
        <v>3150</v>
      </c>
      <c r="G400" s="200">
        <v>44643</v>
      </c>
      <c r="H400" s="204">
        <v>3820.24</v>
      </c>
      <c r="I400" s="204">
        <v>0</v>
      </c>
      <c r="J400" s="240">
        <v>12</v>
      </c>
      <c r="K400" s="241">
        <v>300</v>
      </c>
      <c r="L400" s="204">
        <v>0</v>
      </c>
      <c r="M400" s="244">
        <v>643</v>
      </c>
      <c r="N400" s="243">
        <v>0</v>
      </c>
      <c r="O400" s="269">
        <f t="shared" si="27"/>
        <v>4120.24</v>
      </c>
      <c r="P400" s="242">
        <f t="shared" si="28"/>
        <v>4682.090909090909</v>
      </c>
      <c r="Q400">
        <v>1040</v>
      </c>
      <c r="R400" s="190" t="s">
        <v>3401</v>
      </c>
    </row>
    <row r="401" spans="1:18">
      <c r="A401" s="182" t="str">
        <f t="shared" si="25"/>
        <v>CARRETAJUNDIAI   1040</v>
      </c>
      <c r="B401" s="208" t="s">
        <v>122</v>
      </c>
      <c r="C401" s="197" t="str">
        <f t="shared" si="26"/>
        <v>1040JUNDIAI   5PL2SUZA</v>
      </c>
      <c r="D401" s="268" t="s">
        <v>764</v>
      </c>
      <c r="E401" s="190">
        <v>1040</v>
      </c>
      <c r="F401" s="191" t="s">
        <v>3185</v>
      </c>
      <c r="G401" s="200">
        <v>44643</v>
      </c>
      <c r="H401" s="204">
        <v>1618.1637760000001</v>
      </c>
      <c r="I401" s="204">
        <v>0</v>
      </c>
      <c r="J401" s="240">
        <v>12</v>
      </c>
      <c r="K401" s="241">
        <v>350</v>
      </c>
      <c r="L401" s="204">
        <v>17.7</v>
      </c>
      <c r="M401" s="244">
        <v>120</v>
      </c>
      <c r="N401" s="243">
        <v>88.5</v>
      </c>
      <c r="O401" s="269">
        <f t="shared" si="27"/>
        <v>2056.6637760000003</v>
      </c>
      <c r="P401" s="242">
        <f t="shared" si="28"/>
        <v>2337.1179272727277</v>
      </c>
      <c r="Q401">
        <v>1040</v>
      </c>
      <c r="R401" s="190" t="s">
        <v>3447</v>
      </c>
    </row>
    <row r="402" spans="1:18">
      <c r="A402" s="182" t="str">
        <f t="shared" si="25"/>
        <v>CARRETALAPA      1040</v>
      </c>
      <c r="B402" s="208" t="s">
        <v>122</v>
      </c>
      <c r="C402" s="197" t="str">
        <f t="shared" si="26"/>
        <v>1040LAPA      5PL2SUZA</v>
      </c>
      <c r="D402" s="268" t="s">
        <v>764</v>
      </c>
      <c r="E402" s="190">
        <v>1040</v>
      </c>
      <c r="F402" s="191" t="s">
        <v>3235</v>
      </c>
      <c r="G402" s="200">
        <v>44643</v>
      </c>
      <c r="H402" s="204">
        <v>4736.4683839999989</v>
      </c>
      <c r="I402" s="204">
        <v>0</v>
      </c>
      <c r="J402" s="240">
        <v>12</v>
      </c>
      <c r="K402" s="241">
        <v>350</v>
      </c>
      <c r="L402" s="204">
        <v>34.200000000000003</v>
      </c>
      <c r="M402" s="244">
        <v>543</v>
      </c>
      <c r="N402" s="243">
        <v>171</v>
      </c>
      <c r="O402" s="269">
        <f t="shared" si="27"/>
        <v>5257.4683839999989</v>
      </c>
      <c r="P402" s="242">
        <f t="shared" si="28"/>
        <v>5974.3958909090898</v>
      </c>
      <c r="Q402">
        <v>1040</v>
      </c>
      <c r="R402" s="190" t="s">
        <v>3506</v>
      </c>
    </row>
    <row r="403" spans="1:18">
      <c r="A403" s="182" t="str">
        <f t="shared" si="25"/>
        <v>BAÚLAPA      1040</v>
      </c>
      <c r="B403" s="208" t="s">
        <v>121</v>
      </c>
      <c r="C403" s="197" t="str">
        <f t="shared" si="26"/>
        <v>1040LAPA      5PL1ENDR</v>
      </c>
      <c r="D403" s="268" t="s">
        <v>949</v>
      </c>
      <c r="E403" s="190">
        <v>1040</v>
      </c>
      <c r="F403" s="191" t="s">
        <v>3235</v>
      </c>
      <c r="G403" s="200">
        <v>44643</v>
      </c>
      <c r="H403" s="204">
        <v>4125.8591999999999</v>
      </c>
      <c r="I403" s="204">
        <v>0</v>
      </c>
      <c r="J403" s="240">
        <v>0</v>
      </c>
      <c r="K403" s="241">
        <v>0</v>
      </c>
      <c r="L403" s="204">
        <v>0</v>
      </c>
      <c r="M403" s="244">
        <v>543</v>
      </c>
      <c r="N403" s="243">
        <v>0</v>
      </c>
      <c r="O403" s="269">
        <f t="shared" si="27"/>
        <v>4125.8591999999999</v>
      </c>
      <c r="P403" s="242">
        <f t="shared" si="28"/>
        <v>4125.8591999999999</v>
      </c>
      <c r="Q403">
        <v>1040</v>
      </c>
      <c r="R403" s="190" t="s">
        <v>3506</v>
      </c>
    </row>
    <row r="404" spans="1:18">
      <c r="A404" s="182" t="str">
        <f t="shared" si="25"/>
        <v>CARRETALAPA      1040</v>
      </c>
      <c r="B404" s="208" t="s">
        <v>122</v>
      </c>
      <c r="C404" s="197" t="str">
        <f t="shared" si="26"/>
        <v>1040LAPA      5PL2ENDR</v>
      </c>
      <c r="D404" s="268" t="s">
        <v>951</v>
      </c>
      <c r="E404" s="190">
        <v>1040</v>
      </c>
      <c r="F404" s="191" t="s">
        <v>3235</v>
      </c>
      <c r="G404" s="200">
        <v>44643</v>
      </c>
      <c r="H404" s="204">
        <v>5582.0447999999997</v>
      </c>
      <c r="I404" s="204">
        <v>0</v>
      </c>
      <c r="J404" s="240">
        <v>0</v>
      </c>
      <c r="K404" s="241">
        <v>0</v>
      </c>
      <c r="L404" s="204">
        <v>0</v>
      </c>
      <c r="M404" s="244">
        <v>543</v>
      </c>
      <c r="N404" s="243">
        <v>0</v>
      </c>
      <c r="O404" s="269">
        <f t="shared" si="27"/>
        <v>5582.0447999999997</v>
      </c>
      <c r="P404" s="242">
        <f t="shared" si="28"/>
        <v>5582.0447999999997</v>
      </c>
      <c r="Q404">
        <v>1040</v>
      </c>
      <c r="R404" s="190" t="s">
        <v>3506</v>
      </c>
    </row>
    <row r="405" spans="1:18">
      <c r="A405" s="182" t="str">
        <f t="shared" si="25"/>
        <v>CARRETAPONTA GROS1040</v>
      </c>
      <c r="B405" s="208" t="s">
        <v>122</v>
      </c>
      <c r="C405" s="197" t="str">
        <f t="shared" si="26"/>
        <v>1040PONTA GROS5PL2SUZA</v>
      </c>
      <c r="D405" s="268" t="s">
        <v>764</v>
      </c>
      <c r="E405" s="190">
        <v>1040</v>
      </c>
      <c r="F405" s="191" t="s">
        <v>234</v>
      </c>
      <c r="G405" s="200">
        <v>44643</v>
      </c>
      <c r="H405" s="204">
        <v>5167.0543759999991</v>
      </c>
      <c r="I405" s="204">
        <v>0</v>
      </c>
      <c r="J405" s="240">
        <v>12</v>
      </c>
      <c r="K405" s="241">
        <v>350</v>
      </c>
      <c r="L405" s="204">
        <v>73.400000000000006</v>
      </c>
      <c r="M405" s="244">
        <v>645</v>
      </c>
      <c r="N405" s="243">
        <v>367</v>
      </c>
      <c r="O405" s="269">
        <f t="shared" si="27"/>
        <v>5884.0543759999991</v>
      </c>
      <c r="P405" s="242">
        <f t="shared" si="28"/>
        <v>6686.4254272727267</v>
      </c>
      <c r="Q405">
        <v>1040</v>
      </c>
      <c r="R405" s="190" t="s">
        <v>3530</v>
      </c>
    </row>
    <row r="406" spans="1:18">
      <c r="A406" s="182" t="str">
        <f t="shared" si="25"/>
        <v>BAÚPONTA GROS1040</v>
      </c>
      <c r="B406" s="208" t="s">
        <v>121</v>
      </c>
      <c r="C406" s="197" t="str">
        <f t="shared" si="26"/>
        <v>1040PONTA GROS5PL1ENDRES</v>
      </c>
      <c r="D406" s="268" t="s">
        <v>3161</v>
      </c>
      <c r="E406" s="190">
        <v>1040</v>
      </c>
      <c r="F406" s="191" t="s">
        <v>234</v>
      </c>
      <c r="G406" s="200">
        <v>44643</v>
      </c>
      <c r="H406" s="204">
        <v>3522.5129664000001</v>
      </c>
      <c r="I406" s="204">
        <v>0</v>
      </c>
      <c r="J406" s="240">
        <v>12</v>
      </c>
      <c r="K406" s="241">
        <v>0</v>
      </c>
      <c r="L406" s="204">
        <v>0</v>
      </c>
      <c r="M406" s="244">
        <v>645</v>
      </c>
      <c r="N406" s="243">
        <v>0</v>
      </c>
      <c r="O406" s="269">
        <f t="shared" si="27"/>
        <v>3522.5129664000001</v>
      </c>
      <c r="P406" s="242">
        <f t="shared" si="28"/>
        <v>4002.8556436363638</v>
      </c>
      <c r="Q406">
        <v>1040</v>
      </c>
      <c r="R406" s="190" t="s">
        <v>3530</v>
      </c>
    </row>
    <row r="407" spans="1:18">
      <c r="A407" s="182" t="str">
        <f t="shared" si="25"/>
        <v>CARRETAPONTA GROS1040</v>
      </c>
      <c r="B407" s="208" t="s">
        <v>122</v>
      </c>
      <c r="C407" s="197" t="str">
        <f t="shared" si="26"/>
        <v>1040PONTA GROS5PL2ENDRES</v>
      </c>
      <c r="D407" s="268" t="s">
        <v>3163</v>
      </c>
      <c r="E407" s="190">
        <v>1040</v>
      </c>
      <c r="F407" s="191" t="s">
        <v>234</v>
      </c>
      <c r="G407" s="200">
        <v>44643</v>
      </c>
      <c r="H407" s="204">
        <v>4975.3008</v>
      </c>
      <c r="I407" s="204">
        <v>0</v>
      </c>
      <c r="J407" s="240">
        <v>12</v>
      </c>
      <c r="K407" s="241">
        <v>0</v>
      </c>
      <c r="L407" s="204">
        <v>0</v>
      </c>
      <c r="M407" s="244">
        <v>645</v>
      </c>
      <c r="N407" s="243">
        <v>0</v>
      </c>
      <c r="O407" s="269">
        <f t="shared" si="27"/>
        <v>4975.3008</v>
      </c>
      <c r="P407" s="242">
        <f t="shared" si="28"/>
        <v>5653.7509090909089</v>
      </c>
      <c r="Q407">
        <v>1040</v>
      </c>
      <c r="R407" s="190" t="s">
        <v>3530</v>
      </c>
    </row>
    <row r="408" spans="1:18">
      <c r="A408" s="182" t="str">
        <f t="shared" si="25"/>
        <v>CARRETAITUIUTABA 1040</v>
      </c>
      <c r="B408" s="208" t="s">
        <v>122</v>
      </c>
      <c r="C408" s="197" t="str">
        <f t="shared" si="26"/>
        <v>1040ITUIUTABA 5PL2TRAN</v>
      </c>
      <c r="D408" s="268" t="s">
        <v>1109</v>
      </c>
      <c r="E408" s="190">
        <v>1040</v>
      </c>
      <c r="F408" s="191" t="s">
        <v>3272</v>
      </c>
      <c r="G408" s="200">
        <v>44643</v>
      </c>
      <c r="H408" s="204">
        <v>6179.7999999999993</v>
      </c>
      <c r="I408" s="204">
        <v>0.15</v>
      </c>
      <c r="J408" s="240">
        <v>12</v>
      </c>
      <c r="K408" s="241">
        <v>200</v>
      </c>
      <c r="L408" s="204">
        <v>112.2</v>
      </c>
      <c r="M408" s="244">
        <v>774</v>
      </c>
      <c r="N408" s="243">
        <v>561</v>
      </c>
      <c r="O408" s="269">
        <f t="shared" si="27"/>
        <v>6940.9499999999989</v>
      </c>
      <c r="P408" s="242">
        <f t="shared" si="28"/>
        <v>7887.4431818181802</v>
      </c>
      <c r="Q408">
        <v>1040</v>
      </c>
      <c r="R408" s="190" t="s">
        <v>3517</v>
      </c>
    </row>
    <row r="409" spans="1:18">
      <c r="A409" s="182" t="str">
        <f t="shared" si="25"/>
        <v>CARRETAS.J.CAMPOS1040</v>
      </c>
      <c r="B409" s="208" t="s">
        <v>122</v>
      </c>
      <c r="C409" s="197" t="str">
        <f t="shared" si="26"/>
        <v>1040S.J.CAMPOS5PL2TRAN</v>
      </c>
      <c r="D409" s="268" t="s">
        <v>1109</v>
      </c>
      <c r="E409" s="190">
        <v>1040</v>
      </c>
      <c r="F409" s="191" t="s">
        <v>252</v>
      </c>
      <c r="G409" s="200">
        <v>44643</v>
      </c>
      <c r="H409" s="204">
        <v>1432.59</v>
      </c>
      <c r="I409" s="204">
        <v>0.1</v>
      </c>
      <c r="J409" s="240">
        <v>12</v>
      </c>
      <c r="K409" s="241">
        <v>0</v>
      </c>
      <c r="L409" s="204">
        <v>12.6</v>
      </c>
      <c r="M409" s="244">
        <v>80</v>
      </c>
      <c r="N409" s="243">
        <v>63</v>
      </c>
      <c r="O409" s="269">
        <f t="shared" si="27"/>
        <v>1495.6899999999998</v>
      </c>
      <c r="P409" s="242">
        <f t="shared" si="28"/>
        <v>1699.647727272727</v>
      </c>
      <c r="Q409">
        <v>1040</v>
      </c>
      <c r="R409" s="190" t="s">
        <v>3467</v>
      </c>
    </row>
    <row r="410" spans="1:18">
      <c r="A410" s="182" t="str">
        <f t="shared" si="25"/>
        <v>BAÚLUCELIA1040</v>
      </c>
      <c r="B410" s="208" t="s">
        <v>121</v>
      </c>
      <c r="C410" s="197" t="str">
        <f t="shared" si="26"/>
        <v>1040LUCELIA5PL1SUZA</v>
      </c>
      <c r="D410" s="268" t="s">
        <v>841</v>
      </c>
      <c r="E410" s="190">
        <v>1040</v>
      </c>
      <c r="F410" s="191" t="s">
        <v>2954</v>
      </c>
      <c r="G410" s="200">
        <v>44643</v>
      </c>
      <c r="H410" s="204">
        <v>3665.9472479999995</v>
      </c>
      <c r="I410" s="204">
        <v>0</v>
      </c>
      <c r="J410" s="240">
        <v>12</v>
      </c>
      <c r="K410" s="241">
        <v>350</v>
      </c>
      <c r="L410" s="204">
        <v>87.4</v>
      </c>
      <c r="M410" s="244">
        <v>630</v>
      </c>
      <c r="N410" s="243">
        <v>262.20000000000005</v>
      </c>
      <c r="O410" s="269">
        <f t="shared" si="27"/>
        <v>4278.1472479999993</v>
      </c>
      <c r="P410" s="242">
        <f t="shared" si="28"/>
        <v>4861.5309636363627</v>
      </c>
      <c r="Q410">
        <v>1040</v>
      </c>
      <c r="R410" s="190" t="s">
        <v>3489</v>
      </c>
    </row>
    <row r="411" spans="1:18">
      <c r="A411" s="182" t="str">
        <f t="shared" si="25"/>
        <v>BAÚLUCELIA1040</v>
      </c>
      <c r="B411" s="208" t="s">
        <v>121</v>
      </c>
      <c r="C411" s="197" t="str">
        <f t="shared" si="26"/>
        <v>1040LUCELIA5PL1</v>
      </c>
      <c r="D411" s="268" t="s">
        <v>132</v>
      </c>
      <c r="E411" s="190">
        <v>1040</v>
      </c>
      <c r="F411" s="191" t="s">
        <v>2954</v>
      </c>
      <c r="G411" s="200">
        <v>44643</v>
      </c>
      <c r="H411" s="204">
        <v>3730.2621119999999</v>
      </c>
      <c r="I411" s="204">
        <v>0</v>
      </c>
      <c r="J411" s="240">
        <v>12</v>
      </c>
      <c r="K411" s="241">
        <v>184.68</v>
      </c>
      <c r="L411" s="204">
        <v>93.6</v>
      </c>
      <c r="M411" s="244">
        <v>630</v>
      </c>
      <c r="N411" s="243">
        <v>280.79999999999995</v>
      </c>
      <c r="O411" s="269">
        <f t="shared" si="27"/>
        <v>4195.7421119999999</v>
      </c>
      <c r="P411" s="242">
        <f t="shared" si="28"/>
        <v>4767.8887636363634</v>
      </c>
      <c r="Q411">
        <v>1040</v>
      </c>
      <c r="R411" s="190" t="s">
        <v>3489</v>
      </c>
    </row>
    <row r="412" spans="1:18">
      <c r="A412" s="182" t="str">
        <f t="shared" si="25"/>
        <v>CARRETAITUIUTABA 1040</v>
      </c>
      <c r="B412" s="208" t="s">
        <v>122</v>
      </c>
      <c r="C412" s="197" t="str">
        <f t="shared" si="26"/>
        <v xml:space="preserve">1040ITUIUTABA 5PL2SUZA    </v>
      </c>
      <c r="D412" s="268" t="s">
        <v>2950</v>
      </c>
      <c r="E412" s="190">
        <v>1040</v>
      </c>
      <c r="F412" s="191" t="s">
        <v>3272</v>
      </c>
      <c r="G412" s="200">
        <v>44643</v>
      </c>
      <c r="H412" s="204">
        <v>6145.2830079999994</v>
      </c>
      <c r="I412" s="204">
        <v>0</v>
      </c>
      <c r="J412" s="240">
        <v>12</v>
      </c>
      <c r="K412" s="241">
        <v>350</v>
      </c>
      <c r="L412" s="204">
        <v>121.2</v>
      </c>
      <c r="M412" s="244">
        <v>774</v>
      </c>
      <c r="N412" s="243">
        <v>606</v>
      </c>
      <c r="O412" s="269">
        <f t="shared" si="27"/>
        <v>7101.2830079999994</v>
      </c>
      <c r="P412" s="242">
        <f t="shared" si="28"/>
        <v>8069.6397818181813</v>
      </c>
      <c r="Q412">
        <v>1040</v>
      </c>
      <c r="R412" s="190" t="s">
        <v>3517</v>
      </c>
    </row>
    <row r="413" spans="1:18">
      <c r="A413" s="182" t="str">
        <f t="shared" si="25"/>
        <v>BAÚBARUERI   4010</v>
      </c>
      <c r="B413" s="208" t="s">
        <v>121</v>
      </c>
      <c r="C413" s="197" t="str">
        <f t="shared" si="26"/>
        <v>4010BARUERI   5PL1SUZA</v>
      </c>
      <c r="D413" s="157" t="s">
        <v>841</v>
      </c>
      <c r="E413" s="190">
        <v>4010</v>
      </c>
      <c r="F413" s="190" t="s">
        <v>3152</v>
      </c>
      <c r="G413" s="211">
        <v>44643</v>
      </c>
      <c r="H413" s="193">
        <v>1146.150652</v>
      </c>
      <c r="I413" s="193">
        <v>0</v>
      </c>
      <c r="J413" s="212">
        <v>12</v>
      </c>
      <c r="K413" s="193">
        <v>350</v>
      </c>
      <c r="L413" s="193">
        <v>12</v>
      </c>
      <c r="M413" s="212">
        <v>82</v>
      </c>
      <c r="N413" s="193">
        <v>36</v>
      </c>
      <c r="O413" s="269">
        <f t="shared" si="27"/>
        <v>1532.150652</v>
      </c>
      <c r="P413" s="242">
        <f t="shared" si="28"/>
        <v>1741.0802863636363</v>
      </c>
      <c r="Q413">
        <v>4010</v>
      </c>
      <c r="R413" t="s">
        <v>3403</v>
      </c>
    </row>
    <row r="414" spans="1:18">
      <c r="A414" s="182" t="str">
        <f t="shared" si="25"/>
        <v>BAÚBORA4010</v>
      </c>
      <c r="B414" s="208" t="s">
        <v>121</v>
      </c>
      <c r="C414" s="197" t="str">
        <f t="shared" si="26"/>
        <v>4010BORA5PL1</v>
      </c>
      <c r="D414" s="157" t="s">
        <v>132</v>
      </c>
      <c r="E414" s="190">
        <v>4010</v>
      </c>
      <c r="F414" s="190" t="s">
        <v>2939</v>
      </c>
      <c r="G414" s="267">
        <v>44643</v>
      </c>
      <c r="H414" s="193">
        <v>3588.7694111999999</v>
      </c>
      <c r="I414" s="193">
        <v>0</v>
      </c>
      <c r="J414" s="212">
        <v>12</v>
      </c>
      <c r="K414" s="193">
        <v>184.68</v>
      </c>
      <c r="L414" s="193">
        <v>90.9</v>
      </c>
      <c r="M414" s="212">
        <v>550</v>
      </c>
      <c r="N414" s="193">
        <v>272.70000000000005</v>
      </c>
      <c r="O414" s="269">
        <f t="shared" si="27"/>
        <v>4046.1494112</v>
      </c>
      <c r="P414" s="242">
        <f t="shared" si="28"/>
        <v>4597.8970581818185</v>
      </c>
      <c r="Q414">
        <v>4010</v>
      </c>
      <c r="R414" t="s">
        <v>3541</v>
      </c>
    </row>
    <row r="415" spans="1:18">
      <c r="A415" s="182" t="str">
        <f t="shared" si="25"/>
        <v>BAÚCAJAMAR   4010</v>
      </c>
      <c r="B415" s="208" t="s">
        <v>121</v>
      </c>
      <c r="C415" s="197" t="str">
        <f t="shared" si="26"/>
        <v xml:space="preserve">4010CAJAMAR   5PL1BT  </v>
      </c>
      <c r="D415" s="157" t="s">
        <v>2936</v>
      </c>
      <c r="E415" s="190">
        <v>4010</v>
      </c>
      <c r="F415" s="190" t="s">
        <v>3156</v>
      </c>
      <c r="G415" s="211">
        <v>44643</v>
      </c>
      <c r="H415" s="193">
        <v>1109.397696</v>
      </c>
      <c r="I415" s="193">
        <v>0.08</v>
      </c>
      <c r="J415" s="212">
        <v>12</v>
      </c>
      <c r="K415" s="193">
        <v>140</v>
      </c>
      <c r="L415" s="193">
        <v>36.25</v>
      </c>
      <c r="M415" s="212">
        <v>88</v>
      </c>
      <c r="N415" s="193">
        <v>108.75</v>
      </c>
      <c r="O415" s="269">
        <f t="shared" si="27"/>
        <v>1358.2276959999999</v>
      </c>
      <c r="P415" s="242">
        <f t="shared" si="28"/>
        <v>1543.4405636363635</v>
      </c>
      <c r="Q415">
        <v>4010</v>
      </c>
      <c r="R415" t="s">
        <v>3405</v>
      </c>
    </row>
    <row r="416" spans="1:18">
      <c r="A416" s="182" t="str">
        <f t="shared" si="25"/>
        <v>BAÚCAJAMAR   4010</v>
      </c>
      <c r="B416" s="208" t="s">
        <v>121</v>
      </c>
      <c r="C416" s="197" t="str">
        <f t="shared" si="26"/>
        <v>4010CAJAMAR   5PL1SUZA</v>
      </c>
      <c r="D416" s="157" t="s">
        <v>841</v>
      </c>
      <c r="E416" s="190">
        <v>4010</v>
      </c>
      <c r="F416" s="190" t="s">
        <v>3156</v>
      </c>
      <c r="G416" s="211">
        <v>44643</v>
      </c>
      <c r="H416" s="193">
        <v>1169.7350159999999</v>
      </c>
      <c r="I416" s="193">
        <v>0</v>
      </c>
      <c r="J416" s="212">
        <v>12</v>
      </c>
      <c r="K416" s="193">
        <v>175</v>
      </c>
      <c r="L416" s="193">
        <v>16.899999999999999</v>
      </c>
      <c r="M416" s="212">
        <v>100</v>
      </c>
      <c r="N416" s="193">
        <v>50.699999999999996</v>
      </c>
      <c r="O416" s="269">
        <f t="shared" si="27"/>
        <v>1395.4350159999999</v>
      </c>
      <c r="P416" s="242">
        <f t="shared" si="28"/>
        <v>1585.7216090909089</v>
      </c>
      <c r="Q416">
        <v>4010</v>
      </c>
      <c r="R416" t="s">
        <v>3405</v>
      </c>
    </row>
    <row r="417" spans="1:18">
      <c r="A417" s="182" t="str">
        <f t="shared" si="25"/>
        <v>BAÚCAMBIRA   4010</v>
      </c>
      <c r="B417" s="208" t="s">
        <v>121</v>
      </c>
      <c r="C417" s="197" t="str">
        <f t="shared" si="26"/>
        <v>4010CAMBIRA   5PL1SUZA</v>
      </c>
      <c r="D417" s="157" t="s">
        <v>841</v>
      </c>
      <c r="E417" s="190">
        <v>4010</v>
      </c>
      <c r="F417" s="190" t="s">
        <v>3158</v>
      </c>
      <c r="G417" s="211">
        <v>44643</v>
      </c>
      <c r="H417" s="193">
        <v>3925.6336799999999</v>
      </c>
      <c r="I417" s="193">
        <v>0</v>
      </c>
      <c r="J417" s="212">
        <v>0</v>
      </c>
      <c r="K417" s="193">
        <v>150</v>
      </c>
      <c r="L417" s="193">
        <v>107.5</v>
      </c>
      <c r="M417" s="212">
        <v>680</v>
      </c>
      <c r="N417" s="193">
        <v>322.5</v>
      </c>
      <c r="O417" s="269">
        <f t="shared" si="27"/>
        <v>4398.1336799999999</v>
      </c>
      <c r="P417" s="242">
        <f t="shared" si="28"/>
        <v>4398.1336799999999</v>
      </c>
      <c r="Q417">
        <v>4010</v>
      </c>
      <c r="R417" t="s">
        <v>3407</v>
      </c>
    </row>
    <row r="418" spans="1:18">
      <c r="A418" s="182" t="str">
        <f t="shared" si="25"/>
        <v>CARRETAELIAS FAUSTO4010</v>
      </c>
      <c r="B418" s="208" t="s">
        <v>122</v>
      </c>
      <c r="C418" s="197" t="str">
        <f t="shared" si="26"/>
        <v>4010ELIAS FAUSTO5PL2SUZA</v>
      </c>
      <c r="D418" s="157" t="s">
        <v>764</v>
      </c>
      <c r="E418" s="190">
        <v>4010</v>
      </c>
      <c r="F418" s="190" t="s">
        <v>3171</v>
      </c>
      <c r="G418" s="211">
        <v>44643</v>
      </c>
      <c r="H418" s="193">
        <v>2189.6267359999997</v>
      </c>
      <c r="I418" s="193">
        <v>0</v>
      </c>
      <c r="J418" s="212">
        <v>12</v>
      </c>
      <c r="K418" s="193">
        <v>0</v>
      </c>
      <c r="L418" s="193">
        <v>43.4</v>
      </c>
      <c r="M418" s="212">
        <v>170</v>
      </c>
      <c r="N418" s="193">
        <v>217</v>
      </c>
      <c r="O418" s="269">
        <f t="shared" si="27"/>
        <v>2406.6267359999997</v>
      </c>
      <c r="P418" s="242">
        <f t="shared" si="28"/>
        <v>2734.8031090909089</v>
      </c>
      <c r="Q418">
        <v>4010</v>
      </c>
      <c r="R418" s="190" t="s">
        <v>3542</v>
      </c>
    </row>
    <row r="419" spans="1:18">
      <c r="A419" s="182" t="str">
        <f t="shared" si="25"/>
        <v>BAÚITAP.SERRA4010</v>
      </c>
      <c r="B419" s="208" t="s">
        <v>121</v>
      </c>
      <c r="C419" s="197" t="str">
        <f t="shared" si="26"/>
        <v>4010ITAP.SERRA5PL1SUZA</v>
      </c>
      <c r="D419" s="157" t="s">
        <v>841</v>
      </c>
      <c r="E419" s="190">
        <v>4010</v>
      </c>
      <c r="F419" s="190" t="s">
        <v>191</v>
      </c>
      <c r="G419" s="211">
        <v>44643</v>
      </c>
      <c r="H419" s="193">
        <v>1125.8696719999998</v>
      </c>
      <c r="I419" s="193">
        <v>0</v>
      </c>
      <c r="J419" s="212">
        <v>12</v>
      </c>
      <c r="K419" s="193">
        <v>0</v>
      </c>
      <c r="L419" s="193">
        <v>6.6</v>
      </c>
      <c r="M419" s="212">
        <v>100</v>
      </c>
      <c r="N419" s="193">
        <v>19.799999999999997</v>
      </c>
      <c r="O419" s="269">
        <f t="shared" si="27"/>
        <v>1145.6696719999998</v>
      </c>
      <c r="P419" s="242">
        <f t="shared" si="28"/>
        <v>1301.8973545454542</v>
      </c>
      <c r="Q419">
        <v>4010</v>
      </c>
      <c r="R419" s="190" t="s">
        <v>3431</v>
      </c>
    </row>
    <row r="420" spans="1:18">
      <c r="A420" s="182" t="str">
        <f t="shared" si="25"/>
        <v>BAÚITAPEVI   4010</v>
      </c>
      <c r="B420" s="208" t="s">
        <v>121</v>
      </c>
      <c r="C420" s="197" t="str">
        <f t="shared" si="26"/>
        <v>4010ITAPEVI   5PL1BT</v>
      </c>
      <c r="D420" s="157" t="s">
        <v>884</v>
      </c>
      <c r="E420" s="190">
        <v>4010</v>
      </c>
      <c r="F420" s="190" t="s">
        <v>3178</v>
      </c>
      <c r="G420" s="211">
        <v>44643</v>
      </c>
      <c r="H420" s="193">
        <v>1109.3864599999999</v>
      </c>
      <c r="I420" s="193">
        <v>0</v>
      </c>
      <c r="J420" s="212">
        <v>12</v>
      </c>
      <c r="K420" s="193">
        <v>140</v>
      </c>
      <c r="L420" s="193">
        <v>29.68</v>
      </c>
      <c r="M420" s="212">
        <v>127</v>
      </c>
      <c r="N420" s="193">
        <v>89.039999999999992</v>
      </c>
      <c r="O420" s="269">
        <f t="shared" si="27"/>
        <v>1338.4264599999999</v>
      </c>
      <c r="P420" s="242">
        <f t="shared" si="28"/>
        <v>1520.939159090909</v>
      </c>
      <c r="Q420">
        <v>4010</v>
      </c>
      <c r="R420" s="190" t="s">
        <v>3432</v>
      </c>
    </row>
    <row r="421" spans="1:18">
      <c r="A421" s="182" t="str">
        <f t="shared" si="25"/>
        <v>BAÚJANDIRA   4010</v>
      </c>
      <c r="B421" s="208" t="s">
        <v>121</v>
      </c>
      <c r="C421" s="197" t="str">
        <f t="shared" si="26"/>
        <v xml:space="preserve">4010JANDIRA   5PL1SUZA    </v>
      </c>
      <c r="D421" s="157" t="s">
        <v>2940</v>
      </c>
      <c r="E421" s="190">
        <v>4010</v>
      </c>
      <c r="F421" s="190" t="s">
        <v>3182</v>
      </c>
      <c r="G421" s="211">
        <v>44643</v>
      </c>
      <c r="H421" s="193">
        <v>1146.150652</v>
      </c>
      <c r="I421" s="193">
        <v>0</v>
      </c>
      <c r="J421" s="212">
        <v>12</v>
      </c>
      <c r="K421" s="193">
        <v>0</v>
      </c>
      <c r="L421" s="193">
        <v>12</v>
      </c>
      <c r="M421" s="212">
        <v>80</v>
      </c>
      <c r="N421" s="193">
        <v>36</v>
      </c>
      <c r="O421" s="269">
        <f t="shared" si="27"/>
        <v>1182.150652</v>
      </c>
      <c r="P421" s="242">
        <f t="shared" si="28"/>
        <v>1343.3530136363636</v>
      </c>
      <c r="Q421">
        <v>4010</v>
      </c>
      <c r="R421" s="190" t="s">
        <v>3437</v>
      </c>
    </row>
    <row r="422" spans="1:18">
      <c r="A422" s="182" t="str">
        <f t="shared" si="25"/>
        <v>BAÚJANDIRA   4010</v>
      </c>
      <c r="B422" s="208" t="s">
        <v>121</v>
      </c>
      <c r="C422" s="197" t="str">
        <f t="shared" si="26"/>
        <v xml:space="preserve">4010JANDIRA   5PL1SUZA    </v>
      </c>
      <c r="D422" s="157" t="s">
        <v>2940</v>
      </c>
      <c r="E422" s="190">
        <v>4010</v>
      </c>
      <c r="F422" s="190" t="s">
        <v>3182</v>
      </c>
      <c r="G422" s="211">
        <v>44643</v>
      </c>
      <c r="H422" s="193">
        <v>1146.150652</v>
      </c>
      <c r="I422" s="193">
        <v>0</v>
      </c>
      <c r="J422" s="212">
        <v>12</v>
      </c>
      <c r="K422" s="193">
        <v>0</v>
      </c>
      <c r="L422" s="193">
        <v>12</v>
      </c>
      <c r="M422" s="212">
        <v>80</v>
      </c>
      <c r="N422" s="193">
        <v>36</v>
      </c>
      <c r="O422" s="269">
        <f t="shared" si="27"/>
        <v>1182.150652</v>
      </c>
      <c r="P422" s="242">
        <f t="shared" si="28"/>
        <v>1343.3530136363636</v>
      </c>
      <c r="Q422">
        <v>4010</v>
      </c>
      <c r="R422" s="190" t="s">
        <v>3437</v>
      </c>
    </row>
    <row r="423" spans="1:18">
      <c r="A423" s="182" t="str">
        <f t="shared" si="25"/>
        <v>CARRETAJANDIRA   4010</v>
      </c>
      <c r="B423" s="208" t="s">
        <v>122</v>
      </c>
      <c r="C423" s="197" t="str">
        <f t="shared" si="26"/>
        <v xml:space="preserve">4010JANDIRA   5PL2SUZA    </v>
      </c>
      <c r="D423" s="157" t="s">
        <v>2950</v>
      </c>
      <c r="E423" s="190">
        <v>4010</v>
      </c>
      <c r="F423" s="190" t="s">
        <v>3182</v>
      </c>
      <c r="G423" s="211">
        <v>44643</v>
      </c>
      <c r="H423" s="193">
        <v>1607.8715999999999</v>
      </c>
      <c r="I423" s="193">
        <v>0</v>
      </c>
      <c r="J423" s="212">
        <v>12</v>
      </c>
      <c r="K423" s="193">
        <v>175</v>
      </c>
      <c r="L423" s="193">
        <v>12</v>
      </c>
      <c r="M423" s="212">
        <v>80</v>
      </c>
      <c r="N423" s="193">
        <v>60</v>
      </c>
      <c r="O423" s="269">
        <f t="shared" si="27"/>
        <v>1842.8715999999999</v>
      </c>
      <c r="P423" s="242">
        <f t="shared" si="28"/>
        <v>2094.1722727272727</v>
      </c>
      <c r="Q423">
        <v>4010</v>
      </c>
      <c r="R423" s="190" t="s">
        <v>3437</v>
      </c>
    </row>
    <row r="424" spans="1:18">
      <c r="A424" s="182" t="str">
        <f t="shared" si="25"/>
        <v>CARRETAJANDIRA   4010</v>
      </c>
      <c r="B424" s="208" t="s">
        <v>122</v>
      </c>
      <c r="C424" s="197" t="str">
        <f t="shared" si="26"/>
        <v xml:space="preserve">4010JANDIRA   5PL2SUZA    </v>
      </c>
      <c r="D424" s="157" t="s">
        <v>2950</v>
      </c>
      <c r="E424" s="190">
        <v>4010</v>
      </c>
      <c r="F424" s="190" t="s">
        <v>3182</v>
      </c>
      <c r="G424" s="211">
        <v>44643</v>
      </c>
      <c r="H424" s="193">
        <v>1607.8715999999999</v>
      </c>
      <c r="I424" s="193">
        <v>0</v>
      </c>
      <c r="J424" s="212">
        <v>12</v>
      </c>
      <c r="K424" s="193">
        <v>350</v>
      </c>
      <c r="L424" s="193">
        <v>12</v>
      </c>
      <c r="M424" s="212">
        <v>80</v>
      </c>
      <c r="N424" s="193">
        <v>60</v>
      </c>
      <c r="O424" s="269">
        <f t="shared" si="27"/>
        <v>2017.8715999999999</v>
      </c>
      <c r="P424" s="242">
        <f t="shared" si="28"/>
        <v>2293.0359090909092</v>
      </c>
      <c r="Q424">
        <v>4010</v>
      </c>
      <c r="R424" s="190" t="s">
        <v>3437</v>
      </c>
    </row>
    <row r="425" spans="1:18">
      <c r="A425" s="182" t="str">
        <f t="shared" si="25"/>
        <v>BAÚLOUVEIRA  4010</v>
      </c>
      <c r="B425" s="208" t="s">
        <v>121</v>
      </c>
      <c r="C425" s="197" t="str">
        <f t="shared" si="26"/>
        <v>4010LOUVEIRA  5PL1BT</v>
      </c>
      <c r="D425" s="157" t="s">
        <v>884</v>
      </c>
      <c r="E425" s="190">
        <v>4010</v>
      </c>
      <c r="F425" s="190" t="s">
        <v>3186</v>
      </c>
      <c r="G425" s="211">
        <v>44643</v>
      </c>
      <c r="H425" s="193">
        <v>1456.9159400000001</v>
      </c>
      <c r="I425" s="193">
        <v>0</v>
      </c>
      <c r="J425" s="212">
        <v>12</v>
      </c>
      <c r="K425" s="193">
        <v>140</v>
      </c>
      <c r="L425" s="193">
        <v>36.25</v>
      </c>
      <c r="M425" s="212">
        <v>173</v>
      </c>
      <c r="N425" s="193">
        <v>108.75</v>
      </c>
      <c r="O425" s="269">
        <f t="shared" si="27"/>
        <v>1705.6659400000001</v>
      </c>
      <c r="P425" s="242">
        <f t="shared" si="28"/>
        <v>1938.25675</v>
      </c>
      <c r="Q425">
        <v>4010</v>
      </c>
      <c r="R425" s="190" t="s">
        <v>1034</v>
      </c>
    </row>
    <row r="426" spans="1:18">
      <c r="A426" s="182" t="str">
        <f t="shared" si="25"/>
        <v>BAÚSERTAOZINHO4010</v>
      </c>
      <c r="B426" s="208" t="s">
        <v>121</v>
      </c>
      <c r="C426" s="197" t="str">
        <f t="shared" si="26"/>
        <v>4010SERTAOZINHO5PL1SUZA</v>
      </c>
      <c r="D426" s="157" t="s">
        <v>841</v>
      </c>
      <c r="E426" s="190">
        <v>4010</v>
      </c>
      <c r="F426" s="190" t="s">
        <v>3200</v>
      </c>
      <c r="G426" s="211">
        <v>44643</v>
      </c>
      <c r="H426" s="193">
        <v>3144.5294319999998</v>
      </c>
      <c r="I426" s="193">
        <v>0</v>
      </c>
      <c r="J426" s="212">
        <v>12</v>
      </c>
      <c r="K426" s="193">
        <v>0</v>
      </c>
      <c r="L426" s="193">
        <v>80.2</v>
      </c>
      <c r="M426" s="212">
        <v>380</v>
      </c>
      <c r="N426" s="193">
        <v>240.60000000000002</v>
      </c>
      <c r="O426" s="269">
        <f t="shared" si="27"/>
        <v>3385.1294319999997</v>
      </c>
      <c r="P426" s="242">
        <f t="shared" si="28"/>
        <v>3846.7379909090905</v>
      </c>
      <c r="Q426">
        <v>4010</v>
      </c>
      <c r="R426" s="190" t="s">
        <v>3559</v>
      </c>
    </row>
    <row r="427" spans="1:18">
      <c r="A427" s="182" t="str">
        <f t="shared" si="25"/>
        <v>CARRETASERTAOZINHO4010</v>
      </c>
      <c r="B427" s="208" t="s">
        <v>122</v>
      </c>
      <c r="C427" s="197" t="str">
        <f t="shared" si="26"/>
        <v>4010SERTAOZINHO5PL2SUZA</v>
      </c>
      <c r="D427" s="157" t="s">
        <v>764</v>
      </c>
      <c r="E427" s="190">
        <v>4010</v>
      </c>
      <c r="F427" s="190" t="s">
        <v>3200</v>
      </c>
      <c r="G427" s="211">
        <v>44643</v>
      </c>
      <c r="H427" s="193">
        <v>3898.2515479999997</v>
      </c>
      <c r="I427" s="193">
        <v>0</v>
      </c>
      <c r="J427" s="212">
        <v>12</v>
      </c>
      <c r="K427" s="193">
        <v>350</v>
      </c>
      <c r="L427" s="193">
        <v>80.2</v>
      </c>
      <c r="M427" s="212">
        <v>380</v>
      </c>
      <c r="N427" s="193">
        <v>240.60000000000002</v>
      </c>
      <c r="O427" s="269">
        <f t="shared" si="27"/>
        <v>4488.8515479999996</v>
      </c>
      <c r="P427" s="242">
        <f t="shared" si="28"/>
        <v>5100.9676681818173</v>
      </c>
      <c r="Q427">
        <v>4010</v>
      </c>
      <c r="R427" s="190" t="s">
        <v>3559</v>
      </c>
    </row>
    <row r="428" spans="1:18">
      <c r="A428" s="182" t="str">
        <f t="shared" si="25"/>
        <v>CARRETASERRANA4010</v>
      </c>
      <c r="B428" s="208" t="s">
        <v>122</v>
      </c>
      <c r="C428" s="197" t="str">
        <f t="shared" si="26"/>
        <v>4010SERRANA5PL2SUZA</v>
      </c>
      <c r="D428" s="157" t="s">
        <v>764</v>
      </c>
      <c r="E428" s="190">
        <v>4010</v>
      </c>
      <c r="F428" s="190" t="s">
        <v>260</v>
      </c>
      <c r="G428" s="211">
        <v>44643</v>
      </c>
      <c r="H428" s="193">
        <v>3898.252536768</v>
      </c>
      <c r="I428" s="193">
        <v>0</v>
      </c>
      <c r="J428" s="212">
        <v>12</v>
      </c>
      <c r="K428" s="193">
        <v>0</v>
      </c>
      <c r="L428" s="193">
        <v>72.400000000000006</v>
      </c>
      <c r="M428" s="212">
        <v>380</v>
      </c>
      <c r="N428" s="193">
        <v>362</v>
      </c>
      <c r="O428" s="269">
        <f t="shared" si="27"/>
        <v>4260.252536768</v>
      </c>
      <c r="P428" s="242">
        <f t="shared" si="28"/>
        <v>4841.1960645090912</v>
      </c>
      <c r="Q428">
        <v>4010</v>
      </c>
      <c r="R428" s="190" t="s">
        <v>3543</v>
      </c>
    </row>
    <row r="429" spans="1:18">
      <c r="A429" s="182" t="str">
        <f t="shared" si="25"/>
        <v>BAÚUBERABA4010</v>
      </c>
      <c r="B429" s="208" t="s">
        <v>121</v>
      </c>
      <c r="C429" s="197" t="str">
        <f t="shared" si="26"/>
        <v xml:space="preserve">4010UBERABA5PL1    </v>
      </c>
      <c r="D429" s="157" t="s">
        <v>2937</v>
      </c>
      <c r="E429" s="190">
        <v>4010</v>
      </c>
      <c r="F429" s="190" t="s">
        <v>270</v>
      </c>
      <c r="G429" s="211">
        <v>44643</v>
      </c>
      <c r="H429" s="193">
        <v>2912.3712</v>
      </c>
      <c r="I429" s="193">
        <v>0</v>
      </c>
      <c r="J429" s="212">
        <v>12</v>
      </c>
      <c r="K429" s="193">
        <v>184.68</v>
      </c>
      <c r="L429" s="193">
        <v>99.2</v>
      </c>
      <c r="M429" s="212">
        <v>640</v>
      </c>
      <c r="N429" s="193">
        <v>297.60000000000002</v>
      </c>
      <c r="O429" s="269">
        <f t="shared" si="27"/>
        <v>3394.6512000000002</v>
      </c>
      <c r="P429" s="242">
        <f t="shared" si="28"/>
        <v>3857.5581818181822</v>
      </c>
      <c r="Q429">
        <v>4010</v>
      </c>
      <c r="R429" s="190" t="s">
        <v>3544</v>
      </c>
    </row>
    <row r="430" spans="1:18">
      <c r="A430" s="182" t="str">
        <f t="shared" si="25"/>
        <v>CARRETAUBERABA4010</v>
      </c>
      <c r="B430" s="208" t="s">
        <v>122</v>
      </c>
      <c r="C430" s="197" t="str">
        <f t="shared" si="26"/>
        <v xml:space="preserve">4010UBERABA5PL2    </v>
      </c>
      <c r="D430" s="157" t="s">
        <v>2945</v>
      </c>
      <c r="E430" s="190">
        <v>4010</v>
      </c>
      <c r="F430" s="190" t="s">
        <v>270</v>
      </c>
      <c r="G430" s="211">
        <v>44643</v>
      </c>
      <c r="H430" s="193">
        <v>3883.1615999999999</v>
      </c>
      <c r="I430" s="193">
        <v>0</v>
      </c>
      <c r="J430" s="212">
        <v>12</v>
      </c>
      <c r="K430" s="193">
        <v>184.68</v>
      </c>
      <c r="L430" s="193">
        <v>99.2</v>
      </c>
      <c r="M430" s="212">
        <v>640</v>
      </c>
      <c r="N430" s="193">
        <v>496</v>
      </c>
      <c r="O430" s="269">
        <f t="shared" si="27"/>
        <v>4563.8415999999997</v>
      </c>
      <c r="P430" s="242">
        <f t="shared" si="28"/>
        <v>5186.1836363636357</v>
      </c>
      <c r="Q430">
        <v>4010</v>
      </c>
      <c r="R430" s="190" t="s">
        <v>3544</v>
      </c>
    </row>
    <row r="431" spans="1:18">
      <c r="A431" s="182" t="str">
        <f t="shared" si="25"/>
        <v>BAÚV GDE PAUL4010</v>
      </c>
      <c r="B431" s="208" t="s">
        <v>121</v>
      </c>
      <c r="C431" s="197" t="str">
        <f t="shared" si="26"/>
        <v>4010V GDE PAUL5PL1BT</v>
      </c>
      <c r="D431" s="157" t="s">
        <v>884</v>
      </c>
      <c r="E431" s="190">
        <v>4010</v>
      </c>
      <c r="F431" s="190" t="s">
        <v>804</v>
      </c>
      <c r="G431" s="211">
        <v>44643</v>
      </c>
      <c r="H431" s="193">
        <v>1109.3752239999999</v>
      </c>
      <c r="I431" s="193">
        <v>0</v>
      </c>
      <c r="J431" s="212">
        <v>12</v>
      </c>
      <c r="K431" s="193">
        <v>140</v>
      </c>
      <c r="L431" s="193">
        <v>16.75</v>
      </c>
      <c r="M431" s="212">
        <v>125</v>
      </c>
      <c r="N431" s="193">
        <v>50.25</v>
      </c>
      <c r="O431" s="269">
        <f t="shared" si="27"/>
        <v>1299.6252239999999</v>
      </c>
      <c r="P431" s="242">
        <f t="shared" si="28"/>
        <v>1476.8468454545452</v>
      </c>
      <c r="Q431">
        <v>4010</v>
      </c>
      <c r="R431" s="190" t="s">
        <v>3490</v>
      </c>
    </row>
    <row r="432" spans="1:18">
      <c r="A432" s="182" t="str">
        <f t="shared" si="25"/>
        <v>BAÚVARZEA PAULISTA4010</v>
      </c>
      <c r="B432" s="208" t="s">
        <v>121</v>
      </c>
      <c r="C432" s="197" t="str">
        <f t="shared" si="26"/>
        <v>4010VARZEA PAULISTA5PL1SUZA</v>
      </c>
      <c r="D432" s="157" t="s">
        <v>841</v>
      </c>
      <c r="E432" s="190">
        <v>4010</v>
      </c>
      <c r="F432" s="190" t="s">
        <v>3208</v>
      </c>
      <c r="G432" s="211">
        <v>44643</v>
      </c>
      <c r="H432" s="193">
        <v>1197.1283840000001</v>
      </c>
      <c r="I432" s="193">
        <v>0</v>
      </c>
      <c r="J432" s="212">
        <v>12</v>
      </c>
      <c r="K432" s="193">
        <v>0</v>
      </c>
      <c r="L432" s="193">
        <v>16.399999999999999</v>
      </c>
      <c r="M432" s="212">
        <v>125</v>
      </c>
      <c r="N432" s="193">
        <v>49.199999999999996</v>
      </c>
      <c r="O432" s="269">
        <f t="shared" si="27"/>
        <v>1246.3283840000001</v>
      </c>
      <c r="P432" s="242">
        <f t="shared" si="28"/>
        <v>1416.2822545454546</v>
      </c>
      <c r="Q432">
        <v>4010</v>
      </c>
      <c r="R432" s="190" t="s">
        <v>3545</v>
      </c>
    </row>
    <row r="433" spans="1:18">
      <c r="A433" s="182" t="str">
        <f t="shared" si="25"/>
        <v>BAÚVINHEDO   4010</v>
      </c>
      <c r="B433" s="208" t="s">
        <v>121</v>
      </c>
      <c r="C433" s="197" t="str">
        <f t="shared" si="26"/>
        <v>4010VINHEDO   5PL1BT</v>
      </c>
      <c r="D433" s="157" t="s">
        <v>884</v>
      </c>
      <c r="E433" s="190">
        <v>4010</v>
      </c>
      <c r="F433" s="190" t="s">
        <v>3209</v>
      </c>
      <c r="G433" s="211">
        <v>44643</v>
      </c>
      <c r="H433" s="193">
        <v>1456.9159400000001</v>
      </c>
      <c r="I433" s="193">
        <v>0</v>
      </c>
      <c r="J433" s="212">
        <v>12</v>
      </c>
      <c r="K433" s="193">
        <v>140</v>
      </c>
      <c r="L433" s="193">
        <v>36.25</v>
      </c>
      <c r="M433" s="212">
        <v>175</v>
      </c>
      <c r="N433" s="193">
        <v>108.75</v>
      </c>
      <c r="O433" s="269">
        <f t="shared" si="27"/>
        <v>1705.6659400000001</v>
      </c>
      <c r="P433" s="242">
        <f t="shared" si="28"/>
        <v>1938.25675</v>
      </c>
      <c r="Q433">
        <v>4010</v>
      </c>
      <c r="R433" s="190" t="s">
        <v>3546</v>
      </c>
    </row>
    <row r="434" spans="1:18">
      <c r="A434" s="182" t="str">
        <f t="shared" si="25"/>
        <v>CARRETAVINHEDO   4010</v>
      </c>
      <c r="B434" s="208" t="s">
        <v>122</v>
      </c>
      <c r="C434" s="197" t="str">
        <f t="shared" si="26"/>
        <v>4010VINHEDO   5PL2</v>
      </c>
      <c r="D434" s="157" t="s">
        <v>279</v>
      </c>
      <c r="E434" s="190">
        <v>4010</v>
      </c>
      <c r="F434" s="190" t="s">
        <v>3209</v>
      </c>
      <c r="G434" s="211">
        <v>44643</v>
      </c>
      <c r="H434" s="193">
        <v>1835.2064419199999</v>
      </c>
      <c r="I434" s="193">
        <v>0</v>
      </c>
      <c r="J434" s="212">
        <v>12</v>
      </c>
      <c r="K434" s="193">
        <v>184.68</v>
      </c>
      <c r="L434" s="193">
        <v>16.399999999999999</v>
      </c>
      <c r="M434" s="212">
        <v>175</v>
      </c>
      <c r="N434" s="193">
        <v>82</v>
      </c>
      <c r="O434" s="269">
        <f t="shared" si="27"/>
        <v>2101.8864419199999</v>
      </c>
      <c r="P434" s="242">
        <f t="shared" si="28"/>
        <v>2388.5073203636362</v>
      </c>
      <c r="Q434">
        <v>4010</v>
      </c>
      <c r="R434" s="190" t="s">
        <v>3546</v>
      </c>
    </row>
    <row r="435" spans="1:18">
      <c r="A435" s="182" t="str">
        <f t="shared" si="25"/>
        <v>BAÚVINHEDO   4010</v>
      </c>
      <c r="B435" s="208" t="s">
        <v>121</v>
      </c>
      <c r="C435" s="197" t="str">
        <f t="shared" si="26"/>
        <v>4010VINHEDO   5PL1</v>
      </c>
      <c r="D435" s="157" t="s">
        <v>132</v>
      </c>
      <c r="E435" s="190">
        <v>4010</v>
      </c>
      <c r="F435" s="190" t="s">
        <v>3209</v>
      </c>
      <c r="G435" s="211">
        <v>44643</v>
      </c>
      <c r="H435" s="193">
        <v>1220.05297008</v>
      </c>
      <c r="I435" s="193">
        <v>0</v>
      </c>
      <c r="J435" s="212">
        <v>12</v>
      </c>
      <c r="K435" s="193">
        <v>184.68</v>
      </c>
      <c r="L435" s="193">
        <v>16.399999999999999</v>
      </c>
      <c r="M435" s="212">
        <v>175</v>
      </c>
      <c r="N435" s="193">
        <v>49.199999999999996</v>
      </c>
      <c r="O435" s="269">
        <f t="shared" si="27"/>
        <v>1453.9329700799999</v>
      </c>
      <c r="P435" s="242">
        <f t="shared" si="28"/>
        <v>1652.1965569090908</v>
      </c>
      <c r="Q435">
        <v>4010</v>
      </c>
      <c r="R435" s="190" t="s">
        <v>3546</v>
      </c>
    </row>
    <row r="436" spans="1:18">
      <c r="A436" s="182" t="str">
        <f t="shared" si="25"/>
        <v>BAÚARACARIGUAMA.4010</v>
      </c>
      <c r="B436" s="208" t="s">
        <v>121</v>
      </c>
      <c r="C436" s="197" t="str">
        <f t="shared" si="26"/>
        <v xml:space="preserve">4010ARACARIGUAMA.5PL1    </v>
      </c>
      <c r="D436" s="157" t="s">
        <v>2937</v>
      </c>
      <c r="E436" s="190">
        <v>4010</v>
      </c>
      <c r="F436" s="190" t="s">
        <v>3210</v>
      </c>
      <c r="G436" s="211">
        <v>44643</v>
      </c>
      <c r="H436" s="193">
        <v>1131.9416064</v>
      </c>
      <c r="I436" s="193">
        <v>0</v>
      </c>
      <c r="J436" s="212">
        <v>12</v>
      </c>
      <c r="K436" s="193">
        <v>184.68</v>
      </c>
      <c r="L436" s="193">
        <v>20.100000000000001</v>
      </c>
      <c r="M436" s="212">
        <v>110</v>
      </c>
      <c r="N436" s="193">
        <v>60.300000000000004</v>
      </c>
      <c r="O436" s="269">
        <f t="shared" si="27"/>
        <v>1376.9216064</v>
      </c>
      <c r="P436" s="242">
        <f t="shared" si="28"/>
        <v>1564.6836436363635</v>
      </c>
      <c r="Q436">
        <v>4010</v>
      </c>
      <c r="R436" s="190" t="s">
        <v>3482</v>
      </c>
    </row>
    <row r="437" spans="1:18">
      <c r="A437" s="182" t="str">
        <f t="shared" si="25"/>
        <v>BAÚARARAS    4010</v>
      </c>
      <c r="B437" s="208" t="s">
        <v>121</v>
      </c>
      <c r="C437" s="197" t="str">
        <f t="shared" si="26"/>
        <v xml:space="preserve">4010ARARAS    5PL1    </v>
      </c>
      <c r="D437" s="157" t="s">
        <v>2937</v>
      </c>
      <c r="E437" s="190">
        <v>4010</v>
      </c>
      <c r="F437" s="190" t="s">
        <v>3151</v>
      </c>
      <c r="G437" s="211">
        <v>44643</v>
      </c>
      <c r="H437" s="193">
        <v>1472.55555312</v>
      </c>
      <c r="I437" s="193">
        <v>0</v>
      </c>
      <c r="J437" s="212">
        <v>12</v>
      </c>
      <c r="K437" s="193">
        <v>184.68</v>
      </c>
      <c r="L437" s="193">
        <v>41.2</v>
      </c>
      <c r="M437" s="212">
        <v>220</v>
      </c>
      <c r="N437" s="193">
        <v>123.60000000000001</v>
      </c>
      <c r="O437" s="269">
        <f t="shared" si="27"/>
        <v>1780.83555312</v>
      </c>
      <c r="P437" s="242">
        <f t="shared" si="28"/>
        <v>2023.6767649090909</v>
      </c>
      <c r="Q437">
        <v>4010</v>
      </c>
      <c r="R437" s="190" t="s">
        <v>3402</v>
      </c>
    </row>
    <row r="438" spans="1:18">
      <c r="A438" s="182" t="str">
        <f t="shared" si="25"/>
        <v>BAÚARTUR NOGU4010</v>
      </c>
      <c r="B438" s="208" t="s">
        <v>121</v>
      </c>
      <c r="C438" s="197" t="str">
        <f t="shared" si="26"/>
        <v xml:space="preserve">4010ARTUR NOGU5PL1    </v>
      </c>
      <c r="D438" s="157" t="s">
        <v>2937</v>
      </c>
      <c r="E438" s="190">
        <v>4010</v>
      </c>
      <c r="F438" s="190" t="s">
        <v>832</v>
      </c>
      <c r="G438" s="211">
        <v>44643</v>
      </c>
      <c r="H438" s="193">
        <v>1472.55555312</v>
      </c>
      <c r="I438" s="193">
        <v>0</v>
      </c>
      <c r="J438" s="212">
        <v>12</v>
      </c>
      <c r="K438" s="193">
        <v>184.68</v>
      </c>
      <c r="L438" s="193">
        <v>44</v>
      </c>
      <c r="M438" s="212">
        <v>228</v>
      </c>
      <c r="N438" s="193">
        <v>132</v>
      </c>
      <c r="O438" s="269">
        <f t="shared" si="27"/>
        <v>1789.2355531200001</v>
      </c>
      <c r="P438" s="242">
        <f t="shared" si="28"/>
        <v>2033.2222194545454</v>
      </c>
      <c r="Q438">
        <v>4010</v>
      </c>
      <c r="R438" s="190" t="s">
        <v>3408</v>
      </c>
    </row>
    <row r="439" spans="1:18">
      <c r="A439" s="182" t="str">
        <f t="shared" si="25"/>
        <v>BAÚBARUERI   4010</v>
      </c>
      <c r="B439" s="208" t="s">
        <v>121</v>
      </c>
      <c r="C439" s="197" t="str">
        <f t="shared" si="26"/>
        <v xml:space="preserve">4010BARUERI   5PL1    </v>
      </c>
      <c r="D439" s="157" t="s">
        <v>2937</v>
      </c>
      <c r="E439" s="190">
        <v>4010</v>
      </c>
      <c r="F439" s="190" t="s">
        <v>3152</v>
      </c>
      <c r="G439" s="211">
        <v>44643</v>
      </c>
      <c r="H439" s="193">
        <v>1131.9416064</v>
      </c>
      <c r="I439" s="193">
        <v>0</v>
      </c>
      <c r="J439" s="212">
        <v>12</v>
      </c>
      <c r="K439" s="193">
        <v>184.68</v>
      </c>
      <c r="L439" s="193">
        <v>11.1</v>
      </c>
      <c r="M439" s="212">
        <v>82</v>
      </c>
      <c r="N439" s="193">
        <v>33.299999999999997</v>
      </c>
      <c r="O439" s="269">
        <f t="shared" si="27"/>
        <v>1349.9216064</v>
      </c>
      <c r="P439" s="242">
        <f t="shared" si="28"/>
        <v>1534.0018254545455</v>
      </c>
      <c r="Q439">
        <v>4010</v>
      </c>
      <c r="R439" t="s">
        <v>3403</v>
      </c>
    </row>
    <row r="440" spans="1:18">
      <c r="A440" s="182" t="str">
        <f t="shared" si="25"/>
        <v>BAÚBELFORD   ROXO4010</v>
      </c>
      <c r="B440" s="208" t="s">
        <v>121</v>
      </c>
      <c r="C440" s="197" t="str">
        <f t="shared" si="26"/>
        <v xml:space="preserve">4010BELFORD   ROXO5PL1    </v>
      </c>
      <c r="D440" s="157" t="s">
        <v>2937</v>
      </c>
      <c r="E440" s="190">
        <v>4010</v>
      </c>
      <c r="F440" s="190" t="s">
        <v>3211</v>
      </c>
      <c r="G440" s="211">
        <v>44643</v>
      </c>
      <c r="H440" s="193">
        <v>2220.9742771199999</v>
      </c>
      <c r="I440" s="193">
        <v>0</v>
      </c>
      <c r="J440" s="212">
        <v>12</v>
      </c>
      <c r="K440" s="193">
        <v>184.68</v>
      </c>
      <c r="L440" s="193">
        <v>58.7</v>
      </c>
      <c r="M440" s="212">
        <v>402</v>
      </c>
      <c r="N440" s="193">
        <v>176.10000000000002</v>
      </c>
      <c r="O440" s="269">
        <f t="shared" si="27"/>
        <v>2581.7542771200001</v>
      </c>
      <c r="P440" s="242">
        <f t="shared" si="28"/>
        <v>2933.8116785454545</v>
      </c>
      <c r="Q440">
        <v>4010</v>
      </c>
      <c r="R440" s="190" t="s">
        <v>3547</v>
      </c>
    </row>
    <row r="441" spans="1:18">
      <c r="A441" s="182" t="str">
        <f t="shared" si="25"/>
        <v>BAÚCACAPAVA  4010</v>
      </c>
      <c r="B441" s="208" t="s">
        <v>121</v>
      </c>
      <c r="C441" s="197" t="str">
        <f t="shared" si="26"/>
        <v xml:space="preserve">4010CACAPAVA  5PL1    </v>
      </c>
      <c r="D441" s="157" t="s">
        <v>2937</v>
      </c>
      <c r="E441" s="190">
        <v>4010</v>
      </c>
      <c r="F441" s="190" t="s">
        <v>3154</v>
      </c>
      <c r="G441" s="211">
        <v>44643</v>
      </c>
      <c r="H441" s="193">
        <v>1131.9416064</v>
      </c>
      <c r="I441" s="193">
        <v>0</v>
      </c>
      <c r="J441" s="212">
        <v>12</v>
      </c>
      <c r="K441" s="193">
        <v>184.68</v>
      </c>
      <c r="L441" s="193">
        <v>13.1</v>
      </c>
      <c r="M441" s="212">
        <v>100</v>
      </c>
      <c r="N441" s="193">
        <v>39.299999999999997</v>
      </c>
      <c r="O441" s="269">
        <f t="shared" si="27"/>
        <v>1355.9216064</v>
      </c>
      <c r="P441" s="242">
        <f t="shared" si="28"/>
        <v>1540.8200072727273</v>
      </c>
      <c r="Q441">
        <v>4010</v>
      </c>
      <c r="R441" s="190" t="s">
        <v>3404</v>
      </c>
    </row>
    <row r="442" spans="1:18">
      <c r="A442" s="182" t="str">
        <f t="shared" si="25"/>
        <v>BAÚCACAPAVA  4010</v>
      </c>
      <c r="B442" s="208" t="s">
        <v>121</v>
      </c>
      <c r="C442" s="197" t="str">
        <f t="shared" si="26"/>
        <v>4010CACAPAVA  5PL1SUZA</v>
      </c>
      <c r="D442" s="157" t="s">
        <v>841</v>
      </c>
      <c r="E442" s="190">
        <v>4010</v>
      </c>
      <c r="F442" s="190" t="s">
        <v>3154</v>
      </c>
      <c r="G442" s="211">
        <v>44643</v>
      </c>
      <c r="H442" s="193">
        <v>1182.881136</v>
      </c>
      <c r="I442" s="193">
        <v>0</v>
      </c>
      <c r="J442" s="212">
        <v>12</v>
      </c>
      <c r="K442" s="193">
        <v>175</v>
      </c>
      <c r="L442" s="193">
        <v>13.1</v>
      </c>
      <c r="M442" s="212">
        <v>100</v>
      </c>
      <c r="N442" s="193">
        <v>39.299999999999997</v>
      </c>
      <c r="O442" s="269">
        <f t="shared" si="27"/>
        <v>1397.1811359999999</v>
      </c>
      <c r="P442" s="242">
        <f t="shared" si="28"/>
        <v>1587.7058363636363</v>
      </c>
      <c r="Q442">
        <v>4010</v>
      </c>
      <c r="R442" s="190" t="s">
        <v>3404</v>
      </c>
    </row>
    <row r="443" spans="1:18">
      <c r="A443" s="182" t="str">
        <f t="shared" si="25"/>
        <v>BAÚCAJAMAR   4010</v>
      </c>
      <c r="B443" s="208" t="s">
        <v>121</v>
      </c>
      <c r="C443" s="197" t="str">
        <f t="shared" si="26"/>
        <v xml:space="preserve">4010CAJAMAR   5PL1    </v>
      </c>
      <c r="D443" s="157" t="s">
        <v>2937</v>
      </c>
      <c r="E443" s="190">
        <v>4010</v>
      </c>
      <c r="F443" s="190" t="s">
        <v>3156</v>
      </c>
      <c r="G443" s="211">
        <v>44643</v>
      </c>
      <c r="H443" s="193">
        <v>1131.9416064</v>
      </c>
      <c r="I443" s="193">
        <v>0</v>
      </c>
      <c r="J443" s="212">
        <v>12</v>
      </c>
      <c r="K443" s="193">
        <v>184.68</v>
      </c>
      <c r="L443" s="193">
        <v>16.399999999999999</v>
      </c>
      <c r="M443" s="212">
        <v>100</v>
      </c>
      <c r="N443" s="193">
        <v>49.199999999999996</v>
      </c>
      <c r="O443" s="269">
        <f t="shared" si="27"/>
        <v>1365.8216063999998</v>
      </c>
      <c r="P443" s="242">
        <f t="shared" si="28"/>
        <v>1552.070007272727</v>
      </c>
      <c r="Q443">
        <v>4010</v>
      </c>
      <c r="R443" t="s">
        <v>3405</v>
      </c>
    </row>
    <row r="444" spans="1:18">
      <c r="A444" s="182" t="str">
        <f t="shared" si="25"/>
        <v>BAÚCAMPINAS  4010</v>
      </c>
      <c r="B444" s="208" t="s">
        <v>121</v>
      </c>
      <c r="C444" s="197" t="str">
        <f t="shared" si="26"/>
        <v xml:space="preserve">4010CAMPINAS  5PL1    </v>
      </c>
      <c r="D444" s="157" t="s">
        <v>2937</v>
      </c>
      <c r="E444" s="190">
        <v>4010</v>
      </c>
      <c r="F444" s="190" t="s">
        <v>3159</v>
      </c>
      <c r="G444" s="211">
        <v>44643</v>
      </c>
      <c r="H444" s="193">
        <v>1394.3462515200001</v>
      </c>
      <c r="I444" s="193">
        <v>0</v>
      </c>
      <c r="J444" s="212">
        <v>12</v>
      </c>
      <c r="K444" s="193">
        <v>422.29</v>
      </c>
      <c r="L444" s="193">
        <v>26.1</v>
      </c>
      <c r="M444" s="212">
        <v>168</v>
      </c>
      <c r="N444" s="193">
        <v>78.300000000000011</v>
      </c>
      <c r="O444" s="269">
        <f t="shared" si="27"/>
        <v>1894.93625152</v>
      </c>
      <c r="P444" s="242">
        <f t="shared" si="28"/>
        <v>2153.3366494545453</v>
      </c>
      <c r="Q444">
        <v>4010</v>
      </c>
      <c r="R444" s="190" t="s">
        <v>3412</v>
      </c>
    </row>
    <row r="445" spans="1:18">
      <c r="A445" s="182" t="str">
        <f t="shared" si="25"/>
        <v>BAÚCATANDUVA 4010</v>
      </c>
      <c r="B445" s="208" t="s">
        <v>121</v>
      </c>
      <c r="C445" s="197" t="str">
        <f t="shared" si="26"/>
        <v xml:space="preserve">4010CATANDUVA 5PL1    </v>
      </c>
      <c r="D445" s="157" t="s">
        <v>2937</v>
      </c>
      <c r="E445" s="190">
        <v>4010</v>
      </c>
      <c r="F445" s="190" t="s">
        <v>3160</v>
      </c>
      <c r="G445" s="211">
        <v>44643</v>
      </c>
      <c r="H445" s="193">
        <v>2444.9938698239998</v>
      </c>
      <c r="I445" s="193">
        <v>0</v>
      </c>
      <c r="J445" s="212">
        <v>12</v>
      </c>
      <c r="K445" s="193">
        <v>184.68</v>
      </c>
      <c r="L445" s="193">
        <v>83.27</v>
      </c>
      <c r="M445" s="212">
        <v>440</v>
      </c>
      <c r="N445" s="193">
        <v>249.81</v>
      </c>
      <c r="O445" s="269">
        <f t="shared" si="27"/>
        <v>2879.4838698240001</v>
      </c>
      <c r="P445" s="242">
        <f t="shared" si="28"/>
        <v>3272.1407611636364</v>
      </c>
      <c r="Q445">
        <v>4010</v>
      </c>
      <c r="R445" s="190" t="s">
        <v>3413</v>
      </c>
    </row>
    <row r="446" spans="1:18">
      <c r="A446" s="182" t="str">
        <f t="shared" si="25"/>
        <v>BAÚCERQUILHO 4010</v>
      </c>
      <c r="B446" s="208" t="s">
        <v>121</v>
      </c>
      <c r="C446" s="197" t="str">
        <f t="shared" si="26"/>
        <v xml:space="preserve">4010CERQUILHO 5PL1    </v>
      </c>
      <c r="D446" s="157" t="s">
        <v>2937</v>
      </c>
      <c r="E446" s="190">
        <v>4010</v>
      </c>
      <c r="F446" s="190" t="s">
        <v>3165</v>
      </c>
      <c r="G446" s="211">
        <v>44643</v>
      </c>
      <c r="H446" s="193">
        <v>1394.3462515200001</v>
      </c>
      <c r="I446" s="193">
        <v>0</v>
      </c>
      <c r="J446" s="212">
        <v>12</v>
      </c>
      <c r="K446" s="193">
        <v>184.68</v>
      </c>
      <c r="L446" s="193">
        <v>30.1</v>
      </c>
      <c r="M446" s="212">
        <v>192</v>
      </c>
      <c r="N446" s="193">
        <v>90.300000000000011</v>
      </c>
      <c r="O446" s="269">
        <f t="shared" si="27"/>
        <v>1669.3262515200001</v>
      </c>
      <c r="P446" s="242">
        <f t="shared" si="28"/>
        <v>1896.9616494545455</v>
      </c>
      <c r="Q446">
        <v>4010</v>
      </c>
      <c r="R446" s="190" t="s">
        <v>3416</v>
      </c>
    </row>
    <row r="447" spans="1:18">
      <c r="A447" s="182" t="str">
        <f t="shared" si="25"/>
        <v>BAÚCOSMOPOLIS4010</v>
      </c>
      <c r="B447" s="208" t="s">
        <v>121</v>
      </c>
      <c r="C447" s="197" t="str">
        <f t="shared" si="26"/>
        <v xml:space="preserve">4010COSMOPOLIS5PL1    </v>
      </c>
      <c r="D447" s="157" t="s">
        <v>2937</v>
      </c>
      <c r="E447" s="190">
        <v>4010</v>
      </c>
      <c r="F447" s="190" t="s">
        <v>106</v>
      </c>
      <c r="G447" s="211">
        <v>44643</v>
      </c>
      <c r="H447" s="193">
        <v>1394.3462515200001</v>
      </c>
      <c r="I447" s="193">
        <v>0</v>
      </c>
      <c r="J447" s="212">
        <v>12</v>
      </c>
      <c r="K447" s="193">
        <v>184.68</v>
      </c>
      <c r="L447" s="193">
        <v>44</v>
      </c>
      <c r="M447" s="212">
        <v>190</v>
      </c>
      <c r="N447" s="193">
        <v>132</v>
      </c>
      <c r="O447" s="269">
        <f t="shared" si="27"/>
        <v>1711.0262515200002</v>
      </c>
      <c r="P447" s="242">
        <f t="shared" si="28"/>
        <v>1944.3480130909093</v>
      </c>
      <c r="Q447">
        <v>4010</v>
      </c>
      <c r="R447" s="190" t="s">
        <v>3418</v>
      </c>
    </row>
    <row r="448" spans="1:18">
      <c r="A448" s="182" t="str">
        <f t="shared" si="25"/>
        <v>BAÚCOTIA     4010</v>
      </c>
      <c r="B448" s="208" t="s">
        <v>121</v>
      </c>
      <c r="C448" s="197" t="str">
        <f t="shared" si="26"/>
        <v xml:space="preserve">4010COTIA     5PL1    </v>
      </c>
      <c r="D448" s="157" t="s">
        <v>2937</v>
      </c>
      <c r="E448" s="190">
        <v>4010</v>
      </c>
      <c r="F448" s="190" t="s">
        <v>3167</v>
      </c>
      <c r="G448" s="211">
        <v>44643</v>
      </c>
      <c r="H448" s="193">
        <v>1131.9416064</v>
      </c>
      <c r="I448" s="193">
        <v>0</v>
      </c>
      <c r="J448" s="212">
        <v>12</v>
      </c>
      <c r="K448" s="193">
        <v>184.68</v>
      </c>
      <c r="L448" s="193">
        <v>13.3</v>
      </c>
      <c r="M448" s="212">
        <v>100</v>
      </c>
      <c r="N448" s="193">
        <v>39.900000000000006</v>
      </c>
      <c r="O448" s="269">
        <f t="shared" si="27"/>
        <v>1356.5216063999999</v>
      </c>
      <c r="P448" s="242">
        <f t="shared" si="28"/>
        <v>1541.5018254545453</v>
      </c>
      <c r="Q448">
        <v>4010</v>
      </c>
      <c r="R448" s="190" t="s">
        <v>3419</v>
      </c>
    </row>
    <row r="449" spans="1:18">
      <c r="A449" s="182" t="str">
        <f t="shared" si="25"/>
        <v>BAÚCRAVINHOS 4010</v>
      </c>
      <c r="B449" s="208" t="s">
        <v>121</v>
      </c>
      <c r="C449" s="197" t="str">
        <f t="shared" si="26"/>
        <v xml:space="preserve">4010CRAVINHOS 5PL1    </v>
      </c>
      <c r="D449" s="157" t="s">
        <v>2937</v>
      </c>
      <c r="E449" s="190">
        <v>4010</v>
      </c>
      <c r="F449" s="190" t="s">
        <v>3168</v>
      </c>
      <c r="G449" s="211">
        <v>44643</v>
      </c>
      <c r="H449" s="193">
        <v>1680.3029998367999</v>
      </c>
      <c r="I449" s="193">
        <v>0</v>
      </c>
      <c r="J449" s="212">
        <v>12</v>
      </c>
      <c r="K449" s="193">
        <v>184.68</v>
      </c>
      <c r="L449" s="193">
        <v>72.400000000000006</v>
      </c>
      <c r="M449" s="212">
        <v>338</v>
      </c>
      <c r="N449" s="193">
        <v>217.20000000000002</v>
      </c>
      <c r="O449" s="269">
        <f t="shared" si="27"/>
        <v>2082.1829998367998</v>
      </c>
      <c r="P449" s="242">
        <f t="shared" si="28"/>
        <v>2366.1170452690908</v>
      </c>
      <c r="Q449">
        <v>4010</v>
      </c>
      <c r="R449" s="190" t="s">
        <v>3420</v>
      </c>
    </row>
    <row r="450" spans="1:18">
      <c r="A450" s="182" t="str">
        <f t="shared" si="25"/>
        <v>BAÚDIADEMA   4010</v>
      </c>
      <c r="B450" s="208" t="s">
        <v>121</v>
      </c>
      <c r="C450" s="197" t="str">
        <f t="shared" si="26"/>
        <v xml:space="preserve">4010DIADEMA   5PL1    </v>
      </c>
      <c r="D450" s="157" t="s">
        <v>2937</v>
      </c>
      <c r="E450" s="190">
        <v>4010</v>
      </c>
      <c r="F450" s="190" t="s">
        <v>3170</v>
      </c>
      <c r="G450" s="211">
        <v>44643</v>
      </c>
      <c r="H450" s="193">
        <v>1131.9416064</v>
      </c>
      <c r="I450" s="193">
        <v>0</v>
      </c>
      <c r="J450" s="212">
        <v>12</v>
      </c>
      <c r="K450" s="193">
        <v>184.68</v>
      </c>
      <c r="L450" s="193">
        <v>6.3</v>
      </c>
      <c r="M450" s="212">
        <v>90</v>
      </c>
      <c r="N450" s="193">
        <v>18.899999999999999</v>
      </c>
      <c r="O450" s="269">
        <f t="shared" si="27"/>
        <v>1335.5216063999999</v>
      </c>
      <c r="P450" s="242">
        <f t="shared" si="28"/>
        <v>1517.638189090909</v>
      </c>
      <c r="Q450">
        <v>4010</v>
      </c>
      <c r="R450" s="190" t="s">
        <v>3422</v>
      </c>
    </row>
    <row r="451" spans="1:18">
      <c r="A451" s="182" t="str">
        <f t="shared" ref="A451:A514" si="29">B451&amp;F451&amp;E451</f>
        <v>BAÚDUQ CAXIAS4010</v>
      </c>
      <c r="B451" s="208" t="s">
        <v>121</v>
      </c>
      <c r="C451" s="197" t="str">
        <f t="shared" ref="C451:C514" si="30">E451&amp;F451&amp;D451</f>
        <v xml:space="preserve">4010DUQ CAXIAS5PL1    </v>
      </c>
      <c r="D451" s="157" t="s">
        <v>2937</v>
      </c>
      <c r="E451" s="190">
        <v>4010</v>
      </c>
      <c r="F451" s="190" t="s">
        <v>174</v>
      </c>
      <c r="G451" s="211">
        <v>44643</v>
      </c>
      <c r="H451" s="193">
        <v>2517.2352374400002</v>
      </c>
      <c r="I451" s="193">
        <v>0</v>
      </c>
      <c r="J451" s="212">
        <v>12</v>
      </c>
      <c r="K451" s="193">
        <v>184.68</v>
      </c>
      <c r="L451" s="193">
        <v>58.7</v>
      </c>
      <c r="M451" s="212">
        <v>453</v>
      </c>
      <c r="N451" s="193">
        <v>176.10000000000002</v>
      </c>
      <c r="O451" s="269">
        <f t="shared" ref="O451:O514" si="31">N451+K451+H451+I451</f>
        <v>2878.0152374400004</v>
      </c>
      <c r="P451" s="242">
        <f t="shared" ref="P451:P514" si="32">O451/(1-J451/100)</f>
        <v>3270.471860727273</v>
      </c>
      <c r="Q451">
        <v>4010</v>
      </c>
      <c r="R451" s="190" t="s">
        <v>3424</v>
      </c>
    </row>
    <row r="452" spans="1:18">
      <c r="A452" s="182" t="str">
        <f t="shared" si="29"/>
        <v>BAÚGUARATING.4010</v>
      </c>
      <c r="B452" s="208" t="s">
        <v>121</v>
      </c>
      <c r="C452" s="197" t="str">
        <f t="shared" si="30"/>
        <v xml:space="preserve">4010GUARATING.5PL1    </v>
      </c>
      <c r="D452" s="157" t="s">
        <v>2937</v>
      </c>
      <c r="E452" s="190">
        <v>4010</v>
      </c>
      <c r="F452" s="190" t="s">
        <v>182</v>
      </c>
      <c r="G452" s="211">
        <v>44643</v>
      </c>
      <c r="H452" s="193">
        <v>1394.3462515200001</v>
      </c>
      <c r="I452" s="193">
        <v>0</v>
      </c>
      <c r="J452" s="212">
        <v>12</v>
      </c>
      <c r="K452" s="193">
        <v>0</v>
      </c>
      <c r="L452" s="193">
        <v>28.3</v>
      </c>
      <c r="M452" s="212">
        <v>170</v>
      </c>
      <c r="N452" s="193">
        <v>84.9</v>
      </c>
      <c r="O452" s="269">
        <f t="shared" si="31"/>
        <v>1479.2462515200002</v>
      </c>
      <c r="P452" s="242">
        <f t="shared" si="32"/>
        <v>1680.9616494545457</v>
      </c>
      <c r="Q452">
        <v>4010</v>
      </c>
      <c r="R452" s="190" t="s">
        <v>3522</v>
      </c>
    </row>
    <row r="453" spans="1:18">
      <c r="A453" s="182" t="str">
        <f t="shared" si="29"/>
        <v>BAÚGUARUJA   4010</v>
      </c>
      <c r="B453" s="208" t="s">
        <v>121</v>
      </c>
      <c r="C453" s="197" t="str">
        <f t="shared" si="30"/>
        <v xml:space="preserve">4010GUARUJA   5PL1    </v>
      </c>
      <c r="D453" s="157" t="s">
        <v>2937</v>
      </c>
      <c r="E453" s="190">
        <v>4010</v>
      </c>
      <c r="F453" s="190" t="s">
        <v>3175</v>
      </c>
      <c r="G453" s="211">
        <v>44643</v>
      </c>
      <c r="H453" s="193">
        <v>1394.3462515200001</v>
      </c>
      <c r="I453" s="193">
        <v>0</v>
      </c>
      <c r="J453" s="212">
        <v>12</v>
      </c>
      <c r="K453" s="193">
        <v>184.68</v>
      </c>
      <c r="L453" s="193">
        <v>41.22</v>
      </c>
      <c r="M453" s="212">
        <v>160</v>
      </c>
      <c r="N453" s="193">
        <v>123.66</v>
      </c>
      <c r="O453" s="269">
        <f t="shared" si="31"/>
        <v>1702.68625152</v>
      </c>
      <c r="P453" s="242">
        <f t="shared" si="32"/>
        <v>1934.8707403636365</v>
      </c>
      <c r="Q453">
        <v>4010</v>
      </c>
      <c r="R453" s="190" t="s">
        <v>3442</v>
      </c>
    </row>
    <row r="454" spans="1:18">
      <c r="A454" s="182" t="str">
        <f t="shared" si="29"/>
        <v>BAÚGUARUJA   4010</v>
      </c>
      <c r="B454" s="208" t="s">
        <v>121</v>
      </c>
      <c r="C454" s="197" t="str">
        <f t="shared" si="30"/>
        <v xml:space="preserve">4010GUARUJA   5PL1SUZA    </v>
      </c>
      <c r="D454" s="157" t="s">
        <v>2940</v>
      </c>
      <c r="E454" s="190">
        <v>4010</v>
      </c>
      <c r="F454" s="190" t="s">
        <v>3175</v>
      </c>
      <c r="G454" s="211">
        <v>44643</v>
      </c>
      <c r="H454" s="193">
        <v>1735.3552559999998</v>
      </c>
      <c r="I454" s="193">
        <v>0</v>
      </c>
      <c r="J454" s="212">
        <v>12</v>
      </c>
      <c r="K454" s="193">
        <v>175</v>
      </c>
      <c r="L454" s="193">
        <v>37</v>
      </c>
      <c r="M454" s="212">
        <v>160</v>
      </c>
      <c r="N454" s="193">
        <v>111</v>
      </c>
      <c r="O454" s="269">
        <f t="shared" si="31"/>
        <v>2021.3552559999998</v>
      </c>
      <c r="P454" s="242">
        <f t="shared" si="32"/>
        <v>2296.9946090909089</v>
      </c>
      <c r="Q454">
        <v>4010</v>
      </c>
      <c r="R454" s="190" t="s">
        <v>3442</v>
      </c>
    </row>
    <row r="455" spans="1:18">
      <c r="A455" s="182" t="str">
        <f t="shared" si="29"/>
        <v>BAÚGUARULHOS 4010</v>
      </c>
      <c r="B455" s="208" t="s">
        <v>121</v>
      </c>
      <c r="C455" s="197" t="str">
        <f t="shared" si="30"/>
        <v xml:space="preserve">4010GUARULHOS 5PL1    </v>
      </c>
      <c r="D455" s="157" t="s">
        <v>2937</v>
      </c>
      <c r="E455" s="190">
        <v>4010</v>
      </c>
      <c r="F455" s="190" t="s">
        <v>2791</v>
      </c>
      <c r="G455" s="211">
        <v>44643</v>
      </c>
      <c r="H455" s="193">
        <v>1130.970816</v>
      </c>
      <c r="I455" s="193">
        <v>0</v>
      </c>
      <c r="J455" s="212">
        <v>12</v>
      </c>
      <c r="K455" s="193">
        <v>184.68</v>
      </c>
      <c r="L455" s="193">
        <v>5.9</v>
      </c>
      <c r="M455" s="212">
        <v>50</v>
      </c>
      <c r="N455" s="193">
        <v>17.700000000000003</v>
      </c>
      <c r="O455" s="269">
        <f t="shared" si="31"/>
        <v>1333.3508160000001</v>
      </c>
      <c r="P455" s="242">
        <f t="shared" si="32"/>
        <v>1515.171381818182</v>
      </c>
      <c r="Q455">
        <v>4010</v>
      </c>
      <c r="R455" s="190" t="s">
        <v>3428</v>
      </c>
    </row>
    <row r="456" spans="1:18">
      <c r="A456" s="182" t="str">
        <f t="shared" si="29"/>
        <v>BAÚHORTOLANDI4010</v>
      </c>
      <c r="B456" s="208" t="s">
        <v>121</v>
      </c>
      <c r="C456" s="197" t="str">
        <f t="shared" si="30"/>
        <v xml:space="preserve">4010HORTOLANDI5PL1    </v>
      </c>
      <c r="D456" s="157" t="s">
        <v>2937</v>
      </c>
      <c r="E456" s="190">
        <v>4010</v>
      </c>
      <c r="F456" s="190" t="s">
        <v>186</v>
      </c>
      <c r="G456" s="211">
        <v>44643</v>
      </c>
      <c r="H456" s="193">
        <v>1394.3462515200001</v>
      </c>
      <c r="I456" s="193">
        <v>0</v>
      </c>
      <c r="J456" s="212">
        <v>12</v>
      </c>
      <c r="K456" s="193">
        <v>184.68</v>
      </c>
      <c r="L456" s="193">
        <v>26.1</v>
      </c>
      <c r="M456" s="212">
        <v>160</v>
      </c>
      <c r="N456" s="193">
        <v>78.300000000000011</v>
      </c>
      <c r="O456" s="269">
        <f t="shared" si="31"/>
        <v>1657.3262515200001</v>
      </c>
      <c r="P456" s="242">
        <f t="shared" si="32"/>
        <v>1883.325285818182</v>
      </c>
      <c r="Q456">
        <v>4010</v>
      </c>
      <c r="R456" s="190" t="s">
        <v>3441</v>
      </c>
    </row>
    <row r="457" spans="1:18">
      <c r="A457" s="182" t="str">
        <f t="shared" si="29"/>
        <v>BAÚINDAIATUBA4010</v>
      </c>
      <c r="B457" s="208" t="s">
        <v>121</v>
      </c>
      <c r="C457" s="197" t="str">
        <f t="shared" si="30"/>
        <v xml:space="preserve">4010INDAIATUBA5PL1    </v>
      </c>
      <c r="D457" s="157" t="s">
        <v>2937</v>
      </c>
      <c r="E457" s="190">
        <v>4010</v>
      </c>
      <c r="F457" s="190" t="s">
        <v>74</v>
      </c>
      <c r="G457" s="211">
        <v>44643</v>
      </c>
      <c r="H457" s="193">
        <v>1394.3462515200001</v>
      </c>
      <c r="I457" s="193">
        <v>0</v>
      </c>
      <c r="J457" s="212">
        <v>12</v>
      </c>
      <c r="K457" s="193">
        <v>184.68</v>
      </c>
      <c r="L457" s="193">
        <v>40.1</v>
      </c>
      <c r="M457" s="212">
        <v>160</v>
      </c>
      <c r="N457" s="193">
        <v>120.30000000000001</v>
      </c>
      <c r="O457" s="269">
        <f t="shared" si="31"/>
        <v>1699.3262515200001</v>
      </c>
      <c r="P457" s="242">
        <f t="shared" si="32"/>
        <v>1931.0525585454548</v>
      </c>
      <c r="Q457">
        <v>4010</v>
      </c>
      <c r="R457" s="190" t="s">
        <v>3430</v>
      </c>
    </row>
    <row r="458" spans="1:18">
      <c r="A458" s="182" t="str">
        <f t="shared" si="29"/>
        <v>BAÚIPERO     4010</v>
      </c>
      <c r="B458" s="208" t="s">
        <v>121</v>
      </c>
      <c r="C458" s="197" t="str">
        <f t="shared" si="30"/>
        <v xml:space="preserve">4010IPERO     5PL1    </v>
      </c>
      <c r="D458" s="157" t="s">
        <v>2937</v>
      </c>
      <c r="E458" s="190">
        <v>4010</v>
      </c>
      <c r="F458" s="190" t="s">
        <v>3177</v>
      </c>
      <c r="G458" s="211">
        <v>44643</v>
      </c>
      <c r="H458" s="193">
        <v>1394.3462515200001</v>
      </c>
      <c r="I458" s="193">
        <v>0</v>
      </c>
      <c r="J458" s="212">
        <v>12</v>
      </c>
      <c r="K458" s="193">
        <v>184.68</v>
      </c>
      <c r="L458" s="193">
        <v>30.1</v>
      </c>
      <c r="M458" s="212">
        <v>180</v>
      </c>
      <c r="N458" s="193">
        <v>90.300000000000011</v>
      </c>
      <c r="O458" s="269">
        <f t="shared" si="31"/>
        <v>1669.3262515200001</v>
      </c>
      <c r="P458" s="242">
        <f t="shared" si="32"/>
        <v>1896.9616494545455</v>
      </c>
      <c r="Q458">
        <v>4010</v>
      </c>
      <c r="R458" s="190" t="s">
        <v>3440</v>
      </c>
    </row>
    <row r="459" spans="1:18">
      <c r="A459" s="182" t="str">
        <f t="shared" si="29"/>
        <v>BAÚITAPEVI   4010</v>
      </c>
      <c r="B459" s="208" t="s">
        <v>121</v>
      </c>
      <c r="C459" s="197" t="str">
        <f t="shared" si="30"/>
        <v xml:space="preserve">4010ITAPEVI   5PL1    </v>
      </c>
      <c r="D459" s="157" t="s">
        <v>2937</v>
      </c>
      <c r="E459" s="190">
        <v>4010</v>
      </c>
      <c r="F459" s="190" t="s">
        <v>3178</v>
      </c>
      <c r="G459" s="211">
        <v>44643</v>
      </c>
      <c r="H459" s="193">
        <v>1131.9416064</v>
      </c>
      <c r="I459" s="193">
        <v>0</v>
      </c>
      <c r="J459" s="212">
        <v>12</v>
      </c>
      <c r="K459" s="193">
        <v>184.68</v>
      </c>
      <c r="L459" s="193">
        <v>11.1</v>
      </c>
      <c r="M459" s="212">
        <v>90</v>
      </c>
      <c r="N459" s="193">
        <v>33.299999999999997</v>
      </c>
      <c r="O459" s="269">
        <f t="shared" si="31"/>
        <v>1349.9216064</v>
      </c>
      <c r="P459" s="242">
        <f t="shared" si="32"/>
        <v>1534.0018254545455</v>
      </c>
      <c r="Q459">
        <v>4010</v>
      </c>
      <c r="R459" s="190" t="s">
        <v>3432</v>
      </c>
    </row>
    <row r="460" spans="1:18">
      <c r="A460" s="182" t="str">
        <f t="shared" si="29"/>
        <v>BAÚITATIBA   4010</v>
      </c>
      <c r="B460" s="208" t="s">
        <v>121</v>
      </c>
      <c r="C460" s="197" t="str">
        <f t="shared" si="30"/>
        <v xml:space="preserve">4010ITATIBA   5PL1    </v>
      </c>
      <c r="D460" s="157" t="s">
        <v>2937</v>
      </c>
      <c r="E460" s="190">
        <v>4010</v>
      </c>
      <c r="F460" s="190" t="s">
        <v>3179</v>
      </c>
      <c r="G460" s="211">
        <v>44643</v>
      </c>
      <c r="H460" s="193">
        <v>1220.05297008</v>
      </c>
      <c r="I460" s="193">
        <v>0</v>
      </c>
      <c r="J460" s="212">
        <v>12</v>
      </c>
      <c r="K460" s="193">
        <v>184.68</v>
      </c>
      <c r="L460" s="193">
        <v>24.3</v>
      </c>
      <c r="M460" s="212">
        <v>140</v>
      </c>
      <c r="N460" s="193">
        <v>72.900000000000006</v>
      </c>
      <c r="O460" s="269">
        <f t="shared" si="31"/>
        <v>1477.6329700800002</v>
      </c>
      <c r="P460" s="242">
        <f t="shared" si="32"/>
        <v>1679.1283750909092</v>
      </c>
      <c r="Q460">
        <v>4010</v>
      </c>
      <c r="R460" s="190" t="s">
        <v>3433</v>
      </c>
    </row>
    <row r="461" spans="1:18">
      <c r="A461" s="182" t="str">
        <f t="shared" si="29"/>
        <v>BAÚITUPEVA   4010</v>
      </c>
      <c r="B461" s="208" t="s">
        <v>121</v>
      </c>
      <c r="C461" s="197" t="str">
        <f t="shared" si="30"/>
        <v xml:space="preserve">4010ITUPEVA   5PL1    </v>
      </c>
      <c r="D461" s="157" t="s">
        <v>2937</v>
      </c>
      <c r="E461" s="190">
        <v>4010</v>
      </c>
      <c r="F461" s="190" t="s">
        <v>3180</v>
      </c>
      <c r="G461" s="211">
        <v>44643</v>
      </c>
      <c r="H461" s="193">
        <v>1220.05297008</v>
      </c>
      <c r="I461" s="193">
        <v>0</v>
      </c>
      <c r="J461" s="212">
        <v>12</v>
      </c>
      <c r="K461" s="193">
        <v>184.68</v>
      </c>
      <c r="L461" s="193">
        <v>16.399999999999999</v>
      </c>
      <c r="M461" s="212">
        <v>120</v>
      </c>
      <c r="N461" s="193">
        <v>49.199999999999996</v>
      </c>
      <c r="O461" s="269">
        <f t="shared" si="31"/>
        <v>1453.9329700799999</v>
      </c>
      <c r="P461" s="242">
        <f t="shared" si="32"/>
        <v>1652.1965569090908</v>
      </c>
      <c r="Q461">
        <v>4010</v>
      </c>
      <c r="R461" s="190" t="s">
        <v>3434</v>
      </c>
    </row>
    <row r="462" spans="1:18">
      <c r="A462" s="182" t="str">
        <f t="shared" si="29"/>
        <v>BAÚITUVERAVA 4010</v>
      </c>
      <c r="B462" s="208" t="s">
        <v>121</v>
      </c>
      <c r="C462" s="197" t="str">
        <f t="shared" si="30"/>
        <v xml:space="preserve">4010ITUVERAVA 5PL1    </v>
      </c>
      <c r="D462" s="157" t="s">
        <v>2937</v>
      </c>
      <c r="E462" s="190">
        <v>4010</v>
      </c>
      <c r="F462" s="190" t="s">
        <v>3212</v>
      </c>
      <c r="G462" s="211">
        <v>44643</v>
      </c>
      <c r="H462" s="193">
        <v>4849.3452399999996</v>
      </c>
      <c r="I462" s="193">
        <v>0</v>
      </c>
      <c r="J462" s="212">
        <v>12</v>
      </c>
      <c r="K462" s="193">
        <v>184.68</v>
      </c>
      <c r="L462" s="193">
        <v>92.7</v>
      </c>
      <c r="M462" s="212">
        <v>455</v>
      </c>
      <c r="N462" s="193">
        <v>463.5</v>
      </c>
      <c r="O462" s="269">
        <f t="shared" si="31"/>
        <v>5497.5252399999999</v>
      </c>
      <c r="P462" s="242">
        <f t="shared" si="32"/>
        <v>6247.1877727272722</v>
      </c>
      <c r="Q462">
        <v>4010</v>
      </c>
      <c r="R462" s="190" t="s">
        <v>3492</v>
      </c>
    </row>
    <row r="463" spans="1:18">
      <c r="A463" s="182" t="str">
        <f t="shared" si="29"/>
        <v>BAÚJACAREI   4010</v>
      </c>
      <c r="B463" s="208" t="s">
        <v>121</v>
      </c>
      <c r="C463" s="197" t="str">
        <f t="shared" si="30"/>
        <v xml:space="preserve">4010JACAREI   5PL1    </v>
      </c>
      <c r="D463" s="157" t="s">
        <v>2937</v>
      </c>
      <c r="E463" s="190">
        <v>4010</v>
      </c>
      <c r="F463" s="190" t="s">
        <v>3181</v>
      </c>
      <c r="G463" s="211">
        <v>44643</v>
      </c>
      <c r="H463" s="193">
        <v>1131.9416064</v>
      </c>
      <c r="I463" s="193">
        <v>0</v>
      </c>
      <c r="J463" s="212">
        <v>12</v>
      </c>
      <c r="K463" s="193">
        <v>184.68</v>
      </c>
      <c r="L463" s="193">
        <v>12.8</v>
      </c>
      <c r="M463" s="212">
        <v>81</v>
      </c>
      <c r="N463" s="193">
        <v>38.400000000000006</v>
      </c>
      <c r="O463" s="269">
        <f t="shared" si="31"/>
        <v>1355.0216063999999</v>
      </c>
      <c r="P463" s="242">
        <f t="shared" si="32"/>
        <v>1539.7972799999998</v>
      </c>
      <c r="Q463">
        <v>4010</v>
      </c>
      <c r="R463" s="190" t="s">
        <v>3435</v>
      </c>
    </row>
    <row r="464" spans="1:18">
      <c r="A464" s="182" t="str">
        <f t="shared" si="29"/>
        <v>BAÚJAGUARIUNA4010</v>
      </c>
      <c r="B464" s="208" t="s">
        <v>121</v>
      </c>
      <c r="C464" s="197" t="str">
        <f t="shared" si="30"/>
        <v xml:space="preserve">4010JAGUARIUNA5PL1    </v>
      </c>
      <c r="D464" s="157" t="s">
        <v>2937</v>
      </c>
      <c r="E464" s="190">
        <v>4010</v>
      </c>
      <c r="F464" s="190" t="s">
        <v>72</v>
      </c>
      <c r="G464" s="211">
        <v>44643</v>
      </c>
      <c r="H464" s="193">
        <v>1394.3462515200001</v>
      </c>
      <c r="I464" s="193">
        <v>0</v>
      </c>
      <c r="J464" s="212">
        <v>12</v>
      </c>
      <c r="K464" s="193">
        <v>184.68</v>
      </c>
      <c r="L464" s="193">
        <v>48</v>
      </c>
      <c r="M464" s="212">
        <v>181</v>
      </c>
      <c r="N464" s="193">
        <v>144</v>
      </c>
      <c r="O464" s="269">
        <f t="shared" si="31"/>
        <v>1723.0262515200002</v>
      </c>
      <c r="P464" s="242">
        <f t="shared" si="32"/>
        <v>1957.984376727273</v>
      </c>
      <c r="Q464">
        <v>4010</v>
      </c>
      <c r="R464" s="190" t="s">
        <v>3436</v>
      </c>
    </row>
    <row r="465" spans="1:18">
      <c r="A465" s="182" t="str">
        <f t="shared" si="29"/>
        <v>BAÚJANDIRA   4010</v>
      </c>
      <c r="B465" s="208" t="s">
        <v>121</v>
      </c>
      <c r="C465" s="197" t="str">
        <f t="shared" si="30"/>
        <v xml:space="preserve">4010JANDIRA   5PL1    </v>
      </c>
      <c r="D465" s="157" t="s">
        <v>2937</v>
      </c>
      <c r="E465" s="190">
        <v>4010</v>
      </c>
      <c r="F465" s="190" t="s">
        <v>3182</v>
      </c>
      <c r="G465" s="211">
        <v>44643</v>
      </c>
      <c r="H465" s="193">
        <v>1131.9416064</v>
      </c>
      <c r="I465" s="193">
        <v>0</v>
      </c>
      <c r="J465" s="212">
        <v>12</v>
      </c>
      <c r="K465" s="193">
        <v>184.68</v>
      </c>
      <c r="L465" s="193">
        <v>11.1</v>
      </c>
      <c r="M465" s="212">
        <v>91</v>
      </c>
      <c r="N465" s="193">
        <v>33.299999999999997</v>
      </c>
      <c r="O465" s="269">
        <f t="shared" si="31"/>
        <v>1349.9216064</v>
      </c>
      <c r="P465" s="242">
        <f t="shared" si="32"/>
        <v>1534.0018254545455</v>
      </c>
      <c r="Q465">
        <v>4010</v>
      </c>
      <c r="R465" s="190" t="s">
        <v>3437</v>
      </c>
    </row>
    <row r="466" spans="1:18">
      <c r="A466" s="182" t="str">
        <f t="shared" si="29"/>
        <v>BAÚJARINU    4010</v>
      </c>
      <c r="B466" s="208" t="s">
        <v>121</v>
      </c>
      <c r="C466" s="197" t="str">
        <f t="shared" si="30"/>
        <v xml:space="preserve">4010JARINU    5PL1    </v>
      </c>
      <c r="D466" s="157" t="s">
        <v>2937</v>
      </c>
      <c r="E466" s="190">
        <v>4010</v>
      </c>
      <c r="F466" s="190" t="s">
        <v>3184</v>
      </c>
      <c r="G466" s="211">
        <v>44643</v>
      </c>
      <c r="H466" s="193">
        <v>1220.05297008</v>
      </c>
      <c r="I466" s="193">
        <v>0</v>
      </c>
      <c r="J466" s="212">
        <v>12</v>
      </c>
      <c r="K466" s="193">
        <v>184.68</v>
      </c>
      <c r="L466" s="193">
        <v>16.399999999999999</v>
      </c>
      <c r="M466" s="212">
        <v>120</v>
      </c>
      <c r="N466" s="193">
        <v>49.199999999999996</v>
      </c>
      <c r="O466" s="269">
        <f t="shared" si="31"/>
        <v>1453.9329700799999</v>
      </c>
      <c r="P466" s="242">
        <f t="shared" si="32"/>
        <v>1652.1965569090908</v>
      </c>
      <c r="Q466">
        <v>4010</v>
      </c>
      <c r="R466" s="190" t="s">
        <v>3439</v>
      </c>
    </row>
    <row r="467" spans="1:18">
      <c r="A467" s="182" t="str">
        <f t="shared" si="29"/>
        <v>BAÚJUNDIAI   4010</v>
      </c>
      <c r="B467" s="208" t="s">
        <v>121</v>
      </c>
      <c r="C467" s="197" t="str">
        <f t="shared" si="30"/>
        <v xml:space="preserve">4010JUNDIAI   5PL1    </v>
      </c>
      <c r="D467" s="157" t="s">
        <v>2937</v>
      </c>
      <c r="E467" s="190">
        <v>4010</v>
      </c>
      <c r="F467" s="190" t="s">
        <v>3185</v>
      </c>
      <c r="G467" s="211">
        <v>44643</v>
      </c>
      <c r="H467" s="193">
        <v>1220.05297008</v>
      </c>
      <c r="I467" s="193">
        <v>0</v>
      </c>
      <c r="J467" s="212">
        <v>12</v>
      </c>
      <c r="K467" s="193">
        <v>184.68</v>
      </c>
      <c r="L467" s="193">
        <v>16.399999999999999</v>
      </c>
      <c r="M467" s="212">
        <v>120</v>
      </c>
      <c r="N467" s="193">
        <v>49.199999999999996</v>
      </c>
      <c r="O467" s="269">
        <f t="shared" si="31"/>
        <v>1453.9329700799999</v>
      </c>
      <c r="P467" s="242">
        <f t="shared" si="32"/>
        <v>1652.1965569090908</v>
      </c>
      <c r="Q467">
        <v>4010</v>
      </c>
      <c r="R467" s="190" t="s">
        <v>3447</v>
      </c>
    </row>
    <row r="468" spans="1:18">
      <c r="A468" s="182" t="str">
        <f t="shared" si="29"/>
        <v>BAÚM. CRUZES 4010</v>
      </c>
      <c r="B468" s="208" t="s">
        <v>121</v>
      </c>
      <c r="C468" s="197" t="str">
        <f t="shared" si="30"/>
        <v xml:space="preserve">4010M. CRUZES 5PL1    </v>
      </c>
      <c r="D468" s="157" t="s">
        <v>2937</v>
      </c>
      <c r="E468" s="190">
        <v>4010</v>
      </c>
      <c r="F468" s="190" t="s">
        <v>3187</v>
      </c>
      <c r="G468" s="211">
        <v>44643</v>
      </c>
      <c r="H468" s="193">
        <v>1131.9416064</v>
      </c>
      <c r="I468" s="193">
        <v>0</v>
      </c>
      <c r="J468" s="212">
        <v>12</v>
      </c>
      <c r="K468" s="193">
        <v>184.68</v>
      </c>
      <c r="L468" s="193">
        <v>5.9</v>
      </c>
      <c r="M468" s="212">
        <v>50</v>
      </c>
      <c r="N468" s="193">
        <v>17.700000000000003</v>
      </c>
      <c r="O468" s="269">
        <f t="shared" si="31"/>
        <v>1334.3216063999998</v>
      </c>
      <c r="P468" s="242">
        <f t="shared" si="32"/>
        <v>1516.2745527272725</v>
      </c>
      <c r="Q468">
        <v>4010</v>
      </c>
      <c r="R468" s="190" t="s">
        <v>3449</v>
      </c>
    </row>
    <row r="469" spans="1:18">
      <c r="A469" s="182" t="str">
        <f t="shared" si="29"/>
        <v>BAÚM. CRUZES 4010</v>
      </c>
      <c r="B469" s="208" t="s">
        <v>121</v>
      </c>
      <c r="C469" s="197" t="str">
        <f t="shared" si="30"/>
        <v xml:space="preserve">4010M. CRUZES 5PL1SUZA    </v>
      </c>
      <c r="D469" s="157" t="s">
        <v>2940</v>
      </c>
      <c r="E469" s="190">
        <v>4010</v>
      </c>
      <c r="F469" s="190" t="s">
        <v>3187</v>
      </c>
      <c r="G469" s="211">
        <v>44643</v>
      </c>
      <c r="H469" s="193">
        <v>651.834068</v>
      </c>
      <c r="I469" s="193">
        <v>0</v>
      </c>
      <c r="J469" s="212">
        <v>12</v>
      </c>
      <c r="K469" s="193">
        <v>0</v>
      </c>
      <c r="L469" s="193">
        <v>0</v>
      </c>
      <c r="M469" s="212">
        <v>50</v>
      </c>
      <c r="N469" s="193">
        <v>0</v>
      </c>
      <c r="O469" s="269">
        <f t="shared" si="31"/>
        <v>651.834068</v>
      </c>
      <c r="P469" s="242">
        <f t="shared" si="32"/>
        <v>740.72053181818183</v>
      </c>
      <c r="Q469">
        <v>4010</v>
      </c>
      <c r="R469" s="190" t="s">
        <v>3449</v>
      </c>
    </row>
    <row r="470" spans="1:18">
      <c r="A470" s="182" t="str">
        <f t="shared" si="29"/>
        <v>BAÚMARINGA   4010</v>
      </c>
      <c r="B470" s="208" t="s">
        <v>121</v>
      </c>
      <c r="C470" s="197" t="str">
        <f t="shared" si="30"/>
        <v xml:space="preserve">4010MARINGA   5PL1    </v>
      </c>
      <c r="D470" s="157" t="s">
        <v>2937</v>
      </c>
      <c r="E470" s="190">
        <v>4010</v>
      </c>
      <c r="F470" s="190" t="s">
        <v>3188</v>
      </c>
      <c r="G470" s="211">
        <v>44643</v>
      </c>
      <c r="H470" s="193">
        <v>2717.47289232</v>
      </c>
      <c r="I470" s="193">
        <v>0</v>
      </c>
      <c r="J470" s="212">
        <v>12</v>
      </c>
      <c r="K470" s="193">
        <v>184.68</v>
      </c>
      <c r="L470" s="193">
        <v>92.7</v>
      </c>
      <c r="M470" s="212">
        <v>710</v>
      </c>
      <c r="N470" s="193">
        <v>278.10000000000002</v>
      </c>
      <c r="O470" s="269">
        <f t="shared" si="31"/>
        <v>3180.2528923200002</v>
      </c>
      <c r="P470" s="242">
        <f t="shared" si="32"/>
        <v>3613.9237412727275</v>
      </c>
      <c r="Q470">
        <v>4010</v>
      </c>
      <c r="R470" s="190" t="s">
        <v>3450</v>
      </c>
    </row>
    <row r="471" spans="1:18">
      <c r="A471" s="182" t="str">
        <f t="shared" si="29"/>
        <v>BAÚMAUA      4010</v>
      </c>
      <c r="B471" s="208" t="s">
        <v>121</v>
      </c>
      <c r="C471" s="197" t="str">
        <f t="shared" si="30"/>
        <v xml:space="preserve">4010MAUA      5PL1    </v>
      </c>
      <c r="D471" s="157" t="s">
        <v>2937</v>
      </c>
      <c r="E471" s="190">
        <v>4010</v>
      </c>
      <c r="F471" s="190" t="s">
        <v>3191</v>
      </c>
      <c r="G471" s="211">
        <v>44643</v>
      </c>
      <c r="H471" s="193">
        <v>1131.9416064</v>
      </c>
      <c r="I471" s="193">
        <v>0</v>
      </c>
      <c r="J471" s="212">
        <v>12</v>
      </c>
      <c r="K471" s="193">
        <v>184.68</v>
      </c>
      <c r="L471" s="193">
        <v>2.7</v>
      </c>
      <c r="M471" s="212">
        <v>70</v>
      </c>
      <c r="N471" s="193">
        <v>8.1000000000000014</v>
      </c>
      <c r="O471" s="269">
        <f t="shared" si="31"/>
        <v>1324.7216063999999</v>
      </c>
      <c r="P471" s="242">
        <f t="shared" si="32"/>
        <v>1505.3654618181818</v>
      </c>
      <c r="Q471">
        <v>4010</v>
      </c>
      <c r="R471" s="190" t="s">
        <v>3452</v>
      </c>
    </row>
    <row r="472" spans="1:18">
      <c r="A472" s="182" t="str">
        <f t="shared" si="29"/>
        <v>BAÚMOGI GUACU4010</v>
      </c>
      <c r="B472" s="208" t="s">
        <v>121</v>
      </c>
      <c r="C472" s="197" t="str">
        <f t="shared" si="30"/>
        <v xml:space="preserve">4010MOGI GUACU5PL1    </v>
      </c>
      <c r="D472" s="157" t="s">
        <v>2937</v>
      </c>
      <c r="E472" s="190">
        <v>4010</v>
      </c>
      <c r="F472" s="190" t="s">
        <v>54</v>
      </c>
      <c r="G472" s="211">
        <v>44643</v>
      </c>
      <c r="H472" s="193">
        <v>1472.55555312</v>
      </c>
      <c r="I472" s="193">
        <v>0</v>
      </c>
      <c r="J472" s="212">
        <v>12</v>
      </c>
      <c r="K472" s="193">
        <v>184.68</v>
      </c>
      <c r="L472" s="193">
        <v>48</v>
      </c>
      <c r="M472" s="212">
        <v>210</v>
      </c>
      <c r="N472" s="193">
        <v>144</v>
      </c>
      <c r="O472" s="269">
        <f t="shared" si="31"/>
        <v>1801.2355531200001</v>
      </c>
      <c r="P472" s="242">
        <f t="shared" si="32"/>
        <v>2046.8585830909092</v>
      </c>
      <c r="Q472">
        <v>4010</v>
      </c>
      <c r="R472" s="190" t="s">
        <v>3549</v>
      </c>
    </row>
    <row r="473" spans="1:18">
      <c r="A473" s="182" t="str">
        <f t="shared" si="29"/>
        <v>BAÚN. IGUACU 4010</v>
      </c>
      <c r="B473" s="208" t="s">
        <v>121</v>
      </c>
      <c r="C473" s="197" t="str">
        <f t="shared" si="30"/>
        <v xml:space="preserve">4010N. IGUACU 5PL1    </v>
      </c>
      <c r="D473" s="157" t="s">
        <v>2937</v>
      </c>
      <c r="E473" s="190">
        <v>4010</v>
      </c>
      <c r="F473" s="190" t="s">
        <v>3193</v>
      </c>
      <c r="G473" s="211">
        <v>44643</v>
      </c>
      <c r="H473" s="193">
        <v>2305.0447257599999</v>
      </c>
      <c r="I473" s="193">
        <v>0</v>
      </c>
      <c r="J473" s="212">
        <v>12</v>
      </c>
      <c r="K473" s="193">
        <v>270.58999999999997</v>
      </c>
      <c r="L473" s="193">
        <v>58.7</v>
      </c>
      <c r="M473" s="212">
        <v>395</v>
      </c>
      <c r="N473" s="193">
        <v>176.10000000000002</v>
      </c>
      <c r="O473" s="269">
        <f t="shared" si="31"/>
        <v>2751.7347257599999</v>
      </c>
      <c r="P473" s="242">
        <f t="shared" si="32"/>
        <v>3126.9712792727273</v>
      </c>
      <c r="Q473">
        <v>4010</v>
      </c>
      <c r="R473" s="190" t="s">
        <v>3456</v>
      </c>
    </row>
    <row r="474" spans="1:18">
      <c r="A474" s="182" t="str">
        <f t="shared" si="29"/>
        <v>BAÚN. ODESSA 4010</v>
      </c>
      <c r="B474" s="208" t="s">
        <v>121</v>
      </c>
      <c r="C474" s="197" t="str">
        <f t="shared" si="30"/>
        <v xml:space="preserve">4010N. ODESSA 5PL1    </v>
      </c>
      <c r="D474" s="157" t="s">
        <v>2937</v>
      </c>
      <c r="E474" s="190">
        <v>4010</v>
      </c>
      <c r="F474" s="190" t="s">
        <v>3194</v>
      </c>
      <c r="G474" s="211">
        <v>44643</v>
      </c>
      <c r="H474" s="193">
        <v>1394.3462515200001</v>
      </c>
      <c r="I474" s="193">
        <v>0</v>
      </c>
      <c r="J474" s="212">
        <v>12</v>
      </c>
      <c r="K474" s="193">
        <v>184.68</v>
      </c>
      <c r="L474" s="193">
        <v>34.700000000000003</v>
      </c>
      <c r="M474" s="212">
        <v>172</v>
      </c>
      <c r="N474" s="193">
        <v>104.10000000000001</v>
      </c>
      <c r="O474" s="269">
        <f t="shared" si="31"/>
        <v>1683.1262515200001</v>
      </c>
      <c r="P474" s="242">
        <f t="shared" si="32"/>
        <v>1912.6434676363638</v>
      </c>
      <c r="Q474">
        <v>4010</v>
      </c>
      <c r="R474" s="190" t="s">
        <v>3457</v>
      </c>
    </row>
    <row r="475" spans="1:18">
      <c r="A475" s="182" t="str">
        <f t="shared" si="29"/>
        <v>BAÚPORTO  FELIZ  4010</v>
      </c>
      <c r="B475" s="208" t="s">
        <v>121</v>
      </c>
      <c r="C475" s="197" t="str">
        <f t="shared" si="30"/>
        <v xml:space="preserve">4010PORTO  FELIZ  5PL1    </v>
      </c>
      <c r="D475" s="157" t="s">
        <v>2937</v>
      </c>
      <c r="E475" s="190">
        <v>4010</v>
      </c>
      <c r="F475" s="190" t="s">
        <v>3195</v>
      </c>
      <c r="G475" s="211">
        <v>44643</v>
      </c>
      <c r="H475" s="193">
        <v>1394.3462515200001</v>
      </c>
      <c r="I475" s="193">
        <v>0</v>
      </c>
      <c r="J475" s="212">
        <v>12</v>
      </c>
      <c r="K475" s="193">
        <v>184.68</v>
      </c>
      <c r="L475" s="193">
        <v>26.1</v>
      </c>
      <c r="M475" s="212">
        <v>169</v>
      </c>
      <c r="N475" s="193">
        <v>78.300000000000011</v>
      </c>
      <c r="O475" s="269">
        <f t="shared" si="31"/>
        <v>1657.3262515200001</v>
      </c>
      <c r="P475" s="242">
        <f t="shared" si="32"/>
        <v>1883.325285818182</v>
      </c>
      <c r="Q475">
        <v>4010</v>
      </c>
      <c r="R475" s="190" t="s">
        <v>3550</v>
      </c>
    </row>
    <row r="476" spans="1:18">
      <c r="A476" s="182" t="str">
        <f t="shared" si="29"/>
        <v>BAÚPAULINIA  4010</v>
      </c>
      <c r="B476" s="208" t="s">
        <v>121</v>
      </c>
      <c r="C476" s="197" t="str">
        <f t="shared" si="30"/>
        <v xml:space="preserve">4010PAULINIA  5PL1    </v>
      </c>
      <c r="D476" s="157" t="s">
        <v>2937</v>
      </c>
      <c r="E476" s="190">
        <v>4010</v>
      </c>
      <c r="F476" s="190" t="s">
        <v>3197</v>
      </c>
      <c r="G476" s="211">
        <v>44643</v>
      </c>
      <c r="H476" s="193">
        <v>1394.3462515200001</v>
      </c>
      <c r="I476" s="193">
        <v>0</v>
      </c>
      <c r="J476" s="212">
        <v>12</v>
      </c>
      <c r="K476" s="193">
        <v>184.68</v>
      </c>
      <c r="L476" s="193">
        <v>26.1</v>
      </c>
      <c r="M476" s="212">
        <v>170</v>
      </c>
      <c r="N476" s="193">
        <v>78.300000000000011</v>
      </c>
      <c r="O476" s="269">
        <f t="shared" si="31"/>
        <v>1657.3262515200001</v>
      </c>
      <c r="P476" s="242">
        <f t="shared" si="32"/>
        <v>1883.325285818182</v>
      </c>
      <c r="Q476">
        <v>4010</v>
      </c>
      <c r="R476" s="190" t="s">
        <v>3461</v>
      </c>
    </row>
    <row r="477" spans="1:18">
      <c r="A477" s="182" t="str">
        <f t="shared" si="29"/>
        <v>BAÚPIRACICABA4010</v>
      </c>
      <c r="B477" s="208" t="s">
        <v>121</v>
      </c>
      <c r="C477" s="197" t="str">
        <f t="shared" si="30"/>
        <v xml:space="preserve">4010PIRACICABA5PL1    </v>
      </c>
      <c r="D477" s="157" t="s">
        <v>2937</v>
      </c>
      <c r="E477" s="190">
        <v>4010</v>
      </c>
      <c r="F477" s="190" t="s">
        <v>230</v>
      </c>
      <c r="G477" s="211">
        <v>44643</v>
      </c>
      <c r="H477" s="193">
        <v>1472.5531261440001</v>
      </c>
      <c r="I477" s="193">
        <v>0</v>
      </c>
      <c r="J477" s="212">
        <v>12</v>
      </c>
      <c r="K477" s="193">
        <v>184.68</v>
      </c>
      <c r="L477" s="193">
        <v>34.700000000000003</v>
      </c>
      <c r="M477" s="212">
        <v>220</v>
      </c>
      <c r="N477" s="193">
        <v>104.10000000000001</v>
      </c>
      <c r="O477" s="269">
        <f t="shared" si="31"/>
        <v>1761.3331261440001</v>
      </c>
      <c r="P477" s="242">
        <f t="shared" si="32"/>
        <v>2001.5149160727274</v>
      </c>
      <c r="Q477">
        <v>4010</v>
      </c>
      <c r="R477" s="190" t="s">
        <v>3484</v>
      </c>
    </row>
    <row r="478" spans="1:18">
      <c r="A478" s="182" t="str">
        <f t="shared" si="29"/>
        <v>BAÚR.JANEIRO 4010</v>
      </c>
      <c r="B478" s="208" t="s">
        <v>121</v>
      </c>
      <c r="C478" s="197" t="str">
        <f t="shared" si="30"/>
        <v xml:space="preserve">4010R.JANEIRO 5PL1    </v>
      </c>
      <c r="D478" s="157" t="s">
        <v>2937</v>
      </c>
      <c r="E478" s="190">
        <v>4010</v>
      </c>
      <c r="F478" s="190" t="s">
        <v>3198</v>
      </c>
      <c r="G478" s="211">
        <v>44643</v>
      </c>
      <c r="H478" s="193">
        <v>2551.7589710399998</v>
      </c>
      <c r="I478" s="193">
        <v>0</v>
      </c>
      <c r="J478" s="212">
        <v>12</v>
      </c>
      <c r="K478" s="193">
        <v>184.68</v>
      </c>
      <c r="L478" s="193">
        <v>58.7</v>
      </c>
      <c r="M478" s="212">
        <v>455</v>
      </c>
      <c r="N478" s="193">
        <v>176.10000000000002</v>
      </c>
      <c r="O478" s="269">
        <f t="shared" si="31"/>
        <v>2912.53897104</v>
      </c>
      <c r="P478" s="242">
        <f t="shared" si="32"/>
        <v>3309.7033761818179</v>
      </c>
      <c r="Q478">
        <v>4010</v>
      </c>
      <c r="R478" s="190" t="s">
        <v>3463</v>
      </c>
    </row>
    <row r="479" spans="1:18">
      <c r="A479" s="182" t="str">
        <f t="shared" si="29"/>
        <v>BAÚRIB. PRETO4010</v>
      </c>
      <c r="B479" s="208" t="s">
        <v>121</v>
      </c>
      <c r="C479" s="197" t="str">
        <f t="shared" si="30"/>
        <v xml:space="preserve">4010RIB. PRETO5PL1    </v>
      </c>
      <c r="D479" s="157" t="s">
        <v>2937</v>
      </c>
      <c r="E479" s="190">
        <v>4010</v>
      </c>
      <c r="F479" s="190" t="s">
        <v>791</v>
      </c>
      <c r="G479" s="211">
        <v>44643</v>
      </c>
      <c r="H479" s="193">
        <v>2420.9085600000003</v>
      </c>
      <c r="I479" s="193">
        <v>0</v>
      </c>
      <c r="J479" s="212">
        <v>12</v>
      </c>
      <c r="K479" s="193">
        <v>184.68</v>
      </c>
      <c r="L479" s="193">
        <v>72.400000000000006</v>
      </c>
      <c r="M479" s="212">
        <v>360</v>
      </c>
      <c r="N479" s="193">
        <v>217.20000000000002</v>
      </c>
      <c r="O479" s="269">
        <f t="shared" si="31"/>
        <v>2822.7885600000004</v>
      </c>
      <c r="P479" s="242">
        <f t="shared" si="32"/>
        <v>3207.7142727272731</v>
      </c>
      <c r="Q479">
        <v>4010</v>
      </c>
      <c r="R479" s="190" t="s">
        <v>3464</v>
      </c>
    </row>
    <row r="480" spans="1:18">
      <c r="A480" s="182" t="str">
        <f t="shared" si="29"/>
        <v>BAÚRIO CLARO 4010</v>
      </c>
      <c r="B480" s="208" t="s">
        <v>121</v>
      </c>
      <c r="C480" s="197" t="str">
        <f t="shared" si="30"/>
        <v xml:space="preserve">4010RIO CLARO 5PL1    </v>
      </c>
      <c r="D480" s="157" t="s">
        <v>2937</v>
      </c>
      <c r="E480" s="190">
        <v>4010</v>
      </c>
      <c r="F480" s="190" t="s">
        <v>3199</v>
      </c>
      <c r="G480" s="211">
        <v>44643</v>
      </c>
      <c r="H480" s="193">
        <v>1472.55555312</v>
      </c>
      <c r="I480" s="193">
        <v>0</v>
      </c>
      <c r="J480" s="212">
        <v>12</v>
      </c>
      <c r="K480" s="193">
        <v>184.68</v>
      </c>
      <c r="L480" s="193">
        <v>41.2</v>
      </c>
      <c r="M480" s="212">
        <v>220</v>
      </c>
      <c r="N480" s="193">
        <v>123.60000000000001</v>
      </c>
      <c r="O480" s="269">
        <f t="shared" si="31"/>
        <v>1780.83555312</v>
      </c>
      <c r="P480" s="242">
        <f t="shared" si="32"/>
        <v>2023.6767649090909</v>
      </c>
      <c r="Q480">
        <v>4010</v>
      </c>
      <c r="R480" s="190" t="s">
        <v>3551</v>
      </c>
    </row>
    <row r="481" spans="1:18">
      <c r="A481" s="182" t="str">
        <f t="shared" si="29"/>
        <v>BAÚS.B.DOESTE4010</v>
      </c>
      <c r="B481" s="208" t="s">
        <v>121</v>
      </c>
      <c r="C481" s="197" t="str">
        <f t="shared" si="30"/>
        <v xml:space="preserve">4010S.B.DOESTE5PL1    </v>
      </c>
      <c r="D481" s="157" t="s">
        <v>2937</v>
      </c>
      <c r="E481" s="190">
        <v>4010</v>
      </c>
      <c r="F481" s="190" t="s">
        <v>249</v>
      </c>
      <c r="G481" s="211">
        <v>44643</v>
      </c>
      <c r="H481" s="193">
        <v>1394.3462515200001</v>
      </c>
      <c r="I481" s="193">
        <v>0</v>
      </c>
      <c r="J481" s="212">
        <v>12</v>
      </c>
      <c r="K481" s="193">
        <v>184.68</v>
      </c>
      <c r="L481" s="193">
        <v>34.700000000000003</v>
      </c>
      <c r="M481" s="212">
        <v>182</v>
      </c>
      <c r="N481" s="193">
        <v>104.10000000000001</v>
      </c>
      <c r="O481" s="269">
        <f t="shared" si="31"/>
        <v>1683.1262515200001</v>
      </c>
      <c r="P481" s="242">
        <f t="shared" si="32"/>
        <v>1912.6434676363638</v>
      </c>
      <c r="Q481">
        <v>4010</v>
      </c>
      <c r="R481" s="190" t="s">
        <v>3466</v>
      </c>
    </row>
    <row r="482" spans="1:18">
      <c r="A482" s="182" t="str">
        <f t="shared" si="29"/>
        <v>BAÚS.J.CAMPOS4010</v>
      </c>
      <c r="B482" s="208" t="s">
        <v>121</v>
      </c>
      <c r="C482" s="197" t="str">
        <f t="shared" si="30"/>
        <v xml:space="preserve">4010S.J.CAMPOS5PL1    </v>
      </c>
      <c r="D482" s="157" t="s">
        <v>2937</v>
      </c>
      <c r="E482" s="190">
        <v>4010</v>
      </c>
      <c r="F482" s="190" t="s">
        <v>252</v>
      </c>
      <c r="G482" s="211">
        <v>44643</v>
      </c>
      <c r="H482" s="193">
        <v>1131.9416064</v>
      </c>
      <c r="I482" s="193">
        <v>0</v>
      </c>
      <c r="J482" s="212">
        <v>12</v>
      </c>
      <c r="K482" s="193">
        <v>0</v>
      </c>
      <c r="L482" s="193">
        <v>23.4</v>
      </c>
      <c r="M482" s="212">
        <v>80</v>
      </c>
      <c r="N482" s="193">
        <v>70.199999999999989</v>
      </c>
      <c r="O482" s="269">
        <f t="shared" si="31"/>
        <v>1202.1416064</v>
      </c>
      <c r="P482" s="242">
        <f t="shared" si="32"/>
        <v>1366.0700072727273</v>
      </c>
      <c r="Q482">
        <v>4010</v>
      </c>
      <c r="R482" s="190" t="s">
        <v>3467</v>
      </c>
    </row>
    <row r="483" spans="1:18">
      <c r="A483" s="182" t="str">
        <f t="shared" si="29"/>
        <v>BAÚSALTO     4010</v>
      </c>
      <c r="B483" s="208" t="s">
        <v>121</v>
      </c>
      <c r="C483" s="197" t="str">
        <f t="shared" si="30"/>
        <v xml:space="preserve">4010SALTO     5PL1    </v>
      </c>
      <c r="D483" s="157" t="s">
        <v>2937</v>
      </c>
      <c r="E483" s="190">
        <v>4010</v>
      </c>
      <c r="F483" s="190" t="s">
        <v>3201</v>
      </c>
      <c r="G483" s="211">
        <v>44643</v>
      </c>
      <c r="H483" s="193">
        <v>1200.23671104</v>
      </c>
      <c r="I483" s="193">
        <v>0</v>
      </c>
      <c r="J483" s="212">
        <v>12</v>
      </c>
      <c r="K483" s="193">
        <v>184.68</v>
      </c>
      <c r="L483" s="193">
        <v>24</v>
      </c>
      <c r="M483" s="212">
        <v>150</v>
      </c>
      <c r="N483" s="193">
        <v>72</v>
      </c>
      <c r="O483" s="269">
        <f t="shared" si="31"/>
        <v>1456.9167110400001</v>
      </c>
      <c r="P483" s="242">
        <f t="shared" si="32"/>
        <v>1655.5871716363638</v>
      </c>
      <c r="Q483">
        <v>4010</v>
      </c>
      <c r="R483" s="190" t="s">
        <v>3485</v>
      </c>
    </row>
    <row r="484" spans="1:18">
      <c r="A484" s="182" t="str">
        <f t="shared" si="29"/>
        <v>BAÚSAO PAULO 4010</v>
      </c>
      <c r="B484" s="208" t="s">
        <v>121</v>
      </c>
      <c r="C484" s="197" t="str">
        <f t="shared" si="30"/>
        <v xml:space="preserve">4010SAO PAULO 5PL1    </v>
      </c>
      <c r="D484" s="157" t="s">
        <v>2937</v>
      </c>
      <c r="E484" s="190">
        <v>4010</v>
      </c>
      <c r="F484" s="190" t="s">
        <v>3202</v>
      </c>
      <c r="G484" s="211">
        <v>44643</v>
      </c>
      <c r="H484" s="193">
        <v>1131.9416064</v>
      </c>
      <c r="I484" s="193">
        <v>0</v>
      </c>
      <c r="J484" s="212">
        <v>12</v>
      </c>
      <c r="K484" s="193">
        <v>184.68</v>
      </c>
      <c r="L484" s="193">
        <v>5.9</v>
      </c>
      <c r="M484" s="212">
        <v>80</v>
      </c>
      <c r="N484" s="193">
        <v>17.700000000000003</v>
      </c>
      <c r="O484" s="269">
        <f t="shared" si="31"/>
        <v>1334.3216063999998</v>
      </c>
      <c r="P484" s="242">
        <f t="shared" si="32"/>
        <v>1516.2745527272725</v>
      </c>
      <c r="Q484">
        <v>4010</v>
      </c>
      <c r="R484" s="190" t="s">
        <v>3469</v>
      </c>
    </row>
    <row r="485" spans="1:18">
      <c r="A485" s="182" t="str">
        <f t="shared" si="29"/>
        <v>BAÚSOROCABA  4010</v>
      </c>
      <c r="B485" s="208" t="s">
        <v>121</v>
      </c>
      <c r="C485" s="197" t="str">
        <f t="shared" si="30"/>
        <v xml:space="preserve">4010SOROCABA  5PL1    </v>
      </c>
      <c r="D485" s="157" t="s">
        <v>2937</v>
      </c>
      <c r="E485" s="190">
        <v>4010</v>
      </c>
      <c r="F485" s="190" t="s">
        <v>3203</v>
      </c>
      <c r="G485" s="211">
        <v>44643</v>
      </c>
      <c r="H485" s="193">
        <v>1394.3462515200001</v>
      </c>
      <c r="I485" s="193">
        <v>0</v>
      </c>
      <c r="J485" s="212">
        <v>12</v>
      </c>
      <c r="K485" s="193">
        <v>184.68</v>
      </c>
      <c r="L485" s="193">
        <v>26.9</v>
      </c>
      <c r="M485" s="212">
        <v>160</v>
      </c>
      <c r="N485" s="193">
        <v>80.699999999999989</v>
      </c>
      <c r="O485" s="269">
        <f t="shared" si="31"/>
        <v>1659.72625152</v>
      </c>
      <c r="P485" s="242">
        <f t="shared" si="32"/>
        <v>1886.0525585454545</v>
      </c>
      <c r="Q485">
        <v>4010</v>
      </c>
      <c r="R485" s="190" t="s">
        <v>3486</v>
      </c>
    </row>
    <row r="486" spans="1:18">
      <c r="A486" s="182" t="str">
        <f t="shared" si="29"/>
        <v>BAÚSUMARE    4010</v>
      </c>
      <c r="B486" s="208" t="s">
        <v>121</v>
      </c>
      <c r="C486" s="197" t="str">
        <f t="shared" si="30"/>
        <v xml:space="preserve">4010SUMARE    5PL1    </v>
      </c>
      <c r="D486" s="157" t="s">
        <v>2937</v>
      </c>
      <c r="E486" s="190">
        <v>4010</v>
      </c>
      <c r="F486" s="190" t="s">
        <v>3204</v>
      </c>
      <c r="G486" s="211">
        <v>44643</v>
      </c>
      <c r="H486" s="193">
        <v>1394.3462515200001</v>
      </c>
      <c r="I486" s="193">
        <v>0</v>
      </c>
      <c r="J486" s="212">
        <v>12</v>
      </c>
      <c r="K486" s="193">
        <v>184.68</v>
      </c>
      <c r="L486" s="193">
        <v>26.1</v>
      </c>
      <c r="M486" s="212">
        <v>162</v>
      </c>
      <c r="N486" s="193">
        <v>78.300000000000011</v>
      </c>
      <c r="O486" s="269">
        <f t="shared" si="31"/>
        <v>1657.3262515200001</v>
      </c>
      <c r="P486" s="242">
        <f t="shared" si="32"/>
        <v>1883.325285818182</v>
      </c>
      <c r="Q486">
        <v>4010</v>
      </c>
      <c r="R486" s="190" t="s">
        <v>3487</v>
      </c>
    </row>
    <row r="487" spans="1:18">
      <c r="A487" s="182" t="str">
        <f t="shared" si="29"/>
        <v>BAÚSUZANO    4010</v>
      </c>
      <c r="B487" s="208" t="s">
        <v>121</v>
      </c>
      <c r="C487" s="197" t="str">
        <f t="shared" si="30"/>
        <v xml:space="preserve">4010SUZANO    5PL1    </v>
      </c>
      <c r="D487" s="157" t="s">
        <v>2937</v>
      </c>
      <c r="E487" s="190">
        <v>4010</v>
      </c>
      <c r="F487" s="190" t="s">
        <v>3213</v>
      </c>
      <c r="G487" s="211">
        <v>44643</v>
      </c>
      <c r="H487" s="193">
        <v>1131.9416064</v>
      </c>
      <c r="I487" s="193">
        <v>0</v>
      </c>
      <c r="J487" s="212">
        <v>12</v>
      </c>
      <c r="K487" s="193">
        <v>184.68</v>
      </c>
      <c r="L487" s="193">
        <v>5.9</v>
      </c>
      <c r="M487" s="212">
        <v>50</v>
      </c>
      <c r="N487" s="193">
        <v>17.700000000000003</v>
      </c>
      <c r="O487" s="269">
        <f t="shared" si="31"/>
        <v>1334.3216063999998</v>
      </c>
      <c r="P487" s="242">
        <f t="shared" si="32"/>
        <v>1516.2745527272725</v>
      </c>
      <c r="Q487">
        <v>4010</v>
      </c>
      <c r="R487" s="190" t="s">
        <v>117</v>
      </c>
    </row>
    <row r="488" spans="1:18">
      <c r="A488" s="182" t="str">
        <f t="shared" si="29"/>
        <v>BAÚTAQUARITINGA4010</v>
      </c>
      <c r="B488" s="208" t="s">
        <v>121</v>
      </c>
      <c r="C488" s="197" t="str">
        <f t="shared" si="30"/>
        <v xml:space="preserve">4010TAQUARITINGA5PL1    </v>
      </c>
      <c r="D488" s="157" t="s">
        <v>2937</v>
      </c>
      <c r="E488" s="190">
        <v>4010</v>
      </c>
      <c r="F488" s="190" t="s">
        <v>2943</v>
      </c>
      <c r="G488" s="211">
        <v>44643</v>
      </c>
      <c r="H488" s="193">
        <v>2225.8859911488003</v>
      </c>
      <c r="I488" s="193">
        <v>0</v>
      </c>
      <c r="J488" s="212">
        <v>12</v>
      </c>
      <c r="K488" s="193">
        <v>184.68</v>
      </c>
      <c r="L488" s="193">
        <v>71.67</v>
      </c>
      <c r="M488" s="212">
        <v>386</v>
      </c>
      <c r="N488" s="193">
        <v>215.01</v>
      </c>
      <c r="O488" s="269">
        <f t="shared" si="31"/>
        <v>2625.5759911488003</v>
      </c>
      <c r="P488" s="242">
        <f t="shared" si="32"/>
        <v>2983.6090808509093</v>
      </c>
      <c r="Q488">
        <v>4010</v>
      </c>
      <c r="R488" s="190" t="s">
        <v>3472</v>
      </c>
    </row>
    <row r="489" spans="1:18">
      <c r="A489" s="182" t="str">
        <f t="shared" si="29"/>
        <v>BAÚTATUI     4010</v>
      </c>
      <c r="B489" s="208" t="s">
        <v>121</v>
      </c>
      <c r="C489" s="197" t="str">
        <f t="shared" si="30"/>
        <v xml:space="preserve">4010TATUI     5PL1    </v>
      </c>
      <c r="D489" s="157" t="s">
        <v>2937</v>
      </c>
      <c r="E489" s="190">
        <v>4010</v>
      </c>
      <c r="F489" s="190" t="s">
        <v>3205</v>
      </c>
      <c r="G489" s="211">
        <v>44643</v>
      </c>
      <c r="H489" s="193">
        <v>1472.55555312</v>
      </c>
      <c r="I489" s="193">
        <v>0</v>
      </c>
      <c r="J489" s="212">
        <v>12</v>
      </c>
      <c r="K489" s="193">
        <v>184.68</v>
      </c>
      <c r="L489" s="193">
        <v>30.1</v>
      </c>
      <c r="M489" s="212">
        <v>210</v>
      </c>
      <c r="N489" s="193">
        <v>90.300000000000011</v>
      </c>
      <c r="O489" s="269">
        <f t="shared" si="31"/>
        <v>1747.53555312</v>
      </c>
      <c r="P489" s="242">
        <f t="shared" si="32"/>
        <v>1985.8358558181819</v>
      </c>
      <c r="Q489">
        <v>4010</v>
      </c>
      <c r="R489" s="190" t="s">
        <v>3473</v>
      </c>
    </row>
    <row r="490" spans="1:18">
      <c r="A490" s="182" t="str">
        <f t="shared" si="29"/>
        <v>BAÚTAUBATE   4010</v>
      </c>
      <c r="B490" s="208" t="s">
        <v>121</v>
      </c>
      <c r="C490" s="197" t="str">
        <f t="shared" si="30"/>
        <v xml:space="preserve">4010TAUBATE   5PL1    </v>
      </c>
      <c r="D490" s="157" t="s">
        <v>2937</v>
      </c>
      <c r="E490" s="190">
        <v>4010</v>
      </c>
      <c r="F490" s="190" t="s">
        <v>3206</v>
      </c>
      <c r="G490" s="211">
        <v>44643</v>
      </c>
      <c r="H490" s="193">
        <v>1220.05297008</v>
      </c>
      <c r="I490" s="193">
        <v>0</v>
      </c>
      <c r="J490" s="212">
        <v>12</v>
      </c>
      <c r="K490" s="193">
        <v>184.68</v>
      </c>
      <c r="L490" s="193">
        <v>27.6</v>
      </c>
      <c r="M490" s="212">
        <v>120</v>
      </c>
      <c r="N490" s="193">
        <v>82.800000000000011</v>
      </c>
      <c r="O490" s="269">
        <f t="shared" si="31"/>
        <v>1487.53297008</v>
      </c>
      <c r="P490" s="242">
        <f t="shared" si="32"/>
        <v>1690.3783750909092</v>
      </c>
      <c r="Q490">
        <v>4010</v>
      </c>
      <c r="R490" s="190" t="s">
        <v>3474</v>
      </c>
    </row>
    <row r="491" spans="1:18">
      <c r="A491" s="182" t="str">
        <f t="shared" si="29"/>
        <v>BAÚTREMEMBE  4010</v>
      </c>
      <c r="B491" s="208" t="s">
        <v>121</v>
      </c>
      <c r="C491" s="197" t="str">
        <f t="shared" si="30"/>
        <v xml:space="preserve">4010TREMEMBE  5PL1    </v>
      </c>
      <c r="D491" s="157" t="s">
        <v>2937</v>
      </c>
      <c r="E491" s="190">
        <v>4010</v>
      </c>
      <c r="F491" s="190" t="s">
        <v>3207</v>
      </c>
      <c r="G491" s="211">
        <v>44643</v>
      </c>
      <c r="H491" s="193">
        <v>1220.05297008</v>
      </c>
      <c r="I491" s="193">
        <v>0</v>
      </c>
      <c r="J491" s="212">
        <v>12</v>
      </c>
      <c r="K491" s="193">
        <v>184.68</v>
      </c>
      <c r="L491" s="193">
        <v>27.6</v>
      </c>
      <c r="M491" s="212">
        <v>130</v>
      </c>
      <c r="N491" s="193">
        <v>82.800000000000011</v>
      </c>
      <c r="O491" s="269">
        <f t="shared" si="31"/>
        <v>1487.53297008</v>
      </c>
      <c r="P491" s="242">
        <f t="shared" si="32"/>
        <v>1690.3783750909092</v>
      </c>
      <c r="Q491">
        <v>4010</v>
      </c>
      <c r="R491" s="190" t="s">
        <v>3488</v>
      </c>
    </row>
    <row r="492" spans="1:18">
      <c r="A492" s="182" t="str">
        <f t="shared" si="29"/>
        <v>BAÚUBERLANDIA4010</v>
      </c>
      <c r="B492" s="208" t="s">
        <v>121</v>
      </c>
      <c r="C492" s="197" t="str">
        <f t="shared" si="30"/>
        <v xml:space="preserve">4010UBERLANDIA5PL1    </v>
      </c>
      <c r="D492" s="157" t="s">
        <v>2937</v>
      </c>
      <c r="E492" s="190">
        <v>4010</v>
      </c>
      <c r="F492" s="190" t="s">
        <v>33</v>
      </c>
      <c r="G492" s="211">
        <v>44643</v>
      </c>
      <c r="H492" s="193">
        <v>3388.6215544320003</v>
      </c>
      <c r="I492" s="193">
        <v>0</v>
      </c>
      <c r="J492" s="212">
        <v>12</v>
      </c>
      <c r="K492" s="193">
        <v>184.68</v>
      </c>
      <c r="L492" s="193">
        <v>104.33</v>
      </c>
      <c r="M492" s="212">
        <v>640</v>
      </c>
      <c r="N492" s="193">
        <v>312.99</v>
      </c>
      <c r="O492" s="269">
        <f t="shared" si="31"/>
        <v>3886.2915544320003</v>
      </c>
      <c r="P492" s="242">
        <f t="shared" si="32"/>
        <v>4416.2404027636367</v>
      </c>
      <c r="Q492">
        <v>4010</v>
      </c>
      <c r="R492" s="190" t="s">
        <v>3478</v>
      </c>
    </row>
    <row r="493" spans="1:18">
      <c r="A493" s="182" t="str">
        <f t="shared" si="29"/>
        <v>BAÚVALINHOS  4010</v>
      </c>
      <c r="B493" s="208" t="s">
        <v>121</v>
      </c>
      <c r="C493" s="197" t="str">
        <f t="shared" si="30"/>
        <v xml:space="preserve">4010VALINHOS  5PL1    </v>
      </c>
      <c r="D493" s="157" t="s">
        <v>2937</v>
      </c>
      <c r="E493" s="190">
        <v>4010</v>
      </c>
      <c r="F493" s="190" t="s">
        <v>2794</v>
      </c>
      <c r="G493" s="211">
        <v>44643</v>
      </c>
      <c r="H493" s="193">
        <v>1220.05297008</v>
      </c>
      <c r="I493" s="193">
        <v>0</v>
      </c>
      <c r="J493" s="212">
        <v>12</v>
      </c>
      <c r="K493" s="193">
        <v>184.68</v>
      </c>
      <c r="L493" s="193">
        <v>26.1</v>
      </c>
      <c r="M493" s="212">
        <v>140</v>
      </c>
      <c r="N493" s="193">
        <v>78.300000000000011</v>
      </c>
      <c r="O493" s="269">
        <f t="shared" si="31"/>
        <v>1483.03297008</v>
      </c>
      <c r="P493" s="242">
        <f t="shared" si="32"/>
        <v>1685.2647387272727</v>
      </c>
      <c r="Q493">
        <v>4010</v>
      </c>
      <c r="R493" s="190" t="s">
        <v>3479</v>
      </c>
    </row>
    <row r="494" spans="1:18">
      <c r="A494" s="182" t="str">
        <f t="shared" si="29"/>
        <v>BAÚVESPASIANO4010</v>
      </c>
      <c r="B494" s="208" t="s">
        <v>121</v>
      </c>
      <c r="C494" s="197" t="str">
        <f t="shared" si="30"/>
        <v xml:space="preserve">4010VESPASIANO5PL1    </v>
      </c>
      <c r="D494" s="157" t="s">
        <v>2937</v>
      </c>
      <c r="E494" s="190">
        <v>4010</v>
      </c>
      <c r="F494" s="190" t="s">
        <v>273</v>
      </c>
      <c r="G494" s="211">
        <v>44643</v>
      </c>
      <c r="H494" s="193">
        <v>3478.1478451200001</v>
      </c>
      <c r="I494" s="193">
        <v>0</v>
      </c>
      <c r="J494" s="212">
        <v>12</v>
      </c>
      <c r="K494" s="193">
        <v>184.68</v>
      </c>
      <c r="L494" s="193">
        <v>25.7</v>
      </c>
      <c r="M494" s="212">
        <v>650</v>
      </c>
      <c r="N494" s="193">
        <v>77.099999999999994</v>
      </c>
      <c r="O494" s="269">
        <f t="shared" si="31"/>
        <v>3739.9278451199998</v>
      </c>
      <c r="P494" s="242">
        <f t="shared" si="32"/>
        <v>4249.9180058181819</v>
      </c>
      <c r="Q494">
        <v>4010</v>
      </c>
      <c r="R494" s="190" t="s">
        <v>3480</v>
      </c>
    </row>
    <row r="495" spans="1:18">
      <c r="A495" s="182" t="str">
        <f t="shared" si="29"/>
        <v>CARRETACUBATAO   4010</v>
      </c>
      <c r="B495" s="208" t="s">
        <v>122</v>
      </c>
      <c r="C495" s="197" t="str">
        <f t="shared" si="30"/>
        <v>4010CUBATAO   5PL2SUZA</v>
      </c>
      <c r="D495" s="157" t="s">
        <v>764</v>
      </c>
      <c r="E495" s="190">
        <v>4010</v>
      </c>
      <c r="F495" s="190" t="s">
        <v>3215</v>
      </c>
      <c r="G495" s="211">
        <v>44643</v>
      </c>
      <c r="H495" s="193">
        <v>1840.052304</v>
      </c>
      <c r="I495" s="193">
        <v>0</v>
      </c>
      <c r="J495" s="212">
        <v>12</v>
      </c>
      <c r="K495" s="193">
        <v>175</v>
      </c>
      <c r="L495" s="193">
        <v>37</v>
      </c>
      <c r="M495" s="212">
        <v>82</v>
      </c>
      <c r="N495" s="193">
        <v>185</v>
      </c>
      <c r="O495" s="269">
        <f t="shared" si="31"/>
        <v>2200.0523039999998</v>
      </c>
      <c r="P495" s="242">
        <f t="shared" si="32"/>
        <v>2500.059436363636</v>
      </c>
      <c r="Q495">
        <v>4010</v>
      </c>
      <c r="R495" s="190" t="s">
        <v>3494</v>
      </c>
    </row>
    <row r="496" spans="1:18">
      <c r="A496" s="182" t="str">
        <f t="shared" si="29"/>
        <v>BAÚARUJA     4010</v>
      </c>
      <c r="B496" s="208" t="s">
        <v>121</v>
      </c>
      <c r="C496" s="197" t="str">
        <f t="shared" si="30"/>
        <v xml:space="preserve">4010ARUJA     5PL1BT  </v>
      </c>
      <c r="D496" s="157" t="s">
        <v>2936</v>
      </c>
      <c r="E496" s="190">
        <v>4010</v>
      </c>
      <c r="F496" s="190" t="s">
        <v>3214</v>
      </c>
      <c r="G496" s="211">
        <v>44643</v>
      </c>
      <c r="H496" s="193">
        <v>640.87896799999999</v>
      </c>
      <c r="I496" s="193">
        <v>0.08</v>
      </c>
      <c r="J496" s="212">
        <v>12</v>
      </c>
      <c r="K496" s="193">
        <v>140</v>
      </c>
      <c r="L496" s="193">
        <v>9.33</v>
      </c>
      <c r="M496" s="212">
        <v>28</v>
      </c>
      <c r="N496" s="193">
        <v>27.990000000000002</v>
      </c>
      <c r="O496" s="269">
        <f t="shared" si="31"/>
        <v>808.94896800000004</v>
      </c>
      <c r="P496" s="242">
        <f t="shared" si="32"/>
        <v>919.26019090909097</v>
      </c>
      <c r="Q496">
        <v>4010</v>
      </c>
      <c r="R496" s="190" t="s">
        <v>3493</v>
      </c>
    </row>
    <row r="497" spans="1:18">
      <c r="A497" s="182" t="str">
        <f t="shared" si="29"/>
        <v>BAÚBARUERI   4010</v>
      </c>
      <c r="B497" s="208" t="s">
        <v>121</v>
      </c>
      <c r="C497" s="197" t="str">
        <f t="shared" si="30"/>
        <v xml:space="preserve">4010BARUERI   5PL1BT  </v>
      </c>
      <c r="D497" s="157" t="s">
        <v>2936</v>
      </c>
      <c r="E497" s="190">
        <v>4010</v>
      </c>
      <c r="F497" s="190" t="s">
        <v>3152</v>
      </c>
      <c r="G497" s="211">
        <v>44643</v>
      </c>
      <c r="H497" s="193">
        <v>1109.3864599999999</v>
      </c>
      <c r="I497" s="193">
        <v>0.08</v>
      </c>
      <c r="J497" s="212">
        <v>12</v>
      </c>
      <c r="K497" s="193">
        <v>140</v>
      </c>
      <c r="L497" s="193">
        <v>25.65</v>
      </c>
      <c r="M497" s="212">
        <v>117</v>
      </c>
      <c r="N497" s="193">
        <v>51.3</v>
      </c>
      <c r="O497" s="269">
        <f t="shared" si="31"/>
        <v>1300.7664599999998</v>
      </c>
      <c r="P497" s="242">
        <f t="shared" si="32"/>
        <v>1478.1437045454543</v>
      </c>
      <c r="Q497">
        <v>4010</v>
      </c>
      <c r="R497" t="s">
        <v>3403</v>
      </c>
    </row>
    <row r="498" spans="1:18">
      <c r="A498" s="182" t="str">
        <f t="shared" si="29"/>
        <v>BAÚCOSMOPOLIS4010</v>
      </c>
      <c r="B498" s="208" t="s">
        <v>121</v>
      </c>
      <c r="C498" s="197" t="str">
        <f t="shared" si="30"/>
        <v xml:space="preserve">4010COSMOPOLIS5PL1BT  </v>
      </c>
      <c r="D498" s="157" t="s">
        <v>2936</v>
      </c>
      <c r="E498" s="190">
        <v>4010</v>
      </c>
      <c r="F498" s="191" t="s">
        <v>106</v>
      </c>
      <c r="G498" s="211">
        <v>44643</v>
      </c>
      <c r="H498" s="193">
        <v>1703.5910839999999</v>
      </c>
      <c r="I498" s="193">
        <v>0.08</v>
      </c>
      <c r="J498" s="212">
        <v>12</v>
      </c>
      <c r="K498" s="193">
        <v>330</v>
      </c>
      <c r="L498" s="193">
        <v>86.92</v>
      </c>
      <c r="M498" s="212">
        <v>245</v>
      </c>
      <c r="N498" s="193">
        <v>260.76</v>
      </c>
      <c r="O498" s="269">
        <f t="shared" si="31"/>
        <v>2294.4310839999998</v>
      </c>
      <c r="P498" s="242">
        <f t="shared" si="32"/>
        <v>2607.3080499999996</v>
      </c>
      <c r="Q498">
        <v>4010</v>
      </c>
      <c r="R498" s="190" t="s">
        <v>3418</v>
      </c>
    </row>
    <row r="499" spans="1:18">
      <c r="A499" s="182" t="str">
        <f t="shared" si="29"/>
        <v>BAÚDIADEMA   4010</v>
      </c>
      <c r="B499" s="208" t="s">
        <v>121</v>
      </c>
      <c r="C499" s="197" t="str">
        <f t="shared" si="30"/>
        <v xml:space="preserve">4010DIADEMA   5PL1BT  </v>
      </c>
      <c r="D499" s="157" t="s">
        <v>2936</v>
      </c>
      <c r="E499" s="190">
        <v>4010</v>
      </c>
      <c r="F499" s="191" t="s">
        <v>3170</v>
      </c>
      <c r="G499" s="211">
        <v>44643</v>
      </c>
      <c r="H499" s="193">
        <v>927.31831599999987</v>
      </c>
      <c r="I499" s="193">
        <v>0.08</v>
      </c>
      <c r="J499" s="212">
        <v>12</v>
      </c>
      <c r="K499" s="193">
        <v>140</v>
      </c>
      <c r="L499" s="193">
        <v>22.68</v>
      </c>
      <c r="M499" s="212">
        <v>85</v>
      </c>
      <c r="N499" s="193">
        <v>68.039999999999992</v>
      </c>
      <c r="O499" s="269">
        <f t="shared" si="31"/>
        <v>1135.4383159999998</v>
      </c>
      <c r="P499" s="242">
        <f t="shared" si="32"/>
        <v>1290.2708136363633</v>
      </c>
      <c r="Q499">
        <v>4010</v>
      </c>
      <c r="R499" s="190" t="s">
        <v>3422</v>
      </c>
    </row>
    <row r="500" spans="1:18">
      <c r="A500" s="182" t="str">
        <f t="shared" si="29"/>
        <v>BAÚGUARUJA   4010</v>
      </c>
      <c r="B500" s="208" t="s">
        <v>121</v>
      </c>
      <c r="C500" s="197" t="str">
        <f t="shared" si="30"/>
        <v xml:space="preserve">4010GUARUJA   5PL1BT  </v>
      </c>
      <c r="D500" s="157" t="s">
        <v>2936</v>
      </c>
      <c r="E500" s="190">
        <v>4010</v>
      </c>
      <c r="F500" s="190" t="s">
        <v>3175</v>
      </c>
      <c r="G500" s="211">
        <v>44643</v>
      </c>
      <c r="H500" s="193">
        <v>1109.397696</v>
      </c>
      <c r="I500" s="193">
        <v>0.08</v>
      </c>
      <c r="J500" s="212">
        <v>12</v>
      </c>
      <c r="K500" s="193">
        <v>140</v>
      </c>
      <c r="L500" s="193">
        <v>48.12</v>
      </c>
      <c r="M500" s="212">
        <v>110</v>
      </c>
      <c r="N500" s="193">
        <v>144.35999999999999</v>
      </c>
      <c r="O500" s="269">
        <f t="shared" si="31"/>
        <v>1393.8376960000001</v>
      </c>
      <c r="P500" s="242">
        <f t="shared" si="32"/>
        <v>1583.9064727272728</v>
      </c>
      <c r="Q500">
        <v>4010</v>
      </c>
      <c r="R500" s="190" t="s">
        <v>3442</v>
      </c>
    </row>
    <row r="501" spans="1:18">
      <c r="A501" s="182" t="str">
        <f t="shared" si="29"/>
        <v>BAÚGUARULHOS 4010</v>
      </c>
      <c r="B501" s="208" t="s">
        <v>121</v>
      </c>
      <c r="C501" s="197" t="str">
        <f t="shared" si="30"/>
        <v xml:space="preserve">4010GUARULHOS 5PL1BT  </v>
      </c>
      <c r="D501" s="157" t="s">
        <v>2936</v>
      </c>
      <c r="E501" s="190">
        <v>4010</v>
      </c>
      <c r="F501" s="190" t="s">
        <v>2791</v>
      </c>
      <c r="G501" s="211">
        <v>44643</v>
      </c>
      <c r="H501" s="193">
        <v>640.90143999999998</v>
      </c>
      <c r="I501" s="193">
        <v>0.08</v>
      </c>
      <c r="J501" s="212">
        <v>12</v>
      </c>
      <c r="K501" s="193">
        <v>140</v>
      </c>
      <c r="L501" s="193">
        <v>10.49</v>
      </c>
      <c r="M501" s="212">
        <v>28</v>
      </c>
      <c r="N501" s="193">
        <v>31.47</v>
      </c>
      <c r="O501" s="269">
        <f t="shared" si="31"/>
        <v>812.45144000000005</v>
      </c>
      <c r="P501" s="242">
        <f t="shared" si="32"/>
        <v>923.24027272727278</v>
      </c>
      <c r="Q501">
        <v>4010</v>
      </c>
      <c r="R501" s="190" t="s">
        <v>3428</v>
      </c>
    </row>
    <row r="502" spans="1:18">
      <c r="A502" s="182" t="str">
        <f t="shared" si="29"/>
        <v>BAÚITATIBA   4010</v>
      </c>
      <c r="B502" s="208" t="s">
        <v>121</v>
      </c>
      <c r="C502" s="197" t="str">
        <f t="shared" si="30"/>
        <v xml:space="preserve">4010ITATIBA   5PL1BT  </v>
      </c>
      <c r="D502" s="157" t="s">
        <v>2936</v>
      </c>
      <c r="E502" s="190">
        <v>4010</v>
      </c>
      <c r="F502" s="190" t="s">
        <v>3179</v>
      </c>
      <c r="G502" s="211">
        <v>44643</v>
      </c>
      <c r="H502" s="193">
        <v>1456.904704</v>
      </c>
      <c r="I502" s="193">
        <v>0.08</v>
      </c>
      <c r="J502" s="212">
        <v>12</v>
      </c>
      <c r="K502" s="193">
        <v>140</v>
      </c>
      <c r="L502" s="193">
        <v>37.520000000000003</v>
      </c>
      <c r="M502" s="212">
        <v>175</v>
      </c>
      <c r="N502" s="193">
        <v>112.56</v>
      </c>
      <c r="O502" s="269">
        <f t="shared" si="31"/>
        <v>1709.5447039999999</v>
      </c>
      <c r="P502" s="242">
        <f t="shared" si="32"/>
        <v>1942.6644363636362</v>
      </c>
      <c r="Q502">
        <v>4010</v>
      </c>
      <c r="R502" s="190" t="s">
        <v>3433</v>
      </c>
    </row>
    <row r="503" spans="1:18">
      <c r="A503" s="182" t="str">
        <f t="shared" si="29"/>
        <v>BAÚITUPEVA   4010</v>
      </c>
      <c r="B503" s="208" t="s">
        <v>121</v>
      </c>
      <c r="C503" s="197" t="str">
        <f t="shared" si="30"/>
        <v xml:space="preserve">4010ITUPEVA   5PL1BT  </v>
      </c>
      <c r="D503" s="157" t="s">
        <v>2936</v>
      </c>
      <c r="E503" s="190">
        <v>4010</v>
      </c>
      <c r="F503" s="190" t="s">
        <v>3180</v>
      </c>
      <c r="G503" s="211">
        <v>44643</v>
      </c>
      <c r="H503" s="193">
        <v>1456.9159400000001</v>
      </c>
      <c r="I503" s="193">
        <v>0.08</v>
      </c>
      <c r="J503" s="212">
        <v>12</v>
      </c>
      <c r="K503" s="193">
        <v>140</v>
      </c>
      <c r="L503" s="193">
        <v>36.25</v>
      </c>
      <c r="M503" s="212">
        <v>120</v>
      </c>
      <c r="N503" s="193">
        <v>108.75</v>
      </c>
      <c r="O503" s="269">
        <f t="shared" si="31"/>
        <v>1705.74594</v>
      </c>
      <c r="P503" s="242">
        <f t="shared" si="32"/>
        <v>1938.347659090909</v>
      </c>
      <c r="Q503">
        <v>4010</v>
      </c>
      <c r="R503" s="190" t="s">
        <v>3434</v>
      </c>
    </row>
    <row r="504" spans="1:18">
      <c r="A504" s="182" t="str">
        <f t="shared" si="29"/>
        <v>BAÚJACAREI   4010</v>
      </c>
      <c r="B504" s="208" t="s">
        <v>121</v>
      </c>
      <c r="C504" s="197" t="str">
        <f t="shared" si="30"/>
        <v xml:space="preserve">4010JACAREI   5PL1BT  </v>
      </c>
      <c r="D504" s="157" t="s">
        <v>2936</v>
      </c>
      <c r="E504" s="190">
        <v>4010</v>
      </c>
      <c r="F504" s="190" t="s">
        <v>3181</v>
      </c>
      <c r="G504" s="211">
        <v>44643</v>
      </c>
      <c r="H504" s="193">
        <v>927.28460799999993</v>
      </c>
      <c r="I504" s="193">
        <v>0.08</v>
      </c>
      <c r="J504" s="212">
        <v>12</v>
      </c>
      <c r="K504" s="193">
        <v>140</v>
      </c>
      <c r="L504" s="193">
        <v>23.43</v>
      </c>
      <c r="M504" s="212">
        <v>65</v>
      </c>
      <c r="N504" s="193">
        <v>70.289999999999992</v>
      </c>
      <c r="O504" s="269">
        <f t="shared" si="31"/>
        <v>1137.6546079999998</v>
      </c>
      <c r="P504" s="242">
        <f t="shared" si="32"/>
        <v>1292.7893272727272</v>
      </c>
      <c r="Q504">
        <v>4010</v>
      </c>
      <c r="R504" s="190" t="s">
        <v>3435</v>
      </c>
    </row>
    <row r="505" spans="1:18">
      <c r="A505" s="182" t="str">
        <f t="shared" si="29"/>
        <v>BAÚJANDIRA   4010</v>
      </c>
      <c r="B505" s="208" t="s">
        <v>121</v>
      </c>
      <c r="C505" s="197" t="str">
        <f t="shared" si="30"/>
        <v xml:space="preserve">4010JANDIRA   5PL1BT  </v>
      </c>
      <c r="D505" s="157" t="s">
        <v>2936</v>
      </c>
      <c r="E505" s="190">
        <v>4010</v>
      </c>
      <c r="F505" s="190" t="s">
        <v>3182</v>
      </c>
      <c r="G505" s="211">
        <v>44643</v>
      </c>
      <c r="H505" s="193">
        <v>1109.3864599999999</v>
      </c>
      <c r="I505" s="193">
        <v>0.08</v>
      </c>
      <c r="J505" s="212">
        <v>12</v>
      </c>
      <c r="K505" s="193">
        <v>140</v>
      </c>
      <c r="L505" s="193">
        <v>18.02</v>
      </c>
      <c r="M505" s="212">
        <v>125</v>
      </c>
      <c r="N505" s="193">
        <v>54.06</v>
      </c>
      <c r="O505" s="269">
        <f t="shared" si="31"/>
        <v>1303.5264599999998</v>
      </c>
      <c r="P505" s="242">
        <f t="shared" si="32"/>
        <v>1481.280068181818</v>
      </c>
      <c r="Q505">
        <v>4010</v>
      </c>
      <c r="R505" s="190" t="s">
        <v>3437</v>
      </c>
    </row>
    <row r="506" spans="1:18">
      <c r="A506" s="182" t="str">
        <f t="shared" si="29"/>
        <v>BAÚJARINU    4010</v>
      </c>
      <c r="B506" s="208" t="s">
        <v>121</v>
      </c>
      <c r="C506" s="197" t="str">
        <f t="shared" si="30"/>
        <v xml:space="preserve">4010JARINU    5PL1BT  </v>
      </c>
      <c r="D506" s="157" t="s">
        <v>2936</v>
      </c>
      <c r="E506" s="190">
        <v>4010</v>
      </c>
      <c r="F506" s="190" t="s">
        <v>3184</v>
      </c>
      <c r="G506" s="211">
        <v>44643</v>
      </c>
      <c r="H506" s="193">
        <v>1109.397696</v>
      </c>
      <c r="I506" s="193">
        <v>0.08</v>
      </c>
      <c r="J506" s="212">
        <v>12</v>
      </c>
      <c r="K506" s="193">
        <v>140</v>
      </c>
      <c r="L506" s="193">
        <v>30.63</v>
      </c>
      <c r="M506" s="212">
        <v>120</v>
      </c>
      <c r="N506" s="193">
        <v>91.89</v>
      </c>
      <c r="O506" s="269">
        <f t="shared" si="31"/>
        <v>1341.3676959999998</v>
      </c>
      <c r="P506" s="242">
        <f t="shared" si="32"/>
        <v>1524.2814727272726</v>
      </c>
      <c r="Q506">
        <v>4010</v>
      </c>
      <c r="R506" s="190" t="s">
        <v>3439</v>
      </c>
    </row>
    <row r="507" spans="1:18">
      <c r="A507" s="182" t="str">
        <f t="shared" si="29"/>
        <v>BAÚJUNDIAI   4010</v>
      </c>
      <c r="B507" s="208" t="s">
        <v>121</v>
      </c>
      <c r="C507" s="197" t="str">
        <f t="shared" si="30"/>
        <v xml:space="preserve">4010JUNDIAI   5PL1BT  </v>
      </c>
      <c r="D507" s="157" t="s">
        <v>2936</v>
      </c>
      <c r="E507" s="190">
        <v>4010</v>
      </c>
      <c r="F507" s="190" t="s">
        <v>3185</v>
      </c>
      <c r="G507" s="211">
        <v>44643</v>
      </c>
      <c r="H507" s="193">
        <v>1456.9159400000001</v>
      </c>
      <c r="I507" s="193">
        <v>0.08</v>
      </c>
      <c r="J507" s="212">
        <v>12</v>
      </c>
      <c r="K507" s="193">
        <v>180</v>
      </c>
      <c r="L507" s="193">
        <v>36.25</v>
      </c>
      <c r="M507" s="212">
        <v>160</v>
      </c>
      <c r="N507" s="193">
        <v>108.75</v>
      </c>
      <c r="O507" s="269">
        <f t="shared" si="31"/>
        <v>1745.74594</v>
      </c>
      <c r="P507" s="242">
        <f t="shared" si="32"/>
        <v>1983.8022045454545</v>
      </c>
      <c r="Q507">
        <v>4010</v>
      </c>
      <c r="R507" s="190" t="s">
        <v>3447</v>
      </c>
    </row>
    <row r="508" spans="1:18">
      <c r="A508" s="182" t="str">
        <f t="shared" si="29"/>
        <v>BAÚLARANJALPA4010</v>
      </c>
      <c r="B508" s="208" t="s">
        <v>121</v>
      </c>
      <c r="C508" s="197" t="str">
        <f t="shared" si="30"/>
        <v xml:space="preserve">4010LARANJALPA5PL1BT  </v>
      </c>
      <c r="D508" s="157" t="s">
        <v>2936</v>
      </c>
      <c r="E508" s="190">
        <v>4010</v>
      </c>
      <c r="F508" s="190" t="s">
        <v>3220</v>
      </c>
      <c r="G508" s="211">
        <v>44643</v>
      </c>
      <c r="H508" s="193">
        <v>1882.0749439999997</v>
      </c>
      <c r="I508" s="193">
        <v>0.08</v>
      </c>
      <c r="J508" s="212">
        <v>12</v>
      </c>
      <c r="K508" s="193">
        <v>140</v>
      </c>
      <c r="L508" s="193">
        <v>50.24</v>
      </c>
      <c r="M508" s="212">
        <v>258</v>
      </c>
      <c r="N508" s="193">
        <v>150.72</v>
      </c>
      <c r="O508" s="269">
        <f t="shared" si="31"/>
        <v>2172.8749439999997</v>
      </c>
      <c r="P508" s="242">
        <f t="shared" si="32"/>
        <v>2469.1760727272722</v>
      </c>
      <c r="Q508">
        <v>4010</v>
      </c>
      <c r="R508" s="190" t="s">
        <v>3448</v>
      </c>
    </row>
    <row r="509" spans="1:18">
      <c r="A509" s="182" t="str">
        <f t="shared" si="29"/>
        <v>BAÚMAUA      4010</v>
      </c>
      <c r="B509" s="208" t="s">
        <v>121</v>
      </c>
      <c r="C509" s="197" t="str">
        <f t="shared" si="30"/>
        <v xml:space="preserve">4010MAUA      5PL1BT  </v>
      </c>
      <c r="D509" s="157" t="s">
        <v>2936</v>
      </c>
      <c r="E509" s="190">
        <v>4010</v>
      </c>
      <c r="F509" s="190" t="s">
        <v>3191</v>
      </c>
      <c r="G509" s="211">
        <v>44643</v>
      </c>
      <c r="H509" s="193">
        <v>640.86773199999993</v>
      </c>
      <c r="I509" s="193">
        <v>0.08</v>
      </c>
      <c r="J509" s="212">
        <v>12</v>
      </c>
      <c r="K509" s="193">
        <v>140</v>
      </c>
      <c r="L509" s="193">
        <v>7</v>
      </c>
      <c r="M509" s="212">
        <v>45</v>
      </c>
      <c r="N509" s="193">
        <v>21</v>
      </c>
      <c r="O509" s="269">
        <f t="shared" si="31"/>
        <v>801.94773199999997</v>
      </c>
      <c r="P509" s="242">
        <f t="shared" si="32"/>
        <v>911.30424090909082</v>
      </c>
      <c r="Q509">
        <v>4010</v>
      </c>
      <c r="R509" s="190" t="s">
        <v>3452</v>
      </c>
    </row>
    <row r="510" spans="1:18">
      <c r="A510" s="182" t="str">
        <f t="shared" si="29"/>
        <v>BAÚMOGI GUACU4010</v>
      </c>
      <c r="B510" s="208" t="s">
        <v>121</v>
      </c>
      <c r="C510" s="197" t="str">
        <f t="shared" si="30"/>
        <v xml:space="preserve">4010MOGI GUACU5PL1BT  </v>
      </c>
      <c r="D510" s="157" t="s">
        <v>2936</v>
      </c>
      <c r="E510" s="190">
        <v>4010</v>
      </c>
      <c r="F510" s="190" t="s">
        <v>54</v>
      </c>
      <c r="G510" s="211">
        <v>44643</v>
      </c>
      <c r="H510" s="193">
        <v>2096.929736</v>
      </c>
      <c r="I510" s="193">
        <v>0.08</v>
      </c>
      <c r="J510" s="212">
        <v>12</v>
      </c>
      <c r="K510" s="193">
        <v>140</v>
      </c>
      <c r="L510" s="193">
        <v>80.98</v>
      </c>
      <c r="M510" s="212">
        <v>210</v>
      </c>
      <c r="N510" s="193">
        <v>242.94</v>
      </c>
      <c r="O510" s="269">
        <f t="shared" si="31"/>
        <v>2479.949736</v>
      </c>
      <c r="P510" s="242">
        <f t="shared" si="32"/>
        <v>2818.1246999999998</v>
      </c>
      <c r="Q510">
        <v>4010</v>
      </c>
      <c r="R510" s="190" t="s">
        <v>3455</v>
      </c>
    </row>
    <row r="511" spans="1:18">
      <c r="A511" s="182" t="str">
        <f t="shared" si="29"/>
        <v>BAÚOSASCO    4010</v>
      </c>
      <c r="B511" s="208" t="s">
        <v>121</v>
      </c>
      <c r="C511" s="197" t="str">
        <f t="shared" si="30"/>
        <v xml:space="preserve">4010OSASCO    5PL1BT  </v>
      </c>
      <c r="D511" s="157" t="s">
        <v>2936</v>
      </c>
      <c r="E511" s="190">
        <v>4010</v>
      </c>
      <c r="F511" s="190" t="s">
        <v>3216</v>
      </c>
      <c r="G511" s="211">
        <v>44643</v>
      </c>
      <c r="H511" s="193">
        <v>1109.397696</v>
      </c>
      <c r="I511" s="193">
        <v>0.08</v>
      </c>
      <c r="J511" s="212">
        <v>12</v>
      </c>
      <c r="K511" s="193">
        <v>140</v>
      </c>
      <c r="L511" s="193">
        <v>20.350000000000001</v>
      </c>
      <c r="M511" s="212">
        <v>112</v>
      </c>
      <c r="N511" s="193">
        <v>61.050000000000004</v>
      </c>
      <c r="O511" s="269">
        <f t="shared" si="31"/>
        <v>1310.5276959999999</v>
      </c>
      <c r="P511" s="242">
        <f t="shared" si="32"/>
        <v>1489.2360181818181</v>
      </c>
      <c r="Q511">
        <v>4010</v>
      </c>
      <c r="R511" s="190" t="s">
        <v>3495</v>
      </c>
    </row>
    <row r="512" spans="1:18">
      <c r="A512" s="182" t="str">
        <f t="shared" si="29"/>
        <v>BAÚPAULINIA  4010</v>
      </c>
      <c r="B512" s="208" t="s">
        <v>121</v>
      </c>
      <c r="C512" s="197" t="str">
        <f t="shared" si="30"/>
        <v xml:space="preserve">4010PAULINIA  5PL1BT  </v>
      </c>
      <c r="D512" s="157" t="s">
        <v>2936</v>
      </c>
      <c r="E512" s="190">
        <v>4010</v>
      </c>
      <c r="F512" s="190" t="s">
        <v>3197</v>
      </c>
      <c r="G512" s="211">
        <v>44643</v>
      </c>
      <c r="H512" s="193">
        <v>1703.60232</v>
      </c>
      <c r="I512" s="193">
        <v>0.08</v>
      </c>
      <c r="J512" s="212">
        <v>12</v>
      </c>
      <c r="K512" s="193">
        <v>140</v>
      </c>
      <c r="L512" s="193">
        <v>55.54</v>
      </c>
      <c r="M512" s="212">
        <v>170</v>
      </c>
      <c r="N512" s="193">
        <v>166.62</v>
      </c>
      <c r="O512" s="269">
        <f t="shared" si="31"/>
        <v>2010.3023199999998</v>
      </c>
      <c r="P512" s="242">
        <f t="shared" si="32"/>
        <v>2284.4344545454542</v>
      </c>
      <c r="Q512">
        <v>4010</v>
      </c>
      <c r="R512" s="190" t="s">
        <v>3461</v>
      </c>
    </row>
    <row r="513" spans="1:18">
      <c r="A513" s="182" t="str">
        <f t="shared" si="29"/>
        <v>BAÚS.BERNARDO4010</v>
      </c>
      <c r="B513" s="208" t="s">
        <v>121</v>
      </c>
      <c r="C513" s="197" t="str">
        <f t="shared" si="30"/>
        <v xml:space="preserve">4010S.BERNARDO5PL1BT  </v>
      </c>
      <c r="D513" s="157" t="s">
        <v>2936</v>
      </c>
      <c r="E513" s="190">
        <v>4010</v>
      </c>
      <c r="F513" s="190" t="s">
        <v>250</v>
      </c>
      <c r="G513" s="211">
        <v>44643</v>
      </c>
      <c r="H513" s="193">
        <v>927.28460799999993</v>
      </c>
      <c r="I513" s="193">
        <v>0.08</v>
      </c>
      <c r="J513" s="212">
        <v>12</v>
      </c>
      <c r="K513" s="193">
        <v>250</v>
      </c>
      <c r="L513" s="193">
        <v>7</v>
      </c>
      <c r="M513" s="212">
        <v>65</v>
      </c>
      <c r="N513" s="193">
        <v>21</v>
      </c>
      <c r="O513" s="269">
        <f t="shared" si="31"/>
        <v>1198.3646079999999</v>
      </c>
      <c r="P513" s="242">
        <f t="shared" si="32"/>
        <v>1361.7779636363634</v>
      </c>
      <c r="Q513">
        <v>4010</v>
      </c>
      <c r="R513" s="190" t="s">
        <v>3523</v>
      </c>
    </row>
    <row r="514" spans="1:18">
      <c r="A514" s="182" t="str">
        <f t="shared" si="29"/>
        <v>BAÚS.J.CAMPOS4010</v>
      </c>
      <c r="B514" s="208" t="s">
        <v>121</v>
      </c>
      <c r="C514" s="197" t="str">
        <f t="shared" si="30"/>
        <v xml:space="preserve">4010S.J.CAMPOS5PL1BT  </v>
      </c>
      <c r="D514" s="157" t="s">
        <v>2936</v>
      </c>
      <c r="E514" s="190">
        <v>4010</v>
      </c>
      <c r="F514" s="190" t="s">
        <v>252</v>
      </c>
      <c r="G514" s="211">
        <v>44643</v>
      </c>
      <c r="H514" s="193">
        <v>927.30707999999993</v>
      </c>
      <c r="I514" s="193">
        <v>0.08</v>
      </c>
      <c r="J514" s="212">
        <v>12</v>
      </c>
      <c r="K514" s="193">
        <v>433.5</v>
      </c>
      <c r="L514" s="193">
        <v>23.43</v>
      </c>
      <c r="M514" s="212">
        <v>73</v>
      </c>
      <c r="N514" s="193">
        <v>70.289999999999992</v>
      </c>
      <c r="O514" s="269">
        <f t="shared" si="31"/>
        <v>1431.1770799999999</v>
      </c>
      <c r="P514" s="242">
        <f t="shared" si="32"/>
        <v>1626.3375909090907</v>
      </c>
      <c r="Q514">
        <v>4010</v>
      </c>
      <c r="R514" s="190" t="s">
        <v>3467</v>
      </c>
    </row>
    <row r="515" spans="1:18">
      <c r="A515" s="182" t="str">
        <f t="shared" ref="A515:A578" si="33">B515&amp;F515&amp;E515</f>
        <v>BAÚSALTO     4010</v>
      </c>
      <c r="B515" s="208" t="s">
        <v>121</v>
      </c>
      <c r="C515" s="197" t="str">
        <f t="shared" ref="C515:C578" si="34">E515&amp;F515&amp;D515</f>
        <v xml:space="preserve">4010SALTO     5PL1BT  </v>
      </c>
      <c r="D515" s="157" t="s">
        <v>2936</v>
      </c>
      <c r="E515" s="190">
        <v>4010</v>
      </c>
      <c r="F515" s="190" t="s">
        <v>3201</v>
      </c>
      <c r="G515" s="211">
        <v>44643</v>
      </c>
      <c r="H515" s="193">
        <v>1703.5798479999999</v>
      </c>
      <c r="I515" s="193">
        <v>0</v>
      </c>
      <c r="J515" s="212">
        <v>12</v>
      </c>
      <c r="K515" s="193">
        <v>140</v>
      </c>
      <c r="L515" s="193">
        <v>34.56</v>
      </c>
      <c r="M515" s="212">
        <v>210</v>
      </c>
      <c r="N515" s="193">
        <v>103.68</v>
      </c>
      <c r="O515" s="269">
        <f t="shared" ref="O515:O578" si="35">N515+K515+H515+I515</f>
        <v>1947.2598479999999</v>
      </c>
      <c r="P515" s="242">
        <f t="shared" ref="P515:P578" si="36">O515/(1-J515/100)</f>
        <v>2212.7952818181816</v>
      </c>
      <c r="Q515">
        <v>4010</v>
      </c>
      <c r="R515" s="190" t="s">
        <v>3485</v>
      </c>
    </row>
    <row r="516" spans="1:18">
      <c r="A516" s="182" t="str">
        <f t="shared" si="33"/>
        <v>BAÚSANTOS    4010</v>
      </c>
      <c r="B516" s="208" t="s">
        <v>121</v>
      </c>
      <c r="C516" s="197" t="str">
        <f t="shared" si="34"/>
        <v xml:space="preserve">4010SANTOS    5PL1BT  </v>
      </c>
      <c r="D516" s="157" t="s">
        <v>2936</v>
      </c>
      <c r="E516" s="190">
        <v>4010</v>
      </c>
      <c r="F516" s="190" t="s">
        <v>3217</v>
      </c>
      <c r="G516" s="211">
        <v>44643</v>
      </c>
      <c r="H516" s="193">
        <v>927.28460799999993</v>
      </c>
      <c r="I516" s="193">
        <v>0.08</v>
      </c>
      <c r="J516" s="212">
        <v>12</v>
      </c>
      <c r="K516" s="193">
        <v>140</v>
      </c>
      <c r="L516" s="193">
        <v>34.03</v>
      </c>
      <c r="M516" s="212">
        <v>98</v>
      </c>
      <c r="N516" s="193">
        <v>102.09</v>
      </c>
      <c r="O516" s="269">
        <f t="shared" si="35"/>
        <v>1169.4546079999998</v>
      </c>
      <c r="P516" s="242">
        <f t="shared" si="36"/>
        <v>1328.9256909090907</v>
      </c>
      <c r="Q516">
        <v>4010</v>
      </c>
      <c r="R516" s="190" t="s">
        <v>3496</v>
      </c>
    </row>
    <row r="517" spans="1:18">
      <c r="A517" s="182" t="str">
        <f t="shared" si="33"/>
        <v>CARRETASANTOS    4010</v>
      </c>
      <c r="B517" s="208" t="s">
        <v>122</v>
      </c>
      <c r="C517" s="197" t="str">
        <f t="shared" si="34"/>
        <v xml:space="preserve">4010SANTOS    5PL2  </v>
      </c>
      <c r="D517" s="157" t="s">
        <v>3221</v>
      </c>
      <c r="E517" s="190">
        <v>4010</v>
      </c>
      <c r="F517" s="190" t="s">
        <v>3217</v>
      </c>
      <c r="G517" s="211">
        <v>44643</v>
      </c>
      <c r="H517" s="193">
        <v>1835.2064419199999</v>
      </c>
      <c r="I517" s="193">
        <v>0</v>
      </c>
      <c r="J517" s="212">
        <v>12</v>
      </c>
      <c r="K517" s="193">
        <v>184.68</v>
      </c>
      <c r="L517" s="193">
        <v>37</v>
      </c>
      <c r="M517" s="212">
        <v>98</v>
      </c>
      <c r="N517" s="193">
        <v>185</v>
      </c>
      <c r="O517" s="269">
        <f t="shared" si="35"/>
        <v>2204.8864419199999</v>
      </c>
      <c r="P517" s="242">
        <f t="shared" si="36"/>
        <v>2505.5527749090907</v>
      </c>
      <c r="Q517">
        <v>4010</v>
      </c>
      <c r="R517" s="190" t="s">
        <v>3496</v>
      </c>
    </row>
    <row r="518" spans="1:18">
      <c r="A518" s="182" t="str">
        <f t="shared" si="33"/>
        <v>CARRETASANTOS    4010</v>
      </c>
      <c r="B518" s="208" t="s">
        <v>122</v>
      </c>
      <c r="C518" s="197" t="str">
        <f t="shared" si="34"/>
        <v>4010SANTOS    5PL2SUZA</v>
      </c>
      <c r="D518" s="157" t="s">
        <v>764</v>
      </c>
      <c r="E518" s="190">
        <v>4010</v>
      </c>
      <c r="F518" s="190" t="s">
        <v>3217</v>
      </c>
      <c r="G518" s="211">
        <v>44643</v>
      </c>
      <c r="H518" s="193">
        <v>1840.052304</v>
      </c>
      <c r="I518" s="193">
        <v>0</v>
      </c>
      <c r="J518" s="212">
        <v>12</v>
      </c>
      <c r="K518" s="193">
        <v>175</v>
      </c>
      <c r="L518" s="193">
        <v>37</v>
      </c>
      <c r="M518" s="212">
        <v>98</v>
      </c>
      <c r="N518" s="193">
        <v>185</v>
      </c>
      <c r="O518" s="269">
        <f t="shared" si="35"/>
        <v>2200.0523039999998</v>
      </c>
      <c r="P518" s="242">
        <f t="shared" si="36"/>
        <v>2500.059436363636</v>
      </c>
      <c r="Q518">
        <v>4010</v>
      </c>
      <c r="R518" s="190" t="s">
        <v>3496</v>
      </c>
    </row>
    <row r="519" spans="1:18">
      <c r="A519" s="182" t="str">
        <f t="shared" si="33"/>
        <v>BAÚSAO PAULO 4010</v>
      </c>
      <c r="B519" s="208" t="s">
        <v>121</v>
      </c>
      <c r="C519" s="197" t="str">
        <f t="shared" si="34"/>
        <v xml:space="preserve">4010SAO PAULO 5PL1BT  </v>
      </c>
      <c r="D519" s="157" t="s">
        <v>2936</v>
      </c>
      <c r="E519" s="190">
        <v>4010</v>
      </c>
      <c r="F519" s="190" t="s">
        <v>3202</v>
      </c>
      <c r="G519" s="211">
        <v>44643</v>
      </c>
      <c r="H519" s="193">
        <v>927.30707999999993</v>
      </c>
      <c r="I519" s="193">
        <v>0.08</v>
      </c>
      <c r="J519" s="212">
        <v>12</v>
      </c>
      <c r="K519" s="193">
        <v>140</v>
      </c>
      <c r="L519" s="193">
        <v>20.350000000000001</v>
      </c>
      <c r="M519" s="212">
        <v>89</v>
      </c>
      <c r="N519" s="193">
        <v>61.050000000000004</v>
      </c>
      <c r="O519" s="269">
        <f t="shared" si="35"/>
        <v>1128.4370799999999</v>
      </c>
      <c r="P519" s="242">
        <f t="shared" si="36"/>
        <v>1282.3148636363635</v>
      </c>
      <c r="Q519">
        <v>4010</v>
      </c>
      <c r="R519" s="190" t="s">
        <v>3552</v>
      </c>
    </row>
    <row r="520" spans="1:18">
      <c r="A520" s="182" t="str">
        <f t="shared" si="33"/>
        <v>BAÚSTO ANDRE 4010</v>
      </c>
      <c r="B520" s="208" t="s">
        <v>121</v>
      </c>
      <c r="C520" s="197" t="str">
        <f t="shared" si="34"/>
        <v xml:space="preserve">4010STO ANDRE 5PL1BT  </v>
      </c>
      <c r="D520" s="157" t="s">
        <v>2936</v>
      </c>
      <c r="E520" s="190">
        <v>4010</v>
      </c>
      <c r="F520" s="190" t="s">
        <v>3218</v>
      </c>
      <c r="G520" s="211">
        <v>44643</v>
      </c>
      <c r="H520" s="193">
        <v>927.30707999999993</v>
      </c>
      <c r="I520" s="193">
        <v>0.08</v>
      </c>
      <c r="J520" s="212">
        <v>12</v>
      </c>
      <c r="K520" s="193">
        <v>140</v>
      </c>
      <c r="L520" s="193">
        <v>6.36</v>
      </c>
      <c r="M520" s="212">
        <v>66</v>
      </c>
      <c r="N520" s="193">
        <v>19.080000000000002</v>
      </c>
      <c r="O520" s="269">
        <f t="shared" si="35"/>
        <v>1086.4670799999999</v>
      </c>
      <c r="P520" s="242">
        <f t="shared" si="36"/>
        <v>1234.6216818181817</v>
      </c>
      <c r="Q520">
        <v>4010</v>
      </c>
      <c r="R520" s="190" t="s">
        <v>3524</v>
      </c>
    </row>
    <row r="521" spans="1:18">
      <c r="A521" s="182" t="str">
        <f t="shared" si="33"/>
        <v>BAÚSUZANO    4010</v>
      </c>
      <c r="B521" s="208" t="s">
        <v>121</v>
      </c>
      <c r="C521" s="197" t="str">
        <f t="shared" si="34"/>
        <v xml:space="preserve">4010SUZANO    5PL1BT  </v>
      </c>
      <c r="D521" s="157" t="s">
        <v>2936</v>
      </c>
      <c r="E521" s="190">
        <v>4010</v>
      </c>
      <c r="F521" s="190" t="s">
        <v>3213</v>
      </c>
      <c r="G521" s="211">
        <v>44643</v>
      </c>
      <c r="H521" s="193">
        <v>640.87896799999999</v>
      </c>
      <c r="I521" s="193">
        <v>0.08</v>
      </c>
      <c r="J521" s="212">
        <v>12</v>
      </c>
      <c r="K521" s="193">
        <v>270.7</v>
      </c>
      <c r="L521" s="193">
        <v>0</v>
      </c>
      <c r="M521" s="212">
        <v>12</v>
      </c>
      <c r="N521" s="193">
        <v>0</v>
      </c>
      <c r="O521" s="269">
        <f t="shared" si="35"/>
        <v>911.65896800000007</v>
      </c>
      <c r="P521" s="242">
        <f t="shared" si="36"/>
        <v>1035.9761000000001</v>
      </c>
      <c r="Q521">
        <v>4010</v>
      </c>
      <c r="R521" s="190" t="s">
        <v>117</v>
      </c>
    </row>
    <row r="522" spans="1:18">
      <c r="A522" s="182" t="str">
        <f t="shared" si="33"/>
        <v>BAÚT.DA SERRA4010</v>
      </c>
      <c r="B522" s="208" t="s">
        <v>121</v>
      </c>
      <c r="C522" s="197" t="str">
        <f t="shared" si="34"/>
        <v xml:space="preserve">4010T.DA SERRA5PL1BT  </v>
      </c>
      <c r="D522" s="157" t="s">
        <v>2936</v>
      </c>
      <c r="E522" s="190">
        <v>4010</v>
      </c>
      <c r="F522" s="190" t="s">
        <v>263</v>
      </c>
      <c r="G522" s="211">
        <v>44643</v>
      </c>
      <c r="H522" s="193">
        <v>1109.3752239999999</v>
      </c>
      <c r="I522" s="193">
        <v>0.08</v>
      </c>
      <c r="J522" s="212">
        <v>12</v>
      </c>
      <c r="K522" s="193">
        <v>140</v>
      </c>
      <c r="L522" s="193">
        <v>12.51</v>
      </c>
      <c r="M522" s="212">
        <v>110</v>
      </c>
      <c r="N522" s="193">
        <v>37.53</v>
      </c>
      <c r="O522" s="269">
        <f t="shared" si="35"/>
        <v>1286.9852239999998</v>
      </c>
      <c r="P522" s="242">
        <f t="shared" si="36"/>
        <v>1462.4832090909088</v>
      </c>
      <c r="Q522">
        <v>4010</v>
      </c>
      <c r="R522" s="190" t="s">
        <v>3525</v>
      </c>
    </row>
    <row r="523" spans="1:18">
      <c r="A523" s="182" t="str">
        <f t="shared" si="33"/>
        <v>BAÚVALINHOS  4010</v>
      </c>
      <c r="B523" s="208" t="s">
        <v>121</v>
      </c>
      <c r="C523" s="197" t="str">
        <f t="shared" si="34"/>
        <v xml:space="preserve">4010VALINHOS  5PL1BT  </v>
      </c>
      <c r="D523" s="157" t="s">
        <v>2936</v>
      </c>
      <c r="E523" s="190">
        <v>4010</v>
      </c>
      <c r="F523" s="190" t="s">
        <v>2794</v>
      </c>
      <c r="G523" s="211">
        <v>44643</v>
      </c>
      <c r="H523" s="193">
        <v>1456.9159400000001</v>
      </c>
      <c r="I523" s="193">
        <v>0.08</v>
      </c>
      <c r="J523" s="212">
        <v>12</v>
      </c>
      <c r="K523" s="193">
        <v>140</v>
      </c>
      <c r="L523" s="193">
        <v>55.54</v>
      </c>
      <c r="M523" s="212">
        <v>182</v>
      </c>
      <c r="N523" s="193">
        <v>166.62</v>
      </c>
      <c r="O523" s="269">
        <f t="shared" si="35"/>
        <v>1763.6159400000001</v>
      </c>
      <c r="P523" s="242">
        <f t="shared" si="36"/>
        <v>2004.109022727273</v>
      </c>
      <c r="Q523">
        <v>4010</v>
      </c>
      <c r="R523" s="190" t="s">
        <v>3479</v>
      </c>
    </row>
    <row r="524" spans="1:18">
      <c r="A524" s="182" t="str">
        <f t="shared" si="33"/>
        <v>BAÚCACHOEIRINHA RS4010</v>
      </c>
      <c r="B524" s="208" t="s">
        <v>121</v>
      </c>
      <c r="C524" s="197" t="str">
        <f t="shared" si="34"/>
        <v>4010CACHOEIRINHA RS5PL1ENDR</v>
      </c>
      <c r="D524" s="157" t="s">
        <v>949</v>
      </c>
      <c r="E524" s="190">
        <v>4010</v>
      </c>
      <c r="F524" s="190" t="s">
        <v>3226</v>
      </c>
      <c r="G524" s="211">
        <v>44643</v>
      </c>
      <c r="H524" s="193">
        <v>5185.4139999999998</v>
      </c>
      <c r="I524" s="193">
        <v>0</v>
      </c>
      <c r="J524" s="212">
        <v>0</v>
      </c>
      <c r="L524" s="193">
        <v>0</v>
      </c>
      <c r="M524" s="212">
        <v>1182</v>
      </c>
      <c r="N524" s="193">
        <v>0</v>
      </c>
      <c r="O524" s="269">
        <f t="shared" si="35"/>
        <v>5185.4139999999998</v>
      </c>
      <c r="P524" s="242">
        <f t="shared" si="36"/>
        <v>5185.4139999999998</v>
      </c>
      <c r="Q524">
        <v>4010</v>
      </c>
      <c r="R524" s="190" t="s">
        <v>3411</v>
      </c>
    </row>
    <row r="525" spans="1:18">
      <c r="A525" s="182" t="str">
        <f t="shared" si="33"/>
        <v>CARRETACACHOEIRINHA RS4010</v>
      </c>
      <c r="B525" s="208" t="s">
        <v>122</v>
      </c>
      <c r="C525" s="197" t="str">
        <f t="shared" si="34"/>
        <v>4010CACHOEIRINHA RS5PL2ENDR</v>
      </c>
      <c r="D525" s="157" t="s">
        <v>951</v>
      </c>
      <c r="E525" s="190">
        <v>4010</v>
      </c>
      <c r="F525" s="190" t="s">
        <v>3226</v>
      </c>
      <c r="G525" s="211">
        <v>44643</v>
      </c>
      <c r="H525" s="193">
        <v>7865.2</v>
      </c>
      <c r="I525" s="193">
        <v>0</v>
      </c>
      <c r="J525" s="212">
        <v>0</v>
      </c>
      <c r="L525" s="193">
        <v>0</v>
      </c>
      <c r="M525" s="212">
        <v>1182</v>
      </c>
      <c r="N525" s="193">
        <v>0</v>
      </c>
      <c r="O525" s="269">
        <f t="shared" si="35"/>
        <v>7865.2</v>
      </c>
      <c r="P525" s="242">
        <f t="shared" si="36"/>
        <v>7865.2</v>
      </c>
      <c r="Q525">
        <v>4010</v>
      </c>
      <c r="R525" s="190" t="s">
        <v>3411</v>
      </c>
    </row>
    <row r="526" spans="1:18">
      <c r="A526" s="182" t="str">
        <f t="shared" si="33"/>
        <v>BAÚESTEIO    4010</v>
      </c>
      <c r="B526" s="208" t="s">
        <v>121</v>
      </c>
      <c r="C526" s="197" t="str">
        <f t="shared" si="34"/>
        <v>4010ESTEIO    5PL1ENDR</v>
      </c>
      <c r="D526" s="157" t="s">
        <v>949</v>
      </c>
      <c r="E526" s="190">
        <v>4010</v>
      </c>
      <c r="F526" s="191" t="s">
        <v>3172</v>
      </c>
      <c r="G526" s="211">
        <v>44643</v>
      </c>
      <c r="H526" s="193">
        <v>4943.84</v>
      </c>
      <c r="I526" s="193">
        <v>0</v>
      </c>
      <c r="J526" s="212">
        <v>0</v>
      </c>
      <c r="K526" s="193">
        <v>0</v>
      </c>
      <c r="L526" s="193">
        <v>0</v>
      </c>
      <c r="M526" s="212">
        <v>1237</v>
      </c>
      <c r="N526" s="193">
        <v>0</v>
      </c>
      <c r="O526" s="269">
        <f t="shared" si="35"/>
        <v>4943.84</v>
      </c>
      <c r="P526" s="242">
        <f t="shared" si="36"/>
        <v>4943.84</v>
      </c>
      <c r="Q526">
        <v>4010</v>
      </c>
      <c r="R526" s="190" t="s">
        <v>3425</v>
      </c>
    </row>
    <row r="527" spans="1:18">
      <c r="A527" s="182" t="str">
        <f t="shared" si="33"/>
        <v>BAÚPORTAO    4010</v>
      </c>
      <c r="B527" s="208" t="s">
        <v>121</v>
      </c>
      <c r="C527" s="197" t="str">
        <f t="shared" si="34"/>
        <v>4010PORTAO    5PL1ENDR</v>
      </c>
      <c r="D527" s="157" t="s">
        <v>949</v>
      </c>
      <c r="E527" s="190">
        <v>4010</v>
      </c>
      <c r="F527" s="191" t="s">
        <v>3231</v>
      </c>
      <c r="G527" s="211">
        <v>44643</v>
      </c>
      <c r="H527" s="193">
        <v>5339.3471999999992</v>
      </c>
      <c r="I527" s="193">
        <v>0</v>
      </c>
      <c r="J527" s="212">
        <v>0</v>
      </c>
      <c r="K527" s="193">
        <v>0</v>
      </c>
      <c r="L527" s="193">
        <v>0</v>
      </c>
      <c r="M527" s="212">
        <v>1226</v>
      </c>
      <c r="N527" s="193">
        <v>0</v>
      </c>
      <c r="O527" s="269">
        <f t="shared" si="35"/>
        <v>5339.3471999999992</v>
      </c>
      <c r="P527" s="242">
        <f t="shared" si="36"/>
        <v>5339.3471999999992</v>
      </c>
      <c r="Q527">
        <v>4010</v>
      </c>
      <c r="R527" s="190" t="s">
        <v>3560</v>
      </c>
    </row>
    <row r="528" spans="1:18">
      <c r="A528" s="182" t="str">
        <f t="shared" si="33"/>
        <v>CARRETACAMPINAS  4010</v>
      </c>
      <c r="B528" s="208" t="s">
        <v>122</v>
      </c>
      <c r="C528" s="197" t="str">
        <f t="shared" si="34"/>
        <v>4010CAMPINAS  5PL2SUZA</v>
      </c>
      <c r="D528" s="157" t="s">
        <v>764</v>
      </c>
      <c r="E528" s="190">
        <v>4010</v>
      </c>
      <c r="F528" s="190" t="s">
        <v>3159</v>
      </c>
      <c r="G528" s="211">
        <v>44643</v>
      </c>
      <c r="H528" s="193">
        <v>2126.592776</v>
      </c>
      <c r="I528" s="193">
        <v>0</v>
      </c>
      <c r="J528" s="212">
        <v>12</v>
      </c>
      <c r="K528" s="193">
        <v>0</v>
      </c>
      <c r="L528" s="193">
        <v>28.2</v>
      </c>
      <c r="M528" s="212">
        <v>150</v>
      </c>
      <c r="N528" s="193">
        <v>141</v>
      </c>
      <c r="O528" s="269">
        <f t="shared" si="35"/>
        <v>2267.592776</v>
      </c>
      <c r="P528" s="242">
        <f t="shared" si="36"/>
        <v>2576.8099727272725</v>
      </c>
      <c r="Q528">
        <v>4010</v>
      </c>
      <c r="R528" s="190" t="s">
        <v>3412</v>
      </c>
    </row>
    <row r="529" spans="1:18">
      <c r="A529" s="182" t="str">
        <f t="shared" si="33"/>
        <v>BAÚCOSMOPOLIS4010</v>
      </c>
      <c r="B529" s="208" t="s">
        <v>121</v>
      </c>
      <c r="C529" s="197" t="str">
        <f t="shared" si="34"/>
        <v>4010COSMOPOLIS5PL1SUZA</v>
      </c>
      <c r="D529" s="157" t="s">
        <v>841</v>
      </c>
      <c r="E529" s="190">
        <v>4010</v>
      </c>
      <c r="F529" s="190" t="s">
        <v>106</v>
      </c>
      <c r="G529" s="211">
        <v>44643</v>
      </c>
      <c r="H529" s="193">
        <v>1873.1760319999999</v>
      </c>
      <c r="I529" s="193">
        <v>0</v>
      </c>
      <c r="J529" s="212">
        <v>12</v>
      </c>
      <c r="K529" s="193">
        <v>175</v>
      </c>
      <c r="L529" s="193">
        <v>37.5</v>
      </c>
      <c r="M529" s="212">
        <v>190</v>
      </c>
      <c r="N529" s="193">
        <v>112.5</v>
      </c>
      <c r="O529" s="269">
        <f t="shared" si="35"/>
        <v>2160.6760319999999</v>
      </c>
      <c r="P529" s="242">
        <f t="shared" si="36"/>
        <v>2455.3136727272727</v>
      </c>
      <c r="Q529">
        <v>4010</v>
      </c>
      <c r="R529" s="190" t="s">
        <v>3418</v>
      </c>
    </row>
    <row r="530" spans="1:18">
      <c r="A530" s="182" t="str">
        <f t="shared" si="33"/>
        <v>CARRETACOSMOPOLIS4010</v>
      </c>
      <c r="B530" s="208" t="s">
        <v>122</v>
      </c>
      <c r="C530" s="197" t="str">
        <f t="shared" si="34"/>
        <v>4010COSMOPOLIS5PL2SUZA</v>
      </c>
      <c r="D530" s="157" t="s">
        <v>764</v>
      </c>
      <c r="E530" s="190">
        <v>4010</v>
      </c>
      <c r="F530" s="190" t="s">
        <v>106</v>
      </c>
      <c r="G530" s="211">
        <v>44643</v>
      </c>
      <c r="H530" s="193">
        <v>2301.4923520000002</v>
      </c>
      <c r="I530" s="193">
        <v>0</v>
      </c>
      <c r="J530" s="212">
        <v>12</v>
      </c>
      <c r="K530" s="193">
        <v>175</v>
      </c>
      <c r="L530" s="193">
        <v>37.5</v>
      </c>
      <c r="M530" s="212">
        <v>190</v>
      </c>
      <c r="N530" s="193">
        <v>187.5</v>
      </c>
      <c r="O530" s="269">
        <f t="shared" si="35"/>
        <v>2663.9923520000002</v>
      </c>
      <c r="P530" s="242">
        <f t="shared" si="36"/>
        <v>3027.2640363636365</v>
      </c>
      <c r="Q530">
        <v>4010</v>
      </c>
      <c r="R530" s="190" t="s">
        <v>3418</v>
      </c>
    </row>
    <row r="531" spans="1:18">
      <c r="A531" s="182" t="str">
        <f t="shared" si="33"/>
        <v>BAÚMOGI GUACU4010</v>
      </c>
      <c r="B531" s="208" t="s">
        <v>121</v>
      </c>
      <c r="C531" s="197" t="str">
        <f t="shared" si="34"/>
        <v>4010MOGI GUACU5PL1SUZA</v>
      </c>
      <c r="D531" s="157" t="s">
        <v>841</v>
      </c>
      <c r="E531" s="190">
        <v>4010</v>
      </c>
      <c r="F531" s="190" t="s">
        <v>54</v>
      </c>
      <c r="G531" s="211">
        <v>44643</v>
      </c>
      <c r="H531" s="193">
        <v>2167.154736</v>
      </c>
      <c r="I531" s="193">
        <v>0</v>
      </c>
      <c r="J531" s="212">
        <v>12</v>
      </c>
      <c r="K531" s="193">
        <v>175</v>
      </c>
      <c r="L531" s="193">
        <v>42</v>
      </c>
      <c r="M531" s="212">
        <v>210</v>
      </c>
      <c r="N531" s="193">
        <v>126</v>
      </c>
      <c r="O531" s="269">
        <f t="shared" si="35"/>
        <v>2468.154736</v>
      </c>
      <c r="P531" s="242">
        <f t="shared" si="36"/>
        <v>2804.7212909090908</v>
      </c>
      <c r="Q531">
        <v>4010</v>
      </c>
      <c r="R531" s="190" t="s">
        <v>3455</v>
      </c>
    </row>
    <row r="532" spans="1:18">
      <c r="A532" s="182" t="str">
        <f t="shared" si="33"/>
        <v>BAÚRIO CLARO 4010</v>
      </c>
      <c r="B532" s="208" t="s">
        <v>121</v>
      </c>
      <c r="C532" s="197" t="str">
        <f t="shared" si="34"/>
        <v>4010RIO CLARO 5PL1SUZA</v>
      </c>
      <c r="D532" s="157" t="s">
        <v>841</v>
      </c>
      <c r="E532" s="190">
        <v>4010</v>
      </c>
      <c r="F532" s="190" t="s">
        <v>3199</v>
      </c>
      <c r="G532" s="211">
        <v>44643</v>
      </c>
      <c r="H532" s="193">
        <v>2167.154736</v>
      </c>
      <c r="I532" s="193">
        <v>0</v>
      </c>
      <c r="J532" s="212">
        <v>12</v>
      </c>
      <c r="K532" s="193">
        <v>0</v>
      </c>
      <c r="L532" s="193">
        <v>44.5</v>
      </c>
      <c r="M532" s="212">
        <v>220</v>
      </c>
      <c r="N532" s="193">
        <v>133.5</v>
      </c>
      <c r="O532" s="269">
        <f t="shared" si="35"/>
        <v>2300.654736</v>
      </c>
      <c r="P532" s="242">
        <f t="shared" si="36"/>
        <v>2614.3803818181818</v>
      </c>
      <c r="Q532">
        <v>4010</v>
      </c>
      <c r="R532" s="190" t="s">
        <v>3551</v>
      </c>
    </row>
    <row r="533" spans="1:18">
      <c r="A533" s="182" t="str">
        <f t="shared" si="33"/>
        <v>BAÚT.DA SERRA4010</v>
      </c>
      <c r="B533" s="208" t="s">
        <v>121</v>
      </c>
      <c r="C533" s="197" t="str">
        <f t="shared" si="34"/>
        <v>4010T.DA SERRA5PL1SUZA</v>
      </c>
      <c r="D533" s="157" t="s">
        <v>841</v>
      </c>
      <c r="E533" s="190">
        <v>4010</v>
      </c>
      <c r="F533" s="190" t="s">
        <v>263</v>
      </c>
      <c r="G533" s="211">
        <v>44643</v>
      </c>
      <c r="H533" s="193">
        <v>1124.229216</v>
      </c>
      <c r="I533" s="193">
        <v>0</v>
      </c>
      <c r="J533" s="212">
        <v>12</v>
      </c>
      <c r="K533" s="193">
        <v>175</v>
      </c>
      <c r="L533" s="193">
        <v>7.1</v>
      </c>
      <c r="M533" s="212">
        <v>80</v>
      </c>
      <c r="N533" s="193">
        <v>21.299999999999997</v>
      </c>
      <c r="O533" s="269">
        <f t="shared" si="35"/>
        <v>1320.5292159999999</v>
      </c>
      <c r="P533" s="242">
        <f t="shared" si="36"/>
        <v>1500.6013818181816</v>
      </c>
      <c r="Q533">
        <v>4010</v>
      </c>
      <c r="R533" s="190" t="s">
        <v>3525</v>
      </c>
    </row>
    <row r="534" spans="1:18">
      <c r="A534" s="182" t="str">
        <f t="shared" si="33"/>
        <v>BAÚAPIUNA    4010</v>
      </c>
      <c r="B534" s="208" t="s">
        <v>121</v>
      </c>
      <c r="C534" s="197" t="str">
        <f t="shared" si="34"/>
        <v>4010APIUNA    5PL1SUZA</v>
      </c>
      <c r="D534" s="157" t="s">
        <v>841</v>
      </c>
      <c r="E534" s="190">
        <v>4010</v>
      </c>
      <c r="F534" s="190" t="s">
        <v>3240</v>
      </c>
      <c r="G534" s="211">
        <v>44643</v>
      </c>
      <c r="H534" s="193">
        <v>4439.1413519999996</v>
      </c>
      <c r="I534" s="193">
        <v>0</v>
      </c>
      <c r="J534" s="212">
        <v>12</v>
      </c>
      <c r="K534" s="193">
        <v>0</v>
      </c>
      <c r="L534" s="193">
        <v>49.8</v>
      </c>
      <c r="M534" s="212">
        <v>704</v>
      </c>
      <c r="N534" s="193">
        <v>149.39999999999998</v>
      </c>
      <c r="O534" s="269">
        <f t="shared" si="35"/>
        <v>4588.5413519999993</v>
      </c>
      <c r="P534" s="242">
        <f t="shared" si="36"/>
        <v>5214.2515363636358</v>
      </c>
      <c r="Q534">
        <v>4010</v>
      </c>
      <c r="R534" s="190" t="s">
        <v>3553</v>
      </c>
    </row>
    <row r="535" spans="1:18">
      <c r="A535" s="182" t="str">
        <f t="shared" si="33"/>
        <v>CARRETAAPIUNA    4010</v>
      </c>
      <c r="B535" s="208" t="s">
        <v>122</v>
      </c>
      <c r="C535" s="197" t="str">
        <f t="shared" si="34"/>
        <v>4010APIUNA    5PL2ENDR</v>
      </c>
      <c r="D535" s="157" t="s">
        <v>951</v>
      </c>
      <c r="E535" s="190">
        <v>4010</v>
      </c>
      <c r="F535" s="190" t="s">
        <v>3240</v>
      </c>
      <c r="G535" s="211">
        <v>44643</v>
      </c>
      <c r="H535" s="193">
        <v>5597.7752</v>
      </c>
      <c r="I535" s="193">
        <v>0</v>
      </c>
      <c r="J535" s="212">
        <v>12</v>
      </c>
      <c r="K535" s="193">
        <v>0</v>
      </c>
      <c r="L535" s="193">
        <v>0</v>
      </c>
      <c r="M535" s="212">
        <v>704</v>
      </c>
      <c r="N535" s="193">
        <v>0</v>
      </c>
      <c r="O535" s="269">
        <f t="shared" si="35"/>
        <v>5597.7752</v>
      </c>
      <c r="P535" s="242">
        <f t="shared" si="36"/>
        <v>6361.1081818181819</v>
      </c>
      <c r="Q535">
        <v>4010</v>
      </c>
      <c r="R535" s="190" t="s">
        <v>3553</v>
      </c>
    </row>
    <row r="536" spans="1:18">
      <c r="A536" s="182" t="str">
        <f t="shared" si="33"/>
        <v>BAÚARAPONGAS 4010</v>
      </c>
      <c r="B536" s="208" t="s">
        <v>121</v>
      </c>
      <c r="C536" s="197" t="str">
        <f t="shared" si="34"/>
        <v>4010ARAPONGAS 5PL1SUZA</v>
      </c>
      <c r="D536" s="157" t="s">
        <v>841</v>
      </c>
      <c r="E536" s="190">
        <v>4010</v>
      </c>
      <c r="F536" s="190" t="s">
        <v>3150</v>
      </c>
      <c r="G536" s="211">
        <v>44643</v>
      </c>
      <c r="H536" s="193">
        <v>3293.3727239999998</v>
      </c>
      <c r="I536" s="193">
        <v>0</v>
      </c>
      <c r="J536" s="212">
        <v>12</v>
      </c>
      <c r="K536" s="193">
        <v>0</v>
      </c>
      <c r="L536" s="193">
        <v>113</v>
      </c>
      <c r="M536" s="212">
        <v>643</v>
      </c>
      <c r="N536" s="193">
        <v>339</v>
      </c>
      <c r="O536" s="269">
        <f t="shared" si="35"/>
        <v>3632.3727239999998</v>
      </c>
      <c r="P536" s="242">
        <f t="shared" si="36"/>
        <v>4127.6962772727275</v>
      </c>
      <c r="Q536">
        <v>4010</v>
      </c>
      <c r="R536" s="190" t="s">
        <v>3401</v>
      </c>
    </row>
    <row r="537" spans="1:18">
      <c r="A537" s="182" t="str">
        <f t="shared" si="33"/>
        <v>BAÚARAUCARIA 4010</v>
      </c>
      <c r="B537" s="208" t="s">
        <v>121</v>
      </c>
      <c r="C537" s="197" t="str">
        <f t="shared" si="34"/>
        <v>4010ARAUCARIA 5PL1SUZA</v>
      </c>
      <c r="D537" s="157" t="s">
        <v>841</v>
      </c>
      <c r="E537" s="190">
        <v>4010</v>
      </c>
      <c r="F537" s="190" t="s">
        <v>3241</v>
      </c>
      <c r="G537" s="211">
        <v>44643</v>
      </c>
      <c r="H537" s="193">
        <v>2723.0445999999997</v>
      </c>
      <c r="I537" s="193">
        <v>0</v>
      </c>
      <c r="J537" s="212">
        <v>12</v>
      </c>
      <c r="K537" s="193">
        <v>0</v>
      </c>
      <c r="L537" s="193">
        <v>34.200000000000003</v>
      </c>
      <c r="M537" s="212">
        <v>510</v>
      </c>
      <c r="N537" s="193">
        <v>102.60000000000001</v>
      </c>
      <c r="O537" s="269">
        <f t="shared" si="35"/>
        <v>2825.6445999999996</v>
      </c>
      <c r="P537" s="242">
        <f t="shared" si="36"/>
        <v>3210.9597727272721</v>
      </c>
      <c r="Q537">
        <v>4010</v>
      </c>
      <c r="R537" s="190" t="s">
        <v>3514</v>
      </c>
    </row>
    <row r="538" spans="1:18">
      <c r="A538" s="182" t="str">
        <f t="shared" si="33"/>
        <v>BAÚCAMBE     4010</v>
      </c>
      <c r="B538" s="208" t="s">
        <v>121</v>
      </c>
      <c r="C538" s="197" t="str">
        <f t="shared" si="34"/>
        <v>4010CAMBE     5PL1SUZA</v>
      </c>
      <c r="D538" s="157" t="s">
        <v>841</v>
      </c>
      <c r="E538" s="190">
        <v>4010</v>
      </c>
      <c r="F538" s="190" t="s">
        <v>3157</v>
      </c>
      <c r="G538" s="211">
        <v>44643</v>
      </c>
      <c r="H538" s="193">
        <v>3783.5994039999996</v>
      </c>
      <c r="I538" s="193">
        <v>0</v>
      </c>
      <c r="J538" s="212">
        <v>12</v>
      </c>
      <c r="K538" s="193">
        <v>350</v>
      </c>
      <c r="L538" s="193">
        <v>113</v>
      </c>
      <c r="M538" s="212">
        <v>570</v>
      </c>
      <c r="N538" s="193">
        <v>339</v>
      </c>
      <c r="O538" s="269">
        <f t="shared" si="35"/>
        <v>4472.5994039999996</v>
      </c>
      <c r="P538" s="242">
        <f t="shared" si="36"/>
        <v>5082.4993227272726</v>
      </c>
      <c r="Q538">
        <v>4010</v>
      </c>
      <c r="R538" s="190" t="s">
        <v>3406</v>
      </c>
    </row>
    <row r="539" spans="1:18">
      <c r="A539" s="182" t="str">
        <f t="shared" si="33"/>
        <v>BAÚCERQUILHO 4010</v>
      </c>
      <c r="B539" s="208" t="s">
        <v>121</v>
      </c>
      <c r="C539" s="197" t="str">
        <f t="shared" si="34"/>
        <v>4010CERQUILHO 5PL1SUZA</v>
      </c>
      <c r="D539" s="157" t="s">
        <v>841</v>
      </c>
      <c r="E539" s="190">
        <v>4010</v>
      </c>
      <c r="F539" s="191" t="s">
        <v>3165</v>
      </c>
      <c r="G539" s="211">
        <v>44643</v>
      </c>
      <c r="H539" s="193">
        <v>1873.1760319999999</v>
      </c>
      <c r="I539" s="193">
        <v>0</v>
      </c>
      <c r="J539" s="212">
        <v>12</v>
      </c>
      <c r="K539" s="193">
        <v>175</v>
      </c>
      <c r="L539" s="193">
        <v>32.6</v>
      </c>
      <c r="M539" s="212">
        <v>191</v>
      </c>
      <c r="N539" s="193">
        <v>97.800000000000011</v>
      </c>
      <c r="O539" s="269">
        <f t="shared" si="35"/>
        <v>2145.976032</v>
      </c>
      <c r="P539" s="242">
        <f t="shared" si="36"/>
        <v>2438.6091272727272</v>
      </c>
      <c r="Q539">
        <v>4010</v>
      </c>
      <c r="R539" s="190" t="s">
        <v>3416</v>
      </c>
    </row>
    <row r="540" spans="1:18">
      <c r="A540" s="182" t="str">
        <f t="shared" si="33"/>
        <v>CARRETACERQUILHO 4010</v>
      </c>
      <c r="B540" s="208" t="s">
        <v>122</v>
      </c>
      <c r="C540" s="197" t="str">
        <f t="shared" si="34"/>
        <v>4010CERQUILHO 5PL2SUZA</v>
      </c>
      <c r="D540" s="157" t="s">
        <v>764</v>
      </c>
      <c r="E540" s="190">
        <v>4010</v>
      </c>
      <c r="F540" s="191" t="s">
        <v>3165</v>
      </c>
      <c r="G540" s="211">
        <v>44643</v>
      </c>
      <c r="H540" s="193">
        <v>2597.4261199999996</v>
      </c>
      <c r="I540" s="193">
        <v>0</v>
      </c>
      <c r="J540" s="212">
        <v>12</v>
      </c>
      <c r="K540" s="193">
        <v>175</v>
      </c>
      <c r="L540" s="193">
        <v>32.6</v>
      </c>
      <c r="M540" s="212">
        <v>191</v>
      </c>
      <c r="N540" s="193">
        <v>163</v>
      </c>
      <c r="O540" s="269">
        <f t="shared" si="35"/>
        <v>2935.4261199999996</v>
      </c>
      <c r="P540" s="242">
        <f t="shared" si="36"/>
        <v>3335.7114999999994</v>
      </c>
      <c r="Q540">
        <v>4010</v>
      </c>
      <c r="R540" s="190" t="s">
        <v>3416</v>
      </c>
    </row>
    <row r="541" spans="1:18">
      <c r="A541" s="182" t="str">
        <f t="shared" si="33"/>
        <v>BAÚESTEIO    4010</v>
      </c>
      <c r="B541" s="208" t="s">
        <v>121</v>
      </c>
      <c r="C541" s="197" t="str">
        <f t="shared" si="34"/>
        <v>4010ESTEIO    5PL1SUZA</v>
      </c>
      <c r="D541" s="157" t="s">
        <v>841</v>
      </c>
      <c r="E541" s="190">
        <v>4010</v>
      </c>
      <c r="F541" s="190" t="s">
        <v>3172</v>
      </c>
      <c r="G541" s="211">
        <v>44643</v>
      </c>
      <c r="H541" s="193">
        <v>6498.7338600000003</v>
      </c>
      <c r="I541" s="193">
        <v>0</v>
      </c>
      <c r="J541" s="212">
        <v>12</v>
      </c>
      <c r="K541" s="193">
        <v>350</v>
      </c>
      <c r="L541" s="193">
        <v>78.7</v>
      </c>
      <c r="M541" s="212">
        <v>1237</v>
      </c>
      <c r="N541" s="193">
        <v>236.10000000000002</v>
      </c>
      <c r="O541" s="269">
        <f t="shared" si="35"/>
        <v>7084.8338600000006</v>
      </c>
      <c r="P541" s="242">
        <f t="shared" si="36"/>
        <v>8050.9475681818185</v>
      </c>
      <c r="Q541">
        <v>4010</v>
      </c>
      <c r="R541" s="190" t="s">
        <v>3425</v>
      </c>
    </row>
    <row r="542" spans="1:18">
      <c r="A542" s="182" t="str">
        <f t="shared" si="33"/>
        <v>BAÚITATIBA   4010</v>
      </c>
      <c r="B542" s="208" t="s">
        <v>121</v>
      </c>
      <c r="C542" s="197" t="str">
        <f t="shared" si="34"/>
        <v>4010ITATIBA   5PL1SUZA</v>
      </c>
      <c r="D542" s="157" t="s">
        <v>841</v>
      </c>
      <c r="E542" s="190">
        <v>4010</v>
      </c>
      <c r="F542" s="190" t="s">
        <v>3179</v>
      </c>
      <c r="G542" s="211">
        <v>44643</v>
      </c>
      <c r="H542" s="193">
        <v>1388.983084</v>
      </c>
      <c r="I542" s="193">
        <v>0</v>
      </c>
      <c r="J542" s="212">
        <v>12</v>
      </c>
      <c r="K542" s="193">
        <v>175</v>
      </c>
      <c r="L542" s="193">
        <v>21.7</v>
      </c>
      <c r="M542" s="212">
        <v>140</v>
      </c>
      <c r="N542" s="193">
        <v>65.099999999999994</v>
      </c>
      <c r="O542" s="269">
        <f t="shared" si="35"/>
        <v>1629.0830839999999</v>
      </c>
      <c r="P542" s="242">
        <f t="shared" si="36"/>
        <v>1851.2307772727272</v>
      </c>
      <c r="Q542">
        <v>4010</v>
      </c>
      <c r="R542" s="190" t="s">
        <v>3433</v>
      </c>
    </row>
    <row r="543" spans="1:18">
      <c r="A543" s="182" t="str">
        <f t="shared" si="33"/>
        <v>BAÚJACAREI   4010</v>
      </c>
      <c r="B543" s="208" t="s">
        <v>121</v>
      </c>
      <c r="C543" s="197" t="str">
        <f t="shared" si="34"/>
        <v>4010JACAREI   5PL1SUZA</v>
      </c>
      <c r="D543" s="157" t="s">
        <v>841</v>
      </c>
      <c r="E543" s="190">
        <v>4010</v>
      </c>
      <c r="F543" s="190" t="s">
        <v>3181</v>
      </c>
      <c r="G543" s="211">
        <v>44643</v>
      </c>
      <c r="H543" s="193">
        <v>964.98138800000004</v>
      </c>
      <c r="I543" s="193">
        <v>0</v>
      </c>
      <c r="J543" s="212">
        <v>12</v>
      </c>
      <c r="K543" s="193">
        <v>0</v>
      </c>
      <c r="L543" s="193">
        <v>13.1</v>
      </c>
      <c r="M543" s="212">
        <v>54</v>
      </c>
      <c r="N543" s="193">
        <v>39.299999999999997</v>
      </c>
      <c r="O543" s="269">
        <f t="shared" si="35"/>
        <v>1004.281388</v>
      </c>
      <c r="P543" s="242">
        <f t="shared" si="36"/>
        <v>1141.22885</v>
      </c>
      <c r="Q543">
        <v>4010</v>
      </c>
      <c r="R543" s="190" t="s">
        <v>3435</v>
      </c>
    </row>
    <row r="544" spans="1:18">
      <c r="A544" s="182" t="str">
        <f t="shared" si="33"/>
        <v>BAÚJARINU    4010</v>
      </c>
      <c r="B544" s="208" t="s">
        <v>121</v>
      </c>
      <c r="C544" s="197" t="str">
        <f t="shared" si="34"/>
        <v>4010JARINU    5PL1SUZA</v>
      </c>
      <c r="D544" s="157" t="s">
        <v>841</v>
      </c>
      <c r="E544" s="190">
        <v>4010</v>
      </c>
      <c r="F544" s="190" t="s">
        <v>3184</v>
      </c>
      <c r="G544" s="211">
        <v>44643</v>
      </c>
      <c r="H544" s="193">
        <v>1146.150652</v>
      </c>
      <c r="I544" s="193">
        <v>0</v>
      </c>
      <c r="J544" s="212">
        <v>12</v>
      </c>
      <c r="K544" s="193">
        <v>175</v>
      </c>
      <c r="L544" s="193">
        <v>11.2</v>
      </c>
      <c r="M544" s="212">
        <v>120</v>
      </c>
      <c r="N544" s="193">
        <v>33.599999999999994</v>
      </c>
      <c r="O544" s="269">
        <f t="shared" si="35"/>
        <v>1354.7506519999999</v>
      </c>
      <c r="P544" s="242">
        <f t="shared" si="36"/>
        <v>1539.4893772727271</v>
      </c>
      <c r="Q544">
        <v>4010</v>
      </c>
      <c r="R544" s="190" t="s">
        <v>3439</v>
      </c>
    </row>
    <row r="545" spans="1:18">
      <c r="A545" s="182" t="str">
        <f t="shared" si="33"/>
        <v>BAÚJUNDIAI   4010</v>
      </c>
      <c r="B545" s="208" t="s">
        <v>121</v>
      </c>
      <c r="C545" s="197" t="str">
        <f t="shared" si="34"/>
        <v>4010JUNDIAI   5PL1SUZA</v>
      </c>
      <c r="D545" s="157" t="s">
        <v>841</v>
      </c>
      <c r="E545" s="190">
        <v>4010</v>
      </c>
      <c r="F545" s="190" t="s">
        <v>3185</v>
      </c>
      <c r="G545" s="211">
        <v>44643</v>
      </c>
      <c r="H545" s="193">
        <v>1197.1283840000001</v>
      </c>
      <c r="I545" s="193">
        <v>0</v>
      </c>
      <c r="J545" s="212">
        <v>12</v>
      </c>
      <c r="K545" s="193">
        <v>175</v>
      </c>
      <c r="L545" s="193">
        <v>17.7</v>
      </c>
      <c r="M545" s="212">
        <v>120</v>
      </c>
      <c r="N545" s="193">
        <v>53.099999999999994</v>
      </c>
      <c r="O545" s="269">
        <f t="shared" si="35"/>
        <v>1425.228384</v>
      </c>
      <c r="P545" s="242">
        <f t="shared" si="36"/>
        <v>1619.5777090909091</v>
      </c>
      <c r="Q545">
        <v>4010</v>
      </c>
      <c r="R545" s="190" t="s">
        <v>3447</v>
      </c>
    </row>
    <row r="546" spans="1:18">
      <c r="A546" s="182" t="str">
        <f t="shared" si="33"/>
        <v>BAÚMAUA      4010</v>
      </c>
      <c r="B546" s="208" t="s">
        <v>121</v>
      </c>
      <c r="C546" s="197" t="str">
        <f t="shared" si="34"/>
        <v>4010MAUA      5PL1SUZA</v>
      </c>
      <c r="D546" s="157" t="s">
        <v>841</v>
      </c>
      <c r="E546" s="190">
        <v>4010</v>
      </c>
      <c r="F546" s="190" t="s">
        <v>3191</v>
      </c>
      <c r="G546" s="211">
        <v>44643</v>
      </c>
      <c r="H546" s="193">
        <v>919.95873599999993</v>
      </c>
      <c r="I546" s="193">
        <v>0</v>
      </c>
      <c r="J546" s="212">
        <v>12</v>
      </c>
      <c r="K546" s="193">
        <v>175</v>
      </c>
      <c r="L546" s="193">
        <v>0</v>
      </c>
      <c r="M546" s="212">
        <v>80</v>
      </c>
      <c r="N546" s="193">
        <v>0</v>
      </c>
      <c r="O546" s="269">
        <f t="shared" si="35"/>
        <v>1094.958736</v>
      </c>
      <c r="P546" s="242">
        <f t="shared" si="36"/>
        <v>1244.271290909091</v>
      </c>
      <c r="Q546">
        <v>4010</v>
      </c>
      <c r="R546" s="190" t="s">
        <v>3452</v>
      </c>
    </row>
    <row r="547" spans="1:18">
      <c r="A547" s="182" t="str">
        <f t="shared" si="33"/>
        <v>BAÚN. ODESSA 4010</v>
      </c>
      <c r="B547" s="208" t="s">
        <v>121</v>
      </c>
      <c r="C547" s="197" t="str">
        <f t="shared" si="34"/>
        <v>4010N. ODESSA 5PL1SUZA</v>
      </c>
      <c r="D547" s="157" t="s">
        <v>841</v>
      </c>
      <c r="E547" s="190">
        <v>4010</v>
      </c>
      <c r="F547" s="190" t="s">
        <v>3194</v>
      </c>
      <c r="G547" s="211">
        <v>44643</v>
      </c>
      <c r="H547" s="193">
        <v>1873.1760319999999</v>
      </c>
      <c r="I547" s="193">
        <v>0</v>
      </c>
      <c r="J547" s="212">
        <v>12</v>
      </c>
      <c r="K547" s="193">
        <v>175</v>
      </c>
      <c r="L547" s="193">
        <v>37.5</v>
      </c>
      <c r="M547" s="212">
        <v>170</v>
      </c>
      <c r="N547" s="193">
        <v>112.5</v>
      </c>
      <c r="O547" s="269">
        <f t="shared" si="35"/>
        <v>2160.6760319999999</v>
      </c>
      <c r="P547" s="242">
        <f t="shared" si="36"/>
        <v>2455.3136727272727</v>
      </c>
      <c r="Q547">
        <v>4010</v>
      </c>
      <c r="R547" s="190" t="s">
        <v>3457</v>
      </c>
    </row>
    <row r="548" spans="1:18">
      <c r="A548" s="182" t="str">
        <f t="shared" si="33"/>
        <v>BAÚPAULINIA  4010</v>
      </c>
      <c r="B548" s="208" t="s">
        <v>121</v>
      </c>
      <c r="C548" s="197" t="str">
        <f t="shared" si="34"/>
        <v>4010PAULINIA  5PL1SUZA</v>
      </c>
      <c r="D548" s="157" t="s">
        <v>841</v>
      </c>
      <c r="E548" s="190">
        <v>4010</v>
      </c>
      <c r="F548" s="190" t="s">
        <v>3197</v>
      </c>
      <c r="G548" s="211">
        <v>44643</v>
      </c>
      <c r="H548" s="193">
        <v>1669.8044319999997</v>
      </c>
      <c r="I548" s="193">
        <v>0</v>
      </c>
      <c r="J548" s="212">
        <v>12</v>
      </c>
      <c r="K548" s="193">
        <v>0</v>
      </c>
      <c r="L548" s="193">
        <v>28.2</v>
      </c>
      <c r="M548" s="212">
        <v>170</v>
      </c>
      <c r="N548" s="193">
        <v>84.6</v>
      </c>
      <c r="O548" s="269">
        <f t="shared" si="35"/>
        <v>1754.4044319999996</v>
      </c>
      <c r="P548" s="242">
        <f t="shared" si="36"/>
        <v>1993.6413999999995</v>
      </c>
      <c r="Q548">
        <v>4010</v>
      </c>
      <c r="R548" s="190" t="s">
        <v>3461</v>
      </c>
    </row>
    <row r="549" spans="1:18">
      <c r="A549" s="182" t="str">
        <f t="shared" si="33"/>
        <v>BAÚPONTA GROS4010</v>
      </c>
      <c r="B549" s="208" t="s">
        <v>121</v>
      </c>
      <c r="C549" s="197" t="str">
        <f t="shared" si="34"/>
        <v>4010PONTA GROS5PL1SUZA</v>
      </c>
      <c r="D549" s="157" t="s">
        <v>841</v>
      </c>
      <c r="E549" s="190">
        <v>4010</v>
      </c>
      <c r="F549" s="190" t="s">
        <v>234</v>
      </c>
      <c r="G549" s="211">
        <v>44643</v>
      </c>
      <c r="H549" s="193">
        <v>3789.1724599999998</v>
      </c>
      <c r="I549" s="193">
        <v>0</v>
      </c>
      <c r="J549" s="212">
        <v>12</v>
      </c>
      <c r="K549" s="193">
        <v>0</v>
      </c>
      <c r="L549" s="193">
        <v>73.400000000000006</v>
      </c>
      <c r="M549" s="212">
        <v>645</v>
      </c>
      <c r="N549" s="193">
        <v>220.20000000000002</v>
      </c>
      <c r="O549" s="269">
        <f t="shared" si="35"/>
        <v>4009.3724599999996</v>
      </c>
      <c r="P549" s="242">
        <f t="shared" si="36"/>
        <v>4556.1050681818178</v>
      </c>
      <c r="Q549">
        <v>4010</v>
      </c>
      <c r="R549" s="190" t="s">
        <v>3530</v>
      </c>
    </row>
    <row r="550" spans="1:18">
      <c r="A550" s="182" t="str">
        <f t="shared" si="33"/>
        <v>BAÚPORTAO    4010</v>
      </c>
      <c r="B550" s="208" t="s">
        <v>121</v>
      </c>
      <c r="C550" s="197" t="str">
        <f t="shared" si="34"/>
        <v>4010PORTAO    5PL1SUZA</v>
      </c>
      <c r="D550" s="157" t="s">
        <v>841</v>
      </c>
      <c r="E550" s="190">
        <v>4010</v>
      </c>
      <c r="F550" s="190" t="s">
        <v>3231</v>
      </c>
      <c r="G550" s="211">
        <v>44643</v>
      </c>
      <c r="H550" s="193">
        <v>5467.7971519999992</v>
      </c>
      <c r="I550" s="193">
        <v>0</v>
      </c>
      <c r="J550" s="212">
        <v>0</v>
      </c>
      <c r="K550" s="193">
        <v>0</v>
      </c>
      <c r="L550" s="193">
        <v>84.4</v>
      </c>
      <c r="M550" s="212">
        <v>1226</v>
      </c>
      <c r="N550" s="193">
        <v>253.20000000000002</v>
      </c>
      <c r="O550" s="269">
        <f t="shared" si="35"/>
        <v>5720.997151999999</v>
      </c>
      <c r="P550" s="242">
        <f t="shared" si="36"/>
        <v>5720.997151999999</v>
      </c>
      <c r="Q550">
        <v>4010</v>
      </c>
      <c r="R550" s="190" t="s">
        <v>3560</v>
      </c>
    </row>
    <row r="551" spans="1:18">
      <c r="A551" s="182" t="str">
        <f t="shared" si="33"/>
        <v>BAÚPOTIM     4010</v>
      </c>
      <c r="B551" s="208" t="s">
        <v>121</v>
      </c>
      <c r="C551" s="197" t="str">
        <f t="shared" si="34"/>
        <v>4010POTIM     5PL1SUZA</v>
      </c>
      <c r="D551" s="157" t="s">
        <v>841</v>
      </c>
      <c r="E551" s="190">
        <v>4010</v>
      </c>
      <c r="F551" s="190" t="s">
        <v>3236</v>
      </c>
      <c r="G551" s="211">
        <v>44643</v>
      </c>
      <c r="H551" s="193">
        <v>1844.6703</v>
      </c>
      <c r="I551" s="193">
        <v>0</v>
      </c>
      <c r="J551" s="212">
        <v>12</v>
      </c>
      <c r="K551" s="193">
        <v>0</v>
      </c>
      <c r="L551" s="193">
        <v>29.2</v>
      </c>
      <c r="M551" s="212">
        <v>160</v>
      </c>
      <c r="N551" s="193">
        <v>87.6</v>
      </c>
      <c r="O551" s="269">
        <f t="shared" si="35"/>
        <v>1932.2702999999999</v>
      </c>
      <c r="P551" s="242">
        <f t="shared" si="36"/>
        <v>2195.7617045454544</v>
      </c>
      <c r="Q551">
        <v>4010</v>
      </c>
      <c r="R551" s="190" t="s">
        <v>3507</v>
      </c>
    </row>
    <row r="552" spans="1:18">
      <c r="A552" s="182" t="str">
        <f t="shared" si="33"/>
        <v>BAÚPRADOPOLIS4010</v>
      </c>
      <c r="B552" s="208" t="s">
        <v>121</v>
      </c>
      <c r="C552" s="197" t="str">
        <f t="shared" si="34"/>
        <v>4010PRADOPOLIS5PL1</v>
      </c>
      <c r="D552" s="157" t="s">
        <v>132</v>
      </c>
      <c r="E552" s="190">
        <v>4010</v>
      </c>
      <c r="F552" s="190" t="s">
        <v>3242</v>
      </c>
      <c r="G552" s="211">
        <v>44643</v>
      </c>
      <c r="H552" s="193">
        <v>1220.05297008</v>
      </c>
      <c r="I552" s="193">
        <v>0</v>
      </c>
      <c r="J552" s="212">
        <v>12</v>
      </c>
      <c r="K552" s="193">
        <v>184.68</v>
      </c>
      <c r="L552" s="193">
        <v>16.399999999999999</v>
      </c>
      <c r="M552" s="212">
        <v>160</v>
      </c>
      <c r="N552" s="193">
        <v>49.199999999999996</v>
      </c>
      <c r="O552" s="269">
        <f t="shared" si="35"/>
        <v>1453.9329700799999</v>
      </c>
      <c r="P552" s="242">
        <f t="shared" si="36"/>
        <v>1652.1965569090908</v>
      </c>
      <c r="Q552">
        <v>4010</v>
      </c>
      <c r="R552" s="190" t="s">
        <v>3509</v>
      </c>
    </row>
    <row r="553" spans="1:18">
      <c r="A553" s="182" t="str">
        <f t="shared" si="33"/>
        <v>BAÚRIB. PRETO4010</v>
      </c>
      <c r="B553" s="208" t="s">
        <v>121</v>
      </c>
      <c r="C553" s="197" t="str">
        <f t="shared" si="34"/>
        <v>4010RIB. PRETO5PL1SUZA</v>
      </c>
      <c r="D553" s="157" t="s">
        <v>841</v>
      </c>
      <c r="E553" s="190">
        <v>4010</v>
      </c>
      <c r="F553" s="190" t="s">
        <v>791</v>
      </c>
      <c r="G553" s="211">
        <v>44643</v>
      </c>
      <c r="H553" s="193">
        <v>2360.4813520000002</v>
      </c>
      <c r="I553" s="193">
        <v>0</v>
      </c>
      <c r="J553" s="212">
        <v>12</v>
      </c>
      <c r="K553" s="193">
        <v>0</v>
      </c>
      <c r="L553" s="193">
        <v>72.400000000000006</v>
      </c>
      <c r="M553" s="212">
        <v>360</v>
      </c>
      <c r="N553" s="193">
        <v>217.20000000000002</v>
      </c>
      <c r="O553" s="269">
        <f t="shared" si="35"/>
        <v>2577.6813520000001</v>
      </c>
      <c r="P553" s="242">
        <f t="shared" si="36"/>
        <v>2929.1833545454547</v>
      </c>
      <c r="Q553">
        <v>4010</v>
      </c>
      <c r="R553" s="190" t="s">
        <v>3464</v>
      </c>
    </row>
    <row r="554" spans="1:18">
      <c r="A554" s="182" t="str">
        <f t="shared" si="33"/>
        <v>BAÚS.J.CAMPOS4010</v>
      </c>
      <c r="B554" s="208" t="s">
        <v>121</v>
      </c>
      <c r="C554" s="197" t="str">
        <f t="shared" si="34"/>
        <v>4010S.J.CAMPOS5PL1SUZA</v>
      </c>
      <c r="D554" s="157" t="s">
        <v>841</v>
      </c>
      <c r="E554" s="190">
        <v>4010</v>
      </c>
      <c r="F554" s="190" t="s">
        <v>252</v>
      </c>
      <c r="G554" s="211">
        <v>44643</v>
      </c>
      <c r="H554" s="193">
        <v>1146.150652</v>
      </c>
      <c r="I554" s="193">
        <v>0</v>
      </c>
      <c r="J554" s="212">
        <v>12</v>
      </c>
      <c r="K554" s="193">
        <v>0</v>
      </c>
      <c r="L554" s="193">
        <v>13.1</v>
      </c>
      <c r="M554" s="212">
        <v>80</v>
      </c>
      <c r="N554" s="193">
        <v>39.299999999999997</v>
      </c>
      <c r="O554" s="269">
        <f t="shared" si="35"/>
        <v>1185.450652</v>
      </c>
      <c r="P554" s="242">
        <f t="shared" si="36"/>
        <v>1347.1030136363636</v>
      </c>
      <c r="Q554">
        <v>4010</v>
      </c>
      <c r="R554" s="190" t="s">
        <v>3467</v>
      </c>
    </row>
    <row r="555" spans="1:18">
      <c r="A555" s="182" t="str">
        <f t="shared" si="33"/>
        <v>BAÚSALTO     4010</v>
      </c>
      <c r="B555" s="208" t="s">
        <v>121</v>
      </c>
      <c r="C555" s="197" t="str">
        <f t="shared" si="34"/>
        <v>4010SALTO     5PL1SUZA</v>
      </c>
      <c r="D555" s="157" t="s">
        <v>841</v>
      </c>
      <c r="E555" s="190">
        <v>4010</v>
      </c>
      <c r="F555" s="190" t="s">
        <v>3201</v>
      </c>
      <c r="G555" s="211">
        <v>44643</v>
      </c>
      <c r="H555" s="193">
        <v>1607.4333959999999</v>
      </c>
      <c r="I555" s="193">
        <v>0</v>
      </c>
      <c r="J555" s="212">
        <v>12</v>
      </c>
      <c r="K555" s="193">
        <v>175</v>
      </c>
      <c r="L555" s="193">
        <v>21.8</v>
      </c>
      <c r="M555" s="212">
        <v>150</v>
      </c>
      <c r="N555" s="193">
        <v>65.400000000000006</v>
      </c>
      <c r="O555" s="269">
        <f t="shared" si="35"/>
        <v>1847.833396</v>
      </c>
      <c r="P555" s="242">
        <f t="shared" si="36"/>
        <v>2099.8106772727274</v>
      </c>
      <c r="Q555">
        <v>4010</v>
      </c>
      <c r="R555" s="190" t="s">
        <v>3485</v>
      </c>
    </row>
    <row r="556" spans="1:18">
      <c r="A556" s="182" t="str">
        <f t="shared" si="33"/>
        <v>BAÚSAO PAULO 4010</v>
      </c>
      <c r="B556" s="208" t="s">
        <v>121</v>
      </c>
      <c r="C556" s="197" t="str">
        <f t="shared" si="34"/>
        <v>4010SAO PAULO 5PL1SUZA</v>
      </c>
      <c r="D556" s="157" t="s">
        <v>841</v>
      </c>
      <c r="E556" s="190">
        <v>4010</v>
      </c>
      <c r="F556" s="190" t="s">
        <v>3202</v>
      </c>
      <c r="G556" s="211">
        <v>44643</v>
      </c>
      <c r="H556" s="193">
        <v>1125.8809079999999</v>
      </c>
      <c r="I556" s="193">
        <v>0</v>
      </c>
      <c r="J556" s="212">
        <v>12</v>
      </c>
      <c r="K556" s="193">
        <v>175</v>
      </c>
      <c r="L556" s="193">
        <v>7.1</v>
      </c>
      <c r="M556" s="212">
        <v>51</v>
      </c>
      <c r="N556" s="193">
        <v>21.299999999999997</v>
      </c>
      <c r="O556" s="269">
        <f t="shared" si="35"/>
        <v>1322.1809079999998</v>
      </c>
      <c r="P556" s="242">
        <f t="shared" si="36"/>
        <v>1502.4783045454544</v>
      </c>
      <c r="Q556">
        <v>4010</v>
      </c>
      <c r="R556" s="190" t="s">
        <v>3469</v>
      </c>
    </row>
    <row r="557" spans="1:18">
      <c r="A557" s="182" t="str">
        <f t="shared" si="33"/>
        <v>BAÚSTO ANDRE 4010</v>
      </c>
      <c r="B557" s="208" t="s">
        <v>121</v>
      </c>
      <c r="C557" s="197" t="str">
        <f t="shared" si="34"/>
        <v>4010STO ANDRE 5PL1SUZA</v>
      </c>
      <c r="D557" s="157" t="s">
        <v>841</v>
      </c>
      <c r="E557" s="190">
        <v>4010</v>
      </c>
      <c r="F557" s="190" t="s">
        <v>3218</v>
      </c>
      <c r="G557" s="211">
        <v>44643</v>
      </c>
      <c r="H557" s="193">
        <v>919.95873599999993</v>
      </c>
      <c r="I557" s="193">
        <v>0</v>
      </c>
      <c r="J557" s="212">
        <v>12</v>
      </c>
      <c r="K557" s="193">
        <v>0</v>
      </c>
      <c r="L557" s="193">
        <v>2.9</v>
      </c>
      <c r="M557" s="212">
        <v>90</v>
      </c>
      <c r="N557" s="193">
        <v>8.6999999999999993</v>
      </c>
      <c r="O557" s="269">
        <f t="shared" si="35"/>
        <v>928.65873599999998</v>
      </c>
      <c r="P557" s="242">
        <f t="shared" si="36"/>
        <v>1055.294018181818</v>
      </c>
      <c r="Q557">
        <v>4010</v>
      </c>
      <c r="R557" s="190" t="s">
        <v>3524</v>
      </c>
    </row>
    <row r="558" spans="1:18">
      <c r="A558" s="182" t="str">
        <f t="shared" si="33"/>
        <v>BAÚSUZANO    4010</v>
      </c>
      <c r="B558" s="208" t="s">
        <v>121</v>
      </c>
      <c r="C558" s="197" t="str">
        <f t="shared" si="34"/>
        <v>4010SUZANO    5PL1SUZA</v>
      </c>
      <c r="D558" s="157" t="s">
        <v>841</v>
      </c>
      <c r="E558" s="190">
        <v>4010</v>
      </c>
      <c r="F558" s="190" t="s">
        <v>3213</v>
      </c>
      <c r="G558" s="211">
        <v>44643</v>
      </c>
      <c r="H558" s="193">
        <v>651.834068</v>
      </c>
      <c r="I558" s="193">
        <v>0</v>
      </c>
      <c r="J558" s="212">
        <v>0</v>
      </c>
      <c r="K558" s="193">
        <v>174.04</v>
      </c>
      <c r="L558" s="193">
        <v>0</v>
      </c>
      <c r="M558" s="212">
        <v>5</v>
      </c>
      <c r="N558" s="193">
        <v>0</v>
      </c>
      <c r="O558" s="269">
        <f t="shared" si="35"/>
        <v>825.87406799999997</v>
      </c>
      <c r="P558" s="242">
        <f t="shared" si="36"/>
        <v>825.87406799999997</v>
      </c>
      <c r="Q558">
        <v>4010</v>
      </c>
      <c r="R558" s="190" t="s">
        <v>117</v>
      </c>
    </row>
    <row r="559" spans="1:18">
      <c r="A559" s="182" t="str">
        <f t="shared" si="33"/>
        <v>CARRETABORA4010</v>
      </c>
      <c r="B559" s="208" t="s">
        <v>122</v>
      </c>
      <c r="C559" s="197" t="str">
        <f t="shared" si="34"/>
        <v>4010BORA5PL2</v>
      </c>
      <c r="D559" s="157" t="s">
        <v>279</v>
      </c>
      <c r="E559" s="190">
        <v>4010</v>
      </c>
      <c r="F559" s="190" t="s">
        <v>2939</v>
      </c>
      <c r="G559" s="211">
        <v>44643</v>
      </c>
      <c r="H559" s="193">
        <v>4849.3407455999995</v>
      </c>
      <c r="I559" s="193">
        <v>0</v>
      </c>
      <c r="J559" s="212">
        <v>12</v>
      </c>
      <c r="K559" s="193">
        <v>184.68</v>
      </c>
      <c r="L559" s="193">
        <v>90.9</v>
      </c>
      <c r="M559" s="212">
        <v>550</v>
      </c>
      <c r="N559" s="193">
        <v>454.5</v>
      </c>
      <c r="O559" s="269">
        <f t="shared" si="35"/>
        <v>5488.5207455999998</v>
      </c>
      <c r="P559" s="242">
        <f t="shared" si="36"/>
        <v>6236.9553927272727</v>
      </c>
      <c r="Q559">
        <v>4010</v>
      </c>
      <c r="R559" s="190" t="s">
        <v>3541</v>
      </c>
    </row>
    <row r="560" spans="1:18">
      <c r="A560" s="182" t="str">
        <f t="shared" si="33"/>
        <v>CARRETACAMACARI  4010</v>
      </c>
      <c r="B560" s="208" t="s">
        <v>122</v>
      </c>
      <c r="C560" s="197" t="str">
        <f t="shared" si="34"/>
        <v xml:space="preserve">4010CAMACARI  5PL2MHE9    </v>
      </c>
      <c r="D560" s="157" t="s">
        <v>2946</v>
      </c>
      <c r="E560" s="190">
        <v>4010</v>
      </c>
      <c r="F560" s="190" t="s">
        <v>3245</v>
      </c>
      <c r="G560" s="211">
        <v>44643</v>
      </c>
      <c r="H560" s="193">
        <v>15674.22</v>
      </c>
      <c r="I560" s="193">
        <v>0.1</v>
      </c>
      <c r="J560" s="212">
        <v>7</v>
      </c>
      <c r="K560" s="193">
        <v>150</v>
      </c>
      <c r="L560" s="193">
        <v>114.48</v>
      </c>
      <c r="M560" s="212">
        <v>2126</v>
      </c>
      <c r="N560" s="193">
        <v>572.4</v>
      </c>
      <c r="O560" s="269">
        <f t="shared" si="35"/>
        <v>16396.719999999998</v>
      </c>
      <c r="P560" s="242">
        <f t="shared" si="36"/>
        <v>17630.881720430105</v>
      </c>
      <c r="Q560">
        <v>4010</v>
      </c>
      <c r="R560" s="190" t="s">
        <v>3554</v>
      </c>
    </row>
    <row r="561" spans="1:18">
      <c r="A561" s="182" t="str">
        <f t="shared" si="33"/>
        <v>CARRETACAMACARI  4010</v>
      </c>
      <c r="B561" s="208" t="s">
        <v>122</v>
      </c>
      <c r="C561" s="197" t="str">
        <f t="shared" si="34"/>
        <v xml:space="preserve">4010CAMACARI  5PL2AMBI    </v>
      </c>
      <c r="D561" s="157" t="s">
        <v>2949</v>
      </c>
      <c r="E561" s="190">
        <v>4010</v>
      </c>
      <c r="F561" s="190" t="s">
        <v>3245</v>
      </c>
      <c r="G561" s="211">
        <v>44643</v>
      </c>
      <c r="H561" s="193">
        <v>13286.057863119999</v>
      </c>
      <c r="I561" s="193">
        <v>0</v>
      </c>
      <c r="J561" s="212">
        <v>7</v>
      </c>
      <c r="K561" s="193">
        <v>140</v>
      </c>
      <c r="L561" s="193">
        <v>72.010000000000005</v>
      </c>
      <c r="M561" s="212">
        <v>2126</v>
      </c>
      <c r="N561" s="193">
        <v>360.06</v>
      </c>
      <c r="O561" s="269">
        <f t="shared" si="35"/>
        <v>13786.117863119998</v>
      </c>
      <c r="P561" s="242">
        <f t="shared" si="36"/>
        <v>14823.782648516128</v>
      </c>
      <c r="Q561">
        <v>4010</v>
      </c>
      <c r="R561" s="190" t="s">
        <v>3554</v>
      </c>
    </row>
    <row r="562" spans="1:18">
      <c r="A562" s="182" t="str">
        <f t="shared" si="33"/>
        <v>CARRETACAMACARI  4010</v>
      </c>
      <c r="B562" s="208" t="s">
        <v>122</v>
      </c>
      <c r="C562" s="197" t="str">
        <f t="shared" si="34"/>
        <v>4010CAMACARI  5PL2TOMASI</v>
      </c>
      <c r="D562" s="157" t="s">
        <v>2947</v>
      </c>
      <c r="E562" s="190">
        <v>4010</v>
      </c>
      <c r="F562" s="190" t="s">
        <v>3245</v>
      </c>
      <c r="G562" s="211">
        <v>44643</v>
      </c>
      <c r="H562" s="193">
        <v>15219.161999999998</v>
      </c>
      <c r="I562" s="193">
        <v>0</v>
      </c>
      <c r="J562" s="212">
        <v>7</v>
      </c>
      <c r="K562" s="193">
        <v>140</v>
      </c>
      <c r="L562" s="193">
        <v>107.4</v>
      </c>
      <c r="M562" s="212">
        <v>2126</v>
      </c>
      <c r="N562" s="193">
        <v>537</v>
      </c>
      <c r="O562" s="269">
        <f t="shared" si="35"/>
        <v>15896.161999999998</v>
      </c>
      <c r="P562" s="242">
        <f t="shared" si="36"/>
        <v>17092.647311827957</v>
      </c>
      <c r="Q562">
        <v>4010</v>
      </c>
      <c r="R562" s="190" t="s">
        <v>3554</v>
      </c>
    </row>
    <row r="563" spans="1:18">
      <c r="A563" s="182" t="str">
        <f t="shared" si="33"/>
        <v>CARRETACRUZ ALTA RS4010</v>
      </c>
      <c r="B563" s="208" t="s">
        <v>122</v>
      </c>
      <c r="C563" s="197" t="str">
        <f t="shared" si="34"/>
        <v>4010CRUZ ALTA RS5PL2ENDR</v>
      </c>
      <c r="D563" s="268" t="s">
        <v>951</v>
      </c>
      <c r="E563" s="190">
        <v>4010</v>
      </c>
      <c r="F563" s="191" t="s">
        <v>3251</v>
      </c>
      <c r="G563" s="200">
        <v>44643</v>
      </c>
      <c r="H563" s="204">
        <v>7303.4</v>
      </c>
      <c r="I563" s="204">
        <v>0</v>
      </c>
      <c r="J563" s="240">
        <v>12</v>
      </c>
      <c r="K563" s="241">
        <v>0</v>
      </c>
      <c r="L563" s="204">
        <v>0</v>
      </c>
      <c r="M563" s="244">
        <v>1193</v>
      </c>
      <c r="N563" s="243">
        <v>0</v>
      </c>
      <c r="O563" s="269">
        <f t="shared" si="35"/>
        <v>7303.4</v>
      </c>
      <c r="P563" s="242">
        <f t="shared" si="36"/>
        <v>8299.318181818182</v>
      </c>
      <c r="Q563">
        <v>4010</v>
      </c>
      <c r="R563" s="190" t="s">
        <v>3561</v>
      </c>
    </row>
    <row r="564" spans="1:18">
      <c r="A564" s="182" t="str">
        <f t="shared" si="33"/>
        <v>CARRETAHORTOLANDI4010</v>
      </c>
      <c r="B564" s="208" t="s">
        <v>122</v>
      </c>
      <c r="C564" s="197" t="str">
        <f t="shared" si="34"/>
        <v>4010HORTOLANDI5PL2SUZA</v>
      </c>
      <c r="D564" s="268" t="s">
        <v>764</v>
      </c>
      <c r="E564" s="190">
        <v>4010</v>
      </c>
      <c r="F564" s="191" t="s">
        <v>186</v>
      </c>
      <c r="G564" s="200">
        <v>44643</v>
      </c>
      <c r="H564" s="204">
        <v>2126.592776</v>
      </c>
      <c r="I564" s="204">
        <v>0</v>
      </c>
      <c r="J564" s="240">
        <v>12</v>
      </c>
      <c r="K564" s="241">
        <v>350</v>
      </c>
      <c r="L564" s="204">
        <v>28.2</v>
      </c>
      <c r="M564" s="244">
        <v>160</v>
      </c>
      <c r="N564" s="243">
        <v>141</v>
      </c>
      <c r="O564" s="269">
        <f t="shared" si="35"/>
        <v>2617.592776</v>
      </c>
      <c r="P564" s="242">
        <f t="shared" si="36"/>
        <v>2974.5372454545454</v>
      </c>
      <c r="Q564">
        <v>4010</v>
      </c>
      <c r="R564" s="190" t="s">
        <v>3441</v>
      </c>
    </row>
    <row r="565" spans="1:18">
      <c r="A565" s="182" t="str">
        <f t="shared" si="33"/>
        <v>BAÚITAPEVI   4010</v>
      </c>
      <c r="B565" s="208" t="s">
        <v>121</v>
      </c>
      <c r="C565" s="197" t="str">
        <f t="shared" si="34"/>
        <v xml:space="preserve">4010ITAPEVI   5PL1SUZA    </v>
      </c>
      <c r="D565" s="268" t="s">
        <v>2940</v>
      </c>
      <c r="E565" s="190">
        <v>4010</v>
      </c>
      <c r="F565" s="191" t="s">
        <v>3178</v>
      </c>
      <c r="G565" s="200">
        <v>44643</v>
      </c>
      <c r="H565" s="204">
        <v>1146.150652</v>
      </c>
      <c r="I565" s="204">
        <v>0</v>
      </c>
      <c r="J565" s="240">
        <v>12</v>
      </c>
      <c r="K565" s="241">
        <v>0</v>
      </c>
      <c r="L565" s="204">
        <v>12</v>
      </c>
      <c r="M565" s="244">
        <v>90</v>
      </c>
      <c r="N565" s="243">
        <v>36</v>
      </c>
      <c r="O565" s="269">
        <f t="shared" si="35"/>
        <v>1182.150652</v>
      </c>
      <c r="P565" s="242">
        <f t="shared" si="36"/>
        <v>1343.3530136363636</v>
      </c>
      <c r="Q565">
        <v>4010</v>
      </c>
      <c r="R565" s="190" t="s">
        <v>3432</v>
      </c>
    </row>
    <row r="566" spans="1:18">
      <c r="A566" s="182" t="str">
        <f t="shared" si="33"/>
        <v>CARRETAMAIRINQUE   4010</v>
      </c>
      <c r="B566" s="208" t="s">
        <v>122</v>
      </c>
      <c r="C566" s="197" t="str">
        <f t="shared" si="34"/>
        <v xml:space="preserve">4010MAIRINQUE   5PL2    </v>
      </c>
      <c r="D566" s="268" t="s">
        <v>2945</v>
      </c>
      <c r="E566" s="190">
        <v>4010</v>
      </c>
      <c r="F566" s="191" t="s">
        <v>3252</v>
      </c>
      <c r="G566" s="200">
        <v>44643</v>
      </c>
      <c r="H566" s="204">
        <v>1835.2064419199999</v>
      </c>
      <c r="I566" s="204">
        <v>0</v>
      </c>
      <c r="J566" s="240">
        <v>12</v>
      </c>
      <c r="K566" s="241">
        <v>184.68</v>
      </c>
      <c r="L566" s="204">
        <v>20.100000000000001</v>
      </c>
      <c r="M566" s="244">
        <v>120</v>
      </c>
      <c r="N566" s="243">
        <v>100.5</v>
      </c>
      <c r="O566" s="269">
        <f t="shared" si="35"/>
        <v>2120.3864419199999</v>
      </c>
      <c r="P566" s="242">
        <f t="shared" si="36"/>
        <v>2409.5300476363636</v>
      </c>
      <c r="Q566">
        <v>4010</v>
      </c>
      <c r="R566" s="190" t="s">
        <v>3555</v>
      </c>
    </row>
    <row r="567" spans="1:18">
      <c r="A567" s="182" t="str">
        <f t="shared" si="33"/>
        <v>CARRETAS.BERNARDO4010</v>
      </c>
      <c r="B567" s="208" t="s">
        <v>122</v>
      </c>
      <c r="C567" s="197" t="str">
        <f t="shared" si="34"/>
        <v>4010S.BERNARDO5PL2SUZA</v>
      </c>
      <c r="D567" s="268" t="s">
        <v>764</v>
      </c>
      <c r="E567" s="190">
        <v>4010</v>
      </c>
      <c r="F567" s="191" t="s">
        <v>250</v>
      </c>
      <c r="G567" s="200">
        <v>44643</v>
      </c>
      <c r="H567" s="204">
        <v>1286.2972799999998</v>
      </c>
      <c r="I567" s="204">
        <v>0</v>
      </c>
      <c r="J567" s="240">
        <v>12</v>
      </c>
      <c r="K567" s="241">
        <v>0</v>
      </c>
      <c r="L567" s="204">
        <v>7.1</v>
      </c>
      <c r="M567" s="244">
        <v>90</v>
      </c>
      <c r="N567" s="243">
        <v>35.5</v>
      </c>
      <c r="O567" s="269">
        <f t="shared" si="35"/>
        <v>1321.7972799999998</v>
      </c>
      <c r="P567" s="242">
        <f t="shared" si="36"/>
        <v>1502.0423636363635</v>
      </c>
      <c r="Q567">
        <v>4010</v>
      </c>
      <c r="R567" s="190" t="s">
        <v>3523</v>
      </c>
    </row>
    <row r="568" spans="1:18">
      <c r="A568" s="182" t="str">
        <f t="shared" si="33"/>
        <v>CARRETAS.BERNARDO4010</v>
      </c>
      <c r="B568" s="208" t="s">
        <v>122</v>
      </c>
      <c r="C568" s="197" t="str">
        <f t="shared" si="34"/>
        <v>4010S.BERNARDO5PL2</v>
      </c>
      <c r="D568" s="268" t="s">
        <v>279</v>
      </c>
      <c r="E568" s="190">
        <v>4010</v>
      </c>
      <c r="F568" s="191" t="s">
        <v>250</v>
      </c>
      <c r="G568" s="200">
        <v>44643</v>
      </c>
      <c r="H568" s="204">
        <v>1792.64941776</v>
      </c>
      <c r="I568" s="204">
        <v>0</v>
      </c>
      <c r="J568" s="240">
        <v>12</v>
      </c>
      <c r="K568" s="241">
        <v>184.68</v>
      </c>
      <c r="L568" s="204">
        <v>6.8</v>
      </c>
      <c r="M568" s="244">
        <v>90</v>
      </c>
      <c r="N568" s="243">
        <v>34</v>
      </c>
      <c r="O568" s="269">
        <f t="shared" si="35"/>
        <v>2011.3294177600001</v>
      </c>
      <c r="P568" s="242">
        <f t="shared" si="36"/>
        <v>2285.601611090909</v>
      </c>
      <c r="Q568">
        <v>4010</v>
      </c>
      <c r="R568" s="190" t="s">
        <v>3523</v>
      </c>
    </row>
    <row r="569" spans="1:18">
      <c r="A569" s="182" t="str">
        <f t="shared" si="33"/>
        <v>CARRETATELEM BORB4010</v>
      </c>
      <c r="B569" s="208" t="s">
        <v>122</v>
      </c>
      <c r="C569" s="197" t="str">
        <f t="shared" si="34"/>
        <v xml:space="preserve">4010TELEM BORB5PL2ENDR    </v>
      </c>
      <c r="D569" s="268" t="s">
        <v>2948</v>
      </c>
      <c r="E569" s="190">
        <v>4010</v>
      </c>
      <c r="F569" s="191" t="s">
        <v>266</v>
      </c>
      <c r="G569" s="200">
        <v>44643</v>
      </c>
      <c r="H569" s="204">
        <v>5582.0447999999997</v>
      </c>
      <c r="I569" s="204">
        <v>0</v>
      </c>
      <c r="J569" s="240">
        <v>0</v>
      </c>
      <c r="K569" s="241">
        <v>0</v>
      </c>
      <c r="L569" s="204">
        <v>0</v>
      </c>
      <c r="M569" s="244">
        <v>615</v>
      </c>
      <c r="N569" s="243">
        <v>0</v>
      </c>
      <c r="O569" s="269">
        <f t="shared" si="35"/>
        <v>5582.0447999999997</v>
      </c>
      <c r="P569" s="242">
        <f t="shared" si="36"/>
        <v>5582.0447999999997</v>
      </c>
      <c r="Q569">
        <v>4010</v>
      </c>
      <c r="R569" s="190" t="s">
        <v>3476</v>
      </c>
    </row>
    <row r="570" spans="1:18">
      <c r="A570" s="182" t="str">
        <f t="shared" si="33"/>
        <v>CARRETAARACARIGUAMA4010</v>
      </c>
      <c r="B570" s="208" t="s">
        <v>122</v>
      </c>
      <c r="C570" s="197" t="str">
        <f t="shared" si="34"/>
        <v xml:space="preserve">4010ARACARIGUAMA5PL2    </v>
      </c>
      <c r="D570" s="268" t="s">
        <v>2945</v>
      </c>
      <c r="E570" s="190">
        <v>4010</v>
      </c>
      <c r="F570" s="191" t="s">
        <v>2938</v>
      </c>
      <c r="G570" s="200">
        <v>44643</v>
      </c>
      <c r="H570" s="204">
        <v>1981.3468017600001</v>
      </c>
      <c r="I570" s="204">
        <v>0</v>
      </c>
      <c r="J570" s="240">
        <v>12</v>
      </c>
      <c r="K570" s="241">
        <v>184.68</v>
      </c>
      <c r="L570" s="204">
        <v>20.100000000000001</v>
      </c>
      <c r="M570" s="244">
        <v>110</v>
      </c>
      <c r="N570" s="243">
        <v>100.5</v>
      </c>
      <c r="O570" s="269">
        <f t="shared" si="35"/>
        <v>2266.5268017600001</v>
      </c>
      <c r="P570" s="242">
        <f t="shared" si="36"/>
        <v>2575.5986383636364</v>
      </c>
      <c r="Q570">
        <v>4010</v>
      </c>
      <c r="R570" s="190" t="s">
        <v>3482</v>
      </c>
    </row>
    <row r="571" spans="1:18">
      <c r="A571" s="182" t="str">
        <f t="shared" si="33"/>
        <v>CARRETAARARAS    4010</v>
      </c>
      <c r="B571" s="208" t="s">
        <v>122</v>
      </c>
      <c r="C571" s="197" t="str">
        <f t="shared" si="34"/>
        <v xml:space="preserve">4010ARARAS    5PL2    </v>
      </c>
      <c r="D571" s="268" t="s">
        <v>2945</v>
      </c>
      <c r="E571" s="190">
        <v>4010</v>
      </c>
      <c r="F571" s="191" t="s">
        <v>3151</v>
      </c>
      <c r="G571" s="200">
        <v>44643</v>
      </c>
      <c r="H571" s="204">
        <v>2249.73394272</v>
      </c>
      <c r="I571" s="204">
        <v>0</v>
      </c>
      <c r="J571" s="240">
        <v>12</v>
      </c>
      <c r="K571" s="241">
        <v>184.68</v>
      </c>
      <c r="L571" s="204">
        <v>41.2</v>
      </c>
      <c r="M571" s="244">
        <v>220</v>
      </c>
      <c r="N571" s="243">
        <v>206</v>
      </c>
      <c r="O571" s="269">
        <f t="shared" si="35"/>
        <v>2640.4139427199998</v>
      </c>
      <c r="P571" s="242">
        <f t="shared" si="36"/>
        <v>3000.4703894545451</v>
      </c>
      <c r="Q571">
        <v>4010</v>
      </c>
      <c r="R571" s="190" t="s">
        <v>3402</v>
      </c>
    </row>
    <row r="572" spans="1:18">
      <c r="A572" s="182" t="str">
        <f t="shared" si="33"/>
        <v>CARRETAARTUR NOGU4010</v>
      </c>
      <c r="B572" s="208" t="s">
        <v>122</v>
      </c>
      <c r="C572" s="197" t="str">
        <f t="shared" si="34"/>
        <v xml:space="preserve">4010ARTUR NOGU5PL2    </v>
      </c>
      <c r="D572" s="268" t="s">
        <v>2945</v>
      </c>
      <c r="E572" s="190">
        <v>4010</v>
      </c>
      <c r="F572" s="191" t="s">
        <v>832</v>
      </c>
      <c r="G572" s="200">
        <v>44643</v>
      </c>
      <c r="H572" s="204">
        <v>2331.5424497280001</v>
      </c>
      <c r="I572" s="204">
        <v>0</v>
      </c>
      <c r="J572" s="240">
        <v>12</v>
      </c>
      <c r="K572" s="241">
        <v>184.68</v>
      </c>
      <c r="L572" s="204">
        <v>44</v>
      </c>
      <c r="M572" s="244">
        <v>228</v>
      </c>
      <c r="N572" s="243">
        <v>220</v>
      </c>
      <c r="O572" s="269">
        <f t="shared" si="35"/>
        <v>2736.2224497279999</v>
      </c>
      <c r="P572" s="242">
        <f t="shared" si="36"/>
        <v>3109.3436928727269</v>
      </c>
      <c r="Q572">
        <v>4010</v>
      </c>
      <c r="R572" s="190" t="s">
        <v>3408</v>
      </c>
    </row>
    <row r="573" spans="1:18">
      <c r="A573" s="182" t="str">
        <f t="shared" si="33"/>
        <v>CARRETABARUERI   4010</v>
      </c>
      <c r="B573" s="208" t="s">
        <v>122</v>
      </c>
      <c r="C573" s="197" t="str">
        <f t="shared" si="34"/>
        <v xml:space="preserve">4010BARUERI   5PL2    </v>
      </c>
      <c r="D573" s="268" t="s">
        <v>2945</v>
      </c>
      <c r="E573" s="190">
        <v>4010</v>
      </c>
      <c r="F573" s="191" t="s">
        <v>3152</v>
      </c>
      <c r="G573" s="200">
        <v>44643</v>
      </c>
      <c r="H573" s="204">
        <v>1641.6915105599999</v>
      </c>
      <c r="I573" s="204">
        <v>0</v>
      </c>
      <c r="J573" s="240">
        <v>12</v>
      </c>
      <c r="K573" s="241">
        <v>184.68</v>
      </c>
      <c r="L573" s="204">
        <v>11.1</v>
      </c>
      <c r="M573" s="244">
        <v>82</v>
      </c>
      <c r="N573" s="243">
        <v>55.5</v>
      </c>
      <c r="O573" s="269">
        <f t="shared" si="35"/>
        <v>1881.8715105599999</v>
      </c>
      <c r="P573" s="242">
        <f t="shared" si="36"/>
        <v>2138.4903529090907</v>
      </c>
      <c r="Q573">
        <v>4010</v>
      </c>
      <c r="R573" t="s">
        <v>3403</v>
      </c>
    </row>
    <row r="574" spans="1:18">
      <c r="A574" s="182" t="str">
        <f t="shared" si="33"/>
        <v>CARRETABELFORD  ROXO 4010</v>
      </c>
      <c r="B574" s="208" t="s">
        <v>122</v>
      </c>
      <c r="C574" s="197" t="str">
        <f t="shared" si="34"/>
        <v xml:space="preserve">4010BELFORD  ROXO 5PL2    </v>
      </c>
      <c r="D574" s="268" t="s">
        <v>2945</v>
      </c>
      <c r="E574" s="190">
        <v>4010</v>
      </c>
      <c r="F574" s="191" t="s">
        <v>3255</v>
      </c>
      <c r="G574" s="200">
        <v>44643</v>
      </c>
      <c r="H574" s="204">
        <v>3723.0539932799998</v>
      </c>
      <c r="I574" s="204">
        <v>0</v>
      </c>
      <c r="J574" s="240">
        <v>12</v>
      </c>
      <c r="K574" s="241">
        <v>184.68</v>
      </c>
      <c r="L574" s="204">
        <v>58.7</v>
      </c>
      <c r="M574" s="244">
        <v>402</v>
      </c>
      <c r="N574" s="243">
        <v>293.5</v>
      </c>
      <c r="O574" s="269">
        <f t="shared" si="35"/>
        <v>4201.2339932799996</v>
      </c>
      <c r="P574" s="242">
        <f t="shared" si="36"/>
        <v>4774.1295378181812</v>
      </c>
      <c r="Q574">
        <v>4010</v>
      </c>
      <c r="R574" s="190" t="s">
        <v>3556</v>
      </c>
    </row>
    <row r="575" spans="1:18">
      <c r="A575" s="182" t="str">
        <f t="shared" si="33"/>
        <v>CARRETACACAPAVA  4010</v>
      </c>
      <c r="B575" s="208" t="s">
        <v>122</v>
      </c>
      <c r="C575" s="197" t="str">
        <f t="shared" si="34"/>
        <v xml:space="preserve">4010CACAPAVA  5PL2    </v>
      </c>
      <c r="D575" s="268" t="s">
        <v>2945</v>
      </c>
      <c r="E575" s="190">
        <v>4010</v>
      </c>
      <c r="F575" s="191" t="s">
        <v>3154</v>
      </c>
      <c r="G575" s="200">
        <v>44643</v>
      </c>
      <c r="H575" s="204">
        <v>1641.6883554912001</v>
      </c>
      <c r="I575" s="204">
        <v>0</v>
      </c>
      <c r="J575" s="240">
        <v>12</v>
      </c>
      <c r="K575" s="241">
        <v>184.68</v>
      </c>
      <c r="L575" s="204">
        <v>13.1</v>
      </c>
      <c r="M575" s="244">
        <v>100</v>
      </c>
      <c r="N575" s="243">
        <v>65.5</v>
      </c>
      <c r="O575" s="269">
        <f t="shared" si="35"/>
        <v>1891.8683554912002</v>
      </c>
      <c r="P575" s="242">
        <f t="shared" si="36"/>
        <v>2149.850403967273</v>
      </c>
      <c r="Q575">
        <v>4010</v>
      </c>
      <c r="R575" s="190" t="s">
        <v>3404</v>
      </c>
    </row>
    <row r="576" spans="1:18">
      <c r="A576" s="182" t="str">
        <f t="shared" si="33"/>
        <v>CARRETACAJAMAR   4010</v>
      </c>
      <c r="B576" s="208" t="s">
        <v>122</v>
      </c>
      <c r="C576" s="197" t="str">
        <f t="shared" si="34"/>
        <v xml:space="preserve">4010CAJAMAR   5PL2    </v>
      </c>
      <c r="D576" s="268" t="s">
        <v>2945</v>
      </c>
      <c r="E576" s="190">
        <v>4010</v>
      </c>
      <c r="F576" s="191" t="s">
        <v>3156</v>
      </c>
      <c r="G576" s="200">
        <v>44643</v>
      </c>
      <c r="H576" s="204">
        <v>1981.3468017600001</v>
      </c>
      <c r="I576" s="204">
        <v>0</v>
      </c>
      <c r="J576" s="240">
        <v>12</v>
      </c>
      <c r="K576" s="241">
        <v>184.68</v>
      </c>
      <c r="L576" s="204">
        <v>16.399999999999999</v>
      </c>
      <c r="M576" s="244">
        <v>100</v>
      </c>
      <c r="N576" s="243">
        <v>82</v>
      </c>
      <c r="O576" s="269">
        <f t="shared" si="35"/>
        <v>2248.0268017600001</v>
      </c>
      <c r="P576" s="242">
        <f t="shared" si="36"/>
        <v>2554.5759110909094</v>
      </c>
      <c r="Q576">
        <v>4010</v>
      </c>
      <c r="R576" t="s">
        <v>3405</v>
      </c>
    </row>
    <row r="577" spans="1:18">
      <c r="A577" s="182" t="str">
        <f t="shared" si="33"/>
        <v>CARRETACAMPINAS  4010</v>
      </c>
      <c r="B577" s="208" t="s">
        <v>122</v>
      </c>
      <c r="C577" s="197" t="str">
        <f t="shared" si="34"/>
        <v xml:space="preserve">4010CAMPINAS  5PL2    </v>
      </c>
      <c r="D577" s="268" t="s">
        <v>2945</v>
      </c>
      <c r="E577" s="190">
        <v>4010</v>
      </c>
      <c r="F577" s="191" t="s">
        <v>3159</v>
      </c>
      <c r="G577" s="200">
        <v>44643</v>
      </c>
      <c r="H577" s="204">
        <v>1974.5949545279998</v>
      </c>
      <c r="I577" s="204">
        <v>0</v>
      </c>
      <c r="J577" s="240">
        <v>12</v>
      </c>
      <c r="K577" s="241">
        <v>422.29</v>
      </c>
      <c r="L577" s="204">
        <v>26.1</v>
      </c>
      <c r="M577" s="244">
        <v>168</v>
      </c>
      <c r="N577" s="243">
        <v>130.5</v>
      </c>
      <c r="O577" s="269">
        <f t="shared" si="35"/>
        <v>2527.384954528</v>
      </c>
      <c r="P577" s="242">
        <f t="shared" si="36"/>
        <v>2872.0283574181817</v>
      </c>
      <c r="Q577">
        <v>4010</v>
      </c>
      <c r="R577" s="190" t="s">
        <v>3412</v>
      </c>
    </row>
    <row r="578" spans="1:18">
      <c r="A578" s="182" t="str">
        <f t="shared" si="33"/>
        <v>CARRETACAMPOS GOYTACAZES4010</v>
      </c>
      <c r="B578" s="208" t="s">
        <v>122</v>
      </c>
      <c r="C578" s="197" t="str">
        <f t="shared" si="34"/>
        <v>4010CAMPOS GOYTACAZES5PL2</v>
      </c>
      <c r="D578" s="268" t="s">
        <v>279</v>
      </c>
      <c r="E578" s="190">
        <v>4010</v>
      </c>
      <c r="F578" s="191" t="s">
        <v>3256</v>
      </c>
      <c r="G578" s="200">
        <v>44643</v>
      </c>
      <c r="H578" s="204">
        <v>6741.5999999999995</v>
      </c>
      <c r="I578" s="204">
        <v>0.08</v>
      </c>
      <c r="J578" s="240">
        <v>12</v>
      </c>
      <c r="K578" s="241">
        <v>240</v>
      </c>
      <c r="L578" s="204">
        <v>85.4</v>
      </c>
      <c r="M578" s="244">
        <v>717</v>
      </c>
      <c r="N578" s="243">
        <v>427</v>
      </c>
      <c r="O578" s="269">
        <f t="shared" si="35"/>
        <v>7408.6799999999994</v>
      </c>
      <c r="P578" s="242">
        <f t="shared" si="36"/>
        <v>8418.9545454545441</v>
      </c>
      <c r="Q578">
        <v>4010</v>
      </c>
      <c r="R578" s="190" t="s">
        <v>3557</v>
      </c>
    </row>
    <row r="579" spans="1:18">
      <c r="A579" s="182" t="str">
        <f t="shared" ref="A579:A642" si="37">B579&amp;F579&amp;E579</f>
        <v>CARRETACATANDUVA 4010</v>
      </c>
      <c r="B579" s="208" t="s">
        <v>122</v>
      </c>
      <c r="C579" s="197" t="str">
        <f t="shared" ref="C579:C642" si="38">E579&amp;F579&amp;D579</f>
        <v xml:space="preserve">4010CATANDUVA 5PL2    </v>
      </c>
      <c r="D579" s="268" t="s">
        <v>2945</v>
      </c>
      <c r="E579" s="190">
        <v>4010</v>
      </c>
      <c r="F579" s="191" t="s">
        <v>3160</v>
      </c>
      <c r="G579" s="200">
        <v>44643</v>
      </c>
      <c r="H579" s="204">
        <v>4074.9897830399996</v>
      </c>
      <c r="I579" s="204">
        <v>0</v>
      </c>
      <c r="J579" s="240">
        <v>12</v>
      </c>
      <c r="K579" s="241">
        <v>184.68</v>
      </c>
      <c r="L579" s="204">
        <v>83.27</v>
      </c>
      <c r="M579" s="244">
        <v>440</v>
      </c>
      <c r="N579" s="243">
        <v>416.34999999999997</v>
      </c>
      <c r="O579" s="269">
        <f t="shared" ref="O579:O642" si="39">N579+K579+H579+I579</f>
        <v>4676.0197830399993</v>
      </c>
      <c r="P579" s="242">
        <f t="shared" ref="P579:P642" si="40">O579/(1-J579/100)</f>
        <v>5313.6588443636356</v>
      </c>
      <c r="Q579">
        <v>4010</v>
      </c>
      <c r="R579" s="190" t="s">
        <v>3413</v>
      </c>
    </row>
    <row r="580" spans="1:18">
      <c r="A580" s="182" t="str">
        <f t="shared" si="37"/>
        <v>CARRETACERQUILHO 4010</v>
      </c>
      <c r="B580" s="208" t="s">
        <v>122</v>
      </c>
      <c r="C580" s="197" t="str">
        <f t="shared" si="38"/>
        <v xml:space="preserve">4010CERQUILHO 5PL2    </v>
      </c>
      <c r="D580" s="268" t="s">
        <v>2945</v>
      </c>
      <c r="E580" s="190">
        <v>4010</v>
      </c>
      <c r="F580" s="191" t="s">
        <v>3165</v>
      </c>
      <c r="G580" s="200">
        <v>44643</v>
      </c>
      <c r="H580" s="204">
        <v>1974.5949545279998</v>
      </c>
      <c r="I580" s="204">
        <v>0</v>
      </c>
      <c r="J580" s="240">
        <v>12</v>
      </c>
      <c r="K580" s="241">
        <v>184.68</v>
      </c>
      <c r="L580" s="204">
        <v>30.1</v>
      </c>
      <c r="M580" s="244">
        <v>192</v>
      </c>
      <c r="N580" s="243">
        <v>150.5</v>
      </c>
      <c r="O580" s="269">
        <f t="shared" si="39"/>
        <v>2309.7749545279999</v>
      </c>
      <c r="P580" s="242">
        <f t="shared" si="40"/>
        <v>2624.7442665090907</v>
      </c>
      <c r="Q580">
        <v>4010</v>
      </c>
      <c r="R580" s="190" t="s">
        <v>3416</v>
      </c>
    </row>
    <row r="581" spans="1:18">
      <c r="A581" s="182" t="str">
        <f t="shared" si="37"/>
        <v>CARRETACOSMOPOLIS4010</v>
      </c>
      <c r="B581" s="208" t="s">
        <v>122</v>
      </c>
      <c r="C581" s="197" t="str">
        <f t="shared" si="38"/>
        <v xml:space="preserve">4010COSMOPOLIS5PL2    </v>
      </c>
      <c r="D581" s="268" t="s">
        <v>2945</v>
      </c>
      <c r="E581" s="190">
        <v>4010</v>
      </c>
      <c r="F581" s="191" t="s">
        <v>106</v>
      </c>
      <c r="G581" s="200">
        <v>44643</v>
      </c>
      <c r="H581" s="204">
        <v>2206.8978163199999</v>
      </c>
      <c r="I581" s="204">
        <v>0</v>
      </c>
      <c r="J581" s="240">
        <v>12</v>
      </c>
      <c r="K581" s="241">
        <v>184.68</v>
      </c>
      <c r="L581" s="204">
        <v>44</v>
      </c>
      <c r="M581" s="244">
        <v>190</v>
      </c>
      <c r="N581" s="243">
        <v>220</v>
      </c>
      <c r="O581" s="269">
        <f t="shared" si="39"/>
        <v>2611.5778163199998</v>
      </c>
      <c r="P581" s="242">
        <f t="shared" si="40"/>
        <v>2967.7020639999996</v>
      </c>
      <c r="Q581">
        <v>4010</v>
      </c>
      <c r="R581" s="190" t="s">
        <v>3418</v>
      </c>
    </row>
    <row r="582" spans="1:18">
      <c r="A582" s="182" t="str">
        <f t="shared" si="37"/>
        <v>CARRETACOTIA     4010</v>
      </c>
      <c r="B582" s="208" t="s">
        <v>122</v>
      </c>
      <c r="C582" s="197" t="str">
        <f t="shared" si="38"/>
        <v xml:space="preserve">4010COTIA     5PL2    </v>
      </c>
      <c r="D582" s="268" t="s">
        <v>2945</v>
      </c>
      <c r="E582" s="190">
        <v>4010</v>
      </c>
      <c r="F582" s="191" t="s">
        <v>3167</v>
      </c>
      <c r="G582" s="200">
        <v>44643</v>
      </c>
      <c r="H582" s="204">
        <v>1981.3468017600001</v>
      </c>
      <c r="I582" s="204">
        <v>0</v>
      </c>
      <c r="J582" s="240">
        <v>12</v>
      </c>
      <c r="K582" s="241">
        <v>184.68</v>
      </c>
      <c r="L582" s="204">
        <v>13.3</v>
      </c>
      <c r="M582" s="244">
        <v>100</v>
      </c>
      <c r="N582" s="243">
        <v>66.5</v>
      </c>
      <c r="O582" s="269">
        <f t="shared" si="39"/>
        <v>2232.5268017600001</v>
      </c>
      <c r="P582" s="242">
        <f t="shared" si="40"/>
        <v>2536.9622747272729</v>
      </c>
      <c r="Q582">
        <v>4010</v>
      </c>
      <c r="R582" s="190" t="s">
        <v>3419</v>
      </c>
    </row>
    <row r="583" spans="1:18">
      <c r="A583" s="182" t="str">
        <f t="shared" si="37"/>
        <v>CARRETACRAVINHOS 4010</v>
      </c>
      <c r="B583" s="208" t="s">
        <v>122</v>
      </c>
      <c r="C583" s="197" t="str">
        <f t="shared" si="38"/>
        <v xml:space="preserve">4010CRAVINHOS 5PL2    </v>
      </c>
      <c r="D583" s="268" t="s">
        <v>2945</v>
      </c>
      <c r="E583" s="190">
        <v>4010</v>
      </c>
      <c r="F583" s="191" t="s">
        <v>3168</v>
      </c>
      <c r="G583" s="200">
        <v>44643</v>
      </c>
      <c r="H583" s="204">
        <v>3247.7186087999999</v>
      </c>
      <c r="I583" s="204">
        <v>0</v>
      </c>
      <c r="J583" s="240">
        <v>12</v>
      </c>
      <c r="K583" s="241">
        <v>184.68</v>
      </c>
      <c r="L583" s="204">
        <v>72.400000000000006</v>
      </c>
      <c r="M583" s="244">
        <v>338</v>
      </c>
      <c r="N583" s="243">
        <v>362</v>
      </c>
      <c r="O583" s="269">
        <f t="shared" si="39"/>
        <v>3794.3986088000001</v>
      </c>
      <c r="P583" s="242">
        <f t="shared" si="40"/>
        <v>4311.816600909091</v>
      </c>
      <c r="Q583">
        <v>4010</v>
      </c>
      <c r="R583" s="190" t="s">
        <v>3420</v>
      </c>
    </row>
    <row r="584" spans="1:18">
      <c r="A584" s="182" t="str">
        <f t="shared" si="37"/>
        <v>CARRETADIADEMA   4010</v>
      </c>
      <c r="B584" s="208" t="s">
        <v>122</v>
      </c>
      <c r="C584" s="197" t="str">
        <f t="shared" si="38"/>
        <v xml:space="preserve">4010DIADEMA   5PL2    </v>
      </c>
      <c r="D584" s="268" t="s">
        <v>2945</v>
      </c>
      <c r="E584" s="190">
        <v>4010</v>
      </c>
      <c r="F584" s="191" t="s">
        <v>3170</v>
      </c>
      <c r="G584" s="200">
        <v>44643</v>
      </c>
      <c r="H584" s="204">
        <v>1792.64941776</v>
      </c>
      <c r="I584" s="204">
        <v>0</v>
      </c>
      <c r="J584" s="240">
        <v>12</v>
      </c>
      <c r="K584" s="241">
        <v>184.68</v>
      </c>
      <c r="L584" s="204">
        <v>6.3</v>
      </c>
      <c r="M584" s="244">
        <v>90</v>
      </c>
      <c r="N584" s="243">
        <v>31.5</v>
      </c>
      <c r="O584" s="269">
        <f t="shared" si="39"/>
        <v>2008.8294177600001</v>
      </c>
      <c r="P584" s="242">
        <f t="shared" si="40"/>
        <v>2282.760702</v>
      </c>
      <c r="Q584">
        <v>4010</v>
      </c>
      <c r="R584" s="190" t="s">
        <v>3422</v>
      </c>
    </row>
    <row r="585" spans="1:18">
      <c r="A585" s="182" t="str">
        <f t="shared" si="37"/>
        <v>CARRETADUQ CAXIAS4010</v>
      </c>
      <c r="B585" s="208" t="s">
        <v>122</v>
      </c>
      <c r="C585" s="197" t="str">
        <f t="shared" si="38"/>
        <v xml:space="preserve">4010DUQ CAXIAS5PL2    </v>
      </c>
      <c r="D585" s="157" t="s">
        <v>2945</v>
      </c>
      <c r="E585" s="190">
        <v>4010</v>
      </c>
      <c r="F585" s="190" t="s">
        <v>174</v>
      </c>
      <c r="G585" s="211">
        <v>44643</v>
      </c>
      <c r="H585" s="204">
        <v>3529.9395129599998</v>
      </c>
      <c r="I585" s="193">
        <v>0</v>
      </c>
      <c r="J585" s="240">
        <v>12</v>
      </c>
      <c r="K585" s="193">
        <v>184.68</v>
      </c>
      <c r="L585" s="193">
        <v>58.7</v>
      </c>
      <c r="M585" s="212">
        <v>453</v>
      </c>
      <c r="N585" s="243">
        <v>293.5</v>
      </c>
      <c r="O585" s="269">
        <f t="shared" si="39"/>
        <v>4008.1195129599996</v>
      </c>
      <c r="P585" s="242">
        <f t="shared" si="40"/>
        <v>4554.6812647272718</v>
      </c>
      <c r="Q585">
        <v>4010</v>
      </c>
      <c r="R585" s="190" t="s">
        <v>3424</v>
      </c>
    </row>
    <row r="586" spans="1:18">
      <c r="A586" s="182" t="str">
        <f t="shared" si="37"/>
        <v>CARRETAGUARATING.4010</v>
      </c>
      <c r="B586" s="208" t="s">
        <v>122</v>
      </c>
      <c r="C586" s="197" t="str">
        <f t="shared" si="38"/>
        <v xml:space="preserve">4010GUARATING.5PL2    </v>
      </c>
      <c r="D586" s="268" t="s">
        <v>2945</v>
      </c>
      <c r="E586" s="190">
        <v>4010</v>
      </c>
      <c r="F586" s="191" t="s">
        <v>182</v>
      </c>
      <c r="G586" s="200">
        <v>44643</v>
      </c>
      <c r="H586" s="204">
        <v>1974.5998084800001</v>
      </c>
      <c r="I586" s="204">
        <v>0</v>
      </c>
      <c r="J586" s="240">
        <v>12</v>
      </c>
      <c r="K586" s="241">
        <v>0</v>
      </c>
      <c r="L586" s="204">
        <v>28.3</v>
      </c>
      <c r="M586" s="244">
        <v>170</v>
      </c>
      <c r="N586" s="243">
        <v>141.5</v>
      </c>
      <c r="O586" s="269">
        <f t="shared" si="39"/>
        <v>2116.0998084800003</v>
      </c>
      <c r="P586" s="242">
        <f t="shared" si="40"/>
        <v>2404.6588732727278</v>
      </c>
      <c r="Q586">
        <v>4010</v>
      </c>
      <c r="R586" s="190" t="s">
        <v>3522</v>
      </c>
    </row>
    <row r="587" spans="1:18">
      <c r="A587" s="182" t="str">
        <f t="shared" si="37"/>
        <v>CARRETAGUARUJA   4010</v>
      </c>
      <c r="B587" s="208" t="s">
        <v>122</v>
      </c>
      <c r="C587" s="197" t="str">
        <f t="shared" si="38"/>
        <v xml:space="preserve">4010GUARUJA   5PL2    </v>
      </c>
      <c r="D587" s="268" t="s">
        <v>2945</v>
      </c>
      <c r="E587" s="190">
        <v>4010</v>
      </c>
      <c r="F587" s="191" t="s">
        <v>3175</v>
      </c>
      <c r="G587" s="200">
        <v>44643</v>
      </c>
      <c r="H587" s="204">
        <v>1974.5998084800001</v>
      </c>
      <c r="I587" s="204">
        <v>0</v>
      </c>
      <c r="J587" s="240">
        <v>12</v>
      </c>
      <c r="K587" s="241">
        <v>184.68</v>
      </c>
      <c r="L587" s="204">
        <v>41.22</v>
      </c>
      <c r="M587" s="244">
        <v>160</v>
      </c>
      <c r="N587" s="243">
        <v>206.1</v>
      </c>
      <c r="O587" s="269">
        <f t="shared" si="39"/>
        <v>2365.3798084800001</v>
      </c>
      <c r="P587" s="242">
        <f t="shared" si="40"/>
        <v>2687.9316005454548</v>
      </c>
      <c r="Q587">
        <v>4010</v>
      </c>
      <c r="R587" s="190" t="s">
        <v>3442</v>
      </c>
    </row>
    <row r="588" spans="1:18">
      <c r="A588" s="182" t="str">
        <f t="shared" si="37"/>
        <v>CARRETAGUARULHOS 4010</v>
      </c>
      <c r="B588" s="208" t="s">
        <v>122</v>
      </c>
      <c r="C588" s="197" t="str">
        <f t="shared" si="38"/>
        <v xml:space="preserve">4010GUARULHOS 5PL2    </v>
      </c>
      <c r="D588" s="268" t="s">
        <v>2945</v>
      </c>
      <c r="E588" s="190">
        <v>4010</v>
      </c>
      <c r="F588" s="191" t="s">
        <v>2791</v>
      </c>
      <c r="G588" s="200">
        <v>44643</v>
      </c>
      <c r="H588" s="204">
        <v>1547.3428185599998</v>
      </c>
      <c r="I588" s="204">
        <v>0</v>
      </c>
      <c r="J588" s="240">
        <v>12</v>
      </c>
      <c r="K588" s="241">
        <v>184.68</v>
      </c>
      <c r="L588" s="204">
        <v>5.9</v>
      </c>
      <c r="M588" s="244">
        <v>50</v>
      </c>
      <c r="N588" s="243">
        <v>29.5</v>
      </c>
      <c r="O588" s="269">
        <f t="shared" si="39"/>
        <v>1761.5228185599999</v>
      </c>
      <c r="P588" s="242">
        <f t="shared" si="40"/>
        <v>2001.7304756363635</v>
      </c>
      <c r="Q588">
        <v>4010</v>
      </c>
      <c r="R588" s="190" t="s">
        <v>3428</v>
      </c>
    </row>
    <row r="589" spans="1:18">
      <c r="A589" s="182" t="str">
        <f t="shared" si="37"/>
        <v>CARRETAHORTOLANDI4010</v>
      </c>
      <c r="B589" s="208" t="s">
        <v>122</v>
      </c>
      <c r="C589" s="197" t="str">
        <f t="shared" si="38"/>
        <v xml:space="preserve">4010HORTOLANDI5PL2    </v>
      </c>
      <c r="D589" s="268" t="s">
        <v>2945</v>
      </c>
      <c r="E589" s="190">
        <v>4010</v>
      </c>
      <c r="F589" s="191" t="s">
        <v>186</v>
      </c>
      <c r="G589" s="200">
        <v>44643</v>
      </c>
      <c r="H589" s="204">
        <v>1974.5998084800001</v>
      </c>
      <c r="I589" s="204">
        <v>0</v>
      </c>
      <c r="J589" s="240">
        <v>12</v>
      </c>
      <c r="K589" s="241">
        <v>184.68</v>
      </c>
      <c r="L589" s="204">
        <v>26.1</v>
      </c>
      <c r="M589" s="244">
        <v>160</v>
      </c>
      <c r="N589" s="243">
        <v>130.5</v>
      </c>
      <c r="O589" s="269">
        <f t="shared" si="39"/>
        <v>2289.7798084800002</v>
      </c>
      <c r="P589" s="242">
        <f t="shared" si="40"/>
        <v>2602.0225096363638</v>
      </c>
      <c r="Q589">
        <v>4010</v>
      </c>
      <c r="R589" s="190" t="s">
        <v>3441</v>
      </c>
    </row>
    <row r="590" spans="1:18">
      <c r="A590" s="182" t="str">
        <f t="shared" si="37"/>
        <v>CARRETAINDAIATUBA4010</v>
      </c>
      <c r="B590" s="208" t="s">
        <v>122</v>
      </c>
      <c r="C590" s="197" t="str">
        <f t="shared" si="38"/>
        <v xml:space="preserve">4010INDAIATUBA5PL2    </v>
      </c>
      <c r="D590" s="268" t="s">
        <v>2945</v>
      </c>
      <c r="E590" s="190">
        <v>4010</v>
      </c>
      <c r="F590" s="191" t="s">
        <v>74</v>
      </c>
      <c r="G590" s="200">
        <v>44643</v>
      </c>
      <c r="H590" s="204">
        <v>1974.5998084800001</v>
      </c>
      <c r="I590" s="204">
        <v>0</v>
      </c>
      <c r="J590" s="240">
        <v>12</v>
      </c>
      <c r="K590" s="241">
        <v>184.68</v>
      </c>
      <c r="L590" s="204">
        <v>40.1</v>
      </c>
      <c r="M590" s="244">
        <v>160</v>
      </c>
      <c r="N590" s="243">
        <v>200.5</v>
      </c>
      <c r="O590" s="269">
        <f t="shared" si="39"/>
        <v>2359.7798084800002</v>
      </c>
      <c r="P590" s="242">
        <f t="shared" si="40"/>
        <v>2681.5679641818183</v>
      </c>
      <c r="Q590">
        <v>4010</v>
      </c>
      <c r="R590" s="190" t="s">
        <v>3430</v>
      </c>
    </row>
    <row r="591" spans="1:18">
      <c r="A591" s="182" t="str">
        <f t="shared" si="37"/>
        <v>CARRETAIPERO     4010</v>
      </c>
      <c r="B591" s="208" t="s">
        <v>122</v>
      </c>
      <c r="C591" s="197" t="str">
        <f t="shared" si="38"/>
        <v xml:space="preserve">4010IPERO     5PL2    </v>
      </c>
      <c r="D591" s="268" t="s">
        <v>2945</v>
      </c>
      <c r="E591" s="190">
        <v>4010</v>
      </c>
      <c r="F591" s="191" t="s">
        <v>3177</v>
      </c>
      <c r="G591" s="200">
        <v>44643</v>
      </c>
      <c r="H591" s="204">
        <v>1886.0758588800002</v>
      </c>
      <c r="I591" s="204">
        <v>0</v>
      </c>
      <c r="J591" s="240">
        <v>12</v>
      </c>
      <c r="K591" s="241">
        <v>184.68</v>
      </c>
      <c r="L591" s="204">
        <v>30.1</v>
      </c>
      <c r="M591" s="244">
        <v>180</v>
      </c>
      <c r="N591" s="243">
        <v>150.5</v>
      </c>
      <c r="O591" s="269">
        <f t="shared" si="39"/>
        <v>2221.2558588800002</v>
      </c>
      <c r="P591" s="242">
        <f t="shared" si="40"/>
        <v>2524.1543850909093</v>
      </c>
      <c r="Q591">
        <v>4010</v>
      </c>
      <c r="R591" s="190" t="s">
        <v>3440</v>
      </c>
    </row>
    <row r="592" spans="1:18">
      <c r="A592" s="182" t="str">
        <f t="shared" si="37"/>
        <v>CARRETAITAPEVI   4010</v>
      </c>
      <c r="B592" s="208" t="s">
        <v>122</v>
      </c>
      <c r="C592" s="197" t="str">
        <f t="shared" si="38"/>
        <v xml:space="preserve">4010ITAPEVI   5PL2    </v>
      </c>
      <c r="D592" s="268" t="s">
        <v>2945</v>
      </c>
      <c r="E592" s="190">
        <v>4010</v>
      </c>
      <c r="F592" s="191" t="s">
        <v>3178</v>
      </c>
      <c r="G592" s="200">
        <v>44643</v>
      </c>
      <c r="H592" s="204">
        <v>1792.64941776</v>
      </c>
      <c r="I592" s="204">
        <v>0</v>
      </c>
      <c r="J592" s="240">
        <v>12</v>
      </c>
      <c r="K592" s="241">
        <v>184.68</v>
      </c>
      <c r="L592" s="204">
        <v>11.1</v>
      </c>
      <c r="M592" s="244">
        <v>90</v>
      </c>
      <c r="N592" s="243">
        <v>55.5</v>
      </c>
      <c r="O592" s="269">
        <f t="shared" si="39"/>
        <v>2032.8294177600001</v>
      </c>
      <c r="P592" s="242">
        <f t="shared" si="40"/>
        <v>2310.0334292727275</v>
      </c>
      <c r="Q592">
        <v>4010</v>
      </c>
      <c r="R592" s="190" t="s">
        <v>3432</v>
      </c>
    </row>
    <row r="593" spans="1:18">
      <c r="A593" s="182" t="str">
        <f t="shared" si="37"/>
        <v>CARRETAITATIBA   4010</v>
      </c>
      <c r="B593" s="208" t="s">
        <v>122</v>
      </c>
      <c r="C593" s="197" t="str">
        <f t="shared" si="38"/>
        <v xml:space="preserve">4010ITATIBA   5PL2    </v>
      </c>
      <c r="D593" s="268" t="s">
        <v>2945</v>
      </c>
      <c r="E593" s="190">
        <v>4010</v>
      </c>
      <c r="F593" s="191" t="s">
        <v>3179</v>
      </c>
      <c r="G593" s="200">
        <v>44643</v>
      </c>
      <c r="H593" s="204">
        <v>1835.2064419199999</v>
      </c>
      <c r="I593" s="204">
        <v>0</v>
      </c>
      <c r="J593" s="240">
        <v>12</v>
      </c>
      <c r="K593" s="241">
        <v>184.68</v>
      </c>
      <c r="L593" s="204">
        <v>24.3</v>
      </c>
      <c r="M593" s="244">
        <v>140</v>
      </c>
      <c r="N593" s="243">
        <v>121.5</v>
      </c>
      <c r="O593" s="269">
        <f t="shared" si="39"/>
        <v>2141.3864419199999</v>
      </c>
      <c r="P593" s="242">
        <f t="shared" si="40"/>
        <v>2433.3936840000001</v>
      </c>
      <c r="Q593">
        <v>4010</v>
      </c>
      <c r="R593" s="190" t="s">
        <v>3433</v>
      </c>
    </row>
    <row r="594" spans="1:18">
      <c r="A594" s="182" t="str">
        <f t="shared" si="37"/>
        <v>CARRETAITUPEVA   4010</v>
      </c>
      <c r="B594" s="208" t="s">
        <v>122</v>
      </c>
      <c r="C594" s="197" t="str">
        <f t="shared" si="38"/>
        <v xml:space="preserve">4010ITUPEVA   5PL2    </v>
      </c>
      <c r="D594" s="268" t="s">
        <v>2945</v>
      </c>
      <c r="E594" s="190">
        <v>4010</v>
      </c>
      <c r="F594" s="191" t="s">
        <v>3180</v>
      </c>
      <c r="G594" s="200">
        <v>44643</v>
      </c>
      <c r="H594" s="204">
        <v>1835.2117812672002</v>
      </c>
      <c r="I594" s="204">
        <v>0</v>
      </c>
      <c r="J594" s="240">
        <v>12</v>
      </c>
      <c r="K594" s="241">
        <v>184.68</v>
      </c>
      <c r="L594" s="204">
        <v>16.399999999999999</v>
      </c>
      <c r="M594" s="244">
        <v>120</v>
      </c>
      <c r="N594" s="243">
        <v>82</v>
      </c>
      <c r="O594" s="269">
        <f t="shared" si="39"/>
        <v>2101.8917812672003</v>
      </c>
      <c r="P594" s="242">
        <f t="shared" si="40"/>
        <v>2388.5133878036368</v>
      </c>
      <c r="Q594">
        <v>4010</v>
      </c>
      <c r="R594" s="190" t="s">
        <v>3434</v>
      </c>
    </row>
    <row r="595" spans="1:18">
      <c r="A595" s="182" t="str">
        <f t="shared" si="37"/>
        <v>CARRETAJACAREI   4010</v>
      </c>
      <c r="B595" s="208" t="s">
        <v>122</v>
      </c>
      <c r="C595" s="197" t="str">
        <f t="shared" si="38"/>
        <v xml:space="preserve">4010JACAREI   5PL2    </v>
      </c>
      <c r="D595" s="268" t="s">
        <v>2945</v>
      </c>
      <c r="E595" s="190">
        <v>4010</v>
      </c>
      <c r="F595" s="191" t="s">
        <v>3181</v>
      </c>
      <c r="G595" s="200">
        <v>44643</v>
      </c>
      <c r="H595" s="204">
        <v>1641.6915105599999</v>
      </c>
      <c r="I595" s="204">
        <v>0</v>
      </c>
      <c r="J595" s="240">
        <v>12</v>
      </c>
      <c r="K595" s="241">
        <v>184.68</v>
      </c>
      <c r="L595" s="204">
        <v>12.8</v>
      </c>
      <c r="M595" s="244">
        <v>81</v>
      </c>
      <c r="N595" s="243">
        <v>64</v>
      </c>
      <c r="O595" s="269">
        <f t="shared" si="39"/>
        <v>1890.3715105599999</v>
      </c>
      <c r="P595" s="242">
        <f t="shared" si="40"/>
        <v>2148.1494438181817</v>
      </c>
      <c r="Q595">
        <v>4010</v>
      </c>
      <c r="R595" s="190" t="s">
        <v>3435</v>
      </c>
    </row>
    <row r="596" spans="1:18">
      <c r="A596" s="182" t="str">
        <f t="shared" si="37"/>
        <v>CARRETAJACAREI   4010</v>
      </c>
      <c r="B596" s="208" t="s">
        <v>122</v>
      </c>
      <c r="C596" s="197" t="str">
        <f t="shared" si="38"/>
        <v xml:space="preserve">4010JACAREI   5PL2BITR    </v>
      </c>
      <c r="D596" s="268" t="s">
        <v>3258</v>
      </c>
      <c r="E596" s="190">
        <v>4010</v>
      </c>
      <c r="F596" s="191" t="s">
        <v>3181</v>
      </c>
      <c r="G596" s="200">
        <v>44643</v>
      </c>
      <c r="H596" s="204">
        <v>2134.19775024</v>
      </c>
      <c r="I596" s="204">
        <v>0</v>
      </c>
      <c r="J596" s="240">
        <v>12</v>
      </c>
      <c r="K596" s="241">
        <v>0</v>
      </c>
      <c r="L596" s="204">
        <v>12.8</v>
      </c>
      <c r="M596" s="244">
        <v>89.600000000000009</v>
      </c>
      <c r="N596" s="243">
        <v>64</v>
      </c>
      <c r="O596" s="269">
        <f t="shared" si="39"/>
        <v>2198.19775024</v>
      </c>
      <c r="P596" s="242">
        <f t="shared" si="40"/>
        <v>2497.9519889090907</v>
      </c>
      <c r="Q596">
        <v>4010</v>
      </c>
      <c r="R596" s="190" t="s">
        <v>3435</v>
      </c>
    </row>
    <row r="597" spans="1:18">
      <c r="A597" s="182" t="str">
        <f t="shared" si="37"/>
        <v>CARRETAJAGUARIUNA4010</v>
      </c>
      <c r="B597" s="208" t="s">
        <v>122</v>
      </c>
      <c r="C597" s="197" t="str">
        <f t="shared" si="38"/>
        <v xml:space="preserve">4010JAGUARIUNA5PL2    </v>
      </c>
      <c r="D597" s="268" t="s">
        <v>2945</v>
      </c>
      <c r="E597" s="190">
        <v>4010</v>
      </c>
      <c r="F597" s="191" t="s">
        <v>72</v>
      </c>
      <c r="G597" s="200">
        <v>44643</v>
      </c>
      <c r="H597" s="204">
        <v>2102.36796</v>
      </c>
      <c r="I597" s="204">
        <v>0</v>
      </c>
      <c r="J597" s="240">
        <v>12</v>
      </c>
      <c r="K597" s="241">
        <v>184.68</v>
      </c>
      <c r="L597" s="204">
        <v>48</v>
      </c>
      <c r="M597" s="244">
        <v>181</v>
      </c>
      <c r="N597" s="243">
        <v>240</v>
      </c>
      <c r="O597" s="269">
        <f t="shared" si="39"/>
        <v>2527.0479599999999</v>
      </c>
      <c r="P597" s="242">
        <f t="shared" si="40"/>
        <v>2871.6454090909087</v>
      </c>
      <c r="Q597">
        <v>4010</v>
      </c>
      <c r="R597" s="190" t="s">
        <v>3436</v>
      </c>
    </row>
    <row r="598" spans="1:18">
      <c r="A598" s="182" t="str">
        <f t="shared" si="37"/>
        <v>CARRETAJANDIRA   4010</v>
      </c>
      <c r="B598" s="208" t="s">
        <v>122</v>
      </c>
      <c r="C598" s="197" t="str">
        <f t="shared" si="38"/>
        <v xml:space="preserve">4010JANDIRA   5PL2    </v>
      </c>
      <c r="D598" s="268" t="s">
        <v>2945</v>
      </c>
      <c r="E598" s="190">
        <v>4010</v>
      </c>
      <c r="F598" s="191" t="s">
        <v>3182</v>
      </c>
      <c r="G598" s="200">
        <v>44643</v>
      </c>
      <c r="H598" s="204">
        <v>1792.6482042720002</v>
      </c>
      <c r="I598" s="204">
        <v>0</v>
      </c>
      <c r="J598" s="240">
        <v>12</v>
      </c>
      <c r="K598" s="241">
        <v>184.68</v>
      </c>
      <c r="L598" s="204">
        <v>11.1</v>
      </c>
      <c r="M598" s="244">
        <v>91</v>
      </c>
      <c r="N598" s="243">
        <v>55.5</v>
      </c>
      <c r="O598" s="269">
        <f t="shared" si="39"/>
        <v>2032.8282042720002</v>
      </c>
      <c r="P598" s="242">
        <f t="shared" si="40"/>
        <v>2310.0320503090911</v>
      </c>
      <c r="Q598">
        <v>4010</v>
      </c>
      <c r="R598" s="190" t="s">
        <v>3437</v>
      </c>
    </row>
    <row r="599" spans="1:18">
      <c r="A599" s="182" t="str">
        <f t="shared" si="37"/>
        <v>CARRETAJARINU    4010</v>
      </c>
      <c r="B599" s="208" t="s">
        <v>122</v>
      </c>
      <c r="C599" s="197" t="str">
        <f t="shared" si="38"/>
        <v xml:space="preserve">4010JARINU    5PL2    </v>
      </c>
      <c r="D599" s="268" t="s">
        <v>2945</v>
      </c>
      <c r="E599" s="190">
        <v>4010</v>
      </c>
      <c r="F599" s="191" t="s">
        <v>3184</v>
      </c>
      <c r="G599" s="200">
        <v>44643</v>
      </c>
      <c r="H599" s="204">
        <v>1835.1579024</v>
      </c>
      <c r="I599" s="204">
        <v>0</v>
      </c>
      <c r="J599" s="240">
        <v>12</v>
      </c>
      <c r="K599" s="241">
        <v>184.68</v>
      </c>
      <c r="L599" s="204">
        <v>24.3</v>
      </c>
      <c r="M599" s="244">
        <v>120</v>
      </c>
      <c r="N599" s="243">
        <v>121.5</v>
      </c>
      <c r="O599" s="269">
        <f t="shared" si="39"/>
        <v>2141.3379024000001</v>
      </c>
      <c r="P599" s="242">
        <f t="shared" si="40"/>
        <v>2433.3385254545456</v>
      </c>
      <c r="Q599">
        <v>4010</v>
      </c>
      <c r="R599" s="190" t="s">
        <v>3439</v>
      </c>
    </row>
    <row r="600" spans="1:18">
      <c r="A600" s="182" t="str">
        <f t="shared" si="37"/>
        <v>CARRETAJUNDIAI   4010</v>
      </c>
      <c r="B600" s="208" t="s">
        <v>122</v>
      </c>
      <c r="C600" s="197" t="str">
        <f t="shared" si="38"/>
        <v xml:space="preserve">4010JUNDIAI   5PL2    </v>
      </c>
      <c r="D600" s="268" t="s">
        <v>2945</v>
      </c>
      <c r="E600" s="190">
        <v>4010</v>
      </c>
      <c r="F600" s="191" t="s">
        <v>3185</v>
      </c>
      <c r="G600" s="200">
        <v>44643</v>
      </c>
      <c r="H600" s="204">
        <v>1835.2064419199999</v>
      </c>
      <c r="I600" s="204">
        <v>0</v>
      </c>
      <c r="J600" s="240">
        <v>12</v>
      </c>
      <c r="K600" s="241">
        <v>184.68</v>
      </c>
      <c r="L600" s="204">
        <v>16.399999999999999</v>
      </c>
      <c r="M600" s="244">
        <v>120</v>
      </c>
      <c r="N600" s="243">
        <v>82</v>
      </c>
      <c r="O600" s="269">
        <f t="shared" si="39"/>
        <v>2101.8864419199999</v>
      </c>
      <c r="P600" s="242">
        <f t="shared" si="40"/>
        <v>2388.5073203636362</v>
      </c>
      <c r="Q600">
        <v>4010</v>
      </c>
      <c r="R600" s="190" t="s">
        <v>3447</v>
      </c>
    </row>
    <row r="601" spans="1:18">
      <c r="A601" s="182" t="str">
        <f t="shared" si="37"/>
        <v>CARRETALINHARES  4010</v>
      </c>
      <c r="B601" s="208" t="s">
        <v>122</v>
      </c>
      <c r="C601" s="197" t="str">
        <f t="shared" si="38"/>
        <v xml:space="preserve">4010LINHARES  5PL2    </v>
      </c>
      <c r="D601" s="268" t="s">
        <v>2945</v>
      </c>
      <c r="E601" s="190">
        <v>4010</v>
      </c>
      <c r="F601" s="191" t="s">
        <v>3259</v>
      </c>
      <c r="G601" s="200">
        <v>44643</v>
      </c>
      <c r="H601" s="204">
        <v>7159.5791999999992</v>
      </c>
      <c r="I601" s="204">
        <v>0</v>
      </c>
      <c r="J601" s="240">
        <v>7</v>
      </c>
      <c r="K601" s="241">
        <v>300</v>
      </c>
      <c r="L601" s="204">
        <v>76.900000000000006</v>
      </c>
      <c r="M601" s="244">
        <v>1090</v>
      </c>
      <c r="N601" s="243">
        <v>384.5</v>
      </c>
      <c r="O601" s="269">
        <f t="shared" si="39"/>
        <v>7844.0791999999992</v>
      </c>
      <c r="P601" s="242">
        <f t="shared" si="40"/>
        <v>8434.4937634408598</v>
      </c>
      <c r="Q601">
        <v>4010</v>
      </c>
      <c r="R601" s="190" t="s">
        <v>3511</v>
      </c>
    </row>
    <row r="602" spans="1:18">
      <c r="A602" s="182" t="str">
        <f t="shared" si="37"/>
        <v>CARRETALINHARES  4010</v>
      </c>
      <c r="B602" s="208" t="s">
        <v>122</v>
      </c>
      <c r="C602" s="197" t="str">
        <f t="shared" si="38"/>
        <v xml:space="preserve">4010LINHARES  5PL2BITREM    </v>
      </c>
      <c r="D602" s="268" t="s">
        <v>3250</v>
      </c>
      <c r="E602" s="190">
        <v>4010</v>
      </c>
      <c r="F602" s="191" t="s">
        <v>3259</v>
      </c>
      <c r="G602" s="200">
        <v>44643</v>
      </c>
      <c r="H602" s="204">
        <v>10314.647999999999</v>
      </c>
      <c r="I602" s="204">
        <v>0</v>
      </c>
      <c r="J602" s="240">
        <v>7</v>
      </c>
      <c r="K602" s="241">
        <v>400</v>
      </c>
      <c r="L602" s="204">
        <v>67.72</v>
      </c>
      <c r="M602" s="244">
        <v>1090</v>
      </c>
      <c r="N602" s="243">
        <v>948</v>
      </c>
      <c r="O602" s="269">
        <f t="shared" si="39"/>
        <v>11662.647999999999</v>
      </c>
      <c r="P602" s="242">
        <f t="shared" si="40"/>
        <v>12540.481720430107</v>
      </c>
      <c r="Q602">
        <v>4010</v>
      </c>
      <c r="R602" s="190" t="s">
        <v>3511</v>
      </c>
    </row>
    <row r="603" spans="1:18">
      <c r="A603" s="182" t="str">
        <f t="shared" si="37"/>
        <v>CARRETALINHARES  4010</v>
      </c>
      <c r="B603" s="208" t="s">
        <v>122</v>
      </c>
      <c r="C603" s="197" t="str">
        <f t="shared" si="38"/>
        <v xml:space="preserve">4010LINHARES  5PL2SUZA    </v>
      </c>
      <c r="D603" s="268" t="s">
        <v>2950</v>
      </c>
      <c r="E603" s="190">
        <v>4010</v>
      </c>
      <c r="F603" s="191" t="s">
        <v>3259</v>
      </c>
      <c r="G603" s="200">
        <v>44643</v>
      </c>
      <c r="H603" s="204">
        <v>8403.4043999999994</v>
      </c>
      <c r="I603" s="204">
        <v>0</v>
      </c>
      <c r="J603" s="240">
        <v>7</v>
      </c>
      <c r="K603" s="241">
        <v>0</v>
      </c>
      <c r="L603" s="204">
        <v>106.8</v>
      </c>
      <c r="M603" s="244">
        <v>1090</v>
      </c>
      <c r="N603" s="243">
        <v>534</v>
      </c>
      <c r="O603" s="269">
        <f t="shared" si="39"/>
        <v>8937.4043999999994</v>
      </c>
      <c r="P603" s="242">
        <f t="shared" si="40"/>
        <v>9610.1122580645169</v>
      </c>
      <c r="Q603">
        <v>4010</v>
      </c>
      <c r="R603" s="190" t="s">
        <v>3511</v>
      </c>
    </row>
    <row r="604" spans="1:18">
      <c r="A604" s="182" t="str">
        <f t="shared" si="37"/>
        <v>CARRETALINHARES  4010</v>
      </c>
      <c r="B604" s="208" t="s">
        <v>122</v>
      </c>
      <c r="C604" s="197" t="str">
        <f t="shared" si="38"/>
        <v xml:space="preserve">4010LINHARES  5PL2TRAN    </v>
      </c>
      <c r="D604" s="268" t="s">
        <v>3260</v>
      </c>
      <c r="E604" s="190">
        <v>4010</v>
      </c>
      <c r="F604" s="191" t="s">
        <v>3259</v>
      </c>
      <c r="G604" s="200">
        <v>44643</v>
      </c>
      <c r="H604" s="204">
        <v>9370.8239999999987</v>
      </c>
      <c r="I604" s="204">
        <v>0.25</v>
      </c>
      <c r="J604" s="240">
        <v>7</v>
      </c>
      <c r="K604" s="241">
        <v>0</v>
      </c>
      <c r="L604" s="204">
        <v>98.9</v>
      </c>
      <c r="M604" s="244">
        <v>1090</v>
      </c>
      <c r="N604" s="243">
        <v>494.5</v>
      </c>
      <c r="O604" s="269">
        <f t="shared" si="39"/>
        <v>9865.5739999999987</v>
      </c>
      <c r="P604" s="242">
        <f t="shared" si="40"/>
        <v>10608.144086021504</v>
      </c>
      <c r="Q604">
        <v>4010</v>
      </c>
      <c r="R604" s="190" t="s">
        <v>3511</v>
      </c>
    </row>
    <row r="605" spans="1:18">
      <c r="A605" s="182" t="str">
        <f t="shared" si="37"/>
        <v>CARRETAM. CRUZES 4010</v>
      </c>
      <c r="B605" s="208" t="s">
        <v>122</v>
      </c>
      <c r="C605" s="197" t="str">
        <f t="shared" si="38"/>
        <v xml:space="preserve">4010M. CRUZES 5PL2    </v>
      </c>
      <c r="D605" s="268" t="s">
        <v>2945</v>
      </c>
      <c r="E605" s="190">
        <v>4010</v>
      </c>
      <c r="F605" s="191" t="s">
        <v>3187</v>
      </c>
      <c r="G605" s="200">
        <v>44643</v>
      </c>
      <c r="H605" s="204">
        <v>1547.3384500032003</v>
      </c>
      <c r="I605" s="204">
        <v>0</v>
      </c>
      <c r="J605" s="240">
        <v>12</v>
      </c>
      <c r="K605" s="241">
        <v>184.68</v>
      </c>
      <c r="L605" s="204">
        <v>5.9</v>
      </c>
      <c r="M605" s="244">
        <v>50</v>
      </c>
      <c r="N605" s="243">
        <v>29.5</v>
      </c>
      <c r="O605" s="269">
        <f t="shared" si="39"/>
        <v>1761.5184500032003</v>
      </c>
      <c r="P605" s="242">
        <f t="shared" si="40"/>
        <v>2001.7255113672732</v>
      </c>
      <c r="Q605">
        <v>4010</v>
      </c>
      <c r="R605" s="190" t="s">
        <v>3449</v>
      </c>
    </row>
    <row r="606" spans="1:18">
      <c r="A606" s="182" t="str">
        <f t="shared" si="37"/>
        <v>CARRETAMARINGA   4010</v>
      </c>
      <c r="B606" s="208" t="s">
        <v>122</v>
      </c>
      <c r="C606" s="197" t="str">
        <f t="shared" si="38"/>
        <v xml:space="preserve">4010MARINGA   5PL2    </v>
      </c>
      <c r="D606" s="268" t="s">
        <v>2945</v>
      </c>
      <c r="E606" s="190">
        <v>4010</v>
      </c>
      <c r="F606" s="191" t="s">
        <v>3188</v>
      </c>
      <c r="G606" s="200">
        <v>44643</v>
      </c>
      <c r="H606" s="204">
        <v>3882.09373056</v>
      </c>
      <c r="I606" s="204">
        <v>0</v>
      </c>
      <c r="J606" s="240">
        <v>12</v>
      </c>
      <c r="K606" s="241">
        <v>184.68</v>
      </c>
      <c r="L606" s="204">
        <v>92.7</v>
      </c>
      <c r="M606" s="244">
        <v>710</v>
      </c>
      <c r="N606" s="243">
        <v>463.5</v>
      </c>
      <c r="O606" s="269">
        <f t="shared" si="39"/>
        <v>4530.2737305600003</v>
      </c>
      <c r="P606" s="242">
        <f t="shared" si="40"/>
        <v>5148.0383301818183</v>
      </c>
      <c r="Q606">
        <v>4010</v>
      </c>
      <c r="R606" s="190" t="s">
        <v>3450</v>
      </c>
    </row>
    <row r="607" spans="1:18">
      <c r="A607" s="182" t="str">
        <f t="shared" si="37"/>
        <v>CARRETAMAUA      4010</v>
      </c>
      <c r="B607" s="208" t="s">
        <v>122</v>
      </c>
      <c r="C607" s="197" t="str">
        <f t="shared" si="38"/>
        <v xml:space="preserve">4010MAUA      5PL2    </v>
      </c>
      <c r="D607" s="268" t="s">
        <v>2945</v>
      </c>
      <c r="E607" s="190">
        <v>4010</v>
      </c>
      <c r="F607" s="191" t="s">
        <v>3191</v>
      </c>
      <c r="G607" s="200">
        <v>44643</v>
      </c>
      <c r="H607" s="204">
        <v>1641.6915105599999</v>
      </c>
      <c r="I607" s="204">
        <v>0</v>
      </c>
      <c r="J607" s="240">
        <v>12</v>
      </c>
      <c r="K607" s="241">
        <v>184.68</v>
      </c>
      <c r="L607" s="204">
        <v>2.7</v>
      </c>
      <c r="M607" s="244">
        <v>70</v>
      </c>
      <c r="N607" s="243">
        <v>13.5</v>
      </c>
      <c r="O607" s="269">
        <f t="shared" si="39"/>
        <v>1839.8715105599999</v>
      </c>
      <c r="P607" s="242">
        <f t="shared" si="40"/>
        <v>2090.7630801818182</v>
      </c>
      <c r="Q607">
        <v>4010</v>
      </c>
      <c r="R607" s="190" t="s">
        <v>3452</v>
      </c>
    </row>
    <row r="608" spans="1:18">
      <c r="A608" s="182" t="str">
        <f t="shared" si="37"/>
        <v>CARRETAMOGI GUACU4010</v>
      </c>
      <c r="B608" s="208" t="s">
        <v>122</v>
      </c>
      <c r="C608" s="197" t="str">
        <f t="shared" si="38"/>
        <v xml:space="preserve">4010MOGI GUACU5PL2    </v>
      </c>
      <c r="D608" s="268" t="s">
        <v>2945</v>
      </c>
      <c r="E608" s="190">
        <v>4010</v>
      </c>
      <c r="F608" s="191" t="s">
        <v>54</v>
      </c>
      <c r="G608" s="200">
        <v>44643</v>
      </c>
      <c r="H608" s="204">
        <v>2147.4733089599999</v>
      </c>
      <c r="I608" s="204">
        <v>0</v>
      </c>
      <c r="J608" s="240">
        <v>12</v>
      </c>
      <c r="K608" s="241">
        <v>184.68</v>
      </c>
      <c r="L608" s="204">
        <v>48</v>
      </c>
      <c r="M608" s="244">
        <v>210</v>
      </c>
      <c r="N608" s="243">
        <v>240</v>
      </c>
      <c r="O608" s="269">
        <f t="shared" si="39"/>
        <v>2572.1533089599998</v>
      </c>
      <c r="P608" s="242">
        <f t="shared" si="40"/>
        <v>2922.9014874545451</v>
      </c>
      <c r="Q608">
        <v>4010</v>
      </c>
      <c r="R608" s="190" t="s">
        <v>3455</v>
      </c>
    </row>
    <row r="609" spans="1:18">
      <c r="A609" s="182" t="str">
        <f t="shared" si="37"/>
        <v>CARRETAN. IGUACU 4010</v>
      </c>
      <c r="B609" s="208" t="s">
        <v>122</v>
      </c>
      <c r="C609" s="197" t="str">
        <f t="shared" si="38"/>
        <v xml:space="preserve">4010N. IGUACU 5PL2    </v>
      </c>
      <c r="D609" s="268" t="s">
        <v>2945</v>
      </c>
      <c r="E609" s="190">
        <v>4010</v>
      </c>
      <c r="F609" s="191" t="s">
        <v>3193</v>
      </c>
      <c r="G609" s="200">
        <v>44643</v>
      </c>
      <c r="H609" s="204">
        <v>3795.4142827199998</v>
      </c>
      <c r="I609" s="204">
        <v>0</v>
      </c>
      <c r="J609" s="240">
        <v>12</v>
      </c>
      <c r="K609" s="241">
        <v>270.58999999999997</v>
      </c>
      <c r="L609" s="204">
        <v>58.7</v>
      </c>
      <c r="M609" s="244">
        <v>395</v>
      </c>
      <c r="N609" s="243">
        <v>293.5</v>
      </c>
      <c r="O609" s="269">
        <f t="shared" si="39"/>
        <v>4359.5042827199995</v>
      </c>
      <c r="P609" s="242">
        <f t="shared" si="40"/>
        <v>4953.9821394545452</v>
      </c>
      <c r="Q609">
        <v>4010</v>
      </c>
      <c r="R609" s="190" t="s">
        <v>3456</v>
      </c>
    </row>
    <row r="610" spans="1:18">
      <c r="A610" s="182" t="str">
        <f t="shared" si="37"/>
        <v>CARRETAN. ODESSA 4010</v>
      </c>
      <c r="B610" s="208" t="s">
        <v>122</v>
      </c>
      <c r="C610" s="197" t="str">
        <f t="shared" si="38"/>
        <v xml:space="preserve">4010N. ODESSA 5PL2    </v>
      </c>
      <c r="D610" s="268" t="s">
        <v>2945</v>
      </c>
      <c r="E610" s="190">
        <v>4010</v>
      </c>
      <c r="F610" s="191" t="s">
        <v>3194</v>
      </c>
      <c r="G610" s="200">
        <v>44643</v>
      </c>
      <c r="H610" s="204">
        <v>1997.8259687999998</v>
      </c>
      <c r="I610" s="204">
        <v>0</v>
      </c>
      <c r="J610" s="240">
        <v>12</v>
      </c>
      <c r="K610" s="241">
        <v>184.68</v>
      </c>
      <c r="L610" s="204">
        <v>34.700000000000003</v>
      </c>
      <c r="M610" s="244">
        <v>172</v>
      </c>
      <c r="N610" s="243">
        <v>173.5</v>
      </c>
      <c r="O610" s="269">
        <f t="shared" si="39"/>
        <v>2356.0059687999997</v>
      </c>
      <c r="P610" s="242">
        <f t="shared" si="40"/>
        <v>2677.2795099999994</v>
      </c>
      <c r="Q610">
        <v>4010</v>
      </c>
      <c r="R610" s="190" t="s">
        <v>3457</v>
      </c>
    </row>
    <row r="611" spans="1:18">
      <c r="A611" s="182" t="str">
        <f t="shared" si="37"/>
        <v>CARRETAPORTO  FELIZ  4010</v>
      </c>
      <c r="B611" s="208" t="s">
        <v>122</v>
      </c>
      <c r="C611" s="197" t="str">
        <f t="shared" si="38"/>
        <v xml:space="preserve">4010PORTO  FELIZ  5PL2    </v>
      </c>
      <c r="D611" s="268" t="s">
        <v>2945</v>
      </c>
      <c r="E611" s="190">
        <v>4010</v>
      </c>
      <c r="F611" s="191" t="s">
        <v>3195</v>
      </c>
      <c r="G611" s="200">
        <v>44643</v>
      </c>
      <c r="H611" s="204">
        <v>1974.5998084800001</v>
      </c>
      <c r="I611" s="204">
        <v>0</v>
      </c>
      <c r="J611" s="240">
        <v>12</v>
      </c>
      <c r="K611" s="241">
        <v>184.68</v>
      </c>
      <c r="L611" s="204">
        <v>26.1</v>
      </c>
      <c r="M611" s="244">
        <v>169</v>
      </c>
      <c r="N611" s="243">
        <v>130.5</v>
      </c>
      <c r="O611" s="269">
        <f t="shared" si="39"/>
        <v>2289.7798084800002</v>
      </c>
      <c r="P611" s="242">
        <f t="shared" si="40"/>
        <v>2602.0225096363638</v>
      </c>
      <c r="Q611">
        <v>4010</v>
      </c>
      <c r="R611" s="190" t="s">
        <v>3550</v>
      </c>
    </row>
    <row r="612" spans="1:18">
      <c r="A612" s="182" t="str">
        <f t="shared" si="37"/>
        <v>CARRETAPAULINIA  4010</v>
      </c>
      <c r="B612" s="208" t="s">
        <v>122</v>
      </c>
      <c r="C612" s="197" t="str">
        <f t="shared" si="38"/>
        <v xml:space="preserve">4010PAULINIA  5PL2    </v>
      </c>
      <c r="D612" s="268" t="s">
        <v>2945</v>
      </c>
      <c r="E612" s="190">
        <v>4010</v>
      </c>
      <c r="F612" s="191" t="s">
        <v>3197</v>
      </c>
      <c r="G612" s="200">
        <v>44643</v>
      </c>
      <c r="H612" s="204">
        <v>1974.5998084800001</v>
      </c>
      <c r="I612" s="204">
        <v>0</v>
      </c>
      <c r="J612" s="240">
        <v>12</v>
      </c>
      <c r="K612" s="241">
        <v>184.68</v>
      </c>
      <c r="L612" s="204">
        <v>26.1</v>
      </c>
      <c r="M612" s="244">
        <v>170</v>
      </c>
      <c r="N612" s="243">
        <v>130.5</v>
      </c>
      <c r="O612" s="269">
        <f t="shared" si="39"/>
        <v>2289.7798084800002</v>
      </c>
      <c r="P612" s="242">
        <f t="shared" si="40"/>
        <v>2602.0225096363638</v>
      </c>
      <c r="Q612">
        <v>4010</v>
      </c>
      <c r="R612" s="190" t="s">
        <v>3461</v>
      </c>
    </row>
    <row r="613" spans="1:18">
      <c r="A613" s="182" t="str">
        <f t="shared" si="37"/>
        <v>CARRETAPIRACICABA4010</v>
      </c>
      <c r="B613" s="208" t="s">
        <v>122</v>
      </c>
      <c r="C613" s="197" t="str">
        <f t="shared" si="38"/>
        <v xml:space="preserve">4010PIRACICABA5PL2    </v>
      </c>
      <c r="D613" s="268" t="s">
        <v>2945</v>
      </c>
      <c r="E613" s="190">
        <v>4010</v>
      </c>
      <c r="F613" s="191" t="s">
        <v>230</v>
      </c>
      <c r="G613" s="200">
        <v>44643</v>
      </c>
      <c r="H613" s="204">
        <v>2909.60444736</v>
      </c>
      <c r="I613" s="204">
        <v>0</v>
      </c>
      <c r="J613" s="240">
        <v>12</v>
      </c>
      <c r="K613" s="241">
        <v>184.68</v>
      </c>
      <c r="L613" s="204">
        <v>34.700000000000003</v>
      </c>
      <c r="M613" s="244">
        <v>220</v>
      </c>
      <c r="N613" s="243">
        <v>173.5</v>
      </c>
      <c r="O613" s="269">
        <f t="shared" si="39"/>
        <v>3267.7844473599998</v>
      </c>
      <c r="P613" s="242">
        <f t="shared" si="40"/>
        <v>3713.3914174545453</v>
      </c>
      <c r="Q613">
        <v>4010</v>
      </c>
      <c r="R613" s="190" t="s">
        <v>3484</v>
      </c>
    </row>
    <row r="614" spans="1:18">
      <c r="A614" s="182" t="str">
        <f t="shared" si="37"/>
        <v>CARRETAPIRASSUNUN4010</v>
      </c>
      <c r="B614" s="208" t="s">
        <v>122</v>
      </c>
      <c r="C614" s="197" t="str">
        <f t="shared" si="38"/>
        <v xml:space="preserve">4010PIRASSUNUN5PL2    </v>
      </c>
      <c r="D614" s="268" t="s">
        <v>2945</v>
      </c>
      <c r="E614" s="190">
        <v>4010</v>
      </c>
      <c r="F614" s="191" t="s">
        <v>363</v>
      </c>
      <c r="G614" s="200">
        <v>44643</v>
      </c>
      <c r="H614" s="204">
        <v>2597.42252448</v>
      </c>
      <c r="I614" s="204">
        <v>0</v>
      </c>
      <c r="J614" s="240">
        <v>12</v>
      </c>
      <c r="K614" s="241">
        <v>184.68</v>
      </c>
      <c r="L614" s="204">
        <v>49.3</v>
      </c>
      <c r="M614" s="244">
        <v>254</v>
      </c>
      <c r="N614" s="243">
        <v>246.5</v>
      </c>
      <c r="O614" s="269">
        <f t="shared" si="39"/>
        <v>3028.6025244799998</v>
      </c>
      <c r="P614" s="242">
        <f t="shared" si="40"/>
        <v>3441.5937778181815</v>
      </c>
      <c r="Q614">
        <v>4010</v>
      </c>
      <c r="R614" s="190" t="s">
        <v>3562</v>
      </c>
    </row>
    <row r="615" spans="1:18">
      <c r="A615" s="182" t="str">
        <f t="shared" si="37"/>
        <v>CARRETAPONTA GROS4010</v>
      </c>
      <c r="B615" s="208" t="s">
        <v>122</v>
      </c>
      <c r="C615" s="197" t="str">
        <f t="shared" si="38"/>
        <v xml:space="preserve">4010PONTA GROS5PL2AMBI    </v>
      </c>
      <c r="D615" s="268" t="s">
        <v>2949</v>
      </c>
      <c r="E615" s="190">
        <v>4010</v>
      </c>
      <c r="F615" s="191" t="s">
        <v>234</v>
      </c>
      <c r="G615" s="200">
        <v>44643</v>
      </c>
      <c r="H615" s="204">
        <v>4291.5227839999998</v>
      </c>
      <c r="I615" s="204">
        <v>0</v>
      </c>
      <c r="J615" s="240">
        <v>12</v>
      </c>
      <c r="K615" s="241">
        <v>0</v>
      </c>
      <c r="L615" s="204">
        <v>52.01</v>
      </c>
      <c r="M615" s="244">
        <v>645</v>
      </c>
      <c r="N615" s="243">
        <v>260.05</v>
      </c>
      <c r="O615" s="269">
        <f t="shared" si="39"/>
        <v>4551.572784</v>
      </c>
      <c r="P615" s="242">
        <f t="shared" si="40"/>
        <v>5172.2417999999998</v>
      </c>
      <c r="Q615">
        <v>4010</v>
      </c>
      <c r="R615" s="190" t="s">
        <v>3530</v>
      </c>
    </row>
    <row r="616" spans="1:18">
      <c r="A616" s="182" t="str">
        <f t="shared" si="37"/>
        <v>CARRETAR.JANEIRO 4010</v>
      </c>
      <c r="B616" s="208" t="s">
        <v>122</v>
      </c>
      <c r="C616" s="197" t="str">
        <f t="shared" si="38"/>
        <v xml:space="preserve">4010R.JANEIRO 5PL2    </v>
      </c>
      <c r="D616" s="268" t="s">
        <v>2945</v>
      </c>
      <c r="E616" s="190">
        <v>4010</v>
      </c>
      <c r="F616" s="191" t="s">
        <v>3198</v>
      </c>
      <c r="G616" s="200">
        <v>44643</v>
      </c>
      <c r="H616" s="204">
        <v>3529.9395129599998</v>
      </c>
      <c r="I616" s="204">
        <v>0</v>
      </c>
      <c r="J616" s="240">
        <v>12</v>
      </c>
      <c r="K616" s="241">
        <v>184.68</v>
      </c>
      <c r="L616" s="204">
        <v>58.7</v>
      </c>
      <c r="M616" s="244">
        <v>455</v>
      </c>
      <c r="N616" s="243">
        <v>293.5</v>
      </c>
      <c r="O616" s="269">
        <f t="shared" si="39"/>
        <v>4008.1195129599996</v>
      </c>
      <c r="P616" s="242">
        <f t="shared" si="40"/>
        <v>4554.6812647272718</v>
      </c>
      <c r="Q616">
        <v>4010</v>
      </c>
      <c r="R616" s="190" t="s">
        <v>3463</v>
      </c>
    </row>
    <row r="617" spans="1:18">
      <c r="A617" s="182" t="str">
        <f t="shared" si="37"/>
        <v>CARRETARIB. PRETO4010</v>
      </c>
      <c r="B617" s="208" t="s">
        <v>122</v>
      </c>
      <c r="C617" s="197" t="str">
        <f t="shared" si="38"/>
        <v xml:space="preserve">4010RIB. PRETO5PL2    </v>
      </c>
      <c r="D617" s="268" t="s">
        <v>2945</v>
      </c>
      <c r="E617" s="190">
        <v>4010</v>
      </c>
      <c r="F617" s="191" t="s">
        <v>791</v>
      </c>
      <c r="G617" s="200">
        <v>44643</v>
      </c>
      <c r="H617" s="204">
        <v>3459.1082184000002</v>
      </c>
      <c r="I617" s="204">
        <v>0</v>
      </c>
      <c r="J617" s="240">
        <v>12</v>
      </c>
      <c r="K617" s="241">
        <v>184.68</v>
      </c>
      <c r="L617" s="204">
        <v>72.400000000000006</v>
      </c>
      <c r="M617" s="244">
        <v>360</v>
      </c>
      <c r="N617" s="243">
        <v>362</v>
      </c>
      <c r="O617" s="269">
        <f t="shared" si="39"/>
        <v>4005.7882184</v>
      </c>
      <c r="P617" s="242">
        <f t="shared" si="40"/>
        <v>4552.0320663636367</v>
      </c>
      <c r="Q617">
        <v>4010</v>
      </c>
      <c r="R617" s="190" t="s">
        <v>3464</v>
      </c>
    </row>
    <row r="618" spans="1:18">
      <c r="A618" s="182" t="str">
        <f t="shared" si="37"/>
        <v>CARRETARIO CLARO 4010</v>
      </c>
      <c r="B618" s="208" t="s">
        <v>122</v>
      </c>
      <c r="C618" s="197" t="str">
        <f t="shared" si="38"/>
        <v xml:space="preserve">4010RIO CLARO 5PL2    </v>
      </c>
      <c r="D618" s="268" t="s">
        <v>2945</v>
      </c>
      <c r="E618" s="190">
        <v>4010</v>
      </c>
      <c r="F618" s="191" t="s">
        <v>3199</v>
      </c>
      <c r="G618" s="200">
        <v>44643</v>
      </c>
      <c r="H618" s="204">
        <v>2249.73394272</v>
      </c>
      <c r="I618" s="204">
        <v>0</v>
      </c>
      <c r="J618" s="240">
        <v>12</v>
      </c>
      <c r="K618" s="241">
        <v>184.68</v>
      </c>
      <c r="L618" s="204">
        <v>41.2</v>
      </c>
      <c r="M618" s="244">
        <v>220</v>
      </c>
      <c r="N618" s="243">
        <v>206</v>
      </c>
      <c r="O618" s="269">
        <f t="shared" si="39"/>
        <v>2640.4139427199998</v>
      </c>
      <c r="P618" s="242">
        <f t="shared" si="40"/>
        <v>3000.4703894545451</v>
      </c>
      <c r="Q618">
        <v>4010</v>
      </c>
      <c r="R618" s="190" t="s">
        <v>3551</v>
      </c>
    </row>
    <row r="619" spans="1:18">
      <c r="A619" s="182" t="str">
        <f t="shared" si="37"/>
        <v>CARRETAS.B.DOESTE4010</v>
      </c>
      <c r="B619" s="208" t="s">
        <v>122</v>
      </c>
      <c r="C619" s="197" t="str">
        <f t="shared" si="38"/>
        <v xml:space="preserve">4010S.B.DOESTE5PL2    </v>
      </c>
      <c r="D619" s="268" t="s">
        <v>2945</v>
      </c>
      <c r="E619" s="190">
        <v>4010</v>
      </c>
      <c r="F619" s="191" t="s">
        <v>249</v>
      </c>
      <c r="G619" s="200">
        <v>44643</v>
      </c>
      <c r="H619" s="204">
        <v>2123.1671443200003</v>
      </c>
      <c r="I619" s="204">
        <v>0</v>
      </c>
      <c r="J619" s="240">
        <v>12</v>
      </c>
      <c r="K619" s="241">
        <v>184.68</v>
      </c>
      <c r="L619" s="204">
        <v>34.700000000000003</v>
      </c>
      <c r="M619" s="244">
        <v>182</v>
      </c>
      <c r="N619" s="243">
        <v>173.5</v>
      </c>
      <c r="O619" s="269">
        <f t="shared" si="39"/>
        <v>2481.3471443200001</v>
      </c>
      <c r="P619" s="242">
        <f t="shared" si="40"/>
        <v>2819.7126640000001</v>
      </c>
      <c r="Q619">
        <v>4010</v>
      </c>
      <c r="R619" s="190" t="s">
        <v>3466</v>
      </c>
    </row>
    <row r="620" spans="1:18">
      <c r="A620" s="182" t="str">
        <f t="shared" si="37"/>
        <v>CARRETAS.J.CAMPOS4010</v>
      </c>
      <c r="B620" s="208" t="s">
        <v>122</v>
      </c>
      <c r="C620" s="197" t="str">
        <f t="shared" si="38"/>
        <v xml:space="preserve">4010S.J.CAMPOS5PL2    </v>
      </c>
      <c r="D620" s="268" t="s">
        <v>2945</v>
      </c>
      <c r="E620" s="190">
        <v>4010</v>
      </c>
      <c r="F620" s="191" t="s">
        <v>252</v>
      </c>
      <c r="G620" s="200">
        <v>44643</v>
      </c>
      <c r="H620" s="204">
        <v>1641.6915105599999</v>
      </c>
      <c r="I620" s="204">
        <v>0</v>
      </c>
      <c r="J620" s="240">
        <v>12</v>
      </c>
      <c r="K620" s="241">
        <v>184.68</v>
      </c>
      <c r="L620" s="204">
        <v>23.4</v>
      </c>
      <c r="M620" s="244">
        <v>80</v>
      </c>
      <c r="N620" s="243">
        <v>117</v>
      </c>
      <c r="O620" s="269">
        <f t="shared" si="39"/>
        <v>1943.3715105599999</v>
      </c>
      <c r="P620" s="242">
        <f t="shared" si="40"/>
        <v>2208.3767165454547</v>
      </c>
      <c r="Q620">
        <v>4010</v>
      </c>
      <c r="R620" s="190" t="s">
        <v>3467</v>
      </c>
    </row>
    <row r="621" spans="1:18">
      <c r="A621" s="182" t="str">
        <f t="shared" si="37"/>
        <v>CARRETASALTO     4010</v>
      </c>
      <c r="B621" s="208" t="s">
        <v>122</v>
      </c>
      <c r="C621" s="197" t="str">
        <f t="shared" si="38"/>
        <v xml:space="preserve">4010SALTO     5PL2    </v>
      </c>
      <c r="D621" s="268" t="s">
        <v>2945</v>
      </c>
      <c r="E621" s="190">
        <v>4010</v>
      </c>
      <c r="F621" s="191" t="s">
        <v>3201</v>
      </c>
      <c r="G621" s="200">
        <v>44643</v>
      </c>
      <c r="H621" s="204">
        <v>1835.2064419199999</v>
      </c>
      <c r="I621" s="204">
        <v>0</v>
      </c>
      <c r="J621" s="240">
        <v>12</v>
      </c>
      <c r="K621" s="241">
        <v>184.68</v>
      </c>
      <c r="L621" s="204">
        <v>24</v>
      </c>
      <c r="M621" s="244">
        <v>150</v>
      </c>
      <c r="N621" s="243">
        <v>120</v>
      </c>
      <c r="O621" s="269">
        <f t="shared" si="39"/>
        <v>2139.8864419199999</v>
      </c>
      <c r="P621" s="242">
        <f t="shared" si="40"/>
        <v>2431.6891385454546</v>
      </c>
      <c r="Q621">
        <v>4010</v>
      </c>
      <c r="R621" s="190" t="s">
        <v>3485</v>
      </c>
    </row>
    <row r="622" spans="1:18">
      <c r="A622" s="182" t="str">
        <f t="shared" si="37"/>
        <v>CARRETASAO PAULO 4010</v>
      </c>
      <c r="B622" s="208" t="s">
        <v>122</v>
      </c>
      <c r="C622" s="197" t="str">
        <f t="shared" si="38"/>
        <v xml:space="preserve">4010SAO PAULO 5PL2    </v>
      </c>
      <c r="D622" s="268" t="s">
        <v>2945</v>
      </c>
      <c r="E622" s="190">
        <v>4010</v>
      </c>
      <c r="F622" s="191" t="s">
        <v>3202</v>
      </c>
      <c r="G622" s="200">
        <v>44643</v>
      </c>
      <c r="H622" s="204">
        <v>1641.6915105599999</v>
      </c>
      <c r="I622" s="204">
        <v>0</v>
      </c>
      <c r="J622" s="240">
        <v>12</v>
      </c>
      <c r="K622" s="241">
        <v>184.68</v>
      </c>
      <c r="L622" s="204">
        <v>5.9</v>
      </c>
      <c r="M622" s="244">
        <v>80</v>
      </c>
      <c r="N622" s="243">
        <v>29.5</v>
      </c>
      <c r="O622" s="269">
        <f t="shared" si="39"/>
        <v>1855.8715105599999</v>
      </c>
      <c r="P622" s="242">
        <f t="shared" si="40"/>
        <v>2108.9448983636362</v>
      </c>
      <c r="Q622">
        <v>4010</v>
      </c>
      <c r="R622" s="190" t="s">
        <v>3469</v>
      </c>
    </row>
    <row r="623" spans="1:18">
      <c r="A623" s="182" t="str">
        <f t="shared" si="37"/>
        <v>CARRETASOROCABA  4010</v>
      </c>
      <c r="B623" s="208" t="s">
        <v>122</v>
      </c>
      <c r="C623" s="197" t="str">
        <f t="shared" si="38"/>
        <v xml:space="preserve">4010SOROCABA  5PL2    </v>
      </c>
      <c r="D623" s="268" t="s">
        <v>2945</v>
      </c>
      <c r="E623" s="190">
        <v>4010</v>
      </c>
      <c r="F623" s="191" t="s">
        <v>3203</v>
      </c>
      <c r="G623" s="200">
        <v>44643</v>
      </c>
      <c r="H623" s="204">
        <v>1974.5998084800001</v>
      </c>
      <c r="I623" s="204">
        <v>0</v>
      </c>
      <c r="J623" s="240">
        <v>12</v>
      </c>
      <c r="K623" s="241">
        <v>184.68</v>
      </c>
      <c r="L623" s="204">
        <v>26.9</v>
      </c>
      <c r="M623" s="244">
        <v>160</v>
      </c>
      <c r="N623" s="243">
        <v>134.5</v>
      </c>
      <c r="O623" s="269">
        <f t="shared" si="39"/>
        <v>2293.7798084800002</v>
      </c>
      <c r="P623" s="242">
        <f t="shared" si="40"/>
        <v>2606.5679641818183</v>
      </c>
      <c r="Q623">
        <v>4010</v>
      </c>
      <c r="R623" s="190" t="s">
        <v>3486</v>
      </c>
    </row>
    <row r="624" spans="1:18">
      <c r="A624" s="182" t="str">
        <f t="shared" si="37"/>
        <v>CARRETASUMARE    4010</v>
      </c>
      <c r="B624" s="208" t="s">
        <v>122</v>
      </c>
      <c r="C624" s="197" t="str">
        <f t="shared" si="38"/>
        <v xml:space="preserve">4010SUMARE    5PL2    </v>
      </c>
      <c r="D624" s="268" t="s">
        <v>2945</v>
      </c>
      <c r="E624" s="190">
        <v>4010</v>
      </c>
      <c r="F624" s="191" t="s">
        <v>3204</v>
      </c>
      <c r="G624" s="200">
        <v>44643</v>
      </c>
      <c r="H624" s="204">
        <v>1974.5949545279998</v>
      </c>
      <c r="I624" s="204">
        <v>0</v>
      </c>
      <c r="J624" s="240">
        <v>12</v>
      </c>
      <c r="K624" s="241">
        <v>184.68</v>
      </c>
      <c r="L624" s="204">
        <v>26.1</v>
      </c>
      <c r="M624" s="244">
        <v>162</v>
      </c>
      <c r="N624" s="243">
        <v>130.5</v>
      </c>
      <c r="O624" s="269">
        <f t="shared" si="39"/>
        <v>2289.7749545279999</v>
      </c>
      <c r="P624" s="242">
        <f t="shared" si="40"/>
        <v>2602.0169937818182</v>
      </c>
      <c r="Q624">
        <v>4010</v>
      </c>
      <c r="R624" s="190" t="s">
        <v>3487</v>
      </c>
    </row>
    <row r="625" spans="1:18">
      <c r="A625" s="182" t="str">
        <f t="shared" si="37"/>
        <v>CARRETATAQUARITINGA4010</v>
      </c>
      <c r="B625" s="208" t="s">
        <v>122</v>
      </c>
      <c r="C625" s="197" t="str">
        <f t="shared" si="38"/>
        <v xml:space="preserve">4010TAQUARITINGA5PL2    </v>
      </c>
      <c r="D625" s="268" t="s">
        <v>2945</v>
      </c>
      <c r="E625" s="190">
        <v>4010</v>
      </c>
      <c r="F625" s="191" t="s">
        <v>2943</v>
      </c>
      <c r="G625" s="200">
        <v>44643</v>
      </c>
      <c r="H625" s="204">
        <v>3708.9411278399998</v>
      </c>
      <c r="I625" s="204">
        <v>0</v>
      </c>
      <c r="J625" s="240">
        <v>12</v>
      </c>
      <c r="K625" s="241">
        <v>184.68</v>
      </c>
      <c r="L625" s="204">
        <v>71.67</v>
      </c>
      <c r="M625" s="244">
        <v>386</v>
      </c>
      <c r="N625" s="243">
        <v>358.35</v>
      </c>
      <c r="O625" s="269">
        <f t="shared" si="39"/>
        <v>4251.97112784</v>
      </c>
      <c r="P625" s="242">
        <f t="shared" si="40"/>
        <v>4831.7853725454543</v>
      </c>
      <c r="Q625">
        <v>4010</v>
      </c>
      <c r="R625" s="190" t="s">
        <v>3472</v>
      </c>
    </row>
    <row r="626" spans="1:18">
      <c r="A626" s="182" t="str">
        <f t="shared" si="37"/>
        <v>CARRETATATUI     4010</v>
      </c>
      <c r="B626" s="208" t="s">
        <v>122</v>
      </c>
      <c r="C626" s="197" t="str">
        <f t="shared" si="38"/>
        <v xml:space="preserve">4010TATUI     5PL2    </v>
      </c>
      <c r="D626" s="268" t="s">
        <v>2945</v>
      </c>
      <c r="E626" s="190">
        <v>4010</v>
      </c>
      <c r="F626" s="191" t="s">
        <v>3205</v>
      </c>
      <c r="G626" s="200">
        <v>44643</v>
      </c>
      <c r="H626" s="204">
        <v>2147.4733089599999</v>
      </c>
      <c r="I626" s="204">
        <v>0</v>
      </c>
      <c r="J626" s="240">
        <v>12</v>
      </c>
      <c r="K626" s="241">
        <v>184.68</v>
      </c>
      <c r="L626" s="204">
        <v>30.1</v>
      </c>
      <c r="M626" s="244">
        <v>210</v>
      </c>
      <c r="N626" s="243">
        <v>150.5</v>
      </c>
      <c r="O626" s="269">
        <f t="shared" si="39"/>
        <v>2482.6533089599998</v>
      </c>
      <c r="P626" s="242">
        <f t="shared" si="40"/>
        <v>2821.1969419999996</v>
      </c>
      <c r="Q626">
        <v>4010</v>
      </c>
      <c r="R626" s="190" t="s">
        <v>3473</v>
      </c>
    </row>
    <row r="627" spans="1:18">
      <c r="A627" s="182" t="str">
        <f t="shared" si="37"/>
        <v>CARRETATAUBATE   4010</v>
      </c>
      <c r="B627" s="208" t="s">
        <v>122</v>
      </c>
      <c r="C627" s="197" t="str">
        <f t="shared" si="38"/>
        <v xml:space="preserve">4010TAUBATE   5PL2    </v>
      </c>
      <c r="D627" s="268" t="s">
        <v>2945</v>
      </c>
      <c r="E627" s="190">
        <v>4010</v>
      </c>
      <c r="F627" s="191" t="s">
        <v>3206</v>
      </c>
      <c r="G627" s="200">
        <v>44643</v>
      </c>
      <c r="H627" s="204">
        <v>1835.2064419199999</v>
      </c>
      <c r="I627" s="204">
        <v>0</v>
      </c>
      <c r="J627" s="240">
        <v>12</v>
      </c>
      <c r="K627" s="241">
        <v>184.68</v>
      </c>
      <c r="L627" s="204">
        <v>27.6</v>
      </c>
      <c r="M627" s="244">
        <v>120</v>
      </c>
      <c r="N627" s="243">
        <v>138</v>
      </c>
      <c r="O627" s="269">
        <f t="shared" si="39"/>
        <v>2157.8864419199999</v>
      </c>
      <c r="P627" s="242">
        <f t="shared" si="40"/>
        <v>2452.1436840000001</v>
      </c>
      <c r="Q627">
        <v>4010</v>
      </c>
      <c r="R627" s="190" t="s">
        <v>3474</v>
      </c>
    </row>
    <row r="628" spans="1:18">
      <c r="A628" s="182" t="str">
        <f t="shared" si="37"/>
        <v>CARRETATREMEMBE  4010</v>
      </c>
      <c r="B628" s="208" t="s">
        <v>122</v>
      </c>
      <c r="C628" s="197" t="str">
        <f t="shared" si="38"/>
        <v xml:space="preserve">4010TREMEMBE  5PL2    </v>
      </c>
      <c r="D628" s="268" t="s">
        <v>2945</v>
      </c>
      <c r="E628" s="190">
        <v>4010</v>
      </c>
      <c r="F628" s="191" t="s">
        <v>3207</v>
      </c>
      <c r="G628" s="200">
        <v>44643</v>
      </c>
      <c r="H628" s="204">
        <v>1835.2064419199999</v>
      </c>
      <c r="I628" s="204">
        <v>0</v>
      </c>
      <c r="J628" s="240">
        <v>12</v>
      </c>
      <c r="K628" s="241">
        <v>184.68</v>
      </c>
      <c r="L628" s="204">
        <v>27.6</v>
      </c>
      <c r="M628" s="244">
        <v>130</v>
      </c>
      <c r="N628" s="243">
        <v>138</v>
      </c>
      <c r="O628" s="269">
        <f t="shared" si="39"/>
        <v>2157.8864419199999</v>
      </c>
      <c r="P628" s="242">
        <f t="shared" si="40"/>
        <v>2452.1436840000001</v>
      </c>
      <c r="Q628">
        <v>4010</v>
      </c>
      <c r="R628" s="190" t="s">
        <v>3488</v>
      </c>
    </row>
    <row r="629" spans="1:18">
      <c r="A629" s="182" t="str">
        <f t="shared" si="37"/>
        <v>CARRETAUBERLANDIA4010</v>
      </c>
      <c r="B629" s="208" t="s">
        <v>122</v>
      </c>
      <c r="C629" s="197" t="str">
        <f t="shared" si="38"/>
        <v xml:space="preserve">4010UBERLANDIA5PL2    </v>
      </c>
      <c r="D629" s="268" t="s">
        <v>2945</v>
      </c>
      <c r="E629" s="190">
        <v>4010</v>
      </c>
      <c r="F629" s="191" t="s">
        <v>33</v>
      </c>
      <c r="G629" s="200">
        <v>44643</v>
      </c>
      <c r="H629" s="204">
        <v>4674.4043155199997</v>
      </c>
      <c r="I629" s="204">
        <v>0</v>
      </c>
      <c r="J629" s="240">
        <v>12</v>
      </c>
      <c r="K629" s="241">
        <v>184.68</v>
      </c>
      <c r="L629" s="204">
        <v>104.33</v>
      </c>
      <c r="M629" s="244">
        <v>640</v>
      </c>
      <c r="N629" s="243">
        <v>521.65</v>
      </c>
      <c r="O629" s="269">
        <f t="shared" si="39"/>
        <v>5380.7343155199997</v>
      </c>
      <c r="P629" s="242">
        <f t="shared" si="40"/>
        <v>6114.4708130909085</v>
      </c>
      <c r="Q629">
        <v>4010</v>
      </c>
      <c r="R629" s="190" t="s">
        <v>3478</v>
      </c>
    </row>
    <row r="630" spans="1:18">
      <c r="A630" s="182" t="str">
        <f t="shared" si="37"/>
        <v>CARRETAVALINHOS  4010</v>
      </c>
      <c r="B630" s="208" t="s">
        <v>122</v>
      </c>
      <c r="C630" s="197" t="str">
        <f t="shared" si="38"/>
        <v xml:space="preserve">4010VALINHOS  5PL2    </v>
      </c>
      <c r="D630" s="268" t="s">
        <v>2945</v>
      </c>
      <c r="E630" s="190">
        <v>4010</v>
      </c>
      <c r="F630" s="191" t="s">
        <v>2794</v>
      </c>
      <c r="G630" s="200">
        <v>44643</v>
      </c>
      <c r="H630" s="204">
        <v>1835.2064419199999</v>
      </c>
      <c r="I630" s="204">
        <v>0</v>
      </c>
      <c r="J630" s="240">
        <v>12</v>
      </c>
      <c r="K630" s="241">
        <v>184.68</v>
      </c>
      <c r="L630" s="204">
        <v>26.1</v>
      </c>
      <c r="M630" s="244">
        <v>140</v>
      </c>
      <c r="N630" s="243">
        <v>130.5</v>
      </c>
      <c r="O630" s="269">
        <f t="shared" si="39"/>
        <v>2150.3864419199999</v>
      </c>
      <c r="P630" s="242">
        <f t="shared" si="40"/>
        <v>2443.6209567272726</v>
      </c>
      <c r="Q630">
        <v>4010</v>
      </c>
      <c r="R630" s="190" t="s">
        <v>3479</v>
      </c>
    </row>
    <row r="631" spans="1:18">
      <c r="A631" s="182" t="str">
        <f t="shared" si="37"/>
        <v>CARRETAVESPASIANO4010</v>
      </c>
      <c r="B631" s="208" t="s">
        <v>122</v>
      </c>
      <c r="C631" s="197" t="str">
        <f t="shared" si="38"/>
        <v xml:space="preserve">4010VESPASIANO5PL2    </v>
      </c>
      <c r="D631" s="268" t="s">
        <v>2945</v>
      </c>
      <c r="E631" s="190">
        <v>4010</v>
      </c>
      <c r="F631" s="191" t="s">
        <v>273</v>
      </c>
      <c r="G631" s="200">
        <v>44643</v>
      </c>
      <c r="H631" s="204">
        <v>5735.5995715199997</v>
      </c>
      <c r="I631" s="204">
        <v>0</v>
      </c>
      <c r="J631" s="240">
        <v>12</v>
      </c>
      <c r="K631" s="241">
        <v>184.68</v>
      </c>
      <c r="L631" s="204">
        <v>25.7</v>
      </c>
      <c r="M631" s="244">
        <v>650</v>
      </c>
      <c r="N631" s="243">
        <v>128.5</v>
      </c>
      <c r="O631" s="269">
        <f t="shared" si="39"/>
        <v>6048.77957152</v>
      </c>
      <c r="P631" s="242">
        <f t="shared" si="40"/>
        <v>6873.6131494545452</v>
      </c>
      <c r="Q631">
        <v>4010</v>
      </c>
      <c r="R631" s="190" t="s">
        <v>3480</v>
      </c>
    </row>
    <row r="632" spans="1:18">
      <c r="A632" s="182" t="str">
        <f t="shared" si="37"/>
        <v>CARRETACAMACARI  4010</v>
      </c>
      <c r="B632" s="208" t="s">
        <v>122</v>
      </c>
      <c r="C632" s="197" t="str">
        <f t="shared" si="38"/>
        <v xml:space="preserve">4010CAMACARI  5PL2BT  </v>
      </c>
      <c r="D632" s="268" t="s">
        <v>2951</v>
      </c>
      <c r="E632" s="190">
        <v>4010</v>
      </c>
      <c r="F632" s="191" t="s">
        <v>3245</v>
      </c>
      <c r="G632" s="200">
        <v>44643</v>
      </c>
      <c r="H632" s="204">
        <v>18539.399999999998</v>
      </c>
      <c r="I632" s="204">
        <v>0.08</v>
      </c>
      <c r="J632" s="240">
        <v>7</v>
      </c>
      <c r="K632" s="241">
        <v>140</v>
      </c>
      <c r="L632" s="204">
        <v>146.4</v>
      </c>
      <c r="M632" s="244">
        <v>2126</v>
      </c>
      <c r="N632" s="243">
        <v>585.6</v>
      </c>
      <c r="O632" s="269">
        <f t="shared" si="39"/>
        <v>19265.079999999998</v>
      </c>
      <c r="P632" s="242">
        <f t="shared" si="40"/>
        <v>20715.139784946237</v>
      </c>
      <c r="Q632">
        <v>4010</v>
      </c>
      <c r="R632" s="190" t="s">
        <v>3554</v>
      </c>
    </row>
    <row r="633" spans="1:18">
      <c r="A633" s="182" t="str">
        <f t="shared" si="37"/>
        <v>CARRETACAMACARI  4010</v>
      </c>
      <c r="B633" s="208" t="s">
        <v>122</v>
      </c>
      <c r="C633" s="197" t="str">
        <f t="shared" si="38"/>
        <v>4010CAMACARI  5PL2SUZA</v>
      </c>
      <c r="D633" s="268" t="s">
        <v>764</v>
      </c>
      <c r="E633" s="190">
        <v>4010</v>
      </c>
      <c r="F633" s="191" t="s">
        <v>3245</v>
      </c>
      <c r="G633" s="200">
        <v>44643</v>
      </c>
      <c r="H633" s="204">
        <v>21782.1096</v>
      </c>
      <c r="I633" s="204">
        <v>0</v>
      </c>
      <c r="J633" s="240">
        <v>7</v>
      </c>
      <c r="K633" s="241">
        <v>140</v>
      </c>
      <c r="L633" s="204">
        <v>93.1</v>
      </c>
      <c r="M633" s="244">
        <v>2126</v>
      </c>
      <c r="N633" s="243">
        <v>465.5</v>
      </c>
      <c r="O633" s="269">
        <f t="shared" si="39"/>
        <v>22387.6096</v>
      </c>
      <c r="P633" s="242">
        <f t="shared" si="40"/>
        <v>24072.698494623659</v>
      </c>
      <c r="Q633">
        <v>4010</v>
      </c>
      <c r="R633" s="190" t="s">
        <v>3554</v>
      </c>
    </row>
    <row r="634" spans="1:18">
      <c r="A634" s="182" t="str">
        <f t="shared" si="37"/>
        <v>CARRETACOSMOPOLIS4010</v>
      </c>
      <c r="B634" s="208" t="s">
        <v>122</v>
      </c>
      <c r="C634" s="197" t="str">
        <f t="shared" si="38"/>
        <v xml:space="preserve">4010COSMOPOLIS5PL2BT  </v>
      </c>
      <c r="D634" s="268" t="s">
        <v>2951</v>
      </c>
      <c r="E634" s="190">
        <v>4010</v>
      </c>
      <c r="F634" s="191" t="s">
        <v>106</v>
      </c>
      <c r="G634" s="200">
        <v>44643</v>
      </c>
      <c r="H634" s="204">
        <v>2245.5820159999998</v>
      </c>
      <c r="I634" s="204">
        <v>0.08</v>
      </c>
      <c r="J634" s="240">
        <v>12</v>
      </c>
      <c r="K634" s="241">
        <v>330</v>
      </c>
      <c r="L634" s="204">
        <v>86.92</v>
      </c>
      <c r="M634" s="244">
        <v>245</v>
      </c>
      <c r="N634" s="243">
        <v>347.68</v>
      </c>
      <c r="O634" s="269">
        <f t="shared" si="39"/>
        <v>2923.3420159999996</v>
      </c>
      <c r="P634" s="242">
        <f t="shared" si="40"/>
        <v>3321.9795636363633</v>
      </c>
      <c r="Q634">
        <v>4010</v>
      </c>
      <c r="R634" s="190" t="s">
        <v>3418</v>
      </c>
    </row>
    <row r="635" spans="1:18">
      <c r="A635" s="182" t="str">
        <f t="shared" si="37"/>
        <v>CARRETAGUARUJA   4010</v>
      </c>
      <c r="B635" s="208" t="s">
        <v>122</v>
      </c>
      <c r="C635" s="197" t="str">
        <f t="shared" si="38"/>
        <v xml:space="preserve">4010GUARUJA   5PL2BT  </v>
      </c>
      <c r="D635" s="268" t="s">
        <v>2951</v>
      </c>
      <c r="E635" s="190">
        <v>4010</v>
      </c>
      <c r="F635" s="191" t="s">
        <v>3175</v>
      </c>
      <c r="G635" s="200">
        <v>44643</v>
      </c>
      <c r="H635" s="204">
        <v>1522.3544039999999</v>
      </c>
      <c r="I635" s="204">
        <v>0.08</v>
      </c>
      <c r="J635" s="240">
        <v>12</v>
      </c>
      <c r="K635" s="241">
        <v>140</v>
      </c>
      <c r="L635" s="204">
        <v>48.12</v>
      </c>
      <c r="M635" s="244">
        <v>110</v>
      </c>
      <c r="N635" s="243">
        <v>192.48</v>
      </c>
      <c r="O635" s="269">
        <f t="shared" si="39"/>
        <v>1854.9144039999999</v>
      </c>
      <c r="P635" s="242">
        <f t="shared" si="40"/>
        <v>2107.8572772727271</v>
      </c>
      <c r="Q635">
        <v>4010</v>
      </c>
      <c r="R635" s="190" t="s">
        <v>3442</v>
      </c>
    </row>
    <row r="636" spans="1:18">
      <c r="A636" s="182" t="str">
        <f t="shared" si="37"/>
        <v>CARRETAPAULINIA  4010</v>
      </c>
      <c r="B636" s="208" t="s">
        <v>122</v>
      </c>
      <c r="C636" s="197" t="str">
        <f t="shared" si="38"/>
        <v xml:space="preserve">4010PAULINIA  5PL2BT  </v>
      </c>
      <c r="D636" s="268" t="s">
        <v>2951</v>
      </c>
      <c r="E636" s="190">
        <v>4010</v>
      </c>
      <c r="F636" s="191" t="s">
        <v>3197</v>
      </c>
      <c r="G636" s="200">
        <v>44643</v>
      </c>
      <c r="H636" s="204">
        <v>2245.5820159999998</v>
      </c>
      <c r="I636" s="204">
        <v>0.08</v>
      </c>
      <c r="J636" s="240">
        <v>12</v>
      </c>
      <c r="K636" s="241">
        <v>140</v>
      </c>
      <c r="L636" s="204">
        <v>55.54</v>
      </c>
      <c r="M636" s="244">
        <v>214</v>
      </c>
      <c r="N636" s="243">
        <v>222.16</v>
      </c>
      <c r="O636" s="269">
        <f t="shared" si="39"/>
        <v>2607.8220159999996</v>
      </c>
      <c r="P636" s="242">
        <f t="shared" si="40"/>
        <v>2963.4341090909088</v>
      </c>
      <c r="Q636">
        <v>4010</v>
      </c>
      <c r="R636" s="190" t="s">
        <v>3461</v>
      </c>
    </row>
    <row r="637" spans="1:18">
      <c r="A637" s="182" t="str">
        <f t="shared" si="37"/>
        <v>CARRETAPONTA GROS4010</v>
      </c>
      <c r="B637" s="208" t="s">
        <v>122</v>
      </c>
      <c r="C637" s="197" t="str">
        <f t="shared" si="38"/>
        <v xml:space="preserve">4010PONTA GROS5PL2BT  </v>
      </c>
      <c r="D637" s="268" t="s">
        <v>2951</v>
      </c>
      <c r="E637" s="190">
        <v>4010</v>
      </c>
      <c r="F637" s="191" t="s">
        <v>234</v>
      </c>
      <c r="G637" s="200">
        <v>44643</v>
      </c>
      <c r="H637" s="204">
        <v>5719.2945624799995</v>
      </c>
      <c r="I637" s="204">
        <v>0.08</v>
      </c>
      <c r="J637" s="240">
        <v>12</v>
      </c>
      <c r="K637" s="241">
        <v>140</v>
      </c>
      <c r="L637" s="204">
        <v>101.92960000000001</v>
      </c>
      <c r="M637" s="244">
        <v>645</v>
      </c>
      <c r="N637" s="243">
        <v>407.71840000000003</v>
      </c>
      <c r="O637" s="269">
        <f t="shared" si="39"/>
        <v>6267.0929624799992</v>
      </c>
      <c r="P637" s="242">
        <f t="shared" si="40"/>
        <v>7121.6965482727264</v>
      </c>
      <c r="Q637">
        <v>4010</v>
      </c>
      <c r="R637" s="190" t="s">
        <v>3530</v>
      </c>
    </row>
    <row r="638" spans="1:18">
      <c r="A638" s="182" t="str">
        <f t="shared" si="37"/>
        <v>CARRETASALTO     4010</v>
      </c>
      <c r="B638" s="208" t="s">
        <v>122</v>
      </c>
      <c r="C638" s="197" t="str">
        <f t="shared" si="38"/>
        <v xml:space="preserve">4010SALTO     5PL2BT  </v>
      </c>
      <c r="D638" s="268" t="s">
        <v>2951</v>
      </c>
      <c r="E638" s="190">
        <v>4010</v>
      </c>
      <c r="F638" s="191" t="s">
        <v>3201</v>
      </c>
      <c r="G638" s="200">
        <v>44643</v>
      </c>
      <c r="H638" s="204">
        <v>2245.5820159999998</v>
      </c>
      <c r="I638" s="204">
        <v>0.08</v>
      </c>
      <c r="J638" s="240">
        <v>12</v>
      </c>
      <c r="K638" s="241">
        <v>140</v>
      </c>
      <c r="L638" s="204">
        <v>34.56</v>
      </c>
      <c r="M638" s="244">
        <v>210</v>
      </c>
      <c r="N638" s="243">
        <v>138.24</v>
      </c>
      <c r="O638" s="269">
        <f t="shared" si="39"/>
        <v>2523.902016</v>
      </c>
      <c r="P638" s="242">
        <f t="shared" si="40"/>
        <v>2868.0704727272728</v>
      </c>
      <c r="Q638">
        <v>4010</v>
      </c>
      <c r="R638" s="190" t="s">
        <v>3485</v>
      </c>
    </row>
    <row r="639" spans="1:18">
      <c r="A639" s="182" t="str">
        <f t="shared" si="37"/>
        <v>CARRETAESTEIO    4010</v>
      </c>
      <c r="B639" s="208" t="s">
        <v>122</v>
      </c>
      <c r="C639" s="197" t="str">
        <f t="shared" si="38"/>
        <v>4010ESTEIO    5PL2ENDR</v>
      </c>
      <c r="D639" s="268" t="s">
        <v>951</v>
      </c>
      <c r="E639" s="190">
        <v>4010</v>
      </c>
      <c r="F639" s="191" t="s">
        <v>3172</v>
      </c>
      <c r="G639" s="200">
        <v>44643</v>
      </c>
      <c r="H639" s="204">
        <v>7865.2</v>
      </c>
      <c r="I639" s="204">
        <v>0</v>
      </c>
      <c r="J639" s="240">
        <v>0</v>
      </c>
      <c r="K639" s="241">
        <v>0</v>
      </c>
      <c r="L639" s="204">
        <v>0</v>
      </c>
      <c r="M639" s="244">
        <v>1237</v>
      </c>
      <c r="N639" s="243">
        <v>0</v>
      </c>
      <c r="O639" s="269">
        <f t="shared" si="39"/>
        <v>7865.2</v>
      </c>
      <c r="P639" s="242">
        <f t="shared" si="40"/>
        <v>7865.2</v>
      </c>
      <c r="Q639">
        <v>4010</v>
      </c>
      <c r="R639" s="190" t="s">
        <v>3425</v>
      </c>
    </row>
    <row r="640" spans="1:18">
      <c r="A640" s="182" t="str">
        <f t="shared" si="37"/>
        <v>CARRETATRIUNFO   4010</v>
      </c>
      <c r="B640" s="208" t="s">
        <v>122</v>
      </c>
      <c r="C640" s="197" t="str">
        <f t="shared" si="38"/>
        <v>4010TRIUNFO   5PL2ENDR</v>
      </c>
      <c r="D640" s="268" t="s">
        <v>951</v>
      </c>
      <c r="E640" s="190">
        <v>4010</v>
      </c>
      <c r="F640" s="191" t="s">
        <v>3239</v>
      </c>
      <c r="G640" s="200">
        <v>44643</v>
      </c>
      <c r="H640" s="204">
        <v>7865.2</v>
      </c>
      <c r="I640" s="204">
        <v>0</v>
      </c>
      <c r="J640" s="240">
        <v>0</v>
      </c>
      <c r="K640" s="241">
        <v>0</v>
      </c>
      <c r="L640" s="204">
        <v>0</v>
      </c>
      <c r="M640" s="244">
        <v>1260</v>
      </c>
      <c r="N640" s="243">
        <v>0</v>
      </c>
      <c r="O640" s="269">
        <f t="shared" si="39"/>
        <v>7865.2</v>
      </c>
      <c r="P640" s="242">
        <f t="shared" si="40"/>
        <v>7865.2</v>
      </c>
      <c r="Q640">
        <v>4010</v>
      </c>
      <c r="R640" s="190" t="s">
        <v>3508</v>
      </c>
    </row>
    <row r="641" spans="1:18">
      <c r="A641" s="182" t="str">
        <f t="shared" si="37"/>
        <v>CARRETAJACAREI   4010</v>
      </c>
      <c r="B641" s="208" t="s">
        <v>122</v>
      </c>
      <c r="C641" s="197" t="str">
        <f t="shared" si="38"/>
        <v>4010JACAREI   5PL2SUZA</v>
      </c>
      <c r="D641" s="268" t="s">
        <v>764</v>
      </c>
      <c r="E641" s="190">
        <v>4010</v>
      </c>
      <c r="F641" s="191" t="s">
        <v>3181</v>
      </c>
      <c r="G641" s="200">
        <v>44643</v>
      </c>
      <c r="H641" s="204">
        <v>1286.2972799999998</v>
      </c>
      <c r="I641" s="204">
        <v>0</v>
      </c>
      <c r="J641" s="240">
        <v>12</v>
      </c>
      <c r="K641" s="241">
        <v>0</v>
      </c>
      <c r="L641" s="204">
        <v>13.1</v>
      </c>
      <c r="M641" s="244">
        <v>54</v>
      </c>
      <c r="N641" s="243">
        <v>65.5</v>
      </c>
      <c r="O641" s="269">
        <f t="shared" si="39"/>
        <v>1351.7972799999998</v>
      </c>
      <c r="P641" s="242">
        <f t="shared" si="40"/>
        <v>1536.1332727272725</v>
      </c>
      <c r="Q641">
        <v>4010</v>
      </c>
      <c r="R641" s="190" t="s">
        <v>3435</v>
      </c>
    </row>
    <row r="642" spans="1:18">
      <c r="A642" s="182" t="str">
        <f t="shared" si="37"/>
        <v>CARRETAJANDAIA SUL4010</v>
      </c>
      <c r="B642" s="208" t="s">
        <v>122</v>
      </c>
      <c r="C642" s="197" t="str">
        <f t="shared" si="38"/>
        <v>4010JANDAIA SUL5PL2SUZA</v>
      </c>
      <c r="D642" s="268" t="s">
        <v>764</v>
      </c>
      <c r="E642" s="190">
        <v>4010</v>
      </c>
      <c r="F642" s="191" t="s">
        <v>3265</v>
      </c>
      <c r="G642" s="200">
        <v>44643</v>
      </c>
      <c r="H642" s="204">
        <v>5835.1694079999997</v>
      </c>
      <c r="I642" s="204">
        <v>0</v>
      </c>
      <c r="J642" s="240">
        <v>12</v>
      </c>
      <c r="K642" s="241">
        <v>0</v>
      </c>
      <c r="L642" s="204">
        <v>113</v>
      </c>
      <c r="M642" s="244">
        <v>669</v>
      </c>
      <c r="N642" s="243">
        <v>565</v>
      </c>
      <c r="O642" s="269">
        <f t="shared" si="39"/>
        <v>6400.1694079999997</v>
      </c>
      <c r="P642" s="242">
        <f t="shared" si="40"/>
        <v>7272.9197818181819</v>
      </c>
      <c r="Q642">
        <v>4010</v>
      </c>
      <c r="R642" s="190" t="s">
        <v>3558</v>
      </c>
    </row>
    <row r="643" spans="1:18">
      <c r="A643" s="182" t="str">
        <f t="shared" ref="A643:A679" si="41">B643&amp;F643&amp;E643</f>
        <v>BAÚJANDAIA SUL4010</v>
      </c>
      <c r="B643" s="208" t="s">
        <v>121</v>
      </c>
      <c r="C643" s="197" t="str">
        <f t="shared" ref="C643:C679" si="42">E643&amp;F643&amp;D643</f>
        <v>4010JANDAIA SUL5PL1SUZA</v>
      </c>
      <c r="D643" s="268" t="s">
        <v>841</v>
      </c>
      <c r="E643" s="190">
        <v>4010</v>
      </c>
      <c r="F643" s="191" t="s">
        <v>3265</v>
      </c>
      <c r="G643" s="200">
        <v>44643</v>
      </c>
      <c r="H643" s="204">
        <v>3501.1038919999996</v>
      </c>
      <c r="I643" s="204">
        <v>0</v>
      </c>
      <c r="J643" s="240">
        <v>12</v>
      </c>
      <c r="K643" s="241">
        <v>0</v>
      </c>
      <c r="L643" s="204">
        <v>113</v>
      </c>
      <c r="M643" s="244">
        <v>669</v>
      </c>
      <c r="N643" s="243">
        <v>339</v>
      </c>
      <c r="O643" s="269">
        <f t="shared" ref="O643:O679" si="43">N643+K643+H643+I643</f>
        <v>3840.1038919999996</v>
      </c>
      <c r="P643" s="242">
        <f t="shared" ref="P643:P679" si="44">O643/(1-J643/100)</f>
        <v>4363.754422727272</v>
      </c>
      <c r="Q643">
        <v>4010</v>
      </c>
      <c r="R643" s="190" t="s">
        <v>3558</v>
      </c>
    </row>
    <row r="644" spans="1:18">
      <c r="A644" s="182" t="str">
        <f t="shared" si="41"/>
        <v>BAÚJANDAIA SUL4010</v>
      </c>
      <c r="B644" s="208" t="s">
        <v>121</v>
      </c>
      <c r="C644" s="197" t="str">
        <f t="shared" si="42"/>
        <v>4010JANDAIA SUL5PL1ENDRES</v>
      </c>
      <c r="D644" s="268" t="s">
        <v>3161</v>
      </c>
      <c r="E644" s="190">
        <v>4010</v>
      </c>
      <c r="F644" s="191" t="s">
        <v>3265</v>
      </c>
      <c r="G644" s="200">
        <v>44643</v>
      </c>
      <c r="H644" s="204">
        <v>4269.6799999999994</v>
      </c>
      <c r="I644" s="204">
        <v>0</v>
      </c>
      <c r="J644" s="240">
        <v>12</v>
      </c>
      <c r="K644" s="241">
        <v>0</v>
      </c>
      <c r="L644" s="204">
        <v>0</v>
      </c>
      <c r="M644" s="244">
        <v>669</v>
      </c>
      <c r="N644" s="243">
        <v>0</v>
      </c>
      <c r="O644" s="269">
        <f t="shared" si="43"/>
        <v>4269.6799999999994</v>
      </c>
      <c r="P644" s="242">
        <f t="shared" si="44"/>
        <v>4851.9090909090901</v>
      </c>
      <c r="Q644">
        <v>4010</v>
      </c>
      <c r="R644" s="190" t="s">
        <v>3558</v>
      </c>
    </row>
    <row r="645" spans="1:18">
      <c r="A645" s="182" t="str">
        <f t="shared" si="41"/>
        <v>CARRETAJANDAIA SUL4010</v>
      </c>
      <c r="B645" s="208" t="s">
        <v>122</v>
      </c>
      <c r="C645" s="197" t="str">
        <f t="shared" si="42"/>
        <v>4010JANDAIA SUL5PL2ENDRES</v>
      </c>
      <c r="D645" s="268" t="s">
        <v>3163</v>
      </c>
      <c r="E645" s="190">
        <v>4010</v>
      </c>
      <c r="F645" s="191" t="s">
        <v>3265</v>
      </c>
      <c r="G645" s="200">
        <v>44643</v>
      </c>
      <c r="H645" s="204">
        <v>5730.36</v>
      </c>
      <c r="I645" s="204">
        <v>0</v>
      </c>
      <c r="J645" s="240">
        <v>12</v>
      </c>
      <c r="K645" s="241">
        <v>0</v>
      </c>
      <c r="L645" s="204">
        <v>0</v>
      </c>
      <c r="M645" s="244">
        <v>669</v>
      </c>
      <c r="N645" s="243">
        <v>0</v>
      </c>
      <c r="O645" s="269">
        <f t="shared" si="43"/>
        <v>5730.36</v>
      </c>
      <c r="P645" s="242">
        <f t="shared" si="44"/>
        <v>6511.772727272727</v>
      </c>
      <c r="Q645">
        <v>4010</v>
      </c>
      <c r="R645" s="190" t="s">
        <v>3558</v>
      </c>
    </row>
    <row r="646" spans="1:18">
      <c r="A646" s="182" t="str">
        <f t="shared" si="41"/>
        <v>CARRETAJARINU    4010</v>
      </c>
      <c r="B646" s="208" t="s">
        <v>122</v>
      </c>
      <c r="C646" s="197" t="str">
        <f t="shared" si="42"/>
        <v>4010JARINU    5PL2SUZA</v>
      </c>
      <c r="D646" s="268" t="s">
        <v>764</v>
      </c>
      <c r="E646" s="190">
        <v>4010</v>
      </c>
      <c r="F646" s="191" t="s">
        <v>3184</v>
      </c>
      <c r="G646" s="200">
        <v>44643</v>
      </c>
      <c r="H646" s="204">
        <v>1607.8715999999999</v>
      </c>
      <c r="I646" s="204">
        <v>0</v>
      </c>
      <c r="J646" s="240">
        <v>12</v>
      </c>
      <c r="K646" s="241">
        <v>175</v>
      </c>
      <c r="L646" s="204">
        <v>11.2</v>
      </c>
      <c r="M646" s="244">
        <v>120</v>
      </c>
      <c r="N646" s="243">
        <v>56</v>
      </c>
      <c r="O646" s="269">
        <f t="shared" si="43"/>
        <v>1838.8715999999999</v>
      </c>
      <c r="P646" s="242">
        <f t="shared" si="44"/>
        <v>2089.6268181818182</v>
      </c>
      <c r="Q646">
        <v>4010</v>
      </c>
      <c r="R646" s="190" t="s">
        <v>3439</v>
      </c>
    </row>
    <row r="647" spans="1:18">
      <c r="A647" s="182" t="str">
        <f t="shared" si="41"/>
        <v>CARRETAMOGI GUACU4010</v>
      </c>
      <c r="B647" s="208" t="s">
        <v>122</v>
      </c>
      <c r="C647" s="197" t="str">
        <f t="shared" si="42"/>
        <v>4010MOGI GUACU5PL2SUZA</v>
      </c>
      <c r="D647" s="268" t="s">
        <v>764</v>
      </c>
      <c r="E647" s="190">
        <v>4010</v>
      </c>
      <c r="F647" s="191" t="s">
        <v>54</v>
      </c>
      <c r="G647" s="200">
        <v>44643</v>
      </c>
      <c r="H647" s="204">
        <v>2419.2905759999999</v>
      </c>
      <c r="I647" s="204">
        <v>0</v>
      </c>
      <c r="J647" s="240">
        <v>12</v>
      </c>
      <c r="K647" s="241">
        <v>350</v>
      </c>
      <c r="L647" s="204">
        <v>42</v>
      </c>
      <c r="M647" s="244">
        <v>210</v>
      </c>
      <c r="N647" s="243">
        <v>210</v>
      </c>
      <c r="O647" s="269">
        <f t="shared" si="43"/>
        <v>2979.2905759999999</v>
      </c>
      <c r="P647" s="242">
        <f t="shared" si="44"/>
        <v>3385.5574727272724</v>
      </c>
      <c r="Q647">
        <v>4010</v>
      </c>
      <c r="R647" s="190" t="s">
        <v>3455</v>
      </c>
    </row>
    <row r="648" spans="1:18">
      <c r="A648" s="182" t="str">
        <f t="shared" si="41"/>
        <v>BAÚPORTO FELIZ4010</v>
      </c>
      <c r="B648" s="208" t="s">
        <v>121</v>
      </c>
      <c r="C648" s="197" t="str">
        <f t="shared" si="42"/>
        <v>4010PORTO FELIZ5PL1SUZA</v>
      </c>
      <c r="D648" s="268" t="s">
        <v>841</v>
      </c>
      <c r="E648" s="190">
        <v>4010</v>
      </c>
      <c r="F648" s="191" t="s">
        <v>2783</v>
      </c>
      <c r="G648" s="200">
        <v>44643</v>
      </c>
      <c r="H648" s="204">
        <v>1607.4333959999999</v>
      </c>
      <c r="I648" s="204">
        <v>0</v>
      </c>
      <c r="J648" s="240">
        <v>12</v>
      </c>
      <c r="K648" s="241">
        <v>0</v>
      </c>
      <c r="L648" s="204">
        <v>21.8</v>
      </c>
      <c r="M648" s="244">
        <v>169</v>
      </c>
      <c r="N648" s="243">
        <v>65.400000000000006</v>
      </c>
      <c r="O648" s="269">
        <f t="shared" si="43"/>
        <v>1672.833396</v>
      </c>
      <c r="P648" s="242">
        <f t="shared" si="44"/>
        <v>1900.9470409090909</v>
      </c>
      <c r="Q648">
        <v>4010</v>
      </c>
      <c r="R648" s="190" t="s">
        <v>3459</v>
      </c>
    </row>
    <row r="649" spans="1:18">
      <c r="A649" s="182" t="str">
        <f t="shared" si="41"/>
        <v>CARRETAS.J.CAMPOS4010</v>
      </c>
      <c r="B649" s="208" t="s">
        <v>122</v>
      </c>
      <c r="C649" s="197" t="str">
        <f t="shared" si="42"/>
        <v>4010S.J.CAMPOS5PL2SUZA</v>
      </c>
      <c r="D649" s="268" t="s">
        <v>764</v>
      </c>
      <c r="E649" s="190">
        <v>4010</v>
      </c>
      <c r="F649" s="191" t="s">
        <v>252</v>
      </c>
      <c r="G649" s="200">
        <v>44643</v>
      </c>
      <c r="H649" s="204">
        <v>0</v>
      </c>
      <c r="I649" s="204">
        <v>0</v>
      </c>
      <c r="J649" s="240">
        <v>12</v>
      </c>
      <c r="K649" s="241">
        <v>0</v>
      </c>
      <c r="L649" s="204">
        <v>13.1</v>
      </c>
      <c r="M649" s="244">
        <v>80</v>
      </c>
      <c r="N649" s="243">
        <v>65.5</v>
      </c>
      <c r="O649" s="269">
        <f t="shared" si="43"/>
        <v>65.5</v>
      </c>
      <c r="P649" s="242">
        <f t="shared" si="44"/>
        <v>74.431818181818187</v>
      </c>
      <c r="Q649">
        <v>4010</v>
      </c>
      <c r="R649" s="190" t="s">
        <v>3467</v>
      </c>
    </row>
    <row r="650" spans="1:18">
      <c r="A650" s="182" t="str">
        <f t="shared" si="41"/>
        <v>CARRETASALTO     4010</v>
      </c>
      <c r="B650" s="208" t="s">
        <v>122</v>
      </c>
      <c r="C650" s="197" t="str">
        <f t="shared" si="42"/>
        <v>4010SALTO     5PL2SUZA</v>
      </c>
      <c r="D650" s="268" t="s">
        <v>764</v>
      </c>
      <c r="E650" s="190">
        <v>4010</v>
      </c>
      <c r="F650" s="191" t="s">
        <v>3201</v>
      </c>
      <c r="G650" s="200">
        <v>44643</v>
      </c>
      <c r="H650" s="204">
        <v>1992.0641479999999</v>
      </c>
      <c r="I650" s="204">
        <v>0</v>
      </c>
      <c r="J650" s="240">
        <v>12</v>
      </c>
      <c r="K650" s="241">
        <v>0</v>
      </c>
      <c r="L650" s="204">
        <v>21.8</v>
      </c>
      <c r="M650" s="244">
        <v>150</v>
      </c>
      <c r="N650" s="243">
        <v>109</v>
      </c>
      <c r="O650" s="269">
        <f t="shared" si="43"/>
        <v>2101.0641479999999</v>
      </c>
      <c r="P650" s="242">
        <f t="shared" si="44"/>
        <v>2387.5728954545452</v>
      </c>
      <c r="Q650">
        <v>4010</v>
      </c>
      <c r="R650" s="190" t="s">
        <v>3485</v>
      </c>
    </row>
    <row r="651" spans="1:18">
      <c r="A651" s="182" t="str">
        <f t="shared" si="41"/>
        <v>CARRETAARACRUZ   4010</v>
      </c>
      <c r="B651" s="208" t="s">
        <v>122</v>
      </c>
      <c r="C651" s="197" t="str">
        <f t="shared" si="42"/>
        <v>4010ARACRUZ   5PL2SUZA</v>
      </c>
      <c r="D651" s="268" t="s">
        <v>764</v>
      </c>
      <c r="E651" s="190">
        <v>4010</v>
      </c>
      <c r="F651" s="191" t="s">
        <v>3232</v>
      </c>
      <c r="G651" s="200">
        <v>44643</v>
      </c>
      <c r="H651" s="204">
        <v>8398.5616839999984</v>
      </c>
      <c r="I651" s="204">
        <v>0</v>
      </c>
      <c r="J651" s="240">
        <v>7</v>
      </c>
      <c r="K651" s="241">
        <v>350</v>
      </c>
      <c r="L651" s="204">
        <v>104.7</v>
      </c>
      <c r="M651" s="244">
        <v>1008</v>
      </c>
      <c r="N651" s="243">
        <v>523.5</v>
      </c>
      <c r="O651" s="269">
        <f t="shared" si="43"/>
        <v>9272.0616839999984</v>
      </c>
      <c r="P651" s="242">
        <f t="shared" si="44"/>
        <v>9969.9587999999985</v>
      </c>
      <c r="Q651">
        <v>4010</v>
      </c>
      <c r="R651" s="190" t="s">
        <v>3503</v>
      </c>
    </row>
    <row r="652" spans="1:18">
      <c r="A652" s="182" t="str">
        <f t="shared" si="41"/>
        <v>CARRETAARAPONGAS 4010</v>
      </c>
      <c r="B652" s="208" t="s">
        <v>122</v>
      </c>
      <c r="C652" s="197" t="str">
        <f t="shared" si="42"/>
        <v>4010ARAPONGAS 5PL2SUZA</v>
      </c>
      <c r="D652" s="268" t="s">
        <v>764</v>
      </c>
      <c r="E652" s="190">
        <v>4010</v>
      </c>
      <c r="F652" s="191" t="s">
        <v>3150</v>
      </c>
      <c r="G652" s="200">
        <v>44643</v>
      </c>
      <c r="H652" s="204">
        <v>5488.9545399999988</v>
      </c>
      <c r="I652" s="204">
        <v>0</v>
      </c>
      <c r="J652" s="240">
        <v>12</v>
      </c>
      <c r="K652" s="241">
        <v>0</v>
      </c>
      <c r="L652" s="204">
        <v>113</v>
      </c>
      <c r="M652" s="244">
        <v>643</v>
      </c>
      <c r="N652" s="243">
        <v>565</v>
      </c>
      <c r="O652" s="269">
        <f t="shared" si="43"/>
        <v>6053.9545399999988</v>
      </c>
      <c r="P652" s="242">
        <f t="shared" si="44"/>
        <v>6879.4937954545439</v>
      </c>
      <c r="Q652">
        <v>4010</v>
      </c>
      <c r="R652" s="190" t="s">
        <v>3401</v>
      </c>
    </row>
    <row r="653" spans="1:18">
      <c r="A653" s="182" t="str">
        <f t="shared" si="41"/>
        <v>CARRETAARAUCARIA 4010</v>
      </c>
      <c r="B653" s="208" t="s">
        <v>122</v>
      </c>
      <c r="C653" s="197" t="str">
        <f t="shared" si="42"/>
        <v>4010ARAUCARIA 5PL2SUZA</v>
      </c>
      <c r="D653" s="268" t="s">
        <v>764</v>
      </c>
      <c r="E653" s="190">
        <v>4010</v>
      </c>
      <c r="F653" s="191" t="s">
        <v>3241</v>
      </c>
      <c r="G653" s="200">
        <v>44643</v>
      </c>
      <c r="H653" s="204">
        <v>4538.3889399999998</v>
      </c>
      <c r="I653" s="204">
        <v>0</v>
      </c>
      <c r="J653" s="240">
        <v>12</v>
      </c>
      <c r="K653" s="241">
        <v>0</v>
      </c>
      <c r="L653" s="204">
        <v>34.200000000000003</v>
      </c>
      <c r="M653" s="244">
        <v>510</v>
      </c>
      <c r="N653" s="243">
        <v>171</v>
      </c>
      <c r="O653" s="269">
        <f t="shared" si="43"/>
        <v>4709.3889399999998</v>
      </c>
      <c r="P653" s="242">
        <f t="shared" si="44"/>
        <v>5351.5783409090909</v>
      </c>
      <c r="Q653">
        <v>4010</v>
      </c>
      <c r="R653" s="190" t="s">
        <v>3514</v>
      </c>
    </row>
    <row r="654" spans="1:18">
      <c r="A654" s="182" t="str">
        <f t="shared" si="41"/>
        <v>CARRETABARUERI   4010</v>
      </c>
      <c r="B654" s="208" t="s">
        <v>122</v>
      </c>
      <c r="C654" s="197" t="str">
        <f t="shared" si="42"/>
        <v>4010BARUERI   5PL2SUZA</v>
      </c>
      <c r="D654" s="268" t="s">
        <v>764</v>
      </c>
      <c r="E654" s="190">
        <v>4010</v>
      </c>
      <c r="F654" s="191" t="s">
        <v>3152</v>
      </c>
      <c r="G654" s="200">
        <v>44643</v>
      </c>
      <c r="H654" s="204">
        <v>1607.8715999999999</v>
      </c>
      <c r="I654" s="204">
        <v>0</v>
      </c>
      <c r="J654" s="240">
        <v>12</v>
      </c>
      <c r="K654" s="241">
        <v>175</v>
      </c>
      <c r="L654" s="204">
        <v>12</v>
      </c>
      <c r="M654" s="244">
        <v>82</v>
      </c>
      <c r="N654" s="243">
        <v>60</v>
      </c>
      <c r="O654" s="269">
        <f t="shared" si="43"/>
        <v>1842.8715999999999</v>
      </c>
      <c r="P654" s="242">
        <f t="shared" si="44"/>
        <v>2094.1722727272727</v>
      </c>
      <c r="Q654">
        <v>4010</v>
      </c>
      <c r="R654" t="s">
        <v>3403</v>
      </c>
    </row>
    <row r="655" spans="1:18">
      <c r="A655" s="182" t="str">
        <f t="shared" si="41"/>
        <v>CARRETACACHOEIRSU4010</v>
      </c>
      <c r="B655" s="208" t="s">
        <v>122</v>
      </c>
      <c r="C655" s="197" t="str">
        <f t="shared" si="42"/>
        <v>4010CACHOEIRSU5PL2SUZA</v>
      </c>
      <c r="D655" s="268" t="s">
        <v>764</v>
      </c>
      <c r="E655" s="190">
        <v>4010</v>
      </c>
      <c r="F655" s="191" t="s">
        <v>760</v>
      </c>
      <c r="G655" s="200">
        <v>44643</v>
      </c>
      <c r="H655" s="204">
        <v>11140.774899999999</v>
      </c>
      <c r="I655" s="204">
        <v>0</v>
      </c>
      <c r="J655" s="240">
        <v>12</v>
      </c>
      <c r="K655" s="241">
        <v>400</v>
      </c>
      <c r="L655" s="204">
        <v>56.5</v>
      </c>
      <c r="M655" s="244">
        <v>1379</v>
      </c>
      <c r="N655" s="243">
        <v>282.5</v>
      </c>
      <c r="O655" s="269">
        <f t="shared" si="43"/>
        <v>11823.274899999999</v>
      </c>
      <c r="P655" s="242">
        <f t="shared" si="44"/>
        <v>13435.539659090908</v>
      </c>
      <c r="Q655">
        <v>4010</v>
      </c>
      <c r="R655" s="190" t="s">
        <v>3534</v>
      </c>
    </row>
    <row r="656" spans="1:18">
      <c r="A656" s="182" t="str">
        <f t="shared" si="41"/>
        <v>CARRETACAJATI    4010</v>
      </c>
      <c r="B656" s="208" t="s">
        <v>122</v>
      </c>
      <c r="C656" s="197" t="str">
        <f t="shared" si="42"/>
        <v>4010CAJATI    5PL2SUZA</v>
      </c>
      <c r="D656" s="268" t="s">
        <v>764</v>
      </c>
      <c r="E656" s="190">
        <v>4010</v>
      </c>
      <c r="F656" s="191" t="s">
        <v>3263</v>
      </c>
      <c r="G656" s="200">
        <v>44643</v>
      </c>
      <c r="H656" s="204">
        <v>2897.0677679999999</v>
      </c>
      <c r="I656" s="204">
        <v>0</v>
      </c>
      <c r="J656" s="240">
        <v>12</v>
      </c>
      <c r="K656" s="241">
        <v>250</v>
      </c>
      <c r="L656" s="204">
        <v>27.6</v>
      </c>
      <c r="M656" s="244">
        <v>291</v>
      </c>
      <c r="N656" s="243">
        <v>138</v>
      </c>
      <c r="O656" s="269">
        <f t="shared" si="43"/>
        <v>3285.0677679999999</v>
      </c>
      <c r="P656" s="242">
        <f t="shared" si="44"/>
        <v>3733.0315545454546</v>
      </c>
      <c r="Q656">
        <v>4010</v>
      </c>
      <c r="R656" s="190" t="s">
        <v>3515</v>
      </c>
    </row>
    <row r="657" spans="1:18">
      <c r="A657" s="182" t="str">
        <f t="shared" si="41"/>
        <v>CARRETACAMBE     4010</v>
      </c>
      <c r="B657" s="208" t="s">
        <v>122</v>
      </c>
      <c r="C657" s="197" t="str">
        <f t="shared" si="42"/>
        <v>4010CAMBE     5PL2SUZA</v>
      </c>
      <c r="D657" s="268" t="s">
        <v>764</v>
      </c>
      <c r="E657" s="190">
        <v>4010</v>
      </c>
      <c r="F657" s="191" t="s">
        <v>3157</v>
      </c>
      <c r="G657" s="200">
        <v>44643</v>
      </c>
      <c r="H657" s="204">
        <v>5235.6164479999998</v>
      </c>
      <c r="I657" s="204">
        <v>0</v>
      </c>
      <c r="J657" s="240">
        <v>12</v>
      </c>
      <c r="K657" s="241">
        <v>350</v>
      </c>
      <c r="L657" s="204">
        <v>113</v>
      </c>
      <c r="M657" s="244">
        <v>570</v>
      </c>
      <c r="N657" s="243">
        <v>565</v>
      </c>
      <c r="O657" s="269">
        <f t="shared" si="43"/>
        <v>6150.6164479999998</v>
      </c>
      <c r="P657" s="242">
        <f t="shared" si="44"/>
        <v>6989.3368727272727</v>
      </c>
      <c r="Q657">
        <v>4010</v>
      </c>
      <c r="R657" s="190" t="s">
        <v>3406</v>
      </c>
    </row>
    <row r="658" spans="1:18">
      <c r="A658" s="182" t="str">
        <f t="shared" si="41"/>
        <v>CARRETACAMBIRA   4010</v>
      </c>
      <c r="B658" s="208" t="s">
        <v>122</v>
      </c>
      <c r="C658" s="197" t="str">
        <f t="shared" si="42"/>
        <v>4010CAMBIRA   5PL2SUZA</v>
      </c>
      <c r="D658" s="268" t="s">
        <v>764</v>
      </c>
      <c r="E658" s="190">
        <v>4010</v>
      </c>
      <c r="F658" s="191" t="s">
        <v>3158</v>
      </c>
      <c r="G658" s="200">
        <v>44643</v>
      </c>
      <c r="H658" s="204">
        <v>5868.9448240000002</v>
      </c>
      <c r="I658" s="204">
        <v>0</v>
      </c>
      <c r="J658" s="240">
        <v>12</v>
      </c>
      <c r="K658" s="241">
        <v>350</v>
      </c>
      <c r="L658" s="204">
        <v>107.5</v>
      </c>
      <c r="M658" s="244">
        <v>680</v>
      </c>
      <c r="N658" s="243">
        <v>537.5</v>
      </c>
      <c r="O658" s="269">
        <f t="shared" si="43"/>
        <v>6756.4448240000002</v>
      </c>
      <c r="P658" s="242">
        <f t="shared" si="44"/>
        <v>7677.7782090909095</v>
      </c>
      <c r="Q658">
        <v>4010</v>
      </c>
      <c r="R658" s="190" t="s">
        <v>3407</v>
      </c>
    </row>
    <row r="659" spans="1:18">
      <c r="A659" s="182" t="str">
        <f t="shared" si="41"/>
        <v>CARRETACURITIBA  4010</v>
      </c>
      <c r="B659" s="208" t="s">
        <v>122</v>
      </c>
      <c r="C659" s="197" t="str">
        <f t="shared" si="42"/>
        <v>4010CURITIBA  5PL2SUZA</v>
      </c>
      <c r="D659" s="268" t="s">
        <v>764</v>
      </c>
      <c r="E659" s="190">
        <v>4010</v>
      </c>
      <c r="F659" s="191" t="s">
        <v>3169</v>
      </c>
      <c r="G659" s="200">
        <v>44643</v>
      </c>
      <c r="H659" s="204">
        <v>4348.9275079999998</v>
      </c>
      <c r="I659" s="204">
        <v>0</v>
      </c>
      <c r="J659" s="240">
        <v>12</v>
      </c>
      <c r="K659" s="241">
        <v>300</v>
      </c>
      <c r="L659" s="204">
        <v>34.200000000000003</v>
      </c>
      <c r="M659" s="244">
        <v>490</v>
      </c>
      <c r="N659" s="243">
        <v>171</v>
      </c>
      <c r="O659" s="269">
        <f t="shared" si="43"/>
        <v>4819.9275079999998</v>
      </c>
      <c r="P659" s="242">
        <f t="shared" si="44"/>
        <v>5477.1903499999999</v>
      </c>
      <c r="Q659">
        <v>4010</v>
      </c>
      <c r="R659" s="190" t="s">
        <v>3421</v>
      </c>
    </row>
    <row r="660" spans="1:18">
      <c r="A660" s="182" t="str">
        <f t="shared" si="41"/>
        <v>CARRETAESTEIO    4010</v>
      </c>
      <c r="B660" s="208" t="s">
        <v>122</v>
      </c>
      <c r="C660" s="197" t="str">
        <f t="shared" si="42"/>
        <v>4010ESTEIO    5PL2SUZA</v>
      </c>
      <c r="D660" s="268" t="s">
        <v>764</v>
      </c>
      <c r="E660" s="190">
        <v>4010</v>
      </c>
      <c r="F660" s="191" t="s">
        <v>3172</v>
      </c>
      <c r="G660" s="200">
        <v>44643</v>
      </c>
      <c r="H660" s="204">
        <v>9748.3423639999983</v>
      </c>
      <c r="I660" s="204">
        <v>0</v>
      </c>
      <c r="J660" s="240">
        <v>12</v>
      </c>
      <c r="K660" s="241">
        <v>300</v>
      </c>
      <c r="L660" s="204">
        <v>78.7</v>
      </c>
      <c r="M660" s="244">
        <v>1237</v>
      </c>
      <c r="N660" s="243">
        <v>393.5</v>
      </c>
      <c r="O660" s="269">
        <f t="shared" si="43"/>
        <v>10441.842363999998</v>
      </c>
      <c r="P660" s="242">
        <f t="shared" si="44"/>
        <v>11865.729959090908</v>
      </c>
      <c r="Q660">
        <v>4010</v>
      </c>
      <c r="R660" s="190" t="s">
        <v>3425</v>
      </c>
    </row>
    <row r="661" spans="1:18">
      <c r="A661" s="182" t="str">
        <f t="shared" si="41"/>
        <v>CARRETAGUARUJA   4010</v>
      </c>
      <c r="B661" s="208" t="s">
        <v>122</v>
      </c>
      <c r="C661" s="197" t="str">
        <f t="shared" si="42"/>
        <v>4010GUARUJA   5PL2SUZA</v>
      </c>
      <c r="D661" s="268" t="s">
        <v>764</v>
      </c>
      <c r="E661" s="190">
        <v>4010</v>
      </c>
      <c r="F661" s="191" t="s">
        <v>3175</v>
      </c>
      <c r="G661" s="200">
        <v>44643</v>
      </c>
      <c r="H661" s="204">
        <v>1840.052304</v>
      </c>
      <c r="I661" s="204">
        <v>0</v>
      </c>
      <c r="J661" s="240">
        <v>12</v>
      </c>
      <c r="K661" s="241">
        <v>175</v>
      </c>
      <c r="L661" s="204">
        <v>37</v>
      </c>
      <c r="M661" s="244">
        <v>160</v>
      </c>
      <c r="N661" s="243">
        <v>185</v>
      </c>
      <c r="O661" s="269">
        <f t="shared" si="43"/>
        <v>2200.0523039999998</v>
      </c>
      <c r="P661" s="242">
        <f t="shared" si="44"/>
        <v>2500.059436363636</v>
      </c>
      <c r="Q661">
        <v>4010</v>
      </c>
      <c r="R661" s="190" t="s">
        <v>3442</v>
      </c>
    </row>
    <row r="662" spans="1:18">
      <c r="A662" s="182" t="str">
        <f t="shared" si="41"/>
        <v>CARRETAGUARULHOS 4010</v>
      </c>
      <c r="B662" s="208" t="s">
        <v>122</v>
      </c>
      <c r="C662" s="197" t="str">
        <f t="shared" si="42"/>
        <v>4010GUARULHOS 5PL2SUZA</v>
      </c>
      <c r="D662" s="268" t="s">
        <v>764</v>
      </c>
      <c r="E662" s="190">
        <v>4010</v>
      </c>
      <c r="F662" s="191" t="s">
        <v>2791</v>
      </c>
      <c r="G662" s="200">
        <v>44643</v>
      </c>
      <c r="H662" s="204">
        <v>1144.802332</v>
      </c>
      <c r="I662" s="204">
        <v>0</v>
      </c>
      <c r="J662" s="240">
        <v>12</v>
      </c>
      <c r="K662" s="241">
        <v>0</v>
      </c>
      <c r="L662" s="204">
        <v>2.9</v>
      </c>
      <c r="M662" s="244">
        <v>50</v>
      </c>
      <c r="N662" s="243">
        <v>14.5</v>
      </c>
      <c r="O662" s="269">
        <f t="shared" si="43"/>
        <v>1159.302332</v>
      </c>
      <c r="P662" s="242">
        <f t="shared" si="44"/>
        <v>1317.3890136363636</v>
      </c>
      <c r="Q662">
        <v>4010</v>
      </c>
      <c r="R662" s="190" t="s">
        <v>3428</v>
      </c>
    </row>
    <row r="663" spans="1:18">
      <c r="A663" s="182" t="str">
        <f t="shared" si="41"/>
        <v>CARRETAITATIBA   4010</v>
      </c>
      <c r="B663" s="208" t="s">
        <v>122</v>
      </c>
      <c r="C663" s="197" t="str">
        <f t="shared" si="42"/>
        <v>4010ITATIBA   5PL2SUZA</v>
      </c>
      <c r="D663" s="268" t="s">
        <v>764</v>
      </c>
      <c r="E663" s="190">
        <v>4010</v>
      </c>
      <c r="F663" s="191" t="s">
        <v>3179</v>
      </c>
      <c r="G663" s="200">
        <v>44643</v>
      </c>
      <c r="H663" s="204">
        <v>2083.2892319999996</v>
      </c>
      <c r="I663" s="204">
        <v>0</v>
      </c>
      <c r="J663" s="240">
        <v>12</v>
      </c>
      <c r="K663" s="241">
        <v>350</v>
      </c>
      <c r="L663" s="204">
        <v>21.7</v>
      </c>
      <c r="M663" s="244">
        <v>140</v>
      </c>
      <c r="N663" s="243">
        <v>108.5</v>
      </c>
      <c r="O663" s="269">
        <f t="shared" si="43"/>
        <v>2541.7892319999996</v>
      </c>
      <c r="P663" s="242">
        <f t="shared" si="44"/>
        <v>2888.3968545454541</v>
      </c>
      <c r="Q663">
        <v>4010</v>
      </c>
      <c r="R663" s="190" t="s">
        <v>3433</v>
      </c>
    </row>
    <row r="664" spans="1:18">
      <c r="A664" s="182" t="str">
        <f t="shared" si="41"/>
        <v>CARRETAJUNDIAI   4010</v>
      </c>
      <c r="B664" s="208" t="s">
        <v>122</v>
      </c>
      <c r="C664" s="197" t="str">
        <f t="shared" si="42"/>
        <v>4010JUNDIAI   5PL2SUZA</v>
      </c>
      <c r="D664" s="268" t="s">
        <v>764</v>
      </c>
      <c r="E664" s="190">
        <v>4010</v>
      </c>
      <c r="F664" s="191" t="s">
        <v>3185</v>
      </c>
      <c r="G664" s="200">
        <v>44643</v>
      </c>
      <c r="H664" s="204">
        <v>1618.1637760000001</v>
      </c>
      <c r="I664" s="204">
        <v>0</v>
      </c>
      <c r="J664" s="240">
        <v>12</v>
      </c>
      <c r="K664" s="241">
        <v>175</v>
      </c>
      <c r="L664" s="204">
        <v>17.7</v>
      </c>
      <c r="M664" s="244">
        <v>120</v>
      </c>
      <c r="N664" s="243">
        <v>88.5</v>
      </c>
      <c r="O664" s="269">
        <f t="shared" si="43"/>
        <v>1881.6637760000001</v>
      </c>
      <c r="P664" s="242">
        <f t="shared" si="44"/>
        <v>2138.2542909090912</v>
      </c>
      <c r="Q664">
        <v>4010</v>
      </c>
      <c r="R664" s="190" t="s">
        <v>3447</v>
      </c>
    </row>
    <row r="665" spans="1:18">
      <c r="A665" s="182" t="str">
        <f t="shared" si="41"/>
        <v>CARRETALAPA      4010</v>
      </c>
      <c r="B665" s="208" t="s">
        <v>122</v>
      </c>
      <c r="C665" s="197" t="str">
        <f t="shared" si="42"/>
        <v>4010LAPA      5PL2SUZA</v>
      </c>
      <c r="D665" s="268" t="s">
        <v>764</v>
      </c>
      <c r="E665" s="190">
        <v>4010</v>
      </c>
      <c r="F665" s="191" t="s">
        <v>3235</v>
      </c>
      <c r="G665" s="200">
        <v>44643</v>
      </c>
      <c r="H665" s="204">
        <v>4736.4683839999989</v>
      </c>
      <c r="I665" s="204">
        <v>0</v>
      </c>
      <c r="J665" s="240">
        <v>12</v>
      </c>
      <c r="K665" s="241">
        <v>0</v>
      </c>
      <c r="L665" s="204">
        <v>34.200000000000003</v>
      </c>
      <c r="M665" s="244">
        <v>543</v>
      </c>
      <c r="N665" s="243">
        <v>171</v>
      </c>
      <c r="O665" s="269">
        <f t="shared" si="43"/>
        <v>4907.4683839999989</v>
      </c>
      <c r="P665" s="242">
        <f t="shared" si="44"/>
        <v>5576.6686181818168</v>
      </c>
      <c r="Q665">
        <v>4010</v>
      </c>
      <c r="R665" s="190" t="s">
        <v>3506</v>
      </c>
    </row>
    <row r="666" spans="1:18">
      <c r="A666" s="182" t="str">
        <f t="shared" si="41"/>
        <v>CARRETAMAIRINQUE 4010</v>
      </c>
      <c r="B666" s="208" t="s">
        <v>122</v>
      </c>
      <c r="C666" s="197" t="str">
        <f t="shared" si="42"/>
        <v>4010MAIRINQUE 5PL2SUZA</v>
      </c>
      <c r="D666" s="268" t="s">
        <v>764</v>
      </c>
      <c r="E666" s="190">
        <v>4010</v>
      </c>
      <c r="F666" s="191" t="s">
        <v>3270</v>
      </c>
      <c r="G666" s="200">
        <v>44643</v>
      </c>
      <c r="H666" s="204">
        <v>2130.9860519999997</v>
      </c>
      <c r="I666" s="204">
        <v>0</v>
      </c>
      <c r="J666" s="240">
        <v>12</v>
      </c>
      <c r="K666" s="241">
        <v>175</v>
      </c>
      <c r="L666" s="204">
        <v>26.8</v>
      </c>
      <c r="M666" s="244">
        <v>120</v>
      </c>
      <c r="N666" s="243">
        <v>134</v>
      </c>
      <c r="O666" s="269">
        <f t="shared" si="43"/>
        <v>2439.9860519999997</v>
      </c>
      <c r="P666" s="242">
        <f t="shared" si="44"/>
        <v>2772.7114227272723</v>
      </c>
      <c r="Q666">
        <v>4010</v>
      </c>
      <c r="R666" s="190" t="s">
        <v>3555</v>
      </c>
    </row>
    <row r="667" spans="1:18">
      <c r="A667" s="182" t="str">
        <f t="shared" si="41"/>
        <v>CARRETAMAUA      4010</v>
      </c>
      <c r="B667" s="208" t="s">
        <v>122</v>
      </c>
      <c r="C667" s="197" t="str">
        <f t="shared" si="42"/>
        <v>4010MAUA      5PL2SUZA</v>
      </c>
      <c r="D667" s="268" t="s">
        <v>764</v>
      </c>
      <c r="E667" s="190">
        <v>4010</v>
      </c>
      <c r="F667" s="191" t="s">
        <v>3191</v>
      </c>
      <c r="G667" s="200">
        <v>44643</v>
      </c>
      <c r="H667" s="204">
        <v>1144.802332</v>
      </c>
      <c r="I667" s="204">
        <v>0</v>
      </c>
      <c r="J667" s="240">
        <v>12</v>
      </c>
      <c r="K667" s="241">
        <v>0</v>
      </c>
      <c r="L667" s="204">
        <v>2.5</v>
      </c>
      <c r="M667" s="244">
        <v>80</v>
      </c>
      <c r="N667" s="243">
        <v>12.5</v>
      </c>
      <c r="O667" s="269">
        <f t="shared" si="43"/>
        <v>1157.302332</v>
      </c>
      <c r="P667" s="242">
        <f t="shared" si="44"/>
        <v>1315.1162863636364</v>
      </c>
      <c r="Q667">
        <v>4010</v>
      </c>
      <c r="R667" s="190" t="s">
        <v>3452</v>
      </c>
    </row>
    <row r="668" spans="1:18">
      <c r="A668" s="182" t="str">
        <f t="shared" si="41"/>
        <v>CARRETAPAULINIA  4010</v>
      </c>
      <c r="B668" s="208" t="s">
        <v>122</v>
      </c>
      <c r="C668" s="197" t="str">
        <f t="shared" si="42"/>
        <v>4010PAULINIA  5PL2SUZA</v>
      </c>
      <c r="D668" s="268" t="s">
        <v>764</v>
      </c>
      <c r="E668" s="190">
        <v>4010</v>
      </c>
      <c r="F668" s="191" t="s">
        <v>3197</v>
      </c>
      <c r="G668" s="200">
        <v>44643</v>
      </c>
      <c r="H668" s="204">
        <v>2126.592776</v>
      </c>
      <c r="I668" s="204">
        <v>0</v>
      </c>
      <c r="J668" s="240">
        <v>12</v>
      </c>
      <c r="K668" s="241">
        <v>175</v>
      </c>
      <c r="L668" s="204">
        <v>28.2</v>
      </c>
      <c r="M668" s="244">
        <v>170</v>
      </c>
      <c r="N668" s="243">
        <v>141</v>
      </c>
      <c r="O668" s="269">
        <f t="shared" si="43"/>
        <v>2442.592776</v>
      </c>
      <c r="P668" s="242">
        <f t="shared" si="44"/>
        <v>2775.6736090909089</v>
      </c>
      <c r="Q668">
        <v>4010</v>
      </c>
      <c r="R668" s="190" t="s">
        <v>3461</v>
      </c>
    </row>
    <row r="669" spans="1:18">
      <c r="A669" s="182" t="str">
        <f t="shared" si="41"/>
        <v>CARRETAPONTA GROS4010</v>
      </c>
      <c r="B669" s="208" t="s">
        <v>122</v>
      </c>
      <c r="C669" s="197" t="str">
        <f t="shared" si="42"/>
        <v>4010PONTA GROS5PL2SUZA</v>
      </c>
      <c r="D669" s="268" t="s">
        <v>764</v>
      </c>
      <c r="E669" s="190">
        <v>4010</v>
      </c>
      <c r="F669" s="191" t="s">
        <v>234</v>
      </c>
      <c r="G669" s="200">
        <v>44643</v>
      </c>
      <c r="H669" s="204">
        <v>5167.0543759999991</v>
      </c>
      <c r="I669" s="204">
        <v>0</v>
      </c>
      <c r="J669" s="240">
        <v>12</v>
      </c>
      <c r="K669" s="241">
        <v>350</v>
      </c>
      <c r="L669" s="204">
        <v>73.400000000000006</v>
      </c>
      <c r="M669" s="244">
        <v>645</v>
      </c>
      <c r="N669" s="243">
        <v>367</v>
      </c>
      <c r="O669" s="269">
        <f t="shared" si="43"/>
        <v>5884.0543759999991</v>
      </c>
      <c r="P669" s="242">
        <f t="shared" si="44"/>
        <v>6686.4254272727267</v>
      </c>
      <c r="Q669">
        <v>4010</v>
      </c>
      <c r="R669" s="190" t="s">
        <v>3530</v>
      </c>
    </row>
    <row r="670" spans="1:18">
      <c r="A670" s="182" t="str">
        <f t="shared" si="41"/>
        <v>CARRETAPONTA GROS4010</v>
      </c>
      <c r="B670" s="208" t="s">
        <v>122</v>
      </c>
      <c r="C670" s="197" t="str">
        <f t="shared" si="42"/>
        <v>4010PONTA GROS5PL2ENDRES</v>
      </c>
      <c r="D670" s="268" t="s">
        <v>3163</v>
      </c>
      <c r="E670" s="190">
        <v>4010</v>
      </c>
      <c r="F670" s="191" t="s">
        <v>234</v>
      </c>
      <c r="G670" s="200">
        <v>44643</v>
      </c>
      <c r="H670" s="204">
        <v>4975.3008</v>
      </c>
      <c r="I670" s="204">
        <v>0</v>
      </c>
      <c r="J670" s="240">
        <v>12</v>
      </c>
      <c r="K670" s="241">
        <v>0</v>
      </c>
      <c r="L670" s="204">
        <v>0</v>
      </c>
      <c r="M670" s="244">
        <v>645</v>
      </c>
      <c r="N670" s="243">
        <v>0</v>
      </c>
      <c r="O670" s="269">
        <f t="shared" si="43"/>
        <v>4975.3008</v>
      </c>
      <c r="P670" s="242">
        <f t="shared" si="44"/>
        <v>5653.7509090909089</v>
      </c>
      <c r="Q670">
        <v>4010</v>
      </c>
      <c r="R670" s="190" t="s">
        <v>3530</v>
      </c>
    </row>
    <row r="671" spans="1:18">
      <c r="A671" s="182" t="str">
        <f t="shared" si="41"/>
        <v>CARRETAS.PEDRO IVAI4010</v>
      </c>
      <c r="B671" s="208" t="s">
        <v>122</v>
      </c>
      <c r="C671" s="197" t="str">
        <f t="shared" si="42"/>
        <v>4010S.PEDRO IVAI5PL2SUZA</v>
      </c>
      <c r="D671" s="268" t="s">
        <v>764</v>
      </c>
      <c r="E671" s="190">
        <v>4010</v>
      </c>
      <c r="F671" s="191" t="s">
        <v>3271</v>
      </c>
      <c r="G671" s="200">
        <v>44643</v>
      </c>
      <c r="H671" s="204">
        <v>5969.7092720000001</v>
      </c>
      <c r="I671" s="204">
        <v>0</v>
      </c>
      <c r="J671" s="240">
        <v>12</v>
      </c>
      <c r="K671" s="241">
        <v>300</v>
      </c>
      <c r="L671" s="204">
        <v>107.5</v>
      </c>
      <c r="M671" s="244">
        <v>730</v>
      </c>
      <c r="N671" s="243">
        <v>537.5</v>
      </c>
      <c r="O671" s="269">
        <f t="shared" si="43"/>
        <v>6807.2092720000001</v>
      </c>
      <c r="P671" s="242">
        <f t="shared" si="44"/>
        <v>7735.4650818181817</v>
      </c>
      <c r="Q671">
        <v>4010</v>
      </c>
      <c r="R671" s="190" t="s">
        <v>3563</v>
      </c>
    </row>
    <row r="672" spans="1:18">
      <c r="A672" s="182" t="str">
        <f t="shared" si="41"/>
        <v>BAÚS.PEDRO IVAI4010</v>
      </c>
      <c r="B672" s="208" t="s">
        <v>121</v>
      </c>
      <c r="C672" s="197" t="str">
        <f t="shared" si="42"/>
        <v>4010S.PEDRO IVAI5PL1SUZA</v>
      </c>
      <c r="D672" s="268" t="s">
        <v>841</v>
      </c>
      <c r="E672" s="190">
        <v>4010</v>
      </c>
      <c r="F672" s="191" t="s">
        <v>3271</v>
      </c>
      <c r="G672" s="200">
        <v>44643</v>
      </c>
      <c r="H672" s="204">
        <v>3979.1619839999998</v>
      </c>
      <c r="I672" s="204">
        <v>0</v>
      </c>
      <c r="J672" s="240">
        <v>12</v>
      </c>
      <c r="K672" s="241">
        <v>175</v>
      </c>
      <c r="L672" s="204">
        <v>107.5</v>
      </c>
      <c r="M672" s="244">
        <v>730</v>
      </c>
      <c r="N672" s="243">
        <v>322.5</v>
      </c>
      <c r="O672" s="269">
        <f t="shared" si="43"/>
        <v>4476.6619840000003</v>
      </c>
      <c r="P672" s="242">
        <f t="shared" si="44"/>
        <v>5087.1158909090909</v>
      </c>
      <c r="Q672">
        <v>4010</v>
      </c>
      <c r="R672" s="190" t="s">
        <v>3563</v>
      </c>
    </row>
    <row r="673" spans="1:18">
      <c r="A673" s="182" t="str">
        <f t="shared" si="41"/>
        <v>CARRETASAO PAULO 4010</v>
      </c>
      <c r="B673" s="208" t="s">
        <v>122</v>
      </c>
      <c r="C673" s="197" t="str">
        <f t="shared" si="42"/>
        <v>4010SAO PAULO 5PL2SUZA</v>
      </c>
      <c r="D673" s="268" t="s">
        <v>764</v>
      </c>
      <c r="E673" s="190">
        <v>4010</v>
      </c>
      <c r="F673" s="191" t="s">
        <v>3202</v>
      </c>
      <c r="G673" s="200">
        <v>44643</v>
      </c>
      <c r="H673" s="204">
        <v>1618.1637760000001</v>
      </c>
      <c r="I673" s="204">
        <v>0</v>
      </c>
      <c r="J673" s="240">
        <v>12</v>
      </c>
      <c r="K673" s="241">
        <v>175</v>
      </c>
      <c r="L673" s="204">
        <v>7.1</v>
      </c>
      <c r="M673" s="244">
        <v>80</v>
      </c>
      <c r="N673" s="243">
        <v>35.5</v>
      </c>
      <c r="O673" s="269">
        <f t="shared" si="43"/>
        <v>1828.6637760000001</v>
      </c>
      <c r="P673" s="242">
        <f t="shared" si="44"/>
        <v>2078.0270181818182</v>
      </c>
      <c r="Q673">
        <v>4010</v>
      </c>
      <c r="R673" s="190" t="s">
        <v>3469</v>
      </c>
    </row>
    <row r="674" spans="1:18">
      <c r="A674" s="182" t="str">
        <f t="shared" si="41"/>
        <v>CARRETATELEM BORB4010</v>
      </c>
      <c r="B674" s="208" t="s">
        <v>122</v>
      </c>
      <c r="C674" s="197" t="str">
        <f t="shared" si="42"/>
        <v>4010TELEM BORB5PL2SUZA</v>
      </c>
      <c r="D674" s="268" t="s">
        <v>764</v>
      </c>
      <c r="E674" s="190">
        <v>4010</v>
      </c>
      <c r="F674" s="191" t="s">
        <v>266</v>
      </c>
      <c r="G674" s="200">
        <v>44643</v>
      </c>
      <c r="H674" s="204">
        <v>5522.7299560000001</v>
      </c>
      <c r="I674" s="204">
        <v>0</v>
      </c>
      <c r="J674" s="240">
        <v>12</v>
      </c>
      <c r="K674" s="241">
        <v>0</v>
      </c>
      <c r="L674" s="204">
        <v>113</v>
      </c>
      <c r="M674" s="244">
        <v>615</v>
      </c>
      <c r="N674" s="243">
        <v>565</v>
      </c>
      <c r="O674" s="269">
        <f t="shared" si="43"/>
        <v>6087.7299560000001</v>
      </c>
      <c r="P674" s="242">
        <f t="shared" si="44"/>
        <v>6917.8749500000004</v>
      </c>
      <c r="Q674">
        <v>4010</v>
      </c>
      <c r="R674" s="190" t="s">
        <v>3476</v>
      </c>
    </row>
    <row r="675" spans="1:18">
      <c r="A675" s="182" t="str">
        <f t="shared" si="41"/>
        <v>CARRETATREMEMBE  4010</v>
      </c>
      <c r="B675" s="208" t="s">
        <v>122</v>
      </c>
      <c r="C675" s="197" t="str">
        <f t="shared" si="42"/>
        <v>4010TREMEMBE  5PL2SUZA</v>
      </c>
      <c r="D675" s="268" t="s">
        <v>764</v>
      </c>
      <c r="E675" s="190">
        <v>4010</v>
      </c>
      <c r="F675" s="191" t="s">
        <v>3207</v>
      </c>
      <c r="G675" s="200">
        <v>44643</v>
      </c>
      <c r="H675" s="204">
        <v>1840.052304</v>
      </c>
      <c r="I675" s="204">
        <v>0</v>
      </c>
      <c r="J675" s="240">
        <v>12</v>
      </c>
      <c r="K675" s="241">
        <v>175</v>
      </c>
      <c r="L675" s="204">
        <v>15</v>
      </c>
      <c r="M675" s="244">
        <v>130</v>
      </c>
      <c r="N675" s="243">
        <v>75</v>
      </c>
      <c r="O675" s="269">
        <f t="shared" si="43"/>
        <v>2090.0523039999998</v>
      </c>
      <c r="P675" s="242">
        <f t="shared" si="44"/>
        <v>2375.059436363636</v>
      </c>
      <c r="Q675">
        <v>4010</v>
      </c>
      <c r="R675" s="190" t="s">
        <v>3488</v>
      </c>
    </row>
    <row r="676" spans="1:18">
      <c r="A676" s="182" t="str">
        <f t="shared" si="41"/>
        <v>BAÚLUCELIA4010</v>
      </c>
      <c r="B676" s="208" t="s">
        <v>121</v>
      </c>
      <c r="C676" s="197" t="str">
        <f t="shared" si="42"/>
        <v>4010LUCELIA5PL1SUZA</v>
      </c>
      <c r="D676" s="268" t="s">
        <v>841</v>
      </c>
      <c r="E676" s="190">
        <v>4010</v>
      </c>
      <c r="F676" s="191" t="s">
        <v>2954</v>
      </c>
      <c r="G676" s="200">
        <v>44643</v>
      </c>
      <c r="H676" s="204">
        <v>3665.9472479999995</v>
      </c>
      <c r="I676" s="204">
        <v>0</v>
      </c>
      <c r="J676" s="240">
        <v>12</v>
      </c>
      <c r="K676" s="241">
        <v>0</v>
      </c>
      <c r="L676" s="204">
        <v>87.4</v>
      </c>
      <c r="M676" s="244">
        <v>630</v>
      </c>
      <c r="N676" s="243">
        <v>262.20000000000005</v>
      </c>
      <c r="O676" s="269">
        <f t="shared" si="43"/>
        <v>3928.1472479999993</v>
      </c>
      <c r="P676" s="242">
        <f t="shared" si="44"/>
        <v>4463.8036909090897</v>
      </c>
      <c r="Q676">
        <v>4010</v>
      </c>
      <c r="R676" s="190" t="s">
        <v>3489</v>
      </c>
    </row>
    <row r="677" spans="1:18">
      <c r="A677" s="182" t="str">
        <f t="shared" si="41"/>
        <v>CARRETALUCELIA4010</v>
      </c>
      <c r="B677" s="208" t="s">
        <v>122</v>
      </c>
      <c r="C677" s="197" t="str">
        <f t="shared" si="42"/>
        <v>4010LUCELIA5PL2SUZA</v>
      </c>
      <c r="D677" s="268" t="s">
        <v>764</v>
      </c>
      <c r="E677" s="190">
        <v>4010</v>
      </c>
      <c r="F677" s="191" t="s">
        <v>2954</v>
      </c>
      <c r="G677" s="200">
        <v>44643</v>
      </c>
      <c r="H677" s="204">
        <v>4982.5480199999993</v>
      </c>
      <c r="I677" s="204">
        <v>0</v>
      </c>
      <c r="J677" s="240">
        <v>12</v>
      </c>
      <c r="K677" s="241">
        <v>175</v>
      </c>
      <c r="L677" s="204">
        <v>87.4</v>
      </c>
      <c r="M677" s="244">
        <v>630</v>
      </c>
      <c r="N677" s="243">
        <v>437</v>
      </c>
      <c r="O677" s="269">
        <f t="shared" si="43"/>
        <v>5594.5480199999993</v>
      </c>
      <c r="P677" s="242">
        <f t="shared" si="44"/>
        <v>6357.4409318181806</v>
      </c>
      <c r="Q677">
        <v>4010</v>
      </c>
      <c r="R677" s="190" t="s">
        <v>3489</v>
      </c>
    </row>
    <row r="678" spans="1:18">
      <c r="A678" s="182" t="str">
        <f t="shared" si="41"/>
        <v>BAÚLUCELIA4010</v>
      </c>
      <c r="B678" s="208" t="s">
        <v>121</v>
      </c>
      <c r="C678" s="197" t="str">
        <f t="shared" si="42"/>
        <v>4010LUCELIA5PL1</v>
      </c>
      <c r="D678" s="268" t="s">
        <v>132</v>
      </c>
      <c r="E678" s="190">
        <v>4010</v>
      </c>
      <c r="F678" s="191" t="s">
        <v>2954</v>
      </c>
      <c r="G678" s="200">
        <v>44643</v>
      </c>
      <c r="H678" s="204">
        <v>3730.2621119999999</v>
      </c>
      <c r="I678" s="204">
        <v>0</v>
      </c>
      <c r="J678" s="240">
        <v>12</v>
      </c>
      <c r="K678" s="241">
        <v>184.68</v>
      </c>
      <c r="L678" s="204">
        <v>93.6</v>
      </c>
      <c r="M678" s="244">
        <v>630</v>
      </c>
      <c r="N678" s="243">
        <v>280.79999999999995</v>
      </c>
      <c r="O678" s="269">
        <f t="shared" si="43"/>
        <v>4195.7421119999999</v>
      </c>
      <c r="P678" s="242">
        <f t="shared" si="44"/>
        <v>4767.8887636363634</v>
      </c>
      <c r="Q678">
        <v>4010</v>
      </c>
      <c r="R678" s="190" t="s">
        <v>3489</v>
      </c>
    </row>
    <row r="679" spans="1:18">
      <c r="A679" s="182" t="str">
        <f t="shared" si="41"/>
        <v>CARRETALUCELIA4010</v>
      </c>
      <c r="B679" s="208" t="s">
        <v>122</v>
      </c>
      <c r="C679" s="197" t="str">
        <f t="shared" si="42"/>
        <v>4010LUCELIA5PL2</v>
      </c>
      <c r="D679" s="268" t="s">
        <v>279</v>
      </c>
      <c r="E679" s="190">
        <v>4010</v>
      </c>
      <c r="F679" s="191" t="s">
        <v>2954</v>
      </c>
      <c r="G679" s="200">
        <v>44643</v>
      </c>
      <c r="H679" s="204">
        <v>6001.8631084799999</v>
      </c>
      <c r="I679" s="204">
        <v>0</v>
      </c>
      <c r="J679" s="240">
        <v>12</v>
      </c>
      <c r="K679" s="241">
        <v>184.68</v>
      </c>
      <c r="L679" s="204">
        <v>93.6</v>
      </c>
      <c r="M679" s="244">
        <v>630</v>
      </c>
      <c r="N679" s="243">
        <v>468</v>
      </c>
      <c r="O679" s="269">
        <f t="shared" si="43"/>
        <v>6654.5431084800002</v>
      </c>
      <c r="P679" s="242">
        <f t="shared" si="44"/>
        <v>7561.9808050909096</v>
      </c>
      <c r="Q679">
        <v>4010</v>
      </c>
      <c r="R679" s="190" t="s">
        <v>3489</v>
      </c>
    </row>
    <row r="680" spans="1:18" customFormat="1">
      <c r="A680" s="182" t="str">
        <f t="shared" ref="A680:A743" si="45">B680&amp;F680&amp;E680</f>
        <v>CARRETANOVA IGUACU 2061</v>
      </c>
      <c r="B680" t="s">
        <v>122</v>
      </c>
      <c r="C680" s="197" t="str">
        <f t="shared" ref="C680:C743" si="46">E680&amp;F680&amp;D680</f>
        <v>2061NOVA IGUACU 7ME2</v>
      </c>
      <c r="D680" t="s">
        <v>848</v>
      </c>
      <c r="E680">
        <v>2061</v>
      </c>
      <c r="F680" t="s">
        <v>3274</v>
      </c>
      <c r="G680" s="211" t="s">
        <v>3275</v>
      </c>
      <c r="H680" s="193">
        <v>1415.2546497599999</v>
      </c>
      <c r="J680">
        <v>20</v>
      </c>
      <c r="K680" s="193">
        <v>311.76</v>
      </c>
      <c r="L680" s="193">
        <v>0</v>
      </c>
      <c r="M680">
        <v>5</v>
      </c>
      <c r="N680" s="193">
        <v>0</v>
      </c>
      <c r="O680" s="269">
        <f t="shared" ref="O680:O704" si="47">N680+K680+H680+I680</f>
        <v>1727.0146497599999</v>
      </c>
      <c r="P680" s="242">
        <f t="shared" ref="P680:P704" si="48">O680/(1-J680/100)</f>
        <v>2158.7683121999999</v>
      </c>
      <c r="Q680">
        <v>2061</v>
      </c>
      <c r="R680" s="190" t="s">
        <v>3624</v>
      </c>
    </row>
    <row r="681" spans="1:18" customFormat="1">
      <c r="A681" s="182" t="str">
        <f t="shared" si="45"/>
        <v>CARRETADUQUE DE CAXIAS 2061</v>
      </c>
      <c r="B681" s="190" t="s">
        <v>122</v>
      </c>
      <c r="C681" s="197" t="str">
        <f t="shared" si="46"/>
        <v>2061DUQUE DE CAXIAS 7ME2BITR</v>
      </c>
      <c r="D681" t="s">
        <v>843</v>
      </c>
      <c r="E681" s="190">
        <v>2061</v>
      </c>
      <c r="F681" t="s">
        <v>3276</v>
      </c>
      <c r="G681" s="211" t="s">
        <v>3275</v>
      </c>
      <c r="H681" s="193">
        <v>1716.4994052960001</v>
      </c>
      <c r="J681">
        <v>20</v>
      </c>
      <c r="K681" s="193">
        <v>411.76</v>
      </c>
      <c r="L681" s="193"/>
      <c r="M681">
        <v>15</v>
      </c>
      <c r="N681" s="193">
        <v>0</v>
      </c>
      <c r="O681" s="269">
        <f t="shared" si="47"/>
        <v>2128.2594052960003</v>
      </c>
      <c r="P681" s="242">
        <f t="shared" si="48"/>
        <v>2660.3242566200001</v>
      </c>
      <c r="Q681">
        <v>2061</v>
      </c>
      <c r="R681" s="190" t="s">
        <v>3625</v>
      </c>
    </row>
    <row r="682" spans="1:18" customFormat="1">
      <c r="A682" s="182" t="str">
        <f t="shared" si="45"/>
        <v>CARRETADUQUE DE CAXIAS 2061</v>
      </c>
      <c r="B682" s="190" t="s">
        <v>122</v>
      </c>
      <c r="C682" s="197" t="str">
        <f t="shared" si="46"/>
        <v>2061DUQUE DE CAXIAS 7ME2</v>
      </c>
      <c r="D682" t="s">
        <v>848</v>
      </c>
      <c r="E682" s="190">
        <v>2061</v>
      </c>
      <c r="F682" t="s">
        <v>3276</v>
      </c>
      <c r="G682" s="211" t="s">
        <v>3275</v>
      </c>
      <c r="H682" s="193">
        <v>1415.2546497599999</v>
      </c>
      <c r="J682">
        <v>20</v>
      </c>
      <c r="K682" s="193">
        <v>270.58999999999997</v>
      </c>
      <c r="L682" s="193">
        <v>0</v>
      </c>
      <c r="M682">
        <v>15</v>
      </c>
      <c r="N682" s="193">
        <v>0</v>
      </c>
      <c r="O682" s="269">
        <f t="shared" si="47"/>
        <v>1685.8446497599998</v>
      </c>
      <c r="P682" s="242">
        <f t="shared" si="48"/>
        <v>2107.3058121999998</v>
      </c>
      <c r="Q682">
        <v>2061</v>
      </c>
      <c r="R682" s="190" t="s">
        <v>3625</v>
      </c>
    </row>
    <row r="683" spans="1:18" customFormat="1">
      <c r="A683" s="182" t="str">
        <f t="shared" si="45"/>
        <v>CARRETADUQUE DE CAXIAS2061</v>
      </c>
      <c r="B683" s="190" t="s">
        <v>122</v>
      </c>
      <c r="C683" s="197" t="str">
        <f t="shared" si="46"/>
        <v>2061DUQUE DE CAXIAS7ME2</v>
      </c>
      <c r="D683" t="s">
        <v>848</v>
      </c>
      <c r="E683" s="190">
        <v>2061</v>
      </c>
      <c r="F683" t="s">
        <v>3277</v>
      </c>
      <c r="G683" s="211" t="s">
        <v>3275</v>
      </c>
      <c r="H683" s="193">
        <v>1415.2546497599999</v>
      </c>
      <c r="J683">
        <v>20</v>
      </c>
      <c r="K683" s="193">
        <v>345</v>
      </c>
      <c r="L683" s="193">
        <v>0</v>
      </c>
      <c r="M683">
        <v>15</v>
      </c>
      <c r="N683" s="193">
        <v>0</v>
      </c>
      <c r="O683" s="269">
        <f t="shared" si="47"/>
        <v>1760.2546497599999</v>
      </c>
      <c r="P683" s="242">
        <f t="shared" si="48"/>
        <v>2200.3183121999996</v>
      </c>
      <c r="Q683">
        <v>2061</v>
      </c>
      <c r="R683" s="190" t="s">
        <v>3625</v>
      </c>
    </row>
    <row r="684" spans="1:18" customFormat="1">
      <c r="A684" s="182" t="str">
        <f t="shared" si="45"/>
        <v>CARRETARIO DE JANEIRO 2061</v>
      </c>
      <c r="B684" s="190" t="s">
        <v>122</v>
      </c>
      <c r="C684" s="197" t="str">
        <f t="shared" si="46"/>
        <v>2061RIO DE JANEIRO 7ME2</v>
      </c>
      <c r="D684" t="s">
        <v>848</v>
      </c>
      <c r="E684" s="190">
        <v>2061</v>
      </c>
      <c r="F684" t="s">
        <v>3278</v>
      </c>
      <c r="G684" s="211" t="s">
        <v>3275</v>
      </c>
      <c r="H684" s="193">
        <v>1415.2546497599999</v>
      </c>
      <c r="J684">
        <v>20</v>
      </c>
      <c r="K684" s="193">
        <v>0</v>
      </c>
      <c r="L684" s="193">
        <v>0</v>
      </c>
      <c r="M684">
        <v>30</v>
      </c>
      <c r="N684" s="193">
        <v>0</v>
      </c>
      <c r="O684" s="269">
        <f t="shared" si="47"/>
        <v>1415.2546497599999</v>
      </c>
      <c r="P684" s="242">
        <f t="shared" si="48"/>
        <v>1769.0683121999998</v>
      </c>
      <c r="Q684">
        <v>2061</v>
      </c>
      <c r="R684" s="190" t="s">
        <v>3626</v>
      </c>
    </row>
    <row r="685" spans="1:18" customFormat="1">
      <c r="A685" s="182" t="str">
        <f t="shared" si="45"/>
        <v>CARRETARIO DE JANEIRO 2061</v>
      </c>
      <c r="B685" s="190" t="s">
        <v>122</v>
      </c>
      <c r="C685" s="197" t="str">
        <f t="shared" si="46"/>
        <v>2061RIO DE JANEIRO 7ME2</v>
      </c>
      <c r="D685" t="s">
        <v>848</v>
      </c>
      <c r="E685" s="190">
        <v>2061</v>
      </c>
      <c r="F685" t="s">
        <v>3278</v>
      </c>
      <c r="G685" s="211" t="s">
        <v>3275</v>
      </c>
      <c r="H685" s="193">
        <v>1415.2546497599999</v>
      </c>
      <c r="J685">
        <v>20</v>
      </c>
      <c r="K685" s="193">
        <v>287.5</v>
      </c>
      <c r="L685" s="193">
        <v>0</v>
      </c>
      <c r="M685">
        <v>30</v>
      </c>
      <c r="N685" s="193">
        <v>0</v>
      </c>
      <c r="O685" s="269">
        <f t="shared" si="47"/>
        <v>1702.7546497599999</v>
      </c>
      <c r="P685" s="242">
        <f t="shared" si="48"/>
        <v>2128.4433121999996</v>
      </c>
      <c r="Q685">
        <v>2061</v>
      </c>
      <c r="R685" s="190" t="s">
        <v>3626</v>
      </c>
    </row>
    <row r="686" spans="1:18" customFormat="1">
      <c r="A686" s="182" t="str">
        <f t="shared" si="45"/>
        <v>CARRETACACAPAVA 2061</v>
      </c>
      <c r="B686" s="190" t="s">
        <v>122</v>
      </c>
      <c r="C686" s="197" t="str">
        <f t="shared" si="46"/>
        <v>2061CACAPAVA 7ME2</v>
      </c>
      <c r="D686" t="s">
        <v>848</v>
      </c>
      <c r="E686" s="190">
        <v>2061</v>
      </c>
      <c r="F686" t="s">
        <v>3279</v>
      </c>
      <c r="G686" s="211" t="s">
        <v>3275</v>
      </c>
      <c r="H686" s="193">
        <v>3459.1082184000002</v>
      </c>
      <c r="J686">
        <v>12</v>
      </c>
      <c r="K686" s="193">
        <v>637.4</v>
      </c>
      <c r="L686" s="193">
        <v>45.6</v>
      </c>
      <c r="M686">
        <v>305</v>
      </c>
      <c r="N686" s="193">
        <v>228</v>
      </c>
      <c r="O686" s="269">
        <f t="shared" si="47"/>
        <v>4324.5082184000003</v>
      </c>
      <c r="P686" s="242">
        <f t="shared" si="48"/>
        <v>4914.2138845454547</v>
      </c>
      <c r="Q686">
        <v>2061</v>
      </c>
      <c r="R686" s="190" t="s">
        <v>3404</v>
      </c>
    </row>
    <row r="687" spans="1:18" customFormat="1">
      <c r="A687" s="182" t="str">
        <f t="shared" si="45"/>
        <v>CARRETASUZANO 2061</v>
      </c>
      <c r="B687" s="190" t="s">
        <v>122</v>
      </c>
      <c r="C687" s="197" t="str">
        <f t="shared" si="46"/>
        <v>2061SUZANO 7ME2</v>
      </c>
      <c r="D687" t="s">
        <v>848</v>
      </c>
      <c r="E687" s="190">
        <v>2061</v>
      </c>
      <c r="F687" t="s">
        <v>3280</v>
      </c>
      <c r="G687" s="211" t="s">
        <v>3275</v>
      </c>
      <c r="H687" s="193">
        <v>3750.8428684800001</v>
      </c>
      <c r="J687">
        <v>12</v>
      </c>
      <c r="K687" s="193">
        <v>0</v>
      </c>
      <c r="L687" s="193">
        <v>59.7</v>
      </c>
      <c r="M687">
        <v>405</v>
      </c>
      <c r="N687" s="193">
        <v>298.5</v>
      </c>
      <c r="O687" s="269">
        <f t="shared" si="47"/>
        <v>4049.3428684800001</v>
      </c>
      <c r="P687" s="242">
        <f t="shared" si="48"/>
        <v>4601.5259869090914</v>
      </c>
      <c r="Q687">
        <v>2061</v>
      </c>
      <c r="R687" s="190" t="s">
        <v>117</v>
      </c>
    </row>
    <row r="688" spans="1:18" customFormat="1">
      <c r="A688" s="182" t="str">
        <f t="shared" si="45"/>
        <v>CARRETAMAUA 2061</v>
      </c>
      <c r="B688" s="190" t="s">
        <v>122</v>
      </c>
      <c r="C688" s="197" t="str">
        <f t="shared" si="46"/>
        <v>2061MAUA 7ME2</v>
      </c>
      <c r="D688" t="s">
        <v>848</v>
      </c>
      <c r="E688" s="190">
        <v>2061</v>
      </c>
      <c r="F688" t="s">
        <v>3281</v>
      </c>
      <c r="G688" s="211" t="s">
        <v>3275</v>
      </c>
      <c r="H688" s="193">
        <v>4176.8621006400008</v>
      </c>
      <c r="J688">
        <v>12</v>
      </c>
      <c r="K688" s="193">
        <v>333.59</v>
      </c>
      <c r="L688" s="193">
        <v>65.08</v>
      </c>
      <c r="M688">
        <v>451</v>
      </c>
      <c r="N688" s="193">
        <v>325.39999999999998</v>
      </c>
      <c r="O688" s="269">
        <f t="shared" si="47"/>
        <v>4835.8521006400006</v>
      </c>
      <c r="P688" s="242">
        <f t="shared" si="48"/>
        <v>5495.2864780000009</v>
      </c>
      <c r="Q688">
        <v>2061</v>
      </c>
      <c r="R688" s="190" t="s">
        <v>3452</v>
      </c>
    </row>
    <row r="689" spans="1:18" customFormat="1">
      <c r="A689" s="182" t="str">
        <f t="shared" si="45"/>
        <v>CARRETAJANDIRA 2061</v>
      </c>
      <c r="B689" s="190" t="s">
        <v>122</v>
      </c>
      <c r="C689" s="197" t="str">
        <f t="shared" si="46"/>
        <v>2061JANDIRA 7ME2</v>
      </c>
      <c r="D689" t="s">
        <v>848</v>
      </c>
      <c r="E689" s="190">
        <v>2061</v>
      </c>
      <c r="F689" t="s">
        <v>2796</v>
      </c>
      <c r="G689" s="211" t="s">
        <v>3275</v>
      </c>
      <c r="H689" s="193">
        <v>4176.8621006400008</v>
      </c>
      <c r="J689">
        <v>12</v>
      </c>
      <c r="K689" s="193">
        <v>581.41</v>
      </c>
      <c r="L689" s="193">
        <v>64.2</v>
      </c>
      <c r="M689">
        <v>452</v>
      </c>
      <c r="N689" s="193">
        <v>321</v>
      </c>
      <c r="O689" s="269">
        <f t="shared" si="47"/>
        <v>5079.2721006400006</v>
      </c>
      <c r="P689" s="242">
        <f t="shared" si="48"/>
        <v>5771.9001143636369</v>
      </c>
      <c r="Q689">
        <v>2061</v>
      </c>
      <c r="R689" s="190" t="s">
        <v>3437</v>
      </c>
    </row>
    <row r="690" spans="1:18" customFormat="1">
      <c r="A690" s="182" t="str">
        <f t="shared" si="45"/>
        <v>CARRETASAO BERNARDO DO CAMPO 2061</v>
      </c>
      <c r="B690" s="190" t="s">
        <v>122</v>
      </c>
      <c r="C690" s="197" t="str">
        <f t="shared" si="46"/>
        <v>2061SAO BERNARDO DO CAMPO 7ME2</v>
      </c>
      <c r="D690" t="s">
        <v>848</v>
      </c>
      <c r="E690" s="190">
        <v>2061</v>
      </c>
      <c r="F690" t="s">
        <v>3282</v>
      </c>
      <c r="G690" s="211" t="s">
        <v>3275</v>
      </c>
      <c r="H690" s="193">
        <v>4213.9098892800002</v>
      </c>
      <c r="J690">
        <v>12</v>
      </c>
      <c r="K690" s="193">
        <v>333.59</v>
      </c>
      <c r="L690" s="193">
        <v>62.2</v>
      </c>
      <c r="M690">
        <v>455</v>
      </c>
      <c r="N690" s="193">
        <v>311</v>
      </c>
      <c r="O690" s="269">
        <f t="shared" si="47"/>
        <v>4858.4998892800004</v>
      </c>
      <c r="P690" s="242">
        <f t="shared" si="48"/>
        <v>5521.022601454546</v>
      </c>
      <c r="Q690">
        <v>2061</v>
      </c>
      <c r="R690" s="190" t="s">
        <v>3629</v>
      </c>
    </row>
    <row r="691" spans="1:18" customFormat="1">
      <c r="A691" s="182" t="str">
        <f t="shared" si="45"/>
        <v>CARRETAARACARIGUAMA 2061</v>
      </c>
      <c r="B691" s="190" t="s">
        <v>122</v>
      </c>
      <c r="C691" s="197" t="str">
        <f t="shared" si="46"/>
        <v>2061ARACARIGUAMA 7ME2</v>
      </c>
      <c r="D691" t="s">
        <v>848</v>
      </c>
      <c r="E691" s="190">
        <v>2061</v>
      </c>
      <c r="F691" t="s">
        <v>3283</v>
      </c>
      <c r="G691" s="211" t="s">
        <v>3275</v>
      </c>
      <c r="H691" s="193">
        <v>4362.0889089599996</v>
      </c>
      <c r="J691">
        <v>12</v>
      </c>
      <c r="K691" s="193">
        <v>650.09</v>
      </c>
      <c r="L691" s="193">
        <v>73.2</v>
      </c>
      <c r="M691">
        <v>471</v>
      </c>
      <c r="N691" s="193">
        <v>366</v>
      </c>
      <c r="O691" s="269">
        <f t="shared" si="47"/>
        <v>5378.1789089599997</v>
      </c>
      <c r="P691" s="242">
        <f t="shared" si="48"/>
        <v>6111.5669419999995</v>
      </c>
      <c r="Q691">
        <v>2061</v>
      </c>
      <c r="R691" s="190" t="s">
        <v>3482</v>
      </c>
    </row>
    <row r="692" spans="1:18" customFormat="1">
      <c r="A692" s="182" t="str">
        <f t="shared" si="45"/>
        <v>CARRETAIPERO 2061</v>
      </c>
      <c r="B692" s="190" t="s">
        <v>122</v>
      </c>
      <c r="C692" s="197" t="str">
        <f t="shared" si="46"/>
        <v>2061IPERO 7ME2</v>
      </c>
      <c r="D692" t="s">
        <v>848</v>
      </c>
      <c r="E692" s="190">
        <v>2061</v>
      </c>
      <c r="F692" t="s">
        <v>3284</v>
      </c>
      <c r="G692" s="211" t="s">
        <v>3275</v>
      </c>
      <c r="H692" s="193">
        <v>4952.2445280000002</v>
      </c>
      <c r="J692">
        <v>12</v>
      </c>
      <c r="K692" s="193">
        <v>733.92</v>
      </c>
      <c r="L692" s="193">
        <v>86.5</v>
      </c>
      <c r="M692">
        <v>550</v>
      </c>
      <c r="N692" s="193">
        <v>432.5</v>
      </c>
      <c r="O692" s="269">
        <f t="shared" si="47"/>
        <v>6118.6645280000002</v>
      </c>
      <c r="P692" s="242">
        <f t="shared" si="48"/>
        <v>6953.0278727272726</v>
      </c>
      <c r="Q692">
        <v>2061</v>
      </c>
      <c r="R692" s="190" t="s">
        <v>3440</v>
      </c>
    </row>
    <row r="693" spans="1:18" customFormat="1">
      <c r="A693" s="182" t="str">
        <f t="shared" si="45"/>
        <v>CARRETAPONTA GROSSA 2061</v>
      </c>
      <c r="B693" s="190" t="s">
        <v>122</v>
      </c>
      <c r="C693" s="197" t="str">
        <f t="shared" si="46"/>
        <v>2061PONTA GROSSA 7ME2</v>
      </c>
      <c r="D693" t="s">
        <v>848</v>
      </c>
      <c r="E693" s="190">
        <v>2061</v>
      </c>
      <c r="F693" t="s">
        <v>3285</v>
      </c>
      <c r="G693" s="211" t="s">
        <v>3275</v>
      </c>
      <c r="H693" s="193">
        <v>7968.2840078400004</v>
      </c>
      <c r="J693">
        <v>12</v>
      </c>
      <c r="K693" s="193">
        <v>350</v>
      </c>
      <c r="L693" s="193">
        <v>138.9</v>
      </c>
      <c r="M693">
        <v>930</v>
      </c>
      <c r="N693" s="193">
        <v>694.5</v>
      </c>
      <c r="O693" s="269">
        <f t="shared" si="47"/>
        <v>9012.7840078400004</v>
      </c>
      <c r="P693" s="242">
        <f t="shared" si="48"/>
        <v>10241.800008909091</v>
      </c>
      <c r="Q693">
        <v>2061</v>
      </c>
      <c r="R693" s="190" t="s">
        <v>3530</v>
      </c>
    </row>
    <row r="694" spans="1:18" customFormat="1">
      <c r="A694" s="182" t="str">
        <f t="shared" si="45"/>
        <v>CARRETACONTAGEM 2061</v>
      </c>
      <c r="B694" s="190" t="s">
        <v>122</v>
      </c>
      <c r="C694" s="197" t="str">
        <f t="shared" si="46"/>
        <v>2061CONTAGEM 7ME2</v>
      </c>
      <c r="D694" t="s">
        <v>848</v>
      </c>
      <c r="E694" s="190">
        <v>2061</v>
      </c>
      <c r="F694" t="s">
        <v>3286</v>
      </c>
      <c r="G694" s="211" t="s">
        <v>3275</v>
      </c>
      <c r="H694" s="193">
        <v>4619.0935324800002</v>
      </c>
      <c r="J694">
        <v>12</v>
      </c>
      <c r="K694" s="193">
        <v>356.69</v>
      </c>
      <c r="L694" s="193">
        <v>106.22</v>
      </c>
      <c r="M694">
        <v>513</v>
      </c>
      <c r="N694" s="193">
        <v>531.1</v>
      </c>
      <c r="O694" s="269">
        <f t="shared" si="47"/>
        <v>5506.8835324800002</v>
      </c>
      <c r="P694" s="242">
        <f t="shared" si="48"/>
        <v>6257.8221960000001</v>
      </c>
      <c r="Q694">
        <v>2061</v>
      </c>
      <c r="R694" s="190" t="s">
        <v>3483</v>
      </c>
    </row>
    <row r="695" spans="1:18" customFormat="1">
      <c r="A695" s="182" t="str">
        <f t="shared" si="45"/>
        <v>CARRETACONTAGEM2061</v>
      </c>
      <c r="B695" s="190" t="s">
        <v>122</v>
      </c>
      <c r="C695" s="197" t="str">
        <f t="shared" si="46"/>
        <v>2061CONTAGEM7ME2RODO</v>
      </c>
      <c r="D695" t="s">
        <v>1055</v>
      </c>
      <c r="E695" s="190">
        <v>2061</v>
      </c>
      <c r="F695" t="s">
        <v>92</v>
      </c>
      <c r="G695" s="211" t="s">
        <v>3275</v>
      </c>
      <c r="H695" s="193">
        <v>4038.6458174400004</v>
      </c>
      <c r="J695">
        <v>12</v>
      </c>
      <c r="K695" s="193">
        <v>324.2</v>
      </c>
      <c r="L695" s="193">
        <v>53.1</v>
      </c>
      <c r="M695">
        <v>513</v>
      </c>
      <c r="N695" s="193">
        <v>531</v>
      </c>
      <c r="O695" s="269">
        <f t="shared" si="47"/>
        <v>4893.8458174400002</v>
      </c>
      <c r="P695" s="242">
        <f t="shared" si="48"/>
        <v>5561.1884289090913</v>
      </c>
      <c r="Q695">
        <v>2061</v>
      </c>
      <c r="R695" s="190" t="s">
        <v>3483</v>
      </c>
    </row>
    <row r="696" spans="1:18" customFormat="1">
      <c r="A696" s="182" t="str">
        <f t="shared" si="45"/>
        <v>CARRETABARUERI 2061</v>
      </c>
      <c r="B696" s="190" t="s">
        <v>122</v>
      </c>
      <c r="C696" s="197" t="str">
        <f t="shared" si="46"/>
        <v>2061BARUERI 7ME2</v>
      </c>
      <c r="D696" t="s">
        <v>848</v>
      </c>
      <c r="E696" s="190">
        <v>2061</v>
      </c>
      <c r="F696" t="s">
        <v>3287</v>
      </c>
      <c r="G696" s="211" t="s">
        <v>3275</v>
      </c>
      <c r="H696" s="193">
        <v>4139.8143119999995</v>
      </c>
      <c r="J696">
        <v>12</v>
      </c>
      <c r="K696" s="193">
        <v>581.41</v>
      </c>
      <c r="L696" s="193">
        <v>64.2</v>
      </c>
      <c r="M696">
        <v>447</v>
      </c>
      <c r="N696" s="193">
        <v>321</v>
      </c>
      <c r="O696" s="269">
        <f t="shared" si="47"/>
        <v>5042.2243119999994</v>
      </c>
      <c r="P696" s="242">
        <f t="shared" si="48"/>
        <v>5729.800354545454</v>
      </c>
      <c r="Q696">
        <v>2061</v>
      </c>
      <c r="R696" s="190" t="s">
        <v>3403</v>
      </c>
    </row>
    <row r="697" spans="1:18" customFormat="1">
      <c r="A697" s="182" t="str">
        <f t="shared" si="45"/>
        <v>CARRETATREMEMBE2061</v>
      </c>
      <c r="B697" s="190" t="s">
        <v>122</v>
      </c>
      <c r="C697" s="197" t="str">
        <f t="shared" si="46"/>
        <v>2061TREMEMBE7ME2</v>
      </c>
      <c r="D697" t="s">
        <v>848</v>
      </c>
      <c r="E697" s="190">
        <v>2061</v>
      </c>
      <c r="F697" t="s">
        <v>56</v>
      </c>
      <c r="G697" s="211" t="s">
        <v>3275</v>
      </c>
      <c r="H697" s="193">
        <v>3459.1082184000002</v>
      </c>
      <c r="J697">
        <v>12</v>
      </c>
      <c r="K697" s="193">
        <v>460</v>
      </c>
      <c r="L697" s="193">
        <v>45.6</v>
      </c>
      <c r="M697">
        <v>290</v>
      </c>
      <c r="N697" s="193">
        <v>228</v>
      </c>
      <c r="O697" s="269">
        <f t="shared" si="47"/>
        <v>4147.1082184000006</v>
      </c>
      <c r="P697" s="242">
        <f t="shared" si="48"/>
        <v>4712.6229754545466</v>
      </c>
      <c r="Q697">
        <v>2061</v>
      </c>
      <c r="R697" s="190" t="s">
        <v>3488</v>
      </c>
    </row>
    <row r="698" spans="1:18" customFormat="1">
      <c r="A698" s="182" t="str">
        <f t="shared" si="45"/>
        <v>CARRETACOTIA2061</v>
      </c>
      <c r="B698" s="190" t="s">
        <v>122</v>
      </c>
      <c r="C698" s="197" t="str">
        <f t="shared" si="46"/>
        <v>2061COTIA7ME2</v>
      </c>
      <c r="D698" t="s">
        <v>848</v>
      </c>
      <c r="E698" s="190">
        <v>2061</v>
      </c>
      <c r="F698" t="s">
        <v>39</v>
      </c>
      <c r="G698" s="211" t="s">
        <v>3275</v>
      </c>
      <c r="H698" s="193">
        <v>4232.4277161600003</v>
      </c>
      <c r="J698">
        <v>12</v>
      </c>
      <c r="K698" s="193">
        <v>414.69</v>
      </c>
      <c r="L698" s="193">
        <v>66.900000000000006</v>
      </c>
      <c r="M698">
        <v>139</v>
      </c>
      <c r="N698" s="193">
        <v>334.5</v>
      </c>
      <c r="O698" s="269">
        <f t="shared" si="47"/>
        <v>4981.6177161600008</v>
      </c>
      <c r="P698" s="242">
        <f t="shared" si="48"/>
        <v>5660.9292229090915</v>
      </c>
      <c r="Q698">
        <v>2061</v>
      </c>
      <c r="R698" s="190" t="s">
        <v>3419</v>
      </c>
    </row>
    <row r="699" spans="1:18" customFormat="1">
      <c r="A699" s="182" t="str">
        <f t="shared" si="45"/>
        <v>CARRETAMAIRINQUE2061</v>
      </c>
      <c r="B699" s="190" t="s">
        <v>122</v>
      </c>
      <c r="C699" s="197" t="str">
        <f t="shared" si="46"/>
        <v>2061MAIRINQUE7ME2</v>
      </c>
      <c r="D699" t="s">
        <v>848</v>
      </c>
      <c r="E699" s="190">
        <v>2061</v>
      </c>
      <c r="F699" t="s">
        <v>37</v>
      </c>
      <c r="G699" s="211" t="s">
        <v>3275</v>
      </c>
      <c r="H699" s="193">
        <v>4675.6906128000001</v>
      </c>
      <c r="J699">
        <v>12</v>
      </c>
      <c r="K699" s="193">
        <v>508.59</v>
      </c>
      <c r="L699" s="193">
        <v>73.599999999999994</v>
      </c>
      <c r="M699">
        <v>139</v>
      </c>
      <c r="N699" s="193">
        <v>368</v>
      </c>
      <c r="O699" s="269">
        <f t="shared" si="47"/>
        <v>5552.2806128000002</v>
      </c>
      <c r="P699" s="242">
        <f t="shared" si="48"/>
        <v>6309.409787272727</v>
      </c>
      <c r="Q699">
        <v>2061</v>
      </c>
      <c r="R699" s="190" t="s">
        <v>3555</v>
      </c>
    </row>
    <row r="700" spans="1:18" customFormat="1">
      <c r="A700" s="182" t="str">
        <f t="shared" si="45"/>
        <v>CARRETABARRA MANSA2061</v>
      </c>
      <c r="B700" s="190" t="s">
        <v>122</v>
      </c>
      <c r="C700" s="197" t="str">
        <f t="shared" si="46"/>
        <v>2061BARRA MANSA7ME2</v>
      </c>
      <c r="D700" t="s">
        <v>848</v>
      </c>
      <c r="E700" s="190">
        <v>2061</v>
      </c>
      <c r="F700" t="s">
        <v>3288</v>
      </c>
      <c r="G700" s="211" t="s">
        <v>3275</v>
      </c>
      <c r="H700" s="193">
        <v>3033.72</v>
      </c>
      <c r="J700">
        <v>20</v>
      </c>
      <c r="K700" s="193">
        <v>400</v>
      </c>
      <c r="L700" s="193">
        <v>30.4</v>
      </c>
      <c r="M700">
        <v>139</v>
      </c>
      <c r="N700" s="193">
        <v>152</v>
      </c>
      <c r="O700" s="269">
        <f t="shared" si="47"/>
        <v>3585.72</v>
      </c>
      <c r="P700" s="242">
        <f t="shared" si="48"/>
        <v>4482.1499999999996</v>
      </c>
      <c r="Q700">
        <v>2061</v>
      </c>
      <c r="R700" s="190" t="s">
        <v>3627</v>
      </c>
    </row>
    <row r="701" spans="1:18" customFormat="1">
      <c r="A701" s="182" t="str">
        <f t="shared" si="45"/>
        <v>CARRETACERQUILHO2061</v>
      </c>
      <c r="B701" s="190" t="s">
        <v>122</v>
      </c>
      <c r="C701" s="197" t="str">
        <f t="shared" si="46"/>
        <v>2061CERQUILHO7ME2</v>
      </c>
      <c r="D701" t="s">
        <v>848</v>
      </c>
      <c r="E701" s="190">
        <v>2061</v>
      </c>
      <c r="F701" t="s">
        <v>44</v>
      </c>
      <c r="G701" s="211" t="s">
        <v>3275</v>
      </c>
      <c r="H701" s="193">
        <v>5087.3057423999999</v>
      </c>
      <c r="J701">
        <v>12</v>
      </c>
      <c r="K701" s="193">
        <v>257</v>
      </c>
      <c r="L701" s="193">
        <v>86.5</v>
      </c>
      <c r="M701">
        <v>565</v>
      </c>
      <c r="N701" s="193">
        <v>432.5</v>
      </c>
      <c r="O701" s="269">
        <f t="shared" si="47"/>
        <v>5776.8057423999999</v>
      </c>
      <c r="P701" s="242">
        <f t="shared" si="48"/>
        <v>6564.5519800000002</v>
      </c>
      <c r="Q701">
        <v>2061</v>
      </c>
      <c r="R701" s="190" t="s">
        <v>3416</v>
      </c>
    </row>
    <row r="702" spans="1:18" customFormat="1">
      <c r="A702" s="182" t="str">
        <f t="shared" si="45"/>
        <v>CARRETAGUARULHOS2061</v>
      </c>
      <c r="B702" s="190" t="s">
        <v>122</v>
      </c>
      <c r="C702" s="197" t="str">
        <f t="shared" si="46"/>
        <v>2061GUARULHOS7ME2</v>
      </c>
      <c r="D702" t="s">
        <v>848</v>
      </c>
      <c r="E702" s="190">
        <v>2061</v>
      </c>
      <c r="F702" t="s">
        <v>16</v>
      </c>
      <c r="G702" s="211" t="s">
        <v>3275</v>
      </c>
      <c r="H702" s="193">
        <v>4176.8621006400008</v>
      </c>
      <c r="J702">
        <v>12</v>
      </c>
      <c r="K702" s="193">
        <v>427.43</v>
      </c>
      <c r="L702" s="193">
        <v>65.08</v>
      </c>
      <c r="M702">
        <v>565</v>
      </c>
      <c r="N702" s="193">
        <v>325.39999999999998</v>
      </c>
      <c r="O702" s="269">
        <f t="shared" si="47"/>
        <v>4929.6921006400007</v>
      </c>
      <c r="P702" s="242">
        <f t="shared" si="48"/>
        <v>5601.9228416363649</v>
      </c>
      <c r="Q702">
        <v>2061</v>
      </c>
      <c r="R702" s="190" t="s">
        <v>3428</v>
      </c>
    </row>
    <row r="703" spans="1:18" customFormat="1">
      <c r="A703" s="182" t="str">
        <f t="shared" si="45"/>
        <v>CARRETALENÇOIS PAULISTA  2061</v>
      </c>
      <c r="B703" s="190" t="s">
        <v>122</v>
      </c>
      <c r="C703" s="197" t="str">
        <f t="shared" si="46"/>
        <v>2061LENÇOIS PAULISTA  7ME2</v>
      </c>
      <c r="D703" t="s">
        <v>848</v>
      </c>
      <c r="E703" s="190">
        <v>2061</v>
      </c>
      <c r="F703" t="s">
        <v>3289</v>
      </c>
      <c r="G703" s="211" t="s">
        <v>3275</v>
      </c>
      <c r="H703" s="193">
        <v>6168.1595040000002</v>
      </c>
      <c r="J703">
        <v>12</v>
      </c>
      <c r="K703" s="193">
        <v>1030.04</v>
      </c>
      <c r="L703" s="193">
        <v>119</v>
      </c>
      <c r="M703">
        <v>565</v>
      </c>
      <c r="N703" s="193">
        <v>595</v>
      </c>
      <c r="O703" s="269">
        <f t="shared" si="47"/>
        <v>7793.1995040000002</v>
      </c>
      <c r="P703" s="242">
        <f t="shared" si="48"/>
        <v>8855.908527272728</v>
      </c>
      <c r="Q703">
        <v>2061</v>
      </c>
      <c r="R703" s="190" t="s">
        <v>3628</v>
      </c>
    </row>
    <row r="704" spans="1:18" customFormat="1">
      <c r="A704" s="182" t="str">
        <f t="shared" si="45"/>
        <v>CARRETARIO CLARO 2061</v>
      </c>
      <c r="B704" s="190" t="s">
        <v>122</v>
      </c>
      <c r="C704" s="197" t="str">
        <f t="shared" si="46"/>
        <v>2061RIO CLARO 7ME2</v>
      </c>
      <c r="D704" t="s">
        <v>848</v>
      </c>
      <c r="E704" s="190">
        <v>2061</v>
      </c>
      <c r="F704" t="s">
        <v>3199</v>
      </c>
      <c r="G704" s="211" t="s">
        <v>3275</v>
      </c>
      <c r="H704" s="193">
        <v>4952.8287999999993</v>
      </c>
      <c r="J704">
        <v>12</v>
      </c>
      <c r="K704" s="193">
        <v>733.92</v>
      </c>
      <c r="L704" s="193">
        <v>95.4</v>
      </c>
      <c r="N704" s="193">
        <v>477</v>
      </c>
      <c r="O704" s="269">
        <f t="shared" si="47"/>
        <v>6163.7487999999994</v>
      </c>
      <c r="P704" s="242">
        <f t="shared" si="48"/>
        <v>7004.2599999999993</v>
      </c>
      <c r="Q704">
        <v>2061</v>
      </c>
      <c r="R704" s="190" t="s">
        <v>3551</v>
      </c>
    </row>
    <row r="705" spans="1:18" customFormat="1">
      <c r="A705" s="182" t="str">
        <f t="shared" si="45"/>
        <v>BAÚ2 CORREGOS2060</v>
      </c>
      <c r="B705" t="s">
        <v>121</v>
      </c>
      <c r="C705" s="197" t="str">
        <f t="shared" si="46"/>
        <v xml:space="preserve">20602 CORREGOS2ME1    </v>
      </c>
      <c r="D705" t="s">
        <v>2701</v>
      </c>
      <c r="E705">
        <v>2060</v>
      </c>
      <c r="F705" t="s">
        <v>133</v>
      </c>
      <c r="G705" s="211">
        <v>44643</v>
      </c>
      <c r="H705" s="193">
        <v>1101.9360982975488</v>
      </c>
      <c r="J705">
        <v>12</v>
      </c>
      <c r="K705" s="193">
        <v>476.28000000000003</v>
      </c>
      <c r="L705" s="193">
        <v>26.8</v>
      </c>
      <c r="M705">
        <v>126</v>
      </c>
      <c r="N705" s="193">
        <v>160.80000000000001</v>
      </c>
      <c r="O705" s="269">
        <f t="shared" ref="O705:O768" si="49">N705+K705+H705+I705</f>
        <v>1739.016098297549</v>
      </c>
      <c r="P705" s="242">
        <f t="shared" ref="P705:P768" si="50">O705/(1-J705/100)</f>
        <v>1976.1546571563056</v>
      </c>
      <c r="Q705">
        <v>2060</v>
      </c>
      <c r="R705" t="s">
        <v>3564</v>
      </c>
    </row>
    <row r="706" spans="1:18" customFormat="1">
      <c r="A706" s="182" t="str">
        <f t="shared" si="45"/>
        <v>BAÚ4 BARRAS  2060</v>
      </c>
      <c r="B706" s="190" t="s">
        <v>121</v>
      </c>
      <c r="C706" s="197" t="str">
        <f t="shared" si="46"/>
        <v xml:space="preserve">20604 BARRAS  2ME1    </v>
      </c>
      <c r="D706" t="s">
        <v>2701</v>
      </c>
      <c r="E706" s="190">
        <v>2060</v>
      </c>
      <c r="F706" t="s">
        <v>2790</v>
      </c>
      <c r="G706" s="211">
        <v>44643</v>
      </c>
      <c r="H706" s="193">
        <v>3661.8582633025549</v>
      </c>
      <c r="J706">
        <v>12</v>
      </c>
      <c r="K706" s="193">
        <v>476.28000000000003</v>
      </c>
      <c r="L706" s="193">
        <v>74</v>
      </c>
      <c r="M706">
        <v>665</v>
      </c>
      <c r="N706" s="193">
        <v>444</v>
      </c>
      <c r="O706" s="269">
        <f t="shared" si="49"/>
        <v>4582.1382633025551</v>
      </c>
      <c r="P706" s="242">
        <f t="shared" si="50"/>
        <v>5206.9752992074491</v>
      </c>
      <c r="Q706">
        <v>2060</v>
      </c>
      <c r="R706" t="s">
        <v>3641</v>
      </c>
    </row>
    <row r="707" spans="1:18" customFormat="1">
      <c r="A707" s="182" t="str">
        <f t="shared" si="45"/>
        <v>BAÚA.NOGUEIRA2060</v>
      </c>
      <c r="B707" s="190" t="s">
        <v>121</v>
      </c>
      <c r="C707" s="197" t="str">
        <f t="shared" si="46"/>
        <v xml:space="preserve">2060A.NOGUEIRA2ME1    </v>
      </c>
      <c r="D707" t="s">
        <v>2701</v>
      </c>
      <c r="E707" s="190">
        <v>2060</v>
      </c>
      <c r="F707" t="s">
        <v>464</v>
      </c>
      <c r="G707" s="211">
        <v>44643</v>
      </c>
      <c r="H707" s="193">
        <v>1419.5204270387712</v>
      </c>
      <c r="J707">
        <v>12</v>
      </c>
      <c r="K707" s="193">
        <v>476.28000000000003</v>
      </c>
      <c r="L707" s="193">
        <v>55.9</v>
      </c>
      <c r="M707">
        <v>192</v>
      </c>
      <c r="N707" s="193">
        <v>335.4</v>
      </c>
      <c r="O707" s="269">
        <f t="shared" si="49"/>
        <v>2231.2004270387715</v>
      </c>
      <c r="P707" s="242">
        <f t="shared" si="50"/>
        <v>2535.4550307258769</v>
      </c>
      <c r="Q707">
        <v>2060</v>
      </c>
      <c r="R707" t="s">
        <v>3408</v>
      </c>
    </row>
    <row r="708" spans="1:18" customFormat="1">
      <c r="A708" s="182" t="str">
        <f t="shared" si="45"/>
        <v>BAÚAMERICANA 2060</v>
      </c>
      <c r="B708" s="190" t="s">
        <v>121</v>
      </c>
      <c r="C708" s="197" t="str">
        <f t="shared" si="46"/>
        <v xml:space="preserve">2060AMERICANA 2ME1    </v>
      </c>
      <c r="D708" t="s">
        <v>2701</v>
      </c>
      <c r="E708" s="190">
        <v>2060</v>
      </c>
      <c r="F708" t="s">
        <v>3290</v>
      </c>
      <c r="G708" s="211">
        <v>44643</v>
      </c>
      <c r="H708" s="193">
        <v>1429.1441945763841</v>
      </c>
      <c r="J708">
        <v>12</v>
      </c>
      <c r="K708" s="193">
        <v>476.28000000000003</v>
      </c>
      <c r="L708" s="193">
        <v>39.700000000000003</v>
      </c>
      <c r="M708">
        <v>186</v>
      </c>
      <c r="N708" s="193">
        <v>238.20000000000002</v>
      </c>
      <c r="O708" s="269">
        <f t="shared" si="49"/>
        <v>2143.6241945763841</v>
      </c>
      <c r="P708" s="242">
        <f t="shared" si="50"/>
        <v>2435.9365847458912</v>
      </c>
      <c r="Q708">
        <v>2060</v>
      </c>
      <c r="R708" t="s">
        <v>3565</v>
      </c>
    </row>
    <row r="709" spans="1:18" customFormat="1">
      <c r="A709" s="182" t="str">
        <f t="shared" si="45"/>
        <v>BAÚAMPARO    2060</v>
      </c>
      <c r="B709" s="190" t="s">
        <v>121</v>
      </c>
      <c r="C709" s="197" t="str">
        <f t="shared" si="46"/>
        <v xml:space="preserve">2060AMPARO    2ME1    </v>
      </c>
      <c r="D709" t="s">
        <v>2701</v>
      </c>
      <c r="E709" s="190">
        <v>2060</v>
      </c>
      <c r="F709" t="s">
        <v>3291</v>
      </c>
      <c r="G709" s="211">
        <v>44643</v>
      </c>
      <c r="H709" s="193">
        <v>1746.7285233176067</v>
      </c>
      <c r="J709">
        <v>12</v>
      </c>
      <c r="K709" s="193">
        <v>476.28000000000003</v>
      </c>
      <c r="L709" s="193">
        <v>55.9</v>
      </c>
      <c r="M709">
        <v>255</v>
      </c>
      <c r="N709" s="193">
        <v>335.4</v>
      </c>
      <c r="O709" s="269">
        <f t="shared" si="49"/>
        <v>2558.4085233176065</v>
      </c>
      <c r="P709" s="242">
        <f t="shared" si="50"/>
        <v>2907.2824128609163</v>
      </c>
      <c r="Q709">
        <v>2060</v>
      </c>
      <c r="R709" t="s">
        <v>3566</v>
      </c>
    </row>
    <row r="710" spans="1:18" customFormat="1">
      <c r="A710" s="182" t="str">
        <f t="shared" si="45"/>
        <v>BAÚANAPOLIS  2060</v>
      </c>
      <c r="B710" s="190" t="s">
        <v>121</v>
      </c>
      <c r="C710" s="197" t="str">
        <f t="shared" si="46"/>
        <v xml:space="preserve">2060ANAPOLIS  2ME1    </v>
      </c>
      <c r="D710" t="s">
        <v>2701</v>
      </c>
      <c r="E710" s="190">
        <v>2060</v>
      </c>
      <c r="F710" t="s">
        <v>3148</v>
      </c>
      <c r="G710" s="211">
        <v>44643</v>
      </c>
      <c r="H710" s="193">
        <v>5759.8395865021439</v>
      </c>
      <c r="J710">
        <v>7</v>
      </c>
      <c r="K710" s="193">
        <v>476.28000000000003</v>
      </c>
      <c r="L710" s="193">
        <v>41.2</v>
      </c>
      <c r="M710">
        <v>663</v>
      </c>
      <c r="N710" s="193">
        <v>247.20000000000002</v>
      </c>
      <c r="O710" s="269">
        <f t="shared" si="49"/>
        <v>6483.3195865021444</v>
      </c>
      <c r="P710" s="242">
        <f t="shared" si="50"/>
        <v>6971.3113833356392</v>
      </c>
      <c r="Q710">
        <v>2060</v>
      </c>
      <c r="R710" t="s">
        <v>3445</v>
      </c>
    </row>
    <row r="711" spans="1:18" customFormat="1">
      <c r="A711" s="182" t="str">
        <f t="shared" si="45"/>
        <v>BAÚARACARIGUANA2060</v>
      </c>
      <c r="B711" s="190" t="s">
        <v>121</v>
      </c>
      <c r="C711" s="197" t="str">
        <f t="shared" si="46"/>
        <v xml:space="preserve">2060ARACARIGUANA2ME1    </v>
      </c>
      <c r="D711" t="s">
        <v>2701</v>
      </c>
      <c r="E711" s="190">
        <v>2060</v>
      </c>
      <c r="F711" t="s">
        <v>3292</v>
      </c>
      <c r="G711" s="211">
        <v>44643</v>
      </c>
      <c r="H711" s="193">
        <v>2651.36267185321</v>
      </c>
      <c r="J711">
        <v>12</v>
      </c>
      <c r="K711" s="193">
        <v>476.28000000000003</v>
      </c>
      <c r="L711" s="193">
        <v>65.2</v>
      </c>
      <c r="M711">
        <v>310</v>
      </c>
      <c r="N711" s="193">
        <v>391.20000000000005</v>
      </c>
      <c r="O711" s="269">
        <f t="shared" si="49"/>
        <v>3518.84267185321</v>
      </c>
      <c r="P711" s="242">
        <f t="shared" si="50"/>
        <v>3998.6848543786477</v>
      </c>
      <c r="Q711">
        <v>2060</v>
      </c>
      <c r="R711" s="190" t="s">
        <v>3567</v>
      </c>
    </row>
    <row r="712" spans="1:18" customFormat="1">
      <c r="A712" s="182" t="str">
        <f t="shared" si="45"/>
        <v>BAÚARARAQUARA Cutrale2060</v>
      </c>
      <c r="B712" s="190" t="s">
        <v>121</v>
      </c>
      <c r="C712" s="197" t="str">
        <f t="shared" si="46"/>
        <v xml:space="preserve">2060ARARAQUARA Cutrale2ME1    </v>
      </c>
      <c r="D712" t="s">
        <v>2701</v>
      </c>
      <c r="E712" s="190">
        <v>2060</v>
      </c>
      <c r="F712" t="s">
        <v>3293</v>
      </c>
      <c r="G712" s="211">
        <v>44643</v>
      </c>
      <c r="H712" s="193">
        <v>747.0618776342094</v>
      </c>
      <c r="J712">
        <v>12</v>
      </c>
      <c r="K712" s="193">
        <v>0</v>
      </c>
      <c r="L712" s="193">
        <v>18.7</v>
      </c>
      <c r="M712">
        <v>37</v>
      </c>
      <c r="N712" s="193">
        <v>112.19999999999999</v>
      </c>
      <c r="O712" s="269">
        <f t="shared" si="49"/>
        <v>859.26187763420944</v>
      </c>
      <c r="P712" s="242">
        <f t="shared" si="50"/>
        <v>976.43395185705617</v>
      </c>
      <c r="Q712">
        <v>2060</v>
      </c>
      <c r="R712" s="190" t="s">
        <v>3602</v>
      </c>
    </row>
    <row r="713" spans="1:18" customFormat="1">
      <c r="A713" s="182" t="str">
        <f t="shared" si="45"/>
        <v>BAÚARARAS    2060</v>
      </c>
      <c r="B713" s="190" t="s">
        <v>121</v>
      </c>
      <c r="C713" s="197" t="str">
        <f t="shared" si="46"/>
        <v xml:space="preserve">2060ARARAS    2ME1    </v>
      </c>
      <c r="D713" t="s">
        <v>2701</v>
      </c>
      <c r="E713" s="190">
        <v>2060</v>
      </c>
      <c r="F713" t="s">
        <v>3151</v>
      </c>
      <c r="G713" s="211">
        <v>44643</v>
      </c>
      <c r="H713" s="193">
        <v>1422.1691703977472</v>
      </c>
      <c r="J713">
        <v>12</v>
      </c>
      <c r="K713" s="193">
        <v>476.28000000000003</v>
      </c>
      <c r="L713" s="193">
        <v>36.5</v>
      </c>
      <c r="M713">
        <v>153</v>
      </c>
      <c r="N713" s="193">
        <v>219</v>
      </c>
      <c r="O713" s="269">
        <f t="shared" si="49"/>
        <v>2117.4491703977474</v>
      </c>
      <c r="P713" s="242">
        <f t="shared" si="50"/>
        <v>2406.1922390883492</v>
      </c>
      <c r="Q713">
        <v>2060</v>
      </c>
      <c r="R713" s="190" t="s">
        <v>3402</v>
      </c>
    </row>
    <row r="714" spans="1:18" customFormat="1">
      <c r="A714" s="182" t="str">
        <f t="shared" si="45"/>
        <v>BAÚARAUCARIA 2060</v>
      </c>
      <c r="B714" s="190" t="s">
        <v>121</v>
      </c>
      <c r="C714" s="197" t="str">
        <f t="shared" si="46"/>
        <v xml:space="preserve">2060ARAUCARIA 2ME1    </v>
      </c>
      <c r="D714" t="s">
        <v>2701</v>
      </c>
      <c r="E714" s="190">
        <v>2060</v>
      </c>
      <c r="F714" t="s">
        <v>3241</v>
      </c>
      <c r="G714" s="211">
        <v>44643</v>
      </c>
      <c r="H714" s="193">
        <v>4706.0370411335434</v>
      </c>
      <c r="J714">
        <v>12</v>
      </c>
      <c r="K714" s="193">
        <v>476.28000000000003</v>
      </c>
      <c r="L714" s="193">
        <v>120.9</v>
      </c>
      <c r="M714">
        <v>713</v>
      </c>
      <c r="N714" s="193">
        <v>725.40000000000009</v>
      </c>
      <c r="O714" s="269">
        <f t="shared" si="49"/>
        <v>5907.7170411335437</v>
      </c>
      <c r="P714" s="242">
        <f t="shared" si="50"/>
        <v>6713.3148194699361</v>
      </c>
      <c r="Q714">
        <v>2060</v>
      </c>
      <c r="R714" s="190" t="s">
        <v>3514</v>
      </c>
    </row>
    <row r="715" spans="1:18" customFormat="1">
      <c r="A715" s="182" t="str">
        <f t="shared" si="45"/>
        <v>BAÚARUJA     2060</v>
      </c>
      <c r="B715" s="190" t="s">
        <v>121</v>
      </c>
      <c r="C715" s="197" t="str">
        <f t="shared" si="46"/>
        <v xml:space="preserve">2060ARUJA     2ME1    </v>
      </c>
      <c r="D715" t="s">
        <v>2701</v>
      </c>
      <c r="E715" s="190">
        <v>2060</v>
      </c>
      <c r="F715" t="s">
        <v>3214</v>
      </c>
      <c r="G715" s="211">
        <v>44643</v>
      </c>
      <c r="H715" s="193">
        <v>2988.1945356696579</v>
      </c>
      <c r="J715">
        <v>12</v>
      </c>
      <c r="K715" s="193">
        <v>476.28000000000003</v>
      </c>
      <c r="L715" s="193">
        <v>73.599999999999994</v>
      </c>
      <c r="M715">
        <v>340</v>
      </c>
      <c r="N715" s="193">
        <v>441.59999999999997</v>
      </c>
      <c r="O715" s="269">
        <f t="shared" si="49"/>
        <v>3906.074535669658</v>
      </c>
      <c r="P715" s="242">
        <f t="shared" si="50"/>
        <v>4438.7210632609749</v>
      </c>
      <c r="Q715">
        <v>2060</v>
      </c>
      <c r="R715" s="190" t="s">
        <v>3493</v>
      </c>
    </row>
    <row r="716" spans="1:18" customFormat="1">
      <c r="A716" s="182" t="str">
        <f t="shared" si="45"/>
        <v>BAÚASSIS     2060</v>
      </c>
      <c r="B716" s="190" t="s">
        <v>121</v>
      </c>
      <c r="C716" s="197" t="str">
        <f t="shared" si="46"/>
        <v xml:space="preserve">2060ASSIS     2ME1    </v>
      </c>
      <c r="D716" t="s">
        <v>2701</v>
      </c>
      <c r="E716" s="190">
        <v>2060</v>
      </c>
      <c r="F716" t="s">
        <v>3294</v>
      </c>
      <c r="G716" s="211">
        <v>44643</v>
      </c>
      <c r="H716" s="193">
        <v>1804.4711285432834</v>
      </c>
      <c r="J716">
        <v>12</v>
      </c>
      <c r="K716" s="193">
        <v>476.28000000000003</v>
      </c>
      <c r="L716" s="193">
        <v>71.2</v>
      </c>
      <c r="M716">
        <v>276</v>
      </c>
      <c r="N716" s="193">
        <v>427.20000000000005</v>
      </c>
      <c r="O716" s="269">
        <f t="shared" si="49"/>
        <v>2707.9511285432836</v>
      </c>
      <c r="P716" s="242">
        <f t="shared" si="50"/>
        <v>3077.2171915264585</v>
      </c>
      <c r="Q716">
        <v>2060</v>
      </c>
      <c r="R716" s="190" t="s">
        <v>3568</v>
      </c>
    </row>
    <row r="717" spans="1:18" customFormat="1">
      <c r="A717" s="182" t="str">
        <f t="shared" si="45"/>
        <v>BAÚATIBAIA   2060</v>
      </c>
      <c r="B717" s="190" t="s">
        <v>121</v>
      </c>
      <c r="C717" s="197" t="str">
        <f t="shared" si="46"/>
        <v xml:space="preserve">2060ATIBAIA   2ME1    </v>
      </c>
      <c r="D717" t="s">
        <v>2701</v>
      </c>
      <c r="E717" s="190">
        <v>2060</v>
      </c>
      <c r="F717" t="s">
        <v>3295</v>
      </c>
      <c r="G717" s="211">
        <v>44643</v>
      </c>
      <c r="H717" s="193">
        <v>1804.4711285432834</v>
      </c>
      <c r="J717">
        <v>12</v>
      </c>
      <c r="K717" s="193">
        <v>476.28000000000003</v>
      </c>
      <c r="L717" s="193">
        <v>68.599999999999994</v>
      </c>
      <c r="M717">
        <v>278</v>
      </c>
      <c r="N717" s="193">
        <v>411.59999999999997</v>
      </c>
      <c r="O717" s="269">
        <f t="shared" si="49"/>
        <v>2692.3511285432833</v>
      </c>
      <c r="P717" s="242">
        <f t="shared" si="50"/>
        <v>3059.4899187991855</v>
      </c>
      <c r="Q717">
        <v>2060</v>
      </c>
      <c r="R717" s="190" t="s">
        <v>3569</v>
      </c>
    </row>
    <row r="718" spans="1:18" customFormat="1">
      <c r="A718" s="182" t="str">
        <f t="shared" si="45"/>
        <v>BAÚBARRETOS  2060</v>
      </c>
      <c r="B718" s="190" t="s">
        <v>121</v>
      </c>
      <c r="C718" s="197" t="str">
        <f t="shared" si="46"/>
        <v xml:space="preserve">2060BARRETOS  2ME1    </v>
      </c>
      <c r="D718" t="s">
        <v>2701</v>
      </c>
      <c r="E718" s="190">
        <v>2060</v>
      </c>
      <c r="F718" t="s">
        <v>3296</v>
      </c>
      <c r="G718" s="211">
        <v>44643</v>
      </c>
      <c r="H718" s="193">
        <v>1337.7184029690623</v>
      </c>
      <c r="J718">
        <v>12</v>
      </c>
      <c r="K718" s="193">
        <v>476.28000000000003</v>
      </c>
      <c r="L718" s="193">
        <v>28.7</v>
      </c>
      <c r="M718">
        <v>132</v>
      </c>
      <c r="N718" s="193">
        <v>172.2</v>
      </c>
      <c r="O718" s="269">
        <f t="shared" si="49"/>
        <v>1986.1984029690623</v>
      </c>
      <c r="P718" s="242">
        <f t="shared" si="50"/>
        <v>2257.0436397375706</v>
      </c>
      <c r="Q718">
        <v>2060</v>
      </c>
      <c r="R718" s="190" t="s">
        <v>3570</v>
      </c>
    </row>
    <row r="719" spans="1:18" customFormat="1">
      <c r="A719" s="182" t="str">
        <f t="shared" si="45"/>
        <v>BAÚBARUERI   2060</v>
      </c>
      <c r="B719" s="190" t="s">
        <v>121</v>
      </c>
      <c r="C719" s="197" t="str">
        <f t="shared" si="46"/>
        <v xml:space="preserve">2060BARUERI   2ME1    </v>
      </c>
      <c r="D719" t="s">
        <v>2701</v>
      </c>
      <c r="E719" s="190">
        <v>2060</v>
      </c>
      <c r="F719" t="s">
        <v>3152</v>
      </c>
      <c r="G719" s="211">
        <v>44643</v>
      </c>
      <c r="H719" s="193">
        <v>2454.0754373321474</v>
      </c>
      <c r="J719">
        <v>12</v>
      </c>
      <c r="K719" s="193">
        <v>0</v>
      </c>
      <c r="L719" s="193">
        <v>72.5</v>
      </c>
      <c r="M719">
        <v>300</v>
      </c>
      <c r="N719" s="193">
        <v>435</v>
      </c>
      <c r="O719" s="269">
        <f t="shared" si="49"/>
        <v>2889.0754373321474</v>
      </c>
      <c r="P719" s="242">
        <f t="shared" si="50"/>
        <v>3283.0402696956221</v>
      </c>
      <c r="Q719">
        <v>2060</v>
      </c>
      <c r="R719" s="190" t="s">
        <v>3403</v>
      </c>
    </row>
    <row r="720" spans="1:18" customFormat="1">
      <c r="A720" s="182" t="str">
        <f t="shared" si="45"/>
        <v>BAÚBAURU     2060</v>
      </c>
      <c r="B720" s="190" t="s">
        <v>121</v>
      </c>
      <c r="C720" s="197" t="str">
        <f t="shared" si="46"/>
        <v xml:space="preserve">2060BAURU     2ME1    </v>
      </c>
      <c r="D720" t="s">
        <v>2701</v>
      </c>
      <c r="E720" s="190">
        <v>2060</v>
      </c>
      <c r="F720" t="s">
        <v>3297</v>
      </c>
      <c r="G720" s="211">
        <v>44643</v>
      </c>
      <c r="H720" s="193">
        <v>1236.6688438241281</v>
      </c>
      <c r="J720">
        <v>12</v>
      </c>
      <c r="K720" s="193">
        <v>476.28000000000003</v>
      </c>
      <c r="L720" s="193">
        <v>37.799999999999997</v>
      </c>
      <c r="M720">
        <v>160</v>
      </c>
      <c r="N720" s="193">
        <v>226.79999999999998</v>
      </c>
      <c r="O720" s="269">
        <f t="shared" si="49"/>
        <v>1939.748843824128</v>
      </c>
      <c r="P720" s="242">
        <f t="shared" si="50"/>
        <v>2204.2600498001457</v>
      </c>
      <c r="Q720">
        <v>2060</v>
      </c>
      <c r="R720" s="190" t="s">
        <v>3571</v>
      </c>
    </row>
    <row r="721" spans="1:18" customFormat="1">
      <c r="A721" s="182" t="str">
        <f t="shared" si="45"/>
        <v>BAÚBEBEDOURO 2060</v>
      </c>
      <c r="B721" s="190" t="s">
        <v>121</v>
      </c>
      <c r="C721" s="197" t="str">
        <f t="shared" si="46"/>
        <v xml:space="preserve">2060BEBEDOURO 2ME1    </v>
      </c>
      <c r="D721" t="s">
        <v>2701</v>
      </c>
      <c r="E721" s="190">
        <v>2060</v>
      </c>
      <c r="F721" t="s">
        <v>3298</v>
      </c>
      <c r="G721" s="211">
        <v>44643</v>
      </c>
      <c r="H721" s="193">
        <v>1167.6205190278886</v>
      </c>
      <c r="J721">
        <v>12</v>
      </c>
      <c r="K721" s="193">
        <v>476.28000000000003</v>
      </c>
      <c r="L721" s="193">
        <v>18.600000000000001</v>
      </c>
      <c r="M721">
        <v>83</v>
      </c>
      <c r="N721" s="193">
        <v>111.60000000000001</v>
      </c>
      <c r="O721" s="269">
        <f t="shared" si="49"/>
        <v>1755.5005190278885</v>
      </c>
      <c r="P721" s="242">
        <f t="shared" si="50"/>
        <v>1994.8869534407822</v>
      </c>
      <c r="Q721">
        <v>2060</v>
      </c>
      <c r="R721" s="190" t="s">
        <v>3572</v>
      </c>
    </row>
    <row r="722" spans="1:18" customFormat="1">
      <c r="A722" s="182" t="str">
        <f t="shared" si="45"/>
        <v>BAÚBELEM     2060</v>
      </c>
      <c r="B722" s="190" t="s">
        <v>121</v>
      </c>
      <c r="C722" s="197" t="str">
        <f t="shared" si="46"/>
        <v xml:space="preserve">2060BELEM     2ME1    </v>
      </c>
      <c r="D722" t="s">
        <v>2701</v>
      </c>
      <c r="E722" s="190">
        <v>2060</v>
      </c>
      <c r="F722" t="s">
        <v>3299</v>
      </c>
      <c r="G722" s="211">
        <v>44643</v>
      </c>
      <c r="H722" s="193">
        <v>21446.580672811011</v>
      </c>
      <c r="J722">
        <v>7</v>
      </c>
      <c r="K722" s="193">
        <v>476.28000000000003</v>
      </c>
      <c r="L722" s="193">
        <v>39.299999999999997</v>
      </c>
      <c r="M722">
        <v>2639</v>
      </c>
      <c r="N722" s="193">
        <v>235.79999999999998</v>
      </c>
      <c r="O722" s="269">
        <f t="shared" si="49"/>
        <v>22158.660672811013</v>
      </c>
      <c r="P722" s="242">
        <f t="shared" si="50"/>
        <v>23826.516852484961</v>
      </c>
      <c r="Q722">
        <v>2060</v>
      </c>
      <c r="R722" s="190" t="s">
        <v>3573</v>
      </c>
    </row>
    <row r="723" spans="1:18" customFormat="1">
      <c r="A723" s="182" t="str">
        <f t="shared" si="45"/>
        <v>BAÚBELFORD   2060</v>
      </c>
      <c r="B723" s="190" t="s">
        <v>121</v>
      </c>
      <c r="C723" s="197" t="str">
        <f t="shared" si="46"/>
        <v xml:space="preserve">2060BELFORD   2ME1    </v>
      </c>
      <c r="D723" t="s">
        <v>2701</v>
      </c>
      <c r="E723" s="190">
        <v>2060</v>
      </c>
      <c r="F723" t="s">
        <v>3300</v>
      </c>
      <c r="G723" s="211">
        <v>44643</v>
      </c>
      <c r="H723" s="193">
        <v>4706.0370411335434</v>
      </c>
      <c r="J723">
        <v>12</v>
      </c>
      <c r="K723" s="193">
        <v>476.28000000000003</v>
      </c>
      <c r="L723" s="193">
        <v>127.9</v>
      </c>
      <c r="M723">
        <v>711</v>
      </c>
      <c r="N723" s="193">
        <v>767.40000000000009</v>
      </c>
      <c r="O723" s="269">
        <f t="shared" si="49"/>
        <v>5949.7170411335437</v>
      </c>
      <c r="P723" s="242">
        <f t="shared" si="50"/>
        <v>6761.0420921972091</v>
      </c>
      <c r="Q723">
        <v>2060</v>
      </c>
      <c r="R723" s="190" t="s">
        <v>305</v>
      </c>
    </row>
    <row r="724" spans="1:18" customFormat="1">
      <c r="A724" s="182" t="str">
        <f t="shared" si="45"/>
        <v>BAÚBJPERDOES 2060</v>
      </c>
      <c r="B724" s="190" t="s">
        <v>121</v>
      </c>
      <c r="C724" s="197" t="str">
        <f t="shared" si="46"/>
        <v xml:space="preserve">2060BJPERDOES 2ME1    </v>
      </c>
      <c r="D724" t="s">
        <v>2701</v>
      </c>
      <c r="E724" s="190">
        <v>2060</v>
      </c>
      <c r="F724" t="s">
        <v>3301</v>
      </c>
      <c r="G724" s="211">
        <v>44643</v>
      </c>
      <c r="H724" s="193">
        <v>1977.6989442203139</v>
      </c>
      <c r="J724">
        <v>12</v>
      </c>
      <c r="K724" s="193">
        <v>476.28000000000003</v>
      </c>
      <c r="L724" s="193">
        <v>68.599999999999994</v>
      </c>
      <c r="M724">
        <v>287</v>
      </c>
      <c r="N724" s="193">
        <v>411.59999999999997</v>
      </c>
      <c r="O724" s="269">
        <f t="shared" si="49"/>
        <v>2865.578944220314</v>
      </c>
      <c r="P724" s="242">
        <f t="shared" si="50"/>
        <v>3256.3397093412659</v>
      </c>
      <c r="Q724">
        <v>2060</v>
      </c>
      <c r="R724" s="190" t="s">
        <v>3607</v>
      </c>
    </row>
    <row r="725" spans="1:18" customFormat="1">
      <c r="A725" s="182" t="str">
        <f t="shared" si="45"/>
        <v>BAÚCACAPAVA  2060</v>
      </c>
      <c r="B725" s="190" t="s">
        <v>121</v>
      </c>
      <c r="C725" s="197" t="str">
        <f t="shared" si="46"/>
        <v xml:space="preserve">2060CACAPAVA  2ME1    </v>
      </c>
      <c r="D725" t="s">
        <v>2701</v>
      </c>
      <c r="E725" s="190">
        <v>2060</v>
      </c>
      <c r="F725" t="s">
        <v>3154</v>
      </c>
      <c r="G725" s="211">
        <v>44643</v>
      </c>
      <c r="H725" s="193">
        <v>2646.5507880844038</v>
      </c>
      <c r="J725">
        <v>12</v>
      </c>
      <c r="K725" s="193">
        <v>476.28000000000003</v>
      </c>
      <c r="L725" s="193">
        <v>85.3</v>
      </c>
      <c r="M725">
        <v>387</v>
      </c>
      <c r="N725" s="193">
        <v>511.79999999999995</v>
      </c>
      <c r="O725" s="269">
        <f t="shared" si="49"/>
        <v>3634.6307880844038</v>
      </c>
      <c r="P725" s="242">
        <f t="shared" si="50"/>
        <v>4130.2622591868221</v>
      </c>
      <c r="Q725">
        <v>2060</v>
      </c>
      <c r="R725" s="190" t="s">
        <v>3404</v>
      </c>
    </row>
    <row r="726" spans="1:18" customFormat="1">
      <c r="A726" s="182" t="str">
        <f t="shared" si="45"/>
        <v>BAÚCAIEIRAS  2060</v>
      </c>
      <c r="B726" s="190" t="s">
        <v>121</v>
      </c>
      <c r="C726" s="197" t="str">
        <f t="shared" si="46"/>
        <v xml:space="preserve">2060CAIEIRAS  2ME1    </v>
      </c>
      <c r="D726" t="s">
        <v>2701</v>
      </c>
      <c r="E726" s="190">
        <v>2060</v>
      </c>
      <c r="F726" t="s">
        <v>3233</v>
      </c>
      <c r="G726" s="211">
        <v>44643</v>
      </c>
      <c r="H726" s="193">
        <v>2040.253433214797</v>
      </c>
      <c r="J726">
        <v>12</v>
      </c>
      <c r="K726" s="193">
        <v>476.28000000000003</v>
      </c>
      <c r="L726" s="193">
        <v>59.5</v>
      </c>
      <c r="M726">
        <v>297</v>
      </c>
      <c r="N726" s="193">
        <v>357</v>
      </c>
      <c r="O726" s="269">
        <f t="shared" si="49"/>
        <v>2873.5334332147968</v>
      </c>
      <c r="P726" s="242">
        <f t="shared" si="50"/>
        <v>3265.3789013804508</v>
      </c>
      <c r="Q726">
        <v>2060</v>
      </c>
      <c r="R726" s="190" t="s">
        <v>3504</v>
      </c>
    </row>
    <row r="727" spans="1:18" customFormat="1">
      <c r="A727" s="182" t="str">
        <f t="shared" si="45"/>
        <v>BAÚCAJAMAR   2060</v>
      </c>
      <c r="B727" s="190" t="s">
        <v>121</v>
      </c>
      <c r="C727" s="197" t="str">
        <f t="shared" si="46"/>
        <v xml:space="preserve">2060CAJAMAR   2ME1    </v>
      </c>
      <c r="D727" t="s">
        <v>2701</v>
      </c>
      <c r="E727" s="190">
        <v>2060</v>
      </c>
      <c r="F727" t="s">
        <v>3156</v>
      </c>
      <c r="G727" s="211">
        <v>44643</v>
      </c>
      <c r="H727" s="193">
        <v>1891.0850363817988</v>
      </c>
      <c r="J727">
        <v>12</v>
      </c>
      <c r="K727" s="193">
        <v>0</v>
      </c>
      <c r="L727" s="193">
        <v>59.5</v>
      </c>
      <c r="M727">
        <v>274</v>
      </c>
      <c r="N727" s="193">
        <v>357</v>
      </c>
      <c r="O727" s="269">
        <f t="shared" si="49"/>
        <v>2248.085036381799</v>
      </c>
      <c r="P727" s="242">
        <f t="shared" si="50"/>
        <v>2554.6420867974989</v>
      </c>
      <c r="Q727">
        <v>2060</v>
      </c>
      <c r="R727" s="190" t="s">
        <v>3405</v>
      </c>
    </row>
    <row r="728" spans="1:18" customFormat="1">
      <c r="A728" s="182" t="str">
        <f t="shared" si="45"/>
        <v>BAÚCAMBE     2060</v>
      </c>
      <c r="B728" s="190" t="s">
        <v>121</v>
      </c>
      <c r="C728" s="197" t="str">
        <f t="shared" si="46"/>
        <v xml:space="preserve">2060CAMBE     2ME1    </v>
      </c>
      <c r="D728" t="s">
        <v>2701</v>
      </c>
      <c r="E728" s="190">
        <v>2060</v>
      </c>
      <c r="F728" t="s">
        <v>3157</v>
      </c>
      <c r="G728" s="211">
        <v>44643</v>
      </c>
      <c r="H728" s="193">
        <v>3325.0263994861061</v>
      </c>
      <c r="J728">
        <v>12</v>
      </c>
      <c r="K728" s="193">
        <v>476.28000000000003</v>
      </c>
      <c r="L728" s="193">
        <v>112.4</v>
      </c>
      <c r="M728">
        <v>400</v>
      </c>
      <c r="N728" s="193">
        <v>674.40000000000009</v>
      </c>
      <c r="O728" s="269">
        <f t="shared" si="49"/>
        <v>4475.7063994861064</v>
      </c>
      <c r="P728" s="242">
        <f t="shared" si="50"/>
        <v>5086.0299994160296</v>
      </c>
      <c r="Q728">
        <v>2060</v>
      </c>
      <c r="R728" s="190" t="s">
        <v>3406</v>
      </c>
    </row>
    <row r="729" spans="1:18" customFormat="1">
      <c r="A729" s="182" t="str">
        <f t="shared" si="45"/>
        <v>BAÚCAMPINAS  2060</v>
      </c>
      <c r="B729" s="190" t="s">
        <v>121</v>
      </c>
      <c r="C729" s="197" t="str">
        <f t="shared" si="46"/>
        <v xml:space="preserve">2060CAMPINAS  2ME1    </v>
      </c>
      <c r="D729" t="s">
        <v>2701</v>
      </c>
      <c r="E729" s="190">
        <v>2060</v>
      </c>
      <c r="F729" t="s">
        <v>3159</v>
      </c>
      <c r="G729" s="211">
        <v>44643</v>
      </c>
      <c r="H729" s="193">
        <v>1482.0749160332546</v>
      </c>
      <c r="J729">
        <v>12</v>
      </c>
      <c r="K729" s="193">
        <v>476.28000000000003</v>
      </c>
      <c r="L729" s="193">
        <v>49</v>
      </c>
      <c r="M729">
        <v>213</v>
      </c>
      <c r="N729" s="193">
        <v>294</v>
      </c>
      <c r="O729" s="269">
        <f t="shared" si="49"/>
        <v>2252.3549160332545</v>
      </c>
      <c r="P729" s="242">
        <f t="shared" si="50"/>
        <v>2559.4942227650617</v>
      </c>
      <c r="Q729">
        <v>2060</v>
      </c>
      <c r="R729" s="190" t="s">
        <v>3412</v>
      </c>
    </row>
    <row r="730" spans="1:18" customFormat="1">
      <c r="A730" s="182" t="str">
        <f t="shared" si="45"/>
        <v>BAÚCAPIVARI  2060</v>
      </c>
      <c r="B730" s="190" t="s">
        <v>121</v>
      </c>
      <c r="C730" s="197" t="str">
        <f t="shared" si="46"/>
        <v xml:space="preserve">2060CAPIVARI  2ME1    </v>
      </c>
      <c r="D730" t="s">
        <v>2701</v>
      </c>
      <c r="E730" s="190">
        <v>2060</v>
      </c>
      <c r="F730" t="s">
        <v>3302</v>
      </c>
      <c r="G730" s="211">
        <v>44643</v>
      </c>
      <c r="H730" s="193">
        <v>1482.0749160332546</v>
      </c>
      <c r="J730">
        <v>12</v>
      </c>
      <c r="K730" s="193">
        <v>476.28000000000003</v>
      </c>
      <c r="L730" s="193">
        <v>48.3</v>
      </c>
      <c r="M730">
        <v>215</v>
      </c>
      <c r="N730" s="193">
        <v>289.79999999999995</v>
      </c>
      <c r="O730" s="269">
        <f t="shared" si="49"/>
        <v>2248.1549160332543</v>
      </c>
      <c r="P730" s="242">
        <f t="shared" si="50"/>
        <v>2554.7214954923343</v>
      </c>
      <c r="Q730">
        <v>2060</v>
      </c>
      <c r="R730" s="190" t="s">
        <v>3574</v>
      </c>
    </row>
    <row r="731" spans="1:18" customFormat="1">
      <c r="A731" s="182" t="str">
        <f t="shared" si="45"/>
        <v>BAÚCARAPICUIBA2060</v>
      </c>
      <c r="B731" s="190" t="s">
        <v>121</v>
      </c>
      <c r="C731" s="197" t="str">
        <f t="shared" si="46"/>
        <v xml:space="preserve">2060CARAPICUIBA2ME1    </v>
      </c>
      <c r="D731" t="s">
        <v>2701</v>
      </c>
      <c r="E731" s="190">
        <v>2060</v>
      </c>
      <c r="F731" t="s">
        <v>3303</v>
      </c>
      <c r="G731" s="211">
        <v>44643</v>
      </c>
      <c r="H731" s="193">
        <v>2040.253433214797</v>
      </c>
      <c r="J731">
        <v>12</v>
      </c>
      <c r="K731" s="193">
        <v>476.28000000000003</v>
      </c>
      <c r="L731" s="193">
        <v>72.5</v>
      </c>
      <c r="M731">
        <v>295</v>
      </c>
      <c r="N731" s="193">
        <v>435</v>
      </c>
      <c r="O731" s="269">
        <f t="shared" si="49"/>
        <v>2951.5334332147968</v>
      </c>
      <c r="P731" s="242">
        <f t="shared" si="50"/>
        <v>3354.0152650168147</v>
      </c>
      <c r="Q731">
        <v>2060</v>
      </c>
      <c r="R731" s="190" t="s">
        <v>3575</v>
      </c>
    </row>
    <row r="732" spans="1:18" customFormat="1">
      <c r="A732" s="182" t="str">
        <f t="shared" si="45"/>
        <v>BAÚCATANDUVA 2060</v>
      </c>
      <c r="B732" s="190" t="s">
        <v>121</v>
      </c>
      <c r="C732" s="197" t="str">
        <f t="shared" si="46"/>
        <v xml:space="preserve">2060CATANDUVA 2ME1    </v>
      </c>
      <c r="D732" t="s">
        <v>2701</v>
      </c>
      <c r="E732" s="190">
        <v>2060</v>
      </c>
      <c r="F732" t="s">
        <v>3160</v>
      </c>
      <c r="G732" s="211">
        <v>44643</v>
      </c>
      <c r="H732" s="193">
        <v>1106.7501893524877</v>
      </c>
      <c r="J732">
        <v>12</v>
      </c>
      <c r="K732" s="193">
        <v>476.28000000000003</v>
      </c>
      <c r="L732" s="193">
        <v>12.5</v>
      </c>
      <c r="M732">
        <v>89</v>
      </c>
      <c r="N732" s="193">
        <v>75</v>
      </c>
      <c r="O732" s="269">
        <f t="shared" si="49"/>
        <v>1658.0301893524877</v>
      </c>
      <c r="P732" s="242">
        <f t="shared" si="50"/>
        <v>1884.1252151732815</v>
      </c>
      <c r="Q732">
        <v>2060</v>
      </c>
      <c r="R732" s="190" t="s">
        <v>3413</v>
      </c>
    </row>
    <row r="733" spans="1:18" customFormat="1">
      <c r="A733" s="182" t="str">
        <f t="shared" si="45"/>
        <v>BAÚCERQUILHO 2060</v>
      </c>
      <c r="B733" s="190" t="s">
        <v>121</v>
      </c>
      <c r="C733" s="197" t="str">
        <f t="shared" si="46"/>
        <v xml:space="preserve">2060CERQUILHO 2ME1    </v>
      </c>
      <c r="D733" t="s">
        <v>2701</v>
      </c>
      <c r="E733" s="190">
        <v>2060</v>
      </c>
      <c r="F733" t="s">
        <v>3165</v>
      </c>
      <c r="G733" s="211">
        <v>44643</v>
      </c>
      <c r="H733" s="193">
        <v>1631.2433128662528</v>
      </c>
      <c r="J733">
        <v>12</v>
      </c>
      <c r="K733" s="193">
        <v>476.28000000000003</v>
      </c>
      <c r="L733" s="193">
        <v>50.7</v>
      </c>
      <c r="M733">
        <v>246</v>
      </c>
      <c r="N733" s="193">
        <v>304.20000000000005</v>
      </c>
      <c r="O733" s="269">
        <f t="shared" si="49"/>
        <v>2411.7233128662529</v>
      </c>
      <c r="P733" s="242">
        <f t="shared" si="50"/>
        <v>2740.594673711651</v>
      </c>
      <c r="Q733">
        <v>2060</v>
      </c>
      <c r="R733" s="190" t="s">
        <v>3416</v>
      </c>
    </row>
    <row r="734" spans="1:18" customFormat="1">
      <c r="A734" s="182" t="str">
        <f t="shared" si="45"/>
        <v>BAÚCES. LANGE2060</v>
      </c>
      <c r="B734" s="190" t="s">
        <v>121</v>
      </c>
      <c r="C734" s="197" t="str">
        <f t="shared" si="46"/>
        <v xml:space="preserve">2060CES. LANGE2ME1    </v>
      </c>
      <c r="D734" t="s">
        <v>2701</v>
      </c>
      <c r="E734" s="190">
        <v>2060</v>
      </c>
      <c r="F734" t="s">
        <v>779</v>
      </c>
      <c r="G734" s="211">
        <v>44643</v>
      </c>
      <c r="H734" s="193">
        <v>1684.1740343231234</v>
      </c>
      <c r="J734">
        <v>12</v>
      </c>
      <c r="K734" s="193">
        <v>476.28000000000003</v>
      </c>
      <c r="L734" s="193">
        <v>50.7</v>
      </c>
      <c r="M734">
        <v>258</v>
      </c>
      <c r="N734" s="193">
        <v>304.20000000000005</v>
      </c>
      <c r="O734" s="269">
        <f t="shared" si="49"/>
        <v>2464.6540343231236</v>
      </c>
      <c r="P734" s="242">
        <f t="shared" si="50"/>
        <v>2800.7432208217315</v>
      </c>
      <c r="Q734">
        <v>2060</v>
      </c>
      <c r="R734" s="190" t="s">
        <v>3608</v>
      </c>
    </row>
    <row r="735" spans="1:18" customFormat="1">
      <c r="A735" s="182" t="str">
        <f t="shared" si="45"/>
        <v>BAÚCOLINA Cutrale   2060</v>
      </c>
      <c r="B735" s="190" t="s">
        <v>121</v>
      </c>
      <c r="C735" s="197" t="str">
        <f t="shared" si="46"/>
        <v xml:space="preserve">2060COLINA Cutrale   2ME1    </v>
      </c>
      <c r="D735" t="s">
        <v>2701</v>
      </c>
      <c r="E735" s="190">
        <v>2060</v>
      </c>
      <c r="F735" t="s">
        <v>3304</v>
      </c>
      <c r="G735" s="211">
        <v>44643</v>
      </c>
      <c r="H735" s="193">
        <v>1328.0968427175821</v>
      </c>
      <c r="J735">
        <v>12</v>
      </c>
      <c r="K735" s="193">
        <v>0</v>
      </c>
      <c r="L735" s="193">
        <v>28.7</v>
      </c>
      <c r="M735">
        <v>120</v>
      </c>
      <c r="N735" s="193">
        <v>172.2</v>
      </c>
      <c r="O735" s="269">
        <f t="shared" si="49"/>
        <v>1500.2968427175822</v>
      </c>
      <c r="P735" s="242">
        <f t="shared" si="50"/>
        <v>1704.8827758154343</v>
      </c>
      <c r="Q735">
        <v>2060</v>
      </c>
      <c r="R735" s="190" t="s">
        <v>3417</v>
      </c>
    </row>
    <row r="736" spans="1:18" customFormat="1">
      <c r="A736" s="182" t="str">
        <f t="shared" si="45"/>
        <v>BAÚCOLINA Sucorrico   2060</v>
      </c>
      <c r="B736" s="190" t="s">
        <v>121</v>
      </c>
      <c r="C736" s="197" t="str">
        <f t="shared" si="46"/>
        <v xml:space="preserve">2060COLINA Sucorrico   2ME1    </v>
      </c>
      <c r="D736" t="s">
        <v>2701</v>
      </c>
      <c r="E736" s="190">
        <v>2060</v>
      </c>
      <c r="F736" t="s">
        <v>3305</v>
      </c>
      <c r="G736" s="211">
        <v>44643</v>
      </c>
      <c r="H736" s="193">
        <v>1328.0968427175821</v>
      </c>
      <c r="J736">
        <v>12</v>
      </c>
      <c r="K736" s="193">
        <v>476.28000000000003</v>
      </c>
      <c r="L736" s="193">
        <v>28.7</v>
      </c>
      <c r="M736">
        <v>120</v>
      </c>
      <c r="N736" s="193">
        <v>172.2</v>
      </c>
      <c r="O736" s="269">
        <f t="shared" si="49"/>
        <v>1976.5768427175822</v>
      </c>
      <c r="P736" s="242">
        <f t="shared" si="50"/>
        <v>2246.1100485427069</v>
      </c>
      <c r="Q736">
        <v>2060</v>
      </c>
      <c r="R736" s="190" t="s">
        <v>3417</v>
      </c>
    </row>
    <row r="737" spans="1:18" customFormat="1">
      <c r="A737" s="182" t="str">
        <f t="shared" si="45"/>
        <v>BAÚCONCHAL  Cutrale 2060</v>
      </c>
      <c r="B737" s="190" t="s">
        <v>121</v>
      </c>
      <c r="C737" s="197" t="str">
        <f t="shared" si="46"/>
        <v xml:space="preserve">2060CONCHAL  Cutrale 2ME1    </v>
      </c>
      <c r="D737" t="s">
        <v>2701</v>
      </c>
      <c r="E737" s="190">
        <v>2060</v>
      </c>
      <c r="F737" t="s">
        <v>3306</v>
      </c>
      <c r="G737" s="211">
        <v>44643</v>
      </c>
      <c r="H737" s="193">
        <v>1577.111827753313</v>
      </c>
      <c r="J737">
        <v>12</v>
      </c>
      <c r="K737" s="193">
        <v>0</v>
      </c>
      <c r="L737" s="193">
        <v>44.1</v>
      </c>
      <c r="M737">
        <v>180</v>
      </c>
      <c r="N737" s="193">
        <v>264.60000000000002</v>
      </c>
      <c r="O737" s="269">
        <f t="shared" si="49"/>
        <v>1841.7118277533132</v>
      </c>
      <c r="P737" s="242">
        <f t="shared" si="50"/>
        <v>2092.8543497196742</v>
      </c>
      <c r="Q737">
        <v>2060</v>
      </c>
      <c r="R737" s="190" t="s">
        <v>3603</v>
      </c>
    </row>
    <row r="738" spans="1:18" customFormat="1">
      <c r="A738" s="182" t="str">
        <f t="shared" si="45"/>
        <v>BAÚCONTAGEM  2060</v>
      </c>
      <c r="B738" s="190" t="s">
        <v>121</v>
      </c>
      <c r="C738" s="197" t="str">
        <f t="shared" si="46"/>
        <v xml:space="preserve">2060CONTAGEM  2ME1    </v>
      </c>
      <c r="D738" t="s">
        <v>2701</v>
      </c>
      <c r="E738" s="190">
        <v>2060</v>
      </c>
      <c r="F738" t="s">
        <v>3247</v>
      </c>
      <c r="G738" s="211">
        <v>44643</v>
      </c>
      <c r="H738" s="193">
        <v>5143.9184640949261</v>
      </c>
      <c r="J738">
        <v>12</v>
      </c>
      <c r="K738" s="193">
        <v>476.28000000000003</v>
      </c>
      <c r="L738" s="193">
        <v>78.5</v>
      </c>
      <c r="M738">
        <v>600</v>
      </c>
      <c r="N738" s="193">
        <v>471</v>
      </c>
      <c r="O738" s="269">
        <f t="shared" si="49"/>
        <v>6091.1984640949258</v>
      </c>
      <c r="P738" s="242">
        <f t="shared" si="50"/>
        <v>6921.8164364715067</v>
      </c>
      <c r="Q738">
        <v>2060</v>
      </c>
      <c r="R738" s="190" t="s">
        <v>3483</v>
      </c>
    </row>
    <row r="739" spans="1:18" customFormat="1">
      <c r="A739" s="182" t="str">
        <f t="shared" si="45"/>
        <v>BAÚCORDEIROPOLIS2060</v>
      </c>
      <c r="B739" s="190" t="s">
        <v>121</v>
      </c>
      <c r="C739" s="197" t="str">
        <f t="shared" si="46"/>
        <v xml:space="preserve">2060CORDEIROPOLIS2ME1    </v>
      </c>
      <c r="D739" t="s">
        <v>2701</v>
      </c>
      <c r="E739" s="190">
        <v>2060</v>
      </c>
      <c r="F739" t="s">
        <v>3249</v>
      </c>
      <c r="G739" s="211">
        <v>44643</v>
      </c>
      <c r="H739" s="193">
        <v>1188.5500061360642</v>
      </c>
      <c r="J739">
        <v>12</v>
      </c>
      <c r="K739" s="193">
        <v>476.28000000000003</v>
      </c>
      <c r="L739" s="193">
        <v>32.700000000000003</v>
      </c>
      <c r="M739">
        <v>147</v>
      </c>
      <c r="N739" s="193">
        <v>196.20000000000002</v>
      </c>
      <c r="O739" s="269">
        <f t="shared" si="49"/>
        <v>1861.0300061360642</v>
      </c>
      <c r="P739" s="242">
        <f t="shared" si="50"/>
        <v>2114.8068251546183</v>
      </c>
      <c r="Q739">
        <v>2060</v>
      </c>
      <c r="R739" s="190" t="s">
        <v>3510</v>
      </c>
    </row>
    <row r="740" spans="1:18" customFormat="1">
      <c r="A740" s="182" t="str">
        <f t="shared" si="45"/>
        <v>BAÚCOTIA     2060</v>
      </c>
      <c r="B740" s="190" t="s">
        <v>121</v>
      </c>
      <c r="C740" s="197" t="str">
        <f t="shared" si="46"/>
        <v xml:space="preserve">2060COTIA     2ME1    </v>
      </c>
      <c r="D740" t="s">
        <v>2701</v>
      </c>
      <c r="E740" s="190">
        <v>2060</v>
      </c>
      <c r="F740" t="s">
        <v>3167</v>
      </c>
      <c r="G740" s="211">
        <v>44643</v>
      </c>
      <c r="H740" s="193">
        <v>2454.0754373321474</v>
      </c>
      <c r="J740">
        <v>12</v>
      </c>
      <c r="K740" s="193">
        <v>0</v>
      </c>
      <c r="L740" s="193">
        <v>72.5</v>
      </c>
      <c r="M740">
        <v>316</v>
      </c>
      <c r="N740" s="193">
        <v>435</v>
      </c>
      <c r="O740" s="269">
        <f t="shared" si="49"/>
        <v>2889.0754373321474</v>
      </c>
      <c r="P740" s="242">
        <f t="shared" si="50"/>
        <v>3283.0402696956221</v>
      </c>
      <c r="Q740">
        <v>2060</v>
      </c>
      <c r="R740" s="190" t="s">
        <v>3419</v>
      </c>
    </row>
    <row r="741" spans="1:18" customFormat="1">
      <c r="A741" s="182" t="str">
        <f t="shared" si="45"/>
        <v>BAÚCRAVINHOS 2060</v>
      </c>
      <c r="B741" s="190" t="s">
        <v>121</v>
      </c>
      <c r="C741" s="197" t="str">
        <f t="shared" si="46"/>
        <v xml:space="preserve">2060CRAVINHOS 2ME1    </v>
      </c>
      <c r="D741" t="s">
        <v>2701</v>
      </c>
      <c r="E741" s="190">
        <v>2060</v>
      </c>
      <c r="F741" t="s">
        <v>3168</v>
      </c>
      <c r="G741" s="211">
        <v>44643</v>
      </c>
      <c r="H741" s="193">
        <v>1506.1343348772864</v>
      </c>
      <c r="J741">
        <v>12</v>
      </c>
      <c r="K741" s="193">
        <v>476.28000000000003</v>
      </c>
      <c r="L741" s="193">
        <v>31.9</v>
      </c>
      <c r="M741">
        <v>118</v>
      </c>
      <c r="N741" s="193">
        <v>191.39999999999998</v>
      </c>
      <c r="O741" s="269">
        <f t="shared" si="49"/>
        <v>2173.8143348772865</v>
      </c>
      <c r="P741" s="242">
        <f t="shared" si="50"/>
        <v>2470.2435623605529</v>
      </c>
      <c r="Q741">
        <v>2060</v>
      </c>
      <c r="R741" s="190" t="s">
        <v>3420</v>
      </c>
    </row>
    <row r="742" spans="1:18" customFormat="1">
      <c r="A742" s="182" t="str">
        <f t="shared" si="45"/>
        <v>BAÚCUBATAO   2060</v>
      </c>
      <c r="B742" s="190" t="s">
        <v>121</v>
      </c>
      <c r="C742" s="197" t="str">
        <f t="shared" si="46"/>
        <v xml:space="preserve">2060CUBATAO   2ME1    </v>
      </c>
      <c r="D742" t="s">
        <v>2701</v>
      </c>
      <c r="E742" s="190">
        <v>2060</v>
      </c>
      <c r="F742" t="s">
        <v>3215</v>
      </c>
      <c r="G742" s="211">
        <v>44643</v>
      </c>
      <c r="H742" s="193">
        <v>2487.7586237137925</v>
      </c>
      <c r="J742">
        <v>12</v>
      </c>
      <c r="K742" s="193">
        <v>476.28000000000003</v>
      </c>
      <c r="L742" s="193">
        <v>100.3</v>
      </c>
      <c r="M742">
        <v>366</v>
      </c>
      <c r="N742" s="193">
        <v>601.79999999999995</v>
      </c>
      <c r="O742" s="269">
        <f t="shared" si="49"/>
        <v>3565.8386237137925</v>
      </c>
      <c r="P742" s="242">
        <f t="shared" si="50"/>
        <v>4052.0893451293095</v>
      </c>
      <c r="Q742">
        <v>2060</v>
      </c>
      <c r="R742" s="190" t="s">
        <v>3494</v>
      </c>
    </row>
    <row r="743" spans="1:18" customFormat="1">
      <c r="A743" s="182" t="str">
        <f t="shared" si="45"/>
        <v>BAÚCURITIBA  2060</v>
      </c>
      <c r="B743" s="190" t="s">
        <v>121</v>
      </c>
      <c r="C743" s="197" t="str">
        <f t="shared" si="46"/>
        <v xml:space="preserve">2060CURITIBA  2ME1    </v>
      </c>
      <c r="D743" t="s">
        <v>2701</v>
      </c>
      <c r="E743" s="190">
        <v>2060</v>
      </c>
      <c r="F743" t="s">
        <v>3169</v>
      </c>
      <c r="G743" s="211">
        <v>44643</v>
      </c>
      <c r="H743" s="193">
        <v>5499.9978629866</v>
      </c>
      <c r="J743">
        <v>12</v>
      </c>
      <c r="K743" s="193">
        <v>476.28000000000003</v>
      </c>
      <c r="L743" s="193">
        <v>120.9</v>
      </c>
      <c r="M743">
        <v>687</v>
      </c>
      <c r="N743" s="193">
        <v>725.40000000000009</v>
      </c>
      <c r="O743" s="269">
        <f t="shared" si="49"/>
        <v>6701.6778629866003</v>
      </c>
      <c r="P743" s="242">
        <f t="shared" si="50"/>
        <v>7615.5430261211368</v>
      </c>
      <c r="Q743">
        <v>2060</v>
      </c>
      <c r="R743" s="190" t="s">
        <v>3421</v>
      </c>
    </row>
    <row r="744" spans="1:18" customFormat="1">
      <c r="A744" s="182" t="str">
        <f t="shared" ref="A744:A807" si="51">B744&amp;F744&amp;E744</f>
        <v>BAÚDIADEMA   2060</v>
      </c>
      <c r="B744" s="190" t="s">
        <v>121</v>
      </c>
      <c r="C744" s="197" t="str">
        <f t="shared" ref="C744:C807" si="52">E744&amp;F744&amp;D744</f>
        <v xml:space="preserve">2060DIADEMA   2ME1    </v>
      </c>
      <c r="D744" t="s">
        <v>2701</v>
      </c>
      <c r="E744" s="190">
        <v>2060</v>
      </c>
      <c r="F744" t="s">
        <v>3170</v>
      </c>
      <c r="G744" s="211">
        <v>44643</v>
      </c>
      <c r="H744" s="193">
        <v>2454.0754373321474</v>
      </c>
      <c r="J744">
        <v>12</v>
      </c>
      <c r="K744" s="193">
        <v>0</v>
      </c>
      <c r="L744" s="193">
        <v>72.3</v>
      </c>
      <c r="M744">
        <v>323</v>
      </c>
      <c r="N744" s="193">
        <v>433.79999999999995</v>
      </c>
      <c r="O744" s="269">
        <f t="shared" si="49"/>
        <v>2887.8754373321472</v>
      </c>
      <c r="P744" s="242">
        <f t="shared" si="50"/>
        <v>3281.6766333319856</v>
      </c>
      <c r="Q744">
        <v>2060</v>
      </c>
      <c r="R744" s="190" t="s">
        <v>3422</v>
      </c>
    </row>
    <row r="745" spans="1:18" customFormat="1">
      <c r="A745" s="182" t="str">
        <f t="shared" si="51"/>
        <v>BAÚDOBRADA   2060</v>
      </c>
      <c r="B745" s="190" t="s">
        <v>121</v>
      </c>
      <c r="C745" s="197" t="str">
        <f t="shared" si="52"/>
        <v xml:space="preserve">2060DOBRADA   2ME1    </v>
      </c>
      <c r="D745" t="s">
        <v>2701</v>
      </c>
      <c r="E745" s="190">
        <v>2060</v>
      </c>
      <c r="F745" t="s">
        <v>3307</v>
      </c>
      <c r="G745" s="211">
        <v>44643</v>
      </c>
      <c r="H745" s="193">
        <v>611.12395387929598</v>
      </c>
      <c r="J745">
        <v>12</v>
      </c>
      <c r="K745" s="193">
        <v>476.28000000000003</v>
      </c>
      <c r="L745" s="193">
        <v>0</v>
      </c>
      <c r="M745">
        <v>13</v>
      </c>
      <c r="N745" s="193">
        <v>0</v>
      </c>
      <c r="O745" s="269">
        <f t="shared" si="49"/>
        <v>1087.4039538792961</v>
      </c>
      <c r="P745" s="242">
        <f t="shared" si="50"/>
        <v>1235.6863112264728</v>
      </c>
      <c r="Q745">
        <v>2060</v>
      </c>
      <c r="R745" s="190" t="s">
        <v>3576</v>
      </c>
    </row>
    <row r="746" spans="1:18" customFormat="1">
      <c r="A746" s="182" t="str">
        <f t="shared" si="51"/>
        <v>BAÚDUARTINA  2060</v>
      </c>
      <c r="B746" s="190" t="s">
        <v>121</v>
      </c>
      <c r="C746" s="197" t="str">
        <f t="shared" si="52"/>
        <v xml:space="preserve">2060DUARTINA  2ME1    </v>
      </c>
      <c r="D746" t="s">
        <v>2701</v>
      </c>
      <c r="E746" s="190">
        <v>2060</v>
      </c>
      <c r="F746" t="s">
        <v>3308</v>
      </c>
      <c r="G746" s="211">
        <v>44643</v>
      </c>
      <c r="H746" s="193">
        <v>1655.3027317102851</v>
      </c>
      <c r="J746">
        <v>12</v>
      </c>
      <c r="K746" s="193">
        <v>476.28000000000003</v>
      </c>
      <c r="L746" s="193">
        <v>45.7</v>
      </c>
      <c r="M746">
        <v>203</v>
      </c>
      <c r="N746" s="193">
        <v>274.20000000000005</v>
      </c>
      <c r="O746" s="269">
        <f t="shared" si="49"/>
        <v>2405.7827317102851</v>
      </c>
      <c r="P746" s="242">
        <f t="shared" si="50"/>
        <v>2733.8440133071422</v>
      </c>
      <c r="Q746">
        <v>2060</v>
      </c>
      <c r="R746" s="190" t="s">
        <v>3577</v>
      </c>
    </row>
    <row r="747" spans="1:18" customFormat="1">
      <c r="A747" s="182" t="str">
        <f t="shared" si="51"/>
        <v>BAÚDUQ CAXIAS2060</v>
      </c>
      <c r="B747" s="190" t="s">
        <v>121</v>
      </c>
      <c r="C747" s="197" t="str">
        <f t="shared" si="52"/>
        <v xml:space="preserve">2060DUQ CAXIAS2ME1    </v>
      </c>
      <c r="D747" t="s">
        <v>2701</v>
      </c>
      <c r="E747" s="190">
        <v>2060</v>
      </c>
      <c r="F747" t="s">
        <v>174</v>
      </c>
      <c r="G747" s="211">
        <v>44643</v>
      </c>
      <c r="H747" s="193">
        <v>4706.0370411335434</v>
      </c>
      <c r="J747">
        <v>12</v>
      </c>
      <c r="K747" s="193">
        <v>476.28000000000003</v>
      </c>
      <c r="L747" s="193">
        <v>127.9</v>
      </c>
      <c r="M747">
        <v>719</v>
      </c>
      <c r="N747" s="193">
        <v>767.40000000000009</v>
      </c>
      <c r="O747" s="269">
        <f t="shared" si="49"/>
        <v>5949.7170411335437</v>
      </c>
      <c r="P747" s="242">
        <f t="shared" si="50"/>
        <v>6761.0420921972091</v>
      </c>
      <c r="Q747">
        <v>2060</v>
      </c>
      <c r="R747" s="190" t="s">
        <v>3424</v>
      </c>
    </row>
    <row r="748" spans="1:18" customFormat="1">
      <c r="A748" s="182" t="str">
        <f t="shared" si="51"/>
        <v>BAÚELIAS FAUSTO2060</v>
      </c>
      <c r="B748" s="190" t="s">
        <v>121</v>
      </c>
      <c r="C748" s="197" t="str">
        <f t="shared" si="52"/>
        <v xml:space="preserve">2060ELIAS FAUSTO2ME1    </v>
      </c>
      <c r="D748" t="s">
        <v>2701</v>
      </c>
      <c r="E748" s="190">
        <v>2060</v>
      </c>
      <c r="F748" t="s">
        <v>3171</v>
      </c>
      <c r="G748" s="211">
        <v>44643</v>
      </c>
      <c r="H748" s="193">
        <v>1684.1740343231234</v>
      </c>
      <c r="J748">
        <v>12</v>
      </c>
      <c r="K748" s="193">
        <v>476.28000000000003</v>
      </c>
      <c r="L748" s="193">
        <v>48.3</v>
      </c>
      <c r="M748">
        <v>220</v>
      </c>
      <c r="N748" s="193">
        <v>289.79999999999995</v>
      </c>
      <c r="O748" s="269">
        <f t="shared" si="49"/>
        <v>2450.2540343231231</v>
      </c>
      <c r="P748" s="242">
        <f t="shared" si="50"/>
        <v>2784.3795844580945</v>
      </c>
      <c r="Q748">
        <v>2060</v>
      </c>
      <c r="R748" s="190" t="s">
        <v>3542</v>
      </c>
    </row>
    <row r="749" spans="1:18" customFormat="1">
      <c r="A749" s="182" t="str">
        <f t="shared" si="51"/>
        <v>BAÚEMBU  ARTES  2060</v>
      </c>
      <c r="B749" s="190" t="s">
        <v>121</v>
      </c>
      <c r="C749" s="197" t="str">
        <f t="shared" si="52"/>
        <v xml:space="preserve">2060EMBU  ARTES  2ME1    </v>
      </c>
      <c r="D749" t="s">
        <v>2701</v>
      </c>
      <c r="E749" s="190">
        <v>2060</v>
      </c>
      <c r="F749" t="s">
        <v>3309</v>
      </c>
      <c r="G749" s="211">
        <v>44643</v>
      </c>
      <c r="H749" s="193">
        <v>2454.0754373321474</v>
      </c>
      <c r="J749">
        <v>12</v>
      </c>
      <c r="K749" s="193">
        <v>0</v>
      </c>
      <c r="L749" s="193">
        <v>72.5</v>
      </c>
      <c r="M749">
        <v>311</v>
      </c>
      <c r="N749" s="193">
        <v>435</v>
      </c>
      <c r="O749" s="269">
        <f t="shared" si="49"/>
        <v>2889.0754373321474</v>
      </c>
      <c r="P749" s="242">
        <f t="shared" si="50"/>
        <v>3283.0402696956221</v>
      </c>
      <c r="Q749">
        <v>2060</v>
      </c>
      <c r="R749" s="190" t="s">
        <v>3609</v>
      </c>
    </row>
    <row r="750" spans="1:18" customFormat="1">
      <c r="A750" s="182" t="str">
        <f t="shared" si="51"/>
        <v>BAÚENG COELHO2060</v>
      </c>
      <c r="B750" s="190" t="s">
        <v>121</v>
      </c>
      <c r="C750" s="197" t="str">
        <f t="shared" si="52"/>
        <v xml:space="preserve">2060ENG COELHO2ME1    </v>
      </c>
      <c r="D750" t="s">
        <v>2701</v>
      </c>
      <c r="E750" s="190">
        <v>2060</v>
      </c>
      <c r="F750" t="s">
        <v>780</v>
      </c>
      <c r="G750" s="211">
        <v>44643</v>
      </c>
      <c r="H750" s="193">
        <v>1429.1441945763845</v>
      </c>
      <c r="J750">
        <v>12</v>
      </c>
      <c r="K750" s="193">
        <v>476.28000000000003</v>
      </c>
      <c r="L750" s="193">
        <v>49.5</v>
      </c>
      <c r="M750">
        <v>180</v>
      </c>
      <c r="N750" s="193">
        <v>297</v>
      </c>
      <c r="O750" s="269">
        <f t="shared" si="49"/>
        <v>2202.4241945763843</v>
      </c>
      <c r="P750" s="242">
        <f t="shared" si="50"/>
        <v>2502.7547665640732</v>
      </c>
      <c r="Q750">
        <v>2060</v>
      </c>
      <c r="R750" s="190" t="s">
        <v>3610</v>
      </c>
    </row>
    <row r="751" spans="1:18" customFormat="1">
      <c r="A751" s="182" t="str">
        <f t="shared" si="51"/>
        <v>BAÚFRANCA    2060</v>
      </c>
      <c r="B751" s="190" t="s">
        <v>121</v>
      </c>
      <c r="C751" s="197" t="str">
        <f t="shared" si="52"/>
        <v xml:space="preserve">2060FRANCA    2ME1    </v>
      </c>
      <c r="D751" t="s">
        <v>2701</v>
      </c>
      <c r="E751" s="190">
        <v>2060</v>
      </c>
      <c r="F751" t="s">
        <v>3310</v>
      </c>
      <c r="G751" s="211">
        <v>44643</v>
      </c>
      <c r="H751" s="193">
        <v>1429.1441945763845</v>
      </c>
      <c r="J751">
        <v>12</v>
      </c>
      <c r="K751" s="193">
        <v>476.28000000000003</v>
      </c>
      <c r="L751" s="193">
        <v>48.4</v>
      </c>
      <c r="M751">
        <v>185</v>
      </c>
      <c r="N751" s="193">
        <v>290.39999999999998</v>
      </c>
      <c r="O751" s="269">
        <f t="shared" si="49"/>
        <v>2195.8241945763848</v>
      </c>
      <c r="P751" s="242">
        <f t="shared" si="50"/>
        <v>2495.2547665640736</v>
      </c>
      <c r="Q751">
        <v>2060</v>
      </c>
      <c r="R751" s="190" t="s">
        <v>3578</v>
      </c>
    </row>
    <row r="752" spans="1:18" customFormat="1">
      <c r="A752" s="182" t="str">
        <f t="shared" si="51"/>
        <v>BAÚFRANCO ROCHA2060</v>
      </c>
      <c r="B752" s="190" t="s">
        <v>121</v>
      </c>
      <c r="C752" s="197" t="str">
        <f t="shared" si="52"/>
        <v xml:space="preserve">2060FRANCO ROCHA2ME1    </v>
      </c>
      <c r="D752" t="s">
        <v>2701</v>
      </c>
      <c r="E752" s="190">
        <v>2060</v>
      </c>
      <c r="F752" t="s">
        <v>3311</v>
      </c>
      <c r="G752" s="211">
        <v>44643</v>
      </c>
      <c r="H752" s="193">
        <v>1804.4711285432834</v>
      </c>
      <c r="J752">
        <v>12</v>
      </c>
      <c r="K752" s="193">
        <v>476.28000000000003</v>
      </c>
      <c r="L752" s="193">
        <v>59.5</v>
      </c>
      <c r="M752">
        <v>281</v>
      </c>
      <c r="N752" s="193">
        <v>357</v>
      </c>
      <c r="O752" s="269">
        <f t="shared" si="49"/>
        <v>2637.7511285432834</v>
      </c>
      <c r="P752" s="242">
        <f t="shared" si="50"/>
        <v>2997.444464253731</v>
      </c>
      <c r="Q752">
        <v>2060</v>
      </c>
      <c r="R752" s="190" t="s">
        <v>3611</v>
      </c>
    </row>
    <row r="753" spans="1:18" customFormat="1">
      <c r="A753" s="182" t="str">
        <f t="shared" si="51"/>
        <v>BAÚGAVIAO PEIXOTO2060</v>
      </c>
      <c r="B753" s="190" t="s">
        <v>121</v>
      </c>
      <c r="C753" s="197" t="str">
        <f t="shared" si="52"/>
        <v xml:space="preserve">2060GAVIAO PEIXOTO2ME1    </v>
      </c>
      <c r="D753" t="s">
        <v>2701</v>
      </c>
      <c r="E753" s="190">
        <v>2060</v>
      </c>
      <c r="F753" t="s">
        <v>3312</v>
      </c>
      <c r="G753" s="211">
        <v>44643</v>
      </c>
      <c r="H753" s="193">
        <v>649.61902402974727</v>
      </c>
      <c r="J753">
        <v>12</v>
      </c>
      <c r="K753" s="193">
        <v>476.28000000000003</v>
      </c>
      <c r="L753" s="193">
        <v>0</v>
      </c>
      <c r="M753">
        <v>46</v>
      </c>
      <c r="N753" s="193">
        <v>0</v>
      </c>
      <c r="O753" s="269">
        <f t="shared" si="49"/>
        <v>1125.8990240297474</v>
      </c>
      <c r="P753" s="242">
        <f t="shared" si="50"/>
        <v>1279.4307091247128</v>
      </c>
      <c r="Q753">
        <v>2060</v>
      </c>
      <c r="R753" s="190" t="s">
        <v>3612</v>
      </c>
    </row>
    <row r="754" spans="1:18" customFormat="1">
      <c r="A754" s="182" t="str">
        <f t="shared" si="51"/>
        <v>BAÚGOIANIA   2060</v>
      </c>
      <c r="B754" s="190" t="s">
        <v>121</v>
      </c>
      <c r="C754" s="197" t="str">
        <f t="shared" si="52"/>
        <v xml:space="preserve">2060GOIANIA   2ME1    </v>
      </c>
      <c r="D754" t="s">
        <v>2701</v>
      </c>
      <c r="E754" s="190">
        <v>2060</v>
      </c>
      <c r="F754" t="s">
        <v>3313</v>
      </c>
      <c r="G754" s="211">
        <v>44643</v>
      </c>
      <c r="H754" s="193">
        <v>4147.8585239520007</v>
      </c>
      <c r="J754">
        <v>12</v>
      </c>
      <c r="K754" s="193">
        <v>476.28000000000003</v>
      </c>
      <c r="L754" s="193">
        <v>39.299999999999997</v>
      </c>
      <c r="M754">
        <v>611</v>
      </c>
      <c r="N754" s="193">
        <v>235.79999999999998</v>
      </c>
      <c r="O754" s="269">
        <f t="shared" si="49"/>
        <v>4859.9385239520007</v>
      </c>
      <c r="P754" s="242">
        <f t="shared" si="50"/>
        <v>5522.6574135818191</v>
      </c>
      <c r="Q754">
        <v>2060</v>
      </c>
      <c r="R754" s="190" t="s">
        <v>3579</v>
      </c>
    </row>
    <row r="755" spans="1:18" customFormat="1">
      <c r="A755" s="182" t="str">
        <f t="shared" si="51"/>
        <v>BAÚGUAIRA    2060</v>
      </c>
      <c r="B755" s="190" t="s">
        <v>121</v>
      </c>
      <c r="C755" s="197" t="str">
        <f t="shared" si="52"/>
        <v xml:space="preserve">2060GUAIRA    2ME1    </v>
      </c>
      <c r="D755" t="s">
        <v>2701</v>
      </c>
      <c r="E755" s="190">
        <v>2060</v>
      </c>
      <c r="F755" t="s">
        <v>3314</v>
      </c>
      <c r="G755" s="211">
        <v>44643</v>
      </c>
      <c r="H755" s="193">
        <v>1371.4015893507071</v>
      </c>
      <c r="J755">
        <v>12</v>
      </c>
      <c r="K755" s="193">
        <v>476.28000000000003</v>
      </c>
      <c r="L755" s="193">
        <v>28.7</v>
      </c>
      <c r="M755">
        <v>168</v>
      </c>
      <c r="N755" s="193">
        <v>172.2</v>
      </c>
      <c r="O755" s="269">
        <f t="shared" si="49"/>
        <v>2019.8815893507071</v>
      </c>
      <c r="P755" s="242">
        <f t="shared" si="50"/>
        <v>2295.3199878985311</v>
      </c>
      <c r="Q755">
        <v>2060</v>
      </c>
      <c r="R755" s="190" t="s">
        <v>3580</v>
      </c>
    </row>
    <row r="756" spans="1:18" customFormat="1">
      <c r="A756" s="182" t="str">
        <f t="shared" si="51"/>
        <v>BAÚGUARAREMA 2060</v>
      </c>
      <c r="B756" s="190" t="s">
        <v>121</v>
      </c>
      <c r="C756" s="197" t="str">
        <f t="shared" si="52"/>
        <v xml:space="preserve">2060GUARAREMA 2ME1    </v>
      </c>
      <c r="D756" t="s">
        <v>2701</v>
      </c>
      <c r="E756" s="190">
        <v>2060</v>
      </c>
      <c r="F756" t="s">
        <v>3315</v>
      </c>
      <c r="G756" s="211">
        <v>44643</v>
      </c>
      <c r="H756" s="193">
        <v>2487.7586237137925</v>
      </c>
      <c r="J756">
        <v>12</v>
      </c>
      <c r="K756" s="193">
        <v>476.28000000000003</v>
      </c>
      <c r="L756" s="193">
        <v>79.099999999999994</v>
      </c>
      <c r="M756">
        <v>379</v>
      </c>
      <c r="N756" s="193">
        <v>474.59999999999997</v>
      </c>
      <c r="O756" s="269">
        <f t="shared" si="49"/>
        <v>3438.6386237137926</v>
      </c>
      <c r="P756" s="242">
        <f t="shared" si="50"/>
        <v>3907.543890583855</v>
      </c>
      <c r="Q756">
        <v>2060</v>
      </c>
      <c r="R756" s="190" t="s">
        <v>3581</v>
      </c>
    </row>
    <row r="757" spans="1:18" customFormat="1">
      <c r="A757" s="182" t="str">
        <f t="shared" si="51"/>
        <v>BAÚGUARATINGUETÁ.2060</v>
      </c>
      <c r="B757" s="190" t="s">
        <v>121</v>
      </c>
      <c r="C757" s="197" t="str">
        <f t="shared" si="52"/>
        <v xml:space="preserve">2060GUARATINGUETÁ.2ME1    </v>
      </c>
      <c r="D757" t="s">
        <v>2701</v>
      </c>
      <c r="E757" s="190">
        <v>2060</v>
      </c>
      <c r="F757" t="s">
        <v>3316</v>
      </c>
      <c r="G757" s="211">
        <v>44643</v>
      </c>
      <c r="H757" s="193">
        <v>3161.4223513466882</v>
      </c>
      <c r="J757">
        <v>12</v>
      </c>
      <c r="K757" s="193">
        <v>476.28000000000003</v>
      </c>
      <c r="L757" s="193">
        <v>99.5</v>
      </c>
      <c r="M757">
        <v>483</v>
      </c>
      <c r="N757" s="193">
        <v>597</v>
      </c>
      <c r="O757" s="269">
        <f t="shared" si="49"/>
        <v>4234.7023513466884</v>
      </c>
      <c r="P757" s="242">
        <f t="shared" si="50"/>
        <v>4812.1617628939639</v>
      </c>
      <c r="Q757">
        <v>2060</v>
      </c>
      <c r="R757" s="190" t="s">
        <v>3443</v>
      </c>
    </row>
    <row r="758" spans="1:18" customFormat="1">
      <c r="A758" s="182" t="str">
        <f t="shared" si="51"/>
        <v>BAÚGUARUJA   2060</v>
      </c>
      <c r="B758" s="190" t="s">
        <v>121</v>
      </c>
      <c r="C758" s="197" t="str">
        <f t="shared" si="52"/>
        <v xml:space="preserve">2060GUARUJA   2ME1    </v>
      </c>
      <c r="D758" t="s">
        <v>2701</v>
      </c>
      <c r="E758" s="190">
        <v>2060</v>
      </c>
      <c r="F758" t="s">
        <v>3175</v>
      </c>
      <c r="G758" s="211">
        <v>44643</v>
      </c>
      <c r="H758" s="193">
        <v>3325.0263994861061</v>
      </c>
      <c r="J758">
        <v>12</v>
      </c>
      <c r="K758" s="193">
        <v>476.28000000000003</v>
      </c>
      <c r="L758" s="193">
        <v>100.3</v>
      </c>
      <c r="M758">
        <v>417</v>
      </c>
      <c r="N758" s="193">
        <v>601.79999999999995</v>
      </c>
      <c r="O758" s="269">
        <f t="shared" si="49"/>
        <v>4403.1063994861061</v>
      </c>
      <c r="P758" s="242">
        <f t="shared" si="50"/>
        <v>5003.5299994160296</v>
      </c>
      <c r="Q758">
        <v>2060</v>
      </c>
      <c r="R758" s="190" t="s">
        <v>3442</v>
      </c>
    </row>
    <row r="759" spans="1:18" customFormat="1">
      <c r="A759" s="182" t="str">
        <f t="shared" si="51"/>
        <v>BAÚGUARULHOS 2060</v>
      </c>
      <c r="B759" s="190" t="s">
        <v>121</v>
      </c>
      <c r="C759" s="197" t="str">
        <f t="shared" si="52"/>
        <v xml:space="preserve">2060GUARULHOS 2ME1    </v>
      </c>
      <c r="D759" t="s">
        <v>2701</v>
      </c>
      <c r="E759" s="190">
        <v>2060</v>
      </c>
      <c r="F759" t="s">
        <v>2791</v>
      </c>
      <c r="G759" s="211">
        <v>44643</v>
      </c>
      <c r="H759" s="193">
        <v>2454.0754373321474</v>
      </c>
      <c r="J759">
        <v>12</v>
      </c>
      <c r="K759" s="193">
        <v>0</v>
      </c>
      <c r="L759" s="193">
        <v>70.099999999999994</v>
      </c>
      <c r="M759">
        <v>317</v>
      </c>
      <c r="N759" s="193">
        <v>420.59999999999997</v>
      </c>
      <c r="O759" s="269">
        <f t="shared" si="49"/>
        <v>2874.6754373321473</v>
      </c>
      <c r="P759" s="242">
        <f t="shared" si="50"/>
        <v>3266.6766333319856</v>
      </c>
      <c r="Q759">
        <v>2060</v>
      </c>
      <c r="R759" s="190" t="s">
        <v>3428</v>
      </c>
    </row>
    <row r="760" spans="1:18" customFormat="1">
      <c r="A760" s="182" t="str">
        <f t="shared" si="51"/>
        <v>BAÚHORTOLANDIA2060</v>
      </c>
      <c r="B760" s="190" t="s">
        <v>121</v>
      </c>
      <c r="C760" s="197" t="str">
        <f t="shared" si="52"/>
        <v xml:space="preserve">2060HORTOLANDIA2ME1    </v>
      </c>
      <c r="D760" t="s">
        <v>2701</v>
      </c>
      <c r="E760" s="190">
        <v>2060</v>
      </c>
      <c r="F760" t="s">
        <v>2704</v>
      </c>
      <c r="G760" s="211">
        <v>44643</v>
      </c>
      <c r="H760" s="193">
        <v>1482.0749160332546</v>
      </c>
      <c r="J760">
        <v>12</v>
      </c>
      <c r="K760" s="193">
        <v>476.28000000000003</v>
      </c>
      <c r="L760" s="193">
        <v>49</v>
      </c>
      <c r="M760">
        <v>200</v>
      </c>
      <c r="N760" s="193">
        <v>294</v>
      </c>
      <c r="O760" s="269">
        <f t="shared" si="49"/>
        <v>2252.3549160332545</v>
      </c>
      <c r="P760" s="242">
        <f t="shared" si="50"/>
        <v>2559.4942227650617</v>
      </c>
      <c r="Q760">
        <v>2060</v>
      </c>
      <c r="R760" s="190" t="s">
        <v>3441</v>
      </c>
    </row>
    <row r="761" spans="1:18" customFormat="1">
      <c r="A761" s="182" t="str">
        <f t="shared" si="51"/>
        <v>BAÚINDAIATUBA2060</v>
      </c>
      <c r="B761" s="190" t="s">
        <v>121</v>
      </c>
      <c r="C761" s="197" t="str">
        <f t="shared" si="52"/>
        <v xml:space="preserve">2060INDAIATUBA2ME1    </v>
      </c>
      <c r="D761" t="s">
        <v>2701</v>
      </c>
      <c r="E761" s="190">
        <v>2060</v>
      </c>
      <c r="F761" t="s">
        <v>74</v>
      </c>
      <c r="G761" s="211">
        <v>44643</v>
      </c>
      <c r="H761" s="193">
        <v>1506.1343348772864</v>
      </c>
      <c r="J761">
        <v>12</v>
      </c>
      <c r="K761" s="193">
        <v>476.28000000000003</v>
      </c>
      <c r="L761" s="193">
        <v>64.2</v>
      </c>
      <c r="M761">
        <v>237</v>
      </c>
      <c r="N761" s="193">
        <v>385.20000000000005</v>
      </c>
      <c r="O761" s="269">
        <f t="shared" si="49"/>
        <v>2367.6143348772866</v>
      </c>
      <c r="P761" s="242">
        <f t="shared" si="50"/>
        <v>2690.4708350878259</v>
      </c>
      <c r="Q761">
        <v>2060</v>
      </c>
      <c r="R761" s="190" t="s">
        <v>3430</v>
      </c>
    </row>
    <row r="762" spans="1:18" customFormat="1">
      <c r="A762" s="182" t="str">
        <f t="shared" si="51"/>
        <v>BAÚIPERO     2060</v>
      </c>
      <c r="B762" s="190" t="s">
        <v>121</v>
      </c>
      <c r="C762" s="197" t="str">
        <f t="shared" si="52"/>
        <v xml:space="preserve">2060IPERO     2ME1    </v>
      </c>
      <c r="D762" t="s">
        <v>2701</v>
      </c>
      <c r="E762" s="190">
        <v>2060</v>
      </c>
      <c r="F762" t="s">
        <v>3177</v>
      </c>
      <c r="G762" s="211">
        <v>44643</v>
      </c>
      <c r="H762" s="193">
        <v>1631.2433128662528</v>
      </c>
      <c r="J762">
        <v>12</v>
      </c>
      <c r="K762" s="193">
        <v>476.28000000000003</v>
      </c>
      <c r="L762" s="193">
        <v>50.7</v>
      </c>
      <c r="M762">
        <v>281</v>
      </c>
      <c r="N762" s="193">
        <v>304.20000000000005</v>
      </c>
      <c r="O762" s="269">
        <f t="shared" si="49"/>
        <v>2411.7233128662529</v>
      </c>
      <c r="P762" s="242">
        <f t="shared" si="50"/>
        <v>2740.594673711651</v>
      </c>
      <c r="Q762">
        <v>2060</v>
      </c>
      <c r="R762" s="190" t="s">
        <v>3440</v>
      </c>
    </row>
    <row r="763" spans="1:18" customFormat="1">
      <c r="A763" s="182" t="str">
        <f t="shared" si="51"/>
        <v>BAÚITAJOBI   2060</v>
      </c>
      <c r="B763" s="190" t="s">
        <v>121</v>
      </c>
      <c r="C763" s="197" t="str">
        <f t="shared" si="52"/>
        <v xml:space="preserve">2060ITAJOBI   2ME1    </v>
      </c>
      <c r="D763" t="s">
        <v>2701</v>
      </c>
      <c r="E763" s="190">
        <v>2060</v>
      </c>
      <c r="F763" t="s">
        <v>3234</v>
      </c>
      <c r="G763" s="211">
        <v>44643</v>
      </c>
      <c r="H763" s="193">
        <v>1162.0868526937613</v>
      </c>
      <c r="J763">
        <v>12</v>
      </c>
      <c r="K763" s="193">
        <v>476.28000000000003</v>
      </c>
      <c r="L763" s="193">
        <v>12.5</v>
      </c>
      <c r="M763">
        <v>103</v>
      </c>
      <c r="N763" s="193">
        <v>75</v>
      </c>
      <c r="O763" s="269">
        <f t="shared" si="49"/>
        <v>1713.3668526937613</v>
      </c>
      <c r="P763" s="242">
        <f t="shared" si="50"/>
        <v>1947.0077871520016</v>
      </c>
      <c r="Q763">
        <v>2060</v>
      </c>
      <c r="R763" s="190" t="s">
        <v>3505</v>
      </c>
    </row>
    <row r="764" spans="1:18" customFormat="1">
      <c r="A764" s="182" t="str">
        <f t="shared" si="51"/>
        <v>BAÚITAPEVA   2060</v>
      </c>
      <c r="B764" s="190" t="s">
        <v>121</v>
      </c>
      <c r="C764" s="197" t="str">
        <f t="shared" si="52"/>
        <v xml:space="preserve">2060ITAPEVA   2ME1    </v>
      </c>
      <c r="D764" t="s">
        <v>2701</v>
      </c>
      <c r="E764" s="190">
        <v>2060</v>
      </c>
      <c r="F764" t="s">
        <v>3317</v>
      </c>
      <c r="G764" s="211">
        <v>44643</v>
      </c>
      <c r="H764" s="193">
        <v>2454.0754373321474</v>
      </c>
      <c r="J764">
        <v>12</v>
      </c>
      <c r="K764" s="193">
        <v>476.28000000000003</v>
      </c>
      <c r="L764" s="193">
        <v>85.9</v>
      </c>
      <c r="M764">
        <v>333</v>
      </c>
      <c r="N764" s="193">
        <v>515.40000000000009</v>
      </c>
      <c r="O764" s="269">
        <f t="shared" si="49"/>
        <v>3445.7554373321473</v>
      </c>
      <c r="P764" s="242">
        <f t="shared" si="50"/>
        <v>3915.6311787865311</v>
      </c>
      <c r="Q764">
        <v>2060</v>
      </c>
      <c r="R764" s="190" t="s">
        <v>3582</v>
      </c>
    </row>
    <row r="765" spans="1:18" customFormat="1">
      <c r="A765" s="182" t="str">
        <f t="shared" si="51"/>
        <v>BAÚITAPOLIS  Cutrale2060</v>
      </c>
      <c r="B765" s="190" t="s">
        <v>121</v>
      </c>
      <c r="C765" s="197" t="str">
        <f t="shared" si="52"/>
        <v xml:space="preserve">2060ITAPOLIS  Cutrale2ME1    </v>
      </c>
      <c r="D765" t="s">
        <v>2701</v>
      </c>
      <c r="E765" s="190">
        <v>2060</v>
      </c>
      <c r="F765" t="s">
        <v>3318</v>
      </c>
      <c r="G765" s="211">
        <v>44643</v>
      </c>
      <c r="H765" s="193">
        <v>803.59930463155183</v>
      </c>
      <c r="J765">
        <v>12</v>
      </c>
      <c r="K765" s="193">
        <v>0</v>
      </c>
      <c r="L765" s="193">
        <v>8.4</v>
      </c>
      <c r="M765">
        <v>62</v>
      </c>
      <c r="N765" s="193">
        <v>50.400000000000006</v>
      </c>
      <c r="O765" s="269">
        <f t="shared" si="49"/>
        <v>853.99930463155181</v>
      </c>
      <c r="P765" s="242">
        <f t="shared" si="50"/>
        <v>970.45375526312705</v>
      </c>
      <c r="Q765">
        <v>2060</v>
      </c>
      <c r="R765" s="190" t="s">
        <v>3583</v>
      </c>
    </row>
    <row r="766" spans="1:18" customFormat="1">
      <c r="A766" s="182" t="str">
        <f t="shared" si="51"/>
        <v>BAÚITAPOLIS  2060</v>
      </c>
      <c r="B766" s="190" t="s">
        <v>121</v>
      </c>
      <c r="C766" s="197" t="str">
        <f t="shared" si="52"/>
        <v xml:space="preserve">2060ITAPOLIS  2ME1    </v>
      </c>
      <c r="D766" t="s">
        <v>2701</v>
      </c>
      <c r="E766" s="190">
        <v>2060</v>
      </c>
      <c r="F766" t="s">
        <v>3319</v>
      </c>
      <c r="G766" s="211">
        <v>44643</v>
      </c>
      <c r="H766" s="193">
        <v>803.59930463155183</v>
      </c>
      <c r="J766">
        <v>12</v>
      </c>
      <c r="K766" s="193">
        <v>476.28000000000003</v>
      </c>
      <c r="L766" s="193">
        <v>8.4</v>
      </c>
      <c r="M766">
        <v>62</v>
      </c>
      <c r="N766" s="193">
        <v>50.400000000000006</v>
      </c>
      <c r="O766" s="269">
        <f t="shared" si="49"/>
        <v>1330.2793046315519</v>
      </c>
      <c r="P766" s="242">
        <f t="shared" si="50"/>
        <v>1511.6810279903998</v>
      </c>
      <c r="Q766">
        <v>2060</v>
      </c>
      <c r="R766" s="190" t="s">
        <v>3583</v>
      </c>
    </row>
    <row r="767" spans="1:18" customFormat="1">
      <c r="A767" s="182" t="str">
        <f t="shared" si="51"/>
        <v>BAÚITAQUAQUECETUBA2060</v>
      </c>
      <c r="B767" s="190" t="s">
        <v>121</v>
      </c>
      <c r="C767" s="197" t="str">
        <f t="shared" si="52"/>
        <v xml:space="preserve">2060ITAQUAQUECETUBA2ME1    </v>
      </c>
      <c r="D767" t="s">
        <v>2701</v>
      </c>
      <c r="E767" s="190">
        <v>2060</v>
      </c>
      <c r="F767" t="s">
        <v>3320</v>
      </c>
      <c r="G767" s="211">
        <v>44643</v>
      </c>
      <c r="H767" s="193">
        <v>2988.1945356696579</v>
      </c>
      <c r="J767">
        <v>12</v>
      </c>
      <c r="K767" s="193">
        <v>476.28000000000003</v>
      </c>
      <c r="L767" s="193">
        <v>74.3</v>
      </c>
      <c r="M767">
        <v>340</v>
      </c>
      <c r="N767" s="193">
        <v>445.79999999999995</v>
      </c>
      <c r="O767" s="269">
        <f t="shared" si="49"/>
        <v>3910.2745356696578</v>
      </c>
      <c r="P767" s="242">
        <f t="shared" si="50"/>
        <v>4443.4937905337019</v>
      </c>
      <c r="Q767">
        <v>2060</v>
      </c>
      <c r="R767" s="190" t="s">
        <v>3584</v>
      </c>
    </row>
    <row r="768" spans="1:18" customFormat="1">
      <c r="A768" s="182" t="str">
        <f t="shared" si="51"/>
        <v>BAÚITATIBA   2060</v>
      </c>
      <c r="B768" s="190" t="s">
        <v>121</v>
      </c>
      <c r="C768" s="197" t="str">
        <f t="shared" si="52"/>
        <v xml:space="preserve">2060ITATIBA   2ME1    </v>
      </c>
      <c r="D768" t="s">
        <v>2701</v>
      </c>
      <c r="E768" s="190">
        <v>2060</v>
      </c>
      <c r="F768" t="s">
        <v>3179</v>
      </c>
      <c r="G768" s="211">
        <v>44643</v>
      </c>
      <c r="H768" s="193">
        <v>1631.2433128662528</v>
      </c>
      <c r="J768">
        <v>12</v>
      </c>
      <c r="K768" s="193">
        <v>476.28000000000003</v>
      </c>
      <c r="L768" s="193">
        <v>60.3</v>
      </c>
      <c r="M768">
        <v>246</v>
      </c>
      <c r="N768" s="193">
        <v>361.79999999999995</v>
      </c>
      <c r="O768" s="269">
        <f t="shared" si="49"/>
        <v>2469.3233128662528</v>
      </c>
      <c r="P768" s="242">
        <f t="shared" si="50"/>
        <v>2806.0492191661965</v>
      </c>
      <c r="Q768">
        <v>2060</v>
      </c>
      <c r="R768" s="190" t="s">
        <v>3433</v>
      </c>
    </row>
    <row r="769" spans="1:18" customFormat="1">
      <c r="A769" s="182" t="str">
        <f t="shared" si="51"/>
        <v>BAÚITU       2060</v>
      </c>
      <c r="B769" s="190" t="s">
        <v>121</v>
      </c>
      <c r="C769" s="197" t="str">
        <f t="shared" si="52"/>
        <v xml:space="preserve">2060ITU       2ME1    </v>
      </c>
      <c r="D769" t="s">
        <v>2701</v>
      </c>
      <c r="E769" s="190">
        <v>2060</v>
      </c>
      <c r="F769" t="s">
        <v>3321</v>
      </c>
      <c r="G769" s="211">
        <v>44643</v>
      </c>
      <c r="H769" s="193">
        <v>1818.9067798497028</v>
      </c>
      <c r="J769">
        <v>12</v>
      </c>
      <c r="K769" s="193">
        <v>476.28000000000003</v>
      </c>
      <c r="L769" s="193">
        <v>52.2</v>
      </c>
      <c r="M769">
        <v>260</v>
      </c>
      <c r="N769" s="193">
        <v>313.20000000000005</v>
      </c>
      <c r="O769" s="269">
        <f t="shared" ref="O769:O832" si="53">N769+K769+H769+I769</f>
        <v>2608.3867798497031</v>
      </c>
      <c r="P769" s="242">
        <f t="shared" ref="P769:P832" si="54">O769/(1-J769/100)</f>
        <v>2964.0758861928443</v>
      </c>
      <c r="Q769">
        <v>2060</v>
      </c>
      <c r="R769" s="190" t="s">
        <v>3585</v>
      </c>
    </row>
    <row r="770" spans="1:18" customFormat="1">
      <c r="A770" s="182" t="str">
        <f t="shared" si="51"/>
        <v>BAÚITUMBIARA 2060</v>
      </c>
      <c r="B770" s="190" t="s">
        <v>121</v>
      </c>
      <c r="C770" s="197" t="str">
        <f t="shared" si="52"/>
        <v xml:space="preserve">2060ITUMBIARA 2ME1    </v>
      </c>
      <c r="D770" t="s">
        <v>2701</v>
      </c>
      <c r="E770" s="190">
        <v>2060</v>
      </c>
      <c r="F770" t="s">
        <v>3322</v>
      </c>
      <c r="G770" s="211">
        <v>44643</v>
      </c>
      <c r="H770" s="193">
        <v>3835.0860789795843</v>
      </c>
      <c r="J770">
        <v>7</v>
      </c>
      <c r="K770" s="193">
        <v>476.28000000000003</v>
      </c>
      <c r="L770" s="193">
        <v>76.099999999999994</v>
      </c>
      <c r="M770">
        <v>413</v>
      </c>
      <c r="N770" s="193">
        <v>456.59999999999997</v>
      </c>
      <c r="O770" s="269">
        <f t="shared" si="53"/>
        <v>4767.9660789795844</v>
      </c>
      <c r="P770" s="242">
        <f t="shared" si="54"/>
        <v>5126.845246214607</v>
      </c>
      <c r="Q770">
        <v>2060</v>
      </c>
      <c r="R770" s="190" t="s">
        <v>3586</v>
      </c>
    </row>
    <row r="771" spans="1:18" customFormat="1">
      <c r="A771" s="182" t="str">
        <f t="shared" si="51"/>
        <v>BAÚITUPEVA   2060</v>
      </c>
      <c r="B771" s="190" t="s">
        <v>121</v>
      </c>
      <c r="C771" s="197" t="str">
        <f t="shared" si="52"/>
        <v xml:space="preserve">2060ITUPEVA   2ME1    </v>
      </c>
      <c r="D771" t="s">
        <v>2701</v>
      </c>
      <c r="E771" s="190">
        <v>2060</v>
      </c>
      <c r="F771" t="s">
        <v>3180</v>
      </c>
      <c r="G771" s="211">
        <v>44643</v>
      </c>
      <c r="H771" s="193">
        <v>1746.7285233176067</v>
      </c>
      <c r="J771">
        <v>12</v>
      </c>
      <c r="K771" s="193">
        <v>476.28000000000003</v>
      </c>
      <c r="L771" s="193">
        <v>59.5</v>
      </c>
      <c r="M771">
        <v>270</v>
      </c>
      <c r="N771" s="193">
        <v>357</v>
      </c>
      <c r="O771" s="269">
        <f t="shared" si="53"/>
        <v>2580.0085233176069</v>
      </c>
      <c r="P771" s="242">
        <f t="shared" si="54"/>
        <v>2931.8278674063713</v>
      </c>
      <c r="Q771">
        <v>2060</v>
      </c>
      <c r="R771" s="190" t="s">
        <v>3434</v>
      </c>
    </row>
    <row r="772" spans="1:18" customFormat="1">
      <c r="A772" s="182" t="str">
        <f t="shared" si="51"/>
        <v>BAÚJABOTICABAL2060</v>
      </c>
      <c r="B772" s="190" t="s">
        <v>121</v>
      </c>
      <c r="C772" s="197" t="str">
        <f t="shared" si="52"/>
        <v xml:space="preserve">2060JABOTICABAL2ME1    </v>
      </c>
      <c r="D772" t="s">
        <v>2701</v>
      </c>
      <c r="E772" s="190">
        <v>2060</v>
      </c>
      <c r="F772" t="s">
        <v>3323</v>
      </c>
      <c r="G772" s="211">
        <v>44643</v>
      </c>
      <c r="H772" s="193">
        <v>649.61902402974727</v>
      </c>
      <c r="J772">
        <v>12</v>
      </c>
      <c r="K772" s="193">
        <v>476.28000000000003</v>
      </c>
      <c r="L772" s="193">
        <v>9.6999999999999993</v>
      </c>
      <c r="M772">
        <v>45</v>
      </c>
      <c r="N772" s="193">
        <v>58.199999999999996</v>
      </c>
      <c r="O772" s="269">
        <f t="shared" si="53"/>
        <v>1184.0990240297474</v>
      </c>
      <c r="P772" s="242">
        <f t="shared" si="54"/>
        <v>1345.5670727610766</v>
      </c>
      <c r="Q772">
        <v>2060</v>
      </c>
      <c r="R772" s="190" t="s">
        <v>3587</v>
      </c>
    </row>
    <row r="773" spans="1:18" customFormat="1">
      <c r="A773" s="182" t="str">
        <f t="shared" si="51"/>
        <v>BAÚJACAREI   2060</v>
      </c>
      <c r="B773" s="190" t="s">
        <v>121</v>
      </c>
      <c r="C773" s="197" t="str">
        <f t="shared" si="52"/>
        <v xml:space="preserve">2060JACAREI   2ME1    </v>
      </c>
      <c r="D773" t="s">
        <v>2701</v>
      </c>
      <c r="E773" s="190">
        <v>2060</v>
      </c>
      <c r="F773" t="s">
        <v>3181</v>
      </c>
      <c r="G773" s="211">
        <v>44643</v>
      </c>
      <c r="H773" s="193">
        <v>2454.0754373321474</v>
      </c>
      <c r="J773">
        <v>12</v>
      </c>
      <c r="K773" s="193">
        <v>476.28000000000003</v>
      </c>
      <c r="L773" s="193">
        <v>85.3</v>
      </c>
      <c r="M773">
        <v>354</v>
      </c>
      <c r="N773" s="193">
        <v>511.79999999999995</v>
      </c>
      <c r="O773" s="269">
        <f t="shared" si="53"/>
        <v>3442.1554373321474</v>
      </c>
      <c r="P773" s="242">
        <f t="shared" si="54"/>
        <v>3911.5402696956221</v>
      </c>
      <c r="Q773">
        <v>2060</v>
      </c>
      <c r="R773" s="190" t="s">
        <v>3435</v>
      </c>
    </row>
    <row r="774" spans="1:18" customFormat="1">
      <c r="A774" s="182" t="str">
        <f t="shared" si="51"/>
        <v>BAÚJAGUARIUNA2060</v>
      </c>
      <c r="B774" s="190" t="s">
        <v>121</v>
      </c>
      <c r="C774" s="197" t="str">
        <f t="shared" si="52"/>
        <v xml:space="preserve">2060JAGUARIUNA2ME1    </v>
      </c>
      <c r="D774" t="s">
        <v>2701</v>
      </c>
      <c r="E774" s="190">
        <v>2060</v>
      </c>
      <c r="F774" t="s">
        <v>72</v>
      </c>
      <c r="G774" s="211">
        <v>44643</v>
      </c>
      <c r="H774" s="193">
        <v>1506.1343348772864</v>
      </c>
      <c r="J774">
        <v>12</v>
      </c>
      <c r="K774" s="193">
        <v>476.28000000000003</v>
      </c>
      <c r="L774" s="193">
        <v>55.9</v>
      </c>
      <c r="M774">
        <v>234</v>
      </c>
      <c r="N774" s="193">
        <v>335.4</v>
      </c>
      <c r="O774" s="269">
        <f t="shared" si="53"/>
        <v>2317.8143348772865</v>
      </c>
      <c r="P774" s="242">
        <f t="shared" si="54"/>
        <v>2633.8799259969164</v>
      </c>
      <c r="Q774">
        <v>2060</v>
      </c>
      <c r="R774" s="190" t="s">
        <v>3436</v>
      </c>
    </row>
    <row r="775" spans="1:18" customFormat="1">
      <c r="A775" s="182" t="str">
        <f t="shared" si="51"/>
        <v>BAÚJANDIRA   2060</v>
      </c>
      <c r="B775" s="190" t="s">
        <v>121</v>
      </c>
      <c r="C775" s="197" t="str">
        <f t="shared" si="52"/>
        <v xml:space="preserve">2060JANDIRA   2ME1    </v>
      </c>
      <c r="D775" t="s">
        <v>2701</v>
      </c>
      <c r="E775" s="190">
        <v>2060</v>
      </c>
      <c r="F775" t="s">
        <v>3182</v>
      </c>
      <c r="G775" s="211">
        <v>44643</v>
      </c>
      <c r="H775" s="193">
        <v>2454.0754373321474</v>
      </c>
      <c r="J775">
        <v>12</v>
      </c>
      <c r="K775" s="193">
        <v>0</v>
      </c>
      <c r="L775" s="193">
        <v>65.2</v>
      </c>
      <c r="M775">
        <v>305</v>
      </c>
      <c r="N775" s="193">
        <v>391.20000000000005</v>
      </c>
      <c r="O775" s="269">
        <f t="shared" si="53"/>
        <v>2845.2754373321477</v>
      </c>
      <c r="P775" s="242">
        <f t="shared" si="54"/>
        <v>3233.2675424228951</v>
      </c>
      <c r="Q775">
        <v>2060</v>
      </c>
      <c r="R775" s="190" t="s">
        <v>3437</v>
      </c>
    </row>
    <row r="776" spans="1:18" customFormat="1">
      <c r="A776" s="182" t="str">
        <f t="shared" si="51"/>
        <v>BAÚJARAGUA SUL2060</v>
      </c>
      <c r="B776" s="190" t="s">
        <v>121</v>
      </c>
      <c r="C776" s="197" t="str">
        <f t="shared" si="52"/>
        <v xml:space="preserve">2060JARAGUA SUL2ME1    </v>
      </c>
      <c r="D776" t="s">
        <v>2701</v>
      </c>
      <c r="E776" s="190">
        <v>2060</v>
      </c>
      <c r="F776" t="s">
        <v>3324</v>
      </c>
      <c r="G776" s="211">
        <v>44643</v>
      </c>
      <c r="H776" s="193">
        <v>7333.3255789018394</v>
      </c>
      <c r="J776">
        <v>12</v>
      </c>
      <c r="K776" s="193">
        <v>476.28000000000003</v>
      </c>
      <c r="L776" s="193">
        <v>107.4</v>
      </c>
      <c r="M776">
        <v>849</v>
      </c>
      <c r="N776" s="193">
        <v>644.40000000000009</v>
      </c>
      <c r="O776" s="269">
        <f t="shared" si="53"/>
        <v>8454.0055789018388</v>
      </c>
      <c r="P776" s="242">
        <f t="shared" si="54"/>
        <v>9606.8245214793624</v>
      </c>
      <c r="Q776">
        <v>2060</v>
      </c>
      <c r="R776" s="190" t="s">
        <v>3604</v>
      </c>
    </row>
    <row r="777" spans="1:18" customFormat="1">
      <c r="A777" s="182" t="str">
        <f t="shared" si="51"/>
        <v>BAÚJARDINOPOLIS2060</v>
      </c>
      <c r="B777" s="190" t="s">
        <v>121</v>
      </c>
      <c r="C777" s="197" t="str">
        <f t="shared" si="52"/>
        <v xml:space="preserve">2060JARDINOPOLIS2ME1    </v>
      </c>
      <c r="D777" t="s">
        <v>2701</v>
      </c>
      <c r="E777" s="190">
        <v>2060</v>
      </c>
      <c r="F777" t="s">
        <v>3325</v>
      </c>
      <c r="G777" s="211">
        <v>44643</v>
      </c>
      <c r="H777" s="193">
        <v>1506.1343348772864</v>
      </c>
      <c r="J777">
        <v>12</v>
      </c>
      <c r="K777" s="193">
        <v>476.28000000000003</v>
      </c>
      <c r="L777" s="193">
        <v>31.8</v>
      </c>
      <c r="M777">
        <v>118</v>
      </c>
      <c r="N777" s="193">
        <v>190.8</v>
      </c>
      <c r="O777" s="269">
        <f t="shared" si="53"/>
        <v>2173.2143348772865</v>
      </c>
      <c r="P777" s="242">
        <f t="shared" si="54"/>
        <v>2469.5617441787349</v>
      </c>
      <c r="Q777">
        <v>2060</v>
      </c>
      <c r="R777" s="190" t="s">
        <v>3438</v>
      </c>
    </row>
    <row r="778" spans="1:18" customFormat="1">
      <c r="A778" s="182" t="str">
        <f t="shared" si="51"/>
        <v>BAÚJARINU    2060</v>
      </c>
      <c r="B778" s="190" t="s">
        <v>121</v>
      </c>
      <c r="C778" s="197" t="str">
        <f t="shared" si="52"/>
        <v xml:space="preserve">2060JARINU    2ME1    </v>
      </c>
      <c r="D778" t="s">
        <v>2701</v>
      </c>
      <c r="E778" s="190">
        <v>2060</v>
      </c>
      <c r="F778" t="s">
        <v>3184</v>
      </c>
      <c r="G778" s="211">
        <v>44643</v>
      </c>
      <c r="H778" s="193">
        <v>1891.0850363817988</v>
      </c>
      <c r="J778">
        <v>12</v>
      </c>
      <c r="K778" s="193">
        <v>476.28000000000003</v>
      </c>
      <c r="L778" s="193">
        <v>60.3</v>
      </c>
      <c r="M778">
        <v>271</v>
      </c>
      <c r="N778" s="193">
        <v>361.79999999999995</v>
      </c>
      <c r="O778" s="269">
        <f t="shared" si="53"/>
        <v>2729.1650363817989</v>
      </c>
      <c r="P778" s="242">
        <f t="shared" si="54"/>
        <v>3101.3239049793169</v>
      </c>
      <c r="Q778">
        <v>2060</v>
      </c>
      <c r="R778" s="190" t="s">
        <v>3439</v>
      </c>
    </row>
    <row r="779" spans="1:18" customFormat="1">
      <c r="A779" s="182" t="str">
        <f t="shared" si="51"/>
        <v>BAÚJUIZ FORA 2060</v>
      </c>
      <c r="B779" s="190" t="s">
        <v>121</v>
      </c>
      <c r="C779" s="197" t="str">
        <f t="shared" si="52"/>
        <v xml:space="preserve">2060JUIZ FORA 2ME1    </v>
      </c>
      <c r="D779" t="s">
        <v>2701</v>
      </c>
      <c r="E779" s="190">
        <v>2060</v>
      </c>
      <c r="F779" t="s">
        <v>3326</v>
      </c>
      <c r="G779" s="211">
        <v>44643</v>
      </c>
      <c r="H779" s="193">
        <v>5341.2056986159887</v>
      </c>
      <c r="J779">
        <v>12</v>
      </c>
      <c r="K779" s="193">
        <v>476.28000000000003</v>
      </c>
      <c r="L779" s="193">
        <v>113.7</v>
      </c>
      <c r="M779">
        <v>695</v>
      </c>
      <c r="N779" s="193">
        <v>682.2</v>
      </c>
      <c r="O779" s="269">
        <f t="shared" si="53"/>
        <v>6499.6856986159892</v>
      </c>
      <c r="P779" s="242">
        <f t="shared" si="54"/>
        <v>7386.0064756999873</v>
      </c>
      <c r="Q779">
        <v>2060</v>
      </c>
      <c r="R779" s="190" t="s">
        <v>3605</v>
      </c>
    </row>
    <row r="780" spans="1:18" customFormat="1">
      <c r="A780" s="182" t="str">
        <f t="shared" si="51"/>
        <v>BAÚJUNDIAI   2060</v>
      </c>
      <c r="B780" s="190" t="s">
        <v>121</v>
      </c>
      <c r="C780" s="197" t="str">
        <f t="shared" si="52"/>
        <v xml:space="preserve">2060JUNDIAI   2ME1    </v>
      </c>
      <c r="D780" t="s">
        <v>2701</v>
      </c>
      <c r="E780" s="190">
        <v>2060</v>
      </c>
      <c r="F780" t="s">
        <v>3185</v>
      </c>
      <c r="G780" s="211">
        <v>44643</v>
      </c>
      <c r="H780" s="193">
        <v>1732.2928720111875</v>
      </c>
      <c r="J780">
        <v>12</v>
      </c>
      <c r="K780" s="193">
        <v>476.28000000000003</v>
      </c>
      <c r="L780" s="193">
        <v>59.5</v>
      </c>
      <c r="M780">
        <v>253</v>
      </c>
      <c r="N780" s="193">
        <v>357</v>
      </c>
      <c r="O780" s="269">
        <f t="shared" si="53"/>
        <v>2565.5728720111874</v>
      </c>
      <c r="P780" s="242">
        <f t="shared" si="54"/>
        <v>2915.4237181945314</v>
      </c>
      <c r="Q780">
        <v>2060</v>
      </c>
      <c r="R780" s="190" t="s">
        <v>3447</v>
      </c>
    </row>
    <row r="781" spans="1:18" customFormat="1">
      <c r="A781" s="182" t="str">
        <f t="shared" si="51"/>
        <v>BAÚLIMEIRA   2060</v>
      </c>
      <c r="B781" s="190" t="s">
        <v>121</v>
      </c>
      <c r="C781" s="197" t="str">
        <f t="shared" si="52"/>
        <v xml:space="preserve">2060LIMEIRA   2ME1    </v>
      </c>
      <c r="D781" t="s">
        <v>2701</v>
      </c>
      <c r="E781" s="190">
        <v>2060</v>
      </c>
      <c r="F781" t="s">
        <v>3327</v>
      </c>
      <c r="G781" s="211">
        <v>44643</v>
      </c>
      <c r="H781" s="193">
        <v>1427.7028367318746</v>
      </c>
      <c r="J781">
        <v>12</v>
      </c>
      <c r="K781" s="193">
        <v>476.28000000000003</v>
      </c>
      <c r="L781" s="193">
        <v>39.700000000000003</v>
      </c>
      <c r="M781">
        <v>159</v>
      </c>
      <c r="N781" s="193">
        <v>238.20000000000002</v>
      </c>
      <c r="O781" s="269">
        <f t="shared" si="53"/>
        <v>2142.1828367318749</v>
      </c>
      <c r="P781" s="242">
        <f t="shared" si="54"/>
        <v>2434.2986781044033</v>
      </c>
      <c r="Q781">
        <v>2060</v>
      </c>
      <c r="R781" s="190" t="s">
        <v>3588</v>
      </c>
    </row>
    <row r="782" spans="1:18" customFormat="1">
      <c r="A782" s="182" t="str">
        <f t="shared" si="51"/>
        <v>BAÚLINS      2060</v>
      </c>
      <c r="B782" s="190" t="s">
        <v>121</v>
      </c>
      <c r="C782" s="197" t="str">
        <f t="shared" si="52"/>
        <v xml:space="preserve">2060LINS      2ME1    </v>
      </c>
      <c r="D782" t="s">
        <v>2701</v>
      </c>
      <c r="E782" s="190">
        <v>2060</v>
      </c>
      <c r="F782" t="s">
        <v>3328</v>
      </c>
      <c r="G782" s="211">
        <v>44643</v>
      </c>
      <c r="H782" s="193">
        <v>1371.4015893507071</v>
      </c>
      <c r="J782">
        <v>12</v>
      </c>
      <c r="K782" s="193">
        <v>476.28000000000003</v>
      </c>
      <c r="L782" s="193">
        <v>17.3</v>
      </c>
      <c r="M782">
        <v>172</v>
      </c>
      <c r="N782" s="193">
        <v>103.80000000000001</v>
      </c>
      <c r="O782" s="269">
        <f t="shared" si="53"/>
        <v>1951.4815893507071</v>
      </c>
      <c r="P782" s="242">
        <f t="shared" si="54"/>
        <v>2217.5927151712581</v>
      </c>
      <c r="Q782">
        <v>2060</v>
      </c>
      <c r="R782" s="190" t="s">
        <v>3589</v>
      </c>
    </row>
    <row r="783" spans="1:18" customFormat="1">
      <c r="A783" s="182" t="str">
        <f t="shared" si="51"/>
        <v>BAÚLONDRINA2060</v>
      </c>
      <c r="B783" s="190" t="s">
        <v>121</v>
      </c>
      <c r="C783" s="197" t="str">
        <f t="shared" si="52"/>
        <v xml:space="preserve">2060LONDRINA2ME1    </v>
      </c>
      <c r="D783" t="s">
        <v>2701</v>
      </c>
      <c r="E783" s="190">
        <v>2060</v>
      </c>
      <c r="F783" t="s">
        <v>203</v>
      </c>
      <c r="G783" s="211">
        <v>44643</v>
      </c>
      <c r="H783" s="193">
        <v>3325.4839097026565</v>
      </c>
      <c r="J783">
        <v>12</v>
      </c>
      <c r="K783" s="193">
        <v>0</v>
      </c>
      <c r="L783" s="193">
        <v>112.4</v>
      </c>
      <c r="M783">
        <v>407</v>
      </c>
      <c r="N783" s="193">
        <v>674.40000000000009</v>
      </c>
      <c r="O783" s="269">
        <f t="shared" si="53"/>
        <v>3999.8839097026566</v>
      </c>
      <c r="P783" s="242">
        <f t="shared" si="54"/>
        <v>4545.3226246621098</v>
      </c>
      <c r="Q783">
        <v>2060</v>
      </c>
      <c r="R783" s="190" t="s">
        <v>3513</v>
      </c>
    </row>
    <row r="784" spans="1:18" customFormat="1">
      <c r="A784" s="182" t="str">
        <f t="shared" si="51"/>
        <v>BAÚLOUVEIRA  2060</v>
      </c>
      <c r="B784" s="190" t="s">
        <v>121</v>
      </c>
      <c r="C784" s="197" t="str">
        <f t="shared" si="52"/>
        <v xml:space="preserve">2060LOUVEIRA  2ME1    </v>
      </c>
      <c r="D784" t="s">
        <v>2701</v>
      </c>
      <c r="E784" s="190">
        <v>2060</v>
      </c>
      <c r="F784" t="s">
        <v>3186</v>
      </c>
      <c r="G784" s="211">
        <v>44643</v>
      </c>
      <c r="H784" s="193">
        <v>1467.6392647268351</v>
      </c>
      <c r="J784">
        <v>12</v>
      </c>
      <c r="K784" s="193">
        <v>0</v>
      </c>
      <c r="L784" s="193">
        <v>59.5</v>
      </c>
      <c r="M784">
        <v>237</v>
      </c>
      <c r="N784" s="193">
        <v>357</v>
      </c>
      <c r="O784" s="269">
        <f t="shared" si="53"/>
        <v>1824.6392647268351</v>
      </c>
      <c r="P784" s="242">
        <f t="shared" si="54"/>
        <v>2073.4537099168579</v>
      </c>
      <c r="Q784">
        <v>2060</v>
      </c>
      <c r="R784" s="190" t="s">
        <v>1034</v>
      </c>
    </row>
    <row r="785" spans="1:18" customFormat="1">
      <c r="A785" s="182" t="str">
        <f t="shared" si="51"/>
        <v>BAÚM.CRUZES  2060</v>
      </c>
      <c r="B785" s="190" t="s">
        <v>121</v>
      </c>
      <c r="C785" s="197" t="str">
        <f t="shared" si="52"/>
        <v xml:space="preserve">2060M.CRUZES  2ME1    </v>
      </c>
      <c r="D785" t="s">
        <v>2701</v>
      </c>
      <c r="E785" s="190">
        <v>2060</v>
      </c>
      <c r="F785" t="s">
        <v>3329</v>
      </c>
      <c r="G785" s="211">
        <v>44643</v>
      </c>
      <c r="H785" s="193">
        <v>3199.9174214971395</v>
      </c>
      <c r="J785">
        <v>12</v>
      </c>
      <c r="K785" s="193">
        <v>476.28000000000003</v>
      </c>
      <c r="L785" s="193">
        <v>74.3</v>
      </c>
      <c r="M785">
        <v>360</v>
      </c>
      <c r="N785" s="193">
        <v>445.79999999999995</v>
      </c>
      <c r="O785" s="269">
        <f t="shared" si="53"/>
        <v>4121.9974214971389</v>
      </c>
      <c r="P785" s="242">
        <f t="shared" si="54"/>
        <v>4684.0879789740211</v>
      </c>
      <c r="Q785">
        <v>2060</v>
      </c>
      <c r="R785" s="190" t="s">
        <v>3449</v>
      </c>
    </row>
    <row r="786" spans="1:18" customFormat="1">
      <c r="A786" s="182" t="str">
        <f t="shared" si="51"/>
        <v>BAÚMAIRINQUE 2060</v>
      </c>
      <c r="B786" s="190" t="s">
        <v>121</v>
      </c>
      <c r="C786" s="197" t="str">
        <f t="shared" si="52"/>
        <v xml:space="preserve">2060MAIRINQUE 2ME1    </v>
      </c>
      <c r="D786" t="s">
        <v>2701</v>
      </c>
      <c r="E786" s="190">
        <v>2060</v>
      </c>
      <c r="F786" t="s">
        <v>3270</v>
      </c>
      <c r="G786" s="211">
        <v>44643</v>
      </c>
      <c r="H786" s="193">
        <v>2454.0754373321474</v>
      </c>
      <c r="J786">
        <v>12</v>
      </c>
      <c r="K786" s="193">
        <v>0</v>
      </c>
      <c r="L786" s="193">
        <v>70</v>
      </c>
      <c r="M786">
        <v>315</v>
      </c>
      <c r="N786" s="193">
        <v>420</v>
      </c>
      <c r="O786" s="269">
        <f t="shared" si="53"/>
        <v>2874.0754373321474</v>
      </c>
      <c r="P786" s="242">
        <f t="shared" si="54"/>
        <v>3265.9948151501676</v>
      </c>
      <c r="Q786">
        <v>2060</v>
      </c>
      <c r="R786" s="190" t="s">
        <v>3555</v>
      </c>
    </row>
    <row r="787" spans="1:18" customFormat="1">
      <c r="A787" s="182" t="str">
        <f t="shared" si="51"/>
        <v>BAÚMATAO-Citrosuco     2060</v>
      </c>
      <c r="B787" s="190" t="s">
        <v>121</v>
      </c>
      <c r="C787" s="197" t="str">
        <f t="shared" si="52"/>
        <v xml:space="preserve">2060MATAO-Citrosuco     2ME1    </v>
      </c>
      <c r="D787" t="s">
        <v>2701</v>
      </c>
      <c r="E787" s="190">
        <v>2060</v>
      </c>
      <c r="F787" t="s">
        <v>3330</v>
      </c>
      <c r="G787" s="211">
        <v>44643</v>
      </c>
      <c r="H787" s="193">
        <v>647.47059886080012</v>
      </c>
      <c r="J787">
        <v>0</v>
      </c>
      <c r="K787" s="193">
        <v>0</v>
      </c>
      <c r="L787" s="193">
        <v>0</v>
      </c>
      <c r="M787">
        <v>5</v>
      </c>
      <c r="N787" s="193">
        <v>0</v>
      </c>
      <c r="O787" s="269">
        <f t="shared" si="53"/>
        <v>647.47059886080012</v>
      </c>
      <c r="P787" s="242">
        <f t="shared" si="54"/>
        <v>647.47059886080012</v>
      </c>
      <c r="Q787">
        <v>2060</v>
      </c>
      <c r="R787" s="190" t="s">
        <v>115</v>
      </c>
    </row>
    <row r="788" spans="1:18" customFormat="1">
      <c r="A788" s="182" t="str">
        <f t="shared" si="51"/>
        <v>BAÚMATAO L.Dreyfus2060</v>
      </c>
      <c r="B788" s="190" t="s">
        <v>121</v>
      </c>
      <c r="C788" s="197" t="str">
        <f t="shared" si="52"/>
        <v xml:space="preserve">2060MATAO L.Dreyfus2ME1    </v>
      </c>
      <c r="D788" t="s">
        <v>2701</v>
      </c>
      <c r="E788" s="190">
        <v>2060</v>
      </c>
      <c r="F788" t="s">
        <v>3331</v>
      </c>
      <c r="G788" s="211">
        <v>44643</v>
      </c>
      <c r="H788" s="193">
        <v>647.47059886080012</v>
      </c>
      <c r="J788">
        <v>0</v>
      </c>
      <c r="K788" s="193">
        <v>476.28000000000003</v>
      </c>
      <c r="L788" s="193">
        <v>0</v>
      </c>
      <c r="M788">
        <v>31</v>
      </c>
      <c r="N788" s="193">
        <v>0</v>
      </c>
      <c r="O788" s="269">
        <f t="shared" si="53"/>
        <v>1123.7505988608002</v>
      </c>
      <c r="P788" s="242">
        <f t="shared" si="54"/>
        <v>1123.7505988608002</v>
      </c>
      <c r="Q788">
        <v>2060</v>
      </c>
      <c r="R788" s="190" t="s">
        <v>115</v>
      </c>
    </row>
    <row r="789" spans="1:18" customFormat="1">
      <c r="A789" s="182" t="str">
        <f t="shared" si="51"/>
        <v>BAÚMATAO-Predilecta2060</v>
      </c>
      <c r="B789" s="190" t="s">
        <v>121</v>
      </c>
      <c r="C789" s="197" t="str">
        <f t="shared" si="52"/>
        <v xml:space="preserve">2060MATAO-Predilecta2ME1    </v>
      </c>
      <c r="D789" t="s">
        <v>2701</v>
      </c>
      <c r="E789" s="190">
        <v>2060</v>
      </c>
      <c r="F789" t="s">
        <v>3332</v>
      </c>
      <c r="G789" s="211">
        <v>44643</v>
      </c>
      <c r="H789" s="193">
        <v>730.48676912640008</v>
      </c>
      <c r="J789">
        <v>0</v>
      </c>
      <c r="K789" s="193">
        <v>476.28000000000003</v>
      </c>
      <c r="L789" s="193">
        <v>0</v>
      </c>
      <c r="M789">
        <v>31</v>
      </c>
      <c r="N789" s="193">
        <v>0</v>
      </c>
      <c r="O789" s="269">
        <f t="shared" si="53"/>
        <v>1206.7667691264</v>
      </c>
      <c r="P789" s="242">
        <f t="shared" si="54"/>
        <v>1206.7667691264</v>
      </c>
      <c r="Q789">
        <v>2060</v>
      </c>
      <c r="R789" s="190" t="s">
        <v>115</v>
      </c>
    </row>
    <row r="790" spans="1:18" customFormat="1">
      <c r="A790" s="182" t="str">
        <f t="shared" si="51"/>
        <v>BAÚMAUA      2060</v>
      </c>
      <c r="B790" s="190" t="s">
        <v>121</v>
      </c>
      <c r="C790" s="197" t="str">
        <f t="shared" si="52"/>
        <v xml:space="preserve">2060MAUA      2ME1    </v>
      </c>
      <c r="D790" t="s">
        <v>2701</v>
      </c>
      <c r="E790" s="190">
        <v>2060</v>
      </c>
      <c r="F790" t="s">
        <v>3191</v>
      </c>
      <c r="G790" s="211">
        <v>44643</v>
      </c>
      <c r="H790" s="193">
        <v>2454.0754373321474</v>
      </c>
      <c r="J790">
        <v>12</v>
      </c>
      <c r="K790" s="193">
        <v>476.28000000000003</v>
      </c>
      <c r="L790" s="193">
        <v>70.099999999999994</v>
      </c>
      <c r="M790">
        <v>333</v>
      </c>
      <c r="N790" s="193">
        <v>420.59999999999997</v>
      </c>
      <c r="O790" s="269">
        <f t="shared" si="53"/>
        <v>3350.9554373321475</v>
      </c>
      <c r="P790" s="242">
        <f t="shared" si="54"/>
        <v>3807.9039060592586</v>
      </c>
      <c r="Q790">
        <v>2060</v>
      </c>
      <c r="R790" s="190" t="s">
        <v>3452</v>
      </c>
    </row>
    <row r="791" spans="1:18" customFormat="1">
      <c r="A791" s="182" t="str">
        <f t="shared" si="51"/>
        <v>BAÚMIRASSOL  2060</v>
      </c>
      <c r="B791" s="190" t="s">
        <v>121</v>
      </c>
      <c r="C791" s="197" t="str">
        <f t="shared" si="52"/>
        <v xml:space="preserve">2060MIRASSOL  2ME1    </v>
      </c>
      <c r="D791" t="s">
        <v>2701</v>
      </c>
      <c r="E791" s="190">
        <v>2060</v>
      </c>
      <c r="F791" t="s">
        <v>3333</v>
      </c>
      <c r="G791" s="211">
        <v>44643</v>
      </c>
      <c r="H791" s="193">
        <v>1279.9757977433858</v>
      </c>
      <c r="J791">
        <v>12</v>
      </c>
      <c r="K791" s="193">
        <v>476.28000000000003</v>
      </c>
      <c r="L791" s="193">
        <v>30.1</v>
      </c>
      <c r="M791">
        <v>161</v>
      </c>
      <c r="N791" s="193">
        <v>180.60000000000002</v>
      </c>
      <c r="O791" s="269">
        <f t="shared" si="53"/>
        <v>1936.8557977433859</v>
      </c>
      <c r="P791" s="242">
        <f t="shared" si="54"/>
        <v>2200.9724974356659</v>
      </c>
      <c r="Q791">
        <v>2060</v>
      </c>
      <c r="R791" s="190" t="s">
        <v>3590</v>
      </c>
    </row>
    <row r="792" spans="1:18" customFormat="1">
      <c r="A792" s="182" t="str">
        <f t="shared" si="51"/>
        <v>BAÚMOCOCA    2060</v>
      </c>
      <c r="B792" s="190" t="s">
        <v>121</v>
      </c>
      <c r="C792" s="197" t="str">
        <f t="shared" si="52"/>
        <v xml:space="preserve">2060MOCOCA    2ME1    </v>
      </c>
      <c r="D792" t="s">
        <v>2701</v>
      </c>
      <c r="E792" s="190">
        <v>2060</v>
      </c>
      <c r="F792" t="s">
        <v>3334</v>
      </c>
      <c r="G792" s="211">
        <v>44643</v>
      </c>
      <c r="H792" s="193">
        <v>1482.0749160332546</v>
      </c>
      <c r="J792">
        <v>12</v>
      </c>
      <c r="K792" s="193">
        <v>476.28000000000003</v>
      </c>
      <c r="L792" s="193">
        <v>31.8</v>
      </c>
      <c r="M792">
        <v>212</v>
      </c>
      <c r="N792" s="193">
        <v>190.8</v>
      </c>
      <c r="O792" s="269">
        <f t="shared" si="53"/>
        <v>2149.1549160332547</v>
      </c>
      <c r="P792" s="242">
        <f t="shared" si="54"/>
        <v>2442.2214954923347</v>
      </c>
      <c r="Q792">
        <v>2060</v>
      </c>
      <c r="R792" s="190" t="s">
        <v>3591</v>
      </c>
    </row>
    <row r="793" spans="1:18" customFormat="1">
      <c r="A793" s="182" t="str">
        <f t="shared" si="51"/>
        <v>BAÚMOGI GUACU2060</v>
      </c>
      <c r="B793" s="190" t="s">
        <v>121</v>
      </c>
      <c r="C793" s="197" t="str">
        <f t="shared" si="52"/>
        <v xml:space="preserve">2060MOGI GUACU2ME1    </v>
      </c>
      <c r="D793" t="s">
        <v>2701</v>
      </c>
      <c r="E793" s="190">
        <v>2060</v>
      </c>
      <c r="F793" t="s">
        <v>54</v>
      </c>
      <c r="G793" s="211">
        <v>44643</v>
      </c>
      <c r="H793" s="193">
        <v>1482.0749160332546</v>
      </c>
      <c r="J793">
        <v>12</v>
      </c>
      <c r="K793" s="193">
        <v>476.28000000000003</v>
      </c>
      <c r="L793" s="193">
        <v>49.5</v>
      </c>
      <c r="M793">
        <v>215</v>
      </c>
      <c r="N793" s="193">
        <v>297</v>
      </c>
      <c r="O793" s="269">
        <f t="shared" si="53"/>
        <v>2255.3549160332545</v>
      </c>
      <c r="P793" s="242">
        <f t="shared" si="54"/>
        <v>2562.9033136741527</v>
      </c>
      <c r="Q793">
        <v>2060</v>
      </c>
      <c r="R793" s="190" t="s">
        <v>3449</v>
      </c>
    </row>
    <row r="794" spans="1:18" customFormat="1">
      <c r="A794" s="182" t="str">
        <f t="shared" si="51"/>
        <v>BAÚMOGI MIRIM2060</v>
      </c>
      <c r="B794" s="190" t="s">
        <v>121</v>
      </c>
      <c r="C794" s="197" t="str">
        <f t="shared" si="52"/>
        <v xml:space="preserve">2060MOGI MIRIM2ME1    </v>
      </c>
      <c r="D794" t="s">
        <v>2701</v>
      </c>
      <c r="E794" s="190">
        <v>2060</v>
      </c>
      <c r="F794" t="s">
        <v>3335</v>
      </c>
      <c r="G794" s="211">
        <v>44643</v>
      </c>
      <c r="H794" s="193">
        <v>1482.0749160332546</v>
      </c>
      <c r="J794">
        <v>12</v>
      </c>
      <c r="K794" s="193">
        <v>476.28000000000003</v>
      </c>
      <c r="L794" s="193">
        <v>49.5</v>
      </c>
      <c r="M794">
        <v>215</v>
      </c>
      <c r="N794" s="193">
        <v>297</v>
      </c>
      <c r="O794" s="269">
        <f t="shared" si="53"/>
        <v>2255.3549160332545</v>
      </c>
      <c r="P794" s="242">
        <f t="shared" si="54"/>
        <v>2562.9033136741527</v>
      </c>
      <c r="Q794">
        <v>2060</v>
      </c>
      <c r="R794" s="190" t="s">
        <v>3613</v>
      </c>
    </row>
    <row r="795" spans="1:18" customFormat="1">
      <c r="A795" s="182" t="str">
        <f t="shared" si="51"/>
        <v>BAÚMONTE MOR 2060</v>
      </c>
      <c r="B795" s="190" t="s">
        <v>121</v>
      </c>
      <c r="C795" s="197" t="str">
        <f t="shared" si="52"/>
        <v xml:space="preserve">2060MONTE MOR 2ME1    </v>
      </c>
      <c r="D795" t="s">
        <v>2701</v>
      </c>
      <c r="E795" s="190">
        <v>2060</v>
      </c>
      <c r="F795" t="s">
        <v>2792</v>
      </c>
      <c r="G795" s="211">
        <v>44643</v>
      </c>
      <c r="H795" s="193">
        <v>1684.1740343231234</v>
      </c>
      <c r="J795">
        <v>12</v>
      </c>
      <c r="K795" s="193">
        <v>476.28000000000003</v>
      </c>
      <c r="L795" s="193">
        <v>49.5</v>
      </c>
      <c r="M795">
        <v>214</v>
      </c>
      <c r="N795" s="193">
        <v>297</v>
      </c>
      <c r="O795" s="269">
        <f t="shared" si="53"/>
        <v>2457.4540343231233</v>
      </c>
      <c r="P795" s="242">
        <f t="shared" si="54"/>
        <v>2792.561402639913</v>
      </c>
      <c r="Q795">
        <v>2060</v>
      </c>
      <c r="R795" s="190" t="s">
        <v>3614</v>
      </c>
    </row>
    <row r="796" spans="1:18" customFormat="1">
      <c r="A796" s="182" t="str">
        <f t="shared" si="51"/>
        <v>BAÚMONTEALTO 2060</v>
      </c>
      <c r="B796" s="190" t="s">
        <v>121</v>
      </c>
      <c r="C796" s="197" t="str">
        <f t="shared" si="52"/>
        <v xml:space="preserve">2060MONTEALTO 2ME1    </v>
      </c>
      <c r="D796" t="s">
        <v>2701</v>
      </c>
      <c r="E796" s="190">
        <v>2060</v>
      </c>
      <c r="F796" t="s">
        <v>3336</v>
      </c>
      <c r="G796" s="211">
        <v>44643</v>
      </c>
      <c r="H796" s="193">
        <v>803.59930463155183</v>
      </c>
      <c r="J796">
        <v>12</v>
      </c>
      <c r="K796" s="193">
        <v>476.28000000000003</v>
      </c>
      <c r="L796" s="193">
        <v>9.6999999999999993</v>
      </c>
      <c r="M796">
        <v>58</v>
      </c>
      <c r="N796" s="193">
        <v>58.199999999999996</v>
      </c>
      <c r="O796" s="269">
        <f t="shared" si="53"/>
        <v>1338.0793046315518</v>
      </c>
      <c r="P796" s="242">
        <f t="shared" si="54"/>
        <v>1520.5446643540363</v>
      </c>
      <c r="Q796">
        <v>2060</v>
      </c>
      <c r="R796" s="190" t="s">
        <v>3643</v>
      </c>
    </row>
    <row r="797" spans="1:18" customFormat="1">
      <c r="A797" s="182" t="str">
        <f t="shared" si="51"/>
        <v>BAÚN. ODESSA 2060</v>
      </c>
      <c r="B797" s="190" t="s">
        <v>121</v>
      </c>
      <c r="C797" s="197" t="str">
        <f t="shared" si="52"/>
        <v xml:space="preserve">2060N. ODESSA 2ME1    </v>
      </c>
      <c r="D797" t="s">
        <v>2701</v>
      </c>
      <c r="E797" s="190">
        <v>2060</v>
      </c>
      <c r="F797" t="s">
        <v>3194</v>
      </c>
      <c r="G797" s="211">
        <v>44643</v>
      </c>
      <c r="H797" s="193">
        <v>1482.0749160332546</v>
      </c>
      <c r="J797">
        <v>12</v>
      </c>
      <c r="K797" s="193">
        <v>476.28000000000003</v>
      </c>
      <c r="L797" s="193">
        <v>39.700000000000003</v>
      </c>
      <c r="M797">
        <v>193</v>
      </c>
      <c r="N797" s="193">
        <v>238.20000000000002</v>
      </c>
      <c r="O797" s="269">
        <f t="shared" si="53"/>
        <v>2196.5549160332548</v>
      </c>
      <c r="P797" s="242">
        <f t="shared" si="54"/>
        <v>2496.0851318559712</v>
      </c>
      <c r="Q797">
        <v>2060</v>
      </c>
      <c r="R797" s="190" t="s">
        <v>3457</v>
      </c>
    </row>
    <row r="798" spans="1:18" customFormat="1">
      <c r="A798" s="182" t="str">
        <f t="shared" si="51"/>
        <v>BAÚOLIMPIA   2060</v>
      </c>
      <c r="B798" s="190" t="s">
        <v>121</v>
      </c>
      <c r="C798" s="197" t="str">
        <f t="shared" si="52"/>
        <v xml:space="preserve">2060OLIMPIA   2ME1    </v>
      </c>
      <c r="D798" t="s">
        <v>2701</v>
      </c>
      <c r="E798" s="190">
        <v>2060</v>
      </c>
      <c r="F798" t="s">
        <v>3337</v>
      </c>
      <c r="G798" s="211">
        <v>44643</v>
      </c>
      <c r="H798" s="193">
        <v>1135.6192846791937</v>
      </c>
      <c r="J798">
        <v>12</v>
      </c>
      <c r="K798" s="193">
        <v>476.28000000000003</v>
      </c>
      <c r="L798" s="193">
        <v>18.600000000000001</v>
      </c>
      <c r="M798">
        <v>149</v>
      </c>
      <c r="N798" s="193">
        <v>111.60000000000001</v>
      </c>
      <c r="O798" s="269">
        <f t="shared" si="53"/>
        <v>1723.4992846791938</v>
      </c>
      <c r="P798" s="242">
        <f t="shared" si="54"/>
        <v>1958.5219144081748</v>
      </c>
      <c r="Q798">
        <v>2060</v>
      </c>
      <c r="R798" s="190" t="s">
        <v>3592</v>
      </c>
    </row>
    <row r="799" spans="1:18" customFormat="1">
      <c r="A799" s="182" t="str">
        <f t="shared" si="51"/>
        <v>BAÚORLANDIA  2060</v>
      </c>
      <c r="B799" s="190" t="s">
        <v>121</v>
      </c>
      <c r="C799" s="197" t="str">
        <f t="shared" si="52"/>
        <v xml:space="preserve">2060ORLANDIA  2ME1    </v>
      </c>
      <c r="D799" t="s">
        <v>2701</v>
      </c>
      <c r="E799" s="190">
        <v>2060</v>
      </c>
      <c r="F799" t="s">
        <v>3338</v>
      </c>
      <c r="G799" s="211">
        <v>44643</v>
      </c>
      <c r="H799" s="193">
        <v>1135.6192846791937</v>
      </c>
      <c r="J799">
        <v>12</v>
      </c>
      <c r="K799" s="193">
        <v>476.28000000000003</v>
      </c>
      <c r="L799" s="193">
        <v>42.9</v>
      </c>
      <c r="M799">
        <v>150</v>
      </c>
      <c r="N799" s="193">
        <v>257.39999999999998</v>
      </c>
      <c r="O799" s="269">
        <f t="shared" si="53"/>
        <v>1869.2992846791938</v>
      </c>
      <c r="P799" s="242">
        <f t="shared" si="54"/>
        <v>2124.2037325899928</v>
      </c>
      <c r="Q799">
        <v>2060</v>
      </c>
      <c r="R799" s="190" t="s">
        <v>3593</v>
      </c>
    </row>
    <row r="800" spans="1:18" customFormat="1">
      <c r="A800" s="182" t="str">
        <f t="shared" si="51"/>
        <v>BAÚOSASCO    2060</v>
      </c>
      <c r="B800" s="190" t="s">
        <v>121</v>
      </c>
      <c r="C800" s="197" t="str">
        <f t="shared" si="52"/>
        <v xml:space="preserve">2060OSASCO    2ME1    </v>
      </c>
      <c r="D800" t="s">
        <v>2701</v>
      </c>
      <c r="E800" s="190">
        <v>2060</v>
      </c>
      <c r="F800" t="s">
        <v>3216</v>
      </c>
      <c r="G800" s="211">
        <v>44643</v>
      </c>
      <c r="H800" s="193">
        <v>2454.0754373321474</v>
      </c>
      <c r="J800">
        <v>12</v>
      </c>
      <c r="K800" s="193">
        <v>0</v>
      </c>
      <c r="L800" s="193">
        <v>70.099999999999994</v>
      </c>
      <c r="M800">
        <v>302</v>
      </c>
      <c r="N800" s="193">
        <v>420.59999999999997</v>
      </c>
      <c r="O800" s="269">
        <f t="shared" si="53"/>
        <v>2874.6754373321473</v>
      </c>
      <c r="P800" s="242">
        <f t="shared" si="54"/>
        <v>3266.6766333319856</v>
      </c>
      <c r="Q800">
        <v>2060</v>
      </c>
      <c r="R800" s="190" t="s">
        <v>3495</v>
      </c>
    </row>
    <row r="801" spans="1:18" customFormat="1">
      <c r="A801" s="182" t="str">
        <f t="shared" si="51"/>
        <v>BAÚPARANAVAI 2060</v>
      </c>
      <c r="B801" s="190" t="s">
        <v>121</v>
      </c>
      <c r="C801" s="197" t="str">
        <f t="shared" si="52"/>
        <v xml:space="preserve">2060PARANAVAI 2ME1    </v>
      </c>
      <c r="D801" t="s">
        <v>2701</v>
      </c>
      <c r="E801" s="190">
        <v>2060</v>
      </c>
      <c r="F801" t="s">
        <v>3339</v>
      </c>
      <c r="G801" s="211">
        <v>44643</v>
      </c>
      <c r="H801" s="193">
        <v>4008.313894656616</v>
      </c>
      <c r="J801">
        <v>12</v>
      </c>
      <c r="K801" s="193">
        <v>1082.9148595200002</v>
      </c>
      <c r="L801" s="193">
        <v>124.1</v>
      </c>
      <c r="M801">
        <v>576</v>
      </c>
      <c r="N801" s="193">
        <v>744.59999999999991</v>
      </c>
      <c r="O801" s="269">
        <f t="shared" si="53"/>
        <v>5835.8287541766158</v>
      </c>
      <c r="P801" s="242">
        <f t="shared" si="54"/>
        <v>6631.6235842916085</v>
      </c>
      <c r="Q801">
        <v>2060</v>
      </c>
      <c r="R801" s="190" t="s">
        <v>3594</v>
      </c>
    </row>
    <row r="802" spans="1:18" customFormat="1">
      <c r="A802" s="182" t="str">
        <f t="shared" si="51"/>
        <v>BAÚPAULINIA  2060</v>
      </c>
      <c r="B802" s="190" t="s">
        <v>121</v>
      </c>
      <c r="C802" s="197" t="str">
        <f t="shared" si="52"/>
        <v xml:space="preserve">2060PAULINIA  2ME1    </v>
      </c>
      <c r="D802" t="s">
        <v>2701</v>
      </c>
      <c r="E802" s="190">
        <v>2060</v>
      </c>
      <c r="F802" t="s">
        <v>3197</v>
      </c>
      <c r="G802" s="211">
        <v>44643</v>
      </c>
      <c r="H802" s="193">
        <v>1655.3027317102851</v>
      </c>
      <c r="J802">
        <v>12</v>
      </c>
      <c r="K802" s="193">
        <v>476.28000000000003</v>
      </c>
      <c r="L802" s="193">
        <v>49.2</v>
      </c>
      <c r="M802">
        <v>204</v>
      </c>
      <c r="N802" s="193">
        <v>295.20000000000005</v>
      </c>
      <c r="O802" s="269">
        <f t="shared" si="53"/>
        <v>2426.7827317102851</v>
      </c>
      <c r="P802" s="242">
        <f t="shared" si="54"/>
        <v>2757.7076496707787</v>
      </c>
      <c r="Q802">
        <v>2060</v>
      </c>
      <c r="R802" s="190" t="s">
        <v>3461</v>
      </c>
    </row>
    <row r="803" spans="1:18" customFormat="1">
      <c r="A803" s="182" t="str">
        <f t="shared" si="51"/>
        <v>BAÚPEDERNEIRAS2060</v>
      </c>
      <c r="B803" s="190" t="s">
        <v>121</v>
      </c>
      <c r="C803" s="197" t="str">
        <f t="shared" si="52"/>
        <v xml:space="preserve">2060PEDERNEIRAS2ME1    </v>
      </c>
      <c r="D803" t="s">
        <v>2701</v>
      </c>
      <c r="E803" s="190">
        <v>2060</v>
      </c>
      <c r="F803" t="s">
        <v>2702</v>
      </c>
      <c r="G803" s="211">
        <v>44643</v>
      </c>
      <c r="H803" s="193">
        <v>1337.7184029690623</v>
      </c>
      <c r="J803">
        <v>12</v>
      </c>
      <c r="K803" s="193">
        <v>476.28000000000003</v>
      </c>
      <c r="L803" s="193">
        <v>37.799999999999997</v>
      </c>
      <c r="M803">
        <v>126</v>
      </c>
      <c r="N803" s="193">
        <v>226.79999999999998</v>
      </c>
      <c r="O803" s="269">
        <f t="shared" si="53"/>
        <v>2040.7984029690624</v>
      </c>
      <c r="P803" s="242">
        <f t="shared" si="54"/>
        <v>2319.0890942830256</v>
      </c>
      <c r="Q803">
        <v>2060</v>
      </c>
      <c r="R803" s="190" t="s">
        <v>3595</v>
      </c>
    </row>
    <row r="804" spans="1:18" customFormat="1">
      <c r="A804" s="182" t="str">
        <f t="shared" si="51"/>
        <v>BAÚPINDAMONH.2060</v>
      </c>
      <c r="B804" s="190" t="s">
        <v>121</v>
      </c>
      <c r="C804" s="197" t="str">
        <f t="shared" si="52"/>
        <v xml:space="preserve">2060PINDAMONH.2ME1    </v>
      </c>
      <c r="D804" t="s">
        <v>2701</v>
      </c>
      <c r="E804" s="190">
        <v>2060</v>
      </c>
      <c r="F804" t="s">
        <v>225</v>
      </c>
      <c r="G804" s="211">
        <v>44643</v>
      </c>
      <c r="H804" s="193">
        <v>3743.6602873722632</v>
      </c>
      <c r="J804">
        <v>12</v>
      </c>
      <c r="K804" s="193">
        <v>0</v>
      </c>
      <c r="L804" s="193">
        <v>85.3</v>
      </c>
      <c r="M804">
        <v>460</v>
      </c>
      <c r="N804" s="193">
        <v>511.79999999999995</v>
      </c>
      <c r="O804" s="269">
        <f t="shared" si="53"/>
        <v>4255.4602873722633</v>
      </c>
      <c r="P804" s="242">
        <f t="shared" si="54"/>
        <v>4835.7503265593905</v>
      </c>
      <c r="Q804">
        <v>2060</v>
      </c>
      <c r="R804" s="190" t="s">
        <v>3644</v>
      </c>
    </row>
    <row r="805" spans="1:18" customFormat="1">
      <c r="A805" s="182" t="str">
        <f t="shared" si="51"/>
        <v>BAÚPINHAIS   2060</v>
      </c>
      <c r="B805" s="190" t="s">
        <v>121</v>
      </c>
      <c r="C805" s="197" t="str">
        <f t="shared" si="52"/>
        <v xml:space="preserve">2060PINHAIS   2ME1    </v>
      </c>
      <c r="D805" t="s">
        <v>2701</v>
      </c>
      <c r="E805" s="190">
        <v>2060</v>
      </c>
      <c r="F805" t="s">
        <v>3340</v>
      </c>
      <c r="G805" s="211">
        <v>44643</v>
      </c>
      <c r="H805" s="193">
        <v>5331.5819310783763</v>
      </c>
      <c r="J805">
        <v>12</v>
      </c>
      <c r="K805" s="193">
        <v>476.28000000000003</v>
      </c>
      <c r="L805" s="193">
        <v>120.9</v>
      </c>
      <c r="M805">
        <v>686</v>
      </c>
      <c r="N805" s="193">
        <v>725.40000000000009</v>
      </c>
      <c r="O805" s="269">
        <f t="shared" si="53"/>
        <v>6533.2619310783766</v>
      </c>
      <c r="P805" s="242">
        <f t="shared" si="54"/>
        <v>7424.1612853163369</v>
      </c>
      <c r="Q805">
        <v>2060</v>
      </c>
      <c r="R805" s="190" t="s">
        <v>3596</v>
      </c>
    </row>
    <row r="806" spans="1:18" customFormat="1">
      <c r="A806" s="182" t="str">
        <f t="shared" si="51"/>
        <v>BAÚPIRACICABA2060</v>
      </c>
      <c r="B806" s="190" t="s">
        <v>121</v>
      </c>
      <c r="C806" s="197" t="str">
        <f t="shared" si="52"/>
        <v xml:space="preserve">2060PIRACICABA2ME1    </v>
      </c>
      <c r="D806" t="s">
        <v>2701</v>
      </c>
      <c r="E806" s="190">
        <v>2060</v>
      </c>
      <c r="F806" t="s">
        <v>230</v>
      </c>
      <c r="G806" s="211">
        <v>44643</v>
      </c>
      <c r="H806" s="193">
        <v>1371.4015893507071</v>
      </c>
      <c r="J806">
        <v>12</v>
      </c>
      <c r="K806" s="193">
        <v>476.28000000000003</v>
      </c>
      <c r="L806" s="193">
        <v>39.6</v>
      </c>
      <c r="M806">
        <v>169</v>
      </c>
      <c r="N806" s="193">
        <v>237.60000000000002</v>
      </c>
      <c r="O806" s="269">
        <f t="shared" si="53"/>
        <v>2085.2815893507072</v>
      </c>
      <c r="P806" s="242">
        <f t="shared" si="54"/>
        <v>2369.6381697167126</v>
      </c>
      <c r="Q806">
        <v>2060</v>
      </c>
      <c r="R806" s="190" t="s">
        <v>3484</v>
      </c>
    </row>
    <row r="807" spans="1:18" customFormat="1">
      <c r="A807" s="182" t="str">
        <f t="shared" si="51"/>
        <v>BAÚPIRASSUNUNGA2060</v>
      </c>
      <c r="B807" s="190" t="s">
        <v>121</v>
      </c>
      <c r="C807" s="197" t="str">
        <f t="shared" si="52"/>
        <v xml:space="preserve">2060PIRASSUNUNGA2ME1    </v>
      </c>
      <c r="D807" t="s">
        <v>2701</v>
      </c>
      <c r="E807" s="190">
        <v>2060</v>
      </c>
      <c r="F807" t="s">
        <v>3341</v>
      </c>
      <c r="G807" s="211">
        <v>44643</v>
      </c>
      <c r="H807" s="193">
        <v>1188.5500061360642</v>
      </c>
      <c r="J807">
        <v>12</v>
      </c>
      <c r="K807" s="193">
        <v>476.28000000000003</v>
      </c>
      <c r="L807" s="193">
        <v>34.6</v>
      </c>
      <c r="M807">
        <v>144</v>
      </c>
      <c r="N807" s="193">
        <v>207.60000000000002</v>
      </c>
      <c r="O807" s="269">
        <f t="shared" si="53"/>
        <v>1872.4300061360643</v>
      </c>
      <c r="P807" s="242">
        <f t="shared" si="54"/>
        <v>2127.7613706091638</v>
      </c>
      <c r="Q807">
        <v>2060</v>
      </c>
      <c r="R807" s="190" t="s">
        <v>3562</v>
      </c>
    </row>
    <row r="808" spans="1:18" customFormat="1">
      <c r="A808" s="182" t="str">
        <f t="shared" ref="A808:A871" si="55">B808&amp;F808&amp;E808</f>
        <v>BAÚPONTA GROS2060</v>
      </c>
      <c r="B808" s="190" t="s">
        <v>121</v>
      </c>
      <c r="C808" s="197" t="str">
        <f t="shared" ref="C808:C871" si="56">E808&amp;F808&amp;D808</f>
        <v xml:space="preserve">2060PONTA GROS2ME1    </v>
      </c>
      <c r="D808" t="s">
        <v>2701</v>
      </c>
      <c r="E808" s="190">
        <v>2060</v>
      </c>
      <c r="F808" t="s">
        <v>234</v>
      </c>
      <c r="G808" s="211">
        <v>44643</v>
      </c>
      <c r="H808" s="193">
        <v>3613.7394256144908</v>
      </c>
      <c r="J808">
        <v>12</v>
      </c>
      <c r="K808" s="193">
        <v>476.28000000000003</v>
      </c>
      <c r="L808" s="193">
        <v>113.7</v>
      </c>
      <c r="M808">
        <v>578</v>
      </c>
      <c r="N808" s="193">
        <v>682.2</v>
      </c>
      <c r="O808" s="269">
        <f t="shared" si="53"/>
        <v>4772.2194256144903</v>
      </c>
      <c r="P808" s="242">
        <f t="shared" si="54"/>
        <v>5422.9766200164659</v>
      </c>
      <c r="Q808">
        <v>2060</v>
      </c>
      <c r="R808" s="190" t="s">
        <v>3530</v>
      </c>
    </row>
    <row r="809" spans="1:18" customFormat="1">
      <c r="A809" s="182" t="str">
        <f t="shared" si="55"/>
        <v>BAÚR.JANEIRO 2060</v>
      </c>
      <c r="B809" s="190" t="s">
        <v>121</v>
      </c>
      <c r="C809" s="197" t="str">
        <f t="shared" si="56"/>
        <v xml:space="preserve">2060R.JANEIRO 2ME1    </v>
      </c>
      <c r="D809" t="s">
        <v>2701</v>
      </c>
      <c r="E809" s="190">
        <v>2060</v>
      </c>
      <c r="F809" t="s">
        <v>3198</v>
      </c>
      <c r="G809" s="211">
        <v>44643</v>
      </c>
      <c r="H809" s="193">
        <v>4706.0370411335434</v>
      </c>
      <c r="J809">
        <v>12</v>
      </c>
      <c r="K809" s="193">
        <v>476.28000000000003</v>
      </c>
      <c r="L809" s="193">
        <v>127.9</v>
      </c>
      <c r="M809">
        <v>738</v>
      </c>
      <c r="N809" s="193">
        <v>767.40000000000009</v>
      </c>
      <c r="O809" s="269">
        <f t="shared" si="53"/>
        <v>5949.7170411335437</v>
      </c>
      <c r="P809" s="242">
        <f t="shared" si="54"/>
        <v>6761.0420921972091</v>
      </c>
      <c r="Q809">
        <v>2060</v>
      </c>
      <c r="R809" s="190" t="s">
        <v>3463</v>
      </c>
    </row>
    <row r="810" spans="1:18" customFormat="1">
      <c r="A810" s="182" t="str">
        <f t="shared" si="55"/>
        <v>BAÚRESENDE   2060</v>
      </c>
      <c r="B810" s="190" t="s">
        <v>121</v>
      </c>
      <c r="C810" s="197" t="str">
        <f t="shared" si="56"/>
        <v xml:space="preserve">2060RESENDE   2ME1    </v>
      </c>
      <c r="D810" t="s">
        <v>2701</v>
      </c>
      <c r="E810" s="190">
        <v>2060</v>
      </c>
      <c r="F810" t="s">
        <v>3342</v>
      </c>
      <c r="G810" s="211">
        <v>44643</v>
      </c>
      <c r="H810" s="193">
        <v>4008.313894656616</v>
      </c>
      <c r="J810">
        <v>12</v>
      </c>
      <c r="K810" s="193">
        <v>476.28000000000003</v>
      </c>
      <c r="L810" s="193">
        <v>113.7</v>
      </c>
      <c r="M810">
        <v>545</v>
      </c>
      <c r="N810" s="193">
        <v>682.2</v>
      </c>
      <c r="O810" s="269">
        <f t="shared" si="53"/>
        <v>5166.7938946566155</v>
      </c>
      <c r="P810" s="242">
        <f t="shared" si="54"/>
        <v>5871.3566984734271</v>
      </c>
      <c r="Q810">
        <v>2060</v>
      </c>
      <c r="R810" s="190" t="s">
        <v>3597</v>
      </c>
    </row>
    <row r="811" spans="1:18" customFormat="1">
      <c r="A811" s="182" t="str">
        <f t="shared" si="55"/>
        <v>BAÚRIBEIRAO PRETO2060</v>
      </c>
      <c r="B811" s="190" t="s">
        <v>121</v>
      </c>
      <c r="C811" s="197" t="str">
        <f t="shared" si="56"/>
        <v xml:space="preserve">2060RIBEIRAO PRETO2ME1    </v>
      </c>
      <c r="D811" t="s">
        <v>2701</v>
      </c>
      <c r="E811" s="190">
        <v>2060</v>
      </c>
      <c r="F811" t="s">
        <v>3343</v>
      </c>
      <c r="G811" s="211">
        <v>44643</v>
      </c>
      <c r="H811" s="193">
        <v>1101.9360982975488</v>
      </c>
      <c r="J811">
        <v>12</v>
      </c>
      <c r="K811" s="193">
        <v>476.28000000000003</v>
      </c>
      <c r="L811" s="193">
        <v>31.8</v>
      </c>
      <c r="M811">
        <v>98</v>
      </c>
      <c r="N811" s="193">
        <v>190.8</v>
      </c>
      <c r="O811" s="269">
        <f t="shared" si="53"/>
        <v>1769.016098297549</v>
      </c>
      <c r="P811" s="242">
        <f t="shared" si="54"/>
        <v>2010.2455662472148</v>
      </c>
      <c r="Q811">
        <v>2060</v>
      </c>
      <c r="R811" s="190" t="s">
        <v>3606</v>
      </c>
    </row>
    <row r="812" spans="1:18" customFormat="1">
      <c r="A812" s="182" t="str">
        <f t="shared" si="55"/>
        <v>BAÚRIO CLARO 2060</v>
      </c>
      <c r="B812" s="190" t="s">
        <v>121</v>
      </c>
      <c r="C812" s="197" t="str">
        <f t="shared" si="56"/>
        <v xml:space="preserve">2060RIO CLARO 2ME1    </v>
      </c>
      <c r="D812" t="s">
        <v>2701</v>
      </c>
      <c r="E812" s="190">
        <v>2060</v>
      </c>
      <c r="F812" t="s">
        <v>3199</v>
      </c>
      <c r="G812" s="211">
        <v>44643</v>
      </c>
      <c r="H812" s="193">
        <v>1337.7184029690623</v>
      </c>
      <c r="J812">
        <v>12</v>
      </c>
      <c r="K812" s="193">
        <v>476.28000000000003</v>
      </c>
      <c r="L812" s="193">
        <v>32.700000000000003</v>
      </c>
      <c r="M812">
        <v>133</v>
      </c>
      <c r="N812" s="193">
        <v>196.20000000000002</v>
      </c>
      <c r="O812" s="269">
        <f t="shared" si="53"/>
        <v>2010.1984029690623</v>
      </c>
      <c r="P812" s="242">
        <f t="shared" si="54"/>
        <v>2284.3163670102981</v>
      </c>
      <c r="Q812">
        <v>2060</v>
      </c>
      <c r="R812" s="190" t="s">
        <v>3551</v>
      </c>
    </row>
    <row r="813" spans="1:18" customFormat="1">
      <c r="A813" s="182" t="str">
        <f t="shared" si="55"/>
        <v>BAÚS.BARB OESTE2060</v>
      </c>
      <c r="B813" s="190" t="s">
        <v>121</v>
      </c>
      <c r="C813" s="197" t="str">
        <f t="shared" si="56"/>
        <v xml:space="preserve">2060S.BARB OESTE2ME1    </v>
      </c>
      <c r="D813" t="s">
        <v>2701</v>
      </c>
      <c r="E813" s="190">
        <v>2060</v>
      </c>
      <c r="F813" t="s">
        <v>3344</v>
      </c>
      <c r="G813" s="211">
        <v>44643</v>
      </c>
      <c r="H813" s="193">
        <v>1429.1441945763845</v>
      </c>
      <c r="J813">
        <v>12</v>
      </c>
      <c r="K813" s="193">
        <v>476.28000000000003</v>
      </c>
      <c r="L813" s="193">
        <v>39.700000000000003</v>
      </c>
      <c r="M813">
        <v>188</v>
      </c>
      <c r="N813" s="193">
        <v>238.20000000000002</v>
      </c>
      <c r="O813" s="269">
        <f t="shared" si="53"/>
        <v>2143.6241945763845</v>
      </c>
      <c r="P813" s="242">
        <f t="shared" si="54"/>
        <v>2435.9365847458917</v>
      </c>
      <c r="Q813">
        <v>2060</v>
      </c>
      <c r="R813" s="190" t="s">
        <v>3466</v>
      </c>
    </row>
    <row r="814" spans="1:18" customFormat="1">
      <c r="A814" s="182" t="str">
        <f t="shared" si="55"/>
        <v>BAÚS.BERNARDO2060</v>
      </c>
      <c r="B814" s="190" t="s">
        <v>121</v>
      </c>
      <c r="C814" s="197" t="str">
        <f t="shared" si="56"/>
        <v xml:space="preserve">2060S.BERNARDO2ME1    </v>
      </c>
      <c r="D814" t="s">
        <v>2701</v>
      </c>
      <c r="E814" s="190">
        <v>2060</v>
      </c>
      <c r="F814" t="s">
        <v>250</v>
      </c>
      <c r="G814" s="211">
        <v>44643</v>
      </c>
      <c r="H814" s="193">
        <v>2454.0754373321474</v>
      </c>
      <c r="J814">
        <v>12</v>
      </c>
      <c r="K814" s="193">
        <v>0</v>
      </c>
      <c r="L814" s="193">
        <v>70.099999999999994</v>
      </c>
      <c r="M814">
        <v>361</v>
      </c>
      <c r="N814" s="193">
        <v>420.59999999999997</v>
      </c>
      <c r="O814" s="269">
        <f t="shared" si="53"/>
        <v>2874.6754373321473</v>
      </c>
      <c r="P814" s="242">
        <f t="shared" si="54"/>
        <v>3266.6766333319856</v>
      </c>
      <c r="Q814">
        <v>2060</v>
      </c>
      <c r="R814" s="190" t="s">
        <v>3523</v>
      </c>
    </row>
    <row r="815" spans="1:18" customFormat="1">
      <c r="A815" s="182" t="str">
        <f t="shared" si="55"/>
        <v>BAÚS.GONCALO 2060</v>
      </c>
      <c r="B815" s="190" t="s">
        <v>121</v>
      </c>
      <c r="C815" s="197" t="str">
        <f t="shared" si="56"/>
        <v xml:space="preserve">2060S.GONCALO 2ME1    </v>
      </c>
      <c r="D815" t="s">
        <v>2701</v>
      </c>
      <c r="E815" s="190">
        <v>2060</v>
      </c>
      <c r="F815" t="s">
        <v>3345</v>
      </c>
      <c r="G815" s="211">
        <v>44643</v>
      </c>
      <c r="H815" s="193">
        <v>4706.0370411335434</v>
      </c>
      <c r="J815">
        <v>12</v>
      </c>
      <c r="K815" s="193">
        <v>1222.7379840000003</v>
      </c>
      <c r="L815" s="193">
        <v>132.80000000000001</v>
      </c>
      <c r="M815">
        <v>725</v>
      </c>
      <c r="N815" s="193">
        <v>796.80000000000007</v>
      </c>
      <c r="O815" s="269">
        <f t="shared" si="53"/>
        <v>6725.5750251335439</v>
      </c>
      <c r="P815" s="242">
        <f t="shared" si="54"/>
        <v>7642.6988921972088</v>
      </c>
      <c r="Q815">
        <v>2060</v>
      </c>
      <c r="R815" s="190" t="s">
        <v>3616</v>
      </c>
    </row>
    <row r="816" spans="1:18" customFormat="1">
      <c r="A816" s="182" t="str">
        <f t="shared" si="55"/>
        <v>BAÚS.J.CAMPOS2060</v>
      </c>
      <c r="B816" s="190" t="s">
        <v>121</v>
      </c>
      <c r="C816" s="197" t="str">
        <f t="shared" si="56"/>
        <v xml:space="preserve">2060S.J.CAMPOS2ME1    </v>
      </c>
      <c r="D816" t="s">
        <v>2701</v>
      </c>
      <c r="E816" s="190">
        <v>2060</v>
      </c>
      <c r="F816" t="s">
        <v>252</v>
      </c>
      <c r="G816" s="211">
        <v>44643</v>
      </c>
      <c r="H816" s="193">
        <v>2290.4713891927299</v>
      </c>
      <c r="J816">
        <v>12</v>
      </c>
      <c r="K816" s="193">
        <v>476.28000000000003</v>
      </c>
      <c r="L816" s="193">
        <v>85.3</v>
      </c>
      <c r="M816">
        <v>367</v>
      </c>
      <c r="N816" s="193">
        <v>511.79999999999995</v>
      </c>
      <c r="O816" s="269">
        <f t="shared" si="53"/>
        <v>3278.5513891927299</v>
      </c>
      <c r="P816" s="242">
        <f t="shared" si="54"/>
        <v>3725.6265786281019</v>
      </c>
      <c r="Q816">
        <v>2060</v>
      </c>
      <c r="R816" s="190" t="s">
        <v>3467</v>
      </c>
    </row>
    <row r="817" spans="1:18" customFormat="1">
      <c r="A817" s="182" t="str">
        <f t="shared" si="55"/>
        <v>BAÚS.J.RPRETO2060</v>
      </c>
      <c r="B817" s="190" t="s">
        <v>121</v>
      </c>
      <c r="C817" s="197" t="str">
        <f t="shared" si="56"/>
        <v xml:space="preserve">2060S.J.RPRETO2ME1    </v>
      </c>
      <c r="D817" t="s">
        <v>2701</v>
      </c>
      <c r="E817" s="190">
        <v>2060</v>
      </c>
      <c r="F817" t="s">
        <v>253</v>
      </c>
      <c r="G817" s="211">
        <v>44643</v>
      </c>
      <c r="H817" s="193">
        <v>1188.5500061360642</v>
      </c>
      <c r="J817">
        <v>12</v>
      </c>
      <c r="K817" s="193">
        <v>476.28000000000003</v>
      </c>
      <c r="L817" s="193">
        <v>30.1</v>
      </c>
      <c r="M817">
        <v>141</v>
      </c>
      <c r="N817" s="193">
        <v>180.60000000000002</v>
      </c>
      <c r="O817" s="269">
        <f t="shared" si="53"/>
        <v>1845.4300061360643</v>
      </c>
      <c r="P817" s="242">
        <f t="shared" si="54"/>
        <v>2097.0795524273458</v>
      </c>
      <c r="Q817">
        <v>2060</v>
      </c>
      <c r="R817" s="190" t="s">
        <v>3617</v>
      </c>
    </row>
    <row r="818" spans="1:18" customFormat="1">
      <c r="A818" s="182" t="str">
        <f t="shared" si="55"/>
        <v>BAÚSALTO     2060</v>
      </c>
      <c r="B818" s="190" t="s">
        <v>121</v>
      </c>
      <c r="C818" s="197" t="str">
        <f t="shared" si="56"/>
        <v xml:space="preserve">2060SALTO     2ME1    </v>
      </c>
      <c r="D818" t="s">
        <v>2701</v>
      </c>
      <c r="E818" s="190">
        <v>2060</v>
      </c>
      <c r="F818" t="s">
        <v>3201</v>
      </c>
      <c r="G818" s="211">
        <v>44643</v>
      </c>
      <c r="H818" s="193">
        <v>1732.2928720111875</v>
      </c>
      <c r="J818">
        <v>12</v>
      </c>
      <c r="K818" s="193">
        <v>476.28000000000003</v>
      </c>
      <c r="L818" s="193">
        <v>52.2</v>
      </c>
      <c r="M818">
        <v>234</v>
      </c>
      <c r="N818" s="193">
        <v>313.20000000000005</v>
      </c>
      <c r="O818" s="269">
        <f t="shared" si="53"/>
        <v>2521.7728720111872</v>
      </c>
      <c r="P818" s="242">
        <f t="shared" si="54"/>
        <v>2865.6509909218039</v>
      </c>
      <c r="Q818">
        <v>2060</v>
      </c>
      <c r="R818" s="190" t="s">
        <v>3485</v>
      </c>
    </row>
    <row r="819" spans="1:18" customFormat="1">
      <c r="A819" s="182" t="str">
        <f t="shared" si="55"/>
        <v>BAÚSANTA CRUZ R. PARDO     2060</v>
      </c>
      <c r="B819" s="190" t="s">
        <v>121</v>
      </c>
      <c r="C819" s="197" t="str">
        <f t="shared" si="56"/>
        <v xml:space="preserve">2060SANTA CRUZ R. PARDO     2ME1    </v>
      </c>
      <c r="D819" t="s">
        <v>2701</v>
      </c>
      <c r="E819" s="190">
        <v>2060</v>
      </c>
      <c r="F819" t="s">
        <v>3346</v>
      </c>
      <c r="G819" s="211">
        <v>44643</v>
      </c>
      <c r="H819" s="193">
        <v>1907.6303181312001</v>
      </c>
      <c r="J819">
        <v>12</v>
      </c>
      <c r="K819" s="193">
        <v>476.28000000000003</v>
      </c>
      <c r="L819" s="193">
        <v>53.5</v>
      </c>
      <c r="M819">
        <v>234</v>
      </c>
      <c r="N819" s="193">
        <v>321</v>
      </c>
      <c r="O819" s="269">
        <f t="shared" si="53"/>
        <v>2704.9103181312003</v>
      </c>
      <c r="P819" s="242">
        <f t="shared" si="54"/>
        <v>3073.761725149091</v>
      </c>
      <c r="Q819">
        <v>2060</v>
      </c>
      <c r="R819" s="190" t="s">
        <v>3533</v>
      </c>
    </row>
    <row r="820" spans="1:18" customFormat="1">
      <c r="A820" s="182" t="str">
        <f t="shared" si="55"/>
        <v>BAÚSANTOS    2060</v>
      </c>
      <c r="B820" s="190" t="s">
        <v>121</v>
      </c>
      <c r="C820" s="197" t="str">
        <f t="shared" si="56"/>
        <v xml:space="preserve">2060SANTOS    2ME1    </v>
      </c>
      <c r="D820" t="s">
        <v>2701</v>
      </c>
      <c r="E820" s="190">
        <v>2060</v>
      </c>
      <c r="F820" t="s">
        <v>3217</v>
      </c>
      <c r="G820" s="211">
        <v>44643</v>
      </c>
      <c r="H820" s="193">
        <v>2612.8676017027587</v>
      </c>
      <c r="J820">
        <v>12</v>
      </c>
      <c r="K820" s="193">
        <v>476.28000000000003</v>
      </c>
      <c r="L820" s="193">
        <v>100.3</v>
      </c>
      <c r="M820">
        <v>384</v>
      </c>
      <c r="N820" s="193">
        <v>601.79999999999995</v>
      </c>
      <c r="O820" s="269">
        <f t="shared" si="53"/>
        <v>3690.9476017027587</v>
      </c>
      <c r="P820" s="242">
        <f t="shared" si="54"/>
        <v>4194.2586382985892</v>
      </c>
      <c r="Q820">
        <v>2060</v>
      </c>
      <c r="R820" s="190" t="s">
        <v>3496</v>
      </c>
    </row>
    <row r="821" spans="1:18" customFormat="1">
      <c r="A821" s="182" t="str">
        <f t="shared" si="55"/>
        <v>BAÚSAO CAETANO2060</v>
      </c>
      <c r="B821" s="190" t="s">
        <v>121</v>
      </c>
      <c r="C821" s="197" t="str">
        <f t="shared" si="56"/>
        <v xml:space="preserve">2060SAO CAETANO2ME1    </v>
      </c>
      <c r="D821" t="s">
        <v>2701</v>
      </c>
      <c r="E821" s="190">
        <v>2060</v>
      </c>
      <c r="F821" t="s">
        <v>3347</v>
      </c>
      <c r="G821" s="211">
        <v>44643</v>
      </c>
      <c r="H821" s="193">
        <v>2454.0754373321474</v>
      </c>
      <c r="J821">
        <v>12</v>
      </c>
      <c r="K821" s="193">
        <v>476.28000000000003</v>
      </c>
      <c r="L821" s="193">
        <v>70.099999999999994</v>
      </c>
      <c r="M821">
        <v>315</v>
      </c>
      <c r="N821" s="193">
        <v>420.59999999999997</v>
      </c>
      <c r="O821" s="269">
        <f t="shared" si="53"/>
        <v>3350.9554373321475</v>
      </c>
      <c r="P821" s="242">
        <f t="shared" si="54"/>
        <v>3807.9039060592586</v>
      </c>
      <c r="Q821">
        <v>2060</v>
      </c>
      <c r="R821" s="190" t="s">
        <v>3618</v>
      </c>
    </row>
    <row r="822" spans="1:18" customFormat="1">
      <c r="A822" s="182" t="str">
        <f t="shared" si="55"/>
        <v>BAÚSAO CARLOS2060</v>
      </c>
      <c r="B822" s="190" t="s">
        <v>121</v>
      </c>
      <c r="C822" s="197" t="str">
        <f t="shared" si="56"/>
        <v xml:space="preserve">2060SAO CARLOS2ME1    </v>
      </c>
      <c r="D822" t="s">
        <v>2701</v>
      </c>
      <c r="E822" s="190">
        <v>2060</v>
      </c>
      <c r="F822" t="s">
        <v>259</v>
      </c>
      <c r="G822" s="211">
        <v>44643</v>
      </c>
      <c r="H822" s="193">
        <v>1015.3221904590337</v>
      </c>
      <c r="J822">
        <v>12</v>
      </c>
      <c r="K822" s="193">
        <v>476.28000000000003</v>
      </c>
      <c r="L822" s="193">
        <v>18.7</v>
      </c>
      <c r="M822">
        <v>71</v>
      </c>
      <c r="N822" s="193">
        <v>112.19999999999999</v>
      </c>
      <c r="O822" s="269">
        <f t="shared" si="53"/>
        <v>1603.8021904590337</v>
      </c>
      <c r="P822" s="242">
        <f t="shared" si="54"/>
        <v>1822.5024891579928</v>
      </c>
      <c r="Q822">
        <v>2060</v>
      </c>
      <c r="R822" s="190" t="s">
        <v>3619</v>
      </c>
    </row>
    <row r="823" spans="1:18" customFormat="1">
      <c r="A823" s="182" t="str">
        <f t="shared" si="55"/>
        <v>BAÚSAO PAULO 2060</v>
      </c>
      <c r="B823" s="190" t="s">
        <v>121</v>
      </c>
      <c r="C823" s="197" t="str">
        <f t="shared" si="56"/>
        <v xml:space="preserve">2060SAO PAULO 2ME1    </v>
      </c>
      <c r="D823" t="s">
        <v>2701</v>
      </c>
      <c r="E823" s="190">
        <v>2060</v>
      </c>
      <c r="F823" t="s">
        <v>3202</v>
      </c>
      <c r="G823" s="211">
        <v>44643</v>
      </c>
      <c r="H823" s="193">
        <v>2454.0754373321474</v>
      </c>
      <c r="J823">
        <v>12</v>
      </c>
      <c r="K823" s="193">
        <v>0</v>
      </c>
      <c r="L823" s="193">
        <v>70.099999999999994</v>
      </c>
      <c r="M823">
        <v>308</v>
      </c>
      <c r="N823" s="193">
        <v>420.59999999999997</v>
      </c>
      <c r="O823" s="269">
        <f t="shared" si="53"/>
        <v>2874.6754373321473</v>
      </c>
      <c r="P823" s="242">
        <f t="shared" si="54"/>
        <v>3266.6766333319856</v>
      </c>
      <c r="Q823">
        <v>2060</v>
      </c>
      <c r="R823" s="190" t="s">
        <v>3620</v>
      </c>
    </row>
    <row r="824" spans="1:18" customFormat="1">
      <c r="A824" s="182" t="str">
        <f t="shared" si="55"/>
        <v>BAÚSAO ROQUE 2060</v>
      </c>
      <c r="B824" s="190" t="s">
        <v>121</v>
      </c>
      <c r="C824" s="197" t="str">
        <f t="shared" si="56"/>
        <v xml:space="preserve">2060SAO ROQUE 2ME1    </v>
      </c>
      <c r="D824" t="s">
        <v>2701</v>
      </c>
      <c r="E824" s="190">
        <v>2060</v>
      </c>
      <c r="F824" t="s">
        <v>836</v>
      </c>
      <c r="G824" s="211">
        <v>44643</v>
      </c>
      <c r="H824" s="193">
        <v>2290.4713891927299</v>
      </c>
      <c r="J824">
        <v>12</v>
      </c>
      <c r="K824" s="193">
        <v>476.28000000000003</v>
      </c>
      <c r="L824" s="193">
        <v>65.2</v>
      </c>
      <c r="M824">
        <v>289</v>
      </c>
      <c r="N824" s="193">
        <v>391.20000000000005</v>
      </c>
      <c r="O824" s="269">
        <f t="shared" si="53"/>
        <v>3157.9513891927299</v>
      </c>
      <c r="P824" s="242">
        <f t="shared" si="54"/>
        <v>3588.5811240826479</v>
      </c>
      <c r="Q824">
        <v>2060</v>
      </c>
      <c r="R824" s="190" t="s">
        <v>3518</v>
      </c>
    </row>
    <row r="825" spans="1:18" customFormat="1">
      <c r="A825" s="182" t="str">
        <f t="shared" si="55"/>
        <v>BAÚSERTAOZINHO2060</v>
      </c>
      <c r="B825" s="190" t="s">
        <v>121</v>
      </c>
      <c r="C825" s="197" t="str">
        <f t="shared" si="56"/>
        <v xml:space="preserve">2060SERTAOZINHO2ME1    </v>
      </c>
      <c r="D825" t="s">
        <v>2701</v>
      </c>
      <c r="E825" s="190">
        <v>2060</v>
      </c>
      <c r="F825" t="s">
        <v>3200</v>
      </c>
      <c r="G825" s="211">
        <v>44643</v>
      </c>
      <c r="H825" s="193">
        <v>1015.3221904590337</v>
      </c>
      <c r="J825">
        <v>12</v>
      </c>
      <c r="K825" s="193">
        <v>476.28000000000003</v>
      </c>
      <c r="L825" s="193">
        <v>24.8</v>
      </c>
      <c r="M825">
        <v>79</v>
      </c>
      <c r="N825" s="193">
        <v>148.80000000000001</v>
      </c>
      <c r="O825" s="269">
        <f t="shared" si="53"/>
        <v>1640.4021904590336</v>
      </c>
      <c r="P825" s="242">
        <f t="shared" si="54"/>
        <v>1864.0933982489018</v>
      </c>
      <c r="Q825">
        <v>2060</v>
      </c>
      <c r="R825" s="190" t="s">
        <v>3559</v>
      </c>
    </row>
    <row r="826" spans="1:18" customFormat="1">
      <c r="A826" s="182" t="str">
        <f t="shared" si="55"/>
        <v>BAÚSOROCABA  2060</v>
      </c>
      <c r="B826" s="190" t="s">
        <v>121</v>
      </c>
      <c r="C826" s="197" t="str">
        <f t="shared" si="56"/>
        <v xml:space="preserve">2060SOROCABA  2ME1    </v>
      </c>
      <c r="D826" t="s">
        <v>2701</v>
      </c>
      <c r="E826" s="190">
        <v>2060</v>
      </c>
      <c r="F826" t="s">
        <v>3203</v>
      </c>
      <c r="G826" s="211">
        <v>44643</v>
      </c>
      <c r="H826" s="193">
        <v>2608.055717933953</v>
      </c>
      <c r="J826">
        <v>12</v>
      </c>
      <c r="K826" s="193">
        <v>476.28000000000003</v>
      </c>
      <c r="L826" s="193">
        <v>59.6</v>
      </c>
      <c r="M826">
        <v>300</v>
      </c>
      <c r="N826" s="193">
        <v>357.6</v>
      </c>
      <c r="O826" s="269">
        <f t="shared" si="53"/>
        <v>3441.9357179339531</v>
      </c>
      <c r="P826" s="242">
        <f t="shared" si="54"/>
        <v>3911.2905885613104</v>
      </c>
      <c r="Q826">
        <v>2060</v>
      </c>
      <c r="R826" s="190" t="s">
        <v>3486</v>
      </c>
    </row>
    <row r="827" spans="1:18" customFormat="1">
      <c r="A827" s="182" t="str">
        <f t="shared" si="55"/>
        <v>BAÚSTO ANDRE 2060</v>
      </c>
      <c r="B827" s="190" t="s">
        <v>121</v>
      </c>
      <c r="C827" s="197" t="str">
        <f t="shared" si="56"/>
        <v xml:space="preserve">2060STO ANDRE 2ME1    </v>
      </c>
      <c r="D827" t="s">
        <v>2701</v>
      </c>
      <c r="E827" s="190">
        <v>2060</v>
      </c>
      <c r="F827" t="s">
        <v>3218</v>
      </c>
      <c r="G827" s="211">
        <v>44643</v>
      </c>
      <c r="H827" s="193">
        <v>2454.0754373321474</v>
      </c>
      <c r="J827">
        <v>12</v>
      </c>
      <c r="K827" s="193">
        <v>0</v>
      </c>
      <c r="L827" s="193">
        <v>70.099999999999994</v>
      </c>
      <c r="M827">
        <v>325</v>
      </c>
      <c r="N827" s="193">
        <v>420.59999999999997</v>
      </c>
      <c r="O827" s="269">
        <f t="shared" si="53"/>
        <v>2874.6754373321473</v>
      </c>
      <c r="P827" s="242">
        <f t="shared" si="54"/>
        <v>3266.6766333319856</v>
      </c>
      <c r="Q827">
        <v>2060</v>
      </c>
      <c r="R827" s="190" t="s">
        <v>3524</v>
      </c>
    </row>
    <row r="828" spans="1:18" customFormat="1">
      <c r="A828" s="182" t="str">
        <f t="shared" si="55"/>
        <v>BAÚSUMARE    2060</v>
      </c>
      <c r="B828" s="190" t="s">
        <v>121</v>
      </c>
      <c r="C828" s="197" t="str">
        <f t="shared" si="56"/>
        <v xml:space="preserve">2060SUMARE    2ME1    </v>
      </c>
      <c r="D828" t="s">
        <v>2701</v>
      </c>
      <c r="E828" s="190">
        <v>2060</v>
      </c>
      <c r="F828" t="s">
        <v>3204</v>
      </c>
      <c r="G828" s="211">
        <v>44643</v>
      </c>
      <c r="H828" s="193">
        <v>1482.0749160332546</v>
      </c>
      <c r="J828">
        <v>12</v>
      </c>
      <c r="K828" s="193">
        <v>476.28000000000003</v>
      </c>
      <c r="L828" s="193">
        <v>49</v>
      </c>
      <c r="M828">
        <v>208</v>
      </c>
      <c r="N828" s="193">
        <v>294</v>
      </c>
      <c r="O828" s="269">
        <f t="shared" si="53"/>
        <v>2252.3549160332545</v>
      </c>
      <c r="P828" s="242">
        <f t="shared" si="54"/>
        <v>2559.4942227650617</v>
      </c>
      <c r="Q828">
        <v>2060</v>
      </c>
      <c r="R828" s="190" t="s">
        <v>3487</v>
      </c>
    </row>
    <row r="829" spans="1:18" customFormat="1">
      <c r="A829" s="182" t="str">
        <f t="shared" si="55"/>
        <v>BAÚSUZANO    2060</v>
      </c>
      <c r="B829" s="190" t="s">
        <v>121</v>
      </c>
      <c r="C829" s="197" t="str">
        <f t="shared" si="56"/>
        <v xml:space="preserve">2060SUZANO    2ME1    </v>
      </c>
      <c r="D829" t="s">
        <v>2701</v>
      </c>
      <c r="E829" s="190">
        <v>2060</v>
      </c>
      <c r="F829" t="s">
        <v>3213</v>
      </c>
      <c r="G829" s="211">
        <v>44643</v>
      </c>
      <c r="H829" s="193">
        <v>2454.0754373321474</v>
      </c>
      <c r="J829">
        <v>12</v>
      </c>
      <c r="K829" s="193">
        <v>0</v>
      </c>
      <c r="L829" s="193">
        <v>74.3</v>
      </c>
      <c r="M829">
        <v>347</v>
      </c>
      <c r="N829" s="193">
        <v>445.79999999999995</v>
      </c>
      <c r="O829" s="269">
        <f t="shared" si="53"/>
        <v>2899.8754373321472</v>
      </c>
      <c r="P829" s="242">
        <f t="shared" si="54"/>
        <v>3295.3129969683491</v>
      </c>
      <c r="Q829">
        <v>2060</v>
      </c>
      <c r="R829" s="190" t="s">
        <v>117</v>
      </c>
    </row>
    <row r="830" spans="1:18" customFormat="1">
      <c r="A830" s="182" t="str">
        <f t="shared" si="55"/>
        <v>BAÚT.DA SERRA2060</v>
      </c>
      <c r="B830" s="190" t="s">
        <v>121</v>
      </c>
      <c r="C830" s="197" t="str">
        <f t="shared" si="56"/>
        <v xml:space="preserve">2060T.DA SERRA2ME1    </v>
      </c>
      <c r="D830" t="s">
        <v>2701</v>
      </c>
      <c r="E830" s="190">
        <v>2060</v>
      </c>
      <c r="F830" t="s">
        <v>263</v>
      </c>
      <c r="G830" s="211">
        <v>44643</v>
      </c>
      <c r="H830" s="193">
        <v>2800.5310686862085</v>
      </c>
      <c r="J830">
        <v>12</v>
      </c>
      <c r="K830" s="193">
        <v>0</v>
      </c>
      <c r="L830" s="193">
        <v>72.5</v>
      </c>
      <c r="M830">
        <v>325</v>
      </c>
      <c r="N830" s="193">
        <v>435</v>
      </c>
      <c r="O830" s="269">
        <f t="shared" si="53"/>
        <v>3235.5310686862085</v>
      </c>
      <c r="P830" s="242">
        <f t="shared" si="54"/>
        <v>3676.7398507797825</v>
      </c>
      <c r="Q830">
        <v>2060</v>
      </c>
      <c r="R830" s="190" t="s">
        <v>3525</v>
      </c>
    </row>
    <row r="831" spans="1:18" customFormat="1">
      <c r="A831" s="182" t="str">
        <f t="shared" si="55"/>
        <v>BAÚTABATINGA 2060</v>
      </c>
      <c r="B831" s="190" t="s">
        <v>121</v>
      </c>
      <c r="C831" s="197" t="str">
        <f t="shared" si="56"/>
        <v xml:space="preserve">2060TABATINGA 2ME1    </v>
      </c>
      <c r="D831" t="s">
        <v>2701</v>
      </c>
      <c r="E831" s="190">
        <v>2060</v>
      </c>
      <c r="F831" t="s">
        <v>3348</v>
      </c>
      <c r="G831" s="211">
        <v>44643</v>
      </c>
      <c r="H831" s="193">
        <v>683.30221041139225</v>
      </c>
      <c r="J831">
        <v>12</v>
      </c>
      <c r="K831" s="193">
        <v>476.28000000000003</v>
      </c>
      <c r="L831" s="193">
        <v>0</v>
      </c>
      <c r="M831">
        <v>63</v>
      </c>
      <c r="N831" s="193">
        <v>0</v>
      </c>
      <c r="O831" s="269">
        <f t="shared" si="53"/>
        <v>1159.5822104113922</v>
      </c>
      <c r="P831" s="242">
        <f t="shared" si="54"/>
        <v>1317.707057285673</v>
      </c>
      <c r="Q831">
        <v>2060</v>
      </c>
      <c r="R831" s="190" t="s">
        <v>3598</v>
      </c>
    </row>
    <row r="832" spans="1:18" customFormat="1">
      <c r="A832" s="182" t="str">
        <f t="shared" si="55"/>
        <v>BAÚTAQUARITINGA2060</v>
      </c>
      <c r="B832" s="190" t="s">
        <v>121</v>
      </c>
      <c r="C832" s="197" t="str">
        <f t="shared" si="56"/>
        <v xml:space="preserve">2060TAQUARITINGA2ME1    </v>
      </c>
      <c r="D832" t="s">
        <v>2701</v>
      </c>
      <c r="E832" s="190">
        <v>2060</v>
      </c>
      <c r="F832" t="s">
        <v>2943</v>
      </c>
      <c r="G832" s="211">
        <v>44643</v>
      </c>
      <c r="H832" s="193">
        <v>649.61902402974727</v>
      </c>
      <c r="J832">
        <v>12</v>
      </c>
      <c r="K832" s="193">
        <v>476.28000000000003</v>
      </c>
      <c r="L832" s="193">
        <v>0</v>
      </c>
      <c r="M832">
        <v>42</v>
      </c>
      <c r="N832" s="193">
        <v>0</v>
      </c>
      <c r="O832" s="269">
        <f t="shared" si="53"/>
        <v>1125.8990240297474</v>
      </c>
      <c r="P832" s="242">
        <f t="shared" si="54"/>
        <v>1279.4307091247128</v>
      </c>
      <c r="Q832">
        <v>2060</v>
      </c>
      <c r="R832" s="190" t="s">
        <v>3472</v>
      </c>
    </row>
    <row r="833" spans="1:18" customFormat="1">
      <c r="A833" s="182" t="str">
        <f t="shared" si="55"/>
        <v>BAÚTAUBATE   2060</v>
      </c>
      <c r="B833" s="190" t="s">
        <v>121</v>
      </c>
      <c r="C833" s="197" t="str">
        <f t="shared" si="56"/>
        <v xml:space="preserve">2060TAUBATE   2ME1    </v>
      </c>
      <c r="D833" t="s">
        <v>2701</v>
      </c>
      <c r="E833" s="190">
        <v>2060</v>
      </c>
      <c r="F833" t="s">
        <v>3206</v>
      </c>
      <c r="G833" s="211">
        <v>44643</v>
      </c>
      <c r="H833" s="193">
        <v>3902.4524517428745</v>
      </c>
      <c r="J833">
        <v>12</v>
      </c>
      <c r="K833" s="193">
        <v>476.28000000000003</v>
      </c>
      <c r="L833" s="193">
        <v>85.3</v>
      </c>
      <c r="M833">
        <v>410</v>
      </c>
      <c r="N833" s="193">
        <v>511.79999999999995</v>
      </c>
      <c r="O833" s="269">
        <f t="shared" ref="O833:O842" si="57">N833+K833+H833+I833</f>
        <v>4890.5324517428744</v>
      </c>
      <c r="P833" s="242">
        <f t="shared" ref="P833:P842" si="58">O833/(1-J833/100)</f>
        <v>5557.4232406169031</v>
      </c>
      <c r="Q833">
        <v>2060</v>
      </c>
      <c r="R833" s="190" t="s">
        <v>3474</v>
      </c>
    </row>
    <row r="834" spans="1:18" customFormat="1">
      <c r="A834" s="182" t="str">
        <f t="shared" si="55"/>
        <v>BAÚTIETE     2060</v>
      </c>
      <c r="B834" s="190" t="s">
        <v>121</v>
      </c>
      <c r="C834" s="197" t="str">
        <f t="shared" si="56"/>
        <v xml:space="preserve">2060TIETE     2ME1    </v>
      </c>
      <c r="D834" t="s">
        <v>2701</v>
      </c>
      <c r="E834" s="190">
        <v>2060</v>
      </c>
      <c r="F834" t="s">
        <v>3349</v>
      </c>
      <c r="G834" s="211">
        <v>44643</v>
      </c>
      <c r="H834" s="193">
        <v>1506.1343348772864</v>
      </c>
      <c r="J834">
        <v>12</v>
      </c>
      <c r="K834" s="193">
        <v>476.28000000000003</v>
      </c>
      <c r="L834" s="193">
        <v>50.7</v>
      </c>
      <c r="M834">
        <v>223</v>
      </c>
      <c r="N834" s="193">
        <v>304.20000000000005</v>
      </c>
      <c r="O834" s="269">
        <f t="shared" si="57"/>
        <v>2286.6143348772866</v>
      </c>
      <c r="P834" s="242">
        <f t="shared" si="58"/>
        <v>2598.4253805423714</v>
      </c>
      <c r="Q834">
        <v>2060</v>
      </c>
      <c r="R834" s="190" t="s">
        <v>3599</v>
      </c>
    </row>
    <row r="835" spans="1:18" customFormat="1">
      <c r="A835" s="182" t="str">
        <f t="shared" si="55"/>
        <v>BAÚTREMEMBE  2060</v>
      </c>
      <c r="B835" s="190" t="s">
        <v>121</v>
      </c>
      <c r="C835" s="197" t="str">
        <f t="shared" si="56"/>
        <v xml:space="preserve">2060TREMEMBE  2ME1    </v>
      </c>
      <c r="D835" t="s">
        <v>2701</v>
      </c>
      <c r="E835" s="190">
        <v>2060</v>
      </c>
      <c r="F835" t="s">
        <v>3207</v>
      </c>
      <c r="G835" s="211">
        <v>44643</v>
      </c>
      <c r="H835" s="193">
        <v>3835.0860789795843</v>
      </c>
      <c r="J835">
        <v>12</v>
      </c>
      <c r="K835" s="193">
        <v>0</v>
      </c>
      <c r="L835" s="193">
        <v>85.3</v>
      </c>
      <c r="M835">
        <v>411</v>
      </c>
      <c r="N835" s="193">
        <v>511.79999999999995</v>
      </c>
      <c r="O835" s="269">
        <f t="shared" si="57"/>
        <v>4346.8860789795845</v>
      </c>
      <c r="P835" s="242">
        <f t="shared" si="58"/>
        <v>4939.6432715677092</v>
      </c>
      <c r="Q835">
        <v>2060</v>
      </c>
      <c r="R835" s="190" t="s">
        <v>3488</v>
      </c>
    </row>
    <row r="836" spans="1:18" customFormat="1">
      <c r="A836" s="182" t="str">
        <f t="shared" si="55"/>
        <v>BAÚUBERABA   2060</v>
      </c>
      <c r="B836" s="190" t="s">
        <v>121</v>
      </c>
      <c r="C836" s="197" t="str">
        <f t="shared" si="56"/>
        <v xml:space="preserve">2060UBERABA   2ME1    </v>
      </c>
      <c r="D836" t="s">
        <v>2701</v>
      </c>
      <c r="E836" s="190">
        <v>2060</v>
      </c>
      <c r="F836" t="s">
        <v>3350</v>
      </c>
      <c r="G836" s="211">
        <v>44643</v>
      </c>
      <c r="H836" s="193">
        <v>1818.9067798497028</v>
      </c>
      <c r="J836">
        <v>12</v>
      </c>
      <c r="K836" s="193">
        <v>476.28000000000003</v>
      </c>
      <c r="L836" s="193">
        <v>60.5</v>
      </c>
      <c r="M836">
        <v>265</v>
      </c>
      <c r="N836" s="193">
        <v>363</v>
      </c>
      <c r="O836" s="269">
        <f t="shared" si="57"/>
        <v>2658.1867798497028</v>
      </c>
      <c r="P836" s="242">
        <f t="shared" si="58"/>
        <v>3020.6667952837533</v>
      </c>
      <c r="Q836">
        <v>2060</v>
      </c>
      <c r="R836" s="190" t="s">
        <v>3544</v>
      </c>
    </row>
    <row r="837" spans="1:18" customFormat="1">
      <c r="A837" s="182" t="str">
        <f t="shared" si="55"/>
        <v>BAÚUBERLANDIA2060</v>
      </c>
      <c r="B837" s="190" t="s">
        <v>121</v>
      </c>
      <c r="C837" s="197" t="str">
        <f t="shared" si="56"/>
        <v xml:space="preserve">2060UBERLANDIA2ME1    </v>
      </c>
      <c r="D837" t="s">
        <v>2701</v>
      </c>
      <c r="E837" s="190">
        <v>2060</v>
      </c>
      <c r="F837" t="s">
        <v>33</v>
      </c>
      <c r="G837" s="211">
        <v>44643</v>
      </c>
      <c r="H837" s="193">
        <v>2487.7586237137925</v>
      </c>
      <c r="J837">
        <v>12</v>
      </c>
      <c r="K837" s="193">
        <v>476.28000000000003</v>
      </c>
      <c r="L837" s="193">
        <v>66.3</v>
      </c>
      <c r="M837">
        <v>375</v>
      </c>
      <c r="N837" s="193">
        <v>397.79999999999995</v>
      </c>
      <c r="O837" s="269">
        <f t="shared" si="57"/>
        <v>3361.8386237137925</v>
      </c>
      <c r="P837" s="242">
        <f t="shared" si="58"/>
        <v>3820.2711633111276</v>
      </c>
      <c r="Q837">
        <v>2060</v>
      </c>
      <c r="R837" s="190" t="s">
        <v>3478</v>
      </c>
    </row>
    <row r="838" spans="1:18" customFormat="1">
      <c r="A838" s="182" t="str">
        <f t="shared" si="55"/>
        <v>BAÚUCHOA     2060</v>
      </c>
      <c r="B838" s="190" t="s">
        <v>121</v>
      </c>
      <c r="C838" s="197" t="str">
        <f t="shared" si="56"/>
        <v xml:space="preserve">2060UCHOA     2ME1    </v>
      </c>
      <c r="D838" t="s">
        <v>2701</v>
      </c>
      <c r="E838" s="190">
        <v>2060</v>
      </c>
      <c r="F838" t="s">
        <v>3351</v>
      </c>
      <c r="G838" s="211">
        <v>44643</v>
      </c>
      <c r="H838" s="193">
        <v>1154.8668197544191</v>
      </c>
      <c r="J838">
        <v>12</v>
      </c>
      <c r="K838" s="193">
        <v>476.28000000000003</v>
      </c>
      <c r="L838" s="193">
        <v>30.1</v>
      </c>
      <c r="M838">
        <v>118</v>
      </c>
      <c r="N838" s="193">
        <v>180.60000000000002</v>
      </c>
      <c r="O838" s="269">
        <f t="shared" si="57"/>
        <v>1811.7468197544192</v>
      </c>
      <c r="P838" s="242">
        <f t="shared" si="58"/>
        <v>2058.8032042663854</v>
      </c>
      <c r="Q838">
        <v>2060</v>
      </c>
      <c r="R838" s="190" t="s">
        <v>3600</v>
      </c>
    </row>
    <row r="839" spans="1:18" customFormat="1">
      <c r="A839" s="182" t="str">
        <f t="shared" si="55"/>
        <v>BAÚV.PAULISTA2060</v>
      </c>
      <c r="B839" s="190" t="s">
        <v>121</v>
      </c>
      <c r="C839" s="197" t="str">
        <f t="shared" si="56"/>
        <v xml:space="preserve">2060V.PAULISTA2ME1    </v>
      </c>
      <c r="D839" t="s">
        <v>2701</v>
      </c>
      <c r="E839" s="190">
        <v>2060</v>
      </c>
      <c r="F839" t="s">
        <v>805</v>
      </c>
      <c r="G839" s="211">
        <v>44643</v>
      </c>
      <c r="H839" s="193">
        <v>2276.0357378863109</v>
      </c>
      <c r="J839">
        <v>12</v>
      </c>
      <c r="K839" s="193">
        <v>476.28000000000003</v>
      </c>
      <c r="L839" s="193">
        <v>59.5</v>
      </c>
      <c r="M839">
        <v>260</v>
      </c>
      <c r="N839" s="193">
        <v>357</v>
      </c>
      <c r="O839" s="269">
        <f t="shared" si="57"/>
        <v>3109.3157378863107</v>
      </c>
      <c r="P839" s="242">
        <f t="shared" si="58"/>
        <v>3533.313338507171</v>
      </c>
      <c r="Q839">
        <v>2060</v>
      </c>
      <c r="R839" s="190" t="s">
        <v>3545</v>
      </c>
    </row>
    <row r="840" spans="1:18" customFormat="1">
      <c r="A840" s="182" t="str">
        <f t="shared" si="55"/>
        <v>BAÚVALINHOS  2060</v>
      </c>
      <c r="B840" s="190" t="s">
        <v>121</v>
      </c>
      <c r="C840" s="197" t="str">
        <f t="shared" si="56"/>
        <v xml:space="preserve">2060VALINHOS  2ME1    </v>
      </c>
      <c r="D840" t="s">
        <v>2701</v>
      </c>
      <c r="E840" s="190">
        <v>2060</v>
      </c>
      <c r="F840" t="s">
        <v>2794</v>
      </c>
      <c r="G840" s="211">
        <v>44643</v>
      </c>
      <c r="H840" s="193">
        <v>1482.0749160332546</v>
      </c>
      <c r="J840">
        <v>12</v>
      </c>
      <c r="K840" s="193">
        <v>476.28000000000003</v>
      </c>
      <c r="L840" s="193">
        <v>49</v>
      </c>
      <c r="M840">
        <v>227</v>
      </c>
      <c r="N840" s="193">
        <v>294</v>
      </c>
      <c r="O840" s="269">
        <f t="shared" si="57"/>
        <v>2252.3549160332545</v>
      </c>
      <c r="P840" s="242">
        <f t="shared" si="58"/>
        <v>2559.4942227650617</v>
      </c>
      <c r="Q840">
        <v>2060</v>
      </c>
      <c r="R840" s="190" t="s">
        <v>3479</v>
      </c>
    </row>
    <row r="841" spans="1:18" customFormat="1">
      <c r="A841" s="182" t="str">
        <f t="shared" si="55"/>
        <v>BAÚVESPASIANO2060</v>
      </c>
      <c r="B841" s="190" t="s">
        <v>121</v>
      </c>
      <c r="C841" s="197" t="str">
        <f t="shared" si="56"/>
        <v xml:space="preserve">2060VESPASIANO2ME1    </v>
      </c>
      <c r="D841" t="s">
        <v>2701</v>
      </c>
      <c r="E841" s="190">
        <v>2060</v>
      </c>
      <c r="F841" t="s">
        <v>273</v>
      </c>
      <c r="G841" s="211">
        <v>44643</v>
      </c>
      <c r="H841" s="193">
        <v>5331.5819310783763</v>
      </c>
      <c r="J841">
        <v>12</v>
      </c>
      <c r="K841" s="193">
        <v>476.28000000000003</v>
      </c>
      <c r="L841" s="193">
        <v>78.5</v>
      </c>
      <c r="M841">
        <v>635</v>
      </c>
      <c r="N841" s="193">
        <v>471</v>
      </c>
      <c r="O841" s="269">
        <f t="shared" si="57"/>
        <v>6278.8619310783761</v>
      </c>
      <c r="P841" s="242">
        <f t="shared" si="58"/>
        <v>7135.070376225427</v>
      </c>
      <c r="Q841">
        <v>2060</v>
      </c>
      <c r="R841" s="190" t="s">
        <v>3480</v>
      </c>
    </row>
    <row r="842" spans="1:18" customFormat="1">
      <c r="A842" s="182" t="str">
        <f t="shared" si="55"/>
        <v>BAÚVINHEDO   2060</v>
      </c>
      <c r="B842" s="190" t="s">
        <v>121</v>
      </c>
      <c r="C842" s="197" t="str">
        <f t="shared" si="56"/>
        <v xml:space="preserve">2060VINHEDO   2ME1    </v>
      </c>
      <c r="D842" t="s">
        <v>2701</v>
      </c>
      <c r="E842" s="190">
        <v>2060</v>
      </c>
      <c r="F842" t="s">
        <v>3209</v>
      </c>
      <c r="G842" s="211">
        <v>44643</v>
      </c>
      <c r="H842" s="193">
        <v>1482.0749160332546</v>
      </c>
      <c r="J842">
        <v>12</v>
      </c>
      <c r="K842" s="193">
        <v>476.28000000000003</v>
      </c>
      <c r="L842" s="193">
        <v>59.5</v>
      </c>
      <c r="M842">
        <v>235</v>
      </c>
      <c r="N842" s="193">
        <v>357</v>
      </c>
      <c r="O842" s="269">
        <f t="shared" si="57"/>
        <v>2315.3549160332545</v>
      </c>
      <c r="P842" s="242">
        <f t="shared" si="58"/>
        <v>2631.0851318559712</v>
      </c>
      <c r="Q842">
        <v>2060</v>
      </c>
      <c r="R842" s="190" t="s">
        <v>3546</v>
      </c>
    </row>
    <row r="843" spans="1:18" customFormat="1">
      <c r="A843" s="182" t="str">
        <f t="shared" si="55"/>
        <v>CARRETAARARAS    2060</v>
      </c>
      <c r="B843" t="s">
        <v>122</v>
      </c>
      <c r="C843" s="197" t="str">
        <f t="shared" si="56"/>
        <v xml:space="preserve">2060ARARAS    2ME2    </v>
      </c>
      <c r="D843" t="s">
        <v>2703</v>
      </c>
      <c r="E843" s="190">
        <v>2060</v>
      </c>
      <c r="F843" t="s">
        <v>3151</v>
      </c>
      <c r="G843" s="211">
        <v>44643</v>
      </c>
      <c r="H843" s="193">
        <v>1818.1563025646594</v>
      </c>
      <c r="J843">
        <v>12</v>
      </c>
      <c r="K843" s="193">
        <v>556.55640000000005</v>
      </c>
      <c r="L843" s="193">
        <v>36.5</v>
      </c>
      <c r="M843">
        <v>153</v>
      </c>
      <c r="N843" s="193">
        <v>365</v>
      </c>
      <c r="O843" s="269">
        <f t="shared" ref="O843:O900" si="59">N843+K843+H843+I843</f>
        <v>2739.7127025646596</v>
      </c>
      <c r="P843" s="242">
        <f t="shared" ref="P843:P900" si="60">O843/(1-J843/100)</f>
        <v>3113.3098892780222</v>
      </c>
      <c r="Q843">
        <v>2060</v>
      </c>
      <c r="R843" s="190" t="s">
        <v>3402</v>
      </c>
    </row>
    <row r="844" spans="1:18" customFormat="1">
      <c r="A844" s="182" t="str">
        <f t="shared" si="55"/>
        <v>CARRETABALSA NOVA PR  2060</v>
      </c>
      <c r="B844" s="190" t="s">
        <v>122</v>
      </c>
      <c r="C844" s="197" t="str">
        <f t="shared" si="56"/>
        <v xml:space="preserve">2060BALSA NOVA PR  2ME2    </v>
      </c>
      <c r="D844" t="s">
        <v>2703</v>
      </c>
      <c r="E844" s="190">
        <v>2060</v>
      </c>
      <c r="F844" t="s">
        <v>3352</v>
      </c>
      <c r="G844" s="211">
        <v>44643</v>
      </c>
      <c r="H844" s="193">
        <v>5759.845061760001</v>
      </c>
      <c r="J844">
        <v>12</v>
      </c>
      <c r="K844" s="193">
        <v>1222.7328000000002</v>
      </c>
      <c r="L844" s="193">
        <v>72.540000000000006</v>
      </c>
      <c r="M844">
        <v>670</v>
      </c>
      <c r="N844" s="193">
        <v>725.40000000000009</v>
      </c>
      <c r="O844" s="269">
        <f t="shared" si="59"/>
        <v>7707.9778617600014</v>
      </c>
      <c r="P844" s="242">
        <f t="shared" si="60"/>
        <v>8759.0657520000022</v>
      </c>
      <c r="Q844">
        <v>2060</v>
      </c>
      <c r="R844" s="190" t="s">
        <v>3621</v>
      </c>
    </row>
    <row r="845" spans="1:18" customFormat="1">
      <c r="A845" s="182" t="str">
        <f t="shared" si="55"/>
        <v>CARRETA4 BARRAS2060</v>
      </c>
      <c r="B845" s="190" t="s">
        <v>122</v>
      </c>
      <c r="C845" s="197" t="str">
        <f t="shared" si="56"/>
        <v xml:space="preserve">20604 BARRAS2ME2    </v>
      </c>
      <c r="D845" t="s">
        <v>2703</v>
      </c>
      <c r="E845" s="190">
        <v>2060</v>
      </c>
      <c r="F845" t="s">
        <v>849</v>
      </c>
      <c r="G845" s="211">
        <v>44643</v>
      </c>
      <c r="H845" s="193">
        <v>6883.7795889407998</v>
      </c>
      <c r="J845">
        <v>12</v>
      </c>
      <c r="K845" s="193">
        <v>556.55640000000005</v>
      </c>
      <c r="L845" s="193">
        <v>74</v>
      </c>
      <c r="M845">
        <v>665</v>
      </c>
      <c r="N845" s="193">
        <v>740</v>
      </c>
      <c r="O845" s="269">
        <f t="shared" si="59"/>
        <v>8180.3359889408002</v>
      </c>
      <c r="P845" s="242">
        <f t="shared" si="60"/>
        <v>9295.8363510690906</v>
      </c>
      <c r="Q845">
        <v>2060</v>
      </c>
      <c r="R845" s="190" t="s">
        <v>3641</v>
      </c>
    </row>
    <row r="846" spans="1:18" customFormat="1">
      <c r="A846" s="182" t="str">
        <f t="shared" si="55"/>
        <v>CARRETABEBEDOURO 2060</v>
      </c>
      <c r="B846" s="190" t="s">
        <v>122</v>
      </c>
      <c r="C846" s="197" t="str">
        <f t="shared" si="56"/>
        <v xml:space="preserve">2060BEBEDOURO 2ME2    </v>
      </c>
      <c r="D846" t="s">
        <v>2703</v>
      </c>
      <c r="E846" s="190">
        <v>2060</v>
      </c>
      <c r="F846" t="s">
        <v>3298</v>
      </c>
      <c r="G846" s="211">
        <v>44643</v>
      </c>
      <c r="H846" s="193">
        <v>1471.6675619186112</v>
      </c>
      <c r="J846">
        <v>12</v>
      </c>
      <c r="K846" s="193">
        <v>556.55640000000005</v>
      </c>
      <c r="L846" s="193">
        <v>18.600000000000001</v>
      </c>
      <c r="M846">
        <v>89</v>
      </c>
      <c r="N846" s="193">
        <v>186</v>
      </c>
      <c r="O846" s="269">
        <f t="shared" si="59"/>
        <v>2214.2239619186112</v>
      </c>
      <c r="P846" s="242">
        <f t="shared" si="60"/>
        <v>2516.1635930893308</v>
      </c>
      <c r="Q846">
        <v>2060</v>
      </c>
      <c r="R846" s="190" t="s">
        <v>3572</v>
      </c>
    </row>
    <row r="847" spans="1:18" customFormat="1">
      <c r="A847" s="182" t="str">
        <f t="shared" si="55"/>
        <v>CARRETABELFORD   2060</v>
      </c>
      <c r="B847" s="190" t="s">
        <v>122</v>
      </c>
      <c r="C847" s="197" t="str">
        <f t="shared" si="56"/>
        <v xml:space="preserve">2060BELFORD   2ME2    </v>
      </c>
      <c r="D847" t="s">
        <v>2703</v>
      </c>
      <c r="E847" s="190">
        <v>2060</v>
      </c>
      <c r="F847" t="s">
        <v>3300</v>
      </c>
      <c r="G847" s="211">
        <v>44643</v>
      </c>
      <c r="H847" s="193">
        <v>7041.3899150200332</v>
      </c>
      <c r="J847">
        <v>12</v>
      </c>
      <c r="K847" s="193">
        <v>556.55640000000005</v>
      </c>
      <c r="L847" s="193">
        <v>127.9</v>
      </c>
      <c r="M847">
        <v>711</v>
      </c>
      <c r="N847" s="193">
        <v>1279</v>
      </c>
      <c r="O847" s="269">
        <f t="shared" si="59"/>
        <v>8876.9463150200336</v>
      </c>
      <c r="P847" s="242">
        <f t="shared" si="60"/>
        <v>10087.438994340948</v>
      </c>
      <c r="Q847">
        <v>2060</v>
      </c>
      <c r="R847" s="190" t="s">
        <v>3622</v>
      </c>
    </row>
    <row r="848" spans="1:18" customFormat="1">
      <c r="A848" s="182" t="str">
        <f t="shared" si="55"/>
        <v>CARRETACATANDUVA2060</v>
      </c>
      <c r="B848" s="190" t="s">
        <v>122</v>
      </c>
      <c r="C848" s="197" t="str">
        <f t="shared" si="56"/>
        <v xml:space="preserve">2060CATANDUVA2ME2    </v>
      </c>
      <c r="D848" t="s">
        <v>2703</v>
      </c>
      <c r="E848" s="190">
        <v>2060</v>
      </c>
      <c r="F848" t="s">
        <v>31</v>
      </c>
      <c r="G848" s="211">
        <v>44643</v>
      </c>
      <c r="H848" s="193">
        <v>1471.6629113472</v>
      </c>
      <c r="J848">
        <v>12</v>
      </c>
      <c r="K848" s="193">
        <v>556.55640000000005</v>
      </c>
      <c r="L848" s="193">
        <v>12.5</v>
      </c>
      <c r="M848">
        <v>89</v>
      </c>
      <c r="N848" s="193">
        <v>125</v>
      </c>
      <c r="O848" s="269">
        <f t="shared" si="59"/>
        <v>2153.2193113471999</v>
      </c>
      <c r="P848" s="242">
        <f t="shared" si="60"/>
        <v>2446.8401265309089</v>
      </c>
      <c r="Q848">
        <v>2060</v>
      </c>
      <c r="R848" s="190" t="s">
        <v>3413</v>
      </c>
    </row>
    <row r="849" spans="1:18" customFormat="1">
      <c r="A849" s="182" t="str">
        <f t="shared" si="55"/>
        <v>CARRETACERQUILHO2060</v>
      </c>
      <c r="B849" s="190" t="s">
        <v>122</v>
      </c>
      <c r="C849" s="197" t="str">
        <f t="shared" si="56"/>
        <v xml:space="preserve">2060CERQUILHO2ME2    </v>
      </c>
      <c r="D849" t="s">
        <v>2703</v>
      </c>
      <c r="E849" s="190">
        <v>2060</v>
      </c>
      <c r="F849" t="s">
        <v>44</v>
      </c>
      <c r="G849" s="211">
        <v>44643</v>
      </c>
      <c r="H849" s="193">
        <v>2104.7949360000002</v>
      </c>
      <c r="J849">
        <v>12</v>
      </c>
      <c r="K849" s="193">
        <v>556.55640000000005</v>
      </c>
      <c r="L849" s="193">
        <v>50.7</v>
      </c>
      <c r="M849">
        <v>246</v>
      </c>
      <c r="N849" s="193">
        <v>507</v>
      </c>
      <c r="O849" s="269">
        <f t="shared" si="59"/>
        <v>3168.3513360000002</v>
      </c>
      <c r="P849" s="242">
        <f t="shared" si="60"/>
        <v>3600.3992454545455</v>
      </c>
      <c r="Q849">
        <v>2060</v>
      </c>
      <c r="R849" s="190" t="s">
        <v>3416</v>
      </c>
    </row>
    <row r="850" spans="1:18" customFormat="1">
      <c r="A850" s="182" t="str">
        <f t="shared" si="55"/>
        <v>CARRETACOLINA2060</v>
      </c>
      <c r="B850" s="190" t="s">
        <v>122</v>
      </c>
      <c r="C850" s="197" t="str">
        <f t="shared" si="56"/>
        <v xml:space="preserve">2060COLINA2ME2    </v>
      </c>
      <c r="D850" t="s">
        <v>2703</v>
      </c>
      <c r="E850" s="190">
        <v>2060</v>
      </c>
      <c r="F850" t="s">
        <v>22</v>
      </c>
      <c r="G850" s="211">
        <v>44643</v>
      </c>
      <c r="H850" s="193">
        <v>1726.5264566399999</v>
      </c>
      <c r="J850">
        <v>12</v>
      </c>
      <c r="K850" s="193">
        <v>0</v>
      </c>
      <c r="L850" s="193">
        <v>28.7</v>
      </c>
      <c r="M850">
        <v>120</v>
      </c>
      <c r="N850" s="193">
        <v>287</v>
      </c>
      <c r="O850" s="269">
        <f t="shared" si="59"/>
        <v>2013.5264566399999</v>
      </c>
      <c r="P850" s="242">
        <f t="shared" si="60"/>
        <v>2288.098246181818</v>
      </c>
      <c r="Q850">
        <v>2060</v>
      </c>
      <c r="R850" s="190" t="s">
        <v>3417</v>
      </c>
    </row>
    <row r="851" spans="1:18" customFormat="1">
      <c r="A851" s="182" t="str">
        <f t="shared" si="55"/>
        <v>CARRETACONCHAL-CUTRALE2060</v>
      </c>
      <c r="B851" s="190" t="s">
        <v>122</v>
      </c>
      <c r="C851" s="197" t="str">
        <f t="shared" si="56"/>
        <v xml:space="preserve">2060CONCHAL-CUTRALE2ME2    </v>
      </c>
      <c r="D851" t="s">
        <v>2703</v>
      </c>
      <c r="E851" s="190">
        <v>2060</v>
      </c>
      <c r="F851" t="s">
        <v>3353</v>
      </c>
      <c r="G851" s="211">
        <v>44643</v>
      </c>
      <c r="H851" s="193">
        <v>2063.3645140992003</v>
      </c>
      <c r="J851">
        <v>12</v>
      </c>
      <c r="K851" s="193">
        <v>0</v>
      </c>
      <c r="L851" s="193">
        <v>44.1</v>
      </c>
      <c r="M851">
        <v>180</v>
      </c>
      <c r="N851" s="193">
        <v>441</v>
      </c>
      <c r="O851" s="269">
        <f t="shared" si="59"/>
        <v>2504.3645140992003</v>
      </c>
      <c r="P851" s="242">
        <f t="shared" si="60"/>
        <v>2845.8687660218184</v>
      </c>
      <c r="Q851">
        <v>2060</v>
      </c>
      <c r="R851" s="190" t="s">
        <v>3603</v>
      </c>
    </row>
    <row r="852" spans="1:18" customFormat="1">
      <c r="A852" s="182" t="str">
        <f t="shared" si="55"/>
        <v>CARRETACURITIBA  2060</v>
      </c>
      <c r="B852" s="190" t="s">
        <v>122</v>
      </c>
      <c r="C852" s="197" t="str">
        <f t="shared" si="56"/>
        <v xml:space="preserve">2060CURITIBA  2ME2    </v>
      </c>
      <c r="D852" t="s">
        <v>2703</v>
      </c>
      <c r="E852" s="190">
        <v>2060</v>
      </c>
      <c r="F852" t="s">
        <v>3169</v>
      </c>
      <c r="G852" s="211">
        <v>44643</v>
      </c>
      <c r="H852" s="193">
        <v>6883.7896851609612</v>
      </c>
      <c r="J852">
        <v>12</v>
      </c>
      <c r="K852" s="193">
        <v>556.55640000000005</v>
      </c>
      <c r="L852" s="193">
        <v>120.9</v>
      </c>
      <c r="M852">
        <v>687</v>
      </c>
      <c r="N852" s="193">
        <v>1209</v>
      </c>
      <c r="O852" s="269">
        <f t="shared" si="59"/>
        <v>8649.3460851609616</v>
      </c>
      <c r="P852" s="242">
        <f t="shared" si="60"/>
        <v>9828.8023695010925</v>
      </c>
      <c r="Q852">
        <v>2060</v>
      </c>
      <c r="R852" s="190" t="s">
        <v>3421</v>
      </c>
    </row>
    <row r="853" spans="1:18" customFormat="1">
      <c r="A853" s="182" t="str">
        <f t="shared" si="55"/>
        <v>CARRETADIADEMA2060</v>
      </c>
      <c r="B853" s="190" t="s">
        <v>122</v>
      </c>
      <c r="C853" s="197" t="str">
        <f t="shared" si="56"/>
        <v xml:space="preserve">2060DIADEMA2ME2    </v>
      </c>
      <c r="D853" t="s">
        <v>2703</v>
      </c>
      <c r="E853" s="190">
        <v>2060</v>
      </c>
      <c r="F853" t="s">
        <v>15</v>
      </c>
      <c r="G853" s="211">
        <v>44643</v>
      </c>
      <c r="H853" s="193">
        <v>3082.8419942400001</v>
      </c>
      <c r="J853">
        <v>12</v>
      </c>
      <c r="K853" s="193">
        <v>556.55640000000005</v>
      </c>
      <c r="L853" s="193">
        <v>72.3</v>
      </c>
      <c r="M853">
        <v>323</v>
      </c>
      <c r="N853" s="193">
        <v>723</v>
      </c>
      <c r="O853" s="269">
        <f t="shared" si="59"/>
        <v>4362.39839424</v>
      </c>
      <c r="P853" s="242">
        <f t="shared" si="60"/>
        <v>4957.2709025454542</v>
      </c>
      <c r="Q853">
        <v>2060</v>
      </c>
      <c r="R853" s="190" t="s">
        <v>3422</v>
      </c>
    </row>
    <row r="854" spans="1:18" customFormat="1">
      <c r="A854" s="182" t="str">
        <f t="shared" si="55"/>
        <v>CARRETADUQ CAXIAS2060</v>
      </c>
      <c r="B854" s="190" t="s">
        <v>122</v>
      </c>
      <c r="C854" s="197" t="str">
        <f t="shared" si="56"/>
        <v xml:space="preserve">2060DUQ CAXIAS2ME2    </v>
      </c>
      <c r="D854" t="s">
        <v>2703</v>
      </c>
      <c r="E854" s="190">
        <v>2060</v>
      </c>
      <c r="F854" t="s">
        <v>174</v>
      </c>
      <c r="G854" s="211">
        <v>44643</v>
      </c>
      <c r="H854" s="193">
        <v>7041.3899150200332</v>
      </c>
      <c r="J854">
        <v>12</v>
      </c>
      <c r="K854" s="193">
        <v>556.55640000000005</v>
      </c>
      <c r="L854" s="193">
        <v>127.9</v>
      </c>
      <c r="M854">
        <v>719</v>
      </c>
      <c r="N854" s="193">
        <v>1279</v>
      </c>
      <c r="O854" s="269">
        <f t="shared" si="59"/>
        <v>8876.9463150200336</v>
      </c>
      <c r="P854" s="242">
        <f t="shared" si="60"/>
        <v>10087.438994340948</v>
      </c>
      <c r="Q854">
        <v>2060</v>
      </c>
      <c r="R854" s="190" t="s">
        <v>3424</v>
      </c>
    </row>
    <row r="855" spans="1:18" customFormat="1">
      <c r="A855" s="182" t="str">
        <f t="shared" si="55"/>
        <v>CARRETAHORTOLANDIA2060</v>
      </c>
      <c r="B855" s="190" t="s">
        <v>122</v>
      </c>
      <c r="C855" s="197" t="str">
        <f t="shared" si="56"/>
        <v xml:space="preserve">2060HORTOLANDIA2ME2    </v>
      </c>
      <c r="D855" t="s">
        <v>2703</v>
      </c>
      <c r="E855" s="190">
        <v>2060</v>
      </c>
      <c r="F855" t="s">
        <v>2704</v>
      </c>
      <c r="G855" s="211">
        <v>44643</v>
      </c>
      <c r="H855" s="193">
        <v>1984.276656895104</v>
      </c>
      <c r="J855">
        <v>12</v>
      </c>
      <c r="K855" s="193">
        <v>556.55640000000005</v>
      </c>
      <c r="L855" s="193">
        <v>49</v>
      </c>
      <c r="M855">
        <v>200</v>
      </c>
      <c r="N855" s="193">
        <v>490</v>
      </c>
      <c r="O855" s="269">
        <f t="shared" si="59"/>
        <v>3030.8330568951042</v>
      </c>
      <c r="P855" s="242">
        <f t="shared" si="60"/>
        <v>3444.1284737444366</v>
      </c>
      <c r="Q855">
        <v>2060</v>
      </c>
      <c r="R855" s="190" t="s">
        <v>3441</v>
      </c>
    </row>
    <row r="856" spans="1:18" customFormat="1">
      <c r="A856" s="182" t="str">
        <f t="shared" si="55"/>
        <v>CARRETAGUARATINGUETA2060</v>
      </c>
      <c r="B856" s="190" t="s">
        <v>122</v>
      </c>
      <c r="C856" s="197" t="str">
        <f t="shared" si="56"/>
        <v xml:space="preserve">2060GUARATINGUETA2ME2    </v>
      </c>
      <c r="D856" t="s">
        <v>2703</v>
      </c>
      <c r="E856" s="190">
        <v>2060</v>
      </c>
      <c r="F856" t="s">
        <v>3354</v>
      </c>
      <c r="G856" s="211">
        <v>44643</v>
      </c>
      <c r="H856" s="193">
        <v>5010.3948729600006</v>
      </c>
      <c r="J856">
        <v>12</v>
      </c>
      <c r="K856" s="193">
        <v>0</v>
      </c>
      <c r="L856" s="193">
        <v>79.599999999999994</v>
      </c>
      <c r="N856" s="193">
        <v>796</v>
      </c>
      <c r="O856" s="269">
        <f t="shared" si="59"/>
        <v>5806.3948729600006</v>
      </c>
      <c r="P856" s="242">
        <f t="shared" si="60"/>
        <v>6598.1759920000004</v>
      </c>
      <c r="Q856">
        <v>2060</v>
      </c>
      <c r="R856" s="190" t="s">
        <v>3443</v>
      </c>
    </row>
    <row r="857" spans="1:18" customFormat="1">
      <c r="A857" s="182" t="str">
        <f t="shared" si="55"/>
        <v>CARRETAITAPEVA   2060</v>
      </c>
      <c r="B857" s="190" t="s">
        <v>122</v>
      </c>
      <c r="C857" s="197" t="str">
        <f t="shared" si="56"/>
        <v xml:space="preserve">2060ITAPEVA   2ME2    </v>
      </c>
      <c r="D857" t="s">
        <v>2703</v>
      </c>
      <c r="E857" s="190">
        <v>2060</v>
      </c>
      <c r="F857" t="s">
        <v>3317</v>
      </c>
      <c r="G857" s="211">
        <v>44643</v>
      </c>
      <c r="H857" s="193">
        <v>3068.937062395777</v>
      </c>
      <c r="J857">
        <v>12</v>
      </c>
      <c r="K857" s="193">
        <v>556.55640000000005</v>
      </c>
      <c r="L857" s="193">
        <v>85.9</v>
      </c>
      <c r="M857">
        <v>333</v>
      </c>
      <c r="N857" s="193">
        <v>859</v>
      </c>
      <c r="O857" s="269">
        <f t="shared" si="59"/>
        <v>4484.493462395777</v>
      </c>
      <c r="P857" s="242">
        <f t="shared" si="60"/>
        <v>5096.0152981770188</v>
      </c>
      <c r="Q857">
        <v>2060</v>
      </c>
      <c r="R857" s="190" t="s">
        <v>3582</v>
      </c>
    </row>
    <row r="858" spans="1:18" customFormat="1">
      <c r="A858" s="182" t="str">
        <f t="shared" si="55"/>
        <v>CARRETAJUNDIAI   2060</v>
      </c>
      <c r="B858" s="190" t="s">
        <v>122</v>
      </c>
      <c r="C858" s="197" t="str">
        <f t="shared" si="56"/>
        <v xml:space="preserve">2060JUNDIAI   2ME2    </v>
      </c>
      <c r="D858" t="s">
        <v>2703</v>
      </c>
      <c r="E858" s="190">
        <v>2060</v>
      </c>
      <c r="F858" t="s">
        <v>3185</v>
      </c>
      <c r="G858" s="211">
        <v>44643</v>
      </c>
      <c r="H858" s="193">
        <v>2090.8885770938882</v>
      </c>
      <c r="J858">
        <v>12</v>
      </c>
      <c r="K858" s="193">
        <v>556.55640000000005</v>
      </c>
      <c r="L858" s="193">
        <v>59.5</v>
      </c>
      <c r="M858">
        <v>253</v>
      </c>
      <c r="N858" s="193">
        <v>595</v>
      </c>
      <c r="O858" s="269">
        <f t="shared" si="59"/>
        <v>3242.4449770938882</v>
      </c>
      <c r="P858" s="242">
        <f t="shared" si="60"/>
        <v>3684.5965648794186</v>
      </c>
      <c r="Q858">
        <v>2060</v>
      </c>
      <c r="R858" s="190" t="s">
        <v>3447</v>
      </c>
    </row>
    <row r="859" spans="1:18" customFormat="1">
      <c r="A859" s="182" t="str">
        <f t="shared" si="55"/>
        <v>CARRETALIMEIRA2060</v>
      </c>
      <c r="B859" s="190" t="s">
        <v>122</v>
      </c>
      <c r="C859" s="197" t="str">
        <f t="shared" si="56"/>
        <v xml:space="preserve">2060LIMEIRA2ME2    </v>
      </c>
      <c r="D859" t="s">
        <v>2703</v>
      </c>
      <c r="E859" s="190">
        <v>2060</v>
      </c>
      <c r="F859" t="s">
        <v>32</v>
      </c>
      <c r="G859" s="211">
        <v>44643</v>
      </c>
      <c r="H859" s="193">
        <v>1856.0056262400001</v>
      </c>
      <c r="J859">
        <v>12</v>
      </c>
      <c r="K859" s="193">
        <v>556.55640000000005</v>
      </c>
      <c r="L859" s="193">
        <v>39.700000000000003</v>
      </c>
      <c r="M859">
        <v>159</v>
      </c>
      <c r="N859" s="193">
        <v>397</v>
      </c>
      <c r="O859" s="269">
        <f t="shared" si="59"/>
        <v>2809.5620262400003</v>
      </c>
      <c r="P859" s="242">
        <f t="shared" si="60"/>
        <v>3192.6841207272728</v>
      </c>
      <c r="Q859">
        <v>2060</v>
      </c>
      <c r="R859" s="190" t="s">
        <v>3588</v>
      </c>
    </row>
    <row r="860" spans="1:18" customFormat="1">
      <c r="A860" s="182" t="str">
        <f t="shared" si="55"/>
        <v>CARRETAMAIRINQUE2060</v>
      </c>
      <c r="B860" s="190" t="s">
        <v>122</v>
      </c>
      <c r="C860" s="197" t="str">
        <f t="shared" si="56"/>
        <v xml:space="preserve">2060MAIRINQUE2ME2    </v>
      </c>
      <c r="D860" t="s">
        <v>2703</v>
      </c>
      <c r="E860" s="190">
        <v>2060</v>
      </c>
      <c r="F860" t="s">
        <v>37</v>
      </c>
      <c r="G860" s="211">
        <v>44643</v>
      </c>
      <c r="H860" s="193">
        <v>3082.8429650304001</v>
      </c>
      <c r="J860">
        <v>12</v>
      </c>
      <c r="K860" s="193">
        <v>0</v>
      </c>
      <c r="L860" s="193">
        <v>64.900000000000006</v>
      </c>
      <c r="M860">
        <v>315</v>
      </c>
      <c r="N860" s="193">
        <v>649</v>
      </c>
      <c r="O860" s="269">
        <f t="shared" si="59"/>
        <v>3731.8429650304001</v>
      </c>
      <c r="P860" s="242">
        <f t="shared" si="60"/>
        <v>4240.7306420800005</v>
      </c>
      <c r="Q860">
        <v>2060</v>
      </c>
      <c r="R860" s="190" t="s">
        <v>3555</v>
      </c>
    </row>
    <row r="861" spans="1:18" customFormat="1">
      <c r="A861" s="182" t="str">
        <f t="shared" si="55"/>
        <v>CARRETAMAUA      2060</v>
      </c>
      <c r="B861" s="190" t="s">
        <v>122</v>
      </c>
      <c r="C861" s="197" t="str">
        <f t="shared" si="56"/>
        <v xml:space="preserve">2060MAUA      2ME2    </v>
      </c>
      <c r="D861" t="s">
        <v>2703</v>
      </c>
      <c r="E861" s="190">
        <v>2060</v>
      </c>
      <c r="F861" t="s">
        <v>3191</v>
      </c>
      <c r="G861" s="211">
        <v>44643</v>
      </c>
      <c r="H861" s="193">
        <v>3082.8429650304001</v>
      </c>
      <c r="J861">
        <v>12</v>
      </c>
      <c r="K861" s="193">
        <v>556.55640000000005</v>
      </c>
      <c r="L861" s="193">
        <v>70.099999999999994</v>
      </c>
      <c r="M861">
        <v>348</v>
      </c>
      <c r="N861" s="193">
        <v>701</v>
      </c>
      <c r="O861" s="269">
        <f t="shared" si="59"/>
        <v>4340.3993650304001</v>
      </c>
      <c r="P861" s="242">
        <f t="shared" si="60"/>
        <v>4932.2720057163633</v>
      </c>
      <c r="Q861">
        <v>2060</v>
      </c>
      <c r="R861" s="190" t="s">
        <v>3452</v>
      </c>
    </row>
    <row r="862" spans="1:18" customFormat="1">
      <c r="A862" s="182" t="str">
        <f t="shared" si="55"/>
        <v>CARRETAM.CRUZES  2060</v>
      </c>
      <c r="B862" s="190" t="s">
        <v>122</v>
      </c>
      <c r="C862" s="197" t="str">
        <f t="shared" si="56"/>
        <v xml:space="preserve">2060M.CRUZES  2ME2    </v>
      </c>
      <c r="D862" t="s">
        <v>2703</v>
      </c>
      <c r="E862" s="190">
        <v>2060</v>
      </c>
      <c r="F862" t="s">
        <v>3329</v>
      </c>
      <c r="G862" s="211">
        <v>44643</v>
      </c>
      <c r="H862" s="193">
        <v>3699.3379818320655</v>
      </c>
      <c r="J862">
        <v>12</v>
      </c>
      <c r="K862" s="193">
        <v>556.55640000000005</v>
      </c>
      <c r="L862" s="193">
        <v>74.3</v>
      </c>
      <c r="M862">
        <v>360</v>
      </c>
      <c r="N862" s="193">
        <v>743</v>
      </c>
      <c r="O862" s="269">
        <f t="shared" si="59"/>
        <v>4998.8943818320658</v>
      </c>
      <c r="P862" s="242">
        <f t="shared" si="60"/>
        <v>5680.5617975364385</v>
      </c>
      <c r="Q862">
        <v>2060</v>
      </c>
      <c r="R862" s="190" t="s">
        <v>3449</v>
      </c>
    </row>
    <row r="863" spans="1:18" customFormat="1">
      <c r="A863" s="182" t="str">
        <f t="shared" si="55"/>
        <v>CARRETAMOGI GUAÇU2060</v>
      </c>
      <c r="B863" s="190" t="s">
        <v>122</v>
      </c>
      <c r="C863" s="197" t="str">
        <f t="shared" si="56"/>
        <v xml:space="preserve">2060MOGI GUAÇU2ME2    </v>
      </c>
      <c r="D863" t="s">
        <v>2703</v>
      </c>
      <c r="E863" s="190">
        <v>2060</v>
      </c>
      <c r="F863" t="s">
        <v>3355</v>
      </c>
      <c r="G863" s="211">
        <v>44643</v>
      </c>
      <c r="H863" s="193">
        <v>1926.6932438208</v>
      </c>
      <c r="J863">
        <v>12</v>
      </c>
      <c r="K863" s="193">
        <v>556.55640000000005</v>
      </c>
      <c r="L863" s="193">
        <v>49.5</v>
      </c>
      <c r="M863">
        <v>215</v>
      </c>
      <c r="N863" s="193">
        <v>495</v>
      </c>
      <c r="O863" s="269">
        <f t="shared" si="59"/>
        <v>2978.2496438208</v>
      </c>
      <c r="P863" s="242">
        <f t="shared" si="60"/>
        <v>3384.3745952509089</v>
      </c>
      <c r="Q863">
        <v>2060</v>
      </c>
      <c r="R863" s="190" t="s">
        <v>3455</v>
      </c>
    </row>
    <row r="864" spans="1:18" customFormat="1">
      <c r="A864" s="182" t="str">
        <f t="shared" si="55"/>
        <v>CARRETAMONTE MOR 2060</v>
      </c>
      <c r="B864" s="190" t="s">
        <v>122</v>
      </c>
      <c r="C864" s="197" t="str">
        <f t="shared" si="56"/>
        <v xml:space="preserve">2060MONTE MOR 2ME2    </v>
      </c>
      <c r="D864" t="s">
        <v>2703</v>
      </c>
      <c r="E864" s="190">
        <v>2060</v>
      </c>
      <c r="F864" t="s">
        <v>2792</v>
      </c>
      <c r="G864" s="211">
        <v>44643</v>
      </c>
      <c r="H864" s="193">
        <v>2313.3830192478722</v>
      </c>
      <c r="J864">
        <v>12</v>
      </c>
      <c r="K864" s="193">
        <v>556.55640000000005</v>
      </c>
      <c r="L864" s="193">
        <v>49.5</v>
      </c>
      <c r="M864">
        <v>214</v>
      </c>
      <c r="N864" s="193">
        <v>495</v>
      </c>
      <c r="O864" s="269">
        <f t="shared" si="59"/>
        <v>3364.9394192478721</v>
      </c>
      <c r="P864" s="242">
        <f t="shared" si="60"/>
        <v>3823.7947945998549</v>
      </c>
      <c r="Q864">
        <v>2060</v>
      </c>
      <c r="R864" s="190" t="s">
        <v>3614</v>
      </c>
    </row>
    <row r="865" spans="1:18" customFormat="1">
      <c r="A865" s="182" t="str">
        <f t="shared" si="55"/>
        <v>CARRETAPARANAVAI2060</v>
      </c>
      <c r="B865" s="190" t="s">
        <v>122</v>
      </c>
      <c r="C865" s="197" t="str">
        <f t="shared" si="56"/>
        <v xml:space="preserve">2060PARANAVAI2ME2    </v>
      </c>
      <c r="D865" t="s">
        <v>2703</v>
      </c>
      <c r="E865" s="190">
        <v>2060</v>
      </c>
      <c r="F865" t="s">
        <v>220</v>
      </c>
      <c r="G865" s="211">
        <v>44643</v>
      </c>
      <c r="H865" s="193">
        <v>5210.8139491499524</v>
      </c>
      <c r="J865">
        <v>12</v>
      </c>
      <c r="K865" s="193">
        <v>1191.8659334400004</v>
      </c>
      <c r="L865" s="193">
        <v>124.1</v>
      </c>
      <c r="M865">
        <v>576</v>
      </c>
      <c r="N865" s="193">
        <v>1241</v>
      </c>
      <c r="O865" s="269">
        <f t="shared" si="59"/>
        <v>7643.6798825899532</v>
      </c>
      <c r="P865" s="242">
        <f t="shared" si="60"/>
        <v>8685.9998665794919</v>
      </c>
      <c r="Q865">
        <v>2060</v>
      </c>
      <c r="R865" s="190" t="s">
        <v>3594</v>
      </c>
    </row>
    <row r="866" spans="1:18" customFormat="1">
      <c r="A866" s="182" t="str">
        <f t="shared" si="55"/>
        <v>CARRETAPAULINIA  2060</v>
      </c>
      <c r="B866" s="190" t="s">
        <v>122</v>
      </c>
      <c r="C866" s="197" t="str">
        <f t="shared" si="56"/>
        <v xml:space="preserve">2060PAULINIA  2ME2    </v>
      </c>
      <c r="D866" t="s">
        <v>2703</v>
      </c>
      <c r="E866" s="190">
        <v>2060</v>
      </c>
      <c r="F866" t="s">
        <v>3197</v>
      </c>
      <c r="G866" s="211">
        <v>44643</v>
      </c>
      <c r="H866" s="193">
        <v>2104.7944797285122</v>
      </c>
      <c r="J866">
        <v>12</v>
      </c>
      <c r="K866" s="193">
        <v>556.55640000000005</v>
      </c>
      <c r="L866" s="193">
        <v>49.2</v>
      </c>
      <c r="M866">
        <v>204</v>
      </c>
      <c r="N866" s="193">
        <v>492</v>
      </c>
      <c r="O866" s="269">
        <f t="shared" si="59"/>
        <v>3153.3508797285122</v>
      </c>
      <c r="P866" s="242">
        <f t="shared" si="60"/>
        <v>3583.3532724187639</v>
      </c>
      <c r="Q866">
        <v>2060</v>
      </c>
      <c r="R866" s="190" t="s">
        <v>3461</v>
      </c>
    </row>
    <row r="867" spans="1:18" customFormat="1">
      <c r="A867" s="182" t="str">
        <f t="shared" si="55"/>
        <v>CARRETAPINDAMONH.2060</v>
      </c>
      <c r="B867" s="190" t="s">
        <v>122</v>
      </c>
      <c r="C867" s="197" t="str">
        <f t="shared" si="56"/>
        <v xml:space="preserve">2060PINDAMONH.2ME2    </v>
      </c>
      <c r="D867" t="s">
        <v>2703</v>
      </c>
      <c r="E867" s="190">
        <v>2060</v>
      </c>
      <c r="F867" t="s">
        <v>225</v>
      </c>
      <c r="G867" s="211">
        <v>44643</v>
      </c>
      <c r="H867" s="193">
        <v>5173.3636611022093</v>
      </c>
      <c r="J867">
        <v>12</v>
      </c>
      <c r="K867" s="193">
        <v>0</v>
      </c>
      <c r="L867" s="193">
        <v>85.3</v>
      </c>
      <c r="M867">
        <v>460</v>
      </c>
      <c r="N867" s="193">
        <v>853</v>
      </c>
      <c r="O867" s="269">
        <f t="shared" si="59"/>
        <v>6026.3636611022093</v>
      </c>
      <c r="P867" s="242">
        <f t="shared" si="60"/>
        <v>6848.1405239797832</v>
      </c>
      <c r="Q867">
        <v>2060</v>
      </c>
      <c r="R867" s="190" t="s">
        <v>3615</v>
      </c>
    </row>
    <row r="868" spans="1:18" customFormat="1">
      <c r="A868" s="182" t="str">
        <f t="shared" si="55"/>
        <v>CARRETAPONTA GROS2060</v>
      </c>
      <c r="B868" s="190" t="s">
        <v>122</v>
      </c>
      <c r="C868" s="197" t="str">
        <f t="shared" si="56"/>
        <v xml:space="preserve">2060PONTA GROS2ME2    </v>
      </c>
      <c r="D868" t="s">
        <v>2703</v>
      </c>
      <c r="E868" s="190">
        <v>2060</v>
      </c>
      <c r="F868" t="s">
        <v>234</v>
      </c>
      <c r="G868" s="211">
        <v>44643</v>
      </c>
      <c r="H868" s="193">
        <v>5966.0001112757764</v>
      </c>
      <c r="J868">
        <v>12</v>
      </c>
      <c r="K868" s="193">
        <v>1191.8612160000002</v>
      </c>
      <c r="L868" s="193">
        <v>113.7</v>
      </c>
      <c r="M868">
        <v>578</v>
      </c>
      <c r="N868" s="193">
        <v>1137</v>
      </c>
      <c r="O868" s="269">
        <f t="shared" si="59"/>
        <v>8294.8613272757757</v>
      </c>
      <c r="P868" s="242">
        <f t="shared" si="60"/>
        <v>9425.9787809951995</v>
      </c>
      <c r="Q868">
        <v>2060</v>
      </c>
      <c r="R868" s="190" t="s">
        <v>3530</v>
      </c>
    </row>
    <row r="869" spans="1:18" customFormat="1">
      <c r="A869" s="182" t="str">
        <f t="shared" si="55"/>
        <v>CARRETAS.BERNARDO2060</v>
      </c>
      <c r="B869" s="190" t="s">
        <v>122</v>
      </c>
      <c r="C869" s="197" t="str">
        <f t="shared" si="56"/>
        <v xml:space="preserve">2060S.BERNARDO2ME2    </v>
      </c>
      <c r="D869" t="s">
        <v>2703</v>
      </c>
      <c r="E869" s="190">
        <v>2060</v>
      </c>
      <c r="F869" t="s">
        <v>250</v>
      </c>
      <c r="G869" s="211">
        <v>44643</v>
      </c>
      <c r="H869" s="193">
        <v>3082.8429650304001</v>
      </c>
      <c r="J869">
        <v>12</v>
      </c>
      <c r="K869" s="193">
        <v>0</v>
      </c>
      <c r="L869" s="193">
        <v>70.099999999999994</v>
      </c>
      <c r="M869">
        <v>361</v>
      </c>
      <c r="N869" s="193">
        <v>701</v>
      </c>
      <c r="O869" s="269">
        <f t="shared" si="59"/>
        <v>3783.8429650304001</v>
      </c>
      <c r="P869" s="242">
        <f t="shared" si="60"/>
        <v>4299.8215511709095</v>
      </c>
      <c r="Q869">
        <v>2060</v>
      </c>
      <c r="R869" s="190" t="s">
        <v>3523</v>
      </c>
    </row>
    <row r="870" spans="1:18" customFormat="1">
      <c r="A870" s="182" t="str">
        <f t="shared" si="55"/>
        <v>CARRETASUMARE    2060</v>
      </c>
      <c r="B870" s="190" t="s">
        <v>122</v>
      </c>
      <c r="C870" s="197" t="str">
        <f t="shared" si="56"/>
        <v xml:space="preserve">2060SUMARE    2ME2    </v>
      </c>
      <c r="D870" t="s">
        <v>2703</v>
      </c>
      <c r="E870" s="190">
        <v>2060</v>
      </c>
      <c r="F870" t="s">
        <v>3204</v>
      </c>
      <c r="G870" s="211">
        <v>44643</v>
      </c>
      <c r="H870" s="193">
        <v>1984.276656895104</v>
      </c>
      <c r="J870">
        <v>12</v>
      </c>
      <c r="K870" s="193">
        <v>556.55640000000005</v>
      </c>
      <c r="L870" s="193">
        <v>49</v>
      </c>
      <c r="M870">
        <v>208</v>
      </c>
      <c r="N870" s="193">
        <v>490</v>
      </c>
      <c r="O870" s="269">
        <f t="shared" si="59"/>
        <v>3030.8330568951042</v>
      </c>
      <c r="P870" s="242">
        <f t="shared" si="60"/>
        <v>3444.1284737444366</v>
      </c>
      <c r="Q870">
        <v>2060</v>
      </c>
      <c r="R870" s="190" t="s">
        <v>3487</v>
      </c>
    </row>
    <row r="871" spans="1:18" customFormat="1">
      <c r="A871" s="182" t="str">
        <f t="shared" si="55"/>
        <v>CARRETASUZANO    2060</v>
      </c>
      <c r="B871" s="190" t="s">
        <v>122</v>
      </c>
      <c r="C871" s="197" t="str">
        <f t="shared" si="56"/>
        <v xml:space="preserve">2060SUZANO    2ME2    </v>
      </c>
      <c r="D871" t="s">
        <v>2703</v>
      </c>
      <c r="E871" s="190">
        <v>2060</v>
      </c>
      <c r="F871" t="s">
        <v>3213</v>
      </c>
      <c r="G871" s="211">
        <v>44643</v>
      </c>
      <c r="H871" s="193">
        <v>3082.8429650304001</v>
      </c>
      <c r="J871">
        <v>12</v>
      </c>
      <c r="K871" s="193">
        <v>0</v>
      </c>
      <c r="L871" s="193">
        <v>74.3</v>
      </c>
      <c r="M871">
        <v>347</v>
      </c>
      <c r="N871" s="193">
        <v>743</v>
      </c>
      <c r="O871" s="269">
        <f t="shared" si="59"/>
        <v>3825.8429650304001</v>
      </c>
      <c r="P871" s="242">
        <f t="shared" si="60"/>
        <v>4347.5488238981816</v>
      </c>
      <c r="Q871">
        <v>2060</v>
      </c>
      <c r="R871" s="190" t="s">
        <v>117</v>
      </c>
    </row>
    <row r="872" spans="1:18" customFormat="1">
      <c r="A872" s="182" t="str">
        <f t="shared" ref="A872:A935" si="61">B872&amp;F872&amp;E872</f>
        <v>CARRETATAUBATE   2060</v>
      </c>
      <c r="B872" s="190" t="s">
        <v>122</v>
      </c>
      <c r="C872" s="197" t="str">
        <f t="shared" ref="C872:C935" si="62">E872&amp;F872&amp;D872</f>
        <v xml:space="preserve">2060TAUBATE   2ME2    </v>
      </c>
      <c r="D872" t="s">
        <v>2703</v>
      </c>
      <c r="E872" s="190">
        <v>2060</v>
      </c>
      <c r="F872" t="s">
        <v>3206</v>
      </c>
      <c r="G872" s="211">
        <v>44643</v>
      </c>
      <c r="H872" s="193">
        <v>5173.3636611022093</v>
      </c>
      <c r="J872">
        <v>12</v>
      </c>
      <c r="K872" s="193">
        <v>556.55640000000005</v>
      </c>
      <c r="L872" s="193">
        <v>85.3</v>
      </c>
      <c r="M872">
        <v>410</v>
      </c>
      <c r="N872" s="193">
        <v>853</v>
      </c>
      <c r="O872" s="269">
        <f t="shared" si="59"/>
        <v>6582.9200611022097</v>
      </c>
      <c r="P872" s="242">
        <f t="shared" si="60"/>
        <v>7480.5909785252379</v>
      </c>
      <c r="Q872">
        <v>2060</v>
      </c>
      <c r="R872" s="190" t="s">
        <v>3474</v>
      </c>
    </row>
    <row r="873" spans="1:18" customFormat="1">
      <c r="A873" s="182" t="str">
        <f t="shared" si="61"/>
        <v>CARRETATREMEMBE  2060</v>
      </c>
      <c r="B873" s="190" t="s">
        <v>122</v>
      </c>
      <c r="C873" s="197" t="str">
        <f t="shared" si="62"/>
        <v xml:space="preserve">2060TREMEMBE  2ME2    </v>
      </c>
      <c r="D873" t="s">
        <v>2703</v>
      </c>
      <c r="E873" s="190">
        <v>2060</v>
      </c>
      <c r="F873" t="s">
        <v>3207</v>
      </c>
      <c r="G873" s="211">
        <v>44643</v>
      </c>
      <c r="H873" s="193">
        <v>5173.3636611022093</v>
      </c>
      <c r="J873">
        <v>12</v>
      </c>
      <c r="K873" s="193">
        <v>0</v>
      </c>
      <c r="L873" s="193">
        <v>85.3</v>
      </c>
      <c r="M873">
        <v>411</v>
      </c>
      <c r="N873" s="193">
        <v>853</v>
      </c>
      <c r="O873" s="269">
        <f t="shared" si="59"/>
        <v>6026.3636611022093</v>
      </c>
      <c r="P873" s="242">
        <f t="shared" si="60"/>
        <v>6848.1405239797832</v>
      </c>
      <c r="Q873">
        <v>2060</v>
      </c>
      <c r="R873" s="190" t="s">
        <v>3488</v>
      </c>
    </row>
    <row r="874" spans="1:18" customFormat="1">
      <c r="A874" s="182" t="str">
        <f t="shared" si="61"/>
        <v>CARRETAUBERLANDIA2060</v>
      </c>
      <c r="B874" s="190" t="s">
        <v>122</v>
      </c>
      <c r="C874" s="197" t="str">
        <f t="shared" si="62"/>
        <v xml:space="preserve">2060UBERLANDIA2ME2    </v>
      </c>
      <c r="D874" t="s">
        <v>2703</v>
      </c>
      <c r="E874" s="190">
        <v>2060</v>
      </c>
      <c r="F874" t="s">
        <v>33</v>
      </c>
      <c r="G874" s="211">
        <v>44643</v>
      </c>
      <c r="H874" s="193">
        <v>3110.654770299649</v>
      </c>
      <c r="J874">
        <v>12</v>
      </c>
      <c r="K874" s="193">
        <v>556.55640000000005</v>
      </c>
      <c r="L874" s="193">
        <v>66.3</v>
      </c>
      <c r="M874">
        <v>371</v>
      </c>
      <c r="N874" s="193">
        <v>663</v>
      </c>
      <c r="O874" s="269">
        <f t="shared" si="59"/>
        <v>4330.211170299649</v>
      </c>
      <c r="P874" s="242">
        <f t="shared" si="60"/>
        <v>4920.6945117041469</v>
      </c>
      <c r="Q874">
        <v>2060</v>
      </c>
      <c r="R874" s="190" t="s">
        <v>3478</v>
      </c>
    </row>
    <row r="875" spans="1:18" customFormat="1">
      <c r="A875" s="182" t="str">
        <f t="shared" si="61"/>
        <v>CARRETAV.PAULISTA2060</v>
      </c>
      <c r="B875" s="190" t="s">
        <v>122</v>
      </c>
      <c r="C875" s="197" t="str">
        <f t="shared" si="62"/>
        <v xml:space="preserve">2060V.PAULISTA2ME2    </v>
      </c>
      <c r="D875" t="s">
        <v>2703</v>
      </c>
      <c r="E875" s="190">
        <v>2060</v>
      </c>
      <c r="F875" t="s">
        <v>805</v>
      </c>
      <c r="G875" s="211">
        <v>44643</v>
      </c>
      <c r="H875" s="193">
        <v>2359.7360280299526</v>
      </c>
      <c r="J875">
        <v>12</v>
      </c>
      <c r="K875" s="193">
        <v>556.55640000000005</v>
      </c>
      <c r="L875" s="193">
        <v>59.5</v>
      </c>
      <c r="M875">
        <v>260</v>
      </c>
      <c r="N875" s="193">
        <v>595</v>
      </c>
      <c r="O875" s="269">
        <f t="shared" si="59"/>
        <v>3511.2924280299526</v>
      </c>
      <c r="P875" s="242">
        <f t="shared" si="60"/>
        <v>3990.1050318522189</v>
      </c>
      <c r="Q875">
        <v>2060</v>
      </c>
      <c r="R875" s="190" t="s">
        <v>3545</v>
      </c>
    </row>
    <row r="876" spans="1:18" customFormat="1">
      <c r="A876" s="182" t="str">
        <f t="shared" si="61"/>
        <v>CARRETABARUERI   2060</v>
      </c>
      <c r="B876" s="190" t="s">
        <v>122</v>
      </c>
      <c r="C876" s="197" t="str">
        <f t="shared" si="62"/>
        <v xml:space="preserve">2060BARUERI   2ME2    </v>
      </c>
      <c r="D876" t="s">
        <v>2703</v>
      </c>
      <c r="E876" s="190">
        <v>2060</v>
      </c>
      <c r="F876" t="s">
        <v>3152</v>
      </c>
      <c r="G876" s="211">
        <v>44643</v>
      </c>
      <c r="H876" s="193">
        <v>3068.937062395777</v>
      </c>
      <c r="J876">
        <v>12</v>
      </c>
      <c r="K876" s="193">
        <v>0</v>
      </c>
      <c r="L876" s="193">
        <v>72.5</v>
      </c>
      <c r="M876">
        <v>300</v>
      </c>
      <c r="N876" s="193">
        <v>725</v>
      </c>
      <c r="O876" s="269">
        <f t="shared" si="59"/>
        <v>3793.937062395777</v>
      </c>
      <c r="P876" s="242">
        <f t="shared" si="60"/>
        <v>4311.2921163588371</v>
      </c>
      <c r="Q876">
        <v>2060</v>
      </c>
      <c r="R876" s="190" t="s">
        <v>3403</v>
      </c>
    </row>
    <row r="877" spans="1:18" customFormat="1">
      <c r="A877" s="182" t="str">
        <f t="shared" si="61"/>
        <v>CARRETABELEM     2060</v>
      </c>
      <c r="B877" s="190" t="s">
        <v>122</v>
      </c>
      <c r="C877" s="197" t="str">
        <f t="shared" si="62"/>
        <v xml:space="preserve">2060BELEM     2ME2    </v>
      </c>
      <c r="D877" t="s">
        <v>2703</v>
      </c>
      <c r="E877" s="190">
        <v>2060</v>
      </c>
      <c r="F877" t="s">
        <v>3299</v>
      </c>
      <c r="G877" s="211">
        <v>44643</v>
      </c>
      <c r="H877" s="193">
        <v>20659.903895195137</v>
      </c>
      <c r="J877">
        <v>7</v>
      </c>
      <c r="K877" s="193">
        <v>556.55640000000005</v>
      </c>
      <c r="L877" s="193">
        <v>39.299999999999997</v>
      </c>
      <c r="M877">
        <v>2639</v>
      </c>
      <c r="N877" s="193">
        <v>393</v>
      </c>
      <c r="O877" s="269">
        <f t="shared" si="59"/>
        <v>21609.460295195138</v>
      </c>
      <c r="P877" s="242">
        <f t="shared" si="60"/>
        <v>23235.978812037785</v>
      </c>
      <c r="Q877">
        <v>2060</v>
      </c>
      <c r="R877" s="190" t="s">
        <v>3573</v>
      </c>
    </row>
    <row r="878" spans="1:18" customFormat="1">
      <c r="A878" s="182" t="str">
        <f t="shared" si="61"/>
        <v>CARRETACAMBE     2060</v>
      </c>
      <c r="B878" s="190" t="s">
        <v>122</v>
      </c>
      <c r="C878" s="197" t="str">
        <f t="shared" si="62"/>
        <v xml:space="preserve">2060CAMBE     2ME2    </v>
      </c>
      <c r="D878" t="s">
        <v>2703</v>
      </c>
      <c r="E878" s="190">
        <v>2060</v>
      </c>
      <c r="F878" t="s">
        <v>3157</v>
      </c>
      <c r="G878" s="211">
        <v>44643</v>
      </c>
      <c r="H878" s="193">
        <v>5173.3636611022093</v>
      </c>
      <c r="J878">
        <v>12</v>
      </c>
      <c r="K878" s="193">
        <v>556.55640000000005</v>
      </c>
      <c r="L878" s="193">
        <v>112.4</v>
      </c>
      <c r="M878">
        <v>400</v>
      </c>
      <c r="N878" s="193">
        <v>1124</v>
      </c>
      <c r="O878" s="269">
        <f t="shared" si="59"/>
        <v>6853.9200611022097</v>
      </c>
      <c r="P878" s="242">
        <f t="shared" si="60"/>
        <v>7788.5455239797839</v>
      </c>
      <c r="Q878">
        <v>2060</v>
      </c>
      <c r="R878" s="190" t="s">
        <v>3406</v>
      </c>
    </row>
    <row r="879" spans="1:18" customFormat="1">
      <c r="A879" s="182" t="str">
        <f t="shared" si="61"/>
        <v>CARRETACAMPINAS  2060</v>
      </c>
      <c r="B879" s="190" t="s">
        <v>122</v>
      </c>
      <c r="C879" s="197" t="str">
        <f t="shared" si="62"/>
        <v xml:space="preserve">2060CAMPINAS  2ME2    </v>
      </c>
      <c r="D879" t="s">
        <v>2703</v>
      </c>
      <c r="E879" s="190">
        <v>2060</v>
      </c>
      <c r="F879" t="s">
        <v>3159</v>
      </c>
      <c r="G879" s="211">
        <v>44643</v>
      </c>
      <c r="H879" s="193">
        <v>2313.3830192478722</v>
      </c>
      <c r="J879">
        <v>12</v>
      </c>
      <c r="K879" s="193">
        <v>556.55640000000005</v>
      </c>
      <c r="L879" s="193">
        <v>49</v>
      </c>
      <c r="M879">
        <v>213</v>
      </c>
      <c r="N879" s="193">
        <v>490</v>
      </c>
      <c r="O879" s="269">
        <f t="shared" si="59"/>
        <v>3359.9394192478721</v>
      </c>
      <c r="P879" s="242">
        <f t="shared" si="60"/>
        <v>3818.1129764180364</v>
      </c>
      <c r="Q879">
        <v>2060</v>
      </c>
      <c r="R879" s="190" t="s">
        <v>3412</v>
      </c>
    </row>
    <row r="880" spans="1:18" customFormat="1">
      <c r="A880" s="182" t="str">
        <f t="shared" si="61"/>
        <v>CARRETACORDEIROPOLIS2060</v>
      </c>
      <c r="B880" s="190" t="s">
        <v>122</v>
      </c>
      <c r="C880" s="197" t="str">
        <f t="shared" si="62"/>
        <v xml:space="preserve">2060CORDEIROPOLIS2ME2    </v>
      </c>
      <c r="D880" t="s">
        <v>2703</v>
      </c>
      <c r="E880" s="190">
        <v>2060</v>
      </c>
      <c r="F880" t="s">
        <v>3249</v>
      </c>
      <c r="G880" s="211">
        <v>44643</v>
      </c>
      <c r="H880" s="193">
        <v>1557.828976099968</v>
      </c>
      <c r="J880">
        <v>12</v>
      </c>
      <c r="K880" s="193">
        <v>556.55640000000005</v>
      </c>
      <c r="L880" s="193">
        <v>32.700000000000003</v>
      </c>
      <c r="M880">
        <v>147</v>
      </c>
      <c r="N880" s="193">
        <v>327</v>
      </c>
      <c r="O880" s="269">
        <f t="shared" si="59"/>
        <v>2441.3853760999682</v>
      </c>
      <c r="P880" s="242">
        <f t="shared" si="60"/>
        <v>2774.3015637499639</v>
      </c>
      <c r="Q880">
        <v>2060</v>
      </c>
      <c r="R880" s="190" t="s">
        <v>3510</v>
      </c>
    </row>
    <row r="881" spans="1:18" customFormat="1">
      <c r="A881" s="182" t="str">
        <f t="shared" si="61"/>
        <v>CARRETACOTIA     2060</v>
      </c>
      <c r="B881" s="190" t="s">
        <v>122</v>
      </c>
      <c r="C881" s="197" t="str">
        <f t="shared" si="62"/>
        <v xml:space="preserve">2060COTIA     2ME2    </v>
      </c>
      <c r="D881" t="s">
        <v>2703</v>
      </c>
      <c r="E881" s="190">
        <v>2060</v>
      </c>
      <c r="F881" t="s">
        <v>3167</v>
      </c>
      <c r="G881" s="211">
        <v>44643</v>
      </c>
      <c r="H881" s="193">
        <v>3082.8429650304001</v>
      </c>
      <c r="J881">
        <v>12</v>
      </c>
      <c r="K881" s="193">
        <v>0</v>
      </c>
      <c r="L881" s="193">
        <v>72.5</v>
      </c>
      <c r="M881">
        <v>315</v>
      </c>
      <c r="N881" s="193">
        <v>725</v>
      </c>
      <c r="O881" s="269">
        <f t="shared" si="59"/>
        <v>3807.8429650304001</v>
      </c>
      <c r="P881" s="242">
        <f t="shared" si="60"/>
        <v>4327.0942784436365</v>
      </c>
      <c r="Q881">
        <v>2060</v>
      </c>
      <c r="R881" s="190" t="s">
        <v>3419</v>
      </c>
    </row>
    <row r="882" spans="1:18" customFormat="1">
      <c r="A882" s="182" t="str">
        <f t="shared" si="61"/>
        <v>CARRETAEMBU  ARTES   2060</v>
      </c>
      <c r="B882" s="190" t="s">
        <v>122</v>
      </c>
      <c r="C882" s="197" t="str">
        <f t="shared" si="62"/>
        <v xml:space="preserve">2060EMBU  ARTES   2ME2    </v>
      </c>
      <c r="D882" t="s">
        <v>2703</v>
      </c>
      <c r="E882" s="190">
        <v>2060</v>
      </c>
      <c r="F882" t="s">
        <v>3356</v>
      </c>
      <c r="G882" s="211">
        <v>44643</v>
      </c>
      <c r="H882" s="193">
        <v>3082.8429650304001</v>
      </c>
      <c r="J882">
        <v>12</v>
      </c>
      <c r="K882" s="193">
        <v>0</v>
      </c>
      <c r="L882" s="193">
        <v>72.5</v>
      </c>
      <c r="M882">
        <v>311</v>
      </c>
      <c r="N882" s="193">
        <v>725</v>
      </c>
      <c r="O882" s="269">
        <f t="shared" si="59"/>
        <v>3807.8429650304001</v>
      </c>
      <c r="P882" s="242">
        <f t="shared" si="60"/>
        <v>4327.0942784436365</v>
      </c>
      <c r="Q882">
        <v>2060</v>
      </c>
      <c r="R882" s="190" t="s">
        <v>3609</v>
      </c>
    </row>
    <row r="883" spans="1:18" customFormat="1">
      <c r="A883" s="182" t="str">
        <f t="shared" si="61"/>
        <v>CARRETAENG COELHO2060</v>
      </c>
      <c r="B883" s="190" t="s">
        <v>122</v>
      </c>
      <c r="C883" s="197" t="str">
        <f t="shared" si="62"/>
        <v xml:space="preserve">2060ENG COELHO2ME2    </v>
      </c>
      <c r="D883" t="s">
        <v>2703</v>
      </c>
      <c r="E883" s="190">
        <v>2060</v>
      </c>
      <c r="F883" t="s">
        <v>780</v>
      </c>
      <c r="G883" s="211">
        <v>44643</v>
      </c>
      <c r="H883" s="193">
        <v>2063.3637190218624</v>
      </c>
      <c r="J883">
        <v>12</v>
      </c>
      <c r="K883" s="193">
        <v>556.55640000000005</v>
      </c>
      <c r="L883" s="193">
        <v>49.5</v>
      </c>
      <c r="M883">
        <v>180</v>
      </c>
      <c r="N883" s="193">
        <v>495</v>
      </c>
      <c r="O883" s="269">
        <f t="shared" si="59"/>
        <v>3114.9201190218623</v>
      </c>
      <c r="P883" s="242">
        <f t="shared" si="60"/>
        <v>3539.6819534339343</v>
      </c>
      <c r="Q883">
        <v>2060</v>
      </c>
      <c r="R883" s="190" t="s">
        <v>3610</v>
      </c>
    </row>
    <row r="884" spans="1:18" customFormat="1">
      <c r="A884" s="182" t="str">
        <f t="shared" si="61"/>
        <v>CARRETAGRAVATAI  2060</v>
      </c>
      <c r="B884" s="190" t="s">
        <v>122</v>
      </c>
      <c r="C884" s="197" t="str">
        <f t="shared" si="62"/>
        <v xml:space="preserve">2060GRAVATAI  2ME2    </v>
      </c>
      <c r="D884" t="s">
        <v>2703</v>
      </c>
      <c r="E884" s="190">
        <v>2060</v>
      </c>
      <c r="F884" t="s">
        <v>3227</v>
      </c>
      <c r="G884" s="211">
        <v>44643</v>
      </c>
      <c r="H884" s="193">
        <v>13081.186959325056</v>
      </c>
      <c r="J884">
        <v>12</v>
      </c>
      <c r="K884" s="193">
        <v>556.55640000000005</v>
      </c>
      <c r="L884" s="193">
        <v>162.9</v>
      </c>
      <c r="M884">
        <v>1402</v>
      </c>
      <c r="N884" s="193">
        <v>1629</v>
      </c>
      <c r="O884" s="269">
        <f t="shared" si="59"/>
        <v>15266.743359325055</v>
      </c>
      <c r="P884" s="242">
        <f t="shared" si="60"/>
        <v>17348.571999233016</v>
      </c>
      <c r="Q884">
        <v>2060</v>
      </c>
      <c r="R884" s="190" t="s">
        <v>3500</v>
      </c>
    </row>
    <row r="885" spans="1:18" customFormat="1">
      <c r="A885" s="182" t="str">
        <f t="shared" si="61"/>
        <v>CARRETAGUARUJA   2060</v>
      </c>
      <c r="B885" s="190" t="s">
        <v>122</v>
      </c>
      <c r="C885" s="197" t="str">
        <f t="shared" si="62"/>
        <v xml:space="preserve">2060GUARUJA   2ME2    </v>
      </c>
      <c r="D885" t="s">
        <v>2703</v>
      </c>
      <c r="E885" s="190">
        <v>2060</v>
      </c>
      <c r="F885" t="s">
        <v>3175</v>
      </c>
      <c r="G885" s="211">
        <v>44643</v>
      </c>
      <c r="H885" s="193">
        <v>4005.2678397937925</v>
      </c>
      <c r="J885">
        <v>12</v>
      </c>
      <c r="K885" s="193">
        <v>556.55640000000005</v>
      </c>
      <c r="L885" s="193">
        <v>100.3</v>
      </c>
      <c r="M885">
        <v>417</v>
      </c>
      <c r="N885" s="193">
        <v>1003</v>
      </c>
      <c r="O885" s="269">
        <f t="shared" si="59"/>
        <v>5564.824239793792</v>
      </c>
      <c r="P885" s="242">
        <f t="shared" si="60"/>
        <v>6323.6639088565817</v>
      </c>
      <c r="Q885">
        <v>2060</v>
      </c>
      <c r="R885" s="190" t="s">
        <v>3442</v>
      </c>
    </row>
    <row r="886" spans="1:18" customFormat="1">
      <c r="A886" s="182" t="str">
        <f t="shared" si="61"/>
        <v>CARRETAGUARULHOS 2060</v>
      </c>
      <c r="B886" s="190" t="s">
        <v>122</v>
      </c>
      <c r="C886" s="197" t="str">
        <f t="shared" si="62"/>
        <v xml:space="preserve">2060GUARULHOS 2ME2    </v>
      </c>
      <c r="D886" t="s">
        <v>2703</v>
      </c>
      <c r="E886" s="190">
        <v>2060</v>
      </c>
      <c r="F886" t="s">
        <v>2791</v>
      </c>
      <c r="G886" s="211">
        <v>44643</v>
      </c>
      <c r="H886" s="193">
        <v>3082.8429650304001</v>
      </c>
      <c r="J886">
        <v>12</v>
      </c>
      <c r="K886" s="193">
        <v>0</v>
      </c>
      <c r="L886" s="193">
        <v>70.099999999999994</v>
      </c>
      <c r="M886">
        <v>317</v>
      </c>
      <c r="N886" s="193">
        <v>701</v>
      </c>
      <c r="O886" s="269">
        <f t="shared" si="59"/>
        <v>3783.8429650304001</v>
      </c>
      <c r="P886" s="242">
        <f t="shared" si="60"/>
        <v>4299.8215511709095</v>
      </c>
      <c r="Q886">
        <v>2060</v>
      </c>
      <c r="R886" s="190" t="s">
        <v>3428</v>
      </c>
    </row>
    <row r="887" spans="1:18" customFormat="1">
      <c r="A887" s="182" t="str">
        <f t="shared" si="61"/>
        <v>CARRETAJACAREI   2060</v>
      </c>
      <c r="B887" s="190" t="s">
        <v>122</v>
      </c>
      <c r="C887" s="197" t="str">
        <f t="shared" si="62"/>
        <v xml:space="preserve">2060JACAREI   2ME2    </v>
      </c>
      <c r="D887" t="s">
        <v>2703</v>
      </c>
      <c r="E887" s="190">
        <v>2060</v>
      </c>
      <c r="F887" t="s">
        <v>3181</v>
      </c>
      <c r="G887" s="211">
        <v>44643</v>
      </c>
      <c r="H887" s="193">
        <v>3073.572363273985</v>
      </c>
      <c r="J887">
        <v>12</v>
      </c>
      <c r="K887" s="193">
        <v>556.55640000000005</v>
      </c>
      <c r="L887" s="193">
        <v>85.3</v>
      </c>
      <c r="M887">
        <v>354</v>
      </c>
      <c r="N887" s="193">
        <v>853</v>
      </c>
      <c r="O887" s="269">
        <f t="shared" si="59"/>
        <v>4483.128763273985</v>
      </c>
      <c r="P887" s="242">
        <f t="shared" si="60"/>
        <v>5094.4645037204373</v>
      </c>
      <c r="Q887">
        <v>2060</v>
      </c>
      <c r="R887" s="190" t="s">
        <v>3435</v>
      </c>
    </row>
    <row r="888" spans="1:18" customFormat="1">
      <c r="A888" s="182" t="str">
        <f t="shared" si="61"/>
        <v>CARRETALONDRINA  2060</v>
      </c>
      <c r="B888" s="190" t="s">
        <v>122</v>
      </c>
      <c r="C888" s="197" t="str">
        <f t="shared" si="62"/>
        <v xml:space="preserve">2060LONDRINA  2ME2    </v>
      </c>
      <c r="D888" t="s">
        <v>2703</v>
      </c>
      <c r="E888" s="190">
        <v>2060</v>
      </c>
      <c r="F888" t="s">
        <v>3262</v>
      </c>
      <c r="G888" s="211">
        <v>44643</v>
      </c>
      <c r="H888" s="193">
        <v>4323.1237316167681</v>
      </c>
      <c r="J888">
        <v>12</v>
      </c>
      <c r="K888" s="193">
        <v>0</v>
      </c>
      <c r="L888" s="193">
        <v>112.4</v>
      </c>
      <c r="M888">
        <v>407</v>
      </c>
      <c r="N888" s="193">
        <v>1124</v>
      </c>
      <c r="O888" s="269">
        <f t="shared" si="59"/>
        <v>5447.1237316167681</v>
      </c>
      <c r="P888" s="242">
        <f t="shared" si="60"/>
        <v>6189.9133313826906</v>
      </c>
      <c r="Q888">
        <v>2060</v>
      </c>
      <c r="R888" s="190" t="s">
        <v>3513</v>
      </c>
    </row>
    <row r="889" spans="1:18" customFormat="1">
      <c r="A889" s="182" t="str">
        <f t="shared" si="61"/>
        <v>CARRETALOUVEIRA2060</v>
      </c>
      <c r="B889" s="190" t="s">
        <v>122</v>
      </c>
      <c r="C889" s="197" t="str">
        <f t="shared" si="62"/>
        <v xml:space="preserve">2060LOUVEIRA2ME2    </v>
      </c>
      <c r="D889" t="s">
        <v>2703</v>
      </c>
      <c r="E889" s="190">
        <v>2060</v>
      </c>
      <c r="F889" t="s">
        <v>70</v>
      </c>
      <c r="G889" s="211">
        <v>44643</v>
      </c>
      <c r="H889" s="193">
        <v>1908.1654177996802</v>
      </c>
      <c r="J889">
        <v>12</v>
      </c>
      <c r="K889" s="193">
        <v>0</v>
      </c>
      <c r="L889" s="193">
        <v>59.5</v>
      </c>
      <c r="M889">
        <v>237</v>
      </c>
      <c r="N889" s="193">
        <v>595</v>
      </c>
      <c r="O889" s="269">
        <f t="shared" si="59"/>
        <v>2503.1654177996802</v>
      </c>
      <c r="P889" s="242">
        <f t="shared" si="60"/>
        <v>2844.5061565905457</v>
      </c>
      <c r="Q889">
        <v>2060</v>
      </c>
      <c r="R889" s="190" t="s">
        <v>1034</v>
      </c>
    </row>
    <row r="890" spans="1:18" customFormat="1">
      <c r="A890" s="182" t="str">
        <f t="shared" si="61"/>
        <v>CARRETAMAIRIPORA 2060</v>
      </c>
      <c r="B890" s="190" t="s">
        <v>122</v>
      </c>
      <c r="C890" s="197" t="str">
        <f t="shared" si="62"/>
        <v xml:space="preserve">2060MAIRIPORA 2ME2    </v>
      </c>
      <c r="D890" t="s">
        <v>2703</v>
      </c>
      <c r="E890" s="190">
        <v>2060</v>
      </c>
      <c r="F890" t="s">
        <v>3357</v>
      </c>
      <c r="G890" s="211">
        <v>44643</v>
      </c>
      <c r="H890" s="193">
        <v>3073.572363273985</v>
      </c>
      <c r="J890">
        <v>12</v>
      </c>
      <c r="K890" s="193">
        <v>556.55640000000005</v>
      </c>
      <c r="L890" s="193">
        <v>68.599999999999994</v>
      </c>
      <c r="M890">
        <v>302</v>
      </c>
      <c r="N890" s="193">
        <v>686</v>
      </c>
      <c r="O890" s="269">
        <f t="shared" si="59"/>
        <v>4316.128763273985</v>
      </c>
      <c r="P890" s="242">
        <f t="shared" si="60"/>
        <v>4904.6917764477103</v>
      </c>
      <c r="Q890">
        <v>2060</v>
      </c>
      <c r="R890" s="190" t="s">
        <v>3601</v>
      </c>
    </row>
    <row r="891" spans="1:18" customFormat="1">
      <c r="A891" s="182" t="str">
        <f t="shared" si="61"/>
        <v>CARRETAMATAO Citrosuco     2060</v>
      </c>
      <c r="B891" s="190" t="s">
        <v>122</v>
      </c>
      <c r="C891" s="197" t="str">
        <f t="shared" si="62"/>
        <v xml:space="preserve">2060MATAO Citrosuco     2ME2    </v>
      </c>
      <c r="D891" t="s">
        <v>2703</v>
      </c>
      <c r="E891" s="190">
        <v>2060</v>
      </c>
      <c r="F891" t="s">
        <v>3358</v>
      </c>
      <c r="G891" s="211">
        <v>44643</v>
      </c>
      <c r="H891" s="193">
        <v>837.32663673584636</v>
      </c>
      <c r="J891">
        <v>0</v>
      </c>
      <c r="K891" s="193">
        <v>0</v>
      </c>
      <c r="L891" s="193">
        <v>0</v>
      </c>
      <c r="M891">
        <v>5</v>
      </c>
      <c r="N891" s="193">
        <v>0</v>
      </c>
      <c r="O891" s="269">
        <f t="shared" si="59"/>
        <v>837.32663673584636</v>
      </c>
      <c r="P891" s="242">
        <f t="shared" si="60"/>
        <v>837.32663673584636</v>
      </c>
      <c r="Q891">
        <v>2060</v>
      </c>
      <c r="R891" s="190" t="s">
        <v>115</v>
      </c>
    </row>
    <row r="892" spans="1:18" customFormat="1">
      <c r="A892" s="182" t="str">
        <f t="shared" si="61"/>
        <v>CARRETAMATAO L.Dreyfus     2060</v>
      </c>
      <c r="B892" s="190" t="s">
        <v>122</v>
      </c>
      <c r="C892" s="197" t="str">
        <f t="shared" si="62"/>
        <v xml:space="preserve">2060MATAO L.Dreyfus     2ME2    </v>
      </c>
      <c r="D892" t="s">
        <v>2703</v>
      </c>
      <c r="E892" s="190">
        <v>2060</v>
      </c>
      <c r="F892" t="s">
        <v>3359</v>
      </c>
      <c r="G892" s="211">
        <v>44643</v>
      </c>
      <c r="H892" s="193">
        <v>837.32663673584636</v>
      </c>
      <c r="J892">
        <v>0</v>
      </c>
      <c r="K892" s="193">
        <v>556.55640000000005</v>
      </c>
      <c r="L892" s="193">
        <v>0</v>
      </c>
      <c r="M892">
        <v>5</v>
      </c>
      <c r="N892" s="193">
        <v>0</v>
      </c>
      <c r="O892" s="269">
        <f t="shared" si="59"/>
        <v>1393.8830367358464</v>
      </c>
      <c r="P892" s="242">
        <f t="shared" si="60"/>
        <v>1393.8830367358464</v>
      </c>
      <c r="Q892">
        <v>2060</v>
      </c>
      <c r="R892" s="190" t="s">
        <v>115</v>
      </c>
    </row>
    <row r="893" spans="1:18" customFormat="1">
      <c r="A893" s="182" t="str">
        <f t="shared" si="61"/>
        <v>CARRETAMONTENEGRO2060</v>
      </c>
      <c r="B893" s="190" t="s">
        <v>122</v>
      </c>
      <c r="C893" s="197" t="str">
        <f t="shared" si="62"/>
        <v xml:space="preserve">2060MONTENEGRO2ME2    </v>
      </c>
      <c r="D893" t="s">
        <v>2703</v>
      </c>
      <c r="E893" s="190">
        <v>2060</v>
      </c>
      <c r="F893" t="s">
        <v>827</v>
      </c>
      <c r="G893" s="211">
        <v>44643</v>
      </c>
      <c r="H893" s="193">
        <v>8427</v>
      </c>
      <c r="K893" s="193">
        <v>0</v>
      </c>
      <c r="L893" s="193"/>
      <c r="N893" s="193"/>
      <c r="O893" s="269">
        <f t="shared" si="59"/>
        <v>8427</v>
      </c>
      <c r="P893" s="242">
        <f t="shared" si="60"/>
        <v>8427</v>
      </c>
      <c r="Q893">
        <v>2060</v>
      </c>
      <c r="R893" s="190" t="s">
        <v>3623</v>
      </c>
    </row>
    <row r="894" spans="1:18" customFormat="1">
      <c r="A894" s="182" t="str">
        <f t="shared" si="61"/>
        <v>CARRETARESENDE   2060</v>
      </c>
      <c r="B894" s="190" t="s">
        <v>122</v>
      </c>
      <c r="C894" s="197" t="str">
        <f t="shared" si="62"/>
        <v xml:space="preserve">2060RESENDE   2ME2    </v>
      </c>
      <c r="D894" t="s">
        <v>2703</v>
      </c>
      <c r="E894" s="190">
        <v>2060</v>
      </c>
      <c r="F894" t="s">
        <v>3342</v>
      </c>
      <c r="G894" s="211">
        <v>44643</v>
      </c>
      <c r="H894" s="193">
        <v>5006.4928294867204</v>
      </c>
      <c r="J894">
        <v>12</v>
      </c>
      <c r="K894" s="193">
        <v>556.55640000000005</v>
      </c>
      <c r="L894" s="193">
        <v>113.7</v>
      </c>
      <c r="M894">
        <v>578</v>
      </c>
      <c r="N894" s="193">
        <v>1137</v>
      </c>
      <c r="O894" s="269">
        <f t="shared" si="59"/>
        <v>6700.0492294867199</v>
      </c>
      <c r="P894" s="242">
        <f t="shared" si="60"/>
        <v>7613.6923062349088</v>
      </c>
      <c r="Q894">
        <v>2060</v>
      </c>
      <c r="R894" s="190" t="s">
        <v>3597</v>
      </c>
    </row>
    <row r="895" spans="1:18" customFormat="1">
      <c r="A895" s="182" t="str">
        <f t="shared" si="61"/>
        <v>CARRETARIO CLARO 2060</v>
      </c>
      <c r="B895" s="190" t="s">
        <v>122</v>
      </c>
      <c r="C895" s="197" t="str">
        <f t="shared" si="62"/>
        <v xml:space="preserve">2060RIO CLARO 2ME2    </v>
      </c>
      <c r="D895" t="s">
        <v>2703</v>
      </c>
      <c r="E895" s="190">
        <v>2060</v>
      </c>
      <c r="F895" t="s">
        <v>3199</v>
      </c>
      <c r="G895" s="211">
        <v>44643</v>
      </c>
      <c r="H895" s="193">
        <v>1678.3467989333758</v>
      </c>
      <c r="J895">
        <v>12</v>
      </c>
      <c r="K895" s="193">
        <v>556.55640000000005</v>
      </c>
      <c r="L895" s="193">
        <v>32.700000000000003</v>
      </c>
      <c r="M895">
        <v>133</v>
      </c>
      <c r="N895" s="193">
        <v>327</v>
      </c>
      <c r="O895" s="269">
        <f t="shared" si="59"/>
        <v>2561.9031989333757</v>
      </c>
      <c r="P895" s="242">
        <f t="shared" si="60"/>
        <v>2911.2536351515632</v>
      </c>
      <c r="Q895">
        <v>2060</v>
      </c>
      <c r="R895" s="190" t="s">
        <v>3465</v>
      </c>
    </row>
    <row r="896" spans="1:18" customFormat="1">
      <c r="A896" s="182" t="str">
        <f t="shared" si="61"/>
        <v>CARRETASAO PAULO 2060</v>
      </c>
      <c r="B896" s="190" t="s">
        <v>122</v>
      </c>
      <c r="C896" s="197" t="str">
        <f t="shared" si="62"/>
        <v xml:space="preserve">2060SAO PAULO 2ME2    </v>
      </c>
      <c r="D896" t="s">
        <v>2703</v>
      </c>
      <c r="E896" s="190">
        <v>2060</v>
      </c>
      <c r="F896" t="s">
        <v>3202</v>
      </c>
      <c r="G896" s="211">
        <v>44643</v>
      </c>
      <c r="H896" s="193">
        <v>3073.572363273985</v>
      </c>
      <c r="J896">
        <v>12</v>
      </c>
      <c r="K896" s="193">
        <v>0</v>
      </c>
      <c r="L896" s="193">
        <v>70.099999999999994</v>
      </c>
      <c r="M896">
        <v>308</v>
      </c>
      <c r="N896" s="193">
        <v>701</v>
      </c>
      <c r="O896" s="269">
        <f t="shared" si="59"/>
        <v>3774.572363273985</v>
      </c>
      <c r="P896" s="242">
        <f t="shared" si="60"/>
        <v>4289.2867764477105</v>
      </c>
      <c r="Q896">
        <v>2060</v>
      </c>
      <c r="R896" s="190" t="s">
        <v>3469</v>
      </c>
    </row>
    <row r="897" spans="1:18" customFormat="1">
      <c r="A897" s="182" t="str">
        <f t="shared" si="61"/>
        <v>CARRETASAO ROQUE 2060</v>
      </c>
      <c r="B897" s="190" t="s">
        <v>122</v>
      </c>
      <c r="C897" s="197" t="str">
        <f t="shared" si="62"/>
        <v xml:space="preserve">2060SAO ROQUE 2ME2    </v>
      </c>
      <c r="D897" t="s">
        <v>2703</v>
      </c>
      <c r="E897" s="190">
        <v>2060</v>
      </c>
      <c r="F897" t="s">
        <v>836</v>
      </c>
      <c r="G897" s="211">
        <v>44643</v>
      </c>
      <c r="H897" s="193">
        <v>2864.9838237546251</v>
      </c>
      <c r="J897">
        <v>12</v>
      </c>
      <c r="K897" s="193">
        <v>556.55640000000005</v>
      </c>
      <c r="L897" s="193">
        <v>65.2</v>
      </c>
      <c r="M897">
        <v>289</v>
      </c>
      <c r="N897" s="193">
        <v>652</v>
      </c>
      <c r="O897" s="269">
        <f t="shared" si="59"/>
        <v>4073.540223754625</v>
      </c>
      <c r="P897" s="242">
        <f t="shared" si="60"/>
        <v>4629.0229815393468</v>
      </c>
      <c r="Q897">
        <v>2060</v>
      </c>
      <c r="R897" s="190" t="s">
        <v>3469</v>
      </c>
    </row>
    <row r="898" spans="1:18" customFormat="1">
      <c r="A898" s="182" t="str">
        <f t="shared" si="61"/>
        <v>CARRETATIETE     2060</v>
      </c>
      <c r="B898" s="190" t="s">
        <v>122</v>
      </c>
      <c r="C898" s="197" t="str">
        <f t="shared" si="62"/>
        <v xml:space="preserve">2060TIETE     2ME2    </v>
      </c>
      <c r="D898" t="s">
        <v>2703</v>
      </c>
      <c r="E898" s="190">
        <v>2060</v>
      </c>
      <c r="F898" t="s">
        <v>3349</v>
      </c>
      <c r="G898" s="211">
        <v>44643</v>
      </c>
      <c r="H898" s="193">
        <v>1854.4882323052805</v>
      </c>
      <c r="J898">
        <v>12</v>
      </c>
      <c r="K898" s="193">
        <v>556.55640000000005</v>
      </c>
      <c r="L898" s="193">
        <v>50.7</v>
      </c>
      <c r="M898">
        <v>223</v>
      </c>
      <c r="N898" s="193">
        <v>507</v>
      </c>
      <c r="O898" s="269">
        <f t="shared" si="59"/>
        <v>2918.0446323052802</v>
      </c>
      <c r="P898" s="242">
        <f t="shared" si="60"/>
        <v>3315.9598094378184</v>
      </c>
      <c r="Q898">
        <v>2060</v>
      </c>
      <c r="R898" s="190" t="s">
        <v>3599</v>
      </c>
    </row>
    <row r="899" spans="1:18" customFormat="1">
      <c r="A899" s="182" t="str">
        <f t="shared" si="61"/>
        <v>CARRETAVESPASIANO2060</v>
      </c>
      <c r="B899" s="190" t="s">
        <v>122</v>
      </c>
      <c r="C899" s="197" t="str">
        <f t="shared" si="62"/>
        <v xml:space="preserve">2060VESPASIANO2ME2    </v>
      </c>
      <c r="D899" t="s">
        <v>2703</v>
      </c>
      <c r="E899" s="190">
        <v>2060</v>
      </c>
      <c r="F899" t="s">
        <v>273</v>
      </c>
      <c r="G899" s="211">
        <v>44643</v>
      </c>
      <c r="H899" s="193">
        <v>6480.5185087568661</v>
      </c>
      <c r="J899">
        <v>12</v>
      </c>
      <c r="K899" s="193">
        <v>556.55640000000005</v>
      </c>
      <c r="L899" s="193">
        <v>78.5</v>
      </c>
      <c r="M899">
        <v>635</v>
      </c>
      <c r="N899" s="193">
        <v>785</v>
      </c>
      <c r="O899" s="269">
        <f t="shared" si="59"/>
        <v>7822.0749087568656</v>
      </c>
      <c r="P899" s="242">
        <f t="shared" si="60"/>
        <v>8888.7214872237109</v>
      </c>
      <c r="Q899">
        <v>2060</v>
      </c>
      <c r="R899" s="190" t="s">
        <v>3480</v>
      </c>
    </row>
    <row r="900" spans="1:18" customFormat="1">
      <c r="A900" s="182" t="str">
        <f t="shared" si="61"/>
        <v>CARRETAVINHEDO   2060</v>
      </c>
      <c r="B900" s="190" t="s">
        <v>122</v>
      </c>
      <c r="C900" s="197" t="str">
        <f t="shared" si="62"/>
        <v xml:space="preserve">2060VINHEDO   2ME2    </v>
      </c>
      <c r="D900" t="s">
        <v>2703</v>
      </c>
      <c r="E900" s="190">
        <v>2060</v>
      </c>
      <c r="F900" t="s">
        <v>3209</v>
      </c>
      <c r="G900" s="211">
        <v>44643</v>
      </c>
      <c r="H900" s="193">
        <v>1854.4882323052805</v>
      </c>
      <c r="J900">
        <v>12</v>
      </c>
      <c r="K900" s="193">
        <v>556.55640000000005</v>
      </c>
      <c r="L900" s="193">
        <v>59.5</v>
      </c>
      <c r="M900">
        <v>235</v>
      </c>
      <c r="N900" s="193">
        <v>595</v>
      </c>
      <c r="O900" s="269">
        <f t="shared" si="59"/>
        <v>3006.0446323052802</v>
      </c>
      <c r="P900" s="242">
        <f t="shared" si="60"/>
        <v>3415.9598094378184</v>
      </c>
      <c r="Q900">
        <v>2060</v>
      </c>
      <c r="R900" s="190" t="s">
        <v>3546</v>
      </c>
    </row>
    <row r="901" spans="1:18" customFormat="1">
      <c r="A901" s="182" t="str">
        <f t="shared" si="61"/>
        <v>BAÚ4 BARRAS  2064</v>
      </c>
      <c r="B901" t="s">
        <v>121</v>
      </c>
      <c r="C901" s="197" t="str">
        <f t="shared" si="62"/>
        <v xml:space="preserve">20644 BARRAS  8ME1    </v>
      </c>
      <c r="D901" t="s">
        <v>2786</v>
      </c>
      <c r="E901">
        <v>2064</v>
      </c>
      <c r="F901" t="s">
        <v>2790</v>
      </c>
      <c r="G901" s="211">
        <v>44643</v>
      </c>
      <c r="H901" s="193">
        <v>1513.942562</v>
      </c>
      <c r="J901">
        <v>12</v>
      </c>
      <c r="K901" s="193">
        <v>574.59</v>
      </c>
      <c r="L901" s="193">
        <v>10.229000000000001</v>
      </c>
      <c r="M901">
        <v>80</v>
      </c>
      <c r="N901" s="193">
        <v>61.374000000000009</v>
      </c>
      <c r="O901" s="269">
        <f t="shared" ref="O901:O964" si="63">N901+K901+H901+I901</f>
        <v>2149.9065620000001</v>
      </c>
      <c r="P901" s="242">
        <f t="shared" ref="P901:P964" si="64">O901/(1-J901/100)</f>
        <v>2443.0756386363637</v>
      </c>
      <c r="Q901">
        <v>2064</v>
      </c>
      <c r="R901" s="190" t="s">
        <v>3641</v>
      </c>
    </row>
    <row r="902" spans="1:18" customFormat="1">
      <c r="A902" s="182" t="str">
        <f t="shared" si="61"/>
        <v>BAÚANAPOLIS2064</v>
      </c>
      <c r="B902" s="190" t="s">
        <v>121</v>
      </c>
      <c r="C902" s="197" t="str">
        <f t="shared" si="62"/>
        <v xml:space="preserve">2064ANAPOLIS8ME1    </v>
      </c>
      <c r="D902" t="s">
        <v>2786</v>
      </c>
      <c r="E902" s="190">
        <v>2064</v>
      </c>
      <c r="F902" t="s">
        <v>45</v>
      </c>
      <c r="G902" s="211">
        <v>44643</v>
      </c>
      <c r="H902" s="193">
        <v>7509.2510460000003</v>
      </c>
      <c r="J902">
        <v>12</v>
      </c>
      <c r="K902" s="193">
        <v>0</v>
      </c>
      <c r="L902" s="193">
        <v>113.8228</v>
      </c>
      <c r="M902">
        <v>959</v>
      </c>
      <c r="N902" s="193">
        <v>682.93679999999995</v>
      </c>
      <c r="O902" s="269">
        <f t="shared" si="63"/>
        <v>8192.1878460000007</v>
      </c>
      <c r="P902" s="242">
        <f t="shared" si="64"/>
        <v>9309.3043704545471</v>
      </c>
      <c r="Q902">
        <v>2064</v>
      </c>
      <c r="R902" s="190" t="s">
        <v>3445</v>
      </c>
    </row>
    <row r="903" spans="1:18" customFormat="1">
      <c r="A903" s="182" t="str">
        <f t="shared" si="61"/>
        <v>BAÚA.NOGUEIRA2064</v>
      </c>
      <c r="B903" s="190" t="s">
        <v>121</v>
      </c>
      <c r="C903" s="197" t="str">
        <f t="shared" si="62"/>
        <v xml:space="preserve">2064A.NOGUEIRA8ME1    </v>
      </c>
      <c r="D903" t="s">
        <v>2786</v>
      </c>
      <c r="E903" s="190">
        <v>2064</v>
      </c>
      <c r="F903" t="s">
        <v>464</v>
      </c>
      <c r="G903" s="211">
        <v>44643</v>
      </c>
      <c r="H903" s="193">
        <v>1266.6316300000001</v>
      </c>
      <c r="J903">
        <v>12</v>
      </c>
      <c r="K903" s="193">
        <v>609.06540000000007</v>
      </c>
      <c r="L903" s="193">
        <v>20.606400000000001</v>
      </c>
      <c r="M903">
        <v>79</v>
      </c>
      <c r="N903" s="193">
        <v>123.6384</v>
      </c>
      <c r="O903" s="269">
        <f t="shared" si="63"/>
        <v>1999.3354300000001</v>
      </c>
      <c r="P903" s="242">
        <f t="shared" si="64"/>
        <v>2271.9720795454546</v>
      </c>
      <c r="Q903">
        <v>2064</v>
      </c>
      <c r="R903" s="190" t="s">
        <v>3408</v>
      </c>
    </row>
    <row r="904" spans="1:18" customFormat="1">
      <c r="A904" s="182" t="str">
        <f t="shared" si="61"/>
        <v>BAÚARACARIGU.2064</v>
      </c>
      <c r="B904" s="190" t="s">
        <v>121</v>
      </c>
      <c r="C904" s="197" t="str">
        <f t="shared" si="62"/>
        <v xml:space="preserve">2064ARACARIGU.8ME1    </v>
      </c>
      <c r="D904" t="s">
        <v>2786</v>
      </c>
      <c r="E904" s="190">
        <v>2064</v>
      </c>
      <c r="F904" t="s">
        <v>139</v>
      </c>
      <c r="G904" s="211">
        <v>44643</v>
      </c>
      <c r="H904" s="193">
        <v>1266.6316300000001</v>
      </c>
      <c r="J904">
        <v>12</v>
      </c>
      <c r="K904" s="193">
        <v>574.59</v>
      </c>
      <c r="L904" s="193">
        <v>23.341200000000001</v>
      </c>
      <c r="M904">
        <v>88</v>
      </c>
      <c r="N904" s="193">
        <v>140.0472</v>
      </c>
      <c r="O904" s="269">
        <f t="shared" si="63"/>
        <v>1981.26883</v>
      </c>
      <c r="P904" s="242">
        <f t="shared" si="64"/>
        <v>2251.4418522727274</v>
      </c>
      <c r="Q904">
        <v>2064</v>
      </c>
      <c r="R904" s="190" t="s">
        <v>3638</v>
      </c>
    </row>
    <row r="905" spans="1:18" customFormat="1">
      <c r="A905" s="182" t="str">
        <f t="shared" si="61"/>
        <v>BAÚARARAQUARA2064</v>
      </c>
      <c r="B905" s="190" t="s">
        <v>121</v>
      </c>
      <c r="C905" s="197" t="str">
        <f t="shared" si="62"/>
        <v xml:space="preserve">2064ARARAQUARA8ME1    </v>
      </c>
      <c r="D905" t="s">
        <v>2786</v>
      </c>
      <c r="E905" s="190">
        <v>2064</v>
      </c>
      <c r="F905" t="s">
        <v>8</v>
      </c>
      <c r="G905" s="211">
        <v>44643</v>
      </c>
      <c r="H905" s="193">
        <v>2367.1409079999999</v>
      </c>
      <c r="J905">
        <v>12</v>
      </c>
      <c r="K905" s="193">
        <v>0</v>
      </c>
      <c r="L905" s="193">
        <v>44.191400000000002</v>
      </c>
      <c r="M905">
        <v>210</v>
      </c>
      <c r="N905" s="193">
        <v>265.14840000000004</v>
      </c>
      <c r="O905" s="269">
        <f t="shared" si="63"/>
        <v>2632.2893079999999</v>
      </c>
      <c r="P905" s="242">
        <f t="shared" si="64"/>
        <v>2991.23785</v>
      </c>
      <c r="Q905">
        <v>2064</v>
      </c>
      <c r="R905" s="190" t="s">
        <v>3630</v>
      </c>
    </row>
    <row r="906" spans="1:18" customFormat="1">
      <c r="A906" s="182" t="str">
        <f t="shared" si="61"/>
        <v>BAÚARARAS    2064</v>
      </c>
      <c r="B906" s="190" t="s">
        <v>121</v>
      </c>
      <c r="C906" s="197" t="str">
        <f t="shared" si="62"/>
        <v xml:space="preserve">2064ARARAS    8ME1    </v>
      </c>
      <c r="D906" t="s">
        <v>2786</v>
      </c>
      <c r="E906" s="190">
        <v>2064</v>
      </c>
      <c r="F906" t="s">
        <v>3151</v>
      </c>
      <c r="G906" s="211">
        <v>44643</v>
      </c>
      <c r="H906" s="193">
        <v>1604.776294</v>
      </c>
      <c r="J906">
        <v>12</v>
      </c>
      <c r="K906" s="193">
        <v>687.32520000000011</v>
      </c>
      <c r="L906" s="193">
        <v>29.42</v>
      </c>
      <c r="M906">
        <v>104</v>
      </c>
      <c r="N906" s="193">
        <v>176.52</v>
      </c>
      <c r="O906" s="269">
        <f t="shared" si="63"/>
        <v>2468.621494</v>
      </c>
      <c r="P906" s="242">
        <f t="shared" si="64"/>
        <v>2805.2516977272726</v>
      </c>
      <c r="Q906">
        <v>2064</v>
      </c>
      <c r="R906" s="190" t="s">
        <v>3402</v>
      </c>
    </row>
    <row r="907" spans="1:18" customFormat="1">
      <c r="A907" s="182" t="str">
        <f t="shared" si="61"/>
        <v>BAÚARAUCARIA 2064</v>
      </c>
      <c r="B907" s="190" t="s">
        <v>121</v>
      </c>
      <c r="C907" s="197" t="str">
        <f t="shared" si="62"/>
        <v xml:space="preserve">2064ARAUCARIA 8ME1    </v>
      </c>
      <c r="D907" t="s">
        <v>2786</v>
      </c>
      <c r="E907" s="190">
        <v>2064</v>
      </c>
      <c r="F907" t="s">
        <v>3241</v>
      </c>
      <c r="G907" s="211">
        <v>44643</v>
      </c>
      <c r="H907" s="193">
        <v>4133.6530620000003</v>
      </c>
      <c r="J907">
        <v>12</v>
      </c>
      <c r="K907" s="193">
        <v>0</v>
      </c>
      <c r="L907" s="193">
        <v>88.13900000000001</v>
      </c>
      <c r="M907">
        <v>452</v>
      </c>
      <c r="N907" s="193">
        <v>528.83400000000006</v>
      </c>
      <c r="O907" s="269">
        <f t="shared" si="63"/>
        <v>4662.4870620000002</v>
      </c>
      <c r="P907" s="242">
        <f t="shared" si="64"/>
        <v>5298.2807522727271</v>
      </c>
      <c r="Q907">
        <v>2064</v>
      </c>
      <c r="R907" s="190" t="s">
        <v>3514</v>
      </c>
    </row>
    <row r="908" spans="1:18" customFormat="1">
      <c r="A908" s="182" t="str">
        <f t="shared" si="61"/>
        <v>BAÚARUJA2064</v>
      </c>
      <c r="B908" s="190" t="s">
        <v>121</v>
      </c>
      <c r="C908" s="197" t="str">
        <f t="shared" si="62"/>
        <v xml:space="preserve">2064ARUJA8ME1    </v>
      </c>
      <c r="D908" t="s">
        <v>2786</v>
      </c>
      <c r="E908" s="190">
        <v>2064</v>
      </c>
      <c r="F908" t="s">
        <v>68</v>
      </c>
      <c r="G908" s="211">
        <v>44643</v>
      </c>
      <c r="H908" s="193">
        <v>2367.1409079999999</v>
      </c>
      <c r="J908">
        <v>12</v>
      </c>
      <c r="K908" s="193">
        <v>443.83600000000001</v>
      </c>
      <c r="L908" s="193">
        <v>20.002200000000002</v>
      </c>
      <c r="M908">
        <v>205</v>
      </c>
      <c r="N908" s="193">
        <v>120.01320000000001</v>
      </c>
      <c r="O908" s="269">
        <f t="shared" si="63"/>
        <v>2930.990108</v>
      </c>
      <c r="P908" s="242">
        <f t="shared" si="64"/>
        <v>3330.6705772727273</v>
      </c>
      <c r="Q908">
        <v>2064</v>
      </c>
      <c r="R908" s="190" t="s">
        <v>3493</v>
      </c>
    </row>
    <row r="909" spans="1:18" customFormat="1">
      <c r="A909" s="182" t="str">
        <f t="shared" si="61"/>
        <v>BAÚBARUERI   2064</v>
      </c>
      <c r="B909" s="190" t="s">
        <v>121</v>
      </c>
      <c r="C909" s="197" t="str">
        <f t="shared" si="62"/>
        <v xml:space="preserve">2064BARUERI   8ME1    </v>
      </c>
      <c r="D909" t="s">
        <v>2786</v>
      </c>
      <c r="E909" s="190">
        <v>2064</v>
      </c>
      <c r="F909" t="s">
        <v>3152</v>
      </c>
      <c r="G909" s="211">
        <v>44643</v>
      </c>
      <c r="H909" s="193">
        <v>1266.6316300000001</v>
      </c>
      <c r="J909">
        <v>12</v>
      </c>
      <c r="K909" s="193">
        <v>427.03700000000003</v>
      </c>
      <c r="L909" s="193">
        <v>13.334800000000001</v>
      </c>
      <c r="M909">
        <v>67</v>
      </c>
      <c r="N909" s="193">
        <v>80.008800000000008</v>
      </c>
      <c r="O909" s="269">
        <f t="shared" si="63"/>
        <v>1773.6774300000002</v>
      </c>
      <c r="P909" s="242">
        <f t="shared" si="64"/>
        <v>2015.5425340909094</v>
      </c>
      <c r="Q909">
        <v>2064</v>
      </c>
      <c r="R909" s="190" t="s">
        <v>3403</v>
      </c>
    </row>
    <row r="910" spans="1:18" customFormat="1">
      <c r="A910" s="182" t="str">
        <f t="shared" si="61"/>
        <v>BAÚBELFORD ROXO2064</v>
      </c>
      <c r="B910" s="190" t="s">
        <v>121</v>
      </c>
      <c r="C910" s="197" t="str">
        <f t="shared" si="62"/>
        <v xml:space="preserve">2064BELFORD ROXO8ME1    </v>
      </c>
      <c r="D910" t="s">
        <v>2786</v>
      </c>
      <c r="E910" s="190">
        <v>2064</v>
      </c>
      <c r="F910" t="s">
        <v>2782</v>
      </c>
      <c r="G910" s="211">
        <v>44643</v>
      </c>
      <c r="H910" s="193">
        <v>4133.6530620000003</v>
      </c>
      <c r="J910">
        <v>12</v>
      </c>
      <c r="K910" s="193">
        <v>0</v>
      </c>
      <c r="L910" s="193">
        <v>88.13900000000001</v>
      </c>
      <c r="M910">
        <v>452</v>
      </c>
      <c r="N910" s="193">
        <v>528.83400000000006</v>
      </c>
      <c r="O910" s="269">
        <f t="shared" si="63"/>
        <v>4662.4870620000002</v>
      </c>
      <c r="P910" s="242">
        <f t="shared" si="64"/>
        <v>5298.2807522727271</v>
      </c>
      <c r="Q910">
        <v>2064</v>
      </c>
      <c r="R910" s="190" t="s">
        <v>3622</v>
      </c>
    </row>
    <row r="911" spans="1:18" customFormat="1">
      <c r="A911" s="182" t="str">
        <f t="shared" si="61"/>
        <v>BAÚBJPERDOES 2064</v>
      </c>
      <c r="B911" s="190" t="s">
        <v>121</v>
      </c>
      <c r="C911" s="197" t="str">
        <f t="shared" si="62"/>
        <v xml:space="preserve">2064BJPERDOES 8ME1    </v>
      </c>
      <c r="D911" t="s">
        <v>2786</v>
      </c>
      <c r="E911" s="190">
        <v>2064</v>
      </c>
      <c r="F911" t="s">
        <v>3301</v>
      </c>
      <c r="G911" s="211">
        <v>44643</v>
      </c>
      <c r="H911" s="193">
        <v>1266.6316300000001</v>
      </c>
      <c r="J911">
        <v>12</v>
      </c>
      <c r="K911" s="193">
        <v>558.02639999999997</v>
      </c>
      <c r="L911" s="193">
        <v>10.833200000000001</v>
      </c>
      <c r="M911">
        <v>64</v>
      </c>
      <c r="N911" s="193">
        <v>64.999200000000002</v>
      </c>
      <c r="O911" s="269">
        <f t="shared" si="63"/>
        <v>1889.65723</v>
      </c>
      <c r="P911" s="242">
        <f t="shared" si="64"/>
        <v>2147.3377613636362</v>
      </c>
      <c r="Q911">
        <v>2064</v>
      </c>
      <c r="R911" s="190" t="s">
        <v>3607</v>
      </c>
    </row>
    <row r="912" spans="1:18" customFormat="1">
      <c r="A912" s="182" t="str">
        <f t="shared" si="61"/>
        <v>BAÚCAÇAPAVA2064</v>
      </c>
      <c r="B912" s="190" t="s">
        <v>121</v>
      </c>
      <c r="C912" s="197" t="str">
        <f t="shared" si="62"/>
        <v xml:space="preserve">2064CAÇAPAVA8ME1    </v>
      </c>
      <c r="D912" t="s">
        <v>2786</v>
      </c>
      <c r="E912" s="190">
        <v>2064</v>
      </c>
      <c r="F912" t="s">
        <v>3360</v>
      </c>
      <c r="G912" s="211">
        <v>44643</v>
      </c>
      <c r="H912" s="193">
        <v>1929.902568</v>
      </c>
      <c r="J912">
        <v>12</v>
      </c>
      <c r="K912" s="193">
        <v>688.34169999999995</v>
      </c>
      <c r="L912" s="193">
        <v>35.616000000000007</v>
      </c>
      <c r="M912">
        <v>165</v>
      </c>
      <c r="N912" s="193">
        <v>213.69600000000003</v>
      </c>
      <c r="O912" s="269">
        <f t="shared" si="63"/>
        <v>2831.9402679999998</v>
      </c>
      <c r="P912" s="242">
        <f t="shared" si="64"/>
        <v>3218.1139409090906</v>
      </c>
      <c r="Q912">
        <v>2064</v>
      </c>
      <c r="R912" s="190" t="s">
        <v>3410</v>
      </c>
    </row>
    <row r="913" spans="1:18" customFormat="1">
      <c r="A913" s="182" t="str">
        <f t="shared" si="61"/>
        <v>BAÚCAJAMAR   2064</v>
      </c>
      <c r="B913" s="190" t="s">
        <v>121</v>
      </c>
      <c r="C913" s="197" t="str">
        <f t="shared" si="62"/>
        <v xml:space="preserve">2064CAJAMAR   8ME1    </v>
      </c>
      <c r="D913" t="s">
        <v>2786</v>
      </c>
      <c r="E913" s="190">
        <v>2064</v>
      </c>
      <c r="F913" t="s">
        <v>3156</v>
      </c>
      <c r="G913" s="211">
        <v>44643</v>
      </c>
      <c r="H913" s="193">
        <v>1023.348062</v>
      </c>
      <c r="J913">
        <v>12</v>
      </c>
      <c r="K913" s="193">
        <v>432.13020000000006</v>
      </c>
      <c r="L913" s="193">
        <v>0</v>
      </c>
      <c r="M913">
        <v>41</v>
      </c>
      <c r="N913" s="193">
        <v>0</v>
      </c>
      <c r="O913" s="269">
        <f t="shared" si="63"/>
        <v>1455.4782620000001</v>
      </c>
      <c r="P913" s="242">
        <f t="shared" si="64"/>
        <v>1653.9525704545456</v>
      </c>
      <c r="Q913">
        <v>2064</v>
      </c>
      <c r="R913" s="190" t="s">
        <v>3405</v>
      </c>
    </row>
    <row r="914" spans="1:18" customFormat="1">
      <c r="A914" s="182" t="str">
        <f t="shared" si="61"/>
        <v>BAÚCAMACARI  2064</v>
      </c>
      <c r="B914" s="190" t="s">
        <v>121</v>
      </c>
      <c r="C914" s="197" t="str">
        <f t="shared" si="62"/>
        <v xml:space="preserve">2064CAMACARI  8ME1    </v>
      </c>
      <c r="D914" t="s">
        <v>2786</v>
      </c>
      <c r="E914" s="190">
        <v>2064</v>
      </c>
      <c r="F914" t="s">
        <v>3245</v>
      </c>
      <c r="G914" s="211">
        <v>44643</v>
      </c>
      <c r="H914" s="193">
        <v>16212.7053</v>
      </c>
      <c r="J914">
        <v>7</v>
      </c>
      <c r="K914" s="193">
        <v>642</v>
      </c>
      <c r="L914" s="193">
        <v>54.187199999999997</v>
      </c>
      <c r="M914">
        <v>2000</v>
      </c>
      <c r="N914" s="193">
        <v>325.1232</v>
      </c>
      <c r="O914" s="269">
        <f t="shared" si="63"/>
        <v>17179.8285</v>
      </c>
      <c r="P914" s="242">
        <f t="shared" si="64"/>
        <v>18472.933870967743</v>
      </c>
      <c r="Q914">
        <v>2064</v>
      </c>
      <c r="R914" s="190" t="s">
        <v>3554</v>
      </c>
    </row>
    <row r="915" spans="1:18" customFormat="1">
      <c r="A915" s="182" t="str">
        <f t="shared" si="61"/>
        <v>BAÚCAMBE     2064</v>
      </c>
      <c r="B915" s="190" t="s">
        <v>121</v>
      </c>
      <c r="C915" s="197" t="str">
        <f t="shared" si="62"/>
        <v xml:space="preserve">2064CAMBE     8ME1    </v>
      </c>
      <c r="D915" t="s">
        <v>2786</v>
      </c>
      <c r="E915" s="190">
        <v>2064</v>
      </c>
      <c r="F915" t="s">
        <v>3157</v>
      </c>
      <c r="G915" s="211">
        <v>44643</v>
      </c>
      <c r="H915" s="193">
        <v>4860.784654</v>
      </c>
      <c r="J915">
        <v>12</v>
      </c>
      <c r="K915" s="193">
        <v>0</v>
      </c>
      <c r="L915" s="193">
        <v>139.23099999999999</v>
      </c>
      <c r="M915">
        <v>556</v>
      </c>
      <c r="N915" s="193">
        <v>835.38599999999997</v>
      </c>
      <c r="O915" s="269">
        <f t="shared" si="63"/>
        <v>5696.1706539999996</v>
      </c>
      <c r="P915" s="242">
        <f t="shared" si="64"/>
        <v>6472.9211977272726</v>
      </c>
      <c r="Q915">
        <v>2064</v>
      </c>
      <c r="R915" s="190" t="s">
        <v>3406</v>
      </c>
    </row>
    <row r="916" spans="1:18" customFormat="1">
      <c r="A916" s="182" t="str">
        <f t="shared" si="61"/>
        <v>BAÚCAMPINAS  2064</v>
      </c>
      <c r="B916" s="190" t="s">
        <v>121</v>
      </c>
      <c r="C916" s="197" t="str">
        <f t="shared" si="62"/>
        <v xml:space="preserve">2064CAMPINAS  8ME1    </v>
      </c>
      <c r="D916" t="s">
        <v>2786</v>
      </c>
      <c r="E916" s="190">
        <v>2064</v>
      </c>
      <c r="F916" t="s">
        <v>3159</v>
      </c>
      <c r="G916" s="211">
        <v>44643</v>
      </c>
      <c r="H916" s="193">
        <v>1023.348062</v>
      </c>
      <c r="J916">
        <v>12</v>
      </c>
      <c r="K916" s="193">
        <v>432.13020000000006</v>
      </c>
      <c r="L916" s="193">
        <v>10.833200000000001</v>
      </c>
      <c r="M916">
        <v>27</v>
      </c>
      <c r="N916" s="193">
        <v>64.999200000000002</v>
      </c>
      <c r="O916" s="269">
        <f t="shared" si="63"/>
        <v>1520.4774620000001</v>
      </c>
      <c r="P916" s="242">
        <f t="shared" si="64"/>
        <v>1727.8152977272728</v>
      </c>
      <c r="Q916">
        <v>2064</v>
      </c>
      <c r="R916" s="190" t="s">
        <v>3412</v>
      </c>
    </row>
    <row r="917" spans="1:18" customFormat="1">
      <c r="A917" s="182" t="str">
        <f t="shared" si="61"/>
        <v>BAÚCATANDUVA 2064</v>
      </c>
      <c r="B917" s="190" t="s">
        <v>121</v>
      </c>
      <c r="C917" s="197" t="str">
        <f t="shared" si="62"/>
        <v xml:space="preserve">2064CATANDUVA 8ME1    </v>
      </c>
      <c r="D917" t="s">
        <v>2786</v>
      </c>
      <c r="E917" s="190">
        <v>2064</v>
      </c>
      <c r="F917" t="s">
        <v>3160</v>
      </c>
      <c r="G917" s="211">
        <v>44643</v>
      </c>
      <c r="H917" s="193">
        <v>3057.2310120000002</v>
      </c>
      <c r="J917">
        <v>12</v>
      </c>
      <c r="K917" s="193">
        <v>0</v>
      </c>
      <c r="L917" s="193">
        <v>76.468400000000003</v>
      </c>
      <c r="M917">
        <v>320</v>
      </c>
      <c r="N917" s="193">
        <v>458.81040000000002</v>
      </c>
      <c r="O917" s="269">
        <f t="shared" si="63"/>
        <v>3516.041412</v>
      </c>
      <c r="P917" s="242">
        <f t="shared" si="64"/>
        <v>3995.5016045454545</v>
      </c>
      <c r="Q917">
        <v>2064</v>
      </c>
      <c r="R917" s="190" t="s">
        <v>3413</v>
      </c>
    </row>
    <row r="918" spans="1:18" customFormat="1">
      <c r="A918" s="182" t="str">
        <f t="shared" si="61"/>
        <v>BAÚCERQUILHO 2064</v>
      </c>
      <c r="B918" s="190" t="s">
        <v>121</v>
      </c>
      <c r="C918" s="197" t="str">
        <f t="shared" si="62"/>
        <v xml:space="preserve">2064CERQUILHO 8ME1    </v>
      </c>
      <c r="D918" t="s">
        <v>2786</v>
      </c>
      <c r="E918" s="190">
        <v>2064</v>
      </c>
      <c r="F918" t="s">
        <v>3165</v>
      </c>
      <c r="G918" s="211">
        <v>44643</v>
      </c>
      <c r="H918" s="193">
        <v>1604.776294</v>
      </c>
      <c r="J918">
        <v>12</v>
      </c>
      <c r="K918" s="193">
        <v>724.75380000000007</v>
      </c>
      <c r="L918" s="193">
        <v>31.0898</v>
      </c>
      <c r="M918">
        <v>120</v>
      </c>
      <c r="N918" s="193">
        <v>186.53880000000001</v>
      </c>
      <c r="O918" s="269">
        <f t="shared" si="63"/>
        <v>2516.068894</v>
      </c>
      <c r="P918" s="242">
        <f t="shared" si="64"/>
        <v>2859.1691977272726</v>
      </c>
      <c r="Q918">
        <v>2064</v>
      </c>
      <c r="R918" s="190" t="s">
        <v>3416</v>
      </c>
    </row>
    <row r="919" spans="1:18" customFormat="1">
      <c r="A919" s="182" t="str">
        <f t="shared" si="61"/>
        <v>BAÚCOLINA2064</v>
      </c>
      <c r="B919" s="190" t="s">
        <v>121</v>
      </c>
      <c r="C919" s="197" t="str">
        <f t="shared" si="62"/>
        <v xml:space="preserve">2064COLINA8ME1    </v>
      </c>
      <c r="D919" t="s">
        <v>2786</v>
      </c>
      <c r="E919" s="190">
        <v>2064</v>
      </c>
      <c r="F919" t="s">
        <v>22</v>
      </c>
      <c r="G919" s="211">
        <v>44643</v>
      </c>
      <c r="H919" s="193">
        <v>3376.9960179999998</v>
      </c>
      <c r="J919">
        <v>12</v>
      </c>
      <c r="K919" s="193">
        <v>0</v>
      </c>
      <c r="L919" s="193">
        <v>81.344399999999993</v>
      </c>
      <c r="M919">
        <v>359</v>
      </c>
      <c r="N919" s="193">
        <v>488.06639999999993</v>
      </c>
      <c r="O919" s="269">
        <f t="shared" si="63"/>
        <v>3865.0624179999995</v>
      </c>
      <c r="P919" s="242">
        <f t="shared" si="64"/>
        <v>4392.1163840909085</v>
      </c>
      <c r="Q919">
        <v>2064</v>
      </c>
      <c r="R919" s="190" t="s">
        <v>3417</v>
      </c>
    </row>
    <row r="920" spans="1:18" customFormat="1">
      <c r="A920" s="182" t="str">
        <f t="shared" si="61"/>
        <v>BAÚCONCHAL   2064</v>
      </c>
      <c r="B920" s="190" t="s">
        <v>121</v>
      </c>
      <c r="C920" s="197" t="str">
        <f t="shared" si="62"/>
        <v xml:space="preserve">2064CONCHAL   8ME1    </v>
      </c>
      <c r="D920" t="s">
        <v>2786</v>
      </c>
      <c r="E920" s="190">
        <v>2064</v>
      </c>
      <c r="F920" t="s">
        <v>3361</v>
      </c>
      <c r="G920" s="211">
        <v>44643</v>
      </c>
      <c r="H920" s="193">
        <v>1604.776294</v>
      </c>
      <c r="J920">
        <v>12</v>
      </c>
      <c r="K920" s="193">
        <v>0</v>
      </c>
      <c r="L920" s="193">
        <v>26.64</v>
      </c>
      <c r="M920">
        <v>105</v>
      </c>
      <c r="N920" s="193">
        <v>159.84</v>
      </c>
      <c r="O920" s="269">
        <f t="shared" si="63"/>
        <v>1764.6162939999999</v>
      </c>
      <c r="P920" s="242">
        <f t="shared" si="64"/>
        <v>2005.2457886363636</v>
      </c>
      <c r="Q920">
        <v>2064</v>
      </c>
      <c r="R920" s="190" t="s">
        <v>3603</v>
      </c>
    </row>
    <row r="921" spans="1:18" customFormat="1">
      <c r="A921" s="182" t="str">
        <f t="shared" si="61"/>
        <v>BAÚCORDEIROPO2064</v>
      </c>
      <c r="B921" s="190" t="s">
        <v>121</v>
      </c>
      <c r="C921" s="197" t="str">
        <f t="shared" si="62"/>
        <v xml:space="preserve">2064CORDEIROPO8ME1    </v>
      </c>
      <c r="D921" t="s">
        <v>2786</v>
      </c>
      <c r="E921" s="190">
        <v>2064</v>
      </c>
      <c r="F921" t="s">
        <v>978</v>
      </c>
      <c r="G921" s="211">
        <v>44643</v>
      </c>
      <c r="H921" s="193">
        <v>1266.6316300000001</v>
      </c>
      <c r="J921">
        <v>12</v>
      </c>
      <c r="K921" s="193">
        <v>653.29919999999993</v>
      </c>
      <c r="L921" s="193">
        <v>27.750800000000002</v>
      </c>
      <c r="M921">
        <v>93</v>
      </c>
      <c r="N921" s="193">
        <v>166.50480000000002</v>
      </c>
      <c r="O921" s="269">
        <f t="shared" si="63"/>
        <v>2086.4356299999999</v>
      </c>
      <c r="P921" s="242">
        <f t="shared" si="64"/>
        <v>2370.9495795454545</v>
      </c>
      <c r="Q921">
        <v>2064</v>
      </c>
      <c r="R921" s="190" t="s">
        <v>3510</v>
      </c>
    </row>
    <row r="922" spans="1:18" customFormat="1">
      <c r="A922" s="182" t="str">
        <f t="shared" si="61"/>
        <v>BAÚCOTIA     2064</v>
      </c>
      <c r="B922" s="190" t="s">
        <v>121</v>
      </c>
      <c r="C922" s="197" t="str">
        <f t="shared" si="62"/>
        <v xml:space="preserve">2064COTIA     8ME1    </v>
      </c>
      <c r="D922" t="s">
        <v>2786</v>
      </c>
      <c r="E922" s="190">
        <v>2064</v>
      </c>
      <c r="F922" t="s">
        <v>3167</v>
      </c>
      <c r="G922" s="211">
        <v>44643</v>
      </c>
      <c r="H922" s="193">
        <v>1266.6316300000001</v>
      </c>
      <c r="J922">
        <v>12</v>
      </c>
      <c r="K922" s="193">
        <v>427.03700000000003</v>
      </c>
      <c r="L922" s="193">
        <v>13.334800000000001</v>
      </c>
      <c r="M922">
        <v>82</v>
      </c>
      <c r="N922" s="193">
        <v>80.008800000000008</v>
      </c>
      <c r="O922" s="269">
        <f t="shared" si="63"/>
        <v>1773.6774300000002</v>
      </c>
      <c r="P922" s="242">
        <f t="shared" si="64"/>
        <v>2015.5425340909094</v>
      </c>
      <c r="Q922">
        <v>2064</v>
      </c>
      <c r="R922" s="190" t="s">
        <v>3419</v>
      </c>
    </row>
    <row r="923" spans="1:18" customFormat="1">
      <c r="A923" s="182" t="str">
        <f t="shared" si="61"/>
        <v>BAÚCRAVINHOS 2064</v>
      </c>
      <c r="B923" s="190" t="s">
        <v>121</v>
      </c>
      <c r="C923" s="197" t="str">
        <f t="shared" si="62"/>
        <v xml:space="preserve">2064CRAVINHOS 8ME1    </v>
      </c>
      <c r="D923" t="s">
        <v>2786</v>
      </c>
      <c r="E923" s="190">
        <v>2064</v>
      </c>
      <c r="F923" t="s">
        <v>3168</v>
      </c>
      <c r="G923" s="211">
        <v>44643</v>
      </c>
      <c r="H923" s="193">
        <v>2367.1409079999999</v>
      </c>
      <c r="J923">
        <v>12</v>
      </c>
      <c r="K923" s="193">
        <v>957.83190000000002</v>
      </c>
      <c r="L923" s="193">
        <v>63.239600000000003</v>
      </c>
      <c r="M923">
        <v>225</v>
      </c>
      <c r="N923" s="193">
        <v>379.43760000000003</v>
      </c>
      <c r="O923" s="269">
        <f t="shared" si="63"/>
        <v>3704.4104079999997</v>
      </c>
      <c r="P923" s="242">
        <f t="shared" si="64"/>
        <v>4209.5572818181818</v>
      </c>
      <c r="Q923">
        <v>2064</v>
      </c>
      <c r="R923" s="190" t="s">
        <v>3420</v>
      </c>
    </row>
    <row r="924" spans="1:18" customFormat="1">
      <c r="A924" s="182" t="str">
        <f t="shared" si="61"/>
        <v>BAÚCUBATAO2064</v>
      </c>
      <c r="B924" s="190" t="s">
        <v>121</v>
      </c>
      <c r="C924" s="197" t="str">
        <f t="shared" si="62"/>
        <v xml:space="preserve">2064CUBATAO8ME1    </v>
      </c>
      <c r="D924" t="s">
        <v>2786</v>
      </c>
      <c r="E924" s="190">
        <v>2064</v>
      </c>
      <c r="F924" t="s">
        <v>61</v>
      </c>
      <c r="G924" s="211">
        <v>44643</v>
      </c>
      <c r="H924" s="193">
        <v>1929.902568</v>
      </c>
      <c r="J924">
        <v>12</v>
      </c>
      <c r="K924" s="193">
        <v>680.5200000000001</v>
      </c>
      <c r="L924" s="193">
        <v>48.59040000000001</v>
      </c>
      <c r="M924">
        <v>178</v>
      </c>
      <c r="N924" s="193">
        <v>291.54240000000004</v>
      </c>
      <c r="O924" s="269">
        <f t="shared" si="63"/>
        <v>2901.9649680000002</v>
      </c>
      <c r="P924" s="242">
        <f t="shared" si="64"/>
        <v>3297.6874636363641</v>
      </c>
      <c r="Q924">
        <v>2064</v>
      </c>
      <c r="R924" s="190" t="s">
        <v>3642</v>
      </c>
    </row>
    <row r="925" spans="1:18" customFormat="1">
      <c r="A925" s="182" t="str">
        <f t="shared" si="61"/>
        <v>BAÚCURITIBA  2064</v>
      </c>
      <c r="B925" s="190" t="s">
        <v>121</v>
      </c>
      <c r="C925" s="197" t="str">
        <f t="shared" si="62"/>
        <v xml:space="preserve">2064CURITIBA  8ME1    </v>
      </c>
      <c r="D925" t="s">
        <v>2786</v>
      </c>
      <c r="E925" s="190">
        <v>2064</v>
      </c>
      <c r="F925" t="s">
        <v>3169</v>
      </c>
      <c r="G925" s="211">
        <v>44643</v>
      </c>
      <c r="H925" s="193">
        <v>4133.6530620000003</v>
      </c>
      <c r="J925">
        <v>12</v>
      </c>
      <c r="K925" s="193">
        <v>0</v>
      </c>
      <c r="L925" s="193">
        <v>35.488799999999998</v>
      </c>
      <c r="M925">
        <v>454</v>
      </c>
      <c r="N925" s="193">
        <v>212.93279999999999</v>
      </c>
      <c r="O925" s="269">
        <f t="shared" si="63"/>
        <v>4346.5858619999999</v>
      </c>
      <c r="P925" s="242">
        <f t="shared" si="64"/>
        <v>4939.3021159090904</v>
      </c>
      <c r="Q925">
        <v>2064</v>
      </c>
      <c r="R925" s="190" t="s">
        <v>3421</v>
      </c>
    </row>
    <row r="926" spans="1:18" customFormat="1">
      <c r="A926" s="182" t="str">
        <f t="shared" si="61"/>
        <v>BAÚDIADEMA   2064</v>
      </c>
      <c r="B926" s="190" t="s">
        <v>121</v>
      </c>
      <c r="C926" s="197" t="str">
        <f t="shared" si="62"/>
        <v xml:space="preserve">2064DIADEMA   8ME1    </v>
      </c>
      <c r="D926" t="s">
        <v>2786</v>
      </c>
      <c r="E926" s="190">
        <v>2064</v>
      </c>
      <c r="F926" t="s">
        <v>3170</v>
      </c>
      <c r="G926" s="211">
        <v>44643</v>
      </c>
      <c r="H926" s="193">
        <v>1604.776294</v>
      </c>
      <c r="J926">
        <v>12</v>
      </c>
      <c r="K926" s="193">
        <v>427.03700000000003</v>
      </c>
      <c r="L926" s="193">
        <v>26.203199999999999</v>
      </c>
      <c r="M926">
        <v>128</v>
      </c>
      <c r="N926" s="193">
        <v>157.2192</v>
      </c>
      <c r="O926" s="269">
        <f t="shared" si="63"/>
        <v>2189.032494</v>
      </c>
      <c r="P926" s="242">
        <f t="shared" si="64"/>
        <v>2487.5369249999999</v>
      </c>
      <c r="Q926">
        <v>2064</v>
      </c>
      <c r="R926" s="190" t="s">
        <v>3422</v>
      </c>
    </row>
    <row r="927" spans="1:18" customFormat="1">
      <c r="A927" s="182" t="str">
        <f t="shared" si="61"/>
        <v>BAÚDUARTINA2064</v>
      </c>
      <c r="B927" s="190" t="s">
        <v>121</v>
      </c>
      <c r="C927" s="197" t="str">
        <f t="shared" si="62"/>
        <v xml:space="preserve">2064DUARTINA8ME1    </v>
      </c>
      <c r="D927" t="s">
        <v>2786</v>
      </c>
      <c r="E927" s="190">
        <v>2064</v>
      </c>
      <c r="F927" t="s">
        <v>752</v>
      </c>
      <c r="G927" s="211">
        <v>44643</v>
      </c>
      <c r="H927" s="193">
        <v>3057.2310120000002</v>
      </c>
      <c r="J927">
        <v>12</v>
      </c>
      <c r="K927" s="193">
        <v>1196.26</v>
      </c>
      <c r="L927" s="193">
        <v>76.744000000000014</v>
      </c>
      <c r="M927">
        <v>335</v>
      </c>
      <c r="N927" s="193">
        <v>460.46400000000006</v>
      </c>
      <c r="O927" s="269">
        <f t="shared" si="63"/>
        <v>4713.9550120000004</v>
      </c>
      <c r="P927" s="242">
        <f t="shared" si="64"/>
        <v>5356.7670590909092</v>
      </c>
      <c r="Q927">
        <v>2064</v>
      </c>
      <c r="R927" s="190" t="s">
        <v>3577</v>
      </c>
    </row>
    <row r="928" spans="1:18" customFormat="1">
      <c r="A928" s="182" t="str">
        <f t="shared" si="61"/>
        <v>BAÚDUQ CAXIAS2064</v>
      </c>
      <c r="B928" s="190" t="s">
        <v>121</v>
      </c>
      <c r="C928" s="197" t="str">
        <f t="shared" si="62"/>
        <v xml:space="preserve">2064DUQ CAXIAS8ME1    </v>
      </c>
      <c r="D928" t="s">
        <v>2786</v>
      </c>
      <c r="E928" s="190">
        <v>2064</v>
      </c>
      <c r="F928" t="s">
        <v>174</v>
      </c>
      <c r="G928" s="211">
        <v>44643</v>
      </c>
      <c r="H928" s="193">
        <v>4133.6530620000003</v>
      </c>
      <c r="J928">
        <v>12</v>
      </c>
      <c r="K928" s="193">
        <v>0</v>
      </c>
      <c r="L928" s="193">
        <v>80.634199999999993</v>
      </c>
      <c r="M928">
        <v>457</v>
      </c>
      <c r="N928" s="193">
        <v>483.80519999999996</v>
      </c>
      <c r="O928" s="269">
        <f t="shared" si="63"/>
        <v>4617.4582620000001</v>
      </c>
      <c r="P928" s="242">
        <f t="shared" si="64"/>
        <v>5247.1116613636368</v>
      </c>
      <c r="Q928">
        <v>2064</v>
      </c>
      <c r="R928" s="190" t="s">
        <v>3424</v>
      </c>
    </row>
    <row r="929" spans="1:18" customFormat="1">
      <c r="A929" s="182" t="str">
        <f t="shared" si="61"/>
        <v>BAÚELIAS FAUS2064</v>
      </c>
      <c r="B929" s="190" t="s">
        <v>121</v>
      </c>
      <c r="C929" s="197" t="str">
        <f t="shared" si="62"/>
        <v xml:space="preserve">2064ELIAS FAUS8ME1    </v>
      </c>
      <c r="D929" t="s">
        <v>2786</v>
      </c>
      <c r="E929" s="190">
        <v>2064</v>
      </c>
      <c r="F929" t="s">
        <v>999</v>
      </c>
      <c r="G929" s="211">
        <v>44643</v>
      </c>
      <c r="H929" s="193">
        <v>1266.6316300000001</v>
      </c>
      <c r="J929">
        <v>12</v>
      </c>
      <c r="K929" s="193">
        <v>524.30000000000007</v>
      </c>
      <c r="L929" s="193">
        <v>22.270600000000002</v>
      </c>
      <c r="M929">
        <v>70</v>
      </c>
      <c r="N929" s="193">
        <v>133.62360000000001</v>
      </c>
      <c r="O929" s="269">
        <f t="shared" si="63"/>
        <v>1924.5552300000002</v>
      </c>
      <c r="P929" s="242">
        <f t="shared" si="64"/>
        <v>2186.9945795454546</v>
      </c>
      <c r="Q929">
        <v>2064</v>
      </c>
      <c r="R929" s="190" t="s">
        <v>3542</v>
      </c>
    </row>
    <row r="930" spans="1:18" customFormat="1">
      <c r="A930" s="182" t="str">
        <f t="shared" si="61"/>
        <v>BAÚEMBU ARTES      2064</v>
      </c>
      <c r="B930" s="190" t="s">
        <v>121</v>
      </c>
      <c r="C930" s="197" t="str">
        <f t="shared" si="62"/>
        <v xml:space="preserve">2064EMBU ARTES      8ME1    </v>
      </c>
      <c r="D930" t="s">
        <v>2786</v>
      </c>
      <c r="E930" s="190">
        <v>2064</v>
      </c>
      <c r="F930" t="s">
        <v>3362</v>
      </c>
      <c r="G930" s="211">
        <v>44643</v>
      </c>
      <c r="H930" s="193">
        <v>1604.776294</v>
      </c>
      <c r="J930">
        <v>12</v>
      </c>
      <c r="K930" s="193">
        <v>427.03700000000003</v>
      </c>
      <c r="L930" s="193">
        <v>13.334800000000001</v>
      </c>
      <c r="M930">
        <v>105</v>
      </c>
      <c r="N930" s="193">
        <v>80.008800000000008</v>
      </c>
      <c r="O930" s="269">
        <f t="shared" si="63"/>
        <v>2111.8220940000001</v>
      </c>
      <c r="P930" s="242">
        <f t="shared" si="64"/>
        <v>2399.7978340909094</v>
      </c>
      <c r="Q930">
        <v>2064</v>
      </c>
      <c r="R930" s="190" t="s">
        <v>3609</v>
      </c>
    </row>
    <row r="931" spans="1:18" customFormat="1">
      <c r="A931" s="182" t="str">
        <f t="shared" si="61"/>
        <v>BAÚEMBU GUAÇU      2064</v>
      </c>
      <c r="B931" s="190" t="s">
        <v>121</v>
      </c>
      <c r="C931" s="197" t="str">
        <f t="shared" si="62"/>
        <v xml:space="preserve">2064EMBU GUAÇU      8ME1    </v>
      </c>
      <c r="D931" t="s">
        <v>2786</v>
      </c>
      <c r="E931" s="190">
        <v>2064</v>
      </c>
      <c r="F931" t="s">
        <v>3363</v>
      </c>
      <c r="G931" s="211">
        <v>44643</v>
      </c>
      <c r="H931" s="193">
        <v>1604.776294</v>
      </c>
      <c r="J931">
        <v>12</v>
      </c>
      <c r="K931" s="193">
        <v>427.03700000000003</v>
      </c>
      <c r="L931" s="193">
        <v>13.334800000000001</v>
      </c>
      <c r="M931">
        <v>105</v>
      </c>
      <c r="N931" s="193">
        <v>80.008800000000008</v>
      </c>
      <c r="O931" s="269">
        <f t="shared" si="63"/>
        <v>2111.8220940000001</v>
      </c>
      <c r="P931" s="242">
        <f t="shared" si="64"/>
        <v>2399.7978340909094</v>
      </c>
      <c r="Q931">
        <v>2064</v>
      </c>
      <c r="R931" s="190" t="s">
        <v>3632</v>
      </c>
    </row>
    <row r="932" spans="1:18" customFormat="1">
      <c r="A932" s="182" t="str">
        <f t="shared" si="61"/>
        <v>BAÚENG COELHO2064</v>
      </c>
      <c r="B932" s="190" t="s">
        <v>121</v>
      </c>
      <c r="C932" s="197" t="str">
        <f t="shared" si="62"/>
        <v xml:space="preserve">2064ENG COELHO8ME1    </v>
      </c>
      <c r="D932" t="s">
        <v>2786</v>
      </c>
      <c r="E932" s="190">
        <v>2064</v>
      </c>
      <c r="F932" t="s">
        <v>780</v>
      </c>
      <c r="G932" s="211">
        <v>44643</v>
      </c>
      <c r="H932" s="193">
        <v>1266.6316300000001</v>
      </c>
      <c r="J932">
        <v>12</v>
      </c>
      <c r="K932" s="193">
        <v>643.09140000000002</v>
      </c>
      <c r="L932" s="193">
        <v>27.157200000000003</v>
      </c>
      <c r="M932">
        <v>89</v>
      </c>
      <c r="N932" s="193">
        <v>162.94320000000002</v>
      </c>
      <c r="O932" s="269">
        <f t="shared" si="63"/>
        <v>2072.6662300000003</v>
      </c>
      <c r="P932" s="242">
        <f t="shared" si="64"/>
        <v>2355.3025340909094</v>
      </c>
      <c r="Q932">
        <v>2064</v>
      </c>
      <c r="R932" s="190" t="s">
        <v>3610</v>
      </c>
    </row>
    <row r="933" spans="1:18" customFormat="1">
      <c r="A933" s="182" t="str">
        <f t="shared" si="61"/>
        <v>BAÚGUARATING.2064</v>
      </c>
      <c r="B933" s="190" t="s">
        <v>121</v>
      </c>
      <c r="C933" s="197" t="str">
        <f t="shared" si="62"/>
        <v xml:space="preserve">2064GUARATING.8ME1    </v>
      </c>
      <c r="D933" t="s">
        <v>2786</v>
      </c>
      <c r="E933" s="190">
        <v>2064</v>
      </c>
      <c r="F933" t="s">
        <v>182</v>
      </c>
      <c r="G933" s="211">
        <v>44643</v>
      </c>
      <c r="H933" s="193">
        <v>2367.1409079999999</v>
      </c>
      <c r="J933">
        <v>12</v>
      </c>
      <c r="K933" s="193">
        <v>797.57799999999997</v>
      </c>
      <c r="L933" s="193">
        <v>46.332600000000006</v>
      </c>
      <c r="M933">
        <v>227</v>
      </c>
      <c r="N933" s="193">
        <v>277.99560000000002</v>
      </c>
      <c r="O933" s="269">
        <f t="shared" si="63"/>
        <v>3442.714508</v>
      </c>
      <c r="P933" s="242">
        <f t="shared" si="64"/>
        <v>3912.1755772727274</v>
      </c>
      <c r="Q933">
        <v>2064</v>
      </c>
      <c r="R933" s="190" t="s">
        <v>3522</v>
      </c>
    </row>
    <row r="934" spans="1:18" customFormat="1">
      <c r="A934" s="182" t="str">
        <f t="shared" si="61"/>
        <v>BAÚGUARUJA   2064</v>
      </c>
      <c r="B934" s="190" t="s">
        <v>121</v>
      </c>
      <c r="C934" s="197" t="str">
        <f t="shared" si="62"/>
        <v xml:space="preserve">2064GUARUJA   8ME1    </v>
      </c>
      <c r="D934" t="s">
        <v>2786</v>
      </c>
      <c r="E934" s="190">
        <v>2064</v>
      </c>
      <c r="F934" t="s">
        <v>3175</v>
      </c>
      <c r="G934" s="211">
        <v>44643</v>
      </c>
      <c r="H934" s="193">
        <v>1929.902568</v>
      </c>
      <c r="J934">
        <v>12</v>
      </c>
      <c r="K934" s="193">
        <v>680.5200000000001</v>
      </c>
      <c r="L934" s="193">
        <v>42.166800000000002</v>
      </c>
      <c r="M934">
        <v>184</v>
      </c>
      <c r="N934" s="193">
        <v>253.00080000000003</v>
      </c>
      <c r="O934" s="269">
        <f t="shared" si="63"/>
        <v>2863.4233680000002</v>
      </c>
      <c r="P934" s="242">
        <f t="shared" si="64"/>
        <v>3253.890190909091</v>
      </c>
      <c r="Q934">
        <v>2064</v>
      </c>
      <c r="R934" s="190" t="s">
        <v>3442</v>
      </c>
    </row>
    <row r="935" spans="1:18" customFormat="1">
      <c r="A935" s="182" t="str">
        <f t="shared" si="61"/>
        <v>BAÚGUARULHOS 2064</v>
      </c>
      <c r="B935" s="190" t="s">
        <v>121</v>
      </c>
      <c r="C935" s="197" t="str">
        <f t="shared" si="62"/>
        <v xml:space="preserve">2064GUARULHOS 8ME1    </v>
      </c>
      <c r="D935" t="s">
        <v>2786</v>
      </c>
      <c r="E935" s="190">
        <v>2064</v>
      </c>
      <c r="F935" t="s">
        <v>2791</v>
      </c>
      <c r="G935" s="211">
        <v>44643</v>
      </c>
      <c r="H935" s="193">
        <v>1266.6316300000001</v>
      </c>
      <c r="J935">
        <v>12</v>
      </c>
      <c r="K935" s="193">
        <v>427.03700000000003</v>
      </c>
      <c r="L935" s="193">
        <v>10.9604</v>
      </c>
      <c r="M935">
        <v>85</v>
      </c>
      <c r="N935" s="193">
        <v>65.7624</v>
      </c>
      <c r="O935" s="269">
        <f t="shared" si="63"/>
        <v>1759.4310300000002</v>
      </c>
      <c r="P935" s="242">
        <f t="shared" si="64"/>
        <v>1999.3534431818184</v>
      </c>
      <c r="Q935">
        <v>2064</v>
      </c>
      <c r="R935" s="190" t="s">
        <v>3428</v>
      </c>
    </row>
    <row r="936" spans="1:18" customFormat="1">
      <c r="A936" s="182" t="str">
        <f t="shared" ref="A936:A999" si="65">B936&amp;F936&amp;E936</f>
        <v>BAÚHORTOLANDI2064</v>
      </c>
      <c r="B936" s="190" t="s">
        <v>121</v>
      </c>
      <c r="C936" s="197" t="str">
        <f t="shared" ref="C936:C999" si="66">E936&amp;F936&amp;D936</f>
        <v xml:space="preserve">2064HORTOLANDI8ME1    </v>
      </c>
      <c r="D936" t="s">
        <v>2786</v>
      </c>
      <c r="E936" s="190">
        <v>2064</v>
      </c>
      <c r="F936" t="s">
        <v>186</v>
      </c>
      <c r="G936" s="211">
        <v>44643</v>
      </c>
      <c r="H936" s="193">
        <v>1023.348062</v>
      </c>
      <c r="J936">
        <v>12</v>
      </c>
      <c r="K936" s="193">
        <v>503.58480000000003</v>
      </c>
      <c r="L936" s="193">
        <v>10.833200000000001</v>
      </c>
      <c r="M936">
        <v>48</v>
      </c>
      <c r="N936" s="193">
        <v>64.999200000000002</v>
      </c>
      <c r="O936" s="269">
        <f t="shared" si="63"/>
        <v>1591.9320620000001</v>
      </c>
      <c r="P936" s="242">
        <f t="shared" si="64"/>
        <v>1809.0137068181818</v>
      </c>
      <c r="Q936">
        <v>2064</v>
      </c>
      <c r="R936" s="190" t="s">
        <v>3548</v>
      </c>
    </row>
    <row r="937" spans="1:18" customFormat="1">
      <c r="A937" s="182" t="str">
        <f t="shared" si="65"/>
        <v>BAÚINDAIATUBA2064</v>
      </c>
      <c r="B937" s="190" t="s">
        <v>121</v>
      </c>
      <c r="C937" s="197" t="str">
        <f t="shared" si="66"/>
        <v xml:space="preserve">2064INDAIATUBA8ME1    </v>
      </c>
      <c r="D937" t="s">
        <v>2786</v>
      </c>
      <c r="E937" s="190">
        <v>2064</v>
      </c>
      <c r="F937" t="s">
        <v>74</v>
      </c>
      <c r="G937" s="211">
        <v>44643</v>
      </c>
      <c r="H937" s="193">
        <v>1023.348062</v>
      </c>
      <c r="J937">
        <v>12</v>
      </c>
      <c r="K937" s="193">
        <v>462.75360000000006</v>
      </c>
      <c r="L937" s="193">
        <v>22.270600000000002</v>
      </c>
      <c r="M937">
        <v>36</v>
      </c>
      <c r="N937" s="193">
        <v>133.62360000000001</v>
      </c>
      <c r="O937" s="269">
        <f t="shared" si="63"/>
        <v>1619.7252620000002</v>
      </c>
      <c r="P937" s="242">
        <f t="shared" si="64"/>
        <v>1840.5968886363637</v>
      </c>
      <c r="Q937">
        <v>2064</v>
      </c>
      <c r="R937" s="190" t="s">
        <v>3430</v>
      </c>
    </row>
    <row r="938" spans="1:18" customFormat="1">
      <c r="A938" s="182" t="str">
        <f t="shared" si="65"/>
        <v>BAÚIPERO     2064</v>
      </c>
      <c r="B938" s="190" t="s">
        <v>121</v>
      </c>
      <c r="C938" s="197" t="str">
        <f t="shared" si="66"/>
        <v xml:space="preserve">2064IPERO     8ME1    </v>
      </c>
      <c r="D938" t="s">
        <v>2786</v>
      </c>
      <c r="E938" s="190">
        <v>2064</v>
      </c>
      <c r="F938" t="s">
        <v>3177</v>
      </c>
      <c r="G938" s="211">
        <v>44643</v>
      </c>
      <c r="H938" s="193">
        <v>1604.776294</v>
      </c>
      <c r="J938">
        <v>12</v>
      </c>
      <c r="K938" s="193">
        <v>720.91250000000002</v>
      </c>
      <c r="L938" s="193">
        <v>33.464200000000005</v>
      </c>
      <c r="M938">
        <v>124</v>
      </c>
      <c r="N938" s="193">
        <v>200.78520000000003</v>
      </c>
      <c r="O938" s="269">
        <f t="shared" si="63"/>
        <v>2526.4739939999999</v>
      </c>
      <c r="P938" s="242">
        <f t="shared" si="64"/>
        <v>2870.9931750000001</v>
      </c>
      <c r="Q938">
        <v>2064</v>
      </c>
      <c r="R938" s="190" t="s">
        <v>3440</v>
      </c>
    </row>
    <row r="939" spans="1:18" customFormat="1">
      <c r="A939" s="182" t="str">
        <f t="shared" si="65"/>
        <v>BAÚITAJOBI   2064</v>
      </c>
      <c r="B939" s="190" t="s">
        <v>121</v>
      </c>
      <c r="C939" s="197" t="str">
        <f t="shared" si="66"/>
        <v xml:space="preserve">2064ITAJOBI   8ME1    </v>
      </c>
      <c r="D939" t="s">
        <v>2786</v>
      </c>
      <c r="E939" s="190">
        <v>2064</v>
      </c>
      <c r="F939" t="s">
        <v>3234</v>
      </c>
      <c r="G939" s="211">
        <v>44643</v>
      </c>
      <c r="H939" s="193">
        <v>3057.2310120000002</v>
      </c>
      <c r="J939">
        <v>12</v>
      </c>
      <c r="K939" s="193">
        <v>1196.26</v>
      </c>
      <c r="L939" s="193">
        <v>76.468400000000003</v>
      </c>
      <c r="M939">
        <v>370</v>
      </c>
      <c r="N939" s="193">
        <v>458.81040000000002</v>
      </c>
      <c r="O939" s="269">
        <f t="shared" si="63"/>
        <v>4712.3014120000007</v>
      </c>
      <c r="P939" s="242">
        <f t="shared" si="64"/>
        <v>5354.8879681818189</v>
      </c>
      <c r="Q939">
        <v>2064</v>
      </c>
      <c r="R939" s="190" t="s">
        <v>3505</v>
      </c>
    </row>
    <row r="940" spans="1:18" customFormat="1">
      <c r="A940" s="182" t="str">
        <f t="shared" si="65"/>
        <v>BAÚITAQUAQUEC2064</v>
      </c>
      <c r="B940" s="190" t="s">
        <v>121</v>
      </c>
      <c r="C940" s="197" t="str">
        <f t="shared" si="66"/>
        <v xml:space="preserve">2064ITAQUAQUEC8ME1    </v>
      </c>
      <c r="D940" t="s">
        <v>2786</v>
      </c>
      <c r="E940" s="190">
        <v>2064</v>
      </c>
      <c r="F940" t="s">
        <v>193</v>
      </c>
      <c r="G940" s="211">
        <v>44643</v>
      </c>
      <c r="H940" s="193">
        <v>1929.902568</v>
      </c>
      <c r="J940">
        <v>12</v>
      </c>
      <c r="K940" s="193">
        <v>680.5200000000001</v>
      </c>
      <c r="L940" s="193">
        <v>20.002200000000002</v>
      </c>
      <c r="M940">
        <v>176</v>
      </c>
      <c r="N940" s="193">
        <v>120.01320000000001</v>
      </c>
      <c r="O940" s="269">
        <f t="shared" si="63"/>
        <v>2730.4357680000003</v>
      </c>
      <c r="P940" s="242">
        <f t="shared" si="64"/>
        <v>3102.7679181818185</v>
      </c>
      <c r="Q940">
        <v>2064</v>
      </c>
      <c r="R940" s="190" t="s">
        <v>3584</v>
      </c>
    </row>
    <row r="941" spans="1:18" customFormat="1">
      <c r="A941" s="182" t="str">
        <f t="shared" si="65"/>
        <v>BAÚITAPEVA   2064</v>
      </c>
      <c r="B941" s="190" t="s">
        <v>121</v>
      </c>
      <c r="C941" s="197" t="str">
        <f t="shared" si="66"/>
        <v xml:space="preserve">2064ITAPEVA   8ME1    </v>
      </c>
      <c r="D941" t="s">
        <v>2786</v>
      </c>
      <c r="E941" s="190">
        <v>2064</v>
      </c>
      <c r="F941" t="s">
        <v>3317</v>
      </c>
      <c r="G941" s="211">
        <v>44643</v>
      </c>
      <c r="H941" s="193">
        <v>2718.8041760000006</v>
      </c>
      <c r="J941">
        <v>12</v>
      </c>
      <c r="K941" s="193">
        <v>0</v>
      </c>
      <c r="L941" s="193">
        <v>53.593600000000002</v>
      </c>
      <c r="M941">
        <v>286</v>
      </c>
      <c r="N941" s="193">
        <v>321.5616</v>
      </c>
      <c r="O941" s="269">
        <f t="shared" si="63"/>
        <v>3040.3657760000006</v>
      </c>
      <c r="P941" s="242">
        <f t="shared" si="64"/>
        <v>3454.9611090909098</v>
      </c>
      <c r="Q941">
        <v>2064</v>
      </c>
      <c r="R941" s="190" t="s">
        <v>3582</v>
      </c>
    </row>
    <row r="942" spans="1:18" customFormat="1">
      <c r="A942" s="182" t="str">
        <f t="shared" si="65"/>
        <v>BAÚITATIBA   2064</v>
      </c>
      <c r="B942" s="190" t="s">
        <v>121</v>
      </c>
      <c r="C942" s="197" t="str">
        <f t="shared" si="66"/>
        <v xml:space="preserve">2064ITATIBA   8ME1    </v>
      </c>
      <c r="D942" t="s">
        <v>2786</v>
      </c>
      <c r="E942" s="190">
        <v>2064</v>
      </c>
      <c r="F942" t="s">
        <v>3179</v>
      </c>
      <c r="G942" s="211">
        <v>44643</v>
      </c>
      <c r="H942" s="193">
        <v>1023.348062</v>
      </c>
      <c r="J942">
        <v>12</v>
      </c>
      <c r="K942" s="193">
        <v>510.39000000000004</v>
      </c>
      <c r="L942" s="193">
        <v>2.2578</v>
      </c>
      <c r="M942">
        <v>19</v>
      </c>
      <c r="N942" s="193">
        <v>13.546800000000001</v>
      </c>
      <c r="O942" s="269">
        <f t="shared" si="63"/>
        <v>1547.284862</v>
      </c>
      <c r="P942" s="242">
        <f t="shared" si="64"/>
        <v>1758.2782522727273</v>
      </c>
      <c r="Q942">
        <v>2064</v>
      </c>
      <c r="R942" s="190" t="s">
        <v>3433</v>
      </c>
    </row>
    <row r="943" spans="1:18" customFormat="1">
      <c r="A943" s="182" t="str">
        <f t="shared" si="65"/>
        <v>BAÚITUPEVA   2064</v>
      </c>
      <c r="B943" s="190" t="s">
        <v>121</v>
      </c>
      <c r="C943" s="197" t="str">
        <f t="shared" si="66"/>
        <v xml:space="preserve">2064ITUPEVA   8ME1    </v>
      </c>
      <c r="D943" t="s">
        <v>2786</v>
      </c>
      <c r="E943" s="190">
        <v>2064</v>
      </c>
      <c r="F943" t="s">
        <v>3180</v>
      </c>
      <c r="G943" s="211">
        <v>44643</v>
      </c>
      <c r="H943" s="193">
        <v>1023.348062</v>
      </c>
      <c r="J943">
        <v>12</v>
      </c>
      <c r="K943" s="193">
        <v>428.72760000000005</v>
      </c>
      <c r="L943" s="193">
        <v>0</v>
      </c>
      <c r="M943">
        <v>26</v>
      </c>
      <c r="N943" s="193">
        <v>0</v>
      </c>
      <c r="O943" s="269">
        <f t="shared" si="63"/>
        <v>1452.0756620000002</v>
      </c>
      <c r="P943" s="242">
        <f t="shared" si="64"/>
        <v>1650.0859795454548</v>
      </c>
      <c r="Q943">
        <v>2064</v>
      </c>
      <c r="R943" s="190" t="s">
        <v>3434</v>
      </c>
    </row>
    <row r="944" spans="1:18" customFormat="1">
      <c r="A944" s="182" t="str">
        <f t="shared" si="65"/>
        <v>BAÚJACAREI   2064</v>
      </c>
      <c r="B944" s="190" t="s">
        <v>121</v>
      </c>
      <c r="C944" s="197" t="str">
        <f t="shared" si="66"/>
        <v xml:space="preserve">2064JACAREI   8ME1    </v>
      </c>
      <c r="D944" t="s">
        <v>2786</v>
      </c>
      <c r="E944" s="190">
        <v>2064</v>
      </c>
      <c r="F944" t="s">
        <v>3181</v>
      </c>
      <c r="G944" s="211">
        <v>44643</v>
      </c>
      <c r="H944" s="193">
        <v>1604.776294</v>
      </c>
      <c r="J944">
        <v>12</v>
      </c>
      <c r="K944" s="193">
        <v>526.6219000000001</v>
      </c>
      <c r="L944" s="193">
        <v>29.181800000000003</v>
      </c>
      <c r="M944">
        <v>135</v>
      </c>
      <c r="N944" s="193">
        <v>175.0908</v>
      </c>
      <c r="O944" s="269">
        <f t="shared" si="63"/>
        <v>2306.4889940000003</v>
      </c>
      <c r="P944" s="242">
        <f t="shared" si="64"/>
        <v>2621.0102204545456</v>
      </c>
      <c r="Q944">
        <v>2064</v>
      </c>
      <c r="R944" s="190" t="s">
        <v>3435</v>
      </c>
    </row>
    <row r="945" spans="1:18" customFormat="1">
      <c r="A945" s="182" t="str">
        <f t="shared" si="65"/>
        <v>BAÚJACAREZINHO PR   2064</v>
      </c>
      <c r="B945" s="190" t="s">
        <v>121</v>
      </c>
      <c r="C945" s="197" t="str">
        <f t="shared" si="66"/>
        <v xml:space="preserve">2064JACAREZINHO PR   8ME1    </v>
      </c>
      <c r="D945" t="s">
        <v>2786</v>
      </c>
      <c r="E945" s="190">
        <v>2064</v>
      </c>
      <c r="F945" t="s">
        <v>3364</v>
      </c>
      <c r="G945" s="211">
        <v>44643</v>
      </c>
      <c r="H945" s="193">
        <v>3709.3048520000002</v>
      </c>
      <c r="J945">
        <v>12</v>
      </c>
      <c r="K945" s="193">
        <v>0</v>
      </c>
      <c r="L945" s="193">
        <v>152.24780000000001</v>
      </c>
      <c r="M945">
        <v>415</v>
      </c>
      <c r="N945" s="193">
        <v>913.48680000000013</v>
      </c>
      <c r="O945" s="269">
        <f t="shared" si="63"/>
        <v>4622.7916519999999</v>
      </c>
      <c r="P945" s="242">
        <f t="shared" si="64"/>
        <v>5253.1723318181821</v>
      </c>
      <c r="Q945">
        <v>2064</v>
      </c>
      <c r="R945" s="190" t="s">
        <v>3639</v>
      </c>
    </row>
    <row r="946" spans="1:18" customFormat="1">
      <c r="A946" s="182" t="str">
        <f t="shared" si="65"/>
        <v>BAÚJAGUARIUNA2064</v>
      </c>
      <c r="B946" s="190" t="s">
        <v>121</v>
      </c>
      <c r="C946" s="197" t="str">
        <f t="shared" si="66"/>
        <v xml:space="preserve">2064JAGUARIUNA8ME1    </v>
      </c>
      <c r="D946" t="s">
        <v>2786</v>
      </c>
      <c r="E946" s="190">
        <v>2064</v>
      </c>
      <c r="F946" t="s">
        <v>72</v>
      </c>
      <c r="G946" s="211">
        <v>44643</v>
      </c>
      <c r="H946" s="193">
        <v>1266.6316300000001</v>
      </c>
      <c r="J946">
        <v>12</v>
      </c>
      <c r="K946" s="193">
        <v>567.1</v>
      </c>
      <c r="L946" s="193">
        <v>25.132600000000004</v>
      </c>
      <c r="M946">
        <v>56</v>
      </c>
      <c r="N946" s="193">
        <v>150.79560000000004</v>
      </c>
      <c r="O946" s="269">
        <f t="shared" si="63"/>
        <v>1984.5272300000001</v>
      </c>
      <c r="P946" s="242">
        <f t="shared" si="64"/>
        <v>2255.1445795454547</v>
      </c>
      <c r="Q946">
        <v>2064</v>
      </c>
      <c r="R946" s="190" t="s">
        <v>3436</v>
      </c>
    </row>
    <row r="947" spans="1:18" customFormat="1">
      <c r="A947" s="182" t="str">
        <f t="shared" si="65"/>
        <v>BAÚJANDIRA   2064</v>
      </c>
      <c r="B947" s="190" t="s">
        <v>121</v>
      </c>
      <c r="C947" s="197" t="str">
        <f t="shared" si="66"/>
        <v xml:space="preserve">2064JANDIRA   8ME1    </v>
      </c>
      <c r="D947" t="s">
        <v>2786</v>
      </c>
      <c r="E947" s="190">
        <v>2064</v>
      </c>
      <c r="F947" t="s">
        <v>3182</v>
      </c>
      <c r="G947" s="211">
        <v>44643</v>
      </c>
      <c r="H947" s="193">
        <v>1266.6316300000001</v>
      </c>
      <c r="J947">
        <v>12</v>
      </c>
      <c r="K947" s="193">
        <v>427.03700000000003</v>
      </c>
      <c r="L947" s="193">
        <v>13.334800000000001</v>
      </c>
      <c r="M947">
        <v>71</v>
      </c>
      <c r="N947" s="193">
        <v>80.008800000000008</v>
      </c>
      <c r="O947" s="269">
        <f t="shared" si="63"/>
        <v>1773.6774300000002</v>
      </c>
      <c r="P947" s="242">
        <f t="shared" si="64"/>
        <v>2015.5425340909094</v>
      </c>
      <c r="Q947">
        <v>2064</v>
      </c>
      <c r="R947" s="190" t="s">
        <v>3437</v>
      </c>
    </row>
    <row r="948" spans="1:18" customFormat="1">
      <c r="A948" s="182" t="str">
        <f t="shared" si="65"/>
        <v>BAÚJARINU    2064</v>
      </c>
      <c r="B948" s="190" t="s">
        <v>121</v>
      </c>
      <c r="C948" s="197" t="str">
        <f t="shared" si="66"/>
        <v xml:space="preserve">2064JARINU    8ME1    </v>
      </c>
      <c r="D948" t="s">
        <v>2786</v>
      </c>
      <c r="E948" s="190">
        <v>2064</v>
      </c>
      <c r="F948" t="s">
        <v>3184</v>
      </c>
      <c r="G948" s="211">
        <v>44643</v>
      </c>
      <c r="H948" s="193">
        <v>1023.348062</v>
      </c>
      <c r="J948">
        <v>12</v>
      </c>
      <c r="K948" s="193">
        <v>462.75360000000006</v>
      </c>
      <c r="L948" s="193">
        <v>10.833200000000001</v>
      </c>
      <c r="M948">
        <v>33</v>
      </c>
      <c r="N948" s="193">
        <v>64.999200000000002</v>
      </c>
      <c r="O948" s="269">
        <f t="shared" si="63"/>
        <v>1551.1008620000002</v>
      </c>
      <c r="P948" s="242">
        <f t="shared" si="64"/>
        <v>1762.6146159090911</v>
      </c>
      <c r="Q948">
        <v>2064</v>
      </c>
      <c r="R948" s="190" t="s">
        <v>3439</v>
      </c>
    </row>
    <row r="949" spans="1:18" customFormat="1">
      <c r="A949" s="182" t="str">
        <f t="shared" si="65"/>
        <v>BAÚJUNDIAI   2064</v>
      </c>
      <c r="B949" s="190" t="s">
        <v>121</v>
      </c>
      <c r="C949" s="197" t="str">
        <f t="shared" si="66"/>
        <v xml:space="preserve">2064JUNDIAI   8ME1    </v>
      </c>
      <c r="D949" t="s">
        <v>2786</v>
      </c>
      <c r="E949" s="190">
        <v>2064</v>
      </c>
      <c r="F949" t="s">
        <v>3185</v>
      </c>
      <c r="G949" s="211">
        <v>44643</v>
      </c>
      <c r="H949" s="193">
        <v>1023.348062</v>
      </c>
      <c r="J949">
        <v>12</v>
      </c>
      <c r="K949" s="193">
        <v>398.10420000000005</v>
      </c>
      <c r="L949" s="193">
        <v>0</v>
      </c>
      <c r="M949">
        <v>13</v>
      </c>
      <c r="N949" s="193">
        <v>0</v>
      </c>
      <c r="O949" s="269">
        <f t="shared" si="63"/>
        <v>1421.452262</v>
      </c>
      <c r="P949" s="242">
        <f t="shared" si="64"/>
        <v>1615.2866613636363</v>
      </c>
      <c r="Q949">
        <v>2064</v>
      </c>
      <c r="R949" s="190" t="s">
        <v>3447</v>
      </c>
    </row>
    <row r="950" spans="1:18" customFormat="1">
      <c r="A950" s="182" t="str">
        <f t="shared" si="65"/>
        <v>BAÚLIMEIRA   2064</v>
      </c>
      <c r="B950" s="190" t="s">
        <v>121</v>
      </c>
      <c r="C950" s="197" t="str">
        <f t="shared" si="66"/>
        <v xml:space="preserve">2064LIMEIRA   8ME1    </v>
      </c>
      <c r="D950" t="s">
        <v>2786</v>
      </c>
      <c r="E950" s="190">
        <v>2064</v>
      </c>
      <c r="F950" t="s">
        <v>3327</v>
      </c>
      <c r="G950" s="211">
        <v>44643</v>
      </c>
      <c r="H950" s="193">
        <v>1266.6316300000001</v>
      </c>
      <c r="J950">
        <v>12</v>
      </c>
      <c r="K950" s="193">
        <v>605.66279999999995</v>
      </c>
      <c r="L950" s="193">
        <v>20.489799999999999</v>
      </c>
      <c r="M950">
        <v>79</v>
      </c>
      <c r="N950" s="193">
        <v>122.93879999999999</v>
      </c>
      <c r="O950" s="269">
        <f t="shared" si="63"/>
        <v>1995.23323</v>
      </c>
      <c r="P950" s="242">
        <f t="shared" si="64"/>
        <v>2267.3104886363635</v>
      </c>
      <c r="Q950">
        <v>2064</v>
      </c>
      <c r="R950" s="190" t="s">
        <v>3588</v>
      </c>
    </row>
    <row r="951" spans="1:18" customFormat="1">
      <c r="A951" s="182" t="str">
        <f t="shared" si="65"/>
        <v>BAÚLOUVEIRA  2064</v>
      </c>
      <c r="B951" s="190" t="s">
        <v>121</v>
      </c>
      <c r="C951" s="197" t="str">
        <f t="shared" si="66"/>
        <v xml:space="preserve">2064LOUVEIRA  8ME1    </v>
      </c>
      <c r="D951" t="s">
        <v>2786</v>
      </c>
      <c r="E951" s="190">
        <v>2064</v>
      </c>
      <c r="F951" t="s">
        <v>3186</v>
      </c>
      <c r="G951" s="211">
        <v>44643</v>
      </c>
      <c r="H951" s="193">
        <v>1023.348062</v>
      </c>
      <c r="J951">
        <v>12</v>
      </c>
      <c r="K951" s="193">
        <v>321</v>
      </c>
      <c r="L951" s="193">
        <v>0</v>
      </c>
      <c r="M951">
        <v>5</v>
      </c>
      <c r="N951" s="193">
        <v>0</v>
      </c>
      <c r="O951" s="269">
        <f t="shared" si="63"/>
        <v>1344.348062</v>
      </c>
      <c r="P951" s="242">
        <f t="shared" si="64"/>
        <v>1527.6682522727274</v>
      </c>
      <c r="Q951">
        <v>2064</v>
      </c>
      <c r="R951" s="190" t="s">
        <v>1034</v>
      </c>
    </row>
    <row r="952" spans="1:18" customFormat="1">
      <c r="A952" s="182" t="str">
        <f t="shared" si="65"/>
        <v>BAÚM.CRUZES  2064</v>
      </c>
      <c r="B952" s="190" t="s">
        <v>121</v>
      </c>
      <c r="C952" s="197" t="str">
        <f t="shared" si="66"/>
        <v xml:space="preserve">2064M.CRUZES  8ME1    </v>
      </c>
      <c r="D952" t="s">
        <v>2786</v>
      </c>
      <c r="E952" s="190">
        <v>2064</v>
      </c>
      <c r="F952" t="s">
        <v>3329</v>
      </c>
      <c r="G952" s="211">
        <v>44643</v>
      </c>
      <c r="H952" s="193">
        <v>1604.776294</v>
      </c>
      <c r="J952">
        <v>12</v>
      </c>
      <c r="K952" s="193">
        <v>589.78400000000011</v>
      </c>
      <c r="L952" s="193">
        <v>15.359400000000001</v>
      </c>
      <c r="M952">
        <v>126</v>
      </c>
      <c r="N952" s="193">
        <v>92.156400000000005</v>
      </c>
      <c r="O952" s="269">
        <f t="shared" si="63"/>
        <v>2286.7166940000002</v>
      </c>
      <c r="P952" s="242">
        <f t="shared" si="64"/>
        <v>2598.541697727273</v>
      </c>
      <c r="Q952">
        <v>2064</v>
      </c>
      <c r="R952" s="190" t="s">
        <v>3449</v>
      </c>
    </row>
    <row r="953" spans="1:18" customFormat="1">
      <c r="A953" s="182" t="str">
        <f t="shared" si="65"/>
        <v>BAÚMAIRINQUE 2064</v>
      </c>
      <c r="B953" s="190" t="s">
        <v>121</v>
      </c>
      <c r="C953" s="197" t="str">
        <f t="shared" si="66"/>
        <v xml:space="preserve">2064MAIRINQUE 8ME1    </v>
      </c>
      <c r="D953" t="s">
        <v>2786</v>
      </c>
      <c r="E953" s="190">
        <v>2064</v>
      </c>
      <c r="F953" t="s">
        <v>3270</v>
      </c>
      <c r="G953" s="211">
        <v>44643</v>
      </c>
      <c r="H953" s="193">
        <v>1604.776294</v>
      </c>
      <c r="J953">
        <v>12</v>
      </c>
      <c r="K953" s="193">
        <v>589.78400000000011</v>
      </c>
      <c r="L953" s="193">
        <v>25.132600000000004</v>
      </c>
      <c r="M953">
        <v>110</v>
      </c>
      <c r="N953" s="193">
        <v>150.79560000000004</v>
      </c>
      <c r="O953" s="269">
        <f t="shared" si="63"/>
        <v>2345.3558940000003</v>
      </c>
      <c r="P953" s="242">
        <f t="shared" si="64"/>
        <v>2665.1771522727277</v>
      </c>
      <c r="Q953">
        <v>2064</v>
      </c>
      <c r="R953" s="190" t="s">
        <v>3555</v>
      </c>
    </row>
    <row r="954" spans="1:18" customFormat="1">
      <c r="A954" s="182" t="str">
        <f t="shared" si="65"/>
        <v>BAÚMAIRIPORA 2064</v>
      </c>
      <c r="B954" s="190" t="s">
        <v>121</v>
      </c>
      <c r="C954" s="197" t="str">
        <f t="shared" si="66"/>
        <v xml:space="preserve">2064MAIRIPORA 8ME1    </v>
      </c>
      <c r="D954" t="s">
        <v>2786</v>
      </c>
      <c r="E954" s="190">
        <v>2064</v>
      </c>
      <c r="F954" t="s">
        <v>3357</v>
      </c>
      <c r="G954" s="211">
        <v>44643</v>
      </c>
      <c r="H954" s="193">
        <v>1604.776294</v>
      </c>
      <c r="J954">
        <v>12</v>
      </c>
      <c r="K954" s="193">
        <v>518.78950000000009</v>
      </c>
      <c r="L954" s="193">
        <v>10.833200000000001</v>
      </c>
      <c r="M954">
        <v>80</v>
      </c>
      <c r="N954" s="193">
        <v>64.999200000000002</v>
      </c>
      <c r="O954" s="269">
        <f t="shared" si="63"/>
        <v>2188.5649940000003</v>
      </c>
      <c r="P954" s="242">
        <f t="shared" si="64"/>
        <v>2487.0056750000003</v>
      </c>
      <c r="Q954">
        <v>2064</v>
      </c>
      <c r="R954" s="190" t="s">
        <v>3601</v>
      </c>
    </row>
    <row r="955" spans="1:18" customFormat="1">
      <c r="A955" s="182" t="str">
        <f t="shared" si="65"/>
        <v>BAÚMATAO     2064</v>
      </c>
      <c r="B955" s="190" t="s">
        <v>121</v>
      </c>
      <c r="C955" s="197" t="str">
        <f t="shared" si="66"/>
        <v xml:space="preserve">2064MATAO     8ME1    </v>
      </c>
      <c r="D955" t="s">
        <v>2786</v>
      </c>
      <c r="E955" s="190">
        <v>2064</v>
      </c>
      <c r="F955" t="s">
        <v>3189</v>
      </c>
      <c r="G955" s="211">
        <v>44643</v>
      </c>
      <c r="H955" s="193">
        <v>2367.1409079999999</v>
      </c>
      <c r="J955">
        <v>12</v>
      </c>
      <c r="K955" s="193">
        <v>388.41</v>
      </c>
      <c r="L955" s="193">
        <v>63.483400000000003</v>
      </c>
      <c r="M955">
        <v>240</v>
      </c>
      <c r="N955" s="193">
        <v>380.90039999999999</v>
      </c>
      <c r="O955" s="269">
        <f t="shared" si="63"/>
        <v>3136.4513079999997</v>
      </c>
      <c r="P955" s="242">
        <f t="shared" si="64"/>
        <v>3564.1492136363631</v>
      </c>
      <c r="Q955">
        <v>2064</v>
      </c>
      <c r="R955" s="190" t="s">
        <v>3645</v>
      </c>
    </row>
    <row r="956" spans="1:18" customFormat="1">
      <c r="A956" s="182" t="str">
        <f t="shared" si="65"/>
        <v>BAÚMAUA      2064</v>
      </c>
      <c r="B956" s="190" t="s">
        <v>121</v>
      </c>
      <c r="C956" s="197" t="str">
        <f t="shared" si="66"/>
        <v xml:space="preserve">2064MAUA      8ME1    </v>
      </c>
      <c r="D956" t="s">
        <v>2786</v>
      </c>
      <c r="E956" s="190">
        <v>2064</v>
      </c>
      <c r="F956" t="s">
        <v>3191</v>
      </c>
      <c r="G956" s="211">
        <v>44643</v>
      </c>
      <c r="H956" s="193">
        <v>1604.776294</v>
      </c>
      <c r="J956">
        <v>12</v>
      </c>
      <c r="K956" s="193">
        <v>220.03479999999999</v>
      </c>
      <c r="L956" s="193">
        <v>26.203199999999999</v>
      </c>
      <c r="M956">
        <v>140</v>
      </c>
      <c r="N956" s="193">
        <v>157.2192</v>
      </c>
      <c r="O956" s="269">
        <f t="shared" si="63"/>
        <v>1982.0302940000001</v>
      </c>
      <c r="P956" s="242">
        <f t="shared" si="64"/>
        <v>2252.3071522727273</v>
      </c>
      <c r="Q956">
        <v>2064</v>
      </c>
      <c r="R956" s="190" t="s">
        <v>3452</v>
      </c>
    </row>
    <row r="957" spans="1:18" customFormat="1">
      <c r="A957" s="182" t="str">
        <f t="shared" si="65"/>
        <v>BAÚMOGI GUACU2064</v>
      </c>
      <c r="B957" s="190" t="s">
        <v>121</v>
      </c>
      <c r="C957" s="197" t="str">
        <f t="shared" si="66"/>
        <v xml:space="preserve">2064MOGI GUACU8ME1    </v>
      </c>
      <c r="D957" t="s">
        <v>2786</v>
      </c>
      <c r="E957" s="190">
        <v>2064</v>
      </c>
      <c r="F957" t="s">
        <v>54</v>
      </c>
      <c r="G957" s="211">
        <v>44643</v>
      </c>
      <c r="H957" s="193">
        <v>1266.6316300000001</v>
      </c>
      <c r="J957">
        <v>12</v>
      </c>
      <c r="K957" s="193">
        <v>728.46669999999995</v>
      </c>
      <c r="L957" s="193">
        <v>25.132600000000004</v>
      </c>
      <c r="M957">
        <v>94</v>
      </c>
      <c r="N957" s="193">
        <v>150.79560000000004</v>
      </c>
      <c r="O957" s="269">
        <f t="shared" si="63"/>
        <v>2145.8939300000002</v>
      </c>
      <c r="P957" s="242">
        <f t="shared" si="64"/>
        <v>2438.5158295454548</v>
      </c>
      <c r="Q957">
        <v>2064</v>
      </c>
      <c r="R957" s="190" t="s">
        <v>3455</v>
      </c>
    </row>
    <row r="958" spans="1:18" customFormat="1">
      <c r="A958" s="182" t="str">
        <f t="shared" si="65"/>
        <v>BAÚMONTE MOR 2064</v>
      </c>
      <c r="B958" s="190" t="s">
        <v>121</v>
      </c>
      <c r="C958" s="197" t="str">
        <f t="shared" si="66"/>
        <v xml:space="preserve">2064MONTE MOR 8ME1    </v>
      </c>
      <c r="D958" t="s">
        <v>2786</v>
      </c>
      <c r="E958" s="190">
        <v>2064</v>
      </c>
      <c r="F958" t="s">
        <v>2792</v>
      </c>
      <c r="G958" s="211">
        <v>44643</v>
      </c>
      <c r="H958" s="193">
        <v>1266.6316300000001</v>
      </c>
      <c r="J958">
        <v>12</v>
      </c>
      <c r="K958" s="193">
        <v>524.00040000000001</v>
      </c>
      <c r="L958" s="193">
        <v>10.833200000000001</v>
      </c>
      <c r="M958">
        <v>55</v>
      </c>
      <c r="N958" s="193">
        <v>64.999200000000002</v>
      </c>
      <c r="O958" s="269">
        <f t="shared" si="63"/>
        <v>1855.63123</v>
      </c>
      <c r="P958" s="242">
        <f t="shared" si="64"/>
        <v>2108.6718522727274</v>
      </c>
      <c r="Q958">
        <v>2064</v>
      </c>
      <c r="R958" s="190" t="s">
        <v>3453</v>
      </c>
    </row>
    <row r="959" spans="1:18" customFormat="1">
      <c r="A959" s="182" t="str">
        <f t="shared" si="65"/>
        <v>BAÚN. ODESSA 2064</v>
      </c>
      <c r="B959" s="190" t="s">
        <v>121</v>
      </c>
      <c r="C959" s="197" t="str">
        <f t="shared" si="66"/>
        <v xml:space="preserve">2064N. ODESSA 8ME1    </v>
      </c>
      <c r="D959" t="s">
        <v>2786</v>
      </c>
      <c r="E959" s="190">
        <v>2064</v>
      </c>
      <c r="F959" t="s">
        <v>3194</v>
      </c>
      <c r="G959" s="211">
        <v>44643</v>
      </c>
      <c r="H959" s="193">
        <v>1266.6316300000001</v>
      </c>
      <c r="J959">
        <v>12</v>
      </c>
      <c r="K959" s="193">
        <v>534.20820000000003</v>
      </c>
      <c r="L959" s="193">
        <v>20.489799999999999</v>
      </c>
      <c r="M959">
        <v>58</v>
      </c>
      <c r="N959" s="193">
        <v>122.93879999999999</v>
      </c>
      <c r="O959" s="269">
        <f t="shared" si="63"/>
        <v>1923.7786300000002</v>
      </c>
      <c r="P959" s="242">
        <f t="shared" si="64"/>
        <v>2186.1120795454549</v>
      </c>
      <c r="Q959">
        <v>2064</v>
      </c>
      <c r="R959" s="190" t="s">
        <v>3457</v>
      </c>
    </row>
    <row r="960" spans="1:18" customFormat="1">
      <c r="A960" s="182" t="str">
        <f t="shared" si="65"/>
        <v>BAÚOSASCO    2064</v>
      </c>
      <c r="B960" s="190" t="s">
        <v>121</v>
      </c>
      <c r="C960" s="197" t="str">
        <f t="shared" si="66"/>
        <v xml:space="preserve">2064OSASCO    8ME1    </v>
      </c>
      <c r="D960" t="s">
        <v>2786</v>
      </c>
      <c r="E960" s="190">
        <v>2064</v>
      </c>
      <c r="F960" t="s">
        <v>3216</v>
      </c>
      <c r="G960" s="211">
        <v>44643</v>
      </c>
      <c r="H960" s="193">
        <v>1266.6316300000001</v>
      </c>
      <c r="J960">
        <v>12</v>
      </c>
      <c r="K960" s="193">
        <v>410.7516</v>
      </c>
      <c r="L960" s="193">
        <v>10.9604</v>
      </c>
      <c r="M960">
        <v>68</v>
      </c>
      <c r="N960" s="193">
        <v>65.7624</v>
      </c>
      <c r="O960" s="269">
        <f t="shared" si="63"/>
        <v>1743.14563</v>
      </c>
      <c r="P960" s="242">
        <f t="shared" si="64"/>
        <v>1980.8473068181818</v>
      </c>
      <c r="Q960">
        <v>2064</v>
      </c>
      <c r="R960" s="190" t="s">
        <v>3495</v>
      </c>
    </row>
    <row r="961" spans="1:18" customFormat="1">
      <c r="A961" s="182" t="str">
        <f t="shared" si="65"/>
        <v>BAÚPARANAVAI 2064</v>
      </c>
      <c r="B961" s="190" t="s">
        <v>121</v>
      </c>
      <c r="C961" s="197" t="str">
        <f t="shared" si="66"/>
        <v xml:space="preserve">2064PARANAVAI 8ME1    </v>
      </c>
      <c r="D961" t="s">
        <v>2786</v>
      </c>
      <c r="E961" s="190">
        <v>2064</v>
      </c>
      <c r="F961" t="s">
        <v>3339</v>
      </c>
      <c r="G961" s="211">
        <v>44643</v>
      </c>
      <c r="H961" s="193">
        <v>5717.7153660000004</v>
      </c>
      <c r="J961">
        <v>12</v>
      </c>
      <c r="K961" s="193">
        <v>245.03</v>
      </c>
      <c r="L961" s="193">
        <v>174.8364</v>
      </c>
      <c r="M961">
        <v>764</v>
      </c>
      <c r="N961" s="193">
        <v>1049.0183999999999</v>
      </c>
      <c r="O961" s="269">
        <f t="shared" si="63"/>
        <v>7011.763766</v>
      </c>
      <c r="P961" s="242">
        <f t="shared" si="64"/>
        <v>7967.9133704545457</v>
      </c>
      <c r="Q961">
        <v>2064</v>
      </c>
      <c r="R961" s="190" t="s">
        <v>3594</v>
      </c>
    </row>
    <row r="962" spans="1:18" customFormat="1">
      <c r="A962" s="182" t="str">
        <f t="shared" si="65"/>
        <v>BAÚPARECI NOV2064</v>
      </c>
      <c r="B962" s="190" t="s">
        <v>121</v>
      </c>
      <c r="C962" s="197" t="str">
        <f t="shared" si="66"/>
        <v xml:space="preserve">2064PARECI NOV8ME1    </v>
      </c>
      <c r="D962" t="s">
        <v>2786</v>
      </c>
      <c r="E962" s="190">
        <v>2064</v>
      </c>
      <c r="F962" t="s">
        <v>829</v>
      </c>
      <c r="G962" s="211">
        <v>44643</v>
      </c>
      <c r="H962" s="193">
        <v>8485.6431219999995</v>
      </c>
      <c r="J962">
        <v>12</v>
      </c>
      <c r="K962" s="193">
        <v>0</v>
      </c>
      <c r="L962" s="193">
        <v>77.411799999999999</v>
      </c>
      <c r="M962">
        <v>1103</v>
      </c>
      <c r="N962" s="193">
        <v>464.4708</v>
      </c>
      <c r="O962" s="269">
        <f t="shared" si="63"/>
        <v>8950.1139219999986</v>
      </c>
      <c r="P962" s="242">
        <f t="shared" si="64"/>
        <v>10170.584002272726</v>
      </c>
      <c r="Q962">
        <v>2064</v>
      </c>
      <c r="R962" s="190" t="s">
        <v>3646</v>
      </c>
    </row>
    <row r="963" spans="1:18" customFormat="1">
      <c r="A963" s="182" t="str">
        <f t="shared" si="65"/>
        <v>BAÚPAULINIA  2064</v>
      </c>
      <c r="B963" s="190" t="s">
        <v>121</v>
      </c>
      <c r="C963" s="197" t="str">
        <f t="shared" si="66"/>
        <v xml:space="preserve">2064PAULINIA  8ME1    </v>
      </c>
      <c r="D963" t="s">
        <v>2786</v>
      </c>
      <c r="E963" s="190">
        <v>2064</v>
      </c>
      <c r="F963" t="s">
        <v>3197</v>
      </c>
      <c r="G963" s="211">
        <v>44643</v>
      </c>
      <c r="H963" s="193">
        <v>1266.6316300000001</v>
      </c>
      <c r="J963">
        <v>12</v>
      </c>
      <c r="K963" s="193">
        <v>520.59780000000001</v>
      </c>
      <c r="L963" s="193">
        <v>10.833200000000001</v>
      </c>
      <c r="M963">
        <v>54</v>
      </c>
      <c r="N963" s="193">
        <v>64.999200000000002</v>
      </c>
      <c r="O963" s="269">
        <f t="shared" si="63"/>
        <v>1852.2286300000001</v>
      </c>
      <c r="P963" s="242">
        <f t="shared" si="64"/>
        <v>2104.8052613636364</v>
      </c>
      <c r="Q963">
        <v>2064</v>
      </c>
      <c r="R963" s="190" t="s">
        <v>3461</v>
      </c>
    </row>
    <row r="964" spans="1:18" customFormat="1">
      <c r="A964" s="182" t="str">
        <f t="shared" si="65"/>
        <v>BAÚPINDAMONH.2064</v>
      </c>
      <c r="B964" s="190" t="s">
        <v>121</v>
      </c>
      <c r="C964" s="197" t="str">
        <f t="shared" si="66"/>
        <v xml:space="preserve">2064PINDAMONH.8ME1    </v>
      </c>
      <c r="D964" t="s">
        <v>2786</v>
      </c>
      <c r="E964" s="190">
        <v>2064</v>
      </c>
      <c r="F964" t="s">
        <v>225</v>
      </c>
      <c r="G964" s="211">
        <v>44643</v>
      </c>
      <c r="H964" s="193">
        <v>2367.1409079999999</v>
      </c>
      <c r="J964">
        <v>12</v>
      </c>
      <c r="K964" s="193">
        <v>728.79840000000002</v>
      </c>
      <c r="L964" s="193">
        <v>29.181800000000003</v>
      </c>
      <c r="M964">
        <v>210</v>
      </c>
      <c r="N964" s="193">
        <v>175.0908</v>
      </c>
      <c r="O964" s="269">
        <f t="shared" si="63"/>
        <v>3271.0301079999999</v>
      </c>
      <c r="P964" s="242">
        <f t="shared" si="64"/>
        <v>3717.0796681818183</v>
      </c>
      <c r="Q964">
        <v>2064</v>
      </c>
      <c r="R964" s="190" t="s">
        <v>3644</v>
      </c>
    </row>
    <row r="965" spans="1:18" customFormat="1">
      <c r="A965" s="182" t="str">
        <f t="shared" si="65"/>
        <v>BAÚPINHAIS   2064</v>
      </c>
      <c r="B965" s="190" t="s">
        <v>121</v>
      </c>
      <c r="C965" s="197" t="str">
        <f t="shared" si="66"/>
        <v xml:space="preserve">2064PINHAIS   8ME1    </v>
      </c>
      <c r="D965" t="s">
        <v>2786</v>
      </c>
      <c r="E965" s="190">
        <v>2064</v>
      </c>
      <c r="F965" t="s">
        <v>3340</v>
      </c>
      <c r="G965" s="211">
        <v>44643</v>
      </c>
      <c r="H965" s="193">
        <v>4133.6530620000003</v>
      </c>
      <c r="J965">
        <v>12</v>
      </c>
      <c r="K965" s="193">
        <v>0</v>
      </c>
      <c r="L965" s="193">
        <v>35.488799999999998</v>
      </c>
      <c r="M965">
        <v>454</v>
      </c>
      <c r="N965" s="193">
        <v>212.93279999999999</v>
      </c>
      <c r="O965" s="269">
        <f t="shared" ref="O965:O1028" si="67">N965+K965+H965+I965</f>
        <v>4346.5858619999999</v>
      </c>
      <c r="P965" s="242">
        <f t="shared" ref="P965:P1028" si="68">O965/(1-J965/100)</f>
        <v>4939.3021159090904</v>
      </c>
      <c r="Q965">
        <v>2064</v>
      </c>
      <c r="R965" s="190" t="s">
        <v>3596</v>
      </c>
    </row>
    <row r="966" spans="1:18" customFormat="1">
      <c r="A966" s="182" t="str">
        <f t="shared" si="65"/>
        <v>BAÚPIRACICABA2064</v>
      </c>
      <c r="B966" s="190" t="s">
        <v>121</v>
      </c>
      <c r="C966" s="197" t="str">
        <f t="shared" si="66"/>
        <v xml:space="preserve">2064PIRACICABA8ME1    </v>
      </c>
      <c r="D966" t="s">
        <v>2786</v>
      </c>
      <c r="E966" s="190">
        <v>2064</v>
      </c>
      <c r="F966" t="s">
        <v>230</v>
      </c>
      <c r="G966" s="211">
        <v>44643</v>
      </c>
      <c r="H966" s="193">
        <v>1266.6316300000001</v>
      </c>
      <c r="J966">
        <v>12</v>
      </c>
      <c r="K966" s="193">
        <v>673.71479999999997</v>
      </c>
      <c r="L966" s="193">
        <v>20.489799999999999</v>
      </c>
      <c r="M966">
        <v>95</v>
      </c>
      <c r="N966" s="193">
        <v>122.93879999999999</v>
      </c>
      <c r="O966" s="269">
        <f t="shared" si="67"/>
        <v>2063.28523</v>
      </c>
      <c r="P966" s="242">
        <f t="shared" si="68"/>
        <v>2344.6423068181816</v>
      </c>
      <c r="Q966">
        <v>2064</v>
      </c>
      <c r="R966" s="190" t="s">
        <v>3484</v>
      </c>
    </row>
    <row r="967" spans="1:18" customFormat="1">
      <c r="A967" s="182" t="str">
        <f t="shared" si="65"/>
        <v>BAÚPONTA GROS2064</v>
      </c>
      <c r="B967" s="190" t="s">
        <v>121</v>
      </c>
      <c r="C967" s="197" t="str">
        <f t="shared" si="66"/>
        <v xml:space="preserve">2064PONTA GROS8ME1    </v>
      </c>
      <c r="D967" t="s">
        <v>2786</v>
      </c>
      <c r="E967" s="190">
        <v>2064</v>
      </c>
      <c r="F967" t="s">
        <v>234</v>
      </c>
      <c r="G967" s="211">
        <v>44643</v>
      </c>
      <c r="H967" s="193">
        <v>4418.2876539999997</v>
      </c>
      <c r="J967">
        <v>12</v>
      </c>
      <c r="K967" s="193">
        <v>0</v>
      </c>
      <c r="L967" s="193">
        <v>81.704800000000006</v>
      </c>
      <c r="M967">
        <v>511</v>
      </c>
      <c r="N967" s="193">
        <v>490.22880000000004</v>
      </c>
      <c r="O967" s="269">
        <f t="shared" si="67"/>
        <v>4908.5164539999996</v>
      </c>
      <c r="P967" s="242">
        <f t="shared" si="68"/>
        <v>5577.8596068181814</v>
      </c>
      <c r="Q967">
        <v>2064</v>
      </c>
      <c r="R967" s="190" t="s">
        <v>3530</v>
      </c>
    </row>
    <row r="968" spans="1:18" customFormat="1">
      <c r="A968" s="182" t="str">
        <f t="shared" si="65"/>
        <v>BAÚPORTO FELIZ2064</v>
      </c>
      <c r="B968" s="190" t="s">
        <v>121</v>
      </c>
      <c r="C968" s="197" t="str">
        <f t="shared" si="66"/>
        <v xml:space="preserve">2064PORTO FELIZ8ME1    </v>
      </c>
      <c r="D968" t="s">
        <v>2786</v>
      </c>
      <c r="E968" s="190">
        <v>2064</v>
      </c>
      <c r="F968" t="s">
        <v>2783</v>
      </c>
      <c r="G968" s="211">
        <v>44643</v>
      </c>
      <c r="H968" s="193">
        <v>1266.6316300000001</v>
      </c>
      <c r="J968">
        <v>12</v>
      </c>
      <c r="K968" s="193">
        <v>609.75020000000006</v>
      </c>
      <c r="L968" s="193">
        <v>8.4270000000000014</v>
      </c>
      <c r="M968">
        <v>80</v>
      </c>
      <c r="N968" s="193">
        <v>50.562000000000012</v>
      </c>
      <c r="O968" s="269">
        <f t="shared" si="67"/>
        <v>1926.9438300000002</v>
      </c>
      <c r="P968" s="242">
        <f t="shared" si="68"/>
        <v>2189.7088977272729</v>
      </c>
      <c r="Q968">
        <v>2064</v>
      </c>
      <c r="R968" s="190" t="s">
        <v>3459</v>
      </c>
    </row>
    <row r="969" spans="1:18" customFormat="1">
      <c r="A969" s="182" t="str">
        <f t="shared" si="65"/>
        <v>BAÚQUEIMADOS2064</v>
      </c>
      <c r="B969" s="190" t="s">
        <v>121</v>
      </c>
      <c r="C969" s="197" t="str">
        <f t="shared" si="66"/>
        <v xml:space="preserve">2064QUEIMADOS8ME1    </v>
      </c>
      <c r="D969" t="s">
        <v>2786</v>
      </c>
      <c r="E969" s="190">
        <v>2064</v>
      </c>
      <c r="F969" t="s">
        <v>2784</v>
      </c>
      <c r="G969" s="211">
        <v>44643</v>
      </c>
      <c r="H969" s="193">
        <v>3709.3048520000002</v>
      </c>
      <c r="J969">
        <v>12</v>
      </c>
      <c r="K969" s="193">
        <v>0</v>
      </c>
      <c r="L969" s="193">
        <v>84.153400000000005</v>
      </c>
      <c r="M969">
        <v>439</v>
      </c>
      <c r="N969" s="193">
        <v>504.92040000000003</v>
      </c>
      <c r="O969" s="269">
        <f t="shared" si="67"/>
        <v>4214.2252520000002</v>
      </c>
      <c r="P969" s="242">
        <f t="shared" si="68"/>
        <v>4788.8923318181824</v>
      </c>
      <c r="Q969">
        <v>2064</v>
      </c>
      <c r="R969" s="190" t="s">
        <v>3633</v>
      </c>
    </row>
    <row r="970" spans="1:18" customFormat="1">
      <c r="A970" s="182" t="str">
        <f t="shared" si="65"/>
        <v>BAÚRESENDE2064</v>
      </c>
      <c r="B970" s="190" t="s">
        <v>121</v>
      </c>
      <c r="C970" s="197" t="str">
        <f t="shared" si="66"/>
        <v xml:space="preserve">2064RESENDE8ME1    </v>
      </c>
      <c r="D970" t="s">
        <v>2786</v>
      </c>
      <c r="E970" s="190">
        <v>2064</v>
      </c>
      <c r="F970" t="s">
        <v>42</v>
      </c>
      <c r="G970" s="211">
        <v>44643</v>
      </c>
      <c r="H970" s="193">
        <v>3057.2310120000002</v>
      </c>
      <c r="J970">
        <v>12</v>
      </c>
      <c r="K970" s="193">
        <v>0</v>
      </c>
      <c r="L970" s="193">
        <v>135.9556</v>
      </c>
      <c r="M970">
        <v>340</v>
      </c>
      <c r="N970" s="193">
        <v>815.73360000000002</v>
      </c>
      <c r="O970" s="269">
        <f t="shared" si="67"/>
        <v>3872.9646120000002</v>
      </c>
      <c r="P970" s="242">
        <f t="shared" si="68"/>
        <v>4401.0961500000003</v>
      </c>
      <c r="Q970">
        <v>2064</v>
      </c>
      <c r="R970" s="190" t="s">
        <v>3597</v>
      </c>
    </row>
    <row r="971" spans="1:18" customFormat="1">
      <c r="A971" s="182" t="str">
        <f t="shared" si="65"/>
        <v>BAÚRIB. PRETO 2064</v>
      </c>
      <c r="B971" s="190" t="s">
        <v>121</v>
      </c>
      <c r="C971" s="197" t="str">
        <f t="shared" si="66"/>
        <v xml:space="preserve">2064RIB. PRETO 8ME1    </v>
      </c>
      <c r="D971" t="s">
        <v>2786</v>
      </c>
      <c r="E971" s="190">
        <v>2064</v>
      </c>
      <c r="F971" t="s">
        <v>2793</v>
      </c>
      <c r="G971" s="211">
        <v>44643</v>
      </c>
      <c r="H971" s="193">
        <v>2718.8041760000006</v>
      </c>
      <c r="J971">
        <v>12</v>
      </c>
      <c r="K971" s="193">
        <v>1015.4621000000001</v>
      </c>
      <c r="L971" s="193">
        <v>62.1372</v>
      </c>
      <c r="M971">
        <v>262</v>
      </c>
      <c r="N971" s="193">
        <v>372.82319999999999</v>
      </c>
      <c r="O971" s="269">
        <f t="shared" si="67"/>
        <v>4107.089476000001</v>
      </c>
      <c r="P971" s="242">
        <f t="shared" si="68"/>
        <v>4667.147131818183</v>
      </c>
      <c r="Q971">
        <v>2064</v>
      </c>
      <c r="R971" s="190" t="s">
        <v>3464</v>
      </c>
    </row>
    <row r="972" spans="1:18" customFormat="1">
      <c r="A972" s="182" t="str">
        <f t="shared" si="65"/>
        <v>BAÚR.JANEIRO 2064</v>
      </c>
      <c r="B972" s="190" t="s">
        <v>121</v>
      </c>
      <c r="C972" s="197" t="str">
        <f t="shared" si="66"/>
        <v xml:space="preserve">2064R.JANEIRO 8ME1    </v>
      </c>
      <c r="D972" t="s">
        <v>2786</v>
      </c>
      <c r="E972" s="190">
        <v>2064</v>
      </c>
      <c r="F972" t="s">
        <v>3198</v>
      </c>
      <c r="G972" s="211">
        <v>44643</v>
      </c>
      <c r="H972" s="193">
        <v>4133.6530620000003</v>
      </c>
      <c r="J972">
        <v>12</v>
      </c>
      <c r="K972" s="193">
        <v>0</v>
      </c>
      <c r="L972" s="193">
        <v>80.634199999999993</v>
      </c>
      <c r="M972">
        <v>485</v>
      </c>
      <c r="N972" s="193">
        <v>483.80519999999996</v>
      </c>
      <c r="O972" s="269">
        <f t="shared" si="67"/>
        <v>4617.4582620000001</v>
      </c>
      <c r="P972" s="242">
        <f t="shared" si="68"/>
        <v>5247.1116613636368</v>
      </c>
      <c r="Q972">
        <v>2064</v>
      </c>
      <c r="R972" s="190" t="s">
        <v>3463</v>
      </c>
    </row>
    <row r="973" spans="1:18" customFormat="1">
      <c r="A973" s="182" t="str">
        <f t="shared" si="65"/>
        <v>BAÚRIO CLARO 2064</v>
      </c>
      <c r="B973" s="190" t="s">
        <v>121</v>
      </c>
      <c r="C973" s="197" t="str">
        <f t="shared" si="66"/>
        <v xml:space="preserve">2064RIO CLARO 8ME1    </v>
      </c>
      <c r="D973" t="s">
        <v>2786</v>
      </c>
      <c r="E973" s="190">
        <v>2064</v>
      </c>
      <c r="F973" t="s">
        <v>3199</v>
      </c>
      <c r="G973" s="211">
        <v>44643</v>
      </c>
      <c r="H973" s="193">
        <v>1604.776294</v>
      </c>
      <c r="J973">
        <v>12</v>
      </c>
      <c r="K973" s="193">
        <v>707.74080000000015</v>
      </c>
      <c r="L973" s="193">
        <v>27.750800000000002</v>
      </c>
      <c r="M973">
        <v>104</v>
      </c>
      <c r="N973" s="193">
        <v>166.50480000000002</v>
      </c>
      <c r="O973" s="269">
        <f t="shared" si="67"/>
        <v>2479.0218940000004</v>
      </c>
      <c r="P973" s="242">
        <f t="shared" si="68"/>
        <v>2817.0703340909095</v>
      </c>
      <c r="Q973">
        <v>2064</v>
      </c>
      <c r="R973" s="190" t="s">
        <v>3551</v>
      </c>
    </row>
    <row r="974" spans="1:18" customFormat="1">
      <c r="A974" s="182" t="str">
        <f t="shared" si="65"/>
        <v>BAÚRIO PEDRAS 2064</v>
      </c>
      <c r="B974" s="190" t="s">
        <v>121</v>
      </c>
      <c r="C974" s="197" t="str">
        <f t="shared" si="66"/>
        <v xml:space="preserve">2064RIO PEDRAS 8ME1    </v>
      </c>
      <c r="D974" t="s">
        <v>2786</v>
      </c>
      <c r="E974" s="190">
        <v>2064</v>
      </c>
      <c r="F974" t="s">
        <v>2785</v>
      </c>
      <c r="G974" s="211">
        <v>44643</v>
      </c>
      <c r="H974" s="193">
        <v>1604.776294</v>
      </c>
      <c r="J974">
        <v>12</v>
      </c>
      <c r="K974" s="193">
        <v>707.74080000000015</v>
      </c>
      <c r="L974" s="193">
        <v>20.489799999999999</v>
      </c>
      <c r="M974">
        <v>105</v>
      </c>
      <c r="N974" s="193">
        <v>122.93879999999999</v>
      </c>
      <c r="O974" s="269">
        <f t="shared" si="67"/>
        <v>2435.4558940000002</v>
      </c>
      <c r="P974" s="242">
        <f t="shared" si="68"/>
        <v>2767.5635159090912</v>
      </c>
      <c r="Q974">
        <v>2064</v>
      </c>
      <c r="R974" s="190" t="s">
        <v>3647</v>
      </c>
    </row>
    <row r="975" spans="1:18" customFormat="1">
      <c r="A975" s="182" t="str">
        <f t="shared" si="65"/>
        <v>BAÚS.BERNARDO2064</v>
      </c>
      <c r="B975" s="190" t="s">
        <v>121</v>
      </c>
      <c r="C975" s="197" t="str">
        <f t="shared" si="66"/>
        <v xml:space="preserve">2064S.BERNARDO8ME1    </v>
      </c>
      <c r="D975" t="s">
        <v>2786</v>
      </c>
      <c r="E975" s="190">
        <v>2064</v>
      </c>
      <c r="F975" t="s">
        <v>250</v>
      </c>
      <c r="G975" s="211">
        <v>44643</v>
      </c>
      <c r="H975" s="193">
        <v>1604.776294</v>
      </c>
      <c r="J975">
        <v>12</v>
      </c>
      <c r="K975" s="193">
        <v>427.03700000000003</v>
      </c>
      <c r="L975" s="193">
        <v>26.203199999999999</v>
      </c>
      <c r="M975">
        <v>135</v>
      </c>
      <c r="N975" s="193">
        <v>157.2192</v>
      </c>
      <c r="O975" s="269">
        <f t="shared" si="67"/>
        <v>2189.032494</v>
      </c>
      <c r="P975" s="242">
        <f t="shared" si="68"/>
        <v>2487.5369249999999</v>
      </c>
      <c r="Q975">
        <v>2064</v>
      </c>
      <c r="R975" s="190" t="s">
        <v>3523</v>
      </c>
    </row>
    <row r="976" spans="1:18" customFormat="1">
      <c r="A976" s="182" t="str">
        <f t="shared" si="65"/>
        <v>BAÚS.GONCALO 2064</v>
      </c>
      <c r="B976" s="190" t="s">
        <v>121</v>
      </c>
      <c r="C976" s="197" t="str">
        <f t="shared" si="66"/>
        <v xml:space="preserve">2064S.GONCALO 8ME1    </v>
      </c>
      <c r="D976" t="s">
        <v>2786</v>
      </c>
      <c r="E976" s="190">
        <v>2064</v>
      </c>
      <c r="F976" t="s">
        <v>3345</v>
      </c>
      <c r="G976" s="211">
        <v>44643</v>
      </c>
      <c r="H976" s="193">
        <v>4418.2876539999997</v>
      </c>
      <c r="J976">
        <v>12</v>
      </c>
      <c r="K976" s="193">
        <v>0</v>
      </c>
      <c r="L976" s="193">
        <v>85.510200000000012</v>
      </c>
      <c r="M976">
        <v>502</v>
      </c>
      <c r="N976" s="193">
        <v>513.0612000000001</v>
      </c>
      <c r="O976" s="269">
        <f t="shared" si="67"/>
        <v>4931.3488539999998</v>
      </c>
      <c r="P976" s="242">
        <f t="shared" si="68"/>
        <v>5603.8055159090909</v>
      </c>
      <c r="Q976">
        <v>2064</v>
      </c>
      <c r="R976" s="190" t="s">
        <v>3616</v>
      </c>
    </row>
    <row r="977" spans="1:18" customFormat="1">
      <c r="A977" s="182" t="str">
        <f t="shared" si="65"/>
        <v>BAÚSALTO     2064</v>
      </c>
      <c r="B977" s="190" t="s">
        <v>121</v>
      </c>
      <c r="C977" s="197" t="str">
        <f t="shared" si="66"/>
        <v xml:space="preserve">2064SALTO     8ME1    </v>
      </c>
      <c r="D977" t="s">
        <v>2786</v>
      </c>
      <c r="E977" s="190">
        <v>2064</v>
      </c>
      <c r="F977" t="s">
        <v>3201</v>
      </c>
      <c r="G977" s="211">
        <v>44643</v>
      </c>
      <c r="H977" s="193">
        <v>1266.6316300000001</v>
      </c>
      <c r="J977">
        <v>12</v>
      </c>
      <c r="K977" s="193">
        <v>510.39000000000004</v>
      </c>
      <c r="L977" s="193">
        <v>22.270600000000002</v>
      </c>
      <c r="M977">
        <v>53</v>
      </c>
      <c r="N977" s="193">
        <v>133.62360000000001</v>
      </c>
      <c r="O977" s="269">
        <f t="shared" si="67"/>
        <v>1910.6452300000001</v>
      </c>
      <c r="P977" s="242">
        <f t="shared" si="68"/>
        <v>2171.1877613636366</v>
      </c>
      <c r="Q977">
        <v>2064</v>
      </c>
      <c r="R977" s="190" t="s">
        <v>3485</v>
      </c>
    </row>
    <row r="978" spans="1:18" customFormat="1">
      <c r="A978" s="182" t="str">
        <f t="shared" si="65"/>
        <v>BAÚSANTOS    2064</v>
      </c>
      <c r="B978" s="190" t="s">
        <v>121</v>
      </c>
      <c r="C978" s="197" t="str">
        <f t="shared" si="66"/>
        <v xml:space="preserve">2064SANTOS    8ME1    </v>
      </c>
      <c r="D978" t="s">
        <v>2786</v>
      </c>
      <c r="E978" s="190">
        <v>2064</v>
      </c>
      <c r="F978" t="s">
        <v>3217</v>
      </c>
      <c r="G978" s="211">
        <v>44643</v>
      </c>
      <c r="H978" s="193">
        <v>2367.1409079999999</v>
      </c>
      <c r="J978">
        <v>12</v>
      </c>
      <c r="K978" s="193">
        <v>680.5200000000001</v>
      </c>
      <c r="L978" s="193">
        <v>48.59040000000001</v>
      </c>
      <c r="M978">
        <v>202</v>
      </c>
      <c r="N978" s="193">
        <v>291.54240000000004</v>
      </c>
      <c r="O978" s="269">
        <f t="shared" si="67"/>
        <v>3339.2033080000001</v>
      </c>
      <c r="P978" s="242">
        <f t="shared" si="68"/>
        <v>3794.5492136363637</v>
      </c>
      <c r="Q978">
        <v>2064</v>
      </c>
      <c r="R978" s="190" t="s">
        <v>3496</v>
      </c>
    </row>
    <row r="979" spans="1:18" customFormat="1">
      <c r="A979" s="182" t="str">
        <f t="shared" si="65"/>
        <v>BAÚSAO PAULO 2064</v>
      </c>
      <c r="B979" s="190" t="s">
        <v>121</v>
      </c>
      <c r="C979" s="197" t="str">
        <f t="shared" si="66"/>
        <v xml:space="preserve">2064SAO PAULO 8ME1    </v>
      </c>
      <c r="D979" t="s">
        <v>2786</v>
      </c>
      <c r="E979" s="190">
        <v>2064</v>
      </c>
      <c r="F979" t="s">
        <v>3202</v>
      </c>
      <c r="G979" s="211">
        <v>44643</v>
      </c>
      <c r="H979" s="193">
        <v>1604.776294</v>
      </c>
      <c r="J979">
        <v>12</v>
      </c>
      <c r="K979" s="193">
        <v>321</v>
      </c>
      <c r="L979" s="193">
        <v>26.203199999999999</v>
      </c>
      <c r="M979">
        <v>145</v>
      </c>
      <c r="N979" s="193">
        <v>157.2192</v>
      </c>
      <c r="O979" s="269">
        <f t="shared" si="67"/>
        <v>2082.9954939999998</v>
      </c>
      <c r="P979" s="242">
        <f t="shared" si="68"/>
        <v>2367.0403340909088</v>
      </c>
      <c r="Q979">
        <v>2064</v>
      </c>
      <c r="R979" s="190" t="s">
        <v>3620</v>
      </c>
    </row>
    <row r="980" spans="1:18" customFormat="1">
      <c r="A980" s="182" t="str">
        <f t="shared" si="65"/>
        <v>BAÚSÃO ROQUE2064</v>
      </c>
      <c r="B980" s="190" t="s">
        <v>121</v>
      </c>
      <c r="C980" s="197" t="str">
        <f t="shared" si="66"/>
        <v xml:space="preserve">2064SÃO ROQUE8ME1    </v>
      </c>
      <c r="D980" t="s">
        <v>2786</v>
      </c>
      <c r="E980" s="190">
        <v>2064</v>
      </c>
      <c r="F980" t="s">
        <v>3365</v>
      </c>
      <c r="G980" s="211">
        <v>44643</v>
      </c>
      <c r="H980" s="193">
        <v>1604.776294</v>
      </c>
      <c r="J980">
        <v>12</v>
      </c>
      <c r="K980" s="193">
        <v>695.5</v>
      </c>
      <c r="L980" s="193">
        <v>23.033800000000003</v>
      </c>
      <c r="M980">
        <v>113</v>
      </c>
      <c r="N980" s="193">
        <v>138.20280000000002</v>
      </c>
      <c r="O980" s="269">
        <f t="shared" si="67"/>
        <v>2438.4790940000003</v>
      </c>
      <c r="P980" s="242">
        <f t="shared" si="68"/>
        <v>2770.9989704545455</v>
      </c>
      <c r="Q980">
        <v>2064</v>
      </c>
      <c r="R980" s="190" t="s">
        <v>3518</v>
      </c>
    </row>
    <row r="981" spans="1:18" customFormat="1">
      <c r="A981" s="182" t="str">
        <f t="shared" si="65"/>
        <v>BAÚSAO SEBAST2064</v>
      </c>
      <c r="B981" s="190" t="s">
        <v>121</v>
      </c>
      <c r="C981" s="197" t="str">
        <f t="shared" si="66"/>
        <v xml:space="preserve">2064SAO SEBAST8ME1    </v>
      </c>
      <c r="D981" t="s">
        <v>2786</v>
      </c>
      <c r="E981" s="190">
        <v>2064</v>
      </c>
      <c r="F981" t="s">
        <v>798</v>
      </c>
      <c r="G981" s="211">
        <v>44643</v>
      </c>
      <c r="H981" s="193">
        <v>2367.1409079999999</v>
      </c>
      <c r="J981">
        <v>12</v>
      </c>
      <c r="K981" s="193">
        <v>0</v>
      </c>
      <c r="L981" s="193">
        <v>38.3508</v>
      </c>
      <c r="M981">
        <v>249</v>
      </c>
      <c r="N981" s="193">
        <v>230.10480000000001</v>
      </c>
      <c r="O981" s="269">
        <f t="shared" si="67"/>
        <v>2597.2457079999999</v>
      </c>
      <c r="P981" s="242">
        <f t="shared" si="68"/>
        <v>2951.4155772727272</v>
      </c>
      <c r="Q981">
        <v>2064</v>
      </c>
      <c r="R981" s="190" t="s">
        <v>3648</v>
      </c>
    </row>
    <row r="982" spans="1:18" customFormat="1">
      <c r="A982" s="182" t="str">
        <f t="shared" si="65"/>
        <v>BAÚSENGES    2064</v>
      </c>
      <c r="B982" s="190" t="s">
        <v>121</v>
      </c>
      <c r="C982" s="197" t="str">
        <f t="shared" si="66"/>
        <v xml:space="preserve">2064SENGES    8ME1    </v>
      </c>
      <c r="D982" t="s">
        <v>2786</v>
      </c>
      <c r="E982" s="190">
        <v>2064</v>
      </c>
      <c r="F982" t="s">
        <v>3366</v>
      </c>
      <c r="G982" s="211">
        <v>44643</v>
      </c>
      <c r="H982" s="193">
        <v>3376.9960179999998</v>
      </c>
      <c r="J982">
        <v>12</v>
      </c>
      <c r="K982" s="193">
        <v>0</v>
      </c>
      <c r="L982" s="193">
        <v>61.342199999999998</v>
      </c>
      <c r="M982">
        <v>366</v>
      </c>
      <c r="N982" s="193">
        <v>368.0532</v>
      </c>
      <c r="O982" s="269">
        <f t="shared" si="67"/>
        <v>3745.0492179999997</v>
      </c>
      <c r="P982" s="242">
        <f t="shared" si="68"/>
        <v>4255.7377477272721</v>
      </c>
      <c r="Q982">
        <v>2064</v>
      </c>
      <c r="R982" s="190" t="s">
        <v>3634</v>
      </c>
    </row>
    <row r="983" spans="1:18" customFormat="1">
      <c r="A983" s="182" t="str">
        <f t="shared" si="65"/>
        <v>BAÚSOROCABA  2064</v>
      </c>
      <c r="B983" s="190" t="s">
        <v>121</v>
      </c>
      <c r="C983" s="197" t="str">
        <f t="shared" si="66"/>
        <v xml:space="preserve">2064SOROCABA  8ME1    </v>
      </c>
      <c r="D983" t="s">
        <v>2786</v>
      </c>
      <c r="E983" s="190">
        <v>2064</v>
      </c>
      <c r="F983" t="s">
        <v>3203</v>
      </c>
      <c r="G983" s="211">
        <v>44643</v>
      </c>
      <c r="H983" s="193">
        <v>1266.6316300000001</v>
      </c>
      <c r="J983">
        <v>12</v>
      </c>
      <c r="K983" s="193">
        <v>666.90959999999995</v>
      </c>
      <c r="L983" s="193">
        <v>16.1968</v>
      </c>
      <c r="M983">
        <v>97</v>
      </c>
      <c r="N983" s="193">
        <v>97.180800000000005</v>
      </c>
      <c r="O983" s="269">
        <f t="shared" si="67"/>
        <v>2030.7220299999999</v>
      </c>
      <c r="P983" s="242">
        <f t="shared" si="68"/>
        <v>2307.6386704545453</v>
      </c>
      <c r="Q983">
        <v>2064</v>
      </c>
      <c r="R983" s="190" t="s">
        <v>3486</v>
      </c>
    </row>
    <row r="984" spans="1:18" customFormat="1">
      <c r="A984" s="182" t="str">
        <f t="shared" si="65"/>
        <v>BAÚSTO ANDRE 2064</v>
      </c>
      <c r="B984" s="190" t="s">
        <v>121</v>
      </c>
      <c r="C984" s="197" t="str">
        <f t="shared" si="66"/>
        <v xml:space="preserve">2064STO ANDRE 8ME1    </v>
      </c>
      <c r="D984" t="s">
        <v>2786</v>
      </c>
      <c r="E984" s="190">
        <v>2064</v>
      </c>
      <c r="F984" t="s">
        <v>3218</v>
      </c>
      <c r="G984" s="211">
        <v>44643</v>
      </c>
      <c r="H984" s="193">
        <v>1604.776294</v>
      </c>
      <c r="J984">
        <v>12</v>
      </c>
      <c r="K984" s="193">
        <v>321</v>
      </c>
      <c r="L984" s="193">
        <v>26.203199999999999</v>
      </c>
      <c r="M984">
        <v>135</v>
      </c>
      <c r="N984" s="193">
        <v>157.2192</v>
      </c>
      <c r="O984" s="269">
        <f t="shared" si="67"/>
        <v>2082.9954939999998</v>
      </c>
      <c r="P984" s="242">
        <f t="shared" si="68"/>
        <v>2367.0403340909088</v>
      </c>
      <c r="Q984">
        <v>2064</v>
      </c>
      <c r="R984" s="190" t="s">
        <v>3524</v>
      </c>
    </row>
    <row r="985" spans="1:18" customFormat="1">
      <c r="A985" s="182" t="str">
        <f t="shared" si="65"/>
        <v>BAÚSUMARE    2064</v>
      </c>
      <c r="B985" s="190" t="s">
        <v>121</v>
      </c>
      <c r="C985" s="197" t="str">
        <f t="shared" si="66"/>
        <v xml:space="preserve">2064SUMARE    8ME1    </v>
      </c>
      <c r="D985" t="s">
        <v>2786</v>
      </c>
      <c r="E985" s="190">
        <v>2064</v>
      </c>
      <c r="F985" t="s">
        <v>3204</v>
      </c>
      <c r="G985" s="211">
        <v>44643</v>
      </c>
      <c r="H985" s="193">
        <v>1266.6316300000001</v>
      </c>
      <c r="J985">
        <v>12</v>
      </c>
      <c r="K985" s="193">
        <v>520.59780000000001</v>
      </c>
      <c r="L985" s="193">
        <v>10.833200000000001</v>
      </c>
      <c r="M985">
        <v>53</v>
      </c>
      <c r="N985" s="193">
        <v>64.999200000000002</v>
      </c>
      <c r="O985" s="269">
        <f t="shared" si="67"/>
        <v>1852.2286300000001</v>
      </c>
      <c r="P985" s="242">
        <f t="shared" si="68"/>
        <v>2104.8052613636364</v>
      </c>
      <c r="Q985">
        <v>2064</v>
      </c>
      <c r="R985" s="190" t="s">
        <v>3487</v>
      </c>
    </row>
    <row r="986" spans="1:18" customFormat="1">
      <c r="A986" s="182" t="str">
        <f t="shared" si="65"/>
        <v>BAÚSUZANO    2064</v>
      </c>
      <c r="B986" s="190" t="s">
        <v>121</v>
      </c>
      <c r="C986" s="197" t="str">
        <f t="shared" si="66"/>
        <v xml:space="preserve">2064SUZANO    8ME1    </v>
      </c>
      <c r="D986" t="s">
        <v>2786</v>
      </c>
      <c r="E986" s="190">
        <v>2064</v>
      </c>
      <c r="F986" t="s">
        <v>3213</v>
      </c>
      <c r="G986" s="211">
        <v>44643</v>
      </c>
      <c r="H986" s="193">
        <v>1929.902568</v>
      </c>
      <c r="J986">
        <v>12</v>
      </c>
      <c r="K986" s="193">
        <v>427.03700000000003</v>
      </c>
      <c r="L986" s="193">
        <v>26.203199999999999</v>
      </c>
      <c r="M986">
        <v>165</v>
      </c>
      <c r="N986" s="193">
        <v>157.2192</v>
      </c>
      <c r="O986" s="269">
        <f t="shared" si="67"/>
        <v>2514.1587680000002</v>
      </c>
      <c r="P986" s="242">
        <f t="shared" si="68"/>
        <v>2856.9986000000004</v>
      </c>
      <c r="Q986">
        <v>2064</v>
      </c>
      <c r="R986" s="190" t="s">
        <v>117</v>
      </c>
    </row>
    <row r="987" spans="1:18" customFormat="1">
      <c r="A987" s="182" t="str">
        <f t="shared" si="65"/>
        <v>BAÚT.DA SERRA2064</v>
      </c>
      <c r="B987" s="190" t="s">
        <v>121</v>
      </c>
      <c r="C987" s="197" t="str">
        <f t="shared" si="66"/>
        <v xml:space="preserve">2064T.DA SERRA8ME1    </v>
      </c>
      <c r="D987" t="s">
        <v>2786</v>
      </c>
      <c r="E987" s="190">
        <v>2064</v>
      </c>
      <c r="F987" t="s">
        <v>263</v>
      </c>
      <c r="G987" s="211">
        <v>44643</v>
      </c>
      <c r="H987" s="193">
        <v>1266.6316300000001</v>
      </c>
      <c r="J987">
        <v>12</v>
      </c>
      <c r="K987" s="193">
        <v>410.7516</v>
      </c>
      <c r="L987" s="193">
        <v>13.334800000000001</v>
      </c>
      <c r="M987">
        <v>83</v>
      </c>
      <c r="N987" s="193">
        <v>80.008800000000008</v>
      </c>
      <c r="O987" s="269">
        <f t="shared" si="67"/>
        <v>1757.39203</v>
      </c>
      <c r="P987" s="242">
        <f t="shared" si="68"/>
        <v>1997.0363977272727</v>
      </c>
      <c r="Q987">
        <v>2064</v>
      </c>
      <c r="R987" s="190" t="s">
        <v>3525</v>
      </c>
    </row>
    <row r="988" spans="1:18" customFormat="1">
      <c r="A988" s="182" t="str">
        <f t="shared" si="65"/>
        <v>BAÚTAUBATE   2064</v>
      </c>
      <c r="B988" s="190" t="s">
        <v>121</v>
      </c>
      <c r="C988" s="197" t="str">
        <f t="shared" si="66"/>
        <v xml:space="preserve">2064TAUBATE   8ME1    </v>
      </c>
      <c r="D988" t="s">
        <v>2786</v>
      </c>
      <c r="E988" s="190">
        <v>2064</v>
      </c>
      <c r="F988" t="s">
        <v>3206</v>
      </c>
      <c r="G988" s="211">
        <v>44643</v>
      </c>
      <c r="H988" s="193">
        <v>1929.902568</v>
      </c>
      <c r="J988">
        <v>12</v>
      </c>
      <c r="K988" s="193">
        <v>712.32040000000006</v>
      </c>
      <c r="L988" s="193">
        <v>29.181800000000003</v>
      </c>
      <c r="M988">
        <v>186</v>
      </c>
      <c r="N988" s="193">
        <v>175.0908</v>
      </c>
      <c r="O988" s="269">
        <f t="shared" si="67"/>
        <v>2817.313768</v>
      </c>
      <c r="P988" s="242">
        <f t="shared" si="68"/>
        <v>3201.4929181818184</v>
      </c>
      <c r="Q988">
        <v>2064</v>
      </c>
      <c r="R988" s="190" t="s">
        <v>3474</v>
      </c>
    </row>
    <row r="989" spans="1:18" customFormat="1">
      <c r="A989" s="182" t="str">
        <f t="shared" si="65"/>
        <v>BAÚTIETE     2064</v>
      </c>
      <c r="B989" s="190" t="s">
        <v>121</v>
      </c>
      <c r="C989" s="197" t="str">
        <f t="shared" si="66"/>
        <v xml:space="preserve">2064TIETE     8ME1    </v>
      </c>
      <c r="D989" t="s">
        <v>2786</v>
      </c>
      <c r="E989" s="190">
        <v>2064</v>
      </c>
      <c r="F989" t="s">
        <v>3349</v>
      </c>
      <c r="G989" s="211">
        <v>44643</v>
      </c>
      <c r="H989" s="193">
        <v>1604.776294</v>
      </c>
      <c r="J989">
        <v>12</v>
      </c>
      <c r="K989" s="193">
        <v>690.7278</v>
      </c>
      <c r="L989" s="193">
        <v>24.888800000000003</v>
      </c>
      <c r="M989">
        <v>112</v>
      </c>
      <c r="N989" s="193">
        <v>149.33280000000002</v>
      </c>
      <c r="O989" s="269">
        <f t="shared" si="67"/>
        <v>2444.836894</v>
      </c>
      <c r="P989" s="242">
        <f t="shared" si="68"/>
        <v>2778.223743181818</v>
      </c>
      <c r="Q989">
        <v>2064</v>
      </c>
      <c r="R989" s="190" t="s">
        <v>3599</v>
      </c>
    </row>
    <row r="990" spans="1:18" customFormat="1">
      <c r="A990" s="182" t="str">
        <f t="shared" si="65"/>
        <v>BAÚTREMEMBE  2064</v>
      </c>
      <c r="B990" s="190" t="s">
        <v>121</v>
      </c>
      <c r="C990" s="197" t="str">
        <f t="shared" si="66"/>
        <v xml:space="preserve">2064TREMEMBE  8ME1    </v>
      </c>
      <c r="D990" t="s">
        <v>2786</v>
      </c>
      <c r="E990" s="190">
        <v>2064</v>
      </c>
      <c r="F990" t="s">
        <v>3207</v>
      </c>
      <c r="G990" s="211">
        <v>44643</v>
      </c>
      <c r="H990" s="193">
        <v>2367.1409079999999</v>
      </c>
      <c r="J990">
        <v>12</v>
      </c>
      <c r="K990" s="193">
        <v>321</v>
      </c>
      <c r="L990" s="193">
        <v>29.181800000000003</v>
      </c>
      <c r="M990">
        <v>184</v>
      </c>
      <c r="N990" s="193">
        <v>175.0908</v>
      </c>
      <c r="O990" s="269">
        <f t="shared" si="67"/>
        <v>2863.2317079999998</v>
      </c>
      <c r="P990" s="242">
        <f t="shared" si="68"/>
        <v>3253.672395454545</v>
      </c>
      <c r="Q990">
        <v>2064</v>
      </c>
      <c r="R990" s="190" t="s">
        <v>3488</v>
      </c>
    </row>
    <row r="991" spans="1:18" customFormat="1">
      <c r="A991" s="182" t="str">
        <f t="shared" si="65"/>
        <v>BAÚUCHOA2064</v>
      </c>
      <c r="B991" s="190" t="s">
        <v>121</v>
      </c>
      <c r="C991" s="197" t="str">
        <f t="shared" si="66"/>
        <v xml:space="preserve">2064UCHOA8ME1    </v>
      </c>
      <c r="D991" t="s">
        <v>2786</v>
      </c>
      <c r="E991" s="190">
        <v>2064</v>
      </c>
      <c r="F991" t="s">
        <v>46</v>
      </c>
      <c r="G991" s="211">
        <v>44643</v>
      </c>
      <c r="H991" s="193">
        <v>3376.9960179999998</v>
      </c>
      <c r="J991">
        <v>12</v>
      </c>
      <c r="K991" s="193">
        <v>0</v>
      </c>
      <c r="L991" s="193">
        <v>93.142200000000003</v>
      </c>
      <c r="M991">
        <v>351</v>
      </c>
      <c r="N991" s="193">
        <v>558.85320000000002</v>
      </c>
      <c r="O991" s="269">
        <f t="shared" si="67"/>
        <v>3935.8492179999998</v>
      </c>
      <c r="P991" s="242">
        <f t="shared" si="68"/>
        <v>4472.5559295454541</v>
      </c>
      <c r="Q991">
        <v>2064</v>
      </c>
      <c r="R991" s="190" t="s">
        <v>3600</v>
      </c>
    </row>
    <row r="992" spans="1:18" customFormat="1">
      <c r="A992" s="182" t="str">
        <f t="shared" si="65"/>
        <v>BAÚV.PAULISTA2064</v>
      </c>
      <c r="B992" s="190" t="s">
        <v>121</v>
      </c>
      <c r="C992" s="197" t="str">
        <f t="shared" si="66"/>
        <v xml:space="preserve">2064V.PAULISTA8ME1    </v>
      </c>
      <c r="D992" t="s">
        <v>2786</v>
      </c>
      <c r="E992" s="190">
        <v>2064</v>
      </c>
      <c r="F992" t="s">
        <v>805</v>
      </c>
      <c r="G992" s="211">
        <v>44643</v>
      </c>
      <c r="H992" s="193">
        <v>1023.348062</v>
      </c>
      <c r="J992">
        <v>12</v>
      </c>
      <c r="K992" s="193">
        <v>0</v>
      </c>
      <c r="L992" s="193">
        <v>0</v>
      </c>
      <c r="M992">
        <v>22</v>
      </c>
      <c r="N992" s="193">
        <v>0</v>
      </c>
      <c r="O992" s="269">
        <f t="shared" si="67"/>
        <v>1023.348062</v>
      </c>
      <c r="P992" s="242">
        <f t="shared" si="68"/>
        <v>1162.8955250000001</v>
      </c>
      <c r="Q992">
        <v>2064</v>
      </c>
      <c r="R992" s="190" t="s">
        <v>3545</v>
      </c>
    </row>
    <row r="993" spans="1:18" customFormat="1">
      <c r="A993" s="182" t="str">
        <f t="shared" si="65"/>
        <v>BAÚVALINHOS  2064</v>
      </c>
      <c r="B993" s="190" t="s">
        <v>121</v>
      </c>
      <c r="C993" s="197" t="str">
        <f t="shared" si="66"/>
        <v xml:space="preserve">2064VALINHOS  8ME1    </v>
      </c>
      <c r="D993" t="s">
        <v>2786</v>
      </c>
      <c r="E993" s="190">
        <v>2064</v>
      </c>
      <c r="F993" t="s">
        <v>2794</v>
      </c>
      <c r="G993" s="211">
        <v>44643</v>
      </c>
      <c r="H993" s="193">
        <v>1023.348062</v>
      </c>
      <c r="J993">
        <v>12</v>
      </c>
      <c r="K993" s="193">
        <v>421.92240000000004</v>
      </c>
      <c r="L993" s="193">
        <v>10.833200000000001</v>
      </c>
      <c r="M993">
        <v>24</v>
      </c>
      <c r="N993" s="193">
        <v>64.999200000000002</v>
      </c>
      <c r="O993" s="269">
        <f t="shared" si="67"/>
        <v>1510.2696620000002</v>
      </c>
      <c r="P993" s="242">
        <f t="shared" si="68"/>
        <v>1716.2155250000001</v>
      </c>
      <c r="Q993">
        <v>2064</v>
      </c>
      <c r="R993" s="190" t="s">
        <v>3479</v>
      </c>
    </row>
    <row r="994" spans="1:18" customFormat="1">
      <c r="A994" s="182" t="str">
        <f t="shared" si="65"/>
        <v>BAÚVESPASIANO2064</v>
      </c>
      <c r="B994" s="190" t="s">
        <v>121</v>
      </c>
      <c r="C994" s="197" t="str">
        <f t="shared" si="66"/>
        <v xml:space="preserve">2064VESPASIANO8ME1    </v>
      </c>
      <c r="D994" t="s">
        <v>2786</v>
      </c>
      <c r="E994" s="190">
        <v>2064</v>
      </c>
      <c r="F994" t="s">
        <v>273</v>
      </c>
      <c r="G994" s="211">
        <v>44643</v>
      </c>
      <c r="H994" s="193">
        <v>4860.784654</v>
      </c>
      <c r="J994">
        <v>12</v>
      </c>
      <c r="K994" s="193">
        <v>0</v>
      </c>
      <c r="L994" s="193">
        <v>30.008600000000001</v>
      </c>
      <c r="M994">
        <v>593</v>
      </c>
      <c r="N994" s="193">
        <v>180.05160000000001</v>
      </c>
      <c r="O994" s="269">
        <f t="shared" si="67"/>
        <v>5040.8362539999998</v>
      </c>
      <c r="P994" s="242">
        <f t="shared" si="68"/>
        <v>5728.2230159090905</v>
      </c>
      <c r="Q994">
        <v>2064</v>
      </c>
      <c r="R994" s="190" t="s">
        <v>3480</v>
      </c>
    </row>
    <row r="995" spans="1:18" customFormat="1">
      <c r="A995" s="182" t="str">
        <f t="shared" si="65"/>
        <v>BAÚVINHEDO   2064</v>
      </c>
      <c r="B995" s="190" t="s">
        <v>121</v>
      </c>
      <c r="C995" s="197" t="str">
        <f t="shared" si="66"/>
        <v xml:space="preserve">2064VINHEDO   8ME1    </v>
      </c>
      <c r="D995" t="s">
        <v>2786</v>
      </c>
      <c r="E995" s="190">
        <v>2064</v>
      </c>
      <c r="F995" t="s">
        <v>3209</v>
      </c>
      <c r="G995" s="211">
        <v>44643</v>
      </c>
      <c r="H995" s="193">
        <v>1023.348062</v>
      </c>
      <c r="J995">
        <v>12</v>
      </c>
      <c r="K995" s="193">
        <v>377.68860000000006</v>
      </c>
      <c r="L995" s="193">
        <v>0</v>
      </c>
      <c r="M995">
        <v>11</v>
      </c>
      <c r="N995" s="193">
        <v>0</v>
      </c>
      <c r="O995" s="269">
        <f t="shared" si="67"/>
        <v>1401.036662</v>
      </c>
      <c r="P995" s="242">
        <f t="shared" si="68"/>
        <v>1592.0871159090909</v>
      </c>
      <c r="Q995">
        <v>2064</v>
      </c>
      <c r="R995" s="190" t="s">
        <v>3546</v>
      </c>
    </row>
    <row r="996" spans="1:18" customFormat="1">
      <c r="A996" s="182" t="str">
        <f t="shared" si="65"/>
        <v>CARRETAANAPOLIS2064</v>
      </c>
      <c r="B996" t="s">
        <v>122</v>
      </c>
      <c r="C996" s="197" t="str">
        <f t="shared" si="66"/>
        <v xml:space="preserve">2064ANAPOLIS8ME2    </v>
      </c>
      <c r="D996" t="s">
        <v>2787</v>
      </c>
      <c r="E996" s="190">
        <v>2064</v>
      </c>
      <c r="F996" t="s">
        <v>45</v>
      </c>
      <c r="G996" s="211">
        <v>44643</v>
      </c>
      <c r="H996" s="193">
        <v>9181.8768799999998</v>
      </c>
      <c r="J996">
        <v>12</v>
      </c>
      <c r="K996" s="193">
        <v>0</v>
      </c>
      <c r="L996" s="193">
        <v>113.8228</v>
      </c>
      <c r="M996">
        <v>959</v>
      </c>
      <c r="N996" s="193">
        <v>910.58240000000001</v>
      </c>
      <c r="O996" s="269">
        <f t="shared" si="67"/>
        <v>10092.459279999999</v>
      </c>
      <c r="P996" s="242">
        <f t="shared" si="68"/>
        <v>11468.703727272727</v>
      </c>
      <c r="Q996">
        <v>2064</v>
      </c>
      <c r="R996" s="190" t="s">
        <v>3445</v>
      </c>
    </row>
    <row r="997" spans="1:18" customFormat="1">
      <c r="A997" s="182" t="str">
        <f t="shared" si="65"/>
        <v>CARRETAA.NOGUEIRA2064</v>
      </c>
      <c r="B997" s="190" t="s">
        <v>122</v>
      </c>
      <c r="C997" s="197" t="str">
        <f t="shared" si="66"/>
        <v xml:space="preserve">2064A.NOGUEIRA8ME2    </v>
      </c>
      <c r="D997" t="s">
        <v>2787</v>
      </c>
      <c r="E997" s="190">
        <v>2064</v>
      </c>
      <c r="F997" t="s">
        <v>464</v>
      </c>
      <c r="G997" s="211">
        <v>44643</v>
      </c>
      <c r="H997" s="193">
        <v>1548.7651519999999</v>
      </c>
      <c r="J997">
        <v>12</v>
      </c>
      <c r="K997" s="193">
        <v>609.06540000000007</v>
      </c>
      <c r="L997" s="193">
        <v>20.606400000000001</v>
      </c>
      <c r="M997">
        <v>79</v>
      </c>
      <c r="N997" s="193">
        <v>164.85120000000001</v>
      </c>
      <c r="O997" s="269">
        <f t="shared" si="67"/>
        <v>2322.681752</v>
      </c>
      <c r="P997" s="242">
        <f t="shared" si="68"/>
        <v>2639.4110818181816</v>
      </c>
      <c r="Q997">
        <v>2064</v>
      </c>
      <c r="R997" s="190" t="s">
        <v>3408</v>
      </c>
    </row>
    <row r="998" spans="1:18" customFormat="1">
      <c r="A998" s="182" t="str">
        <f t="shared" si="65"/>
        <v>CARRETAARACARIGU.2064</v>
      </c>
      <c r="B998" s="190" t="s">
        <v>122</v>
      </c>
      <c r="C998" s="197" t="str">
        <f t="shared" si="66"/>
        <v xml:space="preserve">2064ARACARIGU.8ME2    </v>
      </c>
      <c r="D998" t="s">
        <v>2787</v>
      </c>
      <c r="E998" s="190">
        <v>2064</v>
      </c>
      <c r="F998" t="s">
        <v>139</v>
      </c>
      <c r="G998" s="211">
        <v>44643</v>
      </c>
      <c r="H998" s="193">
        <v>1548.7651519999999</v>
      </c>
      <c r="J998">
        <v>12</v>
      </c>
      <c r="K998" s="193">
        <v>574.59</v>
      </c>
      <c r="L998" s="193">
        <v>23.341200000000001</v>
      </c>
      <c r="M998">
        <v>88</v>
      </c>
      <c r="N998" s="193">
        <v>186.7296</v>
      </c>
      <c r="O998" s="269">
        <f t="shared" si="67"/>
        <v>2310.0847519999998</v>
      </c>
      <c r="P998" s="242">
        <f t="shared" si="68"/>
        <v>2625.096309090909</v>
      </c>
      <c r="Q998">
        <v>2064</v>
      </c>
      <c r="R998" s="190" t="s">
        <v>3638</v>
      </c>
    </row>
    <row r="999" spans="1:18" customFormat="1">
      <c r="A999" s="182" t="str">
        <f t="shared" si="65"/>
        <v>CARRETAARARAQUARA2064</v>
      </c>
      <c r="B999" s="190" t="s">
        <v>122</v>
      </c>
      <c r="C999" s="197" t="str">
        <f t="shared" si="66"/>
        <v xml:space="preserve">2064ARARAQUARA8ME2    </v>
      </c>
      <c r="D999" t="s">
        <v>2787</v>
      </c>
      <c r="E999" s="190">
        <v>2064</v>
      </c>
      <c r="F999" t="s">
        <v>8</v>
      </c>
      <c r="G999" s="211">
        <v>44643</v>
      </c>
      <c r="H999" s="193">
        <v>2894.4049420000001</v>
      </c>
      <c r="J999">
        <v>12</v>
      </c>
      <c r="K999" s="193">
        <v>0</v>
      </c>
      <c r="L999" s="193">
        <v>44.191400000000002</v>
      </c>
      <c r="M999">
        <v>210</v>
      </c>
      <c r="N999" s="193">
        <v>353.53120000000001</v>
      </c>
      <c r="O999" s="269">
        <f t="shared" si="67"/>
        <v>3247.936142</v>
      </c>
      <c r="P999" s="242">
        <f t="shared" si="68"/>
        <v>3690.8365250000002</v>
      </c>
      <c r="Q999">
        <v>2064</v>
      </c>
      <c r="R999" s="190" t="s">
        <v>3630</v>
      </c>
    </row>
    <row r="1000" spans="1:18" customFormat="1">
      <c r="A1000" s="182" t="str">
        <f t="shared" ref="A1000:A1063" si="69">B1000&amp;F1000&amp;E1000</f>
        <v>CARRETAARAUCARIA 2064</v>
      </c>
      <c r="B1000" s="190" t="s">
        <v>122</v>
      </c>
      <c r="C1000" s="197" t="str">
        <f t="shared" ref="C1000:C1063" si="70">E1000&amp;F1000&amp;D1000</f>
        <v xml:space="preserve">2064ARAUCARIA 8ME2    </v>
      </c>
      <c r="D1000" t="s">
        <v>2787</v>
      </c>
      <c r="E1000" s="190">
        <v>2064</v>
      </c>
      <c r="F1000" t="s">
        <v>3241</v>
      </c>
      <c r="G1000" s="211">
        <v>44643</v>
      </c>
      <c r="H1000" s="193">
        <v>5054.3931240000002</v>
      </c>
      <c r="J1000">
        <v>12</v>
      </c>
      <c r="K1000" s="193">
        <v>0</v>
      </c>
      <c r="L1000" s="193">
        <v>35.488799999999998</v>
      </c>
      <c r="M1000">
        <v>484</v>
      </c>
      <c r="N1000" s="193">
        <v>283.91039999999998</v>
      </c>
      <c r="O1000" s="269">
        <f t="shared" si="67"/>
        <v>5338.3035239999999</v>
      </c>
      <c r="P1000" s="242">
        <f t="shared" si="68"/>
        <v>6066.2540045454543</v>
      </c>
      <c r="Q1000">
        <v>2064</v>
      </c>
      <c r="R1000" s="190" t="s">
        <v>3514</v>
      </c>
    </row>
    <row r="1001" spans="1:18" customFormat="1">
      <c r="A1001" s="182" t="str">
        <f t="shared" si="69"/>
        <v>CARRETAARUJA2064</v>
      </c>
      <c r="B1001" s="190" t="s">
        <v>122</v>
      </c>
      <c r="C1001" s="197" t="str">
        <f t="shared" si="70"/>
        <v xml:space="preserve">2064ARUJA8ME2    </v>
      </c>
      <c r="D1001" t="s">
        <v>2787</v>
      </c>
      <c r="E1001" s="190">
        <v>2064</v>
      </c>
      <c r="F1001" t="s">
        <v>68</v>
      </c>
      <c r="G1001" s="211">
        <v>44643</v>
      </c>
      <c r="H1001" s="193">
        <v>2894.4049420000001</v>
      </c>
      <c r="J1001">
        <v>12</v>
      </c>
      <c r="K1001" s="193">
        <v>443.83600000000001</v>
      </c>
      <c r="L1001" s="193">
        <v>20.002200000000002</v>
      </c>
      <c r="M1001">
        <v>205</v>
      </c>
      <c r="N1001" s="193">
        <v>160.01760000000002</v>
      </c>
      <c r="O1001" s="269">
        <f t="shared" si="67"/>
        <v>3498.258542</v>
      </c>
      <c r="P1001" s="242">
        <f t="shared" si="68"/>
        <v>3975.2937977272727</v>
      </c>
      <c r="Q1001">
        <v>2064</v>
      </c>
      <c r="R1001" s="190" t="s">
        <v>3493</v>
      </c>
    </row>
    <row r="1002" spans="1:18" customFormat="1">
      <c r="A1002" s="182" t="str">
        <f t="shared" si="69"/>
        <v>CARRETABARUERI   2064</v>
      </c>
      <c r="B1002" s="190" t="s">
        <v>122</v>
      </c>
      <c r="C1002" s="197" t="str">
        <f t="shared" si="70"/>
        <v xml:space="preserve">2064BARUERI   8ME2    </v>
      </c>
      <c r="D1002" t="s">
        <v>2787</v>
      </c>
      <c r="E1002" s="190">
        <v>2064</v>
      </c>
      <c r="F1002" t="s">
        <v>3152</v>
      </c>
      <c r="G1002" s="211">
        <v>44643</v>
      </c>
      <c r="H1002" s="193">
        <v>1548.7651519999999</v>
      </c>
      <c r="J1002">
        <v>12</v>
      </c>
      <c r="K1002" s="193">
        <v>427.03700000000003</v>
      </c>
      <c r="L1002" s="193">
        <v>13.334800000000001</v>
      </c>
      <c r="M1002">
        <v>67</v>
      </c>
      <c r="N1002" s="193">
        <v>106.67840000000001</v>
      </c>
      <c r="O1002" s="269">
        <f t="shared" si="67"/>
        <v>2082.480552</v>
      </c>
      <c r="P1002" s="242">
        <f t="shared" si="68"/>
        <v>2366.4551727272728</v>
      </c>
      <c r="Q1002">
        <v>2064</v>
      </c>
      <c r="R1002" s="190" t="s">
        <v>3403</v>
      </c>
    </row>
    <row r="1003" spans="1:18" customFormat="1">
      <c r="A1003" s="182" t="str">
        <f t="shared" si="69"/>
        <v>CARRETABELFORD ROXO2064</v>
      </c>
      <c r="B1003" s="190" t="s">
        <v>122</v>
      </c>
      <c r="C1003" s="197" t="str">
        <f t="shared" si="70"/>
        <v xml:space="preserve">2064BELFORD ROXO8ME2    </v>
      </c>
      <c r="D1003" t="s">
        <v>2787</v>
      </c>
      <c r="E1003" s="190">
        <v>2064</v>
      </c>
      <c r="F1003" t="s">
        <v>2782</v>
      </c>
      <c r="G1003" s="211">
        <v>44643</v>
      </c>
      <c r="H1003" s="193">
        <v>5054.3931240000002</v>
      </c>
      <c r="J1003">
        <v>12</v>
      </c>
      <c r="K1003" s="193">
        <v>0</v>
      </c>
      <c r="L1003" s="193">
        <v>88.13900000000001</v>
      </c>
      <c r="M1003">
        <v>452</v>
      </c>
      <c r="N1003" s="193">
        <v>705.11200000000008</v>
      </c>
      <c r="O1003" s="269">
        <f t="shared" si="67"/>
        <v>5759.5051240000003</v>
      </c>
      <c r="P1003" s="242">
        <f t="shared" si="68"/>
        <v>6544.8921863636369</v>
      </c>
      <c r="Q1003">
        <v>2064</v>
      </c>
      <c r="R1003" s="190" t="s">
        <v>305</v>
      </c>
    </row>
    <row r="1004" spans="1:18" customFormat="1">
      <c r="A1004" s="182" t="str">
        <f t="shared" si="69"/>
        <v>CARRETABJPERDOES 2064</v>
      </c>
      <c r="B1004" s="190" t="s">
        <v>122</v>
      </c>
      <c r="C1004" s="197" t="str">
        <f t="shared" si="70"/>
        <v xml:space="preserve">2064BJPERDOES 8ME2    </v>
      </c>
      <c r="D1004" t="s">
        <v>2787</v>
      </c>
      <c r="E1004" s="190">
        <v>2064</v>
      </c>
      <c r="F1004" t="s">
        <v>3301</v>
      </c>
      <c r="G1004" s="211">
        <v>44643</v>
      </c>
      <c r="H1004" s="193">
        <v>1548.7651519999999</v>
      </c>
      <c r="J1004">
        <v>12</v>
      </c>
      <c r="K1004" s="193">
        <v>558.02639999999997</v>
      </c>
      <c r="L1004" s="193">
        <v>10.833200000000001</v>
      </c>
      <c r="M1004">
        <v>64</v>
      </c>
      <c r="N1004" s="193">
        <v>86.665600000000012</v>
      </c>
      <c r="O1004" s="269">
        <f t="shared" si="67"/>
        <v>2193.457152</v>
      </c>
      <c r="P1004" s="242">
        <f t="shared" si="68"/>
        <v>2492.5649454545455</v>
      </c>
      <c r="Q1004">
        <v>2064</v>
      </c>
      <c r="R1004" s="190" t="s">
        <v>3607</v>
      </c>
    </row>
    <row r="1005" spans="1:18" customFormat="1">
      <c r="A1005" s="182" t="str">
        <f t="shared" si="69"/>
        <v>CARRETACAÇAPAVA2064</v>
      </c>
      <c r="B1005" s="190" t="s">
        <v>122</v>
      </c>
      <c r="C1005" s="197" t="str">
        <f t="shared" si="70"/>
        <v xml:space="preserve">2064CAÇAPAVA8ME2    </v>
      </c>
      <c r="D1005" t="s">
        <v>2787</v>
      </c>
      <c r="E1005" s="190">
        <v>2064</v>
      </c>
      <c r="F1005" t="s">
        <v>3360</v>
      </c>
      <c r="G1005" s="211">
        <v>44643</v>
      </c>
      <c r="H1005" s="193">
        <v>2359.7787839999996</v>
      </c>
      <c r="J1005">
        <v>12</v>
      </c>
      <c r="K1005" s="193">
        <v>688.34169999999995</v>
      </c>
      <c r="L1005" s="193">
        <v>35.616000000000007</v>
      </c>
      <c r="M1005">
        <v>165</v>
      </c>
      <c r="N1005" s="193">
        <v>284.92800000000005</v>
      </c>
      <c r="O1005" s="269">
        <f t="shared" si="67"/>
        <v>3333.0484839999999</v>
      </c>
      <c r="P1005" s="242">
        <f t="shared" si="68"/>
        <v>3787.5550954545452</v>
      </c>
      <c r="Q1005">
        <v>2064</v>
      </c>
      <c r="R1005" s="190" t="s">
        <v>3410</v>
      </c>
    </row>
    <row r="1006" spans="1:18" customFormat="1">
      <c r="A1006" s="182" t="str">
        <f t="shared" si="69"/>
        <v>CARRETACAJAMAR   2064</v>
      </c>
      <c r="B1006" s="190" t="s">
        <v>122</v>
      </c>
      <c r="C1006" s="197" t="str">
        <f t="shared" si="70"/>
        <v xml:space="preserve">2064CAJAMAR   8ME2    </v>
      </c>
      <c r="D1006" t="s">
        <v>2787</v>
      </c>
      <c r="E1006" s="190">
        <v>2064</v>
      </c>
      <c r="F1006" t="s">
        <v>3156</v>
      </c>
      <c r="G1006" s="211">
        <v>44643</v>
      </c>
      <c r="H1006" s="193">
        <v>1181.1078620000001</v>
      </c>
      <c r="J1006">
        <v>12</v>
      </c>
      <c r="K1006" s="193">
        <v>432.13020000000006</v>
      </c>
      <c r="L1006" s="193">
        <v>0</v>
      </c>
      <c r="M1006">
        <v>41</v>
      </c>
      <c r="N1006" s="193">
        <v>0</v>
      </c>
      <c r="O1006" s="269">
        <f t="shared" si="67"/>
        <v>1613.2380620000001</v>
      </c>
      <c r="P1006" s="242">
        <f t="shared" si="68"/>
        <v>1833.2250704545456</v>
      </c>
      <c r="Q1006">
        <v>2064</v>
      </c>
      <c r="R1006" s="190" t="s">
        <v>3405</v>
      </c>
    </row>
    <row r="1007" spans="1:18" customFormat="1">
      <c r="A1007" s="182" t="str">
        <f t="shared" si="69"/>
        <v>CARRETACAMACARI  2064</v>
      </c>
      <c r="B1007" s="190" t="s">
        <v>122</v>
      </c>
      <c r="C1007" s="197" t="str">
        <f t="shared" si="70"/>
        <v xml:space="preserve">2064CAMACARI  8ME2    </v>
      </c>
      <c r="D1007" t="s">
        <v>2787</v>
      </c>
      <c r="E1007" s="190">
        <v>2064</v>
      </c>
      <c r="F1007" t="s">
        <v>3245</v>
      </c>
      <c r="G1007" s="211">
        <v>44643</v>
      </c>
      <c r="H1007" s="193">
        <v>19773.151596</v>
      </c>
      <c r="J1007">
        <v>12</v>
      </c>
      <c r="K1007" s="193">
        <v>535</v>
      </c>
      <c r="L1007" s="193">
        <v>54.187199999999997</v>
      </c>
      <c r="M1007">
        <v>2000</v>
      </c>
      <c r="N1007" s="193">
        <v>433.49759999999998</v>
      </c>
      <c r="O1007" s="269">
        <f t="shared" si="67"/>
        <v>20741.649195999998</v>
      </c>
      <c r="P1007" s="242">
        <f t="shared" si="68"/>
        <v>23570.055904545454</v>
      </c>
      <c r="Q1007">
        <v>2064</v>
      </c>
      <c r="R1007" s="190" t="s">
        <v>3554</v>
      </c>
    </row>
    <row r="1008" spans="1:18" customFormat="1">
      <c r="A1008" s="182" t="str">
        <f t="shared" si="69"/>
        <v>CARRETACAMBE     2064</v>
      </c>
      <c r="B1008" s="190" t="s">
        <v>122</v>
      </c>
      <c r="C1008" s="197" t="str">
        <f t="shared" si="70"/>
        <v xml:space="preserve">2064CAMBE     8ME2    </v>
      </c>
      <c r="D1008" t="s">
        <v>2787</v>
      </c>
      <c r="E1008" s="190">
        <v>2064</v>
      </c>
      <c r="F1008" t="s">
        <v>3157</v>
      </c>
      <c r="G1008" s="211">
        <v>44643</v>
      </c>
      <c r="H1008" s="193">
        <v>5943.4914439999993</v>
      </c>
      <c r="J1008">
        <v>12</v>
      </c>
      <c r="K1008" s="193">
        <v>0</v>
      </c>
      <c r="L1008" s="193">
        <v>139.23099999999999</v>
      </c>
      <c r="M1008">
        <v>556</v>
      </c>
      <c r="N1008" s="193">
        <v>1113.848</v>
      </c>
      <c r="O1008" s="269">
        <f t="shared" si="67"/>
        <v>7057.3394439999993</v>
      </c>
      <c r="P1008" s="242">
        <f t="shared" si="68"/>
        <v>8019.7039136363628</v>
      </c>
      <c r="Q1008">
        <v>2064</v>
      </c>
      <c r="R1008" s="190" t="s">
        <v>3406</v>
      </c>
    </row>
    <row r="1009" spans="1:18" customFormat="1">
      <c r="A1009" s="182" t="str">
        <f t="shared" si="69"/>
        <v>CARRETACAMPINAS  2064</v>
      </c>
      <c r="B1009" s="190" t="s">
        <v>122</v>
      </c>
      <c r="C1009" s="197" t="str">
        <f t="shared" si="70"/>
        <v xml:space="preserve">2064CAMPINAS  8ME2    </v>
      </c>
      <c r="D1009" t="s">
        <v>2787</v>
      </c>
      <c r="E1009" s="190">
        <v>2064</v>
      </c>
      <c r="F1009" t="s">
        <v>3159</v>
      </c>
      <c r="G1009" s="211">
        <v>44643</v>
      </c>
      <c r="H1009" s="193">
        <v>1181.1078620000001</v>
      </c>
      <c r="J1009">
        <v>12</v>
      </c>
      <c r="K1009" s="193">
        <v>432.13020000000006</v>
      </c>
      <c r="L1009" s="193">
        <v>10.833200000000001</v>
      </c>
      <c r="M1009">
        <v>27</v>
      </c>
      <c r="N1009" s="193">
        <v>86.665600000000012</v>
      </c>
      <c r="O1009" s="269">
        <f t="shared" si="67"/>
        <v>1699.9036620000002</v>
      </c>
      <c r="P1009" s="242">
        <f t="shared" si="68"/>
        <v>1931.708706818182</v>
      </c>
      <c r="Q1009">
        <v>2064</v>
      </c>
      <c r="R1009" s="190" t="s">
        <v>3412</v>
      </c>
    </row>
    <row r="1010" spans="1:18" customFormat="1">
      <c r="A1010" s="182" t="str">
        <f t="shared" si="69"/>
        <v>CARRETACATANDUVA 2064</v>
      </c>
      <c r="B1010" s="190" t="s">
        <v>122</v>
      </c>
      <c r="C1010" s="197" t="str">
        <f t="shared" si="70"/>
        <v xml:space="preserve">2064CATANDUVA 8ME2    </v>
      </c>
      <c r="D1010" t="s">
        <v>2787</v>
      </c>
      <c r="E1010" s="190">
        <v>2064</v>
      </c>
      <c r="F1010" t="s">
        <v>3160</v>
      </c>
      <c r="G1010" s="211">
        <v>44643</v>
      </c>
      <c r="H1010" s="193">
        <v>3738.20183</v>
      </c>
      <c r="J1010">
        <v>12</v>
      </c>
      <c r="K1010" s="193">
        <v>0</v>
      </c>
      <c r="L1010" s="193">
        <v>76.468400000000003</v>
      </c>
      <c r="M1010">
        <v>320</v>
      </c>
      <c r="N1010" s="193">
        <v>611.74720000000002</v>
      </c>
      <c r="O1010" s="269">
        <f t="shared" si="67"/>
        <v>4349.9490299999998</v>
      </c>
      <c r="P1010" s="242">
        <f t="shared" si="68"/>
        <v>4943.1238977272724</v>
      </c>
      <c r="Q1010">
        <v>2064</v>
      </c>
      <c r="R1010" s="190" t="s">
        <v>3413</v>
      </c>
    </row>
    <row r="1011" spans="1:18" customFormat="1">
      <c r="A1011" s="182" t="str">
        <f t="shared" si="69"/>
        <v>CARRETACERQUILHO 2064</v>
      </c>
      <c r="B1011" s="190" t="s">
        <v>122</v>
      </c>
      <c r="C1011" s="197" t="str">
        <f t="shared" si="70"/>
        <v xml:space="preserve">2064CERQUILHO 8ME2    </v>
      </c>
      <c r="D1011" t="s">
        <v>2787</v>
      </c>
      <c r="E1011" s="190">
        <v>2064</v>
      </c>
      <c r="F1011" t="s">
        <v>3165</v>
      </c>
      <c r="G1011" s="211">
        <v>44643</v>
      </c>
      <c r="H1011" s="193">
        <v>1962.2240880000004</v>
      </c>
      <c r="J1011">
        <v>12</v>
      </c>
      <c r="K1011" s="193">
        <v>724.75380000000007</v>
      </c>
      <c r="L1011" s="193">
        <v>31.0898</v>
      </c>
      <c r="M1011">
        <v>120</v>
      </c>
      <c r="N1011" s="193">
        <v>248.7184</v>
      </c>
      <c r="O1011" s="269">
        <f t="shared" si="67"/>
        <v>2935.6962880000005</v>
      </c>
      <c r="P1011" s="242">
        <f t="shared" si="68"/>
        <v>3336.0185090909099</v>
      </c>
      <c r="Q1011">
        <v>2064</v>
      </c>
      <c r="R1011" s="190" t="s">
        <v>3416</v>
      </c>
    </row>
    <row r="1012" spans="1:18" customFormat="1">
      <c r="A1012" s="182" t="str">
        <f t="shared" si="69"/>
        <v>CARRETACOLINA2064</v>
      </c>
      <c r="B1012" s="190" t="s">
        <v>122</v>
      </c>
      <c r="C1012" s="197" t="str">
        <f t="shared" si="70"/>
        <v xml:space="preserve">2064COLINA8ME2    </v>
      </c>
      <c r="D1012" t="s">
        <v>2787</v>
      </c>
      <c r="E1012" s="190">
        <v>2064</v>
      </c>
      <c r="F1012" t="s">
        <v>22</v>
      </c>
      <c r="G1012" s="211">
        <v>44643</v>
      </c>
      <c r="H1012" s="193">
        <v>4129.20244</v>
      </c>
      <c r="J1012">
        <v>12</v>
      </c>
      <c r="K1012" s="193">
        <v>0</v>
      </c>
      <c r="L1012" s="193">
        <v>81.344399999999993</v>
      </c>
      <c r="M1012">
        <v>359</v>
      </c>
      <c r="N1012" s="193">
        <v>650.75519999999995</v>
      </c>
      <c r="O1012" s="269">
        <f t="shared" si="67"/>
        <v>4779.9576399999996</v>
      </c>
      <c r="P1012" s="242">
        <f t="shared" si="68"/>
        <v>5431.7700454545447</v>
      </c>
      <c r="Q1012">
        <v>2064</v>
      </c>
      <c r="R1012" s="190" t="s">
        <v>3417</v>
      </c>
    </row>
    <row r="1013" spans="1:18" customFormat="1">
      <c r="A1013" s="182" t="str">
        <f t="shared" si="69"/>
        <v>CARRETACONCHAL   2064</v>
      </c>
      <c r="B1013" s="190" t="s">
        <v>122</v>
      </c>
      <c r="C1013" s="197" t="str">
        <f t="shared" si="70"/>
        <v xml:space="preserve">2064CONCHAL   8ME2    </v>
      </c>
      <c r="D1013" t="s">
        <v>2787</v>
      </c>
      <c r="E1013" s="190">
        <v>2064</v>
      </c>
      <c r="F1013" t="s">
        <v>3361</v>
      </c>
      <c r="G1013" s="211">
        <v>44643</v>
      </c>
      <c r="H1013" s="193">
        <v>1962.2328</v>
      </c>
      <c r="J1013">
        <v>12</v>
      </c>
      <c r="K1013" s="193">
        <v>0</v>
      </c>
      <c r="L1013" s="193">
        <v>26.64</v>
      </c>
      <c r="M1013">
        <v>105</v>
      </c>
      <c r="N1013" s="193">
        <v>213.12</v>
      </c>
      <c r="O1013" s="269">
        <f t="shared" si="67"/>
        <v>2175.3528000000001</v>
      </c>
      <c r="P1013" s="242">
        <f t="shared" si="68"/>
        <v>2471.9918181818184</v>
      </c>
      <c r="Q1013">
        <v>2064</v>
      </c>
      <c r="R1013" s="190" t="s">
        <v>3603</v>
      </c>
    </row>
    <row r="1014" spans="1:18" customFormat="1">
      <c r="A1014" s="182" t="str">
        <f t="shared" si="69"/>
        <v>CARRETACORDEIROPO2064</v>
      </c>
      <c r="B1014" s="190" t="s">
        <v>122</v>
      </c>
      <c r="C1014" s="197" t="str">
        <f t="shared" si="70"/>
        <v xml:space="preserve">2064CORDEIROPO8ME2    </v>
      </c>
      <c r="D1014" t="s">
        <v>2787</v>
      </c>
      <c r="E1014" s="190">
        <v>2064</v>
      </c>
      <c r="F1014" t="s">
        <v>978</v>
      </c>
      <c r="G1014" s="211">
        <v>44643</v>
      </c>
      <c r="H1014" s="193">
        <v>1548.7651519999999</v>
      </c>
      <c r="J1014">
        <v>12</v>
      </c>
      <c r="K1014" s="193">
        <v>653.29919999999993</v>
      </c>
      <c r="L1014" s="193">
        <v>27.750800000000002</v>
      </c>
      <c r="M1014">
        <v>93</v>
      </c>
      <c r="N1014" s="193">
        <v>222.00640000000001</v>
      </c>
      <c r="O1014" s="269">
        <f t="shared" si="67"/>
        <v>2424.0707519999996</v>
      </c>
      <c r="P1014" s="242">
        <f t="shared" si="68"/>
        <v>2754.6258545454543</v>
      </c>
      <c r="Q1014">
        <v>2064</v>
      </c>
      <c r="R1014" s="190" t="s">
        <v>3631</v>
      </c>
    </row>
    <row r="1015" spans="1:18" customFormat="1">
      <c r="A1015" s="182" t="str">
        <f t="shared" si="69"/>
        <v>CARRETACOTIA     2064</v>
      </c>
      <c r="B1015" s="190" t="s">
        <v>122</v>
      </c>
      <c r="C1015" s="197" t="str">
        <f t="shared" si="70"/>
        <v xml:space="preserve">2064COTIA     8ME2    </v>
      </c>
      <c r="D1015" t="s">
        <v>2787</v>
      </c>
      <c r="E1015" s="190">
        <v>2064</v>
      </c>
      <c r="F1015" t="s">
        <v>3167</v>
      </c>
      <c r="G1015" s="211">
        <v>44643</v>
      </c>
      <c r="H1015" s="193">
        <v>1548.7651519999999</v>
      </c>
      <c r="J1015">
        <v>12</v>
      </c>
      <c r="K1015" s="193">
        <v>427.03700000000003</v>
      </c>
      <c r="L1015" s="193">
        <v>13.334800000000001</v>
      </c>
      <c r="M1015">
        <v>82</v>
      </c>
      <c r="N1015" s="193">
        <v>106.67840000000001</v>
      </c>
      <c r="O1015" s="269">
        <f t="shared" si="67"/>
        <v>2082.480552</v>
      </c>
      <c r="P1015" s="242">
        <f t="shared" si="68"/>
        <v>2366.4551727272728</v>
      </c>
      <c r="Q1015">
        <v>2064</v>
      </c>
      <c r="R1015" s="190" t="s">
        <v>3419</v>
      </c>
    </row>
    <row r="1016" spans="1:18" customFormat="1">
      <c r="A1016" s="182" t="str">
        <f t="shared" si="69"/>
        <v>CARRETACRAVINHOS 2064</v>
      </c>
      <c r="B1016" s="190" t="s">
        <v>122</v>
      </c>
      <c r="C1016" s="197" t="str">
        <f t="shared" si="70"/>
        <v xml:space="preserve">2064CRAVINHOS 8ME2    </v>
      </c>
      <c r="D1016" t="s">
        <v>2787</v>
      </c>
      <c r="E1016" s="190">
        <v>2064</v>
      </c>
      <c r="F1016" t="s">
        <v>3168</v>
      </c>
      <c r="G1016" s="211">
        <v>44643</v>
      </c>
      <c r="H1016" s="193">
        <v>2894.4049420000001</v>
      </c>
      <c r="J1016">
        <v>12</v>
      </c>
      <c r="K1016" s="193">
        <v>957.83190000000002</v>
      </c>
      <c r="L1016" s="193">
        <v>63.239600000000003</v>
      </c>
      <c r="M1016">
        <v>225</v>
      </c>
      <c r="N1016" s="193">
        <v>505.91680000000002</v>
      </c>
      <c r="O1016" s="269">
        <f t="shared" si="67"/>
        <v>4358.1536420000002</v>
      </c>
      <c r="P1016" s="242">
        <f t="shared" si="68"/>
        <v>4952.4473204545457</v>
      </c>
      <c r="Q1016">
        <v>2064</v>
      </c>
      <c r="R1016" s="190" t="s">
        <v>3420</v>
      </c>
    </row>
    <row r="1017" spans="1:18" customFormat="1">
      <c r="A1017" s="182" t="str">
        <f t="shared" si="69"/>
        <v>CARRETACUBATAO2064</v>
      </c>
      <c r="B1017" s="190" t="s">
        <v>122</v>
      </c>
      <c r="C1017" s="197" t="str">
        <f t="shared" si="70"/>
        <v xml:space="preserve">2064CUBATAO8ME2    </v>
      </c>
      <c r="D1017" t="s">
        <v>2787</v>
      </c>
      <c r="E1017" s="190">
        <v>2064</v>
      </c>
      <c r="F1017" t="s">
        <v>61</v>
      </c>
      <c r="G1017" s="211">
        <v>44643</v>
      </c>
      <c r="H1017" s="193">
        <v>2359.7787839999996</v>
      </c>
      <c r="J1017">
        <v>12</v>
      </c>
      <c r="K1017" s="193">
        <v>680.5200000000001</v>
      </c>
      <c r="L1017" s="193">
        <v>48.59040000000001</v>
      </c>
      <c r="M1017">
        <v>178</v>
      </c>
      <c r="N1017" s="193">
        <v>388.72320000000008</v>
      </c>
      <c r="O1017" s="269">
        <f t="shared" si="67"/>
        <v>3429.021984</v>
      </c>
      <c r="P1017" s="242">
        <f t="shared" si="68"/>
        <v>3896.6158909090909</v>
      </c>
      <c r="Q1017">
        <v>2064</v>
      </c>
      <c r="R1017" s="190" t="s">
        <v>3642</v>
      </c>
    </row>
    <row r="1018" spans="1:18" customFormat="1">
      <c r="A1018" s="182" t="str">
        <f t="shared" si="69"/>
        <v>CARRETACURITIBA  2064</v>
      </c>
      <c r="B1018" s="190" t="s">
        <v>122</v>
      </c>
      <c r="C1018" s="197" t="str">
        <f t="shared" si="70"/>
        <v xml:space="preserve">2064CURITIBA  8ME2    </v>
      </c>
      <c r="D1018" t="s">
        <v>2787</v>
      </c>
      <c r="E1018" s="190">
        <v>2064</v>
      </c>
      <c r="F1018" t="s">
        <v>3169</v>
      </c>
      <c r="G1018" s="211">
        <v>44643</v>
      </c>
      <c r="H1018" s="193">
        <v>5054.3931240000002</v>
      </c>
      <c r="J1018">
        <v>12</v>
      </c>
      <c r="K1018" s="193">
        <v>0</v>
      </c>
      <c r="L1018" s="193">
        <v>35.488799999999998</v>
      </c>
      <c r="M1018">
        <v>454</v>
      </c>
      <c r="N1018" s="193">
        <v>283.91039999999998</v>
      </c>
      <c r="O1018" s="269">
        <f t="shared" si="67"/>
        <v>5338.3035239999999</v>
      </c>
      <c r="P1018" s="242">
        <f t="shared" si="68"/>
        <v>6066.2540045454543</v>
      </c>
      <c r="Q1018">
        <v>2064</v>
      </c>
      <c r="R1018" s="190" t="s">
        <v>3421</v>
      </c>
    </row>
    <row r="1019" spans="1:18" customFormat="1">
      <c r="A1019" s="182" t="str">
        <f t="shared" si="69"/>
        <v>CARRETADIADEMA   2064</v>
      </c>
      <c r="B1019" s="190" t="s">
        <v>122</v>
      </c>
      <c r="C1019" s="197" t="str">
        <f t="shared" si="70"/>
        <v xml:space="preserve">2064DIADEMA   8ME2    </v>
      </c>
      <c r="D1019" t="s">
        <v>2787</v>
      </c>
      <c r="E1019" s="190">
        <v>2064</v>
      </c>
      <c r="F1019" t="s">
        <v>3170</v>
      </c>
      <c r="G1019" s="211">
        <v>44643</v>
      </c>
      <c r="H1019" s="193">
        <v>1962.2335792400002</v>
      </c>
      <c r="J1019">
        <v>12</v>
      </c>
      <c r="K1019" s="193">
        <v>427.03700000000003</v>
      </c>
      <c r="L1019" s="193">
        <v>26.203199999999999</v>
      </c>
      <c r="M1019">
        <v>128</v>
      </c>
      <c r="N1019" s="193">
        <v>209.62559999999999</v>
      </c>
      <c r="O1019" s="269">
        <f t="shared" si="67"/>
        <v>2598.89617924</v>
      </c>
      <c r="P1019" s="242">
        <f t="shared" si="68"/>
        <v>2953.2911127727275</v>
      </c>
      <c r="Q1019">
        <v>2064</v>
      </c>
      <c r="R1019" s="190" t="s">
        <v>3422</v>
      </c>
    </row>
    <row r="1020" spans="1:18" customFormat="1">
      <c r="A1020" s="182" t="str">
        <f t="shared" si="69"/>
        <v>CARRETADUARTINA2064</v>
      </c>
      <c r="B1020" s="190" t="s">
        <v>122</v>
      </c>
      <c r="C1020" s="197" t="str">
        <f t="shared" si="70"/>
        <v xml:space="preserve">2064DUARTINA8ME2    </v>
      </c>
      <c r="D1020" t="s">
        <v>2787</v>
      </c>
      <c r="E1020" s="190">
        <v>2064</v>
      </c>
      <c r="F1020" t="s">
        <v>752</v>
      </c>
      <c r="G1020" s="211">
        <v>44643</v>
      </c>
      <c r="H1020" s="193">
        <v>3738.20183</v>
      </c>
      <c r="J1020">
        <v>12</v>
      </c>
      <c r="K1020" s="193">
        <v>1196.26</v>
      </c>
      <c r="L1020" s="193">
        <v>76.744000000000014</v>
      </c>
      <c r="M1020">
        <v>335</v>
      </c>
      <c r="N1020" s="193">
        <v>613.95200000000011</v>
      </c>
      <c r="O1020" s="269">
        <f t="shared" si="67"/>
        <v>5548.4138299999995</v>
      </c>
      <c r="P1020" s="242">
        <f t="shared" si="68"/>
        <v>6305.0157159090904</v>
      </c>
      <c r="Q1020">
        <v>2064</v>
      </c>
      <c r="R1020" s="190" t="s">
        <v>3577</v>
      </c>
    </row>
    <row r="1021" spans="1:18" customFormat="1">
      <c r="A1021" s="182" t="str">
        <f t="shared" si="69"/>
        <v>CARRETADUQ CAXIAS2064</v>
      </c>
      <c r="B1021" s="190" t="s">
        <v>122</v>
      </c>
      <c r="C1021" s="197" t="str">
        <f t="shared" si="70"/>
        <v xml:space="preserve">2064DUQ CAXIAS8ME2    </v>
      </c>
      <c r="D1021" t="s">
        <v>2787</v>
      </c>
      <c r="E1021" s="190">
        <v>2064</v>
      </c>
      <c r="F1021" t="s">
        <v>174</v>
      </c>
      <c r="G1021" s="211">
        <v>44643</v>
      </c>
      <c r="H1021" s="193">
        <v>5054.3931240000002</v>
      </c>
      <c r="J1021">
        <v>12</v>
      </c>
      <c r="K1021" s="193">
        <v>0</v>
      </c>
      <c r="L1021" s="193">
        <v>80.634199999999993</v>
      </c>
      <c r="M1021">
        <v>457</v>
      </c>
      <c r="N1021" s="193">
        <v>645.07359999999994</v>
      </c>
      <c r="O1021" s="269">
        <f t="shared" si="67"/>
        <v>5699.4667239999999</v>
      </c>
      <c r="P1021" s="242">
        <f t="shared" si="68"/>
        <v>6476.6667318181817</v>
      </c>
      <c r="Q1021">
        <v>2064</v>
      </c>
      <c r="R1021" s="190" t="s">
        <v>3424</v>
      </c>
    </row>
    <row r="1022" spans="1:18" customFormat="1">
      <c r="A1022" s="182" t="str">
        <f t="shared" si="69"/>
        <v>CARRETAELIAS FAUS2064</v>
      </c>
      <c r="B1022" s="190" t="s">
        <v>122</v>
      </c>
      <c r="C1022" s="197" t="str">
        <f t="shared" si="70"/>
        <v xml:space="preserve">2064ELIAS FAUS8ME2    </v>
      </c>
      <c r="D1022" t="s">
        <v>2787</v>
      </c>
      <c r="E1022" s="190">
        <v>2064</v>
      </c>
      <c r="F1022" t="s">
        <v>999</v>
      </c>
      <c r="G1022" s="211">
        <v>44643</v>
      </c>
      <c r="H1022" s="193">
        <v>1548.7651519999999</v>
      </c>
      <c r="J1022">
        <v>12</v>
      </c>
      <c r="K1022" s="193">
        <v>524.30000000000007</v>
      </c>
      <c r="L1022" s="193">
        <v>22.270600000000002</v>
      </c>
      <c r="M1022">
        <v>70</v>
      </c>
      <c r="N1022" s="193">
        <v>178.16480000000001</v>
      </c>
      <c r="O1022" s="269">
        <f t="shared" si="67"/>
        <v>2251.2299520000001</v>
      </c>
      <c r="P1022" s="242">
        <f t="shared" si="68"/>
        <v>2558.2158545454545</v>
      </c>
      <c r="Q1022">
        <v>2064</v>
      </c>
      <c r="R1022" s="190" t="s">
        <v>3542</v>
      </c>
    </row>
    <row r="1023" spans="1:18" customFormat="1">
      <c r="A1023" s="182" t="str">
        <f t="shared" si="69"/>
        <v>CARRETAEMBU  ARTES    2064</v>
      </c>
      <c r="B1023" s="190" t="s">
        <v>122</v>
      </c>
      <c r="C1023" s="197" t="str">
        <f t="shared" si="70"/>
        <v xml:space="preserve">2064EMBU  ARTES    8ME2    </v>
      </c>
      <c r="D1023" t="s">
        <v>2787</v>
      </c>
      <c r="E1023" s="190">
        <v>2064</v>
      </c>
      <c r="F1023" t="s">
        <v>3367</v>
      </c>
      <c r="G1023" s="211">
        <v>44643</v>
      </c>
      <c r="H1023" s="193">
        <v>1962.2240880000004</v>
      </c>
      <c r="J1023">
        <v>12</v>
      </c>
      <c r="K1023" s="193">
        <v>427.03700000000003</v>
      </c>
      <c r="L1023" s="193">
        <v>13.334800000000001</v>
      </c>
      <c r="M1023">
        <v>105</v>
      </c>
      <c r="N1023" s="193">
        <v>106.67840000000001</v>
      </c>
      <c r="O1023" s="269">
        <f t="shared" si="67"/>
        <v>2495.9394880000004</v>
      </c>
      <c r="P1023" s="242">
        <f t="shared" si="68"/>
        <v>2836.2948727272733</v>
      </c>
      <c r="Q1023">
        <v>2064</v>
      </c>
      <c r="R1023" s="190" t="s">
        <v>3609</v>
      </c>
    </row>
    <row r="1024" spans="1:18" customFormat="1">
      <c r="A1024" s="182" t="str">
        <f t="shared" si="69"/>
        <v>CARRETAEMBU GUAÇU     2064</v>
      </c>
      <c r="B1024" s="190" t="s">
        <v>122</v>
      </c>
      <c r="C1024" s="197" t="str">
        <f t="shared" si="70"/>
        <v xml:space="preserve">2064EMBU GUAÇU     8ME2    </v>
      </c>
      <c r="D1024" t="s">
        <v>2787</v>
      </c>
      <c r="E1024" s="190">
        <v>2064</v>
      </c>
      <c r="F1024" t="s">
        <v>3368</v>
      </c>
      <c r="G1024" s="211">
        <v>44643</v>
      </c>
      <c r="H1024" s="193">
        <v>1962.2240880000004</v>
      </c>
      <c r="J1024">
        <v>12</v>
      </c>
      <c r="K1024" s="193">
        <v>427.03700000000003</v>
      </c>
      <c r="L1024" s="193">
        <v>13.334800000000001</v>
      </c>
      <c r="M1024">
        <v>105</v>
      </c>
      <c r="N1024" s="193">
        <v>106.67840000000001</v>
      </c>
      <c r="O1024" s="269">
        <f t="shared" si="67"/>
        <v>2495.9394880000004</v>
      </c>
      <c r="P1024" s="242">
        <f t="shared" si="68"/>
        <v>2836.2948727272733</v>
      </c>
      <c r="Q1024">
        <v>2064</v>
      </c>
      <c r="R1024" s="190" t="s">
        <v>3609</v>
      </c>
    </row>
    <row r="1025" spans="1:18" customFormat="1">
      <c r="A1025" s="182" t="str">
        <f t="shared" si="69"/>
        <v>CARRETAENG COELHO2064</v>
      </c>
      <c r="B1025" s="190" t="s">
        <v>122</v>
      </c>
      <c r="C1025" s="197" t="str">
        <f t="shared" si="70"/>
        <v xml:space="preserve">2064ENG COELHO8ME2    </v>
      </c>
      <c r="D1025" t="s">
        <v>2787</v>
      </c>
      <c r="E1025" s="190">
        <v>2064</v>
      </c>
      <c r="F1025" t="s">
        <v>780</v>
      </c>
      <c r="G1025" s="211">
        <v>44643</v>
      </c>
      <c r="H1025" s="193">
        <v>1548.7651519999999</v>
      </c>
      <c r="J1025">
        <v>12</v>
      </c>
      <c r="K1025" s="193">
        <v>643.09140000000002</v>
      </c>
      <c r="L1025" s="193">
        <v>27.157200000000003</v>
      </c>
      <c r="M1025">
        <v>89</v>
      </c>
      <c r="N1025" s="193">
        <v>217.25760000000002</v>
      </c>
      <c r="O1025" s="269">
        <f t="shared" si="67"/>
        <v>2409.1141520000001</v>
      </c>
      <c r="P1025" s="242">
        <f t="shared" si="68"/>
        <v>2737.6297181818181</v>
      </c>
      <c r="Q1025">
        <v>2064</v>
      </c>
      <c r="R1025" s="190" t="s">
        <v>3610</v>
      </c>
    </row>
    <row r="1026" spans="1:18" customFormat="1">
      <c r="A1026" s="182" t="str">
        <f t="shared" si="69"/>
        <v>CARRETAGUARATING.2064</v>
      </c>
      <c r="B1026" s="190" t="s">
        <v>122</v>
      </c>
      <c r="C1026" s="197" t="str">
        <f t="shared" si="70"/>
        <v xml:space="preserve">2064GUARATING.8ME2    </v>
      </c>
      <c r="D1026" t="s">
        <v>2787</v>
      </c>
      <c r="E1026" s="190">
        <v>2064</v>
      </c>
      <c r="F1026" t="s">
        <v>182</v>
      </c>
      <c r="G1026" s="211">
        <v>44643</v>
      </c>
      <c r="H1026" s="193">
        <v>2894.4049420000001</v>
      </c>
      <c r="J1026">
        <v>12</v>
      </c>
      <c r="K1026" s="193">
        <v>797.57799999999997</v>
      </c>
      <c r="L1026" s="193">
        <v>46.332600000000006</v>
      </c>
      <c r="M1026">
        <v>227</v>
      </c>
      <c r="N1026" s="193">
        <v>370.66080000000005</v>
      </c>
      <c r="O1026" s="269">
        <f t="shared" si="67"/>
        <v>4062.6437420000002</v>
      </c>
      <c r="P1026" s="242">
        <f t="shared" si="68"/>
        <v>4616.6406159090911</v>
      </c>
      <c r="Q1026">
        <v>2064</v>
      </c>
      <c r="R1026" s="190" t="s">
        <v>3522</v>
      </c>
    </row>
    <row r="1027" spans="1:18" customFormat="1">
      <c r="A1027" s="182" t="str">
        <f t="shared" si="69"/>
        <v>CARRETAGUARUJA   2064</v>
      </c>
      <c r="B1027" s="190" t="s">
        <v>122</v>
      </c>
      <c r="C1027" s="197" t="str">
        <f t="shared" si="70"/>
        <v xml:space="preserve">2064GUARUJA   8ME2    </v>
      </c>
      <c r="D1027" t="s">
        <v>2787</v>
      </c>
      <c r="E1027" s="190">
        <v>2064</v>
      </c>
      <c r="F1027" t="s">
        <v>3175</v>
      </c>
      <c r="G1027" s="211">
        <v>44643</v>
      </c>
      <c r="H1027" s="193">
        <v>2359.7787839999996</v>
      </c>
      <c r="J1027">
        <v>12</v>
      </c>
      <c r="K1027" s="193">
        <v>680.5200000000001</v>
      </c>
      <c r="L1027" s="193">
        <v>42.166800000000002</v>
      </c>
      <c r="M1027">
        <v>184</v>
      </c>
      <c r="N1027" s="193">
        <v>337.33440000000002</v>
      </c>
      <c r="O1027" s="269">
        <f t="shared" si="67"/>
        <v>3377.6331839999998</v>
      </c>
      <c r="P1027" s="242">
        <f t="shared" si="68"/>
        <v>3838.2195272727272</v>
      </c>
      <c r="Q1027">
        <v>2064</v>
      </c>
      <c r="R1027" s="190" t="s">
        <v>3442</v>
      </c>
    </row>
    <row r="1028" spans="1:18" customFormat="1">
      <c r="A1028" s="182" t="str">
        <f t="shared" si="69"/>
        <v>CARRETAGUARULHOS 2064</v>
      </c>
      <c r="B1028" s="190" t="s">
        <v>122</v>
      </c>
      <c r="C1028" s="197" t="str">
        <f t="shared" si="70"/>
        <v xml:space="preserve">2064GUARULHOS 8ME2    </v>
      </c>
      <c r="D1028" t="s">
        <v>2787</v>
      </c>
      <c r="E1028" s="190">
        <v>2064</v>
      </c>
      <c r="F1028" t="s">
        <v>2791</v>
      </c>
      <c r="G1028" s="211">
        <v>44643</v>
      </c>
      <c r="H1028" s="193">
        <v>1548.7651519999999</v>
      </c>
      <c r="J1028">
        <v>12</v>
      </c>
      <c r="K1028" s="193">
        <v>427.03700000000003</v>
      </c>
      <c r="L1028" s="193">
        <v>10.9604</v>
      </c>
      <c r="M1028">
        <v>85</v>
      </c>
      <c r="N1028" s="193">
        <v>87.683199999999999</v>
      </c>
      <c r="O1028" s="269">
        <f t="shared" si="67"/>
        <v>2063.4853519999997</v>
      </c>
      <c r="P1028" s="242">
        <f t="shared" si="68"/>
        <v>2344.8697181818179</v>
      </c>
      <c r="Q1028">
        <v>2064</v>
      </c>
      <c r="R1028" s="190" t="s">
        <v>3428</v>
      </c>
    </row>
    <row r="1029" spans="1:18" customFormat="1">
      <c r="A1029" s="182" t="str">
        <f t="shared" si="69"/>
        <v>CARRETAHORTOLANDI2064</v>
      </c>
      <c r="B1029" s="190" t="s">
        <v>122</v>
      </c>
      <c r="C1029" s="197" t="str">
        <f t="shared" si="70"/>
        <v xml:space="preserve">2064HORTOLANDI8ME2    </v>
      </c>
      <c r="D1029" t="s">
        <v>2787</v>
      </c>
      <c r="E1029" s="190">
        <v>2064</v>
      </c>
      <c r="F1029" t="s">
        <v>186</v>
      </c>
      <c r="G1029" s="211">
        <v>44643</v>
      </c>
      <c r="H1029" s="193">
        <v>1181.1078620000001</v>
      </c>
      <c r="J1029">
        <v>12</v>
      </c>
      <c r="K1029" s="193">
        <v>503.58480000000003</v>
      </c>
      <c r="L1029" s="193">
        <v>10.833200000000001</v>
      </c>
      <c r="M1029">
        <v>48</v>
      </c>
      <c r="N1029" s="193">
        <v>86.665600000000012</v>
      </c>
      <c r="O1029" s="269">
        <f t="shared" ref="O1029:O1092" si="71">N1029+K1029+H1029+I1029</f>
        <v>1771.3582620000002</v>
      </c>
      <c r="P1029" s="242">
        <f t="shared" ref="P1029:P1092" si="72">O1029/(1-J1029/100)</f>
        <v>2012.9071159090911</v>
      </c>
      <c r="Q1029">
        <v>2064</v>
      </c>
      <c r="R1029" s="190" t="s">
        <v>3441</v>
      </c>
    </row>
    <row r="1030" spans="1:18" customFormat="1">
      <c r="A1030" s="182" t="str">
        <f t="shared" si="69"/>
        <v>CARRETAINDAIATUBA2064</v>
      </c>
      <c r="B1030" s="190" t="s">
        <v>122</v>
      </c>
      <c r="C1030" s="197" t="str">
        <f t="shared" si="70"/>
        <v xml:space="preserve">2064INDAIATUBA8ME2    </v>
      </c>
      <c r="D1030" t="s">
        <v>2787</v>
      </c>
      <c r="E1030" s="190">
        <v>2064</v>
      </c>
      <c r="F1030" t="s">
        <v>74</v>
      </c>
      <c r="G1030" s="211">
        <v>44643</v>
      </c>
      <c r="H1030" s="193">
        <v>1181.1078620000001</v>
      </c>
      <c r="J1030">
        <v>12</v>
      </c>
      <c r="K1030" s="193">
        <v>462.75360000000006</v>
      </c>
      <c r="L1030" s="193">
        <v>22.270600000000002</v>
      </c>
      <c r="M1030">
        <v>36</v>
      </c>
      <c r="N1030" s="193">
        <v>178.16480000000001</v>
      </c>
      <c r="O1030" s="269">
        <f t="shared" si="71"/>
        <v>1822.0262620000001</v>
      </c>
      <c r="P1030" s="242">
        <f t="shared" si="72"/>
        <v>2070.4843886363637</v>
      </c>
      <c r="Q1030">
        <v>2064</v>
      </c>
      <c r="R1030" s="190" t="s">
        <v>3430</v>
      </c>
    </row>
    <row r="1031" spans="1:18" customFormat="1">
      <c r="A1031" s="182" t="str">
        <f t="shared" si="69"/>
        <v>CARRETAIPERO     2064</v>
      </c>
      <c r="B1031" s="190" t="s">
        <v>122</v>
      </c>
      <c r="C1031" s="197" t="str">
        <f t="shared" si="70"/>
        <v xml:space="preserve">2064IPERO     8ME2    </v>
      </c>
      <c r="D1031" t="s">
        <v>2787</v>
      </c>
      <c r="E1031" s="190">
        <v>2064</v>
      </c>
      <c r="F1031" t="s">
        <v>3177</v>
      </c>
      <c r="G1031" s="211">
        <v>44643</v>
      </c>
      <c r="H1031" s="193">
        <v>1962.2240880000004</v>
      </c>
      <c r="J1031">
        <v>12</v>
      </c>
      <c r="K1031" s="193">
        <v>720.91250000000002</v>
      </c>
      <c r="L1031" s="193">
        <v>33.464200000000005</v>
      </c>
      <c r="M1031">
        <v>124</v>
      </c>
      <c r="N1031" s="193">
        <v>267.71360000000004</v>
      </c>
      <c r="O1031" s="269">
        <f t="shared" si="71"/>
        <v>2950.8501880000003</v>
      </c>
      <c r="P1031" s="242">
        <f t="shared" si="72"/>
        <v>3353.2388500000002</v>
      </c>
      <c r="Q1031">
        <v>2064</v>
      </c>
      <c r="R1031" s="190" t="s">
        <v>3440</v>
      </c>
    </row>
    <row r="1032" spans="1:18" customFormat="1">
      <c r="A1032" s="182" t="str">
        <f t="shared" si="69"/>
        <v>CARRETAITAJOBI   2064</v>
      </c>
      <c r="B1032" s="190" t="s">
        <v>122</v>
      </c>
      <c r="C1032" s="197" t="str">
        <f t="shared" si="70"/>
        <v xml:space="preserve">2064ITAJOBI   8ME2    </v>
      </c>
      <c r="D1032" t="s">
        <v>2787</v>
      </c>
      <c r="E1032" s="190">
        <v>2064</v>
      </c>
      <c r="F1032" t="s">
        <v>3234</v>
      </c>
      <c r="G1032" s="211">
        <v>44643</v>
      </c>
      <c r="H1032" s="193">
        <v>3738.20183</v>
      </c>
      <c r="J1032">
        <v>12</v>
      </c>
      <c r="K1032" s="193">
        <v>1196.26</v>
      </c>
      <c r="L1032" s="193">
        <v>76.468400000000003</v>
      </c>
      <c r="M1032">
        <v>370</v>
      </c>
      <c r="N1032" s="193">
        <v>611.74720000000002</v>
      </c>
      <c r="O1032" s="269">
        <f t="shared" si="71"/>
        <v>5546.20903</v>
      </c>
      <c r="P1032" s="242">
        <f t="shared" si="72"/>
        <v>6302.5102613636363</v>
      </c>
      <c r="Q1032">
        <v>2064</v>
      </c>
      <c r="R1032" s="190" t="s">
        <v>3505</v>
      </c>
    </row>
    <row r="1033" spans="1:18" customFormat="1">
      <c r="A1033" s="182" t="str">
        <f t="shared" si="69"/>
        <v>CARRETAITAQUAQUEC2064</v>
      </c>
      <c r="B1033" s="190" t="s">
        <v>122</v>
      </c>
      <c r="C1033" s="197" t="str">
        <f t="shared" si="70"/>
        <v xml:space="preserve">2064ITAQUAQUEC8ME2    </v>
      </c>
      <c r="D1033" t="s">
        <v>2787</v>
      </c>
      <c r="E1033" s="190">
        <v>2064</v>
      </c>
      <c r="F1033" t="s">
        <v>193</v>
      </c>
      <c r="G1033" s="211">
        <v>44643</v>
      </c>
      <c r="H1033" s="193">
        <v>2359.7787839999996</v>
      </c>
      <c r="J1033">
        <v>12</v>
      </c>
      <c r="K1033" s="193">
        <v>680.5200000000001</v>
      </c>
      <c r="L1033" s="193">
        <v>20.002200000000002</v>
      </c>
      <c r="M1033">
        <v>176</v>
      </c>
      <c r="N1033" s="193">
        <v>160.01760000000002</v>
      </c>
      <c r="O1033" s="269">
        <f t="shared" si="71"/>
        <v>3200.3163839999997</v>
      </c>
      <c r="P1033" s="242">
        <f t="shared" si="72"/>
        <v>3636.7231636363636</v>
      </c>
      <c r="Q1033">
        <v>2064</v>
      </c>
      <c r="R1033" s="190" t="s">
        <v>3584</v>
      </c>
    </row>
    <row r="1034" spans="1:18" customFormat="1">
      <c r="A1034" s="182" t="str">
        <f t="shared" si="69"/>
        <v>CARRETAITAPEVA   2064</v>
      </c>
      <c r="B1034" s="190" t="s">
        <v>122</v>
      </c>
      <c r="C1034" s="197" t="str">
        <f t="shared" si="70"/>
        <v xml:space="preserve">2064ITAPEVA   8ME2    </v>
      </c>
      <c r="D1034" t="s">
        <v>2787</v>
      </c>
      <c r="E1034" s="190">
        <v>2064</v>
      </c>
      <c r="F1034" t="s">
        <v>3317</v>
      </c>
      <c r="G1034" s="211">
        <v>44643</v>
      </c>
      <c r="H1034" s="193">
        <v>3324.3965920000005</v>
      </c>
      <c r="J1034">
        <v>12</v>
      </c>
      <c r="K1034" s="193">
        <v>0</v>
      </c>
      <c r="L1034" s="193">
        <v>53.593600000000002</v>
      </c>
      <c r="M1034">
        <v>286</v>
      </c>
      <c r="N1034" s="193">
        <v>428.74880000000002</v>
      </c>
      <c r="O1034" s="269">
        <f t="shared" si="71"/>
        <v>3753.1453920000004</v>
      </c>
      <c r="P1034" s="242">
        <f t="shared" si="72"/>
        <v>4264.937945454546</v>
      </c>
      <c r="Q1034">
        <v>2064</v>
      </c>
      <c r="R1034" s="190" t="s">
        <v>3582</v>
      </c>
    </row>
    <row r="1035" spans="1:18" customFormat="1">
      <c r="A1035" s="182" t="str">
        <f t="shared" si="69"/>
        <v>CARRETAITATIBA   2064</v>
      </c>
      <c r="B1035" s="190" t="s">
        <v>122</v>
      </c>
      <c r="C1035" s="197" t="str">
        <f t="shared" si="70"/>
        <v xml:space="preserve">2064ITATIBA   8ME2    </v>
      </c>
      <c r="D1035" t="s">
        <v>2787</v>
      </c>
      <c r="E1035" s="190">
        <v>2064</v>
      </c>
      <c r="F1035" t="s">
        <v>3179</v>
      </c>
      <c r="G1035" s="211">
        <v>44643</v>
      </c>
      <c r="H1035" s="193">
        <v>1181.1078620000001</v>
      </c>
      <c r="J1035">
        <v>12</v>
      </c>
      <c r="K1035" s="193">
        <v>510.39000000000004</v>
      </c>
      <c r="L1035" s="193">
        <v>2.2578</v>
      </c>
      <c r="M1035">
        <v>19</v>
      </c>
      <c r="N1035" s="193">
        <v>18.0624</v>
      </c>
      <c r="O1035" s="269">
        <f t="shared" si="71"/>
        <v>1709.560262</v>
      </c>
      <c r="P1035" s="242">
        <f t="shared" si="72"/>
        <v>1942.682115909091</v>
      </c>
      <c r="Q1035">
        <v>2064</v>
      </c>
      <c r="R1035" s="190" t="s">
        <v>3433</v>
      </c>
    </row>
    <row r="1036" spans="1:18" customFormat="1">
      <c r="A1036" s="182" t="str">
        <f t="shared" si="69"/>
        <v>CARRETAITUPEVA   2064</v>
      </c>
      <c r="B1036" s="190" t="s">
        <v>122</v>
      </c>
      <c r="C1036" s="197" t="str">
        <f t="shared" si="70"/>
        <v xml:space="preserve">2064ITUPEVA   8ME2    </v>
      </c>
      <c r="D1036" t="s">
        <v>2787</v>
      </c>
      <c r="E1036" s="190">
        <v>2064</v>
      </c>
      <c r="F1036" t="s">
        <v>3180</v>
      </c>
      <c r="G1036" s="211">
        <v>44643</v>
      </c>
      <c r="H1036" s="193">
        <v>1181.1078620000001</v>
      </c>
      <c r="J1036">
        <v>12</v>
      </c>
      <c r="K1036" s="193">
        <v>428.72760000000005</v>
      </c>
      <c r="L1036" s="193">
        <v>0</v>
      </c>
      <c r="M1036">
        <v>26</v>
      </c>
      <c r="N1036" s="193">
        <v>0</v>
      </c>
      <c r="O1036" s="269">
        <f t="shared" si="71"/>
        <v>1609.835462</v>
      </c>
      <c r="P1036" s="242">
        <f t="shared" si="72"/>
        <v>1829.3584795454547</v>
      </c>
      <c r="Q1036">
        <v>2064</v>
      </c>
      <c r="R1036" s="190" t="s">
        <v>3434</v>
      </c>
    </row>
    <row r="1037" spans="1:18" customFormat="1">
      <c r="A1037" s="182" t="str">
        <f t="shared" si="69"/>
        <v>CARRETAJACAREI   2064</v>
      </c>
      <c r="B1037" s="190" t="s">
        <v>122</v>
      </c>
      <c r="C1037" s="197" t="str">
        <f t="shared" si="70"/>
        <v xml:space="preserve">2064JACAREI   8ME2    </v>
      </c>
      <c r="D1037" t="s">
        <v>2787</v>
      </c>
      <c r="E1037" s="190">
        <v>2064</v>
      </c>
      <c r="F1037" t="s">
        <v>3181</v>
      </c>
      <c r="G1037" s="211">
        <v>44643</v>
      </c>
      <c r="H1037" s="193">
        <v>1962.2240880000004</v>
      </c>
      <c r="J1037">
        <v>12</v>
      </c>
      <c r="K1037" s="193">
        <v>526.6219000000001</v>
      </c>
      <c r="L1037" s="193">
        <v>29.181800000000003</v>
      </c>
      <c r="M1037">
        <v>135</v>
      </c>
      <c r="N1037" s="193">
        <v>233.45440000000002</v>
      </c>
      <c r="O1037" s="269">
        <f t="shared" si="71"/>
        <v>2722.3003880000006</v>
      </c>
      <c r="P1037" s="242">
        <f t="shared" si="72"/>
        <v>3093.5231681818186</v>
      </c>
      <c r="Q1037">
        <v>2064</v>
      </c>
      <c r="R1037" s="190" t="s">
        <v>3435</v>
      </c>
    </row>
    <row r="1038" spans="1:18" customFormat="1">
      <c r="A1038" s="182" t="str">
        <f t="shared" si="69"/>
        <v>CARRETAJACAREZINHO PR   2064</v>
      </c>
      <c r="B1038" s="190" t="s">
        <v>122</v>
      </c>
      <c r="C1038" s="197" t="str">
        <f t="shared" si="70"/>
        <v xml:space="preserve">2064JACAREZINHO PR   8ME2    </v>
      </c>
      <c r="D1038" t="s">
        <v>2787</v>
      </c>
      <c r="E1038" s="190">
        <v>2064</v>
      </c>
      <c r="F1038" t="s">
        <v>3364</v>
      </c>
      <c r="G1038" s="211">
        <v>44643</v>
      </c>
      <c r="H1038" s="193">
        <v>4535.5301199999994</v>
      </c>
      <c r="J1038">
        <v>12</v>
      </c>
      <c r="K1038" s="193">
        <v>0</v>
      </c>
      <c r="L1038" s="193">
        <v>152.24780000000001</v>
      </c>
      <c r="M1038">
        <v>415</v>
      </c>
      <c r="N1038" s="193">
        <v>1217.9824000000001</v>
      </c>
      <c r="O1038" s="269">
        <f t="shared" si="71"/>
        <v>5753.5125199999993</v>
      </c>
      <c r="P1038" s="242">
        <f t="shared" si="72"/>
        <v>6538.0824090909082</v>
      </c>
      <c r="Q1038">
        <v>2064</v>
      </c>
      <c r="R1038" s="190" t="s">
        <v>3639</v>
      </c>
    </row>
    <row r="1039" spans="1:18" customFormat="1">
      <c r="A1039" s="182" t="str">
        <f t="shared" si="69"/>
        <v>CARRETAJAGUARIUNA2064</v>
      </c>
      <c r="B1039" s="190" t="s">
        <v>122</v>
      </c>
      <c r="C1039" s="197" t="str">
        <f t="shared" si="70"/>
        <v xml:space="preserve">2064JAGUARIUNA8ME2    </v>
      </c>
      <c r="D1039" t="s">
        <v>2787</v>
      </c>
      <c r="E1039" s="190">
        <v>2064</v>
      </c>
      <c r="F1039" t="s">
        <v>72</v>
      </c>
      <c r="G1039" s="211">
        <v>44643</v>
      </c>
      <c r="H1039" s="193">
        <v>1548.7651519999999</v>
      </c>
      <c r="J1039">
        <v>12</v>
      </c>
      <c r="K1039" s="193">
        <v>567.1</v>
      </c>
      <c r="L1039" s="193">
        <v>25.132600000000004</v>
      </c>
      <c r="M1039">
        <v>56</v>
      </c>
      <c r="N1039" s="193">
        <v>201.06080000000003</v>
      </c>
      <c r="O1039" s="269">
        <f t="shared" si="71"/>
        <v>2316.9259520000001</v>
      </c>
      <c r="P1039" s="242">
        <f t="shared" si="72"/>
        <v>2632.8704000000002</v>
      </c>
      <c r="Q1039">
        <v>2064</v>
      </c>
      <c r="R1039" s="190" t="s">
        <v>3436</v>
      </c>
    </row>
    <row r="1040" spans="1:18" customFormat="1">
      <c r="A1040" s="182" t="str">
        <f t="shared" si="69"/>
        <v>CARRETAJANDIRA   2064</v>
      </c>
      <c r="B1040" s="190" t="s">
        <v>122</v>
      </c>
      <c r="C1040" s="197" t="str">
        <f t="shared" si="70"/>
        <v xml:space="preserve">2064JANDIRA   8ME2    </v>
      </c>
      <c r="D1040" t="s">
        <v>2787</v>
      </c>
      <c r="E1040" s="190">
        <v>2064</v>
      </c>
      <c r="F1040" t="s">
        <v>3182</v>
      </c>
      <c r="G1040" s="211">
        <v>44643</v>
      </c>
      <c r="H1040" s="193">
        <v>1548.7651519999999</v>
      </c>
      <c r="J1040">
        <v>12</v>
      </c>
      <c r="K1040" s="193">
        <v>427.03700000000003</v>
      </c>
      <c r="L1040" s="193">
        <v>13.334800000000001</v>
      </c>
      <c r="M1040">
        <v>71</v>
      </c>
      <c r="N1040" s="193">
        <v>106.67840000000001</v>
      </c>
      <c r="O1040" s="269">
        <f t="shared" si="71"/>
        <v>2082.480552</v>
      </c>
      <c r="P1040" s="242">
        <f t="shared" si="72"/>
        <v>2366.4551727272728</v>
      </c>
      <c r="Q1040">
        <v>2064</v>
      </c>
      <c r="R1040" s="190" t="s">
        <v>3437</v>
      </c>
    </row>
    <row r="1041" spans="1:18" customFormat="1">
      <c r="A1041" s="182" t="str">
        <f t="shared" si="69"/>
        <v>CARRETAJARINU    2064</v>
      </c>
      <c r="B1041" s="190" t="s">
        <v>122</v>
      </c>
      <c r="C1041" s="197" t="str">
        <f t="shared" si="70"/>
        <v xml:space="preserve">2064JARINU    8ME2    </v>
      </c>
      <c r="D1041" t="s">
        <v>2787</v>
      </c>
      <c r="E1041" s="190">
        <v>2064</v>
      </c>
      <c r="F1041" t="s">
        <v>3184</v>
      </c>
      <c r="G1041" s="211">
        <v>44643</v>
      </c>
      <c r="H1041" s="193">
        <v>1181.1078620000001</v>
      </c>
      <c r="J1041">
        <v>12</v>
      </c>
      <c r="K1041" s="193">
        <v>462.75360000000006</v>
      </c>
      <c r="L1041" s="193">
        <v>10.833200000000001</v>
      </c>
      <c r="M1041">
        <v>33</v>
      </c>
      <c r="N1041" s="193">
        <v>86.665600000000012</v>
      </c>
      <c r="O1041" s="269">
        <f t="shared" si="71"/>
        <v>1730.5270620000001</v>
      </c>
      <c r="P1041" s="242">
        <f t="shared" si="72"/>
        <v>1966.5080250000001</v>
      </c>
      <c r="Q1041">
        <v>2064</v>
      </c>
      <c r="R1041" s="190" t="s">
        <v>3439</v>
      </c>
    </row>
    <row r="1042" spans="1:18" customFormat="1">
      <c r="A1042" s="182" t="str">
        <f t="shared" si="69"/>
        <v>CARRETAJUNDIAI   2064</v>
      </c>
      <c r="B1042" s="190" t="s">
        <v>122</v>
      </c>
      <c r="C1042" s="197" t="str">
        <f t="shared" si="70"/>
        <v xml:space="preserve">2064JUNDIAI   8ME2    </v>
      </c>
      <c r="D1042" t="s">
        <v>2787</v>
      </c>
      <c r="E1042" s="190">
        <v>2064</v>
      </c>
      <c r="F1042" t="s">
        <v>3185</v>
      </c>
      <c r="G1042" s="211">
        <v>44643</v>
      </c>
      <c r="H1042" s="193">
        <v>1181.1078620000001</v>
      </c>
      <c r="J1042">
        <v>12</v>
      </c>
      <c r="K1042" s="193">
        <v>398.10420000000005</v>
      </c>
      <c r="L1042" s="193">
        <v>0</v>
      </c>
      <c r="M1042">
        <v>13</v>
      </c>
      <c r="N1042" s="193">
        <v>0</v>
      </c>
      <c r="O1042" s="269">
        <f t="shared" si="71"/>
        <v>1579.2120620000001</v>
      </c>
      <c r="P1042" s="242">
        <f t="shared" si="72"/>
        <v>1794.5591613636363</v>
      </c>
      <c r="Q1042">
        <v>2064</v>
      </c>
      <c r="R1042" s="190" t="s">
        <v>3447</v>
      </c>
    </row>
    <row r="1043" spans="1:18" customFormat="1">
      <c r="A1043" s="182" t="str">
        <f t="shared" si="69"/>
        <v>CARRETALIMEIRA   2064</v>
      </c>
      <c r="B1043" s="190" t="s">
        <v>122</v>
      </c>
      <c r="C1043" s="197" t="str">
        <f t="shared" si="70"/>
        <v xml:space="preserve">2064LIMEIRA   8ME2    </v>
      </c>
      <c r="D1043" t="s">
        <v>2787</v>
      </c>
      <c r="E1043" s="190">
        <v>2064</v>
      </c>
      <c r="F1043" t="s">
        <v>3327</v>
      </c>
      <c r="G1043" s="211">
        <v>44643</v>
      </c>
      <c r="H1043" s="193">
        <v>1548.7651519999999</v>
      </c>
      <c r="J1043">
        <v>12</v>
      </c>
      <c r="K1043" s="193">
        <v>605.66279999999995</v>
      </c>
      <c r="L1043" s="193">
        <v>20.489799999999999</v>
      </c>
      <c r="M1043">
        <v>79</v>
      </c>
      <c r="N1043" s="193">
        <v>163.91839999999999</v>
      </c>
      <c r="O1043" s="269">
        <f t="shared" si="71"/>
        <v>2318.346352</v>
      </c>
      <c r="P1043" s="242">
        <f t="shared" si="72"/>
        <v>2634.4844909090907</v>
      </c>
      <c r="Q1043">
        <v>2064</v>
      </c>
      <c r="R1043" s="190" t="s">
        <v>3588</v>
      </c>
    </row>
    <row r="1044" spans="1:18" customFormat="1">
      <c r="A1044" s="182" t="str">
        <f t="shared" si="69"/>
        <v>CARRETALOUVEIRA  2064</v>
      </c>
      <c r="B1044" s="190" t="s">
        <v>122</v>
      </c>
      <c r="C1044" s="197" t="str">
        <f t="shared" si="70"/>
        <v xml:space="preserve">2064LOUVEIRA  8ME2    </v>
      </c>
      <c r="D1044" t="s">
        <v>2787</v>
      </c>
      <c r="E1044" s="190">
        <v>2064</v>
      </c>
      <c r="F1044" t="s">
        <v>3186</v>
      </c>
      <c r="G1044" s="211">
        <v>44643</v>
      </c>
      <c r="H1044" s="193">
        <v>1181.1078620000001</v>
      </c>
      <c r="J1044">
        <v>12</v>
      </c>
      <c r="K1044" s="193">
        <v>321</v>
      </c>
      <c r="L1044" s="193">
        <v>0</v>
      </c>
      <c r="M1044">
        <v>5</v>
      </c>
      <c r="N1044" s="193">
        <v>0</v>
      </c>
      <c r="O1044" s="269">
        <f t="shared" si="71"/>
        <v>1502.1078620000001</v>
      </c>
      <c r="P1044" s="242">
        <f t="shared" si="72"/>
        <v>1706.9407522727274</v>
      </c>
      <c r="Q1044">
        <v>2064</v>
      </c>
      <c r="R1044" s="190" t="s">
        <v>1034</v>
      </c>
    </row>
    <row r="1045" spans="1:18" customFormat="1">
      <c r="A1045" s="182" t="str">
        <f t="shared" si="69"/>
        <v>CARRETAM.CRUZES  2064</v>
      </c>
      <c r="B1045" s="190" t="s">
        <v>122</v>
      </c>
      <c r="C1045" s="197" t="str">
        <f t="shared" si="70"/>
        <v xml:space="preserve">2064M.CRUZES  8ME2    </v>
      </c>
      <c r="D1045" t="s">
        <v>2787</v>
      </c>
      <c r="E1045" s="190">
        <v>2064</v>
      </c>
      <c r="F1045" t="s">
        <v>3329</v>
      </c>
      <c r="G1045" s="211">
        <v>44643</v>
      </c>
      <c r="H1045" s="193">
        <v>1962.2240880000004</v>
      </c>
      <c r="J1045">
        <v>12</v>
      </c>
      <c r="K1045" s="193">
        <v>589.78400000000011</v>
      </c>
      <c r="L1045" s="193">
        <v>15.359400000000001</v>
      </c>
      <c r="M1045">
        <v>126</v>
      </c>
      <c r="N1045" s="193">
        <v>122.87520000000001</v>
      </c>
      <c r="O1045" s="269">
        <f t="shared" si="71"/>
        <v>2674.8832880000004</v>
      </c>
      <c r="P1045" s="242">
        <f t="shared" si="72"/>
        <v>3039.6401000000005</v>
      </c>
      <c r="Q1045">
        <v>2064</v>
      </c>
      <c r="R1045" s="190" t="s">
        <v>3449</v>
      </c>
    </row>
    <row r="1046" spans="1:18" customFormat="1">
      <c r="A1046" s="182" t="str">
        <f t="shared" si="69"/>
        <v>CARRETAMAIRINQUE 2064</v>
      </c>
      <c r="B1046" s="190" t="s">
        <v>122</v>
      </c>
      <c r="C1046" s="197" t="str">
        <f t="shared" si="70"/>
        <v xml:space="preserve">2064MAIRINQUE 8ME2    </v>
      </c>
      <c r="D1046" t="s">
        <v>2787</v>
      </c>
      <c r="E1046" s="190">
        <v>2064</v>
      </c>
      <c r="F1046" t="s">
        <v>3270</v>
      </c>
      <c r="G1046" s="211">
        <v>44643</v>
      </c>
      <c r="H1046" s="193">
        <v>1962.2240880000004</v>
      </c>
      <c r="J1046">
        <v>12</v>
      </c>
      <c r="K1046" s="193">
        <v>589.78400000000011</v>
      </c>
      <c r="L1046" s="193">
        <v>25.132600000000004</v>
      </c>
      <c r="M1046">
        <v>110</v>
      </c>
      <c r="N1046" s="193">
        <v>201.06080000000003</v>
      </c>
      <c r="O1046" s="269">
        <f t="shared" si="71"/>
        <v>2753.0688880000007</v>
      </c>
      <c r="P1046" s="242">
        <f t="shared" si="72"/>
        <v>3128.4873727272734</v>
      </c>
      <c r="Q1046">
        <v>2064</v>
      </c>
      <c r="R1046" s="190" t="s">
        <v>3555</v>
      </c>
    </row>
    <row r="1047" spans="1:18" customFormat="1">
      <c r="A1047" s="182" t="str">
        <f t="shared" si="69"/>
        <v>CARRETAMAIRIPORA 2064</v>
      </c>
      <c r="B1047" s="190" t="s">
        <v>122</v>
      </c>
      <c r="C1047" s="197" t="str">
        <f t="shared" si="70"/>
        <v xml:space="preserve">2064MAIRIPORA 8ME2    </v>
      </c>
      <c r="D1047" t="s">
        <v>2787</v>
      </c>
      <c r="E1047" s="190">
        <v>2064</v>
      </c>
      <c r="F1047" t="s">
        <v>3357</v>
      </c>
      <c r="G1047" s="211">
        <v>44643</v>
      </c>
      <c r="H1047" s="193">
        <v>1962.2240880000004</v>
      </c>
      <c r="J1047">
        <v>12</v>
      </c>
      <c r="K1047" s="193">
        <v>518.78950000000009</v>
      </c>
      <c r="L1047" s="193">
        <v>10.833200000000001</v>
      </c>
      <c r="M1047">
        <v>80</v>
      </c>
      <c r="N1047" s="193">
        <v>86.665600000000012</v>
      </c>
      <c r="O1047" s="269">
        <f t="shared" si="71"/>
        <v>2567.6791880000005</v>
      </c>
      <c r="P1047" s="242">
        <f t="shared" si="72"/>
        <v>2917.8172590909098</v>
      </c>
      <c r="Q1047">
        <v>2064</v>
      </c>
      <c r="R1047" s="190" t="s">
        <v>3601</v>
      </c>
    </row>
    <row r="1048" spans="1:18" customFormat="1">
      <c r="A1048" s="182" t="str">
        <f t="shared" si="69"/>
        <v>CARRETAMATAO     2064</v>
      </c>
      <c r="B1048" s="190" t="s">
        <v>122</v>
      </c>
      <c r="C1048" s="197" t="str">
        <f t="shared" si="70"/>
        <v xml:space="preserve">2064MATAO     8ME2    </v>
      </c>
      <c r="D1048" t="s">
        <v>2787</v>
      </c>
      <c r="E1048" s="190">
        <v>2064</v>
      </c>
      <c r="F1048" t="s">
        <v>3189</v>
      </c>
      <c r="G1048" s="211">
        <v>44643</v>
      </c>
      <c r="H1048" s="193">
        <v>2894.4049420000001</v>
      </c>
      <c r="J1048">
        <v>12</v>
      </c>
      <c r="K1048" s="193">
        <v>453.14500000000004</v>
      </c>
      <c r="L1048" s="193">
        <v>63.483400000000003</v>
      </c>
      <c r="M1048">
        <v>240</v>
      </c>
      <c r="N1048" s="193">
        <v>507.86720000000003</v>
      </c>
      <c r="O1048" s="269">
        <f t="shared" si="71"/>
        <v>3855.4171420000002</v>
      </c>
      <c r="P1048" s="242">
        <f t="shared" si="72"/>
        <v>4381.1558431818185</v>
      </c>
      <c r="Q1048">
        <v>2064</v>
      </c>
      <c r="R1048" s="190" t="s">
        <v>3649</v>
      </c>
    </row>
    <row r="1049" spans="1:18" customFormat="1">
      <c r="A1049" s="182" t="str">
        <f t="shared" si="69"/>
        <v>CARRETAMAUA      2064</v>
      </c>
      <c r="B1049" s="190" t="s">
        <v>122</v>
      </c>
      <c r="C1049" s="197" t="str">
        <f t="shared" si="70"/>
        <v xml:space="preserve">2064MAUA      8ME2    </v>
      </c>
      <c r="D1049" t="s">
        <v>2787</v>
      </c>
      <c r="E1049" s="190">
        <v>2064</v>
      </c>
      <c r="F1049" t="s">
        <v>3191</v>
      </c>
      <c r="G1049" s="211">
        <v>44643</v>
      </c>
      <c r="H1049" s="193">
        <v>1962.2240880000004</v>
      </c>
      <c r="J1049">
        <v>12</v>
      </c>
      <c r="K1049" s="193">
        <v>220.03479999999999</v>
      </c>
      <c r="L1049" s="193">
        <v>26.203199999999999</v>
      </c>
      <c r="M1049">
        <v>140</v>
      </c>
      <c r="N1049" s="193">
        <v>209.62559999999999</v>
      </c>
      <c r="O1049" s="269">
        <f t="shared" si="71"/>
        <v>2391.8844880000006</v>
      </c>
      <c r="P1049" s="242">
        <f t="shared" si="72"/>
        <v>2718.0505545454553</v>
      </c>
      <c r="Q1049">
        <v>2064</v>
      </c>
      <c r="R1049" s="190" t="s">
        <v>3452</v>
      </c>
    </row>
    <row r="1050" spans="1:18" customFormat="1">
      <c r="A1050" s="182" t="str">
        <f t="shared" si="69"/>
        <v>CARRETAMOGI GUACU2064</v>
      </c>
      <c r="B1050" s="190" t="s">
        <v>122</v>
      </c>
      <c r="C1050" s="197" t="str">
        <f t="shared" si="70"/>
        <v xml:space="preserve">2064MOGI GUACU8ME2    </v>
      </c>
      <c r="D1050" t="s">
        <v>2787</v>
      </c>
      <c r="E1050" s="190">
        <v>2064</v>
      </c>
      <c r="F1050" t="s">
        <v>54</v>
      </c>
      <c r="G1050" s="211">
        <v>44643</v>
      </c>
      <c r="H1050" s="193">
        <v>1548.7651519999999</v>
      </c>
      <c r="J1050">
        <v>12</v>
      </c>
      <c r="K1050" s="193">
        <v>728.46669999999995</v>
      </c>
      <c r="L1050" s="193">
        <v>25.132600000000004</v>
      </c>
      <c r="M1050">
        <v>94</v>
      </c>
      <c r="N1050" s="193">
        <v>201.06080000000003</v>
      </c>
      <c r="O1050" s="269">
        <f t="shared" si="71"/>
        <v>2478.2926520000001</v>
      </c>
      <c r="P1050" s="242">
        <f t="shared" si="72"/>
        <v>2816.2416499999999</v>
      </c>
      <c r="Q1050">
        <v>2064</v>
      </c>
      <c r="R1050" s="190" t="s">
        <v>3455</v>
      </c>
    </row>
    <row r="1051" spans="1:18" customFormat="1">
      <c r="A1051" s="182" t="str">
        <f t="shared" si="69"/>
        <v>CARRETAMONTE MOR 2064</v>
      </c>
      <c r="B1051" s="190" t="s">
        <v>122</v>
      </c>
      <c r="C1051" s="197" t="str">
        <f t="shared" si="70"/>
        <v xml:space="preserve">2064MONTE MOR 8ME2    </v>
      </c>
      <c r="D1051" t="s">
        <v>2787</v>
      </c>
      <c r="E1051" s="190">
        <v>2064</v>
      </c>
      <c r="F1051" t="s">
        <v>2792</v>
      </c>
      <c r="G1051" s="211">
        <v>44643</v>
      </c>
      <c r="H1051" s="193">
        <v>1548.7651519999999</v>
      </c>
      <c r="J1051">
        <v>12</v>
      </c>
      <c r="K1051" s="193">
        <v>524.00040000000001</v>
      </c>
      <c r="L1051" s="193">
        <v>10.833200000000001</v>
      </c>
      <c r="M1051">
        <v>55</v>
      </c>
      <c r="N1051" s="193">
        <v>86.665600000000012</v>
      </c>
      <c r="O1051" s="269">
        <f t="shared" si="71"/>
        <v>2159.4311520000001</v>
      </c>
      <c r="P1051" s="242">
        <f t="shared" si="72"/>
        <v>2453.8990363636367</v>
      </c>
      <c r="Q1051">
        <v>2064</v>
      </c>
      <c r="R1051" s="190" t="s">
        <v>3453</v>
      </c>
    </row>
    <row r="1052" spans="1:18" customFormat="1">
      <c r="A1052" s="182" t="str">
        <f t="shared" si="69"/>
        <v>CARRETAN. ODESSA 2064</v>
      </c>
      <c r="B1052" s="190" t="s">
        <v>122</v>
      </c>
      <c r="C1052" s="197" t="str">
        <f t="shared" si="70"/>
        <v xml:space="preserve">2064N. ODESSA 8ME2    </v>
      </c>
      <c r="D1052" t="s">
        <v>2787</v>
      </c>
      <c r="E1052" s="190">
        <v>2064</v>
      </c>
      <c r="F1052" t="s">
        <v>3194</v>
      </c>
      <c r="G1052" s="211">
        <v>44643</v>
      </c>
      <c r="H1052" s="193">
        <v>1548.7651519999999</v>
      </c>
      <c r="J1052">
        <v>12</v>
      </c>
      <c r="K1052" s="193">
        <v>534.20820000000003</v>
      </c>
      <c r="L1052" s="193">
        <v>20.489799999999999</v>
      </c>
      <c r="M1052">
        <v>58</v>
      </c>
      <c r="N1052" s="193">
        <v>163.91839999999999</v>
      </c>
      <c r="O1052" s="269">
        <f t="shared" si="71"/>
        <v>2246.891752</v>
      </c>
      <c r="P1052" s="242">
        <f t="shared" si="72"/>
        <v>2553.2860818181816</v>
      </c>
      <c r="Q1052">
        <v>2064</v>
      </c>
      <c r="R1052" s="190" t="s">
        <v>3457</v>
      </c>
    </row>
    <row r="1053" spans="1:18" customFormat="1">
      <c r="A1053" s="182" t="str">
        <f t="shared" si="69"/>
        <v>CARRETAOSASCO    2064</v>
      </c>
      <c r="B1053" s="190" t="s">
        <v>122</v>
      </c>
      <c r="C1053" s="197" t="str">
        <f t="shared" si="70"/>
        <v xml:space="preserve">2064OSASCO    8ME2    </v>
      </c>
      <c r="D1053" t="s">
        <v>2787</v>
      </c>
      <c r="E1053" s="190">
        <v>2064</v>
      </c>
      <c r="F1053" t="s">
        <v>3216</v>
      </c>
      <c r="G1053" s="211">
        <v>44643</v>
      </c>
      <c r="H1053" s="193">
        <v>1548.7651519999999</v>
      </c>
      <c r="J1053">
        <v>12</v>
      </c>
      <c r="K1053" s="193">
        <v>410.7516</v>
      </c>
      <c r="L1053" s="193">
        <v>10.9604</v>
      </c>
      <c r="M1053">
        <v>68</v>
      </c>
      <c r="N1053" s="193">
        <v>87.683199999999999</v>
      </c>
      <c r="O1053" s="269">
        <f t="shared" si="71"/>
        <v>2047.1999519999999</v>
      </c>
      <c r="P1053" s="242">
        <f t="shared" si="72"/>
        <v>2326.363581818182</v>
      </c>
      <c r="Q1053">
        <v>2064</v>
      </c>
      <c r="R1053" s="190" t="s">
        <v>3495</v>
      </c>
    </row>
    <row r="1054" spans="1:18" customFormat="1">
      <c r="A1054" s="182" t="str">
        <f t="shared" si="69"/>
        <v>CARRETAPARANAVAI 2064</v>
      </c>
      <c r="B1054" s="190" t="s">
        <v>122</v>
      </c>
      <c r="C1054" s="197" t="str">
        <f t="shared" si="70"/>
        <v xml:space="preserve">2064PARANAVAI 8ME2    </v>
      </c>
      <c r="D1054" t="s">
        <v>2787</v>
      </c>
      <c r="E1054" s="190">
        <v>2064</v>
      </c>
      <c r="F1054" t="s">
        <v>3339</v>
      </c>
      <c r="G1054" s="211">
        <v>44643</v>
      </c>
      <c r="H1054" s="193">
        <v>6991.2986880000008</v>
      </c>
      <c r="J1054">
        <v>12</v>
      </c>
      <c r="K1054" s="193">
        <v>245.03</v>
      </c>
      <c r="L1054" s="193">
        <v>174.8364</v>
      </c>
      <c r="M1054">
        <v>764</v>
      </c>
      <c r="N1054" s="193">
        <v>1398.6912</v>
      </c>
      <c r="O1054" s="269">
        <f t="shared" si="71"/>
        <v>8635.0198880000007</v>
      </c>
      <c r="P1054" s="242">
        <f t="shared" si="72"/>
        <v>9812.5226000000002</v>
      </c>
      <c r="Q1054">
        <v>2064</v>
      </c>
      <c r="R1054" s="190" t="s">
        <v>3594</v>
      </c>
    </row>
    <row r="1055" spans="1:18" customFormat="1">
      <c r="A1055" s="182" t="str">
        <f t="shared" si="69"/>
        <v>CARRETAPARECI NOV2064</v>
      </c>
      <c r="B1055" s="190" t="s">
        <v>122</v>
      </c>
      <c r="C1055" s="197" t="str">
        <f t="shared" si="70"/>
        <v xml:space="preserve">2064PARECI NOV8ME2    </v>
      </c>
      <c r="D1055" t="s">
        <v>2787</v>
      </c>
      <c r="E1055" s="190">
        <v>2064</v>
      </c>
      <c r="F1055" t="s">
        <v>829</v>
      </c>
      <c r="G1055" s="211">
        <v>44643</v>
      </c>
      <c r="H1055" s="193">
        <v>10375.772264000001</v>
      </c>
      <c r="J1055">
        <v>12</v>
      </c>
      <c r="K1055" s="193">
        <v>0</v>
      </c>
      <c r="L1055" s="193">
        <v>73.034000000000006</v>
      </c>
      <c r="M1055">
        <v>1103</v>
      </c>
      <c r="N1055" s="193">
        <v>584.27200000000005</v>
      </c>
      <c r="O1055" s="269">
        <f t="shared" si="71"/>
        <v>10960.044264000002</v>
      </c>
      <c r="P1055" s="242">
        <f t="shared" si="72"/>
        <v>12454.595754545457</v>
      </c>
      <c r="Q1055">
        <v>2064</v>
      </c>
      <c r="R1055" s="190" t="s">
        <v>3640</v>
      </c>
    </row>
    <row r="1056" spans="1:18" customFormat="1">
      <c r="A1056" s="182" t="str">
        <f t="shared" si="69"/>
        <v>CARRETAPAULINIA  2064</v>
      </c>
      <c r="B1056" s="190" t="s">
        <v>122</v>
      </c>
      <c r="C1056" s="197" t="str">
        <f t="shared" si="70"/>
        <v xml:space="preserve">2064PAULINIA  8ME2    </v>
      </c>
      <c r="D1056" t="s">
        <v>2787</v>
      </c>
      <c r="E1056" s="190">
        <v>2064</v>
      </c>
      <c r="F1056" t="s">
        <v>3197</v>
      </c>
      <c r="G1056" s="211">
        <v>44643</v>
      </c>
      <c r="H1056" s="193">
        <v>1548.8</v>
      </c>
      <c r="J1056">
        <v>12</v>
      </c>
      <c r="K1056" s="193">
        <v>520.59780000000001</v>
      </c>
      <c r="L1056" s="193">
        <v>10.833200000000001</v>
      </c>
      <c r="M1056">
        <v>54</v>
      </c>
      <c r="N1056" s="193">
        <v>86.665600000000012</v>
      </c>
      <c r="O1056" s="269">
        <f t="shared" si="71"/>
        <v>2156.0634</v>
      </c>
      <c r="P1056" s="242">
        <f t="shared" si="72"/>
        <v>2450.0720454545453</v>
      </c>
      <c r="Q1056">
        <v>2064</v>
      </c>
      <c r="R1056" s="190" t="s">
        <v>3461</v>
      </c>
    </row>
    <row r="1057" spans="1:18" customFormat="1">
      <c r="A1057" s="182" t="str">
        <f t="shared" si="69"/>
        <v>CARRETAPINDAMONH.2064</v>
      </c>
      <c r="B1057" s="190" t="s">
        <v>122</v>
      </c>
      <c r="C1057" s="197" t="str">
        <f t="shared" si="70"/>
        <v xml:space="preserve">2064PINDAMONH.8ME2    </v>
      </c>
      <c r="D1057" t="s">
        <v>2787</v>
      </c>
      <c r="E1057" s="190">
        <v>2064</v>
      </c>
      <c r="F1057" t="s">
        <v>225</v>
      </c>
      <c r="G1057" s="211">
        <v>44643</v>
      </c>
      <c r="H1057" s="193">
        <v>2894.4049420000001</v>
      </c>
      <c r="J1057">
        <v>12</v>
      </c>
      <c r="K1057" s="193">
        <v>728.79840000000002</v>
      </c>
      <c r="L1057" s="193">
        <v>29.181800000000003</v>
      </c>
      <c r="M1057">
        <v>210</v>
      </c>
      <c r="N1057" s="193">
        <v>233.45440000000002</v>
      </c>
      <c r="O1057" s="269">
        <f t="shared" si="71"/>
        <v>3856.6577420000003</v>
      </c>
      <c r="P1057" s="242">
        <f t="shared" si="72"/>
        <v>4382.5656159090913</v>
      </c>
      <c r="Q1057">
        <v>2064</v>
      </c>
      <c r="R1057" s="190" t="s">
        <v>3644</v>
      </c>
    </row>
    <row r="1058" spans="1:18" customFormat="1">
      <c r="A1058" s="182" t="str">
        <f t="shared" si="69"/>
        <v>CARRETAPINHAIS   2064</v>
      </c>
      <c r="B1058" s="190" t="s">
        <v>122</v>
      </c>
      <c r="C1058" s="197" t="str">
        <f t="shared" si="70"/>
        <v xml:space="preserve">2064PINHAIS   8ME2    </v>
      </c>
      <c r="D1058" t="s">
        <v>2787</v>
      </c>
      <c r="E1058" s="190">
        <v>2064</v>
      </c>
      <c r="F1058" t="s">
        <v>3340</v>
      </c>
      <c r="G1058" s="211">
        <v>44643</v>
      </c>
      <c r="H1058" s="193">
        <v>5054.3931240000002</v>
      </c>
      <c r="J1058">
        <v>12</v>
      </c>
      <c r="K1058" s="193">
        <v>0</v>
      </c>
      <c r="L1058" s="193">
        <v>35.488799999999998</v>
      </c>
      <c r="M1058">
        <v>454</v>
      </c>
      <c r="N1058" s="193">
        <v>283.91039999999998</v>
      </c>
      <c r="O1058" s="269">
        <f t="shared" si="71"/>
        <v>5338.3035239999999</v>
      </c>
      <c r="P1058" s="242">
        <f t="shared" si="72"/>
        <v>6066.2540045454543</v>
      </c>
      <c r="Q1058">
        <v>2064</v>
      </c>
      <c r="R1058" s="190" t="s">
        <v>3596</v>
      </c>
    </row>
    <row r="1059" spans="1:18" customFormat="1">
      <c r="A1059" s="182" t="str">
        <f t="shared" si="69"/>
        <v>CARRETAPIRACICABA2064</v>
      </c>
      <c r="B1059" s="190" t="s">
        <v>122</v>
      </c>
      <c r="C1059" s="197" t="str">
        <f t="shared" si="70"/>
        <v xml:space="preserve">2064PIRACICABA8ME2    </v>
      </c>
      <c r="D1059" t="s">
        <v>2787</v>
      </c>
      <c r="E1059" s="190">
        <v>2064</v>
      </c>
      <c r="F1059" t="s">
        <v>230</v>
      </c>
      <c r="G1059" s="211">
        <v>44643</v>
      </c>
      <c r="H1059" s="193">
        <v>1548.7651519999999</v>
      </c>
      <c r="J1059">
        <v>12</v>
      </c>
      <c r="K1059" s="193">
        <v>673.71479999999997</v>
      </c>
      <c r="L1059" s="193">
        <v>20.489799999999999</v>
      </c>
      <c r="M1059">
        <v>95</v>
      </c>
      <c r="N1059" s="193">
        <v>163.91839999999999</v>
      </c>
      <c r="O1059" s="269">
        <f t="shared" si="71"/>
        <v>2386.3983520000002</v>
      </c>
      <c r="P1059" s="242">
        <f t="shared" si="72"/>
        <v>2711.8163090909093</v>
      </c>
      <c r="Q1059">
        <v>2064</v>
      </c>
      <c r="R1059" s="190" t="s">
        <v>3484</v>
      </c>
    </row>
    <row r="1060" spans="1:18" customFormat="1">
      <c r="A1060" s="182" t="str">
        <f t="shared" si="69"/>
        <v>CARRETAPONTA GROS2064</v>
      </c>
      <c r="B1060" s="190" t="s">
        <v>122</v>
      </c>
      <c r="C1060" s="197" t="str">
        <f t="shared" si="70"/>
        <v xml:space="preserve">2064PONTA GROS8ME2    </v>
      </c>
      <c r="D1060" t="s">
        <v>2787</v>
      </c>
      <c r="E1060" s="190">
        <v>2064</v>
      </c>
      <c r="F1060" t="s">
        <v>234</v>
      </c>
      <c r="G1060" s="211">
        <v>44643</v>
      </c>
      <c r="H1060" s="193">
        <v>5402.4266340000004</v>
      </c>
      <c r="J1060">
        <v>12</v>
      </c>
      <c r="K1060" s="193">
        <v>0</v>
      </c>
      <c r="L1060" s="193">
        <v>81.704800000000006</v>
      </c>
      <c r="M1060">
        <v>511</v>
      </c>
      <c r="N1060" s="193">
        <v>653.63840000000005</v>
      </c>
      <c r="O1060" s="269">
        <f t="shared" si="71"/>
        <v>6056.0650340000002</v>
      </c>
      <c r="P1060" s="242">
        <f t="shared" si="72"/>
        <v>6881.8920840909095</v>
      </c>
      <c r="Q1060">
        <v>2064</v>
      </c>
      <c r="R1060" s="190" t="s">
        <v>3530</v>
      </c>
    </row>
    <row r="1061" spans="1:18" customFormat="1">
      <c r="A1061" s="182" t="str">
        <f t="shared" si="69"/>
        <v>CARRETAPORTO FELIZ2064</v>
      </c>
      <c r="B1061" s="190" t="s">
        <v>122</v>
      </c>
      <c r="C1061" s="197" t="str">
        <f t="shared" si="70"/>
        <v xml:space="preserve">2064PORTO FELIZ8ME2    </v>
      </c>
      <c r="D1061" t="s">
        <v>2787</v>
      </c>
      <c r="E1061" s="190">
        <v>2064</v>
      </c>
      <c r="F1061" t="s">
        <v>2783</v>
      </c>
      <c r="G1061" s="211">
        <v>44643</v>
      </c>
      <c r="H1061" s="193">
        <v>1548.7651519999999</v>
      </c>
      <c r="J1061">
        <v>12</v>
      </c>
      <c r="K1061" s="193">
        <v>609.75020000000006</v>
      </c>
      <c r="L1061" s="193">
        <v>8.4270000000000014</v>
      </c>
      <c r="M1061">
        <v>80</v>
      </c>
      <c r="N1061" s="193">
        <v>67.416000000000011</v>
      </c>
      <c r="O1061" s="269">
        <f t="shared" si="71"/>
        <v>2225.9313520000001</v>
      </c>
      <c r="P1061" s="242">
        <f t="shared" si="72"/>
        <v>2529.4674454545457</v>
      </c>
      <c r="Q1061">
        <v>2064</v>
      </c>
      <c r="R1061" s="190" t="s">
        <v>3459</v>
      </c>
    </row>
    <row r="1062" spans="1:18" customFormat="1">
      <c r="A1062" s="182" t="str">
        <f t="shared" si="69"/>
        <v>CARRETAQUEIMADOS2064</v>
      </c>
      <c r="B1062" s="190" t="s">
        <v>122</v>
      </c>
      <c r="C1062" s="197" t="str">
        <f t="shared" si="70"/>
        <v xml:space="preserve">2064QUEIMADOS8ME2    </v>
      </c>
      <c r="D1062" t="s">
        <v>2787</v>
      </c>
      <c r="E1062" s="190">
        <v>2064</v>
      </c>
      <c r="F1062" t="s">
        <v>2784</v>
      </c>
      <c r="G1062" s="211">
        <v>44643</v>
      </c>
      <c r="H1062" s="193">
        <v>4535.5301199999994</v>
      </c>
      <c r="J1062">
        <v>12</v>
      </c>
      <c r="K1062" s="193">
        <v>0</v>
      </c>
      <c r="L1062" s="193">
        <v>84.153400000000005</v>
      </c>
      <c r="M1062">
        <v>439</v>
      </c>
      <c r="N1062" s="193">
        <v>673.22720000000004</v>
      </c>
      <c r="O1062" s="269">
        <f t="shared" si="71"/>
        <v>5208.7573199999997</v>
      </c>
      <c r="P1062" s="242">
        <f t="shared" si="72"/>
        <v>5919.0424090909091</v>
      </c>
      <c r="Q1062">
        <v>2064</v>
      </c>
      <c r="R1062" s="190" t="s">
        <v>3633</v>
      </c>
    </row>
    <row r="1063" spans="1:18" customFormat="1">
      <c r="A1063" s="182" t="str">
        <f t="shared" si="69"/>
        <v>CARRETARESENDE2064</v>
      </c>
      <c r="B1063" s="190" t="s">
        <v>122</v>
      </c>
      <c r="C1063" s="197" t="str">
        <f t="shared" si="70"/>
        <v xml:space="preserve">2064RESENDE8ME2    </v>
      </c>
      <c r="D1063" t="s">
        <v>2787</v>
      </c>
      <c r="E1063" s="190">
        <v>2064</v>
      </c>
      <c r="F1063" t="s">
        <v>42</v>
      </c>
      <c r="G1063" s="211">
        <v>44643</v>
      </c>
      <c r="H1063" s="193">
        <v>3738.20183</v>
      </c>
      <c r="J1063">
        <v>12</v>
      </c>
      <c r="K1063" s="193">
        <v>0</v>
      </c>
      <c r="L1063" s="193">
        <v>135.9556</v>
      </c>
      <c r="M1063">
        <v>340</v>
      </c>
      <c r="N1063" s="193">
        <v>1087.6448</v>
      </c>
      <c r="O1063" s="269">
        <f t="shared" si="71"/>
        <v>4825.84663</v>
      </c>
      <c r="P1063" s="242">
        <f t="shared" si="72"/>
        <v>5483.9166249999998</v>
      </c>
      <c r="Q1063">
        <v>2064</v>
      </c>
      <c r="R1063" s="190" t="s">
        <v>3597</v>
      </c>
    </row>
    <row r="1064" spans="1:18" customFormat="1">
      <c r="A1064" s="182" t="str">
        <f t="shared" ref="A1064:A1127" si="73">B1064&amp;F1064&amp;E1064</f>
        <v>CARRETARIB. PRETO 2064</v>
      </c>
      <c r="B1064" s="190" t="s">
        <v>122</v>
      </c>
      <c r="C1064" s="197" t="str">
        <f t="shared" ref="C1064:C1127" si="74">E1064&amp;F1064&amp;D1064</f>
        <v xml:space="preserve">2064RIB. PRETO 8ME2    </v>
      </c>
      <c r="D1064" t="s">
        <v>2787</v>
      </c>
      <c r="E1064" s="190">
        <v>2064</v>
      </c>
      <c r="F1064" t="s">
        <v>2793</v>
      </c>
      <c r="G1064" s="211">
        <v>44643</v>
      </c>
      <c r="H1064" s="193">
        <v>3324.3965920000005</v>
      </c>
      <c r="J1064">
        <v>12</v>
      </c>
      <c r="K1064" s="193">
        <v>1015.4621000000001</v>
      </c>
      <c r="L1064" s="193">
        <v>62.1372</v>
      </c>
      <c r="M1064">
        <v>262</v>
      </c>
      <c r="N1064" s="193">
        <v>497.0976</v>
      </c>
      <c r="O1064" s="269">
        <f t="shared" si="71"/>
        <v>4836.9562920000008</v>
      </c>
      <c r="P1064" s="242">
        <f t="shared" si="72"/>
        <v>5496.5412409090914</v>
      </c>
      <c r="Q1064">
        <v>2064</v>
      </c>
      <c r="R1064" s="190" t="s">
        <v>3464</v>
      </c>
    </row>
    <row r="1065" spans="1:18" customFormat="1">
      <c r="A1065" s="182" t="str">
        <f t="shared" si="73"/>
        <v>CARRETAR.JANEIRO 2064</v>
      </c>
      <c r="B1065" s="190" t="s">
        <v>122</v>
      </c>
      <c r="C1065" s="197" t="str">
        <f t="shared" si="74"/>
        <v xml:space="preserve">2064R.JANEIRO 8ME2    </v>
      </c>
      <c r="D1065" t="s">
        <v>2787</v>
      </c>
      <c r="E1065" s="190">
        <v>2064</v>
      </c>
      <c r="F1065" t="s">
        <v>3198</v>
      </c>
      <c r="G1065" s="211">
        <v>44643</v>
      </c>
      <c r="H1065" s="193">
        <v>5054.3931240000002</v>
      </c>
      <c r="J1065">
        <v>12</v>
      </c>
      <c r="K1065" s="193">
        <v>0</v>
      </c>
      <c r="L1065" s="193">
        <v>80.634199999999993</v>
      </c>
      <c r="M1065">
        <v>485</v>
      </c>
      <c r="N1065" s="193">
        <v>645.07359999999994</v>
      </c>
      <c r="O1065" s="269">
        <f t="shared" si="71"/>
        <v>5699.4667239999999</v>
      </c>
      <c r="P1065" s="242">
        <f t="shared" si="72"/>
        <v>6476.6667318181817</v>
      </c>
      <c r="Q1065">
        <v>2064</v>
      </c>
      <c r="R1065" s="190" t="s">
        <v>3463</v>
      </c>
    </row>
    <row r="1066" spans="1:18" customFormat="1">
      <c r="A1066" s="182" t="str">
        <f t="shared" si="73"/>
        <v>CARRETARIO CLARO 2064</v>
      </c>
      <c r="B1066" s="190" t="s">
        <v>122</v>
      </c>
      <c r="C1066" s="197" t="str">
        <f t="shared" si="74"/>
        <v xml:space="preserve">2064RIO CLARO 8ME2    </v>
      </c>
      <c r="D1066" t="s">
        <v>2787</v>
      </c>
      <c r="E1066" s="190">
        <v>2064</v>
      </c>
      <c r="F1066" t="s">
        <v>3199</v>
      </c>
      <c r="G1066" s="211">
        <v>44643</v>
      </c>
      <c r="H1066" s="193">
        <v>1962.2240880000004</v>
      </c>
      <c r="J1066">
        <v>12</v>
      </c>
      <c r="K1066" s="193">
        <v>707.74080000000015</v>
      </c>
      <c r="L1066" s="193">
        <v>27.750800000000002</v>
      </c>
      <c r="M1066">
        <v>104</v>
      </c>
      <c r="N1066" s="193">
        <v>222.00640000000001</v>
      </c>
      <c r="O1066" s="269">
        <f t="shared" si="71"/>
        <v>2891.9712880000006</v>
      </c>
      <c r="P1066" s="242">
        <f t="shared" si="72"/>
        <v>3286.3310090909099</v>
      </c>
      <c r="Q1066">
        <v>2064</v>
      </c>
      <c r="R1066" s="190" t="s">
        <v>3465</v>
      </c>
    </row>
    <row r="1067" spans="1:18" customFormat="1">
      <c r="A1067" s="182" t="str">
        <f t="shared" si="73"/>
        <v>CARRETARIO PEDRAS 2064</v>
      </c>
      <c r="B1067" s="190" t="s">
        <v>122</v>
      </c>
      <c r="C1067" s="197" t="str">
        <f t="shared" si="74"/>
        <v xml:space="preserve">2064RIO PEDRAS 8ME2    </v>
      </c>
      <c r="D1067" t="s">
        <v>2787</v>
      </c>
      <c r="E1067" s="190">
        <v>2064</v>
      </c>
      <c r="F1067" t="s">
        <v>2785</v>
      </c>
      <c r="G1067" s="211">
        <v>44643</v>
      </c>
      <c r="H1067" s="193">
        <v>1962.2240880000004</v>
      </c>
      <c r="J1067">
        <v>12</v>
      </c>
      <c r="K1067" s="193">
        <v>707.74080000000015</v>
      </c>
      <c r="L1067" s="193">
        <v>20.489799999999999</v>
      </c>
      <c r="M1067">
        <v>105</v>
      </c>
      <c r="N1067" s="193">
        <v>163.91839999999999</v>
      </c>
      <c r="O1067" s="269">
        <f t="shared" si="71"/>
        <v>2833.8832880000004</v>
      </c>
      <c r="P1067" s="242">
        <f t="shared" si="72"/>
        <v>3220.3219181818185</v>
      </c>
      <c r="Q1067">
        <v>2064</v>
      </c>
      <c r="R1067" s="190" t="s">
        <v>3647</v>
      </c>
    </row>
    <row r="1068" spans="1:18" customFormat="1">
      <c r="A1068" s="182" t="str">
        <f t="shared" si="73"/>
        <v>CARRETAS.BERNARDO2064</v>
      </c>
      <c r="B1068" s="190" t="s">
        <v>122</v>
      </c>
      <c r="C1068" s="197" t="str">
        <f t="shared" si="74"/>
        <v xml:space="preserve">2064S.BERNARDO8ME2    </v>
      </c>
      <c r="D1068" t="s">
        <v>2787</v>
      </c>
      <c r="E1068" s="190">
        <v>2064</v>
      </c>
      <c r="F1068" t="s">
        <v>250</v>
      </c>
      <c r="G1068" s="211">
        <v>44643</v>
      </c>
      <c r="H1068" s="193">
        <v>1962.2240880000004</v>
      </c>
      <c r="J1068">
        <v>12</v>
      </c>
      <c r="K1068" s="193">
        <v>427.03700000000003</v>
      </c>
      <c r="L1068" s="193">
        <v>26.203199999999999</v>
      </c>
      <c r="M1068">
        <v>135</v>
      </c>
      <c r="N1068" s="193">
        <v>209.62559999999999</v>
      </c>
      <c r="O1068" s="269">
        <f t="shared" si="71"/>
        <v>2598.8866880000005</v>
      </c>
      <c r="P1068" s="242">
        <f t="shared" si="72"/>
        <v>2953.2803272727278</v>
      </c>
      <c r="Q1068">
        <v>2064</v>
      </c>
      <c r="R1068" s="190" t="s">
        <v>3523</v>
      </c>
    </row>
    <row r="1069" spans="1:18" customFormat="1">
      <c r="A1069" s="182" t="str">
        <f t="shared" si="73"/>
        <v>CARRETAS.GONCALO 2064</v>
      </c>
      <c r="B1069" s="190" t="s">
        <v>122</v>
      </c>
      <c r="C1069" s="197" t="str">
        <f t="shared" si="74"/>
        <v xml:space="preserve">2064S.GONCALO 8ME2    </v>
      </c>
      <c r="D1069" t="s">
        <v>2787</v>
      </c>
      <c r="E1069" s="190">
        <v>2064</v>
      </c>
      <c r="F1069" t="s">
        <v>3345</v>
      </c>
      <c r="G1069" s="211">
        <v>44643</v>
      </c>
      <c r="H1069" s="193">
        <v>5402.4266340000004</v>
      </c>
      <c r="J1069">
        <v>12</v>
      </c>
      <c r="K1069" s="193">
        <v>0</v>
      </c>
      <c r="L1069" s="193">
        <v>85.510200000000012</v>
      </c>
      <c r="M1069">
        <v>502</v>
      </c>
      <c r="N1069" s="193">
        <v>684.08160000000009</v>
      </c>
      <c r="O1069" s="269">
        <f t="shared" si="71"/>
        <v>6086.5082340000008</v>
      </c>
      <c r="P1069" s="242">
        <f t="shared" si="72"/>
        <v>6916.4866295454558</v>
      </c>
      <c r="Q1069">
        <v>2064</v>
      </c>
      <c r="R1069" s="190" t="s">
        <v>3616</v>
      </c>
    </row>
    <row r="1070" spans="1:18" customFormat="1">
      <c r="A1070" s="182" t="str">
        <f t="shared" si="73"/>
        <v>CARRETAS.JOAQUIM BICAS2064</v>
      </c>
      <c r="B1070" s="190" t="s">
        <v>122</v>
      </c>
      <c r="C1070" s="197" t="str">
        <f t="shared" si="74"/>
        <v xml:space="preserve">2064S.JOAQUIM BICAS8ME2    </v>
      </c>
      <c r="D1070" t="s">
        <v>2787</v>
      </c>
      <c r="E1070" s="190">
        <v>2064</v>
      </c>
      <c r="F1070" t="s">
        <v>3369</v>
      </c>
      <c r="G1070" s="211">
        <v>44643</v>
      </c>
      <c r="H1070" s="193">
        <v>5402.4201000000003</v>
      </c>
      <c r="J1070">
        <v>12</v>
      </c>
      <c r="K1070" s="193" t="s">
        <v>3370</v>
      </c>
      <c r="L1070" s="193">
        <v>27.35</v>
      </c>
      <c r="M1070">
        <v>502</v>
      </c>
      <c r="N1070" s="193">
        <v>218.8</v>
      </c>
      <c r="O1070" s="269" t="e">
        <f t="shared" si="71"/>
        <v>#VALUE!</v>
      </c>
      <c r="P1070" s="242" t="e">
        <f t="shared" si="72"/>
        <v>#VALUE!</v>
      </c>
      <c r="Q1070">
        <v>2064</v>
      </c>
      <c r="R1070" s="190" t="s">
        <v>3650</v>
      </c>
    </row>
    <row r="1071" spans="1:18" customFormat="1">
      <c r="A1071" s="182" t="str">
        <f t="shared" si="73"/>
        <v>CARRETASALTO     2064</v>
      </c>
      <c r="B1071" s="190" t="s">
        <v>122</v>
      </c>
      <c r="C1071" s="197" t="str">
        <f t="shared" si="74"/>
        <v xml:space="preserve">2064SALTO     8ME2    </v>
      </c>
      <c r="D1071" t="s">
        <v>2787</v>
      </c>
      <c r="E1071" s="190">
        <v>2064</v>
      </c>
      <c r="F1071" t="s">
        <v>3201</v>
      </c>
      <c r="G1071" s="211">
        <v>44643</v>
      </c>
      <c r="H1071" s="193">
        <v>1548.7651519999999</v>
      </c>
      <c r="J1071">
        <v>12</v>
      </c>
      <c r="K1071" s="193">
        <v>510.39000000000004</v>
      </c>
      <c r="L1071" s="193">
        <v>22.270600000000002</v>
      </c>
      <c r="M1071">
        <v>53</v>
      </c>
      <c r="N1071" s="193">
        <v>178.16480000000001</v>
      </c>
      <c r="O1071" s="269">
        <f t="shared" si="71"/>
        <v>2237.3199519999998</v>
      </c>
      <c r="P1071" s="242">
        <f t="shared" si="72"/>
        <v>2542.409036363636</v>
      </c>
      <c r="Q1071">
        <v>2064</v>
      </c>
      <c r="R1071" s="190" t="s">
        <v>3485</v>
      </c>
    </row>
    <row r="1072" spans="1:18" customFormat="1">
      <c r="A1072" s="182" t="str">
        <f t="shared" si="73"/>
        <v>CARRETASANTOS    2064</v>
      </c>
      <c r="B1072" s="190" t="s">
        <v>122</v>
      </c>
      <c r="C1072" s="197" t="str">
        <f t="shared" si="74"/>
        <v xml:space="preserve">2064SANTOS    8ME2    </v>
      </c>
      <c r="D1072" t="s">
        <v>2787</v>
      </c>
      <c r="E1072" s="190">
        <v>2064</v>
      </c>
      <c r="F1072" t="s">
        <v>3217</v>
      </c>
      <c r="G1072" s="211">
        <v>44643</v>
      </c>
      <c r="H1072" s="193">
        <v>2894.4049420000001</v>
      </c>
      <c r="J1072">
        <v>12</v>
      </c>
      <c r="K1072" s="193">
        <v>680.5200000000001</v>
      </c>
      <c r="L1072" s="193">
        <v>48.59040000000001</v>
      </c>
      <c r="M1072">
        <v>202</v>
      </c>
      <c r="N1072" s="193">
        <v>388.72320000000008</v>
      </c>
      <c r="O1072" s="269">
        <f t="shared" si="71"/>
        <v>3963.648142</v>
      </c>
      <c r="P1072" s="242">
        <f t="shared" si="72"/>
        <v>4504.1456159090912</v>
      </c>
      <c r="Q1072">
        <v>2064</v>
      </c>
      <c r="R1072" s="190" t="s">
        <v>3496</v>
      </c>
    </row>
    <row r="1073" spans="1:18" customFormat="1">
      <c r="A1073" s="182" t="str">
        <f t="shared" si="73"/>
        <v>CARRETASAO PAULO 2064</v>
      </c>
      <c r="B1073" s="190" t="s">
        <v>122</v>
      </c>
      <c r="C1073" s="197" t="str">
        <f t="shared" si="74"/>
        <v xml:space="preserve">2064SAO PAULO 8ME2    </v>
      </c>
      <c r="D1073" t="s">
        <v>2787</v>
      </c>
      <c r="E1073" s="190">
        <v>2064</v>
      </c>
      <c r="F1073" t="s">
        <v>3202</v>
      </c>
      <c r="G1073" s="211">
        <v>44643</v>
      </c>
      <c r="H1073" s="193">
        <v>1962.2240880000004</v>
      </c>
      <c r="J1073">
        <v>12</v>
      </c>
      <c r="K1073" s="193">
        <v>321</v>
      </c>
      <c r="L1073" s="193">
        <v>26.203199999999999</v>
      </c>
      <c r="M1073">
        <v>145</v>
      </c>
      <c r="N1073" s="193">
        <v>209.62559999999999</v>
      </c>
      <c r="O1073" s="269">
        <f t="shared" si="71"/>
        <v>2492.8496880000002</v>
      </c>
      <c r="P1073" s="242">
        <f t="shared" si="72"/>
        <v>2832.7837363636368</v>
      </c>
      <c r="Q1073">
        <v>2064</v>
      </c>
      <c r="R1073" s="190" t="s">
        <v>3469</v>
      </c>
    </row>
    <row r="1074" spans="1:18" customFormat="1">
      <c r="A1074" s="182" t="str">
        <f t="shared" si="73"/>
        <v>CARRETASÃO ROQUE2064</v>
      </c>
      <c r="B1074" s="190" t="s">
        <v>122</v>
      </c>
      <c r="C1074" s="197" t="str">
        <f t="shared" si="74"/>
        <v xml:space="preserve">2064SÃO ROQUE8ME2    </v>
      </c>
      <c r="D1074" t="s">
        <v>2787</v>
      </c>
      <c r="E1074" s="190">
        <v>2064</v>
      </c>
      <c r="F1074" t="s">
        <v>3365</v>
      </c>
      <c r="G1074" s="211">
        <v>44643</v>
      </c>
      <c r="H1074" s="193">
        <v>1962.2240880000004</v>
      </c>
      <c r="J1074">
        <v>12</v>
      </c>
      <c r="K1074" s="193">
        <v>695.5</v>
      </c>
      <c r="L1074" s="193">
        <v>23.033800000000003</v>
      </c>
      <c r="M1074">
        <v>113</v>
      </c>
      <c r="N1074" s="193">
        <v>184.27040000000002</v>
      </c>
      <c r="O1074" s="269">
        <f t="shared" si="71"/>
        <v>2841.9944880000003</v>
      </c>
      <c r="P1074" s="242">
        <f t="shared" si="72"/>
        <v>3229.5391909090913</v>
      </c>
      <c r="Q1074">
        <v>2064</v>
      </c>
      <c r="R1074" s="190" t="s">
        <v>3518</v>
      </c>
    </row>
    <row r="1075" spans="1:18" customFormat="1">
      <c r="A1075" s="182" t="str">
        <f t="shared" si="73"/>
        <v>CARRETASAO SEBAST2064</v>
      </c>
      <c r="B1075" s="190" t="s">
        <v>122</v>
      </c>
      <c r="C1075" s="197" t="str">
        <f t="shared" si="74"/>
        <v xml:space="preserve">2064SAO SEBAST8ME2    </v>
      </c>
      <c r="D1075" t="s">
        <v>2787</v>
      </c>
      <c r="E1075" s="190">
        <v>2064</v>
      </c>
      <c r="F1075" t="s">
        <v>798</v>
      </c>
      <c r="G1075" s="211">
        <v>44643</v>
      </c>
      <c r="H1075" s="193">
        <v>2894.4049420000001</v>
      </c>
      <c r="J1075">
        <v>12</v>
      </c>
      <c r="K1075" s="193">
        <v>0</v>
      </c>
      <c r="L1075" s="193">
        <v>38.3508</v>
      </c>
      <c r="M1075">
        <v>249</v>
      </c>
      <c r="N1075" s="193">
        <v>306.8064</v>
      </c>
      <c r="O1075" s="269">
        <f t="shared" si="71"/>
        <v>3201.2113420000001</v>
      </c>
      <c r="P1075" s="242">
        <f t="shared" si="72"/>
        <v>3637.7401613636366</v>
      </c>
      <c r="Q1075">
        <v>2064</v>
      </c>
      <c r="R1075" s="190" t="s">
        <v>3648</v>
      </c>
    </row>
    <row r="1076" spans="1:18" customFormat="1">
      <c r="A1076" s="182" t="str">
        <f t="shared" si="73"/>
        <v>CARRETASENGES    2064</v>
      </c>
      <c r="B1076" s="190" t="s">
        <v>122</v>
      </c>
      <c r="C1076" s="197" t="str">
        <f t="shared" si="74"/>
        <v xml:space="preserve">2064SENGES    8ME2    </v>
      </c>
      <c r="D1076" t="s">
        <v>2787</v>
      </c>
      <c r="E1076" s="190">
        <v>2064</v>
      </c>
      <c r="F1076" t="s">
        <v>3366</v>
      </c>
      <c r="G1076" s="211">
        <v>44643</v>
      </c>
      <c r="H1076" s="193">
        <v>4129.20244</v>
      </c>
      <c r="J1076">
        <v>12</v>
      </c>
      <c r="K1076" s="193">
        <v>0</v>
      </c>
      <c r="L1076" s="193">
        <v>61.342199999999998</v>
      </c>
      <c r="M1076">
        <v>366</v>
      </c>
      <c r="N1076" s="193">
        <v>490.73759999999999</v>
      </c>
      <c r="O1076" s="269">
        <f t="shared" si="71"/>
        <v>4619.9400400000004</v>
      </c>
      <c r="P1076" s="242">
        <f t="shared" si="72"/>
        <v>5249.9318636363641</v>
      </c>
      <c r="Q1076">
        <v>2064</v>
      </c>
      <c r="R1076" s="190" t="s">
        <v>3634</v>
      </c>
    </row>
    <row r="1077" spans="1:18" customFormat="1">
      <c r="A1077" s="182" t="str">
        <f t="shared" si="73"/>
        <v>CARRETASOROCABA  2064</v>
      </c>
      <c r="B1077" s="190" t="s">
        <v>122</v>
      </c>
      <c r="C1077" s="197" t="str">
        <f t="shared" si="74"/>
        <v xml:space="preserve">2064SOROCABA  8ME2    </v>
      </c>
      <c r="D1077" t="s">
        <v>2787</v>
      </c>
      <c r="E1077" s="190">
        <v>2064</v>
      </c>
      <c r="F1077" t="s">
        <v>3203</v>
      </c>
      <c r="G1077" s="211">
        <v>44643</v>
      </c>
      <c r="H1077" s="193">
        <v>1548.7651519999999</v>
      </c>
      <c r="J1077">
        <v>12</v>
      </c>
      <c r="K1077" s="193">
        <v>666.90959999999995</v>
      </c>
      <c r="L1077" s="193">
        <v>16.1968</v>
      </c>
      <c r="M1077">
        <v>97</v>
      </c>
      <c r="N1077" s="193">
        <v>129.5744</v>
      </c>
      <c r="O1077" s="269">
        <f t="shared" si="71"/>
        <v>2345.2491519999999</v>
      </c>
      <c r="P1077" s="242">
        <f t="shared" si="72"/>
        <v>2665.0558545454542</v>
      </c>
      <c r="Q1077">
        <v>2064</v>
      </c>
      <c r="R1077" s="190" t="s">
        <v>3486</v>
      </c>
    </row>
    <row r="1078" spans="1:18" customFormat="1">
      <c r="A1078" s="182" t="str">
        <f t="shared" si="73"/>
        <v>CARRETASTO ANDRE 2064</v>
      </c>
      <c r="B1078" s="190" t="s">
        <v>122</v>
      </c>
      <c r="C1078" s="197" t="str">
        <f t="shared" si="74"/>
        <v xml:space="preserve">2064STO ANDRE 8ME2    </v>
      </c>
      <c r="D1078" t="s">
        <v>2787</v>
      </c>
      <c r="E1078" s="190">
        <v>2064</v>
      </c>
      <c r="F1078" t="s">
        <v>3218</v>
      </c>
      <c r="G1078" s="211">
        <v>44643</v>
      </c>
      <c r="H1078" s="193">
        <v>1962.2240880000004</v>
      </c>
      <c r="J1078">
        <v>12</v>
      </c>
      <c r="K1078" s="193">
        <v>321</v>
      </c>
      <c r="L1078" s="193">
        <v>26.203199999999999</v>
      </c>
      <c r="M1078">
        <v>135</v>
      </c>
      <c r="N1078" s="193">
        <v>209.62559999999999</v>
      </c>
      <c r="O1078" s="269">
        <f t="shared" si="71"/>
        <v>2492.8496880000002</v>
      </c>
      <c r="P1078" s="242">
        <f t="shared" si="72"/>
        <v>2832.7837363636368</v>
      </c>
      <c r="Q1078">
        <v>2064</v>
      </c>
      <c r="R1078" s="190" t="s">
        <v>3524</v>
      </c>
    </row>
    <row r="1079" spans="1:18" customFormat="1">
      <c r="A1079" s="182" t="str">
        <f t="shared" si="73"/>
        <v>CARRETASUMARE    2064</v>
      </c>
      <c r="B1079" s="190" t="s">
        <v>122</v>
      </c>
      <c r="C1079" s="197" t="str">
        <f t="shared" si="74"/>
        <v xml:space="preserve">2064SUMARE    8ME2    </v>
      </c>
      <c r="D1079" t="s">
        <v>2787</v>
      </c>
      <c r="E1079" s="190">
        <v>2064</v>
      </c>
      <c r="F1079" t="s">
        <v>3204</v>
      </c>
      <c r="G1079" s="211">
        <v>44643</v>
      </c>
      <c r="H1079" s="193">
        <v>1548.7651519999999</v>
      </c>
      <c r="J1079">
        <v>12</v>
      </c>
      <c r="K1079" s="193">
        <v>520.59780000000001</v>
      </c>
      <c r="L1079" s="193">
        <v>10.833200000000001</v>
      </c>
      <c r="M1079">
        <v>53</v>
      </c>
      <c r="N1079" s="193">
        <v>86.665600000000012</v>
      </c>
      <c r="O1079" s="269">
        <f t="shared" si="71"/>
        <v>2156.0285519999998</v>
      </c>
      <c r="P1079" s="242">
        <f t="shared" si="72"/>
        <v>2450.0324454545453</v>
      </c>
      <c r="Q1079">
        <v>2064</v>
      </c>
      <c r="R1079" s="190" t="s">
        <v>3487</v>
      </c>
    </row>
    <row r="1080" spans="1:18" customFormat="1">
      <c r="A1080" s="182" t="str">
        <f t="shared" si="73"/>
        <v>CARRETASUZANO    2064</v>
      </c>
      <c r="B1080" s="190" t="s">
        <v>122</v>
      </c>
      <c r="C1080" s="197" t="str">
        <f t="shared" si="74"/>
        <v xml:space="preserve">2064SUZANO    8ME2    </v>
      </c>
      <c r="D1080" t="s">
        <v>2787</v>
      </c>
      <c r="E1080" s="190">
        <v>2064</v>
      </c>
      <c r="F1080" t="s">
        <v>3213</v>
      </c>
      <c r="G1080" s="211">
        <v>44643</v>
      </c>
      <c r="H1080" s="193">
        <v>2359.7787839999996</v>
      </c>
      <c r="J1080">
        <v>12</v>
      </c>
      <c r="K1080" s="193">
        <v>427.03700000000003</v>
      </c>
      <c r="L1080" s="193">
        <v>26.203199999999999</v>
      </c>
      <c r="M1080">
        <v>165</v>
      </c>
      <c r="N1080" s="193">
        <v>209.62559999999999</v>
      </c>
      <c r="O1080" s="269">
        <f t="shared" si="71"/>
        <v>2996.4413839999997</v>
      </c>
      <c r="P1080" s="242">
        <f t="shared" si="72"/>
        <v>3405.0470272727271</v>
      </c>
      <c r="Q1080">
        <v>2064</v>
      </c>
      <c r="R1080" s="190" t="s">
        <v>117</v>
      </c>
    </row>
    <row r="1081" spans="1:18" customFormat="1">
      <c r="A1081" s="182" t="str">
        <f t="shared" si="73"/>
        <v>CARRETAT.DA SERRA2064</v>
      </c>
      <c r="B1081" s="190" t="s">
        <v>122</v>
      </c>
      <c r="C1081" s="197" t="str">
        <f t="shared" si="74"/>
        <v xml:space="preserve">2064T.DA SERRA8ME2    </v>
      </c>
      <c r="D1081" t="s">
        <v>2787</v>
      </c>
      <c r="E1081" s="190">
        <v>2064</v>
      </c>
      <c r="F1081" t="s">
        <v>263</v>
      </c>
      <c r="G1081" s="211">
        <v>44643</v>
      </c>
      <c r="H1081" s="193">
        <v>1548.7651519999999</v>
      </c>
      <c r="J1081">
        <v>12</v>
      </c>
      <c r="K1081" s="193">
        <v>410.7516</v>
      </c>
      <c r="L1081" s="193">
        <v>13.334800000000001</v>
      </c>
      <c r="M1081">
        <v>83</v>
      </c>
      <c r="N1081" s="193">
        <v>106.67840000000001</v>
      </c>
      <c r="O1081" s="269">
        <f t="shared" si="71"/>
        <v>2066.1951520000002</v>
      </c>
      <c r="P1081" s="242">
        <f t="shared" si="72"/>
        <v>2347.9490363636364</v>
      </c>
      <c r="Q1081">
        <v>2064</v>
      </c>
      <c r="R1081" s="190" t="s">
        <v>3525</v>
      </c>
    </row>
    <row r="1082" spans="1:18" customFormat="1">
      <c r="A1082" s="182" t="str">
        <f t="shared" si="73"/>
        <v>CARRETATAUBATE   2064</v>
      </c>
      <c r="B1082" s="190" t="s">
        <v>122</v>
      </c>
      <c r="C1082" s="197" t="str">
        <f t="shared" si="74"/>
        <v xml:space="preserve">2064TAUBATE   8ME2    </v>
      </c>
      <c r="D1082" t="s">
        <v>2787</v>
      </c>
      <c r="E1082" s="190">
        <v>2064</v>
      </c>
      <c r="F1082" t="s">
        <v>3206</v>
      </c>
      <c r="G1082" s="211">
        <v>44643</v>
      </c>
      <c r="H1082" s="193">
        <v>2359.7787839999996</v>
      </c>
      <c r="J1082">
        <v>12</v>
      </c>
      <c r="K1082" s="193">
        <v>712.32040000000006</v>
      </c>
      <c r="L1082" s="193">
        <v>29.181800000000003</v>
      </c>
      <c r="M1082">
        <v>186</v>
      </c>
      <c r="N1082" s="193">
        <v>233.45440000000002</v>
      </c>
      <c r="O1082" s="269">
        <f t="shared" si="71"/>
        <v>3305.5535839999998</v>
      </c>
      <c r="P1082" s="242">
        <f t="shared" si="72"/>
        <v>3756.3108909090906</v>
      </c>
      <c r="Q1082">
        <v>2064</v>
      </c>
      <c r="R1082" s="190" t="s">
        <v>3474</v>
      </c>
    </row>
    <row r="1083" spans="1:18" customFormat="1">
      <c r="A1083" s="182" t="str">
        <f t="shared" si="73"/>
        <v>CARRETATIETE     2064</v>
      </c>
      <c r="B1083" s="190" t="s">
        <v>122</v>
      </c>
      <c r="C1083" s="197" t="str">
        <f t="shared" si="74"/>
        <v xml:space="preserve">2064TIETE     8ME2    </v>
      </c>
      <c r="D1083" t="s">
        <v>2787</v>
      </c>
      <c r="E1083" s="190">
        <v>2064</v>
      </c>
      <c r="F1083" t="s">
        <v>3349</v>
      </c>
      <c r="G1083" s="211">
        <v>44643</v>
      </c>
      <c r="H1083" s="193">
        <v>1962.2240880000004</v>
      </c>
      <c r="J1083">
        <v>12</v>
      </c>
      <c r="K1083" s="193">
        <v>690.7278</v>
      </c>
      <c r="L1083" s="193">
        <v>24.888800000000003</v>
      </c>
      <c r="M1083">
        <v>112</v>
      </c>
      <c r="N1083" s="193">
        <v>199.11040000000003</v>
      </c>
      <c r="O1083" s="269">
        <f t="shared" si="71"/>
        <v>2852.0622880000005</v>
      </c>
      <c r="P1083" s="242">
        <f t="shared" si="72"/>
        <v>3240.9798727272732</v>
      </c>
      <c r="Q1083">
        <v>2064</v>
      </c>
      <c r="R1083" s="190" t="s">
        <v>3599</v>
      </c>
    </row>
    <row r="1084" spans="1:18" customFormat="1">
      <c r="A1084" s="182" t="str">
        <f t="shared" si="73"/>
        <v>CARRETATREMEMBE  2064</v>
      </c>
      <c r="B1084" s="190" t="s">
        <v>122</v>
      </c>
      <c r="C1084" s="197" t="str">
        <f t="shared" si="74"/>
        <v xml:space="preserve">2064TREMEMBE  8ME2    </v>
      </c>
      <c r="D1084" t="s">
        <v>2787</v>
      </c>
      <c r="E1084" s="190">
        <v>2064</v>
      </c>
      <c r="F1084" t="s">
        <v>3207</v>
      </c>
      <c r="G1084" s="211">
        <v>44643</v>
      </c>
      <c r="H1084" s="193">
        <v>2894.4049420000001</v>
      </c>
      <c r="J1084">
        <v>12</v>
      </c>
      <c r="K1084" s="193">
        <v>321</v>
      </c>
      <c r="L1084" s="193">
        <v>29.181800000000003</v>
      </c>
      <c r="M1084">
        <v>184</v>
      </c>
      <c r="N1084" s="193">
        <v>233.45440000000002</v>
      </c>
      <c r="O1084" s="269">
        <f t="shared" si="71"/>
        <v>3448.8593420000002</v>
      </c>
      <c r="P1084" s="242">
        <f t="shared" si="72"/>
        <v>3919.1583431818185</v>
      </c>
      <c r="Q1084">
        <v>2064</v>
      </c>
      <c r="R1084" s="190" t="s">
        <v>3488</v>
      </c>
    </row>
    <row r="1085" spans="1:18" customFormat="1">
      <c r="A1085" s="182" t="str">
        <f t="shared" si="73"/>
        <v>CARRETAUCHOA2064</v>
      </c>
      <c r="B1085" s="190" t="s">
        <v>122</v>
      </c>
      <c r="C1085" s="197" t="str">
        <f t="shared" si="74"/>
        <v xml:space="preserve">2064UCHOA8ME2    </v>
      </c>
      <c r="D1085" t="s">
        <v>2787</v>
      </c>
      <c r="E1085" s="190">
        <v>2064</v>
      </c>
      <c r="F1085" t="s">
        <v>46</v>
      </c>
      <c r="G1085" s="211">
        <v>44643</v>
      </c>
      <c r="H1085" s="193">
        <v>4129.20244</v>
      </c>
      <c r="J1085">
        <v>12</v>
      </c>
      <c r="K1085" s="193">
        <v>0</v>
      </c>
      <c r="L1085" s="193">
        <v>93.142200000000003</v>
      </c>
      <c r="M1085">
        <v>351</v>
      </c>
      <c r="N1085" s="193">
        <v>745.13760000000002</v>
      </c>
      <c r="O1085" s="269">
        <f t="shared" si="71"/>
        <v>4874.34004</v>
      </c>
      <c r="P1085" s="242">
        <f t="shared" si="72"/>
        <v>5539.0227727272731</v>
      </c>
      <c r="Q1085">
        <v>2064</v>
      </c>
      <c r="R1085" s="190" t="s">
        <v>3600</v>
      </c>
    </row>
    <row r="1086" spans="1:18" customFormat="1">
      <c r="A1086" s="182" t="str">
        <f t="shared" si="73"/>
        <v>CARRETAVACARIA2064</v>
      </c>
      <c r="B1086" s="190" t="s">
        <v>122</v>
      </c>
      <c r="C1086" s="197" t="str">
        <f t="shared" si="74"/>
        <v xml:space="preserve">2064VACARIA8ME2    </v>
      </c>
      <c r="D1086" t="s">
        <v>2787</v>
      </c>
      <c r="E1086" s="190">
        <v>2064</v>
      </c>
      <c r="F1086" t="s">
        <v>3371</v>
      </c>
      <c r="G1086" s="211">
        <v>44643</v>
      </c>
      <c r="H1086" s="193">
        <v>9181.8793000000005</v>
      </c>
      <c r="J1086">
        <v>12</v>
      </c>
      <c r="K1086" s="193"/>
      <c r="L1086" s="193">
        <v>64.400000000000006</v>
      </c>
      <c r="M1086">
        <v>960</v>
      </c>
      <c r="N1086" s="193">
        <v>515.20000000000005</v>
      </c>
      <c r="O1086" s="269">
        <f t="shared" si="71"/>
        <v>9697.0793000000012</v>
      </c>
      <c r="P1086" s="242">
        <f t="shared" si="72"/>
        <v>11019.408295454547</v>
      </c>
      <c r="Q1086">
        <v>2064</v>
      </c>
      <c r="R1086" s="190" t="s">
        <v>3635</v>
      </c>
    </row>
    <row r="1087" spans="1:18" customFormat="1">
      <c r="A1087" s="182" t="str">
        <f t="shared" si="73"/>
        <v>CARRETAV.PAULISTA2064</v>
      </c>
      <c r="B1087" s="190" t="s">
        <v>122</v>
      </c>
      <c r="C1087" s="197" t="str">
        <f t="shared" si="74"/>
        <v xml:space="preserve">2064V.PAULISTA8ME2    </v>
      </c>
      <c r="D1087" t="s">
        <v>2787</v>
      </c>
      <c r="E1087" s="190">
        <v>2064</v>
      </c>
      <c r="F1087" t="s">
        <v>805</v>
      </c>
      <c r="G1087" s="211">
        <v>44643</v>
      </c>
      <c r="H1087" s="193">
        <v>1181.1078620000001</v>
      </c>
      <c r="J1087">
        <v>12</v>
      </c>
      <c r="K1087" s="193">
        <v>0</v>
      </c>
      <c r="L1087" s="193">
        <v>0</v>
      </c>
      <c r="M1087">
        <v>22</v>
      </c>
      <c r="N1087" s="193">
        <v>0</v>
      </c>
      <c r="O1087" s="269">
        <f t="shared" si="71"/>
        <v>1181.1078620000001</v>
      </c>
      <c r="P1087" s="242">
        <f t="shared" si="72"/>
        <v>1342.1680250000002</v>
      </c>
      <c r="Q1087">
        <v>2064</v>
      </c>
      <c r="R1087" s="190" t="s">
        <v>3545</v>
      </c>
    </row>
    <row r="1088" spans="1:18" customFormat="1">
      <c r="A1088" s="182" t="str">
        <f t="shared" si="73"/>
        <v>CARRETAVALINHOS  2064</v>
      </c>
      <c r="B1088" s="190" t="s">
        <v>122</v>
      </c>
      <c r="C1088" s="197" t="str">
        <f t="shared" si="74"/>
        <v xml:space="preserve">2064VALINHOS  8ME2    </v>
      </c>
      <c r="D1088" t="s">
        <v>2787</v>
      </c>
      <c r="E1088" s="190">
        <v>2064</v>
      </c>
      <c r="F1088" t="s">
        <v>2794</v>
      </c>
      <c r="G1088" s="211">
        <v>44643</v>
      </c>
      <c r="H1088" s="193">
        <v>1181.1078620000001</v>
      </c>
      <c r="J1088">
        <v>12</v>
      </c>
      <c r="K1088" s="193">
        <v>421.92240000000004</v>
      </c>
      <c r="L1088" s="193">
        <v>10.833200000000001</v>
      </c>
      <c r="M1088">
        <v>24</v>
      </c>
      <c r="N1088" s="193">
        <v>86.665600000000012</v>
      </c>
      <c r="O1088" s="269">
        <f t="shared" si="71"/>
        <v>1689.695862</v>
      </c>
      <c r="P1088" s="242">
        <f t="shared" si="72"/>
        <v>1920.1089340909091</v>
      </c>
      <c r="Q1088">
        <v>2064</v>
      </c>
      <c r="R1088" s="190" t="s">
        <v>3479</v>
      </c>
    </row>
    <row r="1089" spans="1:18" customFormat="1">
      <c r="A1089" s="182" t="str">
        <f t="shared" si="73"/>
        <v>CARRETAVESPASIANO2064</v>
      </c>
      <c r="B1089" s="190" t="s">
        <v>122</v>
      </c>
      <c r="C1089" s="197" t="str">
        <f t="shared" si="74"/>
        <v xml:space="preserve">2064VESPASIANO8ME2    </v>
      </c>
      <c r="D1089" t="s">
        <v>2787</v>
      </c>
      <c r="E1089" s="190">
        <v>2064</v>
      </c>
      <c r="F1089" t="s">
        <v>273</v>
      </c>
      <c r="G1089" s="211">
        <v>44643</v>
      </c>
      <c r="H1089" s="193">
        <v>5943.4914439999993</v>
      </c>
      <c r="J1089">
        <v>12</v>
      </c>
      <c r="K1089" s="193">
        <v>0</v>
      </c>
      <c r="L1089" s="193">
        <v>30.008600000000001</v>
      </c>
      <c r="M1089">
        <v>593</v>
      </c>
      <c r="N1089" s="193">
        <v>240.06880000000001</v>
      </c>
      <c r="O1089" s="269">
        <f t="shared" si="71"/>
        <v>6183.5602439999993</v>
      </c>
      <c r="P1089" s="242">
        <f t="shared" si="72"/>
        <v>7026.7730045454537</v>
      </c>
      <c r="Q1089">
        <v>2064</v>
      </c>
      <c r="R1089" s="190" t="s">
        <v>3480</v>
      </c>
    </row>
    <row r="1090" spans="1:18" customFormat="1">
      <c r="A1090" s="182" t="str">
        <f t="shared" si="73"/>
        <v>CARRETAVINHEDO   2064</v>
      </c>
      <c r="B1090" s="190" t="s">
        <v>122</v>
      </c>
      <c r="C1090" s="197" t="str">
        <f t="shared" si="74"/>
        <v xml:space="preserve">2064VINHEDO   8ME2    </v>
      </c>
      <c r="D1090" t="s">
        <v>2787</v>
      </c>
      <c r="E1090" s="190">
        <v>2064</v>
      </c>
      <c r="F1090" t="s">
        <v>3209</v>
      </c>
      <c r="G1090" s="211">
        <v>44643</v>
      </c>
      <c r="H1090" s="193">
        <v>1181.1078620000001</v>
      </c>
      <c r="J1090">
        <v>12</v>
      </c>
      <c r="K1090" s="193">
        <v>377.68860000000006</v>
      </c>
      <c r="L1090" s="193">
        <v>0</v>
      </c>
      <c r="M1090">
        <v>11</v>
      </c>
      <c r="N1090" s="193">
        <v>0</v>
      </c>
      <c r="O1090" s="269">
        <f t="shared" si="71"/>
        <v>1558.7964620000002</v>
      </c>
      <c r="P1090" s="242">
        <f t="shared" si="72"/>
        <v>1771.3596159090912</v>
      </c>
      <c r="Q1090">
        <v>2064</v>
      </c>
      <c r="R1090" s="190" t="s">
        <v>3546</v>
      </c>
    </row>
    <row r="1091" spans="1:18" customFormat="1">
      <c r="A1091" s="182" t="str">
        <f t="shared" si="73"/>
        <v>CARRETAANAPOLIS2064</v>
      </c>
      <c r="B1091" s="190" t="s">
        <v>122</v>
      </c>
      <c r="C1091" s="197" t="str">
        <f t="shared" si="74"/>
        <v xml:space="preserve">2064ANAPOLIS8ME3    </v>
      </c>
      <c r="D1091" t="s">
        <v>2788</v>
      </c>
      <c r="E1091" s="190">
        <v>2064</v>
      </c>
      <c r="F1091" t="s">
        <v>45</v>
      </c>
      <c r="G1091" s="211">
        <v>44643</v>
      </c>
      <c r="H1091" s="193">
        <v>9181.8768799999998</v>
      </c>
      <c r="J1091">
        <v>12</v>
      </c>
      <c r="K1091" s="193">
        <v>0</v>
      </c>
      <c r="L1091" s="193">
        <v>113.8228</v>
      </c>
      <c r="M1091">
        <v>959</v>
      </c>
      <c r="N1091" s="193">
        <v>910.58240000000001</v>
      </c>
      <c r="O1091" s="269">
        <f t="shared" si="71"/>
        <v>10092.459279999999</v>
      </c>
      <c r="P1091" s="242">
        <f t="shared" si="72"/>
        <v>11468.703727272727</v>
      </c>
      <c r="Q1091">
        <v>2064</v>
      </c>
      <c r="R1091" s="190" t="s">
        <v>3445</v>
      </c>
    </row>
    <row r="1092" spans="1:18" customFormat="1">
      <c r="A1092" s="182" t="str">
        <f t="shared" si="73"/>
        <v>CARRETAA.NOGUEIRA2064</v>
      </c>
      <c r="B1092" s="190" t="s">
        <v>122</v>
      </c>
      <c r="C1092" s="197" t="str">
        <f t="shared" si="74"/>
        <v xml:space="preserve">2064A.NOGUEIRA8ME3    </v>
      </c>
      <c r="D1092" t="s">
        <v>2788</v>
      </c>
      <c r="E1092" s="190">
        <v>2064</v>
      </c>
      <c r="F1092" t="s">
        <v>464</v>
      </c>
      <c r="G1092" s="211">
        <v>44643</v>
      </c>
      <c r="H1092" s="193">
        <v>1548.7651519999999</v>
      </c>
      <c r="J1092">
        <v>12</v>
      </c>
      <c r="K1092" s="193">
        <v>609.06540000000007</v>
      </c>
      <c r="L1092" s="193">
        <v>20.606400000000001</v>
      </c>
      <c r="M1092">
        <v>79</v>
      </c>
      <c r="N1092" s="193">
        <v>164.85120000000001</v>
      </c>
      <c r="O1092" s="269">
        <f t="shared" si="71"/>
        <v>2322.681752</v>
      </c>
      <c r="P1092" s="242">
        <f t="shared" si="72"/>
        <v>2639.4110818181816</v>
      </c>
      <c r="Q1092">
        <v>2064</v>
      </c>
      <c r="R1092" s="190" t="s">
        <v>3408</v>
      </c>
    </row>
    <row r="1093" spans="1:18" customFormat="1">
      <c r="A1093" s="182" t="str">
        <f t="shared" si="73"/>
        <v>CARRETAARACARIGU.2064</v>
      </c>
      <c r="B1093" s="190" t="s">
        <v>122</v>
      </c>
      <c r="C1093" s="197" t="str">
        <f t="shared" si="74"/>
        <v xml:space="preserve">2064ARACARIGU.8ME3    </v>
      </c>
      <c r="D1093" t="s">
        <v>2788</v>
      </c>
      <c r="E1093" s="190">
        <v>2064</v>
      </c>
      <c r="F1093" t="s">
        <v>139</v>
      </c>
      <c r="G1093" s="211">
        <v>44643</v>
      </c>
      <c r="H1093" s="193">
        <v>1548.7651519999999</v>
      </c>
      <c r="J1093">
        <v>12</v>
      </c>
      <c r="K1093" s="193">
        <v>574.59</v>
      </c>
      <c r="L1093" s="193">
        <v>23.341200000000001</v>
      </c>
      <c r="M1093">
        <v>88</v>
      </c>
      <c r="N1093" s="193">
        <v>186.7296</v>
      </c>
      <c r="O1093" s="269">
        <f t="shared" ref="O1093:O1156" si="75">N1093+K1093+H1093+I1093</f>
        <v>2310.0847519999998</v>
      </c>
      <c r="P1093" s="242">
        <f t="shared" ref="P1093:P1156" si="76">O1093/(1-J1093/100)</f>
        <v>2625.096309090909</v>
      </c>
      <c r="Q1093">
        <v>2064</v>
      </c>
      <c r="R1093" s="190" t="s">
        <v>3638</v>
      </c>
    </row>
    <row r="1094" spans="1:18" customFormat="1">
      <c r="A1094" s="182" t="str">
        <f t="shared" si="73"/>
        <v>CARRETAARARAQUARA2064</v>
      </c>
      <c r="B1094" s="190" t="s">
        <v>122</v>
      </c>
      <c r="C1094" s="197" t="str">
        <f t="shared" si="74"/>
        <v xml:space="preserve">2064ARARAQUARA8ME3    </v>
      </c>
      <c r="D1094" t="s">
        <v>2788</v>
      </c>
      <c r="E1094" s="190">
        <v>2064</v>
      </c>
      <c r="F1094" t="s">
        <v>8</v>
      </c>
      <c r="G1094" s="211">
        <v>44643</v>
      </c>
      <c r="H1094" s="193">
        <v>2894.4049420000001</v>
      </c>
      <c r="J1094">
        <v>12</v>
      </c>
      <c r="K1094" s="193">
        <v>0</v>
      </c>
      <c r="L1094" s="193">
        <v>44.191400000000002</v>
      </c>
      <c r="M1094">
        <v>210</v>
      </c>
      <c r="N1094" s="193">
        <v>353.53120000000001</v>
      </c>
      <c r="O1094" s="269">
        <f t="shared" si="75"/>
        <v>3247.936142</v>
      </c>
      <c r="P1094" s="242">
        <f t="shared" si="76"/>
        <v>3690.8365250000002</v>
      </c>
      <c r="Q1094">
        <v>2064</v>
      </c>
      <c r="R1094" s="190" t="s">
        <v>3630</v>
      </c>
    </row>
    <row r="1095" spans="1:18" customFormat="1">
      <c r="A1095" s="182" t="str">
        <f t="shared" si="73"/>
        <v>CARRETAARARAS    2064</v>
      </c>
      <c r="B1095" s="190" t="s">
        <v>122</v>
      </c>
      <c r="C1095" s="197" t="str">
        <f t="shared" si="74"/>
        <v xml:space="preserve">2064ARARAS    8ME3    </v>
      </c>
      <c r="D1095" t="s">
        <v>2788</v>
      </c>
      <c r="E1095" s="190">
        <v>2064</v>
      </c>
      <c r="F1095" t="s">
        <v>3151</v>
      </c>
      <c r="G1095" s="211">
        <v>44643</v>
      </c>
      <c r="H1095" s="193">
        <v>1962.2328</v>
      </c>
      <c r="J1095">
        <v>12</v>
      </c>
      <c r="K1095" s="193">
        <v>687.32520000000011</v>
      </c>
      <c r="L1095" s="193">
        <v>29.42</v>
      </c>
      <c r="M1095">
        <v>104</v>
      </c>
      <c r="N1095" s="193">
        <v>235.36</v>
      </c>
      <c r="O1095" s="269">
        <f t="shared" si="75"/>
        <v>2884.9180000000001</v>
      </c>
      <c r="P1095" s="242">
        <f t="shared" si="76"/>
        <v>3278.3159090909094</v>
      </c>
      <c r="Q1095">
        <v>2064</v>
      </c>
      <c r="R1095" s="190" t="s">
        <v>3402</v>
      </c>
    </row>
    <row r="1096" spans="1:18" customFormat="1">
      <c r="A1096" s="182" t="str">
        <f t="shared" si="73"/>
        <v>CARRETAARAUCARIA 2064</v>
      </c>
      <c r="B1096" s="190" t="s">
        <v>122</v>
      </c>
      <c r="C1096" s="197" t="str">
        <f t="shared" si="74"/>
        <v xml:space="preserve">2064ARAUCARIA 8ME3    </v>
      </c>
      <c r="D1096" t="s">
        <v>2788</v>
      </c>
      <c r="E1096" s="190">
        <v>2064</v>
      </c>
      <c r="F1096" t="s">
        <v>3241</v>
      </c>
      <c r="G1096" s="211">
        <v>44643</v>
      </c>
      <c r="H1096" s="193">
        <v>5054.3931240000002</v>
      </c>
      <c r="J1096">
        <v>12</v>
      </c>
      <c r="K1096" s="193">
        <v>0</v>
      </c>
      <c r="L1096" s="193">
        <v>35.488799999999998</v>
      </c>
      <c r="M1096">
        <v>484</v>
      </c>
      <c r="N1096" s="193">
        <v>283.91039999999998</v>
      </c>
      <c r="O1096" s="269">
        <f t="shared" si="75"/>
        <v>5338.3035239999999</v>
      </c>
      <c r="P1096" s="242">
        <f t="shared" si="76"/>
        <v>6066.2540045454543</v>
      </c>
      <c r="Q1096">
        <v>2064</v>
      </c>
      <c r="R1096" s="190" t="s">
        <v>3514</v>
      </c>
    </row>
    <row r="1097" spans="1:18" customFormat="1">
      <c r="A1097" s="182" t="str">
        <f t="shared" si="73"/>
        <v>CARRETAARUJA2064</v>
      </c>
      <c r="B1097" s="190" t="s">
        <v>122</v>
      </c>
      <c r="C1097" s="197" t="str">
        <f t="shared" si="74"/>
        <v xml:space="preserve">2064ARUJA8ME3    </v>
      </c>
      <c r="D1097" t="s">
        <v>2788</v>
      </c>
      <c r="E1097" s="190">
        <v>2064</v>
      </c>
      <c r="F1097" t="s">
        <v>68</v>
      </c>
      <c r="G1097" s="211">
        <v>44643</v>
      </c>
      <c r="H1097" s="193">
        <v>2894.4049420000001</v>
      </c>
      <c r="J1097">
        <v>12</v>
      </c>
      <c r="K1097" s="193">
        <v>443.83600000000001</v>
      </c>
      <c r="L1097" s="193">
        <v>20.002200000000002</v>
      </c>
      <c r="M1097">
        <v>205</v>
      </c>
      <c r="N1097" s="193">
        <v>160.01760000000002</v>
      </c>
      <c r="O1097" s="269">
        <f t="shared" si="75"/>
        <v>3498.258542</v>
      </c>
      <c r="P1097" s="242">
        <f t="shared" si="76"/>
        <v>3975.2937977272727</v>
      </c>
      <c r="Q1097">
        <v>2064</v>
      </c>
      <c r="R1097" s="190" t="s">
        <v>3493</v>
      </c>
    </row>
    <row r="1098" spans="1:18" customFormat="1">
      <c r="A1098" s="182" t="str">
        <f t="shared" si="73"/>
        <v>CARRETABARUERI   2064</v>
      </c>
      <c r="B1098" s="190" t="s">
        <v>122</v>
      </c>
      <c r="C1098" s="197" t="str">
        <f t="shared" si="74"/>
        <v xml:space="preserve">2064BARUERI   8ME3    </v>
      </c>
      <c r="D1098" t="s">
        <v>2788</v>
      </c>
      <c r="E1098" s="190">
        <v>2064</v>
      </c>
      <c r="F1098" t="s">
        <v>3152</v>
      </c>
      <c r="G1098" s="211">
        <v>44643</v>
      </c>
      <c r="H1098" s="193">
        <v>1548.7651519999999</v>
      </c>
      <c r="J1098">
        <v>12</v>
      </c>
      <c r="K1098" s="193">
        <v>427.03700000000003</v>
      </c>
      <c r="L1098" s="193">
        <v>13.334800000000001</v>
      </c>
      <c r="M1098">
        <v>67</v>
      </c>
      <c r="N1098" s="193">
        <v>106.67840000000001</v>
      </c>
      <c r="O1098" s="269">
        <f t="shared" si="75"/>
        <v>2082.480552</v>
      </c>
      <c r="P1098" s="242">
        <f t="shared" si="76"/>
        <v>2366.4551727272728</v>
      </c>
      <c r="Q1098">
        <v>2064</v>
      </c>
      <c r="R1098" s="190" t="s">
        <v>3403</v>
      </c>
    </row>
    <row r="1099" spans="1:18" customFormat="1">
      <c r="A1099" s="182" t="str">
        <f t="shared" si="73"/>
        <v>CARRETABELFORD ROXO2064</v>
      </c>
      <c r="B1099" s="190" t="s">
        <v>122</v>
      </c>
      <c r="C1099" s="197" t="str">
        <f t="shared" si="74"/>
        <v xml:space="preserve">2064BELFORD ROXO8ME2    </v>
      </c>
      <c r="D1099" t="s">
        <v>2787</v>
      </c>
      <c r="E1099" s="190">
        <v>2064</v>
      </c>
      <c r="F1099" t="s">
        <v>2782</v>
      </c>
      <c r="G1099" s="211">
        <v>44643</v>
      </c>
      <c r="H1099" s="193">
        <v>5054.3931240000002</v>
      </c>
      <c r="J1099">
        <v>12</v>
      </c>
      <c r="K1099" s="193">
        <v>0</v>
      </c>
      <c r="L1099" s="193">
        <v>88.13900000000001</v>
      </c>
      <c r="M1099">
        <v>452</v>
      </c>
      <c r="N1099" s="193">
        <v>705.11200000000008</v>
      </c>
      <c r="O1099" s="269">
        <f t="shared" si="75"/>
        <v>5759.5051240000003</v>
      </c>
      <c r="P1099" s="242">
        <f t="shared" si="76"/>
        <v>6544.8921863636369</v>
      </c>
      <c r="Q1099">
        <v>2064</v>
      </c>
      <c r="R1099" s="190" t="s">
        <v>118</v>
      </c>
    </row>
    <row r="1100" spans="1:18" customFormat="1">
      <c r="A1100" s="182" t="str">
        <f t="shared" si="73"/>
        <v>CARRETABJPERDOES 2064</v>
      </c>
      <c r="B1100" s="190" t="s">
        <v>122</v>
      </c>
      <c r="C1100" s="197" t="str">
        <f t="shared" si="74"/>
        <v xml:space="preserve">2064BJPERDOES 8ME3    </v>
      </c>
      <c r="D1100" t="s">
        <v>2788</v>
      </c>
      <c r="E1100" s="190">
        <v>2064</v>
      </c>
      <c r="F1100" t="s">
        <v>3301</v>
      </c>
      <c r="G1100" s="211">
        <v>44643</v>
      </c>
      <c r="H1100" s="193">
        <v>1548.7651519999999</v>
      </c>
      <c r="J1100">
        <v>12</v>
      </c>
      <c r="K1100" s="193">
        <v>558.02639999999997</v>
      </c>
      <c r="L1100" s="193">
        <v>10.833200000000001</v>
      </c>
      <c r="M1100">
        <v>64</v>
      </c>
      <c r="N1100" s="193">
        <v>86.665600000000012</v>
      </c>
      <c r="O1100" s="269">
        <f t="shared" si="75"/>
        <v>2193.457152</v>
      </c>
      <c r="P1100" s="242">
        <f t="shared" si="76"/>
        <v>2492.5649454545455</v>
      </c>
      <c r="Q1100">
        <v>2064</v>
      </c>
      <c r="R1100" s="190" t="s">
        <v>3607</v>
      </c>
    </row>
    <row r="1101" spans="1:18" customFormat="1">
      <c r="A1101" s="182" t="str">
        <f t="shared" si="73"/>
        <v>CARRETACAÇAPAVA2064</v>
      </c>
      <c r="B1101" s="190" t="s">
        <v>122</v>
      </c>
      <c r="C1101" s="197" t="str">
        <f t="shared" si="74"/>
        <v xml:space="preserve">2064CAÇAPAVA8ME3    </v>
      </c>
      <c r="D1101" t="s">
        <v>2788</v>
      </c>
      <c r="E1101" s="190">
        <v>2064</v>
      </c>
      <c r="F1101" t="s">
        <v>3360</v>
      </c>
      <c r="G1101" s="211">
        <v>44643</v>
      </c>
      <c r="H1101" s="193">
        <v>2359.7787839999996</v>
      </c>
      <c r="J1101">
        <v>12</v>
      </c>
      <c r="K1101" s="193">
        <v>688.34169999999995</v>
      </c>
      <c r="L1101" s="193">
        <v>35.616000000000007</v>
      </c>
      <c r="M1101">
        <v>165</v>
      </c>
      <c r="N1101" s="193">
        <v>284.92800000000005</v>
      </c>
      <c r="O1101" s="269">
        <f t="shared" si="75"/>
        <v>3333.0484839999999</v>
      </c>
      <c r="P1101" s="242">
        <f t="shared" si="76"/>
        <v>3787.5550954545452</v>
      </c>
      <c r="Q1101">
        <v>2064</v>
      </c>
      <c r="R1101" s="190" t="s">
        <v>3410</v>
      </c>
    </row>
    <row r="1102" spans="1:18" customFormat="1">
      <c r="A1102" s="182" t="str">
        <f t="shared" si="73"/>
        <v>CARRETACAJAMAR   2064</v>
      </c>
      <c r="B1102" s="190" t="s">
        <v>122</v>
      </c>
      <c r="C1102" s="197" t="str">
        <f t="shared" si="74"/>
        <v xml:space="preserve">2064CAJAMAR   8ME3    </v>
      </c>
      <c r="D1102" t="s">
        <v>2788</v>
      </c>
      <c r="E1102" s="190">
        <v>2064</v>
      </c>
      <c r="F1102" t="s">
        <v>3156</v>
      </c>
      <c r="G1102" s="211">
        <v>44643</v>
      </c>
      <c r="H1102" s="193">
        <v>1181.1078620000001</v>
      </c>
      <c r="J1102">
        <v>12</v>
      </c>
      <c r="K1102" s="193">
        <v>432.13020000000006</v>
      </c>
      <c r="L1102" s="193">
        <v>0</v>
      </c>
      <c r="M1102">
        <v>41</v>
      </c>
      <c r="N1102" s="193">
        <v>0</v>
      </c>
      <c r="O1102" s="269">
        <f t="shared" si="75"/>
        <v>1613.2380620000001</v>
      </c>
      <c r="P1102" s="242">
        <f t="shared" si="76"/>
        <v>1833.2250704545456</v>
      </c>
      <c r="Q1102">
        <v>2064</v>
      </c>
      <c r="R1102" s="190" t="s">
        <v>3405</v>
      </c>
    </row>
    <row r="1103" spans="1:18" customFormat="1">
      <c r="A1103" s="182" t="str">
        <f t="shared" si="73"/>
        <v>CARRETACAMACARI  2064</v>
      </c>
      <c r="B1103" s="190" t="s">
        <v>122</v>
      </c>
      <c r="C1103" s="197" t="str">
        <f t="shared" si="74"/>
        <v xml:space="preserve">2064CAMACARI  8ME3    </v>
      </c>
      <c r="D1103" t="s">
        <v>2788</v>
      </c>
      <c r="E1103" s="190">
        <v>2064</v>
      </c>
      <c r="F1103" t="s">
        <v>3245</v>
      </c>
      <c r="G1103" s="211">
        <v>44643</v>
      </c>
      <c r="H1103" s="193">
        <v>19773.151596</v>
      </c>
      <c r="J1103">
        <v>12</v>
      </c>
      <c r="K1103" s="193">
        <v>535</v>
      </c>
      <c r="L1103" s="193">
        <v>54.187199999999997</v>
      </c>
      <c r="M1103">
        <v>2000</v>
      </c>
      <c r="N1103" s="193">
        <v>433.49759999999998</v>
      </c>
      <c r="O1103" s="269">
        <f t="shared" si="75"/>
        <v>20741.649195999998</v>
      </c>
      <c r="P1103" s="242">
        <f t="shared" si="76"/>
        <v>23570.055904545454</v>
      </c>
      <c r="Q1103">
        <v>2064</v>
      </c>
      <c r="R1103" s="190" t="s">
        <v>3554</v>
      </c>
    </row>
    <row r="1104" spans="1:18" customFormat="1">
      <c r="A1104" s="182" t="str">
        <f t="shared" si="73"/>
        <v>CARRETACAMBE     2064</v>
      </c>
      <c r="B1104" s="190" t="s">
        <v>122</v>
      </c>
      <c r="C1104" s="197" t="str">
        <f t="shared" si="74"/>
        <v xml:space="preserve">2064CAMBE     8ME3    </v>
      </c>
      <c r="D1104" t="s">
        <v>2788</v>
      </c>
      <c r="E1104" s="190">
        <v>2064</v>
      </c>
      <c r="F1104" t="s">
        <v>3157</v>
      </c>
      <c r="G1104" s="211">
        <v>44643</v>
      </c>
      <c r="H1104" s="193">
        <v>5943.4914439999993</v>
      </c>
      <c r="J1104">
        <v>12</v>
      </c>
      <c r="K1104" s="193">
        <v>0</v>
      </c>
      <c r="L1104" s="193">
        <v>139.23099999999999</v>
      </c>
      <c r="M1104">
        <v>556</v>
      </c>
      <c r="N1104" s="193">
        <v>1113.848</v>
      </c>
      <c r="O1104" s="269">
        <f t="shared" si="75"/>
        <v>7057.3394439999993</v>
      </c>
      <c r="P1104" s="242">
        <f t="shared" si="76"/>
        <v>8019.7039136363628</v>
      </c>
      <c r="Q1104">
        <v>2064</v>
      </c>
      <c r="R1104" s="190" t="s">
        <v>3406</v>
      </c>
    </row>
    <row r="1105" spans="1:18" customFormat="1">
      <c r="A1105" s="182" t="str">
        <f t="shared" si="73"/>
        <v>CARRETACAMPINAS  2064</v>
      </c>
      <c r="B1105" s="190" t="s">
        <v>122</v>
      </c>
      <c r="C1105" s="197" t="str">
        <f t="shared" si="74"/>
        <v xml:space="preserve">2064CAMPINAS  8ME3    </v>
      </c>
      <c r="D1105" t="s">
        <v>2788</v>
      </c>
      <c r="E1105" s="190">
        <v>2064</v>
      </c>
      <c r="F1105" t="s">
        <v>3159</v>
      </c>
      <c r="G1105" s="211">
        <v>44643</v>
      </c>
      <c r="H1105" s="193">
        <v>1181.1078620000001</v>
      </c>
      <c r="J1105">
        <v>12</v>
      </c>
      <c r="K1105" s="193">
        <v>432.13020000000006</v>
      </c>
      <c r="L1105" s="193">
        <v>10.833200000000001</v>
      </c>
      <c r="M1105">
        <v>27</v>
      </c>
      <c r="N1105" s="193">
        <v>86.665600000000012</v>
      </c>
      <c r="O1105" s="269">
        <f t="shared" si="75"/>
        <v>1699.9036620000002</v>
      </c>
      <c r="P1105" s="242">
        <f t="shared" si="76"/>
        <v>1931.708706818182</v>
      </c>
      <c r="Q1105">
        <v>2064</v>
      </c>
      <c r="R1105" s="190" t="s">
        <v>3412</v>
      </c>
    </row>
    <row r="1106" spans="1:18" customFormat="1">
      <c r="A1106" s="182" t="str">
        <f t="shared" si="73"/>
        <v>CARRETACATANDUVA 2064</v>
      </c>
      <c r="B1106" s="190" t="s">
        <v>122</v>
      </c>
      <c r="C1106" s="197" t="str">
        <f t="shared" si="74"/>
        <v xml:space="preserve">2064CATANDUVA 8ME3    </v>
      </c>
      <c r="D1106" t="s">
        <v>2788</v>
      </c>
      <c r="E1106" s="190">
        <v>2064</v>
      </c>
      <c r="F1106" t="s">
        <v>3160</v>
      </c>
      <c r="G1106" s="211">
        <v>44643</v>
      </c>
      <c r="H1106" s="193">
        <v>3738.20183</v>
      </c>
      <c r="J1106">
        <v>12</v>
      </c>
      <c r="K1106" s="193">
        <v>0</v>
      </c>
      <c r="L1106" s="193">
        <v>76.468400000000003</v>
      </c>
      <c r="M1106">
        <v>320</v>
      </c>
      <c r="N1106" s="193">
        <v>611.74720000000002</v>
      </c>
      <c r="O1106" s="269">
        <f t="shared" si="75"/>
        <v>4349.9490299999998</v>
      </c>
      <c r="P1106" s="242">
        <f t="shared" si="76"/>
        <v>4943.1238977272724</v>
      </c>
      <c r="Q1106">
        <v>2064</v>
      </c>
      <c r="R1106" s="190" t="s">
        <v>3413</v>
      </c>
    </row>
    <row r="1107" spans="1:18" customFormat="1">
      <c r="A1107" s="182" t="str">
        <f t="shared" si="73"/>
        <v>CARRETACERQUILHO 2064</v>
      </c>
      <c r="B1107" s="190" t="s">
        <v>122</v>
      </c>
      <c r="C1107" s="197" t="str">
        <f t="shared" si="74"/>
        <v xml:space="preserve">2064CERQUILHO 8ME3    </v>
      </c>
      <c r="D1107" t="s">
        <v>2788</v>
      </c>
      <c r="E1107" s="190">
        <v>2064</v>
      </c>
      <c r="F1107" t="s">
        <v>3165</v>
      </c>
      <c r="G1107" s="211">
        <v>44643</v>
      </c>
      <c r="H1107" s="193">
        <v>1962.2240880000004</v>
      </c>
      <c r="J1107">
        <v>12</v>
      </c>
      <c r="K1107" s="193">
        <v>724.75380000000007</v>
      </c>
      <c r="L1107" s="193">
        <v>31.0898</v>
      </c>
      <c r="M1107">
        <v>120</v>
      </c>
      <c r="N1107" s="193">
        <v>248.7184</v>
      </c>
      <c r="O1107" s="269">
        <f t="shared" si="75"/>
        <v>2935.6962880000005</v>
      </c>
      <c r="P1107" s="242">
        <f t="shared" si="76"/>
        <v>3336.0185090909099</v>
      </c>
      <c r="Q1107">
        <v>2064</v>
      </c>
      <c r="R1107" s="190" t="s">
        <v>3416</v>
      </c>
    </row>
    <row r="1108" spans="1:18" customFormat="1">
      <c r="A1108" s="182" t="str">
        <f t="shared" si="73"/>
        <v>CARRETACHARQUEADA2064</v>
      </c>
      <c r="B1108" s="190" t="s">
        <v>122</v>
      </c>
      <c r="C1108" s="197" t="str">
        <f t="shared" si="74"/>
        <v xml:space="preserve">2064CHARQUEADA8ME3    </v>
      </c>
      <c r="D1108" t="s">
        <v>2788</v>
      </c>
      <c r="E1108" s="190">
        <v>2064</v>
      </c>
      <c r="F1108" t="s">
        <v>1033</v>
      </c>
      <c r="G1108" s="211">
        <v>44643</v>
      </c>
      <c r="H1108" s="193">
        <v>1851.1637539999999</v>
      </c>
      <c r="J1108">
        <v>12</v>
      </c>
      <c r="K1108" s="193">
        <v>673.03000000000009</v>
      </c>
      <c r="L1108" s="193">
        <v>19.323800000000002</v>
      </c>
      <c r="M1108">
        <v>122</v>
      </c>
      <c r="N1108" s="193">
        <v>154.59040000000002</v>
      </c>
      <c r="O1108" s="269">
        <f t="shared" si="75"/>
        <v>2678.7841539999999</v>
      </c>
      <c r="P1108" s="242">
        <f t="shared" si="76"/>
        <v>3044.0729022727273</v>
      </c>
      <c r="Q1108">
        <v>2064</v>
      </c>
      <c r="R1108" s="190" t="s">
        <v>3636</v>
      </c>
    </row>
    <row r="1109" spans="1:18" customFormat="1">
      <c r="A1109" s="182" t="str">
        <f t="shared" si="73"/>
        <v>CARRETACOLINA2064</v>
      </c>
      <c r="B1109" s="190" t="s">
        <v>122</v>
      </c>
      <c r="C1109" s="197" t="str">
        <f t="shared" si="74"/>
        <v xml:space="preserve">2064COLINA8ME3    </v>
      </c>
      <c r="D1109" t="s">
        <v>2788</v>
      </c>
      <c r="E1109" s="190">
        <v>2064</v>
      </c>
      <c r="F1109" t="s">
        <v>22</v>
      </c>
      <c r="G1109" s="211">
        <v>44643</v>
      </c>
      <c r="H1109" s="193">
        <v>4129.20244</v>
      </c>
      <c r="J1109">
        <v>12</v>
      </c>
      <c r="K1109" s="193">
        <v>0</v>
      </c>
      <c r="L1109" s="193">
        <v>81.344399999999993</v>
      </c>
      <c r="M1109">
        <v>359</v>
      </c>
      <c r="N1109" s="193">
        <v>650.75519999999995</v>
      </c>
      <c r="O1109" s="269">
        <f t="shared" si="75"/>
        <v>4779.9576399999996</v>
      </c>
      <c r="P1109" s="242">
        <f t="shared" si="76"/>
        <v>5431.7700454545447</v>
      </c>
      <c r="Q1109">
        <v>2064</v>
      </c>
      <c r="R1109" s="190" t="s">
        <v>3417</v>
      </c>
    </row>
    <row r="1110" spans="1:18" customFormat="1">
      <c r="A1110" s="182" t="str">
        <f t="shared" si="73"/>
        <v>CARRETACONCHAL   2064</v>
      </c>
      <c r="B1110" s="190" t="s">
        <v>122</v>
      </c>
      <c r="C1110" s="197" t="str">
        <f t="shared" si="74"/>
        <v xml:space="preserve">2064CONCHAL   8ME3    </v>
      </c>
      <c r="D1110" t="s">
        <v>2788</v>
      </c>
      <c r="E1110" s="190">
        <v>2064</v>
      </c>
      <c r="F1110" t="s">
        <v>3361</v>
      </c>
      <c r="G1110" s="211">
        <v>44643</v>
      </c>
      <c r="H1110" s="193">
        <v>1962.2328</v>
      </c>
      <c r="J1110">
        <v>12</v>
      </c>
      <c r="K1110" s="193">
        <v>0</v>
      </c>
      <c r="L1110" s="193">
        <v>26.64</v>
      </c>
      <c r="M1110">
        <v>105</v>
      </c>
      <c r="N1110" s="193">
        <v>213.12</v>
      </c>
      <c r="O1110" s="269">
        <f t="shared" si="75"/>
        <v>2175.3528000000001</v>
      </c>
      <c r="P1110" s="242">
        <f t="shared" si="76"/>
        <v>2471.9918181818184</v>
      </c>
      <c r="Q1110">
        <v>2064</v>
      </c>
      <c r="R1110" s="190" t="s">
        <v>3603</v>
      </c>
    </row>
    <row r="1111" spans="1:18" customFormat="1">
      <c r="A1111" s="182" t="str">
        <f t="shared" si="73"/>
        <v>CARRETACORDEIROPO2064</v>
      </c>
      <c r="B1111" s="190" t="s">
        <v>122</v>
      </c>
      <c r="C1111" s="197" t="str">
        <f t="shared" si="74"/>
        <v xml:space="preserve">2064CORDEIROPO8ME3    </v>
      </c>
      <c r="D1111" t="s">
        <v>2788</v>
      </c>
      <c r="E1111" s="190">
        <v>2064</v>
      </c>
      <c r="F1111" t="s">
        <v>978</v>
      </c>
      <c r="G1111" s="211">
        <v>44643</v>
      </c>
      <c r="H1111" s="193">
        <v>1548.7651519999999</v>
      </c>
      <c r="J1111">
        <v>12</v>
      </c>
      <c r="K1111" s="193">
        <v>653.29919999999993</v>
      </c>
      <c r="L1111" s="193">
        <v>27.750800000000002</v>
      </c>
      <c r="M1111">
        <v>93</v>
      </c>
      <c r="N1111" s="193">
        <v>222.00640000000001</v>
      </c>
      <c r="O1111" s="269">
        <f t="shared" si="75"/>
        <v>2424.0707519999996</v>
      </c>
      <c r="P1111" s="242">
        <f t="shared" si="76"/>
        <v>2754.6258545454543</v>
      </c>
      <c r="Q1111">
        <v>2064</v>
      </c>
      <c r="R1111" s="190" t="s">
        <v>3510</v>
      </c>
    </row>
    <row r="1112" spans="1:18" customFormat="1">
      <c r="A1112" s="182" t="str">
        <f t="shared" si="73"/>
        <v>CARRETACOTIA     2064</v>
      </c>
      <c r="B1112" s="190" t="s">
        <v>122</v>
      </c>
      <c r="C1112" s="197" t="str">
        <f t="shared" si="74"/>
        <v xml:space="preserve">2064COTIA     8ME3    </v>
      </c>
      <c r="D1112" t="s">
        <v>2788</v>
      </c>
      <c r="E1112" s="190">
        <v>2064</v>
      </c>
      <c r="F1112" t="s">
        <v>3167</v>
      </c>
      <c r="G1112" s="211">
        <v>44643</v>
      </c>
      <c r="H1112" s="193">
        <v>1548.7651519999999</v>
      </c>
      <c r="J1112">
        <v>12</v>
      </c>
      <c r="K1112" s="193">
        <v>427.03700000000003</v>
      </c>
      <c r="L1112" s="193">
        <v>13.334800000000001</v>
      </c>
      <c r="M1112">
        <v>82</v>
      </c>
      <c r="N1112" s="193">
        <v>106.67840000000001</v>
      </c>
      <c r="O1112" s="269">
        <f t="shared" si="75"/>
        <v>2082.480552</v>
      </c>
      <c r="P1112" s="242">
        <f t="shared" si="76"/>
        <v>2366.4551727272728</v>
      </c>
      <c r="Q1112">
        <v>2064</v>
      </c>
      <c r="R1112" s="190" t="s">
        <v>3419</v>
      </c>
    </row>
    <row r="1113" spans="1:18" customFormat="1">
      <c r="A1113" s="182" t="str">
        <f t="shared" si="73"/>
        <v>CARRETACRAVINHOS 2064</v>
      </c>
      <c r="B1113" s="190" t="s">
        <v>122</v>
      </c>
      <c r="C1113" s="197" t="str">
        <f t="shared" si="74"/>
        <v xml:space="preserve">2064CRAVINHOS 8ME3    </v>
      </c>
      <c r="D1113" t="s">
        <v>2788</v>
      </c>
      <c r="E1113" s="190">
        <v>2064</v>
      </c>
      <c r="F1113" t="s">
        <v>3168</v>
      </c>
      <c r="G1113" s="211">
        <v>44643</v>
      </c>
      <c r="H1113" s="193">
        <v>2894.4049420000001</v>
      </c>
      <c r="J1113">
        <v>12</v>
      </c>
      <c r="K1113" s="193">
        <v>957.83190000000002</v>
      </c>
      <c r="L1113" s="193">
        <v>63.239600000000003</v>
      </c>
      <c r="M1113">
        <v>225</v>
      </c>
      <c r="N1113" s="193">
        <v>505.91680000000002</v>
      </c>
      <c r="O1113" s="269">
        <f t="shared" si="75"/>
        <v>4358.1536420000002</v>
      </c>
      <c r="P1113" s="242">
        <f t="shared" si="76"/>
        <v>4952.4473204545457</v>
      </c>
      <c r="Q1113">
        <v>2064</v>
      </c>
      <c r="R1113" s="190" t="s">
        <v>3420</v>
      </c>
    </row>
    <row r="1114" spans="1:18" customFormat="1">
      <c r="A1114" s="182" t="str">
        <f t="shared" si="73"/>
        <v>CARRETACUBATAO2064</v>
      </c>
      <c r="B1114" s="190" t="s">
        <v>122</v>
      </c>
      <c r="C1114" s="197" t="str">
        <f t="shared" si="74"/>
        <v xml:space="preserve">2064CUBATAO8ME3    </v>
      </c>
      <c r="D1114" t="s">
        <v>2788</v>
      </c>
      <c r="E1114" s="190">
        <v>2064</v>
      </c>
      <c r="F1114" t="s">
        <v>61</v>
      </c>
      <c r="G1114" s="211">
        <v>44643</v>
      </c>
      <c r="H1114" s="193">
        <v>2359.7787839999996</v>
      </c>
      <c r="J1114">
        <v>12</v>
      </c>
      <c r="K1114" s="193">
        <v>680.5200000000001</v>
      </c>
      <c r="L1114" s="193">
        <v>48.59040000000001</v>
      </c>
      <c r="M1114">
        <v>178</v>
      </c>
      <c r="N1114" s="193">
        <v>388.72320000000008</v>
      </c>
      <c r="O1114" s="269">
        <f t="shared" si="75"/>
        <v>3429.021984</v>
      </c>
      <c r="P1114" s="242">
        <f t="shared" si="76"/>
        <v>3896.6158909090909</v>
      </c>
      <c r="Q1114">
        <v>2064</v>
      </c>
      <c r="R1114" s="190" t="s">
        <v>3642</v>
      </c>
    </row>
    <row r="1115" spans="1:18" customFormat="1">
      <c r="A1115" s="182" t="str">
        <f t="shared" si="73"/>
        <v>CARRETACURITIBA  2064</v>
      </c>
      <c r="B1115" s="190" t="s">
        <v>122</v>
      </c>
      <c r="C1115" s="197" t="str">
        <f t="shared" si="74"/>
        <v xml:space="preserve">2064CURITIBA  8ME3    </v>
      </c>
      <c r="D1115" t="s">
        <v>2788</v>
      </c>
      <c r="E1115" s="190">
        <v>2064</v>
      </c>
      <c r="F1115" t="s">
        <v>3169</v>
      </c>
      <c r="G1115" s="211">
        <v>44643</v>
      </c>
      <c r="H1115" s="193">
        <v>5054.3931240000002</v>
      </c>
      <c r="J1115">
        <v>12</v>
      </c>
      <c r="K1115" s="193">
        <v>0</v>
      </c>
      <c r="L1115" s="193">
        <v>35.488799999999998</v>
      </c>
      <c r="M1115">
        <v>454</v>
      </c>
      <c r="N1115" s="193">
        <v>283.91039999999998</v>
      </c>
      <c r="O1115" s="269">
        <f t="shared" si="75"/>
        <v>5338.3035239999999</v>
      </c>
      <c r="P1115" s="242">
        <f t="shared" si="76"/>
        <v>6066.2540045454543</v>
      </c>
      <c r="Q1115">
        <v>2064</v>
      </c>
      <c r="R1115" s="190" t="s">
        <v>3421</v>
      </c>
    </row>
    <row r="1116" spans="1:18" customFormat="1">
      <c r="A1116" s="182" t="str">
        <f t="shared" si="73"/>
        <v>CARRETADIADEMA   2064</v>
      </c>
      <c r="B1116" s="190" t="s">
        <v>122</v>
      </c>
      <c r="C1116" s="197" t="str">
        <f t="shared" si="74"/>
        <v xml:space="preserve">2064DIADEMA   8ME3    </v>
      </c>
      <c r="D1116" t="s">
        <v>2788</v>
      </c>
      <c r="E1116" s="190">
        <v>2064</v>
      </c>
      <c r="F1116" t="s">
        <v>3170</v>
      </c>
      <c r="G1116" s="211">
        <v>44643</v>
      </c>
      <c r="H1116" s="193">
        <v>1962.2335792400002</v>
      </c>
      <c r="J1116">
        <v>12</v>
      </c>
      <c r="K1116" s="193">
        <v>427.03700000000003</v>
      </c>
      <c r="L1116" s="193">
        <v>26.203199999999999</v>
      </c>
      <c r="M1116">
        <v>128</v>
      </c>
      <c r="N1116" s="193">
        <v>209.62559999999999</v>
      </c>
      <c r="O1116" s="269">
        <f t="shared" si="75"/>
        <v>2598.89617924</v>
      </c>
      <c r="P1116" s="242">
        <f t="shared" si="76"/>
        <v>2953.2911127727275</v>
      </c>
      <c r="Q1116">
        <v>2064</v>
      </c>
      <c r="R1116" s="190" t="s">
        <v>3422</v>
      </c>
    </row>
    <row r="1117" spans="1:18" customFormat="1">
      <c r="A1117" s="182" t="str">
        <f t="shared" si="73"/>
        <v>CARRETADUARTINA2064</v>
      </c>
      <c r="B1117" s="190" t="s">
        <v>122</v>
      </c>
      <c r="C1117" s="197" t="str">
        <f t="shared" si="74"/>
        <v xml:space="preserve">2064DUARTINA8ME3    </v>
      </c>
      <c r="D1117" t="s">
        <v>2788</v>
      </c>
      <c r="E1117" s="190">
        <v>2064</v>
      </c>
      <c r="F1117" t="s">
        <v>752</v>
      </c>
      <c r="G1117" s="211">
        <v>44643</v>
      </c>
      <c r="H1117" s="193">
        <v>3738.20183</v>
      </c>
      <c r="J1117">
        <v>12</v>
      </c>
      <c r="K1117" s="193">
        <v>1196.26</v>
      </c>
      <c r="L1117" s="193">
        <v>76.744000000000014</v>
      </c>
      <c r="M1117">
        <v>335</v>
      </c>
      <c r="N1117" s="193">
        <v>613.95200000000011</v>
      </c>
      <c r="O1117" s="269">
        <f t="shared" si="75"/>
        <v>5548.4138299999995</v>
      </c>
      <c r="P1117" s="242">
        <f t="shared" si="76"/>
        <v>6305.0157159090904</v>
      </c>
      <c r="Q1117">
        <v>2064</v>
      </c>
      <c r="R1117" s="190" t="s">
        <v>3577</v>
      </c>
    </row>
    <row r="1118" spans="1:18" customFormat="1">
      <c r="A1118" s="182" t="str">
        <f t="shared" si="73"/>
        <v>CARRETADUQ CAXIAS2064</v>
      </c>
      <c r="B1118" s="190" t="s">
        <v>122</v>
      </c>
      <c r="C1118" s="197" t="str">
        <f t="shared" si="74"/>
        <v xml:space="preserve">2064DUQ CAXIAS8ME3    </v>
      </c>
      <c r="D1118" t="s">
        <v>2788</v>
      </c>
      <c r="E1118" s="190">
        <v>2064</v>
      </c>
      <c r="F1118" t="s">
        <v>174</v>
      </c>
      <c r="G1118" s="211">
        <v>44643</v>
      </c>
      <c r="H1118" s="193">
        <v>5054.3931240000002</v>
      </c>
      <c r="J1118">
        <v>12</v>
      </c>
      <c r="K1118" s="193">
        <v>0</v>
      </c>
      <c r="L1118" s="193">
        <v>80.634199999999993</v>
      </c>
      <c r="M1118">
        <v>457</v>
      </c>
      <c r="N1118" s="193">
        <v>645.07359999999994</v>
      </c>
      <c r="O1118" s="269">
        <f t="shared" si="75"/>
        <v>5699.4667239999999</v>
      </c>
      <c r="P1118" s="242">
        <f t="shared" si="76"/>
        <v>6476.6667318181817</v>
      </c>
      <c r="Q1118">
        <v>2064</v>
      </c>
      <c r="R1118" s="190" t="s">
        <v>3424</v>
      </c>
    </row>
    <row r="1119" spans="1:18" customFormat="1">
      <c r="A1119" s="182" t="str">
        <f t="shared" si="73"/>
        <v>CARRETAELIAS FAUS2064</v>
      </c>
      <c r="B1119" s="190" t="s">
        <v>122</v>
      </c>
      <c r="C1119" s="197" t="str">
        <f t="shared" si="74"/>
        <v xml:space="preserve">2064ELIAS FAUS8ME3    </v>
      </c>
      <c r="D1119" t="s">
        <v>2788</v>
      </c>
      <c r="E1119" s="190">
        <v>2064</v>
      </c>
      <c r="F1119" t="s">
        <v>999</v>
      </c>
      <c r="G1119" s="211">
        <v>44643</v>
      </c>
      <c r="H1119" s="193">
        <v>1548.7651519999999</v>
      </c>
      <c r="J1119">
        <v>12</v>
      </c>
      <c r="K1119" s="193">
        <v>524.30000000000007</v>
      </c>
      <c r="L1119" s="193">
        <v>22.270600000000002</v>
      </c>
      <c r="M1119">
        <v>70</v>
      </c>
      <c r="N1119" s="193">
        <v>178.16480000000001</v>
      </c>
      <c r="O1119" s="269">
        <f t="shared" si="75"/>
        <v>2251.2299520000001</v>
      </c>
      <c r="P1119" s="242">
        <f t="shared" si="76"/>
        <v>2558.2158545454545</v>
      </c>
      <c r="Q1119">
        <v>2064</v>
      </c>
      <c r="R1119" s="190" t="s">
        <v>3542</v>
      </c>
    </row>
    <row r="1120" spans="1:18" customFormat="1">
      <c r="A1120" s="182" t="str">
        <f t="shared" si="73"/>
        <v>CARRETAEMBU ARTES     2064</v>
      </c>
      <c r="B1120" s="190" t="s">
        <v>122</v>
      </c>
      <c r="C1120" s="197" t="str">
        <f t="shared" si="74"/>
        <v xml:space="preserve">2064EMBU ARTES     8ME3    </v>
      </c>
      <c r="D1120" t="s">
        <v>2788</v>
      </c>
      <c r="E1120" s="190">
        <v>2064</v>
      </c>
      <c r="F1120" t="s">
        <v>3372</v>
      </c>
      <c r="G1120" s="211">
        <v>44643</v>
      </c>
      <c r="H1120" s="193">
        <v>1962.2240880000004</v>
      </c>
      <c r="J1120">
        <v>12</v>
      </c>
      <c r="K1120" s="193">
        <v>427.03700000000003</v>
      </c>
      <c r="L1120" s="193">
        <v>13.334800000000001</v>
      </c>
      <c r="M1120">
        <v>105</v>
      </c>
      <c r="N1120" s="193">
        <v>106.67840000000001</v>
      </c>
      <c r="O1120" s="269">
        <f t="shared" si="75"/>
        <v>2495.9394880000004</v>
      </c>
      <c r="P1120" s="242">
        <f t="shared" si="76"/>
        <v>2836.2948727272733</v>
      </c>
      <c r="Q1120">
        <v>2064</v>
      </c>
      <c r="R1120" s="190" t="s">
        <v>3609</v>
      </c>
    </row>
    <row r="1121" spans="1:18" customFormat="1">
      <c r="A1121" s="182" t="str">
        <f t="shared" si="73"/>
        <v>CARRETAEMBU GUAÇU     2064</v>
      </c>
      <c r="B1121" s="190" t="s">
        <v>122</v>
      </c>
      <c r="C1121" s="197" t="str">
        <f t="shared" si="74"/>
        <v xml:space="preserve">2064EMBU GUAÇU     8ME3    </v>
      </c>
      <c r="D1121" t="s">
        <v>2788</v>
      </c>
      <c r="E1121" s="190">
        <v>2064</v>
      </c>
      <c r="F1121" t="s">
        <v>3368</v>
      </c>
      <c r="G1121" s="211">
        <v>44643</v>
      </c>
      <c r="H1121" s="193">
        <v>1962.2240880000004</v>
      </c>
      <c r="J1121">
        <v>12</v>
      </c>
      <c r="K1121" s="193">
        <v>427.03700000000003</v>
      </c>
      <c r="L1121" s="193">
        <v>13.334800000000001</v>
      </c>
      <c r="M1121">
        <v>105</v>
      </c>
      <c r="N1121" s="193">
        <v>106.67840000000001</v>
      </c>
      <c r="O1121" s="269">
        <f t="shared" si="75"/>
        <v>2495.9394880000004</v>
      </c>
      <c r="P1121" s="242">
        <f t="shared" si="76"/>
        <v>2836.2948727272733</v>
      </c>
      <c r="Q1121">
        <v>2064</v>
      </c>
      <c r="R1121" s="190" t="s">
        <v>3609</v>
      </c>
    </row>
    <row r="1122" spans="1:18" customFormat="1">
      <c r="A1122" s="182" t="str">
        <f t="shared" si="73"/>
        <v>CARRETAENG COELHO2064</v>
      </c>
      <c r="B1122" s="190" t="s">
        <v>122</v>
      </c>
      <c r="C1122" s="197" t="str">
        <f t="shared" si="74"/>
        <v xml:space="preserve">2064ENG COELHO8ME3    </v>
      </c>
      <c r="D1122" t="s">
        <v>2788</v>
      </c>
      <c r="E1122" s="190">
        <v>2064</v>
      </c>
      <c r="F1122" t="s">
        <v>780</v>
      </c>
      <c r="G1122" s="211">
        <v>44643</v>
      </c>
      <c r="H1122" s="193">
        <v>1548.7651519999999</v>
      </c>
      <c r="J1122">
        <v>12</v>
      </c>
      <c r="K1122" s="193">
        <v>643.09140000000002</v>
      </c>
      <c r="L1122" s="193">
        <v>27.157200000000003</v>
      </c>
      <c r="M1122">
        <v>89</v>
      </c>
      <c r="N1122" s="193">
        <v>217.25760000000002</v>
      </c>
      <c r="O1122" s="269">
        <f t="shared" si="75"/>
        <v>2409.1141520000001</v>
      </c>
      <c r="P1122" s="242">
        <f t="shared" si="76"/>
        <v>2737.6297181818181</v>
      </c>
      <c r="Q1122">
        <v>2064</v>
      </c>
      <c r="R1122" s="190" t="s">
        <v>3610</v>
      </c>
    </row>
    <row r="1123" spans="1:18" customFormat="1">
      <c r="A1123" s="182" t="str">
        <f t="shared" si="73"/>
        <v>CARRETAEXTREMA   2064</v>
      </c>
      <c r="B1123" s="190" t="s">
        <v>122</v>
      </c>
      <c r="C1123" s="197" t="str">
        <f t="shared" si="74"/>
        <v xml:space="preserve">2064EXTREMA   8ME3    </v>
      </c>
      <c r="D1123" t="s">
        <v>2788</v>
      </c>
      <c r="E1123" s="190">
        <v>2064</v>
      </c>
      <c r="F1123" t="s">
        <v>3373</v>
      </c>
      <c r="G1123" s="211">
        <v>44643</v>
      </c>
      <c r="H1123" s="193">
        <v>1461.0994420000002</v>
      </c>
      <c r="J1123">
        <v>12</v>
      </c>
      <c r="K1123" s="193">
        <v>0</v>
      </c>
      <c r="L1123" s="193">
        <v>12.72</v>
      </c>
      <c r="M1123">
        <v>96</v>
      </c>
      <c r="N1123" s="193">
        <v>101.76</v>
      </c>
      <c r="O1123" s="269">
        <f t="shared" si="75"/>
        <v>1562.8594420000002</v>
      </c>
      <c r="P1123" s="242">
        <f t="shared" si="76"/>
        <v>1775.9766386363638</v>
      </c>
      <c r="Q1123">
        <v>2064</v>
      </c>
      <c r="R1123" s="190" t="s">
        <v>3637</v>
      </c>
    </row>
    <row r="1124" spans="1:18" customFormat="1">
      <c r="A1124" s="182" t="str">
        <f t="shared" si="73"/>
        <v>CARRETAFRANCA    2064</v>
      </c>
      <c r="B1124" s="190" t="s">
        <v>122</v>
      </c>
      <c r="C1124" s="197" t="str">
        <f t="shared" si="74"/>
        <v xml:space="preserve">2064FRANCA    8ME3    </v>
      </c>
      <c r="D1124" t="s">
        <v>2788</v>
      </c>
      <c r="E1124" s="190">
        <v>2064</v>
      </c>
      <c r="F1124" t="s">
        <v>3310</v>
      </c>
      <c r="G1124" s="211">
        <v>44643</v>
      </c>
      <c r="H1124" s="193">
        <v>3738.1890040000003</v>
      </c>
      <c r="J1124">
        <v>12</v>
      </c>
      <c r="K1124" s="193">
        <v>0</v>
      </c>
      <c r="L1124" s="193">
        <v>75.154000000000011</v>
      </c>
      <c r="M1124">
        <v>331</v>
      </c>
      <c r="N1124" s="193">
        <v>601.23200000000008</v>
      </c>
      <c r="O1124" s="269">
        <f t="shared" si="75"/>
        <v>4339.4210040000007</v>
      </c>
      <c r="P1124" s="242">
        <f t="shared" si="76"/>
        <v>4931.1602318181822</v>
      </c>
      <c r="Q1124">
        <v>2064</v>
      </c>
      <c r="R1124" s="190" t="s">
        <v>3578</v>
      </c>
    </row>
    <row r="1125" spans="1:18" customFormat="1">
      <c r="A1125" s="182" t="str">
        <f t="shared" si="73"/>
        <v>BAÚFRANCO ROC2064</v>
      </c>
      <c r="B1125" s="190" t="s">
        <v>121</v>
      </c>
      <c r="C1125" s="197" t="str">
        <f t="shared" si="74"/>
        <v xml:space="preserve">2064FRANCO ROC8ME1    </v>
      </c>
      <c r="D1125" t="s">
        <v>2786</v>
      </c>
      <c r="E1125" s="190">
        <v>2064</v>
      </c>
      <c r="F1125" t="s">
        <v>782</v>
      </c>
      <c r="G1125" s="211">
        <v>44643</v>
      </c>
      <c r="H1125" s="193">
        <v>1266.6279999999999</v>
      </c>
      <c r="J1125">
        <v>12</v>
      </c>
      <c r="K1125" s="193">
        <v>0</v>
      </c>
      <c r="L1125" s="193">
        <v>0</v>
      </c>
      <c r="M1125">
        <v>55</v>
      </c>
      <c r="N1125" s="193">
        <v>0</v>
      </c>
      <c r="O1125" s="269">
        <f t="shared" si="75"/>
        <v>1266.6279999999999</v>
      </c>
      <c r="P1125" s="242">
        <f t="shared" si="76"/>
        <v>1439.35</v>
      </c>
      <c r="Q1125">
        <v>2064</v>
      </c>
      <c r="R1125" s="190" t="s">
        <v>3611</v>
      </c>
    </row>
    <row r="1126" spans="1:18" customFormat="1">
      <c r="A1126" s="182" t="str">
        <f t="shared" si="73"/>
        <v>CARRETAGUARATING.2064</v>
      </c>
      <c r="B1126" s="190" t="s">
        <v>122</v>
      </c>
      <c r="C1126" s="197" t="str">
        <f t="shared" si="74"/>
        <v xml:space="preserve">2064GUARATING.8ME3    </v>
      </c>
      <c r="D1126" t="s">
        <v>2788</v>
      </c>
      <c r="E1126" s="190">
        <v>2064</v>
      </c>
      <c r="F1126" t="s">
        <v>182</v>
      </c>
      <c r="G1126" s="211">
        <v>44643</v>
      </c>
      <c r="H1126" s="193">
        <v>2894.4049420000001</v>
      </c>
      <c r="J1126">
        <v>12</v>
      </c>
      <c r="K1126" s="193">
        <v>797.57799999999997</v>
      </c>
      <c r="L1126" s="193">
        <v>46.332600000000006</v>
      </c>
      <c r="M1126">
        <v>227</v>
      </c>
      <c r="N1126" s="193">
        <v>370.66080000000005</v>
      </c>
      <c r="O1126" s="269">
        <f t="shared" si="75"/>
        <v>4062.6437420000002</v>
      </c>
      <c r="P1126" s="242">
        <f t="shared" si="76"/>
        <v>4616.6406159090911</v>
      </c>
      <c r="Q1126">
        <v>2064</v>
      </c>
      <c r="R1126" s="190" t="s">
        <v>3522</v>
      </c>
    </row>
    <row r="1127" spans="1:18" customFormat="1">
      <c r="A1127" s="182" t="str">
        <f t="shared" si="73"/>
        <v>CARRETAGUARUJA   2064</v>
      </c>
      <c r="B1127" s="190" t="s">
        <v>122</v>
      </c>
      <c r="C1127" s="197" t="str">
        <f t="shared" si="74"/>
        <v xml:space="preserve">2064GUARUJA   8ME3    </v>
      </c>
      <c r="D1127" t="s">
        <v>2788</v>
      </c>
      <c r="E1127" s="190">
        <v>2064</v>
      </c>
      <c r="F1127" t="s">
        <v>3175</v>
      </c>
      <c r="G1127" s="211">
        <v>44643</v>
      </c>
      <c r="H1127" s="193">
        <v>2359.7787839999996</v>
      </c>
      <c r="J1127">
        <v>12</v>
      </c>
      <c r="K1127" s="193">
        <v>680.5200000000001</v>
      </c>
      <c r="L1127" s="193">
        <v>42.166800000000002</v>
      </c>
      <c r="M1127">
        <v>184</v>
      </c>
      <c r="N1127" s="193">
        <v>337.33440000000002</v>
      </c>
      <c r="O1127" s="269">
        <f t="shared" si="75"/>
        <v>3377.6331839999998</v>
      </c>
      <c r="P1127" s="242">
        <f t="shared" si="76"/>
        <v>3838.2195272727272</v>
      </c>
      <c r="Q1127">
        <v>2064</v>
      </c>
      <c r="R1127" s="190" t="s">
        <v>3442</v>
      </c>
    </row>
    <row r="1128" spans="1:18" customFormat="1">
      <c r="A1128" s="182" t="str">
        <f t="shared" ref="A1128:A1190" si="77">B1128&amp;F1128&amp;E1128</f>
        <v>CARRETAGUARULHOS 2064</v>
      </c>
      <c r="B1128" s="190" t="s">
        <v>122</v>
      </c>
      <c r="C1128" s="197" t="str">
        <f t="shared" ref="C1128:C1190" si="78">E1128&amp;F1128&amp;D1128</f>
        <v xml:space="preserve">2064GUARULHOS 8ME3    </v>
      </c>
      <c r="D1128" t="s">
        <v>2788</v>
      </c>
      <c r="E1128" s="190">
        <v>2064</v>
      </c>
      <c r="F1128" t="s">
        <v>2791</v>
      </c>
      <c r="G1128" s="211">
        <v>44643</v>
      </c>
      <c r="H1128" s="193">
        <v>1548.7651519999999</v>
      </c>
      <c r="J1128">
        <v>12</v>
      </c>
      <c r="K1128" s="193">
        <v>427.03700000000003</v>
      </c>
      <c r="L1128" s="193">
        <v>10.9604</v>
      </c>
      <c r="M1128">
        <v>85</v>
      </c>
      <c r="N1128" s="193">
        <v>87.683199999999999</v>
      </c>
      <c r="O1128" s="269">
        <f t="shared" si="75"/>
        <v>2063.4853519999997</v>
      </c>
      <c r="P1128" s="242">
        <f t="shared" si="76"/>
        <v>2344.8697181818179</v>
      </c>
      <c r="Q1128">
        <v>2064</v>
      </c>
      <c r="R1128" s="190" t="s">
        <v>3428</v>
      </c>
    </row>
    <row r="1129" spans="1:18" customFormat="1">
      <c r="A1129" s="182" t="str">
        <f t="shared" si="77"/>
        <v>CARRETAHORTOLANDI2064</v>
      </c>
      <c r="B1129" s="190" t="s">
        <v>122</v>
      </c>
      <c r="C1129" s="197" t="str">
        <f t="shared" si="78"/>
        <v xml:space="preserve">2064HORTOLANDI8ME3    </v>
      </c>
      <c r="D1129" t="s">
        <v>2788</v>
      </c>
      <c r="E1129" s="190">
        <v>2064</v>
      </c>
      <c r="F1129" t="s">
        <v>186</v>
      </c>
      <c r="G1129" s="211">
        <v>44643</v>
      </c>
      <c r="H1129" s="193">
        <v>1181.1078620000001</v>
      </c>
      <c r="J1129">
        <v>12</v>
      </c>
      <c r="K1129" s="193">
        <v>503.58480000000003</v>
      </c>
      <c r="L1129" s="193">
        <v>10.833200000000001</v>
      </c>
      <c r="M1129">
        <v>48</v>
      </c>
      <c r="N1129" s="193">
        <v>86.665600000000012</v>
      </c>
      <c r="O1129" s="269">
        <f t="shared" si="75"/>
        <v>1771.3582620000002</v>
      </c>
      <c r="P1129" s="242">
        <f t="shared" si="76"/>
        <v>2012.9071159090911</v>
      </c>
      <c r="Q1129">
        <v>2064</v>
      </c>
      <c r="R1129" s="190" t="s">
        <v>3441</v>
      </c>
    </row>
    <row r="1130" spans="1:18" customFormat="1">
      <c r="A1130" s="182" t="str">
        <f t="shared" si="77"/>
        <v>CARRETAINDAIATUBA2064</v>
      </c>
      <c r="B1130" s="190" t="s">
        <v>122</v>
      </c>
      <c r="C1130" s="197" t="str">
        <f t="shared" si="78"/>
        <v xml:space="preserve">2064INDAIATUBA8ME3    </v>
      </c>
      <c r="D1130" t="s">
        <v>2788</v>
      </c>
      <c r="E1130" s="190">
        <v>2064</v>
      </c>
      <c r="F1130" t="s">
        <v>74</v>
      </c>
      <c r="G1130" s="211">
        <v>44643</v>
      </c>
      <c r="H1130" s="193">
        <v>1181.1078620000001</v>
      </c>
      <c r="J1130">
        <v>12</v>
      </c>
      <c r="K1130" s="193">
        <v>462.75360000000006</v>
      </c>
      <c r="L1130" s="193">
        <v>22.270600000000002</v>
      </c>
      <c r="M1130">
        <v>36</v>
      </c>
      <c r="N1130" s="193">
        <v>178.16480000000001</v>
      </c>
      <c r="O1130" s="269">
        <f t="shared" si="75"/>
        <v>1822.0262620000001</v>
      </c>
      <c r="P1130" s="242">
        <f t="shared" si="76"/>
        <v>2070.4843886363637</v>
      </c>
      <c r="Q1130">
        <v>2064</v>
      </c>
      <c r="R1130" s="190" t="s">
        <v>3430</v>
      </c>
    </row>
    <row r="1131" spans="1:18" customFormat="1">
      <c r="A1131" s="182" t="str">
        <f t="shared" si="77"/>
        <v>CARRETAITAQUAQUEC2064</v>
      </c>
      <c r="B1131" s="190" t="s">
        <v>122</v>
      </c>
      <c r="C1131" s="197" t="str">
        <f t="shared" si="78"/>
        <v xml:space="preserve">2064ITAQUAQUEC8ME3    </v>
      </c>
      <c r="D1131" t="s">
        <v>2788</v>
      </c>
      <c r="E1131" s="190">
        <v>2064</v>
      </c>
      <c r="F1131" t="s">
        <v>193</v>
      </c>
      <c r="G1131" s="211">
        <v>44643</v>
      </c>
      <c r="H1131" s="193">
        <v>2359.7787839999996</v>
      </c>
      <c r="J1131">
        <v>12</v>
      </c>
      <c r="K1131" s="193">
        <v>680.5200000000001</v>
      </c>
      <c r="L1131" s="193">
        <v>20.002200000000002</v>
      </c>
      <c r="M1131">
        <v>176</v>
      </c>
      <c r="N1131" s="193">
        <v>160.01760000000002</v>
      </c>
      <c r="O1131" s="269">
        <f t="shared" si="75"/>
        <v>3200.3163839999997</v>
      </c>
      <c r="P1131" s="242">
        <f t="shared" si="76"/>
        <v>3636.7231636363636</v>
      </c>
      <c r="Q1131">
        <v>2064</v>
      </c>
      <c r="R1131" s="190" t="s">
        <v>3584</v>
      </c>
    </row>
    <row r="1132" spans="1:18" customFormat="1">
      <c r="A1132" s="182" t="str">
        <f t="shared" si="77"/>
        <v>CARRETAIPERO     2064</v>
      </c>
      <c r="B1132" s="190" t="s">
        <v>122</v>
      </c>
      <c r="C1132" s="197" t="str">
        <f t="shared" si="78"/>
        <v xml:space="preserve">2064IPERO     8ME3    </v>
      </c>
      <c r="D1132" t="s">
        <v>2788</v>
      </c>
      <c r="E1132" s="190">
        <v>2064</v>
      </c>
      <c r="F1132" t="s">
        <v>3177</v>
      </c>
      <c r="G1132" s="211">
        <v>44643</v>
      </c>
      <c r="H1132" s="193">
        <v>1962.2240880000004</v>
      </c>
      <c r="J1132">
        <v>12</v>
      </c>
      <c r="K1132" s="193">
        <v>720.91250000000002</v>
      </c>
      <c r="L1132" s="193">
        <v>33.464200000000005</v>
      </c>
      <c r="M1132">
        <v>124</v>
      </c>
      <c r="N1132" s="193">
        <v>267.71360000000004</v>
      </c>
      <c r="O1132" s="269">
        <f t="shared" si="75"/>
        <v>2950.8501880000003</v>
      </c>
      <c r="P1132" s="242">
        <f t="shared" si="76"/>
        <v>3353.2388500000002</v>
      </c>
      <c r="Q1132">
        <v>2064</v>
      </c>
      <c r="R1132" s="190" t="s">
        <v>3440</v>
      </c>
    </row>
    <row r="1133" spans="1:18" customFormat="1">
      <c r="A1133" s="182" t="str">
        <f t="shared" si="77"/>
        <v>CARRETAITAJOBI   2064</v>
      </c>
      <c r="B1133" s="190" t="s">
        <v>122</v>
      </c>
      <c r="C1133" s="197" t="str">
        <f t="shared" si="78"/>
        <v xml:space="preserve">2064ITAJOBI   8ME3    </v>
      </c>
      <c r="D1133" t="s">
        <v>2788</v>
      </c>
      <c r="E1133" s="190">
        <v>2064</v>
      </c>
      <c r="F1133" t="s">
        <v>3234</v>
      </c>
      <c r="G1133" s="211">
        <v>44643</v>
      </c>
      <c r="H1133" s="193">
        <v>3738.20183</v>
      </c>
      <c r="J1133">
        <v>12</v>
      </c>
      <c r="K1133" s="193">
        <v>1196.26</v>
      </c>
      <c r="L1133" s="193">
        <v>76.468400000000003</v>
      </c>
      <c r="M1133">
        <v>370</v>
      </c>
      <c r="N1133" s="193">
        <v>611.74720000000002</v>
      </c>
      <c r="O1133" s="269">
        <f t="shared" si="75"/>
        <v>5546.20903</v>
      </c>
      <c r="P1133" s="242">
        <f t="shared" si="76"/>
        <v>6302.5102613636363</v>
      </c>
      <c r="Q1133">
        <v>2064</v>
      </c>
      <c r="R1133" s="190" t="s">
        <v>3505</v>
      </c>
    </row>
    <row r="1134" spans="1:18" customFormat="1">
      <c r="A1134" s="182" t="str">
        <f t="shared" si="77"/>
        <v>CARRETAITAPEVA   2064</v>
      </c>
      <c r="B1134" s="190" t="s">
        <v>122</v>
      </c>
      <c r="C1134" s="197" t="str">
        <f t="shared" si="78"/>
        <v xml:space="preserve">2064ITAPEVA   8ME3    </v>
      </c>
      <c r="D1134" t="s">
        <v>2788</v>
      </c>
      <c r="E1134" s="190">
        <v>2064</v>
      </c>
      <c r="F1134" t="s">
        <v>3317</v>
      </c>
      <c r="G1134" s="211">
        <v>44643</v>
      </c>
      <c r="H1134" s="193">
        <v>3324.3965920000005</v>
      </c>
      <c r="J1134">
        <v>12</v>
      </c>
      <c r="K1134" s="193">
        <v>0</v>
      </c>
      <c r="L1134" s="193">
        <v>53.593600000000002</v>
      </c>
      <c r="M1134">
        <v>286</v>
      </c>
      <c r="N1134" s="193">
        <v>428.74880000000002</v>
      </c>
      <c r="O1134" s="269">
        <f t="shared" si="75"/>
        <v>3753.1453920000004</v>
      </c>
      <c r="P1134" s="242">
        <f t="shared" si="76"/>
        <v>4264.937945454546</v>
      </c>
      <c r="Q1134">
        <v>2064</v>
      </c>
      <c r="R1134" s="190" t="s">
        <v>3582</v>
      </c>
    </row>
    <row r="1135" spans="1:18" customFormat="1">
      <c r="A1135" s="182" t="str">
        <f t="shared" si="77"/>
        <v>CARRETAITATIBA   2064</v>
      </c>
      <c r="B1135" s="190" t="s">
        <v>122</v>
      </c>
      <c r="C1135" s="197" t="str">
        <f t="shared" si="78"/>
        <v xml:space="preserve">2064ITATIBA   8ME3    </v>
      </c>
      <c r="D1135" t="s">
        <v>2788</v>
      </c>
      <c r="E1135" s="190">
        <v>2064</v>
      </c>
      <c r="F1135" t="s">
        <v>3179</v>
      </c>
      <c r="G1135" s="211">
        <v>44643</v>
      </c>
      <c r="H1135" s="193">
        <v>1181.1078620000001</v>
      </c>
      <c r="J1135">
        <v>12</v>
      </c>
      <c r="K1135" s="193">
        <v>510.39000000000004</v>
      </c>
      <c r="L1135" s="193">
        <v>2.2578</v>
      </c>
      <c r="M1135">
        <v>19</v>
      </c>
      <c r="N1135" s="193">
        <v>18.0624</v>
      </c>
      <c r="O1135" s="269">
        <f t="shared" si="75"/>
        <v>1709.560262</v>
      </c>
      <c r="P1135" s="242">
        <f t="shared" si="76"/>
        <v>1942.682115909091</v>
      </c>
      <c r="Q1135">
        <v>2064</v>
      </c>
      <c r="R1135" s="190" t="s">
        <v>3433</v>
      </c>
    </row>
    <row r="1136" spans="1:18" customFormat="1">
      <c r="A1136" s="182" t="str">
        <f t="shared" si="77"/>
        <v>CARRETAITUPEVA   2064</v>
      </c>
      <c r="B1136" s="190" t="s">
        <v>122</v>
      </c>
      <c r="C1136" s="197" t="str">
        <f t="shared" si="78"/>
        <v xml:space="preserve">2064ITUPEVA   8ME3    </v>
      </c>
      <c r="D1136" t="s">
        <v>2788</v>
      </c>
      <c r="E1136" s="190">
        <v>2064</v>
      </c>
      <c r="F1136" t="s">
        <v>3180</v>
      </c>
      <c r="G1136" s="211">
        <v>44643</v>
      </c>
      <c r="H1136" s="193">
        <v>1181.1078620000001</v>
      </c>
      <c r="J1136">
        <v>12</v>
      </c>
      <c r="K1136" s="193">
        <v>428.72760000000005</v>
      </c>
      <c r="L1136" s="193">
        <v>0</v>
      </c>
      <c r="M1136">
        <v>26</v>
      </c>
      <c r="N1136" s="193">
        <v>0</v>
      </c>
      <c r="O1136" s="269">
        <f t="shared" si="75"/>
        <v>1609.835462</v>
      </c>
      <c r="P1136" s="242">
        <f t="shared" si="76"/>
        <v>1829.3584795454547</v>
      </c>
      <c r="Q1136">
        <v>2064</v>
      </c>
      <c r="R1136" s="190" t="s">
        <v>3434</v>
      </c>
    </row>
    <row r="1137" spans="1:18" customFormat="1">
      <c r="A1137" s="182" t="str">
        <f t="shared" si="77"/>
        <v>CARRETAJACAREI   2064</v>
      </c>
      <c r="B1137" s="190" t="s">
        <v>122</v>
      </c>
      <c r="C1137" s="197" t="str">
        <f t="shared" si="78"/>
        <v xml:space="preserve">2064JACAREI   8ME3    </v>
      </c>
      <c r="D1137" t="s">
        <v>2788</v>
      </c>
      <c r="E1137" s="190">
        <v>2064</v>
      </c>
      <c r="F1137" t="s">
        <v>3181</v>
      </c>
      <c r="G1137" s="211">
        <v>44643</v>
      </c>
      <c r="H1137" s="193">
        <v>1962.2240880000004</v>
      </c>
      <c r="J1137">
        <v>12</v>
      </c>
      <c r="K1137" s="193">
        <v>526.6219000000001</v>
      </c>
      <c r="L1137" s="193">
        <v>29.181800000000003</v>
      </c>
      <c r="M1137">
        <v>135</v>
      </c>
      <c r="N1137" s="193">
        <v>233.45440000000002</v>
      </c>
      <c r="O1137" s="269">
        <f t="shared" si="75"/>
        <v>2722.3003880000006</v>
      </c>
      <c r="P1137" s="242">
        <f t="shared" si="76"/>
        <v>3093.5231681818186</v>
      </c>
      <c r="Q1137">
        <v>2064</v>
      </c>
      <c r="R1137" s="190" t="s">
        <v>3435</v>
      </c>
    </row>
    <row r="1138" spans="1:18" customFormat="1">
      <c r="A1138" s="182" t="str">
        <f t="shared" si="77"/>
        <v>CARRETAJACAREZINHO PR   2064</v>
      </c>
      <c r="B1138" s="190" t="s">
        <v>122</v>
      </c>
      <c r="C1138" s="197" t="str">
        <f t="shared" si="78"/>
        <v xml:space="preserve">2064JACAREZINHO PR   8ME3    </v>
      </c>
      <c r="D1138" t="s">
        <v>2788</v>
      </c>
      <c r="E1138" s="190">
        <v>2064</v>
      </c>
      <c r="F1138" t="s">
        <v>3364</v>
      </c>
      <c r="G1138" s="211">
        <v>44643</v>
      </c>
      <c r="H1138" s="193">
        <v>4535.5301199999994</v>
      </c>
      <c r="J1138">
        <v>12</v>
      </c>
      <c r="K1138" s="193">
        <v>0</v>
      </c>
      <c r="L1138" s="193">
        <v>152.24780000000001</v>
      </c>
      <c r="M1138">
        <v>415</v>
      </c>
      <c r="N1138" s="193">
        <v>1217.9824000000001</v>
      </c>
      <c r="O1138" s="269">
        <f t="shared" si="75"/>
        <v>5753.5125199999993</v>
      </c>
      <c r="P1138" s="242">
        <f t="shared" si="76"/>
        <v>6538.0824090909082</v>
      </c>
      <c r="Q1138">
        <v>2064</v>
      </c>
      <c r="R1138" s="190" t="s">
        <v>3639</v>
      </c>
    </row>
    <row r="1139" spans="1:18" customFormat="1">
      <c r="A1139" s="182" t="str">
        <f t="shared" si="77"/>
        <v>CARRETAJAGUARIUNA2064</v>
      </c>
      <c r="B1139" s="190" t="s">
        <v>122</v>
      </c>
      <c r="C1139" s="197" t="str">
        <f t="shared" si="78"/>
        <v xml:space="preserve">2064JAGUARIUNA8ME3    </v>
      </c>
      <c r="D1139" t="s">
        <v>2788</v>
      </c>
      <c r="E1139" s="190">
        <v>2064</v>
      </c>
      <c r="F1139" t="s">
        <v>72</v>
      </c>
      <c r="G1139" s="211">
        <v>44643</v>
      </c>
      <c r="H1139" s="193">
        <v>1548.7651519999999</v>
      </c>
      <c r="J1139">
        <v>12</v>
      </c>
      <c r="K1139" s="193">
        <v>567.1</v>
      </c>
      <c r="L1139" s="193">
        <v>25.132600000000004</v>
      </c>
      <c r="M1139">
        <v>56</v>
      </c>
      <c r="N1139" s="193">
        <v>201.06080000000003</v>
      </c>
      <c r="O1139" s="269">
        <f t="shared" si="75"/>
        <v>2316.9259520000001</v>
      </c>
      <c r="P1139" s="242">
        <f t="shared" si="76"/>
        <v>2632.8704000000002</v>
      </c>
      <c r="Q1139">
        <v>2064</v>
      </c>
      <c r="R1139" s="190" t="s">
        <v>3436</v>
      </c>
    </row>
    <row r="1140" spans="1:18" customFormat="1">
      <c r="A1140" s="182" t="str">
        <f t="shared" si="77"/>
        <v>CARRETAJANDIRA   2064</v>
      </c>
      <c r="B1140" s="190" t="s">
        <v>122</v>
      </c>
      <c r="C1140" s="197" t="str">
        <f t="shared" si="78"/>
        <v xml:space="preserve">2064JANDIRA   8ME3    </v>
      </c>
      <c r="D1140" t="s">
        <v>2788</v>
      </c>
      <c r="E1140" s="190">
        <v>2064</v>
      </c>
      <c r="F1140" t="s">
        <v>3182</v>
      </c>
      <c r="G1140" s="211">
        <v>44643</v>
      </c>
      <c r="H1140" s="193">
        <v>1548.7651519999999</v>
      </c>
      <c r="J1140">
        <v>12</v>
      </c>
      <c r="K1140" s="193">
        <v>427.03700000000003</v>
      </c>
      <c r="L1140" s="193">
        <v>13.334800000000001</v>
      </c>
      <c r="M1140">
        <v>71</v>
      </c>
      <c r="N1140" s="193">
        <v>106.67840000000001</v>
      </c>
      <c r="O1140" s="269">
        <f t="shared" si="75"/>
        <v>2082.480552</v>
      </c>
      <c r="P1140" s="242">
        <f t="shared" si="76"/>
        <v>2366.4551727272728</v>
      </c>
      <c r="Q1140">
        <v>2064</v>
      </c>
      <c r="R1140" s="190" t="s">
        <v>3437</v>
      </c>
    </row>
    <row r="1141" spans="1:18" customFormat="1">
      <c r="A1141" s="182" t="str">
        <f t="shared" si="77"/>
        <v>CARRETAJARINU    2064</v>
      </c>
      <c r="B1141" s="190" t="s">
        <v>122</v>
      </c>
      <c r="C1141" s="197" t="str">
        <f t="shared" si="78"/>
        <v xml:space="preserve">2064JARINU    8ME3    </v>
      </c>
      <c r="D1141" t="s">
        <v>2788</v>
      </c>
      <c r="E1141" s="190">
        <v>2064</v>
      </c>
      <c r="F1141" t="s">
        <v>3184</v>
      </c>
      <c r="G1141" s="211">
        <v>44643</v>
      </c>
      <c r="H1141" s="193">
        <v>1181.1078620000001</v>
      </c>
      <c r="J1141">
        <v>12</v>
      </c>
      <c r="K1141" s="193">
        <v>462.75360000000006</v>
      </c>
      <c r="L1141" s="193">
        <v>10.833200000000001</v>
      </c>
      <c r="M1141">
        <v>33</v>
      </c>
      <c r="N1141" s="193">
        <v>86.665600000000012</v>
      </c>
      <c r="O1141" s="269">
        <f t="shared" si="75"/>
        <v>1730.5270620000001</v>
      </c>
      <c r="P1141" s="242">
        <f t="shared" si="76"/>
        <v>1966.5080250000001</v>
      </c>
      <c r="Q1141">
        <v>2064</v>
      </c>
      <c r="R1141" s="190" t="s">
        <v>3439</v>
      </c>
    </row>
    <row r="1142" spans="1:18" customFormat="1">
      <c r="A1142" s="182" t="str">
        <f t="shared" si="77"/>
        <v>CARRETAJUNDIAI   2064</v>
      </c>
      <c r="B1142" s="190" t="s">
        <v>122</v>
      </c>
      <c r="C1142" s="197" t="str">
        <f t="shared" si="78"/>
        <v xml:space="preserve">2064JUNDIAI   8ME3    </v>
      </c>
      <c r="D1142" t="s">
        <v>2788</v>
      </c>
      <c r="E1142" s="190">
        <v>2064</v>
      </c>
      <c r="F1142" t="s">
        <v>3185</v>
      </c>
      <c r="G1142" s="211">
        <v>44643</v>
      </c>
      <c r="H1142" s="193">
        <v>1181.1078620000001</v>
      </c>
      <c r="J1142">
        <v>12</v>
      </c>
      <c r="K1142" s="193">
        <v>398.10420000000005</v>
      </c>
      <c r="L1142" s="193">
        <v>0</v>
      </c>
      <c r="M1142">
        <v>13</v>
      </c>
      <c r="N1142" s="193">
        <v>0</v>
      </c>
      <c r="O1142" s="269">
        <f t="shared" si="75"/>
        <v>1579.2120620000001</v>
      </c>
      <c r="P1142" s="242">
        <f t="shared" si="76"/>
        <v>1794.5591613636363</v>
      </c>
      <c r="Q1142">
        <v>2064</v>
      </c>
      <c r="R1142" s="190" t="s">
        <v>3447</v>
      </c>
    </row>
    <row r="1143" spans="1:18" customFormat="1">
      <c r="A1143" s="182" t="str">
        <f t="shared" si="77"/>
        <v>CARRETALIMEIRA   2064</v>
      </c>
      <c r="B1143" s="190" t="s">
        <v>122</v>
      </c>
      <c r="C1143" s="197" t="str">
        <f t="shared" si="78"/>
        <v xml:space="preserve">2064LIMEIRA   8ME3    </v>
      </c>
      <c r="D1143" t="s">
        <v>2788</v>
      </c>
      <c r="E1143" s="190">
        <v>2064</v>
      </c>
      <c r="F1143" t="s">
        <v>3327</v>
      </c>
      <c r="G1143" s="211">
        <v>44643</v>
      </c>
      <c r="H1143" s="193">
        <v>1548.7651519999999</v>
      </c>
      <c r="J1143">
        <v>12</v>
      </c>
      <c r="K1143" s="193">
        <v>605.66279999999995</v>
      </c>
      <c r="L1143" s="193">
        <v>20.489799999999999</v>
      </c>
      <c r="M1143">
        <v>79</v>
      </c>
      <c r="N1143" s="193">
        <v>163.91839999999999</v>
      </c>
      <c r="O1143" s="269">
        <f t="shared" si="75"/>
        <v>2318.346352</v>
      </c>
      <c r="P1143" s="242">
        <f t="shared" si="76"/>
        <v>2634.4844909090907</v>
      </c>
      <c r="Q1143">
        <v>2064</v>
      </c>
      <c r="R1143" s="190" t="s">
        <v>3588</v>
      </c>
    </row>
    <row r="1144" spans="1:18" customFormat="1">
      <c r="A1144" s="182" t="str">
        <f t="shared" si="77"/>
        <v>CARRETALOUVEIRA  2064</v>
      </c>
      <c r="B1144" s="190" t="s">
        <v>122</v>
      </c>
      <c r="C1144" s="197" t="str">
        <f t="shared" si="78"/>
        <v xml:space="preserve">2064LOUVEIRA  8ME3    </v>
      </c>
      <c r="D1144" t="s">
        <v>2788</v>
      </c>
      <c r="E1144" s="190">
        <v>2064</v>
      </c>
      <c r="F1144" t="s">
        <v>3186</v>
      </c>
      <c r="G1144" s="211">
        <v>44643</v>
      </c>
      <c r="H1144" s="193">
        <v>1181.1078620000001</v>
      </c>
      <c r="J1144">
        <v>12</v>
      </c>
      <c r="K1144" s="193">
        <v>321</v>
      </c>
      <c r="L1144" s="193">
        <v>0</v>
      </c>
      <c r="M1144">
        <v>5</v>
      </c>
      <c r="N1144" s="193">
        <v>0</v>
      </c>
      <c r="O1144" s="269">
        <f t="shared" si="75"/>
        <v>1502.1078620000001</v>
      </c>
      <c r="P1144" s="242">
        <f t="shared" si="76"/>
        <v>1706.9407522727274</v>
      </c>
      <c r="Q1144">
        <v>2064</v>
      </c>
      <c r="R1144" s="190" t="s">
        <v>1034</v>
      </c>
    </row>
    <row r="1145" spans="1:18" customFormat="1">
      <c r="A1145" s="182" t="str">
        <f t="shared" si="77"/>
        <v>CARRETAM.CRUZES  2064</v>
      </c>
      <c r="B1145" s="190" t="s">
        <v>122</v>
      </c>
      <c r="C1145" s="197" t="str">
        <f t="shared" si="78"/>
        <v xml:space="preserve">2064M.CRUZES  8ME3    </v>
      </c>
      <c r="D1145" t="s">
        <v>2788</v>
      </c>
      <c r="E1145" s="190">
        <v>2064</v>
      </c>
      <c r="F1145" t="s">
        <v>3329</v>
      </c>
      <c r="G1145" s="211">
        <v>44643</v>
      </c>
      <c r="H1145" s="193">
        <v>1962.2240880000004</v>
      </c>
      <c r="J1145">
        <v>12</v>
      </c>
      <c r="K1145" s="193">
        <v>589.78400000000011</v>
      </c>
      <c r="L1145" s="193">
        <v>15.359400000000001</v>
      </c>
      <c r="M1145">
        <v>126</v>
      </c>
      <c r="N1145" s="193">
        <v>122.87520000000001</v>
      </c>
      <c r="O1145" s="269">
        <f t="shared" si="75"/>
        <v>2674.8832880000004</v>
      </c>
      <c r="P1145" s="242">
        <f t="shared" si="76"/>
        <v>3039.6401000000005</v>
      </c>
      <c r="Q1145">
        <v>2064</v>
      </c>
      <c r="R1145" s="190" t="s">
        <v>3449</v>
      </c>
    </row>
    <row r="1146" spans="1:18" customFormat="1">
      <c r="A1146" s="182" t="str">
        <f t="shared" si="77"/>
        <v>CARRETAMAIRINQUE 2064</v>
      </c>
      <c r="B1146" s="190" t="s">
        <v>122</v>
      </c>
      <c r="C1146" s="197" t="str">
        <f t="shared" si="78"/>
        <v xml:space="preserve">2064MAIRINQUE 8ME3    </v>
      </c>
      <c r="D1146" t="s">
        <v>2788</v>
      </c>
      <c r="E1146" s="190">
        <v>2064</v>
      </c>
      <c r="F1146" t="s">
        <v>3270</v>
      </c>
      <c r="G1146" s="211">
        <v>44643</v>
      </c>
      <c r="H1146" s="193">
        <v>1962.2240880000004</v>
      </c>
      <c r="J1146">
        <v>12</v>
      </c>
      <c r="K1146" s="193">
        <v>589.78400000000011</v>
      </c>
      <c r="L1146" s="193">
        <v>25.132600000000004</v>
      </c>
      <c r="M1146">
        <v>110</v>
      </c>
      <c r="N1146" s="193">
        <v>201.06080000000003</v>
      </c>
      <c r="O1146" s="269">
        <f t="shared" si="75"/>
        <v>2753.0688880000007</v>
      </c>
      <c r="P1146" s="242">
        <f t="shared" si="76"/>
        <v>3128.4873727272734</v>
      </c>
      <c r="Q1146">
        <v>2064</v>
      </c>
      <c r="R1146" s="190" t="s">
        <v>3555</v>
      </c>
    </row>
    <row r="1147" spans="1:18" customFormat="1">
      <c r="A1147" s="182" t="str">
        <f t="shared" si="77"/>
        <v>CARRETAMAIRIPORA 2064</v>
      </c>
      <c r="B1147" s="190" t="s">
        <v>122</v>
      </c>
      <c r="C1147" s="197" t="str">
        <f t="shared" si="78"/>
        <v xml:space="preserve">2064MAIRIPORA 8ME3    </v>
      </c>
      <c r="D1147" t="s">
        <v>2788</v>
      </c>
      <c r="E1147" s="190">
        <v>2064</v>
      </c>
      <c r="F1147" t="s">
        <v>3357</v>
      </c>
      <c r="G1147" s="211">
        <v>44643</v>
      </c>
      <c r="H1147" s="193">
        <v>1962.2240880000004</v>
      </c>
      <c r="J1147">
        <v>12</v>
      </c>
      <c r="K1147" s="193">
        <v>518.78950000000009</v>
      </c>
      <c r="L1147" s="193">
        <v>10.833200000000001</v>
      </c>
      <c r="M1147">
        <v>80</v>
      </c>
      <c r="N1147" s="193">
        <v>86.665600000000012</v>
      </c>
      <c r="O1147" s="269">
        <f t="shared" si="75"/>
        <v>2567.6791880000005</v>
      </c>
      <c r="P1147" s="242">
        <f t="shared" si="76"/>
        <v>2917.8172590909098</v>
      </c>
      <c r="Q1147">
        <v>2064</v>
      </c>
      <c r="R1147" s="190" t="s">
        <v>3601</v>
      </c>
    </row>
    <row r="1148" spans="1:18" customFormat="1">
      <c r="A1148" s="182" t="str">
        <f t="shared" si="77"/>
        <v>CARRETAMATAO     2064</v>
      </c>
      <c r="B1148" s="190" t="s">
        <v>122</v>
      </c>
      <c r="C1148" s="197" t="str">
        <f t="shared" si="78"/>
        <v xml:space="preserve">2064MATAO     8ME3    </v>
      </c>
      <c r="D1148" t="s">
        <v>2788</v>
      </c>
      <c r="E1148" s="190">
        <v>2064</v>
      </c>
      <c r="F1148" t="s">
        <v>3189</v>
      </c>
      <c r="G1148" s="211">
        <v>44643</v>
      </c>
      <c r="H1148" s="193">
        <v>2894.4049420000001</v>
      </c>
      <c r="J1148">
        <v>12</v>
      </c>
      <c r="K1148" s="193">
        <v>453.14500000000004</v>
      </c>
      <c r="L1148" s="193">
        <v>63.483400000000003</v>
      </c>
      <c r="M1148">
        <v>240</v>
      </c>
      <c r="N1148" s="193">
        <v>507.86720000000003</v>
      </c>
      <c r="O1148" s="269">
        <f t="shared" si="75"/>
        <v>3855.4171420000002</v>
      </c>
      <c r="P1148" s="242">
        <f t="shared" si="76"/>
        <v>4381.1558431818185</v>
      </c>
      <c r="Q1148">
        <v>2064</v>
      </c>
      <c r="R1148" s="190" t="s">
        <v>115</v>
      </c>
    </row>
    <row r="1149" spans="1:18" customFormat="1">
      <c r="A1149" s="182" t="str">
        <f t="shared" si="77"/>
        <v>CARRETAMAUA      2064</v>
      </c>
      <c r="B1149" s="190" t="s">
        <v>122</v>
      </c>
      <c r="C1149" s="197" t="str">
        <f t="shared" si="78"/>
        <v xml:space="preserve">2064MAUA      8ME3    </v>
      </c>
      <c r="D1149" t="s">
        <v>2788</v>
      </c>
      <c r="E1149" s="190">
        <v>2064</v>
      </c>
      <c r="F1149" t="s">
        <v>3191</v>
      </c>
      <c r="G1149" s="211">
        <v>44643</v>
      </c>
      <c r="H1149" s="193">
        <v>1962.2240880000004</v>
      </c>
      <c r="J1149">
        <v>12</v>
      </c>
      <c r="K1149" s="193">
        <v>220.03479999999999</v>
      </c>
      <c r="L1149" s="193">
        <v>26.203199999999999</v>
      </c>
      <c r="M1149">
        <v>140</v>
      </c>
      <c r="N1149" s="193">
        <v>209.62559999999999</v>
      </c>
      <c r="O1149" s="269">
        <f t="shared" si="75"/>
        <v>2391.8844880000006</v>
      </c>
      <c r="P1149" s="242">
        <f t="shared" si="76"/>
        <v>2718.0505545454553</v>
      </c>
      <c r="Q1149">
        <v>2064</v>
      </c>
      <c r="R1149" s="190" t="s">
        <v>3452</v>
      </c>
    </row>
    <row r="1150" spans="1:18" customFormat="1">
      <c r="A1150" s="182" t="str">
        <f t="shared" si="77"/>
        <v>CARRETAMAUA      2064</v>
      </c>
      <c r="B1150" s="190" t="s">
        <v>122</v>
      </c>
      <c r="C1150" s="197" t="str">
        <f t="shared" si="78"/>
        <v xml:space="preserve">2064MAUA      8ME3    </v>
      </c>
      <c r="D1150" t="s">
        <v>2788</v>
      </c>
      <c r="E1150" s="190">
        <v>2064</v>
      </c>
      <c r="F1150" t="s">
        <v>3191</v>
      </c>
      <c r="G1150" s="211">
        <v>44643</v>
      </c>
      <c r="H1150" s="193">
        <v>1962.2240880000004</v>
      </c>
      <c r="J1150">
        <v>12</v>
      </c>
      <c r="K1150" s="193">
        <v>220.03479999999999</v>
      </c>
      <c r="L1150" s="193">
        <v>26.203199999999999</v>
      </c>
      <c r="M1150">
        <v>140</v>
      </c>
      <c r="N1150" s="193">
        <v>262.03199999999998</v>
      </c>
      <c r="O1150" s="269">
        <f t="shared" si="75"/>
        <v>2444.2908880000005</v>
      </c>
      <c r="P1150" s="242">
        <f t="shared" si="76"/>
        <v>2777.6032818181825</v>
      </c>
      <c r="Q1150">
        <v>2064</v>
      </c>
      <c r="R1150" s="190" t="s">
        <v>3452</v>
      </c>
    </row>
    <row r="1151" spans="1:18" customFormat="1">
      <c r="A1151" s="182" t="str">
        <f t="shared" si="77"/>
        <v>CARRETAMOGI GUACU2064</v>
      </c>
      <c r="B1151" s="190" t="s">
        <v>122</v>
      </c>
      <c r="C1151" s="197" t="str">
        <f t="shared" si="78"/>
        <v xml:space="preserve">2064MOGI GUACU8ME3    </v>
      </c>
      <c r="D1151" t="s">
        <v>2788</v>
      </c>
      <c r="E1151" s="190">
        <v>2064</v>
      </c>
      <c r="F1151" t="s">
        <v>54</v>
      </c>
      <c r="G1151" s="211">
        <v>44643</v>
      </c>
      <c r="H1151" s="193">
        <v>1548.7651519999999</v>
      </c>
      <c r="J1151">
        <v>12</v>
      </c>
      <c r="K1151" s="193">
        <v>728.46669999999995</v>
      </c>
      <c r="L1151" s="193">
        <v>25.132600000000004</v>
      </c>
      <c r="M1151">
        <v>94</v>
      </c>
      <c r="N1151" s="193">
        <v>201.06080000000003</v>
      </c>
      <c r="O1151" s="269">
        <f t="shared" si="75"/>
        <v>2478.2926520000001</v>
      </c>
      <c r="P1151" s="242">
        <f t="shared" si="76"/>
        <v>2816.2416499999999</v>
      </c>
      <c r="Q1151">
        <v>2064</v>
      </c>
      <c r="R1151" s="190" t="s">
        <v>3455</v>
      </c>
    </row>
    <row r="1152" spans="1:18" customFormat="1">
      <c r="A1152" s="182" t="str">
        <f t="shared" si="77"/>
        <v>CARRETAMONTE MOR 2064</v>
      </c>
      <c r="B1152" s="190" t="s">
        <v>122</v>
      </c>
      <c r="C1152" s="197" t="str">
        <f t="shared" si="78"/>
        <v xml:space="preserve">2064MONTE MOR 8ME3    </v>
      </c>
      <c r="D1152" t="s">
        <v>2788</v>
      </c>
      <c r="E1152" s="190">
        <v>2064</v>
      </c>
      <c r="F1152" t="s">
        <v>2792</v>
      </c>
      <c r="G1152" s="211">
        <v>44643</v>
      </c>
      <c r="H1152" s="193">
        <v>1548.7651519999999</v>
      </c>
      <c r="J1152">
        <v>12</v>
      </c>
      <c r="K1152" s="193">
        <v>524.00040000000001</v>
      </c>
      <c r="L1152" s="193">
        <v>10.833200000000001</v>
      </c>
      <c r="M1152">
        <v>55</v>
      </c>
      <c r="N1152" s="193">
        <v>86.665600000000012</v>
      </c>
      <c r="O1152" s="269">
        <f t="shared" si="75"/>
        <v>2159.4311520000001</v>
      </c>
      <c r="P1152" s="242">
        <f t="shared" si="76"/>
        <v>2453.8990363636367</v>
      </c>
      <c r="Q1152">
        <v>2064</v>
      </c>
      <c r="R1152" s="190" t="s">
        <v>3614</v>
      </c>
    </row>
    <row r="1153" spans="1:18" customFormat="1">
      <c r="A1153" s="182" t="str">
        <f t="shared" si="77"/>
        <v>CARRETAN. ODESSA 2064</v>
      </c>
      <c r="B1153" s="190" t="s">
        <v>122</v>
      </c>
      <c r="C1153" s="197" t="str">
        <f t="shared" si="78"/>
        <v xml:space="preserve">2064N. ODESSA 8ME3    </v>
      </c>
      <c r="D1153" t="s">
        <v>2788</v>
      </c>
      <c r="E1153" s="190">
        <v>2064</v>
      </c>
      <c r="F1153" t="s">
        <v>3194</v>
      </c>
      <c r="G1153" s="211">
        <v>44643</v>
      </c>
      <c r="H1153" s="193">
        <v>1548.7651519999999</v>
      </c>
      <c r="J1153">
        <v>12</v>
      </c>
      <c r="K1153" s="193">
        <v>534.20820000000003</v>
      </c>
      <c r="L1153" s="193">
        <v>20.489799999999999</v>
      </c>
      <c r="M1153">
        <v>58</v>
      </c>
      <c r="N1153" s="193">
        <v>163.91839999999999</v>
      </c>
      <c r="O1153" s="269">
        <f t="shared" si="75"/>
        <v>2246.891752</v>
      </c>
      <c r="P1153" s="242">
        <f t="shared" si="76"/>
        <v>2553.2860818181816</v>
      </c>
      <c r="Q1153">
        <v>2064</v>
      </c>
      <c r="R1153" s="190" t="s">
        <v>3457</v>
      </c>
    </row>
    <row r="1154" spans="1:18" customFormat="1">
      <c r="A1154" s="182" t="str">
        <f t="shared" si="77"/>
        <v>CARRETAOSASCO    2064</v>
      </c>
      <c r="B1154" s="190" t="s">
        <v>122</v>
      </c>
      <c r="C1154" s="197" t="str">
        <f t="shared" si="78"/>
        <v xml:space="preserve">2064OSASCO    8ME3    </v>
      </c>
      <c r="D1154" t="s">
        <v>2788</v>
      </c>
      <c r="E1154" s="190">
        <v>2064</v>
      </c>
      <c r="F1154" t="s">
        <v>3216</v>
      </c>
      <c r="G1154" s="211">
        <v>44643</v>
      </c>
      <c r="H1154" s="193">
        <v>1548.7651519999999</v>
      </c>
      <c r="J1154">
        <v>12</v>
      </c>
      <c r="K1154" s="193">
        <v>410.7516</v>
      </c>
      <c r="L1154" s="193">
        <v>10.9604</v>
      </c>
      <c r="M1154">
        <v>68</v>
      </c>
      <c r="N1154" s="193">
        <v>87.683199999999999</v>
      </c>
      <c r="O1154" s="269">
        <f t="shared" si="75"/>
        <v>2047.1999519999999</v>
      </c>
      <c r="P1154" s="242">
        <f t="shared" si="76"/>
        <v>2326.363581818182</v>
      </c>
      <c r="Q1154">
        <v>2064</v>
      </c>
      <c r="R1154" s="190" t="s">
        <v>3495</v>
      </c>
    </row>
    <row r="1155" spans="1:18" customFormat="1">
      <c r="A1155" s="182" t="str">
        <f t="shared" si="77"/>
        <v>CARRETAPARANAVAI 2064</v>
      </c>
      <c r="B1155" s="190" t="s">
        <v>122</v>
      </c>
      <c r="C1155" s="197" t="str">
        <f t="shared" si="78"/>
        <v xml:space="preserve">2064PARANAVAI 8ME3    </v>
      </c>
      <c r="D1155" t="s">
        <v>2788</v>
      </c>
      <c r="E1155" s="190">
        <v>2064</v>
      </c>
      <c r="F1155" t="s">
        <v>3339</v>
      </c>
      <c r="G1155" s="211">
        <v>44643</v>
      </c>
      <c r="H1155" s="193">
        <v>6991.2986880000008</v>
      </c>
      <c r="J1155">
        <v>12</v>
      </c>
      <c r="K1155" s="193">
        <v>245.03</v>
      </c>
      <c r="L1155" s="193">
        <v>174.8364</v>
      </c>
      <c r="M1155">
        <v>764</v>
      </c>
      <c r="N1155" s="193">
        <v>1398.6912</v>
      </c>
      <c r="O1155" s="269">
        <f t="shared" si="75"/>
        <v>8635.0198880000007</v>
      </c>
      <c r="P1155" s="242">
        <f t="shared" si="76"/>
        <v>9812.5226000000002</v>
      </c>
      <c r="Q1155">
        <v>2064</v>
      </c>
      <c r="R1155" s="190" t="s">
        <v>3594</v>
      </c>
    </row>
    <row r="1156" spans="1:18" customFormat="1">
      <c r="A1156" s="182" t="str">
        <f t="shared" si="77"/>
        <v>CARRETAPARECI NOV2064</v>
      </c>
      <c r="B1156" s="190" t="s">
        <v>122</v>
      </c>
      <c r="C1156" s="197" t="str">
        <f t="shared" si="78"/>
        <v xml:space="preserve">2064PARECI NOV8ME3    </v>
      </c>
      <c r="D1156" t="s">
        <v>2788</v>
      </c>
      <c r="E1156" s="190">
        <v>2064</v>
      </c>
      <c r="F1156" t="s">
        <v>829</v>
      </c>
      <c r="G1156" s="211">
        <v>44643</v>
      </c>
      <c r="H1156" s="193">
        <v>10375.772264000001</v>
      </c>
      <c r="J1156">
        <v>12</v>
      </c>
      <c r="K1156" s="193">
        <v>0</v>
      </c>
      <c r="L1156" s="193">
        <v>77.411799999999999</v>
      </c>
      <c r="M1156">
        <v>1103</v>
      </c>
      <c r="N1156" s="193">
        <v>619.2944</v>
      </c>
      <c r="O1156" s="269">
        <f t="shared" si="75"/>
        <v>10995.066664000002</v>
      </c>
      <c r="P1156" s="242">
        <f t="shared" si="76"/>
        <v>12494.393936363638</v>
      </c>
      <c r="Q1156">
        <v>2064</v>
      </c>
      <c r="R1156" s="190" t="s">
        <v>3651</v>
      </c>
    </row>
    <row r="1157" spans="1:18" customFormat="1">
      <c r="A1157" s="182" t="str">
        <f t="shared" si="77"/>
        <v>CARRETAPAULINIA  2064</v>
      </c>
      <c r="B1157" s="190" t="s">
        <v>122</v>
      </c>
      <c r="C1157" s="197" t="str">
        <f t="shared" si="78"/>
        <v xml:space="preserve">2064PAULINIA  8ME3    </v>
      </c>
      <c r="D1157" t="s">
        <v>2788</v>
      </c>
      <c r="E1157" s="190">
        <v>2064</v>
      </c>
      <c r="F1157" t="s">
        <v>3197</v>
      </c>
      <c r="G1157" s="211">
        <v>44643</v>
      </c>
      <c r="H1157" s="193">
        <v>1548.8</v>
      </c>
      <c r="J1157">
        <v>12</v>
      </c>
      <c r="K1157" s="193">
        <v>520.59780000000001</v>
      </c>
      <c r="L1157" s="193">
        <v>10.833200000000001</v>
      </c>
      <c r="M1157">
        <v>54</v>
      </c>
      <c r="N1157" s="193">
        <v>86.665600000000012</v>
      </c>
      <c r="O1157" s="269">
        <f t="shared" ref="O1157:O1190" si="79">N1157+K1157+H1157+I1157</f>
        <v>2156.0634</v>
      </c>
      <c r="P1157" s="242">
        <f t="shared" ref="P1157:P1190" si="80">O1157/(1-J1157/100)</f>
        <v>2450.0720454545453</v>
      </c>
      <c r="Q1157">
        <v>2064</v>
      </c>
      <c r="R1157" s="190" t="s">
        <v>3461</v>
      </c>
    </row>
    <row r="1158" spans="1:18" customFormat="1">
      <c r="A1158" s="182" t="str">
        <f t="shared" si="77"/>
        <v>CARRETAPINDAMONH.2064</v>
      </c>
      <c r="B1158" s="190" t="s">
        <v>122</v>
      </c>
      <c r="C1158" s="197" t="str">
        <f t="shared" si="78"/>
        <v xml:space="preserve">2064PINDAMONH.8ME3    </v>
      </c>
      <c r="D1158" t="s">
        <v>2788</v>
      </c>
      <c r="E1158" s="190">
        <v>2064</v>
      </c>
      <c r="F1158" t="s">
        <v>225</v>
      </c>
      <c r="G1158" s="211">
        <v>44643</v>
      </c>
      <c r="H1158" s="193">
        <v>2894.4049420000001</v>
      </c>
      <c r="J1158">
        <v>12</v>
      </c>
      <c r="K1158" s="193">
        <v>728.79840000000002</v>
      </c>
      <c r="L1158" s="193">
        <v>29.181800000000003</v>
      </c>
      <c r="M1158">
        <v>210</v>
      </c>
      <c r="N1158" s="193">
        <v>233.45440000000002</v>
      </c>
      <c r="O1158" s="269">
        <f t="shared" si="79"/>
        <v>3856.6577420000003</v>
      </c>
      <c r="P1158" s="242">
        <f t="shared" si="80"/>
        <v>4382.5656159090913</v>
      </c>
      <c r="Q1158">
        <v>2064</v>
      </c>
      <c r="R1158" s="190" t="s">
        <v>3644</v>
      </c>
    </row>
    <row r="1159" spans="1:18" customFormat="1">
      <c r="A1159" s="182" t="str">
        <f t="shared" si="77"/>
        <v>CARRETAPINHAIS   2064</v>
      </c>
      <c r="B1159" s="190" t="s">
        <v>122</v>
      </c>
      <c r="C1159" s="197" t="str">
        <f t="shared" si="78"/>
        <v xml:space="preserve">2064PINHAIS   8ME3    </v>
      </c>
      <c r="D1159" t="s">
        <v>2788</v>
      </c>
      <c r="E1159" s="190">
        <v>2064</v>
      </c>
      <c r="F1159" t="s">
        <v>3340</v>
      </c>
      <c r="G1159" s="211">
        <v>44643</v>
      </c>
      <c r="H1159" s="193">
        <v>5054.3931240000002</v>
      </c>
      <c r="J1159">
        <v>12</v>
      </c>
      <c r="K1159" s="193">
        <v>0</v>
      </c>
      <c r="L1159" s="193">
        <v>35.488799999999998</v>
      </c>
      <c r="M1159">
        <v>454</v>
      </c>
      <c r="N1159" s="193">
        <v>283.91039999999998</v>
      </c>
      <c r="O1159" s="269">
        <f t="shared" si="79"/>
        <v>5338.3035239999999</v>
      </c>
      <c r="P1159" s="242">
        <f t="shared" si="80"/>
        <v>6066.2540045454543</v>
      </c>
      <c r="Q1159">
        <v>2064</v>
      </c>
      <c r="R1159" s="190" t="s">
        <v>3596</v>
      </c>
    </row>
    <row r="1160" spans="1:18" customFormat="1">
      <c r="A1160" s="182" t="str">
        <f t="shared" si="77"/>
        <v>CARRETAPIRACICABA2064</v>
      </c>
      <c r="B1160" s="190" t="s">
        <v>122</v>
      </c>
      <c r="C1160" s="197" t="str">
        <f t="shared" si="78"/>
        <v xml:space="preserve">2064PIRACICABA8ME3    </v>
      </c>
      <c r="D1160" t="s">
        <v>2788</v>
      </c>
      <c r="E1160" s="190">
        <v>2064</v>
      </c>
      <c r="F1160" t="s">
        <v>230</v>
      </c>
      <c r="G1160" s="211">
        <v>44643</v>
      </c>
      <c r="H1160" s="193">
        <v>1548.7651519999999</v>
      </c>
      <c r="J1160">
        <v>12</v>
      </c>
      <c r="K1160" s="193">
        <v>673.71479999999997</v>
      </c>
      <c r="L1160" s="193">
        <v>20.489799999999999</v>
      </c>
      <c r="M1160">
        <v>95</v>
      </c>
      <c r="N1160" s="193">
        <v>163.91839999999999</v>
      </c>
      <c r="O1160" s="269">
        <f t="shared" si="79"/>
        <v>2386.3983520000002</v>
      </c>
      <c r="P1160" s="242">
        <f t="shared" si="80"/>
        <v>2711.8163090909093</v>
      </c>
      <c r="Q1160">
        <v>2064</v>
      </c>
      <c r="R1160" s="190" t="s">
        <v>3484</v>
      </c>
    </row>
    <row r="1161" spans="1:18" customFormat="1">
      <c r="A1161" s="182" t="str">
        <f t="shared" si="77"/>
        <v>CARRETAPONTA GROS2064</v>
      </c>
      <c r="B1161" s="190" t="s">
        <v>122</v>
      </c>
      <c r="C1161" s="197" t="str">
        <f t="shared" si="78"/>
        <v xml:space="preserve">2064PONTA GROS8ME3    </v>
      </c>
      <c r="D1161" t="s">
        <v>2788</v>
      </c>
      <c r="E1161" s="190">
        <v>2064</v>
      </c>
      <c r="F1161" t="s">
        <v>234</v>
      </c>
      <c r="G1161" s="211">
        <v>44643</v>
      </c>
      <c r="H1161" s="193">
        <v>5402.4266340000004</v>
      </c>
      <c r="J1161">
        <v>12</v>
      </c>
      <c r="K1161" s="193">
        <v>0</v>
      </c>
      <c r="L1161" s="193">
        <v>81.704800000000006</v>
      </c>
      <c r="M1161">
        <v>511</v>
      </c>
      <c r="N1161" s="193">
        <v>653.63840000000005</v>
      </c>
      <c r="O1161" s="269">
        <f t="shared" si="79"/>
        <v>6056.0650340000002</v>
      </c>
      <c r="P1161" s="242">
        <f t="shared" si="80"/>
        <v>6881.8920840909095</v>
      </c>
      <c r="Q1161">
        <v>2064</v>
      </c>
      <c r="R1161" s="190" t="s">
        <v>3530</v>
      </c>
    </row>
    <row r="1162" spans="1:18" customFormat="1">
      <c r="A1162" s="182" t="str">
        <f t="shared" si="77"/>
        <v>CARRETAPORTO FELIZ2064</v>
      </c>
      <c r="B1162" s="190" t="s">
        <v>122</v>
      </c>
      <c r="C1162" s="197" t="str">
        <f t="shared" si="78"/>
        <v xml:space="preserve">2064PORTO FELIZ8ME3    </v>
      </c>
      <c r="D1162" t="s">
        <v>2788</v>
      </c>
      <c r="E1162" s="190">
        <v>2064</v>
      </c>
      <c r="F1162" t="s">
        <v>2783</v>
      </c>
      <c r="G1162" s="211">
        <v>44643</v>
      </c>
      <c r="H1162" s="193">
        <v>1548.7651519999999</v>
      </c>
      <c r="J1162">
        <v>12</v>
      </c>
      <c r="K1162" s="193">
        <v>609.75020000000006</v>
      </c>
      <c r="L1162" s="193">
        <v>8.4270000000000014</v>
      </c>
      <c r="M1162">
        <v>80</v>
      </c>
      <c r="N1162" s="193">
        <v>67.416000000000011</v>
      </c>
      <c r="O1162" s="269">
        <f t="shared" si="79"/>
        <v>2225.9313520000001</v>
      </c>
      <c r="P1162" s="242">
        <f t="shared" si="80"/>
        <v>2529.4674454545457</v>
      </c>
      <c r="Q1162">
        <v>2064</v>
      </c>
      <c r="R1162" s="190" t="s">
        <v>3459</v>
      </c>
    </row>
    <row r="1163" spans="1:18" customFormat="1">
      <c r="A1163" s="182" t="str">
        <f t="shared" si="77"/>
        <v>CARRETAQUEIMADOS2064</v>
      </c>
      <c r="B1163" s="190" t="s">
        <v>122</v>
      </c>
      <c r="C1163" s="197" t="str">
        <f t="shared" si="78"/>
        <v xml:space="preserve">2064QUEIMADOS8ME3    </v>
      </c>
      <c r="D1163" t="s">
        <v>2788</v>
      </c>
      <c r="E1163" s="190">
        <v>2064</v>
      </c>
      <c r="F1163" t="s">
        <v>2784</v>
      </c>
      <c r="G1163" s="211">
        <v>44643</v>
      </c>
      <c r="H1163" s="193">
        <v>4535.5301199999994</v>
      </c>
      <c r="J1163">
        <v>12</v>
      </c>
      <c r="K1163" s="193">
        <v>0</v>
      </c>
      <c r="L1163" s="193">
        <v>84.153400000000005</v>
      </c>
      <c r="M1163">
        <v>439</v>
      </c>
      <c r="N1163" s="193">
        <v>673.22720000000004</v>
      </c>
      <c r="O1163" s="269">
        <f t="shared" si="79"/>
        <v>5208.7573199999997</v>
      </c>
      <c r="P1163" s="242">
        <f t="shared" si="80"/>
        <v>5919.0424090909091</v>
      </c>
      <c r="Q1163">
        <v>2064</v>
      </c>
      <c r="R1163" s="190" t="s">
        <v>3633</v>
      </c>
    </row>
    <row r="1164" spans="1:18" customFormat="1">
      <c r="A1164" s="182" t="str">
        <f t="shared" si="77"/>
        <v>CARRETARESENDE2064</v>
      </c>
      <c r="B1164" s="190" t="s">
        <v>122</v>
      </c>
      <c r="C1164" s="197" t="str">
        <f t="shared" si="78"/>
        <v xml:space="preserve">2064RESENDE8ME3    </v>
      </c>
      <c r="D1164" t="s">
        <v>2788</v>
      </c>
      <c r="E1164" s="190">
        <v>2064</v>
      </c>
      <c r="F1164" t="s">
        <v>42</v>
      </c>
      <c r="G1164" s="211">
        <v>44643</v>
      </c>
      <c r="H1164" s="193">
        <v>3738.20183</v>
      </c>
      <c r="J1164">
        <v>12</v>
      </c>
      <c r="K1164" s="193">
        <v>0</v>
      </c>
      <c r="L1164" s="193">
        <v>135.9556</v>
      </c>
      <c r="M1164">
        <v>340</v>
      </c>
      <c r="N1164" s="193">
        <v>1087.6448</v>
      </c>
      <c r="O1164" s="269">
        <f t="shared" si="79"/>
        <v>4825.84663</v>
      </c>
      <c r="P1164" s="242">
        <f t="shared" si="80"/>
        <v>5483.9166249999998</v>
      </c>
      <c r="Q1164">
        <v>2064</v>
      </c>
      <c r="R1164" s="190" t="s">
        <v>3597</v>
      </c>
    </row>
    <row r="1165" spans="1:18" customFormat="1">
      <c r="A1165" s="182" t="str">
        <f t="shared" si="77"/>
        <v>CARRETAR.JANEIRO 2064</v>
      </c>
      <c r="B1165" s="190" t="s">
        <v>122</v>
      </c>
      <c r="C1165" s="197" t="str">
        <f t="shared" si="78"/>
        <v xml:space="preserve">2064R.JANEIRO 8ME3    </v>
      </c>
      <c r="D1165" t="s">
        <v>2788</v>
      </c>
      <c r="E1165" s="190">
        <v>2064</v>
      </c>
      <c r="F1165" t="s">
        <v>3198</v>
      </c>
      <c r="G1165" s="211">
        <v>44643</v>
      </c>
      <c r="H1165" s="193">
        <v>5054.3931240000002</v>
      </c>
      <c r="J1165">
        <v>12</v>
      </c>
      <c r="K1165" s="193">
        <v>0</v>
      </c>
      <c r="L1165" s="193">
        <v>80.634199999999993</v>
      </c>
      <c r="M1165">
        <v>485</v>
      </c>
      <c r="N1165" s="193">
        <v>645.07359999999994</v>
      </c>
      <c r="O1165" s="269">
        <f t="shared" si="79"/>
        <v>5699.4667239999999</v>
      </c>
      <c r="P1165" s="242">
        <f t="shared" si="80"/>
        <v>6476.6667318181817</v>
      </c>
      <c r="Q1165">
        <v>2064</v>
      </c>
      <c r="R1165" s="190" t="s">
        <v>3463</v>
      </c>
    </row>
    <row r="1166" spans="1:18" customFormat="1">
      <c r="A1166" s="182" t="str">
        <f t="shared" si="77"/>
        <v>CARRETARIB. PRETO 2064</v>
      </c>
      <c r="B1166" s="190" t="s">
        <v>122</v>
      </c>
      <c r="C1166" s="197" t="str">
        <f t="shared" si="78"/>
        <v xml:space="preserve">2064RIB. PRETO 8ME3    </v>
      </c>
      <c r="D1166" t="s">
        <v>2788</v>
      </c>
      <c r="E1166" s="190">
        <v>2064</v>
      </c>
      <c r="F1166" t="s">
        <v>2793</v>
      </c>
      <c r="G1166" s="211">
        <v>44643</v>
      </c>
      <c r="H1166" s="193">
        <v>3324.3965920000005</v>
      </c>
      <c r="J1166">
        <v>12</v>
      </c>
      <c r="K1166" s="193">
        <v>1015.4621000000001</v>
      </c>
      <c r="L1166" s="193">
        <v>62.1372</v>
      </c>
      <c r="M1166">
        <v>262</v>
      </c>
      <c r="N1166" s="193">
        <v>497.0976</v>
      </c>
      <c r="O1166" s="269">
        <f t="shared" si="79"/>
        <v>4836.9562920000008</v>
      </c>
      <c r="P1166" s="242">
        <f t="shared" si="80"/>
        <v>5496.5412409090914</v>
      </c>
      <c r="Q1166">
        <v>2064</v>
      </c>
      <c r="R1166" s="190" t="s">
        <v>3464</v>
      </c>
    </row>
    <row r="1167" spans="1:18" customFormat="1">
      <c r="A1167" s="182" t="str">
        <f t="shared" si="77"/>
        <v>CARRETARIO CLARO 2064</v>
      </c>
      <c r="B1167" s="190" t="s">
        <v>122</v>
      </c>
      <c r="C1167" s="197" t="str">
        <f t="shared" si="78"/>
        <v xml:space="preserve">2064RIO CLARO 8ME3    </v>
      </c>
      <c r="D1167" t="s">
        <v>2788</v>
      </c>
      <c r="E1167" s="190">
        <v>2064</v>
      </c>
      <c r="F1167" t="s">
        <v>3199</v>
      </c>
      <c r="G1167" s="211">
        <v>44643</v>
      </c>
      <c r="H1167" s="193">
        <v>1962.2240880000004</v>
      </c>
      <c r="J1167">
        <v>12</v>
      </c>
      <c r="K1167" s="193">
        <v>707.74080000000015</v>
      </c>
      <c r="L1167" s="193">
        <v>27.750800000000002</v>
      </c>
      <c r="M1167">
        <v>104</v>
      </c>
      <c r="N1167" s="193">
        <v>222.00640000000001</v>
      </c>
      <c r="O1167" s="269">
        <f t="shared" si="79"/>
        <v>2891.9712880000006</v>
      </c>
      <c r="P1167" s="242">
        <f t="shared" si="80"/>
        <v>3286.3310090909099</v>
      </c>
      <c r="Q1167">
        <v>2064</v>
      </c>
      <c r="R1167" s="190" t="s">
        <v>3652</v>
      </c>
    </row>
    <row r="1168" spans="1:18" customFormat="1">
      <c r="A1168" s="182" t="str">
        <f t="shared" si="77"/>
        <v>CARRETARIO PEDRAS 2064</v>
      </c>
      <c r="B1168" s="190" t="s">
        <v>122</v>
      </c>
      <c r="C1168" s="197" t="str">
        <f t="shared" si="78"/>
        <v xml:space="preserve">2064RIO PEDRAS 8ME3    </v>
      </c>
      <c r="D1168" t="s">
        <v>2788</v>
      </c>
      <c r="E1168" s="190">
        <v>2064</v>
      </c>
      <c r="F1168" t="s">
        <v>2785</v>
      </c>
      <c r="G1168" s="211">
        <v>44643</v>
      </c>
      <c r="H1168" s="193">
        <v>1962.2240880000004</v>
      </c>
      <c r="J1168">
        <v>12</v>
      </c>
      <c r="K1168" s="193">
        <v>707.74080000000015</v>
      </c>
      <c r="L1168" s="193">
        <v>20.489799999999999</v>
      </c>
      <c r="M1168">
        <v>105</v>
      </c>
      <c r="N1168" s="193">
        <v>163.91839999999999</v>
      </c>
      <c r="O1168" s="269">
        <f t="shared" si="79"/>
        <v>2833.8832880000004</v>
      </c>
      <c r="P1168" s="242">
        <f t="shared" si="80"/>
        <v>3220.3219181818185</v>
      </c>
      <c r="Q1168">
        <v>2064</v>
      </c>
      <c r="R1168" s="190" t="s">
        <v>3647</v>
      </c>
    </row>
    <row r="1169" spans="1:18" customFormat="1">
      <c r="A1169" s="182" t="str">
        <f t="shared" si="77"/>
        <v>CARRETAS.BERNARDO2064</v>
      </c>
      <c r="B1169" s="190" t="s">
        <v>122</v>
      </c>
      <c r="C1169" s="197" t="str">
        <f t="shared" si="78"/>
        <v xml:space="preserve">2064S.BERNARDO8ME3    </v>
      </c>
      <c r="D1169" t="s">
        <v>2788</v>
      </c>
      <c r="E1169" s="190">
        <v>2064</v>
      </c>
      <c r="F1169" t="s">
        <v>250</v>
      </c>
      <c r="G1169" s="211">
        <v>44643</v>
      </c>
      <c r="H1169" s="193">
        <v>1962.2240880000004</v>
      </c>
      <c r="J1169">
        <v>12</v>
      </c>
      <c r="K1169" s="193">
        <v>427.03700000000003</v>
      </c>
      <c r="L1169" s="193">
        <v>26.203199999999999</v>
      </c>
      <c r="M1169">
        <v>135</v>
      </c>
      <c r="N1169" s="193">
        <v>209.62559999999999</v>
      </c>
      <c r="O1169" s="269">
        <f t="shared" si="79"/>
        <v>2598.8866880000005</v>
      </c>
      <c r="P1169" s="242">
        <f t="shared" si="80"/>
        <v>2953.2803272727278</v>
      </c>
      <c r="Q1169">
        <v>2064</v>
      </c>
      <c r="R1169" s="190" t="s">
        <v>3523</v>
      </c>
    </row>
    <row r="1170" spans="1:18" customFormat="1">
      <c r="A1170" s="182" t="str">
        <f t="shared" si="77"/>
        <v>CARRETAS.GONCALO 2064</v>
      </c>
      <c r="B1170" s="190" t="s">
        <v>122</v>
      </c>
      <c r="C1170" s="197" t="str">
        <f t="shared" si="78"/>
        <v xml:space="preserve">2064S.GONCALO 8ME3    </v>
      </c>
      <c r="D1170" t="s">
        <v>2788</v>
      </c>
      <c r="E1170" s="190">
        <v>2064</v>
      </c>
      <c r="F1170" t="s">
        <v>3345</v>
      </c>
      <c r="G1170" s="211">
        <v>44643</v>
      </c>
      <c r="H1170" s="193">
        <v>5402.4266340000004</v>
      </c>
      <c r="J1170">
        <v>12</v>
      </c>
      <c r="K1170" s="193">
        <v>0</v>
      </c>
      <c r="L1170" s="193">
        <v>85.510200000000012</v>
      </c>
      <c r="M1170">
        <v>502</v>
      </c>
      <c r="N1170" s="193">
        <v>684.08160000000009</v>
      </c>
      <c r="O1170" s="269">
        <f t="shared" si="79"/>
        <v>6086.5082340000008</v>
      </c>
      <c r="P1170" s="242">
        <f t="shared" si="80"/>
        <v>6916.4866295454558</v>
      </c>
      <c r="Q1170">
        <v>2064</v>
      </c>
      <c r="R1170" s="190" t="s">
        <v>3616</v>
      </c>
    </row>
    <row r="1171" spans="1:18" customFormat="1">
      <c r="A1171" s="182" t="str">
        <f t="shared" si="77"/>
        <v>CARRETASALTO     2064</v>
      </c>
      <c r="B1171" s="190" t="s">
        <v>122</v>
      </c>
      <c r="C1171" s="197" t="str">
        <f t="shared" si="78"/>
        <v xml:space="preserve">2064SALTO     8ME3    </v>
      </c>
      <c r="D1171" t="s">
        <v>2788</v>
      </c>
      <c r="E1171" s="190">
        <v>2064</v>
      </c>
      <c r="F1171" t="s">
        <v>3201</v>
      </c>
      <c r="G1171" s="211">
        <v>44643</v>
      </c>
      <c r="H1171" s="193">
        <v>1548.7651519999999</v>
      </c>
      <c r="J1171">
        <v>12</v>
      </c>
      <c r="K1171" s="193">
        <v>510.39000000000004</v>
      </c>
      <c r="L1171" s="193">
        <v>22.270600000000002</v>
      </c>
      <c r="M1171">
        <v>53</v>
      </c>
      <c r="N1171" s="193">
        <v>178.16480000000001</v>
      </c>
      <c r="O1171" s="269">
        <f t="shared" si="79"/>
        <v>2237.3199519999998</v>
      </c>
      <c r="P1171" s="242">
        <f t="shared" si="80"/>
        <v>2542.409036363636</v>
      </c>
      <c r="Q1171">
        <v>2064</v>
      </c>
      <c r="R1171" s="190" t="s">
        <v>3485</v>
      </c>
    </row>
    <row r="1172" spans="1:18" customFormat="1">
      <c r="A1172" s="182" t="str">
        <f t="shared" si="77"/>
        <v>CARRETASANTOS    2064</v>
      </c>
      <c r="B1172" s="190" t="s">
        <v>122</v>
      </c>
      <c r="C1172" s="197" t="str">
        <f t="shared" si="78"/>
        <v xml:space="preserve">2064SANTOS    8ME3    </v>
      </c>
      <c r="D1172" t="s">
        <v>2788</v>
      </c>
      <c r="E1172" s="190">
        <v>2064</v>
      </c>
      <c r="F1172" t="s">
        <v>3217</v>
      </c>
      <c r="G1172" s="211">
        <v>44643</v>
      </c>
      <c r="H1172" s="193">
        <v>2894.4049420000001</v>
      </c>
      <c r="J1172">
        <v>12</v>
      </c>
      <c r="K1172" s="193">
        <v>680.5200000000001</v>
      </c>
      <c r="L1172" s="193">
        <v>48.59040000000001</v>
      </c>
      <c r="M1172">
        <v>202</v>
      </c>
      <c r="N1172" s="193">
        <v>388.72320000000008</v>
      </c>
      <c r="O1172" s="269">
        <f t="shared" si="79"/>
        <v>3963.648142</v>
      </c>
      <c r="P1172" s="242">
        <f t="shared" si="80"/>
        <v>4504.1456159090912</v>
      </c>
      <c r="Q1172">
        <v>2064</v>
      </c>
      <c r="R1172" s="190" t="s">
        <v>3496</v>
      </c>
    </row>
    <row r="1173" spans="1:18" customFormat="1">
      <c r="A1173" s="182" t="str">
        <f t="shared" si="77"/>
        <v>CARRETASAO PAULO 2064</v>
      </c>
      <c r="B1173" s="190" t="s">
        <v>122</v>
      </c>
      <c r="C1173" s="197" t="str">
        <f t="shared" si="78"/>
        <v xml:space="preserve">2064SAO PAULO 8ME3    </v>
      </c>
      <c r="D1173" t="s">
        <v>2788</v>
      </c>
      <c r="E1173" s="190">
        <v>2064</v>
      </c>
      <c r="F1173" t="s">
        <v>3202</v>
      </c>
      <c r="G1173" s="211">
        <v>44643</v>
      </c>
      <c r="H1173" s="193">
        <v>1962.2240880000004</v>
      </c>
      <c r="J1173">
        <v>12</v>
      </c>
      <c r="K1173" s="193">
        <v>321</v>
      </c>
      <c r="L1173" s="193">
        <v>26.203199999999999</v>
      </c>
      <c r="M1173">
        <v>145</v>
      </c>
      <c r="N1173" s="193">
        <v>209.62559999999999</v>
      </c>
      <c r="O1173" s="269">
        <f t="shared" si="79"/>
        <v>2492.8496880000002</v>
      </c>
      <c r="P1173" s="242">
        <f t="shared" si="80"/>
        <v>2832.7837363636368</v>
      </c>
      <c r="Q1173">
        <v>2064</v>
      </c>
      <c r="R1173" s="190" t="s">
        <v>3620</v>
      </c>
    </row>
    <row r="1174" spans="1:18" customFormat="1">
      <c r="A1174" s="182" t="str">
        <f t="shared" si="77"/>
        <v>CARRETASAO SEBAST2064</v>
      </c>
      <c r="B1174" s="190" t="s">
        <v>122</v>
      </c>
      <c r="C1174" s="197" t="str">
        <f t="shared" si="78"/>
        <v xml:space="preserve">2064SAO SEBAST8ME3    </v>
      </c>
      <c r="D1174" t="s">
        <v>2788</v>
      </c>
      <c r="E1174" s="190">
        <v>2064</v>
      </c>
      <c r="F1174" t="s">
        <v>798</v>
      </c>
      <c r="G1174" s="211">
        <v>44643</v>
      </c>
      <c r="H1174" s="193">
        <v>2894.4049420000001</v>
      </c>
      <c r="J1174">
        <v>12</v>
      </c>
      <c r="K1174" s="193">
        <v>0</v>
      </c>
      <c r="L1174" s="193">
        <v>38.3508</v>
      </c>
      <c r="M1174">
        <v>249</v>
      </c>
      <c r="N1174" s="193">
        <v>306.8064</v>
      </c>
      <c r="O1174" s="269">
        <f t="shared" si="79"/>
        <v>3201.2113420000001</v>
      </c>
      <c r="P1174" s="242">
        <f t="shared" si="80"/>
        <v>3637.7401613636366</v>
      </c>
      <c r="Q1174">
        <v>2064</v>
      </c>
      <c r="R1174" s="190" t="s">
        <v>3648</v>
      </c>
    </row>
    <row r="1175" spans="1:18" customFormat="1">
      <c r="A1175" s="182" t="str">
        <f t="shared" si="77"/>
        <v>CARRETASENGES    2064</v>
      </c>
      <c r="B1175" s="190" t="s">
        <v>122</v>
      </c>
      <c r="C1175" s="197" t="str">
        <f t="shared" si="78"/>
        <v xml:space="preserve">2064SENGES    8ME3    </v>
      </c>
      <c r="D1175" t="s">
        <v>2788</v>
      </c>
      <c r="E1175" s="190">
        <v>2064</v>
      </c>
      <c r="F1175" t="s">
        <v>3366</v>
      </c>
      <c r="G1175" s="211">
        <v>44643</v>
      </c>
      <c r="H1175" s="193">
        <v>4129.20244</v>
      </c>
      <c r="J1175">
        <v>12</v>
      </c>
      <c r="K1175" s="193">
        <v>0</v>
      </c>
      <c r="L1175" s="193">
        <v>61.342199999999998</v>
      </c>
      <c r="M1175">
        <v>366</v>
      </c>
      <c r="N1175" s="193">
        <v>490.73759999999999</v>
      </c>
      <c r="O1175" s="269">
        <f t="shared" si="79"/>
        <v>4619.9400400000004</v>
      </c>
      <c r="P1175" s="242">
        <f t="shared" si="80"/>
        <v>5249.9318636363641</v>
      </c>
      <c r="Q1175">
        <v>2064</v>
      </c>
      <c r="R1175" s="190" t="s">
        <v>3634</v>
      </c>
    </row>
    <row r="1176" spans="1:18" customFormat="1">
      <c r="A1176" s="182" t="str">
        <f t="shared" si="77"/>
        <v>CARRETASOROCABA  2064</v>
      </c>
      <c r="B1176" s="190" t="s">
        <v>122</v>
      </c>
      <c r="C1176" s="197" t="str">
        <f t="shared" si="78"/>
        <v xml:space="preserve">2064SOROCABA  8ME3    </v>
      </c>
      <c r="D1176" t="s">
        <v>2788</v>
      </c>
      <c r="E1176" s="190">
        <v>2064</v>
      </c>
      <c r="F1176" t="s">
        <v>3203</v>
      </c>
      <c r="G1176" s="211">
        <v>44643</v>
      </c>
      <c r="H1176" s="193">
        <v>1548.7651519999999</v>
      </c>
      <c r="J1176">
        <v>12</v>
      </c>
      <c r="K1176" s="193">
        <v>666.90959999999995</v>
      </c>
      <c r="L1176" s="193">
        <v>16.1968</v>
      </c>
      <c r="M1176">
        <v>97</v>
      </c>
      <c r="N1176" s="193">
        <v>129.5744</v>
      </c>
      <c r="O1176" s="269">
        <f t="shared" si="79"/>
        <v>2345.2491519999999</v>
      </c>
      <c r="P1176" s="242">
        <f t="shared" si="80"/>
        <v>2665.0558545454542</v>
      </c>
      <c r="Q1176">
        <v>2064</v>
      </c>
      <c r="R1176" s="190" t="s">
        <v>3486</v>
      </c>
    </row>
    <row r="1177" spans="1:18" customFormat="1">
      <c r="A1177" s="182" t="str">
        <f t="shared" si="77"/>
        <v>CARRETASTO ANDRE 2064</v>
      </c>
      <c r="B1177" s="190" t="s">
        <v>122</v>
      </c>
      <c r="C1177" s="197" t="str">
        <f t="shared" si="78"/>
        <v xml:space="preserve">2064STO ANDRE 8ME3    </v>
      </c>
      <c r="D1177" t="s">
        <v>2788</v>
      </c>
      <c r="E1177" s="190">
        <v>2064</v>
      </c>
      <c r="F1177" t="s">
        <v>3218</v>
      </c>
      <c r="G1177" s="211">
        <v>44643</v>
      </c>
      <c r="H1177" s="193">
        <v>1962.2240880000004</v>
      </c>
      <c r="J1177">
        <v>12</v>
      </c>
      <c r="K1177" s="193">
        <v>321</v>
      </c>
      <c r="L1177" s="193">
        <v>26.203199999999999</v>
      </c>
      <c r="M1177">
        <v>135</v>
      </c>
      <c r="N1177" s="193">
        <v>209.62559999999999</v>
      </c>
      <c r="O1177" s="269">
        <f t="shared" si="79"/>
        <v>2492.8496880000002</v>
      </c>
      <c r="P1177" s="242">
        <f t="shared" si="80"/>
        <v>2832.7837363636368</v>
      </c>
      <c r="Q1177">
        <v>2064</v>
      </c>
      <c r="R1177" s="190" t="s">
        <v>3524</v>
      </c>
    </row>
    <row r="1178" spans="1:18" customFormat="1">
      <c r="A1178" s="182" t="str">
        <f t="shared" si="77"/>
        <v>CARRETASUMARE    2064</v>
      </c>
      <c r="B1178" s="190" t="s">
        <v>122</v>
      </c>
      <c r="C1178" s="197" t="str">
        <f t="shared" si="78"/>
        <v xml:space="preserve">2064SUMARE    8ME3    </v>
      </c>
      <c r="D1178" t="s">
        <v>2788</v>
      </c>
      <c r="E1178" s="190">
        <v>2064</v>
      </c>
      <c r="F1178" t="s">
        <v>3204</v>
      </c>
      <c r="G1178" s="211">
        <v>44643</v>
      </c>
      <c r="H1178" s="193">
        <v>1548.7651519999999</v>
      </c>
      <c r="J1178">
        <v>12</v>
      </c>
      <c r="K1178" s="193">
        <v>520.59780000000001</v>
      </c>
      <c r="L1178" s="193">
        <v>10.833200000000001</v>
      </c>
      <c r="M1178">
        <v>53</v>
      </c>
      <c r="N1178" s="193">
        <v>86.665600000000012</v>
      </c>
      <c r="O1178" s="269">
        <f t="shared" si="79"/>
        <v>2156.0285519999998</v>
      </c>
      <c r="P1178" s="242">
        <f t="shared" si="80"/>
        <v>2450.0324454545453</v>
      </c>
      <c r="Q1178">
        <v>2064</v>
      </c>
      <c r="R1178" s="190" t="s">
        <v>3487</v>
      </c>
    </row>
    <row r="1179" spans="1:18" customFormat="1">
      <c r="A1179" s="182" t="str">
        <f t="shared" si="77"/>
        <v>CARRETASUZANO    2064</v>
      </c>
      <c r="B1179" s="190" t="s">
        <v>122</v>
      </c>
      <c r="C1179" s="197" t="str">
        <f t="shared" si="78"/>
        <v xml:space="preserve">2064SUZANO    8ME3    </v>
      </c>
      <c r="D1179" t="s">
        <v>2788</v>
      </c>
      <c r="E1179" s="190">
        <v>2064</v>
      </c>
      <c r="F1179" t="s">
        <v>3213</v>
      </c>
      <c r="G1179" s="211">
        <v>44643</v>
      </c>
      <c r="H1179" s="193">
        <v>2359.7787839999996</v>
      </c>
      <c r="J1179">
        <v>12</v>
      </c>
      <c r="K1179" s="193">
        <v>427.03700000000003</v>
      </c>
      <c r="L1179" s="193">
        <v>26.203199999999999</v>
      </c>
      <c r="M1179">
        <v>165</v>
      </c>
      <c r="N1179" s="193">
        <v>209.62559999999999</v>
      </c>
      <c r="O1179" s="269">
        <f t="shared" si="79"/>
        <v>2996.4413839999997</v>
      </c>
      <c r="P1179" s="242">
        <f t="shared" si="80"/>
        <v>3405.0470272727271</v>
      </c>
      <c r="Q1179">
        <v>2064</v>
      </c>
      <c r="R1179" s="190" t="s">
        <v>117</v>
      </c>
    </row>
    <row r="1180" spans="1:18" customFormat="1">
      <c r="A1180" s="182" t="str">
        <f t="shared" si="77"/>
        <v>CARRETAT.DA SERRA2064</v>
      </c>
      <c r="B1180" s="190" t="s">
        <v>122</v>
      </c>
      <c r="C1180" s="197" t="str">
        <f t="shared" si="78"/>
        <v xml:space="preserve">2064T.DA SERRA8ME3    </v>
      </c>
      <c r="D1180" t="s">
        <v>2788</v>
      </c>
      <c r="E1180" s="190">
        <v>2064</v>
      </c>
      <c r="F1180" t="s">
        <v>263</v>
      </c>
      <c r="G1180" s="211">
        <v>44643</v>
      </c>
      <c r="H1180" s="193">
        <v>1548.7651519999999</v>
      </c>
      <c r="J1180">
        <v>12</v>
      </c>
      <c r="K1180" s="193">
        <v>410.7516</v>
      </c>
      <c r="L1180" s="193">
        <v>13.334800000000001</v>
      </c>
      <c r="M1180">
        <v>83</v>
      </c>
      <c r="N1180" s="193">
        <v>106.67840000000001</v>
      </c>
      <c r="O1180" s="269">
        <f t="shared" si="79"/>
        <v>2066.1951520000002</v>
      </c>
      <c r="P1180" s="242">
        <f t="shared" si="80"/>
        <v>2347.9490363636364</v>
      </c>
      <c r="Q1180">
        <v>2064</v>
      </c>
      <c r="R1180" s="190" t="s">
        <v>3525</v>
      </c>
    </row>
    <row r="1181" spans="1:18" customFormat="1">
      <c r="A1181" s="182" t="str">
        <f t="shared" si="77"/>
        <v>CARRETATAUBATE   2064</v>
      </c>
      <c r="B1181" s="190" t="s">
        <v>122</v>
      </c>
      <c r="C1181" s="197" t="str">
        <f t="shared" si="78"/>
        <v xml:space="preserve">2064TAUBATE   8ME3    </v>
      </c>
      <c r="D1181" t="s">
        <v>2788</v>
      </c>
      <c r="E1181" s="190">
        <v>2064</v>
      </c>
      <c r="F1181" t="s">
        <v>3206</v>
      </c>
      <c r="G1181" s="211">
        <v>44643</v>
      </c>
      <c r="H1181" s="193">
        <v>2359.7787839999996</v>
      </c>
      <c r="J1181">
        <v>12</v>
      </c>
      <c r="K1181" s="193">
        <v>712.32040000000006</v>
      </c>
      <c r="L1181" s="193">
        <v>29.181800000000003</v>
      </c>
      <c r="M1181">
        <v>186</v>
      </c>
      <c r="N1181" s="193">
        <v>233.45440000000002</v>
      </c>
      <c r="O1181" s="269">
        <f t="shared" si="79"/>
        <v>3305.5535839999998</v>
      </c>
      <c r="P1181" s="242">
        <f t="shared" si="80"/>
        <v>3756.3108909090906</v>
      </c>
      <c r="Q1181">
        <v>2064</v>
      </c>
      <c r="R1181" s="190" t="s">
        <v>3474</v>
      </c>
    </row>
    <row r="1182" spans="1:18" customFormat="1">
      <c r="A1182" s="182" t="str">
        <f t="shared" si="77"/>
        <v>CARRETATIETE     2064</v>
      </c>
      <c r="B1182" s="190" t="s">
        <v>122</v>
      </c>
      <c r="C1182" s="197" t="str">
        <f t="shared" si="78"/>
        <v xml:space="preserve">2064TIETE     8ME3    </v>
      </c>
      <c r="D1182" t="s">
        <v>2788</v>
      </c>
      <c r="E1182" s="190">
        <v>2064</v>
      </c>
      <c r="F1182" t="s">
        <v>3349</v>
      </c>
      <c r="G1182" s="211">
        <v>44643</v>
      </c>
      <c r="H1182" s="193">
        <v>1962.2240880000004</v>
      </c>
      <c r="J1182">
        <v>12</v>
      </c>
      <c r="K1182" s="193">
        <v>690.7278</v>
      </c>
      <c r="L1182" s="193">
        <v>24.888800000000003</v>
      </c>
      <c r="M1182">
        <v>112</v>
      </c>
      <c r="N1182" s="193">
        <v>199.11040000000003</v>
      </c>
      <c r="O1182" s="269">
        <f t="shared" si="79"/>
        <v>2852.0622880000005</v>
      </c>
      <c r="P1182" s="242">
        <f t="shared" si="80"/>
        <v>3240.9798727272732</v>
      </c>
      <c r="Q1182">
        <v>2064</v>
      </c>
      <c r="R1182" s="190" t="s">
        <v>3599</v>
      </c>
    </row>
    <row r="1183" spans="1:18" customFormat="1">
      <c r="A1183" s="182" t="str">
        <f t="shared" si="77"/>
        <v>CARRETATREMEMBE  2064</v>
      </c>
      <c r="B1183" s="190" t="s">
        <v>122</v>
      </c>
      <c r="C1183" s="197" t="str">
        <f t="shared" si="78"/>
        <v xml:space="preserve">2064TREMEMBE  8ME3    </v>
      </c>
      <c r="D1183" t="s">
        <v>2788</v>
      </c>
      <c r="E1183" s="190">
        <v>2064</v>
      </c>
      <c r="F1183" t="s">
        <v>3207</v>
      </c>
      <c r="G1183" s="211">
        <v>44643</v>
      </c>
      <c r="H1183" s="193">
        <v>2894.4049420000001</v>
      </c>
      <c r="J1183">
        <v>12</v>
      </c>
      <c r="K1183" s="193">
        <v>321</v>
      </c>
      <c r="L1183" s="193">
        <v>29.181800000000003</v>
      </c>
      <c r="M1183">
        <v>205</v>
      </c>
      <c r="N1183" s="193">
        <v>233.45440000000002</v>
      </c>
      <c r="O1183" s="269">
        <f t="shared" si="79"/>
        <v>3448.8593420000002</v>
      </c>
      <c r="P1183" s="242">
        <f t="shared" si="80"/>
        <v>3919.1583431818185</v>
      </c>
      <c r="Q1183">
        <v>2064</v>
      </c>
      <c r="R1183" s="190" t="s">
        <v>3488</v>
      </c>
    </row>
    <row r="1184" spans="1:18" customFormat="1">
      <c r="A1184" s="182" t="str">
        <f t="shared" si="77"/>
        <v>CARRETAUCHOA2064</v>
      </c>
      <c r="B1184" s="190" t="s">
        <v>122</v>
      </c>
      <c r="C1184" s="197" t="str">
        <f t="shared" si="78"/>
        <v xml:space="preserve">2064UCHOA8ME3    </v>
      </c>
      <c r="D1184" t="s">
        <v>2788</v>
      </c>
      <c r="E1184" s="190">
        <v>2064</v>
      </c>
      <c r="F1184" t="s">
        <v>46</v>
      </c>
      <c r="G1184" s="211">
        <v>44643</v>
      </c>
      <c r="H1184" s="193">
        <v>4129.20244</v>
      </c>
      <c r="J1184">
        <v>12</v>
      </c>
      <c r="K1184" s="193">
        <v>0</v>
      </c>
      <c r="L1184" s="193">
        <v>93.142200000000003</v>
      </c>
      <c r="M1184">
        <v>351</v>
      </c>
      <c r="N1184" s="193">
        <v>745.13760000000002</v>
      </c>
      <c r="O1184" s="269">
        <f t="shared" si="79"/>
        <v>4874.34004</v>
      </c>
      <c r="P1184" s="242">
        <f t="shared" si="80"/>
        <v>5539.0227727272731</v>
      </c>
      <c r="Q1184">
        <v>2064</v>
      </c>
      <c r="R1184" s="190" t="s">
        <v>3600</v>
      </c>
    </row>
    <row r="1185" spans="1:18" customFormat="1">
      <c r="A1185" s="182" t="str">
        <f t="shared" si="77"/>
        <v>CARRETAVACARIA2064</v>
      </c>
      <c r="B1185" s="190" t="s">
        <v>122</v>
      </c>
      <c r="C1185" s="197" t="str">
        <f t="shared" si="78"/>
        <v xml:space="preserve">2064VACARIA8ME3    </v>
      </c>
      <c r="D1185" t="s">
        <v>2788</v>
      </c>
      <c r="E1185" s="190">
        <v>2064</v>
      </c>
      <c r="F1185" t="s">
        <v>3371</v>
      </c>
      <c r="G1185" s="211">
        <v>44643</v>
      </c>
      <c r="H1185" s="193">
        <v>9181.8793000000005</v>
      </c>
      <c r="J1185">
        <v>12</v>
      </c>
      <c r="K1185" s="193"/>
      <c r="L1185" s="193">
        <v>64.400000000000006</v>
      </c>
      <c r="M1185">
        <v>960</v>
      </c>
      <c r="N1185" s="193">
        <v>515.20000000000005</v>
      </c>
      <c r="O1185" s="269">
        <f t="shared" si="79"/>
        <v>9697.0793000000012</v>
      </c>
      <c r="P1185" s="242">
        <f t="shared" si="80"/>
        <v>11019.408295454547</v>
      </c>
      <c r="Q1185">
        <v>2064</v>
      </c>
      <c r="R1185" s="190" t="s">
        <v>3635</v>
      </c>
    </row>
    <row r="1186" spans="1:18" customFormat="1">
      <c r="A1186" s="182" t="str">
        <f t="shared" si="77"/>
        <v>CARRETAV.PAULISTA2064</v>
      </c>
      <c r="B1186" s="190" t="s">
        <v>122</v>
      </c>
      <c r="C1186" s="197" t="str">
        <f t="shared" si="78"/>
        <v xml:space="preserve">2064V.PAULISTA8ME3    </v>
      </c>
      <c r="D1186" t="s">
        <v>2788</v>
      </c>
      <c r="E1186" s="190">
        <v>2064</v>
      </c>
      <c r="F1186" t="s">
        <v>805</v>
      </c>
      <c r="G1186" s="211">
        <v>44643</v>
      </c>
      <c r="H1186" s="193">
        <v>1181.1078620000001</v>
      </c>
      <c r="J1186">
        <v>12</v>
      </c>
      <c r="K1186" s="193">
        <v>0</v>
      </c>
      <c r="L1186" s="193">
        <v>0</v>
      </c>
      <c r="M1186">
        <v>22</v>
      </c>
      <c r="N1186" s="193">
        <v>0</v>
      </c>
      <c r="O1186" s="269">
        <f t="shared" si="79"/>
        <v>1181.1078620000001</v>
      </c>
      <c r="P1186" s="242">
        <f t="shared" si="80"/>
        <v>1342.1680250000002</v>
      </c>
      <c r="Q1186">
        <v>2064</v>
      </c>
      <c r="R1186" s="190" t="s">
        <v>3545</v>
      </c>
    </row>
    <row r="1187" spans="1:18" customFormat="1">
      <c r="A1187" s="182" t="str">
        <f t="shared" si="77"/>
        <v>CARRETAVALINHOS  2064</v>
      </c>
      <c r="B1187" s="190" t="s">
        <v>122</v>
      </c>
      <c r="C1187" s="197" t="str">
        <f t="shared" si="78"/>
        <v xml:space="preserve">2064VALINHOS  8ME3    </v>
      </c>
      <c r="D1187" t="s">
        <v>2788</v>
      </c>
      <c r="E1187" s="190">
        <v>2064</v>
      </c>
      <c r="F1187" t="s">
        <v>2794</v>
      </c>
      <c r="G1187" s="211">
        <v>44643</v>
      </c>
      <c r="H1187" s="193">
        <v>1181.1078620000001</v>
      </c>
      <c r="J1187">
        <v>12</v>
      </c>
      <c r="K1187" s="193">
        <v>421.92240000000004</v>
      </c>
      <c r="L1187" s="193">
        <v>10.833200000000001</v>
      </c>
      <c r="M1187">
        <v>24</v>
      </c>
      <c r="N1187" s="193">
        <v>86.665600000000012</v>
      </c>
      <c r="O1187" s="269">
        <f t="shared" si="79"/>
        <v>1689.695862</v>
      </c>
      <c r="P1187" s="242">
        <f t="shared" si="80"/>
        <v>1920.1089340909091</v>
      </c>
      <c r="Q1187">
        <v>2064</v>
      </c>
      <c r="R1187" s="190" t="s">
        <v>3479</v>
      </c>
    </row>
    <row r="1188" spans="1:18" customFormat="1">
      <c r="A1188" s="182" t="str">
        <f t="shared" si="77"/>
        <v>CARRETAVESPASIANO2064</v>
      </c>
      <c r="B1188" s="190" t="s">
        <v>122</v>
      </c>
      <c r="C1188" s="197" t="str">
        <f t="shared" si="78"/>
        <v xml:space="preserve">2064VESPASIANO8ME3    </v>
      </c>
      <c r="D1188" t="s">
        <v>2788</v>
      </c>
      <c r="E1188" s="190">
        <v>2064</v>
      </c>
      <c r="F1188" t="s">
        <v>273</v>
      </c>
      <c r="G1188" s="211">
        <v>44643</v>
      </c>
      <c r="H1188" s="193">
        <v>5943.4914439999993</v>
      </c>
      <c r="J1188">
        <v>12</v>
      </c>
      <c r="K1188" s="193">
        <v>0</v>
      </c>
      <c r="L1188" s="193">
        <v>30.008600000000001</v>
      </c>
      <c r="M1188">
        <v>593</v>
      </c>
      <c r="N1188" s="193">
        <v>240.06880000000001</v>
      </c>
      <c r="O1188" s="269">
        <f t="shared" si="79"/>
        <v>6183.5602439999993</v>
      </c>
      <c r="P1188" s="242">
        <f t="shared" si="80"/>
        <v>7026.7730045454537</v>
      </c>
      <c r="Q1188">
        <v>2064</v>
      </c>
      <c r="R1188" s="190" t="s">
        <v>3480</v>
      </c>
    </row>
    <row r="1189" spans="1:18" customFormat="1">
      <c r="A1189" s="182" t="str">
        <f t="shared" si="77"/>
        <v>CARRETAVINHEDO   2064</v>
      </c>
      <c r="B1189" s="190" t="s">
        <v>122</v>
      </c>
      <c r="C1189" s="197" t="str">
        <f t="shared" si="78"/>
        <v xml:space="preserve">2064VINHEDO   8ME3    </v>
      </c>
      <c r="D1189" t="s">
        <v>2788</v>
      </c>
      <c r="E1189" s="190">
        <v>2064</v>
      </c>
      <c r="F1189" t="s">
        <v>3209</v>
      </c>
      <c r="G1189" s="211">
        <v>44643</v>
      </c>
      <c r="H1189" s="193">
        <v>1181.1078620000001</v>
      </c>
      <c r="J1189">
        <v>12</v>
      </c>
      <c r="K1189" s="193">
        <v>377.68860000000006</v>
      </c>
      <c r="L1189" s="193">
        <v>0</v>
      </c>
      <c r="M1189">
        <v>11</v>
      </c>
      <c r="N1189" s="193">
        <v>0</v>
      </c>
      <c r="O1189" s="269">
        <f t="shared" si="79"/>
        <v>1558.7964620000002</v>
      </c>
      <c r="P1189" s="242">
        <f t="shared" si="80"/>
        <v>1771.3596159090912</v>
      </c>
      <c r="Q1189">
        <v>2064</v>
      </c>
      <c r="R1189" s="190" t="s">
        <v>3546</v>
      </c>
    </row>
    <row r="1190" spans="1:18" customFormat="1">
      <c r="A1190" s="182" t="str">
        <f t="shared" si="77"/>
        <v>CARRETACONCHAL   2064</v>
      </c>
      <c r="B1190" s="190" t="s">
        <v>122</v>
      </c>
      <c r="C1190" s="197" t="str">
        <f t="shared" si="78"/>
        <v xml:space="preserve">2064CONCHAL   8ME4    </v>
      </c>
      <c r="D1190" t="s">
        <v>2789</v>
      </c>
      <c r="E1190" s="190">
        <v>2064</v>
      </c>
      <c r="F1190" t="s">
        <v>3361</v>
      </c>
      <c r="G1190" s="211">
        <v>44643</v>
      </c>
      <c r="H1190" s="193">
        <v>2129.0133920000003</v>
      </c>
      <c r="J1190">
        <v>12</v>
      </c>
      <c r="K1190" s="193">
        <v>0</v>
      </c>
      <c r="L1190" s="193">
        <v>26.64</v>
      </c>
      <c r="M1190">
        <v>105</v>
      </c>
      <c r="N1190" s="193">
        <v>213.12</v>
      </c>
      <c r="O1190" s="269">
        <f t="shared" si="79"/>
        <v>2342.1333920000002</v>
      </c>
      <c r="P1190" s="242">
        <f t="shared" si="80"/>
        <v>2661.5152181818185</v>
      </c>
      <c r="Q1190">
        <v>2064</v>
      </c>
      <c r="R1190" s="190" t="s">
        <v>3603</v>
      </c>
    </row>
    <row r="1191" spans="1:18" customFormat="1">
      <c r="G1191" s="211"/>
      <c r="H1191" s="193"/>
      <c r="K1191" s="193"/>
      <c r="L1191" s="193"/>
      <c r="N1191" s="193"/>
      <c r="O1191" s="193"/>
      <c r="P1191" s="193"/>
    </row>
    <row r="1192" spans="1:18" customFormat="1">
      <c r="G1192" s="211"/>
      <c r="H1192" s="193"/>
      <c r="K1192" s="193"/>
      <c r="L1192" s="193"/>
      <c r="N1192" s="193"/>
      <c r="O1192" s="193"/>
      <c r="P1192" s="193"/>
    </row>
    <row r="1193" spans="1:18" customFormat="1">
      <c r="G1193" s="211"/>
      <c r="H1193" s="193"/>
      <c r="K1193" s="193"/>
      <c r="L1193" s="193"/>
      <c r="N1193" s="193"/>
      <c r="O1193" s="193"/>
      <c r="P1193" s="193"/>
    </row>
    <row r="1194" spans="1:18" customFormat="1">
      <c r="G1194" s="211"/>
      <c r="H1194" s="193"/>
      <c r="K1194" s="193"/>
      <c r="L1194" s="193"/>
      <c r="N1194" s="193"/>
      <c r="O1194" s="193"/>
      <c r="P1194" s="193"/>
    </row>
    <row r="1195" spans="1:18" customFormat="1">
      <c r="G1195" s="211"/>
      <c r="H1195" s="193"/>
      <c r="K1195" s="193"/>
      <c r="L1195" s="193"/>
      <c r="N1195" s="193"/>
      <c r="O1195" s="193"/>
      <c r="P1195" s="193"/>
    </row>
    <row r="1196" spans="1:18" customFormat="1">
      <c r="G1196" s="211"/>
      <c r="H1196" s="193"/>
      <c r="K1196" s="193"/>
      <c r="L1196" s="193"/>
      <c r="N1196" s="193"/>
      <c r="O1196" s="193"/>
      <c r="P1196" s="193"/>
    </row>
    <row r="1197" spans="1:18" customFormat="1">
      <c r="G1197" s="211"/>
      <c r="H1197" s="193"/>
      <c r="K1197" s="193"/>
      <c r="L1197" s="193"/>
      <c r="N1197" s="193"/>
      <c r="O1197" s="193"/>
      <c r="P1197" s="193"/>
    </row>
    <row r="1198" spans="1:18" customFormat="1">
      <c r="G1198" s="211"/>
      <c r="H1198" s="193"/>
      <c r="K1198" s="193"/>
      <c r="L1198" s="193"/>
      <c r="N1198" s="193"/>
      <c r="O1198" s="193"/>
      <c r="P1198" s="193"/>
    </row>
    <row r="1199" spans="1:18" customFormat="1">
      <c r="G1199" s="211"/>
      <c r="H1199" s="193"/>
      <c r="K1199" s="193"/>
      <c r="L1199" s="193"/>
      <c r="N1199" s="193"/>
      <c r="O1199" s="193"/>
      <c r="P1199" s="193"/>
    </row>
    <row r="1200" spans="1:18" customFormat="1">
      <c r="G1200" s="211"/>
      <c r="H1200" s="193"/>
      <c r="K1200" s="193"/>
      <c r="L1200" s="193"/>
      <c r="N1200" s="193"/>
      <c r="O1200" s="193"/>
      <c r="P1200" s="193"/>
    </row>
    <row r="1201" spans="7:16" customFormat="1">
      <c r="G1201" s="211"/>
      <c r="H1201" s="193"/>
      <c r="K1201" s="193"/>
      <c r="L1201" s="193"/>
      <c r="N1201" s="193"/>
      <c r="O1201" s="193"/>
      <c r="P1201" s="193"/>
    </row>
    <row r="1202" spans="7:16" customFormat="1">
      <c r="G1202" s="211"/>
      <c r="H1202" s="193"/>
      <c r="K1202" s="193"/>
      <c r="L1202" s="193"/>
      <c r="N1202" s="193"/>
      <c r="O1202" s="193"/>
      <c r="P1202" s="193"/>
    </row>
    <row r="1203" spans="7:16" customFormat="1">
      <c r="G1203" s="211"/>
      <c r="H1203" s="193"/>
      <c r="K1203" s="193"/>
      <c r="L1203" s="193"/>
      <c r="N1203" s="193"/>
      <c r="O1203" s="193"/>
      <c r="P1203" s="193"/>
    </row>
    <row r="1204" spans="7:16" customFormat="1">
      <c r="G1204" s="211"/>
      <c r="H1204" s="193"/>
      <c r="K1204" s="193"/>
      <c r="L1204" s="193"/>
      <c r="N1204" s="193"/>
      <c r="O1204" s="193"/>
      <c r="P1204" s="193"/>
    </row>
    <row r="1205" spans="7:16" customFormat="1">
      <c r="G1205" s="211"/>
      <c r="H1205" s="193"/>
      <c r="K1205" s="193"/>
      <c r="L1205" s="193"/>
      <c r="N1205" s="193"/>
      <c r="O1205" s="193"/>
      <c r="P1205" s="193"/>
    </row>
    <row r="1206" spans="7:16" customFormat="1">
      <c r="G1206" s="211"/>
      <c r="H1206" s="193"/>
      <c r="K1206" s="193"/>
      <c r="L1206" s="193"/>
      <c r="N1206" s="193"/>
      <c r="O1206" s="193"/>
      <c r="P1206" s="193"/>
    </row>
    <row r="1207" spans="7:16" customFormat="1">
      <c r="G1207" s="211"/>
      <c r="H1207" s="193"/>
      <c r="K1207" s="193"/>
      <c r="L1207" s="193"/>
      <c r="N1207" s="193"/>
      <c r="O1207" s="193"/>
      <c r="P1207" s="193"/>
    </row>
    <row r="1208" spans="7:16" customFormat="1">
      <c r="G1208" s="211"/>
      <c r="H1208" s="193"/>
      <c r="K1208" s="193"/>
      <c r="L1208" s="193"/>
      <c r="N1208" s="193"/>
      <c r="O1208" s="193"/>
      <c r="P1208" s="193"/>
    </row>
    <row r="1209" spans="7:16" customFormat="1">
      <c r="G1209" s="211"/>
      <c r="H1209" s="193"/>
      <c r="K1209" s="193"/>
      <c r="L1209" s="193"/>
      <c r="N1209" s="193"/>
      <c r="O1209" s="193"/>
      <c r="P1209" s="193"/>
    </row>
    <row r="1210" spans="7:16" customFormat="1">
      <c r="G1210" s="211"/>
      <c r="H1210" s="193"/>
      <c r="K1210" s="193"/>
      <c r="L1210" s="193"/>
      <c r="N1210" s="193"/>
      <c r="O1210" s="193"/>
      <c r="P1210" s="193"/>
    </row>
    <row r="1211" spans="7:16" customFormat="1">
      <c r="G1211" s="211"/>
      <c r="H1211" s="193"/>
      <c r="K1211" s="193"/>
      <c r="L1211" s="193"/>
      <c r="N1211" s="193"/>
      <c r="O1211" s="193"/>
      <c r="P1211" s="193"/>
    </row>
    <row r="1212" spans="7:16" customFormat="1">
      <c r="G1212" s="211"/>
      <c r="H1212" s="193"/>
      <c r="K1212" s="193"/>
      <c r="L1212" s="193"/>
      <c r="N1212" s="193"/>
      <c r="O1212" s="193"/>
      <c r="P1212" s="193"/>
    </row>
    <row r="1213" spans="7:16" customFormat="1">
      <c r="G1213" s="211"/>
      <c r="H1213" s="193"/>
      <c r="K1213" s="193"/>
      <c r="L1213" s="193"/>
      <c r="N1213" s="193"/>
      <c r="O1213" s="193"/>
      <c r="P1213" s="193"/>
    </row>
    <row r="1214" spans="7:16" customFormat="1">
      <c r="G1214" s="211"/>
      <c r="H1214" s="193"/>
      <c r="K1214" s="193"/>
      <c r="L1214" s="193"/>
      <c r="N1214" s="193"/>
      <c r="O1214" s="193"/>
      <c r="P1214" s="193"/>
    </row>
    <row r="1215" spans="7:16" customFormat="1">
      <c r="G1215" s="211"/>
      <c r="H1215" s="193"/>
      <c r="K1215" s="193"/>
      <c r="L1215" s="193"/>
      <c r="N1215" s="193"/>
      <c r="O1215" s="193"/>
      <c r="P1215" s="193"/>
    </row>
    <row r="1216" spans="7:16" customFormat="1">
      <c r="G1216" s="211"/>
      <c r="H1216" s="193"/>
      <c r="K1216" s="193"/>
      <c r="L1216" s="193"/>
      <c r="N1216" s="193"/>
      <c r="O1216" s="193"/>
      <c r="P1216" s="193"/>
    </row>
    <row r="1217" spans="7:16" customFormat="1">
      <c r="G1217" s="211"/>
      <c r="H1217" s="193"/>
      <c r="K1217" s="193"/>
      <c r="L1217" s="193"/>
      <c r="N1217" s="193"/>
      <c r="O1217" s="193"/>
      <c r="P1217" s="193"/>
    </row>
    <row r="1218" spans="7:16" customFormat="1">
      <c r="G1218" s="211"/>
      <c r="H1218" s="193"/>
      <c r="K1218" s="193"/>
      <c r="L1218" s="193"/>
      <c r="N1218" s="193"/>
      <c r="O1218" s="193"/>
      <c r="P1218" s="193"/>
    </row>
    <row r="1219" spans="7:16" customFormat="1">
      <c r="G1219" s="211"/>
      <c r="H1219" s="193"/>
      <c r="K1219" s="193"/>
      <c r="L1219" s="193"/>
      <c r="N1219" s="193"/>
      <c r="O1219" s="193"/>
      <c r="P1219" s="193"/>
    </row>
    <row r="1220" spans="7:16" customFormat="1">
      <c r="G1220" s="211"/>
      <c r="H1220" s="193"/>
      <c r="K1220" s="193"/>
      <c r="L1220" s="193"/>
      <c r="N1220" s="193"/>
      <c r="O1220" s="193"/>
      <c r="P1220" s="193"/>
    </row>
    <row r="1221" spans="7:16" customFormat="1">
      <c r="G1221" s="211"/>
      <c r="H1221" s="193"/>
      <c r="K1221" s="193"/>
      <c r="L1221" s="193"/>
      <c r="N1221" s="193"/>
      <c r="O1221" s="193"/>
      <c r="P1221" s="193"/>
    </row>
    <row r="1222" spans="7:16" customFormat="1">
      <c r="G1222" s="211"/>
      <c r="H1222" s="193"/>
      <c r="K1222" s="193"/>
      <c r="L1222" s="193"/>
      <c r="N1222" s="193"/>
      <c r="O1222" s="193"/>
      <c r="P1222" s="193"/>
    </row>
    <row r="1223" spans="7:16" customFormat="1">
      <c r="G1223" s="211"/>
      <c r="H1223" s="193"/>
      <c r="K1223" s="193"/>
      <c r="L1223" s="193"/>
      <c r="N1223" s="193"/>
      <c r="O1223" s="193"/>
      <c r="P1223" s="193"/>
    </row>
    <row r="1224" spans="7:16" customFormat="1">
      <c r="G1224" s="211"/>
      <c r="H1224" s="193"/>
      <c r="K1224" s="193"/>
      <c r="L1224" s="193"/>
      <c r="N1224" s="193"/>
      <c r="O1224" s="193"/>
      <c r="P1224" s="193"/>
    </row>
    <row r="1225" spans="7:16" customFormat="1">
      <c r="G1225" s="211"/>
      <c r="H1225" s="193"/>
      <c r="K1225" s="193"/>
      <c r="L1225" s="193"/>
      <c r="N1225" s="193"/>
      <c r="O1225" s="193"/>
      <c r="P1225" s="193"/>
    </row>
    <row r="1226" spans="7:16" customFormat="1">
      <c r="G1226" s="211"/>
      <c r="H1226" s="193"/>
      <c r="K1226" s="193"/>
      <c r="L1226" s="193"/>
      <c r="N1226" s="193"/>
      <c r="O1226" s="193"/>
      <c r="P1226" s="193"/>
    </row>
    <row r="1227" spans="7:16" customFormat="1">
      <c r="G1227" s="211"/>
      <c r="H1227" s="193"/>
      <c r="K1227" s="193"/>
      <c r="L1227" s="193"/>
      <c r="N1227" s="193"/>
      <c r="O1227" s="193"/>
      <c r="P1227" s="193"/>
    </row>
    <row r="1228" spans="7:16" customFormat="1">
      <c r="G1228" s="211"/>
      <c r="H1228" s="193"/>
      <c r="K1228" s="193"/>
      <c r="L1228" s="193"/>
      <c r="N1228" s="193"/>
      <c r="O1228" s="193"/>
      <c r="P1228" s="193"/>
    </row>
    <row r="1229" spans="7:16" customFormat="1">
      <c r="G1229" s="211"/>
      <c r="H1229" s="193"/>
      <c r="K1229" s="193"/>
      <c r="L1229" s="193"/>
      <c r="N1229" s="193"/>
      <c r="O1229" s="193"/>
      <c r="P1229" s="193"/>
    </row>
    <row r="1230" spans="7:16" customFormat="1">
      <c r="G1230" s="211"/>
      <c r="H1230" s="193"/>
      <c r="K1230" s="193"/>
      <c r="L1230" s="193"/>
      <c r="N1230" s="193"/>
      <c r="O1230" s="193"/>
      <c r="P1230" s="193"/>
    </row>
    <row r="1231" spans="7:16" customFormat="1">
      <c r="G1231" s="211"/>
      <c r="H1231" s="193"/>
      <c r="K1231" s="193"/>
      <c r="L1231" s="193"/>
      <c r="N1231" s="193"/>
      <c r="O1231" s="193"/>
      <c r="P1231" s="193"/>
    </row>
    <row r="1232" spans="7:16" customFormat="1">
      <c r="G1232" s="211"/>
      <c r="H1232" s="193"/>
      <c r="K1232" s="193"/>
      <c r="L1232" s="193"/>
      <c r="N1232" s="193"/>
      <c r="O1232" s="193"/>
      <c r="P1232" s="193"/>
    </row>
    <row r="1233" spans="7:16" customFormat="1">
      <c r="G1233" s="211"/>
      <c r="H1233" s="193"/>
      <c r="K1233" s="193"/>
      <c r="L1233" s="193"/>
      <c r="N1233" s="193"/>
      <c r="O1233" s="193"/>
      <c r="P1233" s="193"/>
    </row>
    <row r="1234" spans="7:16" customFormat="1">
      <c r="G1234" s="211"/>
      <c r="H1234" s="193"/>
      <c r="K1234" s="193"/>
      <c r="L1234" s="193"/>
      <c r="N1234" s="193"/>
      <c r="O1234" s="193"/>
      <c r="P1234" s="193"/>
    </row>
    <row r="1235" spans="7:16" customFormat="1">
      <c r="G1235" s="211"/>
      <c r="H1235" s="193"/>
      <c r="K1235" s="193"/>
      <c r="L1235" s="193"/>
      <c r="N1235" s="193"/>
      <c r="O1235" s="193"/>
      <c r="P1235" s="193"/>
    </row>
    <row r="1236" spans="7:16" customFormat="1">
      <c r="G1236" s="211"/>
      <c r="H1236" s="193"/>
      <c r="K1236" s="193"/>
      <c r="L1236" s="193"/>
      <c r="N1236" s="193"/>
      <c r="O1236" s="193"/>
      <c r="P1236" s="193"/>
    </row>
    <row r="1237" spans="7:16" customFormat="1">
      <c r="G1237" s="211"/>
      <c r="H1237" s="193"/>
      <c r="K1237" s="193"/>
      <c r="L1237" s="193"/>
      <c r="N1237" s="193"/>
      <c r="O1237" s="193"/>
      <c r="P1237" s="193"/>
    </row>
    <row r="1238" spans="7:16" customFormat="1">
      <c r="G1238" s="211"/>
      <c r="H1238" s="193"/>
      <c r="K1238" s="193"/>
      <c r="L1238" s="193"/>
      <c r="N1238" s="193"/>
      <c r="O1238" s="193"/>
      <c r="P1238" s="193"/>
    </row>
    <row r="1239" spans="7:16" customFormat="1">
      <c r="G1239" s="211"/>
      <c r="H1239" s="193"/>
      <c r="K1239" s="193"/>
      <c r="L1239" s="193"/>
      <c r="N1239" s="193"/>
      <c r="O1239" s="193"/>
      <c r="P1239" s="193"/>
    </row>
    <row r="1240" spans="7:16" customFormat="1">
      <c r="G1240" s="211"/>
      <c r="H1240" s="193"/>
      <c r="K1240" s="193"/>
      <c r="L1240" s="193"/>
      <c r="N1240" s="193"/>
      <c r="O1240" s="193"/>
      <c r="P1240" s="193"/>
    </row>
    <row r="1241" spans="7:16" customFormat="1">
      <c r="G1241" s="211"/>
      <c r="H1241" s="193"/>
      <c r="K1241" s="193"/>
      <c r="L1241" s="193"/>
      <c r="N1241" s="193"/>
      <c r="O1241" s="193"/>
      <c r="P1241" s="193"/>
    </row>
    <row r="1242" spans="7:16" customFormat="1">
      <c r="G1242" s="211"/>
      <c r="H1242" s="193"/>
      <c r="K1242" s="193"/>
      <c r="L1242" s="193"/>
      <c r="N1242" s="193"/>
      <c r="O1242" s="193"/>
      <c r="P1242" s="193"/>
    </row>
    <row r="1243" spans="7:16" customFormat="1">
      <c r="G1243" s="211"/>
      <c r="H1243" s="193"/>
      <c r="K1243" s="193"/>
      <c r="L1243" s="193"/>
      <c r="N1243" s="193"/>
      <c r="O1243" s="193"/>
      <c r="P1243" s="193"/>
    </row>
    <row r="1244" spans="7:16" customFormat="1">
      <c r="G1244" s="211"/>
      <c r="H1244" s="193"/>
      <c r="K1244" s="193"/>
      <c r="L1244" s="193"/>
      <c r="N1244" s="193"/>
      <c r="O1244" s="193"/>
      <c r="P1244" s="193"/>
    </row>
    <row r="1245" spans="7:16" customFormat="1">
      <c r="G1245" s="211"/>
      <c r="H1245" s="193"/>
      <c r="K1245" s="193"/>
      <c r="L1245" s="193"/>
      <c r="N1245" s="193"/>
      <c r="O1245" s="193"/>
      <c r="P1245" s="193"/>
    </row>
    <row r="1246" spans="7:16" customFormat="1">
      <c r="G1246" s="211"/>
      <c r="H1246" s="193"/>
      <c r="K1246" s="193"/>
      <c r="L1246" s="193"/>
      <c r="N1246" s="193"/>
      <c r="O1246" s="193"/>
      <c r="P1246" s="193"/>
    </row>
    <row r="1247" spans="7:16" customFormat="1">
      <c r="G1247" s="211"/>
      <c r="H1247" s="193"/>
      <c r="K1247" s="193"/>
      <c r="L1247" s="193"/>
      <c r="N1247" s="193"/>
      <c r="O1247" s="193"/>
      <c r="P1247" s="193"/>
    </row>
    <row r="1248" spans="7:16" customFormat="1">
      <c r="G1248" s="211"/>
      <c r="H1248" s="193"/>
      <c r="K1248" s="193"/>
      <c r="L1248" s="193"/>
      <c r="N1248" s="193"/>
      <c r="O1248" s="193"/>
      <c r="P1248" s="193"/>
    </row>
    <row r="1249" spans="7:16" customFormat="1">
      <c r="G1249" s="211"/>
      <c r="H1249" s="193"/>
      <c r="K1249" s="193"/>
      <c r="L1249" s="193"/>
      <c r="N1249" s="193"/>
      <c r="O1249" s="193"/>
      <c r="P1249" s="193"/>
    </row>
    <row r="1250" spans="7:16" customFormat="1">
      <c r="G1250" s="211"/>
      <c r="H1250" s="193"/>
      <c r="K1250" s="193"/>
      <c r="L1250" s="193"/>
      <c r="N1250" s="193"/>
      <c r="O1250" s="193"/>
      <c r="P1250" s="193"/>
    </row>
    <row r="1251" spans="7:16" customFormat="1">
      <c r="G1251" s="211"/>
      <c r="H1251" s="193"/>
      <c r="K1251" s="193"/>
      <c r="L1251" s="193"/>
      <c r="N1251" s="193"/>
      <c r="O1251" s="193"/>
      <c r="P1251" s="193"/>
    </row>
    <row r="1252" spans="7:16" customFormat="1">
      <c r="G1252" s="211"/>
      <c r="H1252" s="193"/>
      <c r="K1252" s="193"/>
      <c r="L1252" s="193"/>
      <c r="N1252" s="193"/>
      <c r="O1252" s="193"/>
      <c r="P1252" s="193"/>
    </row>
    <row r="1253" spans="7:16" customFormat="1">
      <c r="G1253" s="211"/>
      <c r="H1253" s="193"/>
      <c r="K1253" s="193"/>
      <c r="L1253" s="193"/>
      <c r="N1253" s="193"/>
      <c r="O1253" s="193"/>
      <c r="P1253" s="193"/>
    </row>
    <row r="1254" spans="7:16" customFormat="1">
      <c r="G1254" s="211"/>
      <c r="H1254" s="193"/>
      <c r="K1254" s="193"/>
      <c r="L1254" s="193"/>
      <c r="N1254" s="193"/>
      <c r="O1254" s="193"/>
      <c r="P1254" s="193"/>
    </row>
    <row r="1255" spans="7:16" customFormat="1">
      <c r="G1255" s="211"/>
      <c r="H1255" s="193"/>
      <c r="K1255" s="193"/>
      <c r="L1255" s="193"/>
      <c r="N1255" s="193"/>
      <c r="O1255" s="193"/>
      <c r="P1255" s="193"/>
    </row>
    <row r="1256" spans="7:16" customFormat="1">
      <c r="G1256" s="211"/>
      <c r="H1256" s="193"/>
      <c r="K1256" s="193"/>
      <c r="L1256" s="193"/>
      <c r="N1256" s="193"/>
      <c r="O1256" s="193"/>
      <c r="P1256" s="193"/>
    </row>
    <row r="1257" spans="7:16" customFormat="1">
      <c r="G1257" s="211"/>
      <c r="H1257" s="193"/>
      <c r="K1257" s="193"/>
      <c r="L1257" s="193"/>
      <c r="N1257" s="193"/>
      <c r="O1257" s="193"/>
      <c r="P1257" s="193"/>
    </row>
    <row r="1258" spans="7:16" customFormat="1">
      <c r="G1258" s="211"/>
      <c r="H1258" s="193"/>
      <c r="K1258" s="193"/>
      <c r="L1258" s="193"/>
      <c r="N1258" s="193"/>
      <c r="O1258" s="193"/>
      <c r="P1258" s="193"/>
    </row>
    <row r="1259" spans="7:16" customFormat="1">
      <c r="G1259" s="211"/>
      <c r="H1259" s="193"/>
      <c r="K1259" s="193"/>
      <c r="L1259" s="193"/>
      <c r="N1259" s="193"/>
      <c r="O1259" s="193"/>
      <c r="P1259" s="193"/>
    </row>
    <row r="1260" spans="7:16" customFormat="1">
      <c r="G1260" s="211"/>
      <c r="H1260" s="193"/>
      <c r="K1260" s="193"/>
      <c r="L1260" s="193"/>
      <c r="N1260" s="193"/>
      <c r="O1260" s="193"/>
      <c r="P1260" s="193"/>
    </row>
    <row r="1261" spans="7:16" customFormat="1">
      <c r="G1261" s="211"/>
      <c r="H1261" s="193"/>
      <c r="K1261" s="193"/>
      <c r="L1261" s="193"/>
      <c r="N1261" s="193"/>
      <c r="O1261" s="193"/>
      <c r="P1261" s="193"/>
    </row>
    <row r="1262" spans="7:16" customFormat="1">
      <c r="G1262" s="211"/>
      <c r="H1262" s="193"/>
      <c r="K1262" s="193"/>
      <c r="L1262" s="193"/>
      <c r="N1262" s="193"/>
      <c r="O1262" s="193"/>
      <c r="P1262" s="193"/>
    </row>
    <row r="1263" spans="7:16" customFormat="1">
      <c r="G1263" s="211"/>
      <c r="H1263" s="193"/>
      <c r="K1263" s="193"/>
      <c r="L1263" s="193"/>
      <c r="N1263" s="193"/>
      <c r="O1263" s="193"/>
      <c r="P1263" s="193"/>
    </row>
    <row r="1264" spans="7:16" customFormat="1">
      <c r="G1264" s="211"/>
      <c r="H1264" s="193"/>
      <c r="K1264" s="193"/>
      <c r="L1264" s="193"/>
      <c r="N1264" s="193"/>
      <c r="O1264" s="193"/>
      <c r="P1264" s="193"/>
    </row>
    <row r="1265" spans="7:16" customFormat="1">
      <c r="G1265" s="211"/>
      <c r="H1265" s="193"/>
      <c r="K1265" s="193"/>
      <c r="L1265" s="193"/>
      <c r="N1265" s="193"/>
      <c r="O1265" s="193"/>
      <c r="P1265" s="193"/>
    </row>
    <row r="1266" spans="7:16" customFormat="1">
      <c r="G1266" s="211"/>
      <c r="H1266" s="193"/>
      <c r="K1266" s="193"/>
      <c r="L1266" s="193"/>
      <c r="N1266" s="193"/>
      <c r="O1266" s="193"/>
      <c r="P1266" s="193"/>
    </row>
    <row r="1267" spans="7:16" customFormat="1">
      <c r="G1267" s="211"/>
      <c r="H1267" s="193"/>
      <c r="K1267" s="193"/>
      <c r="L1267" s="193"/>
      <c r="N1267" s="193"/>
      <c r="O1267" s="193"/>
      <c r="P1267" s="193"/>
    </row>
    <row r="1268" spans="7:16" customFormat="1">
      <c r="G1268" s="211"/>
      <c r="H1268" s="193"/>
      <c r="K1268" s="193"/>
      <c r="L1268" s="193"/>
      <c r="N1268" s="193"/>
      <c r="O1268" s="193"/>
      <c r="P1268" s="193"/>
    </row>
    <row r="1269" spans="7:16" customFormat="1">
      <c r="G1269" s="211"/>
      <c r="H1269" s="193"/>
      <c r="K1269" s="193"/>
      <c r="L1269" s="193"/>
      <c r="N1269" s="193"/>
      <c r="O1269" s="193"/>
      <c r="P1269" s="193"/>
    </row>
    <row r="1270" spans="7:16" customFormat="1">
      <c r="G1270" s="211"/>
      <c r="H1270" s="193"/>
      <c r="K1270" s="193"/>
      <c r="L1270" s="193"/>
      <c r="N1270" s="193"/>
      <c r="O1270" s="193"/>
      <c r="P1270" s="193"/>
    </row>
    <row r="1271" spans="7:16" customFormat="1">
      <c r="G1271" s="211"/>
      <c r="H1271" s="193"/>
      <c r="K1271" s="193"/>
      <c r="L1271" s="193"/>
      <c r="N1271" s="193"/>
      <c r="O1271" s="193"/>
      <c r="P1271" s="193"/>
    </row>
    <row r="1272" spans="7:16" customFormat="1">
      <c r="G1272" s="211"/>
      <c r="H1272" s="193"/>
      <c r="K1272" s="193"/>
      <c r="L1272" s="193"/>
      <c r="N1272" s="193"/>
      <c r="O1272" s="193"/>
      <c r="P1272" s="193"/>
    </row>
    <row r="1273" spans="7:16" customFormat="1">
      <c r="G1273" s="211"/>
      <c r="H1273" s="193"/>
      <c r="K1273" s="193"/>
      <c r="L1273" s="193"/>
      <c r="N1273" s="193"/>
      <c r="O1273" s="193"/>
      <c r="P1273" s="193"/>
    </row>
    <row r="1274" spans="7:16" customFormat="1">
      <c r="G1274" s="211"/>
      <c r="H1274" s="193"/>
      <c r="K1274" s="193"/>
      <c r="L1274" s="193"/>
      <c r="N1274" s="193"/>
      <c r="O1274" s="193"/>
      <c r="P1274" s="193"/>
    </row>
    <row r="1275" spans="7:16" customFormat="1">
      <c r="G1275" s="211"/>
      <c r="H1275" s="193"/>
      <c r="K1275" s="193"/>
      <c r="L1275" s="193"/>
      <c r="N1275" s="193"/>
      <c r="O1275" s="193"/>
      <c r="P1275" s="193"/>
    </row>
    <row r="1276" spans="7:16" customFormat="1">
      <c r="G1276" s="211"/>
      <c r="H1276" s="193"/>
      <c r="K1276" s="193"/>
      <c r="L1276" s="193"/>
      <c r="N1276" s="193"/>
      <c r="O1276" s="193"/>
      <c r="P1276" s="193"/>
    </row>
    <row r="1277" spans="7:16" customFormat="1">
      <c r="G1277" s="211"/>
      <c r="H1277" s="193"/>
      <c r="K1277" s="193"/>
      <c r="L1277" s="193"/>
      <c r="N1277" s="193"/>
      <c r="O1277" s="193"/>
      <c r="P1277" s="193"/>
    </row>
    <row r="1278" spans="7:16" customFormat="1">
      <c r="G1278" s="211"/>
      <c r="H1278" s="193"/>
      <c r="K1278" s="193"/>
      <c r="L1278" s="193"/>
      <c r="N1278" s="193"/>
      <c r="O1278" s="193"/>
      <c r="P1278" s="193"/>
    </row>
    <row r="1279" spans="7:16" customFormat="1">
      <c r="G1279" s="211"/>
      <c r="H1279" s="193"/>
      <c r="K1279" s="193"/>
      <c r="L1279" s="193"/>
      <c r="N1279" s="193"/>
      <c r="O1279" s="193"/>
      <c r="P1279" s="193"/>
    </row>
    <row r="1280" spans="7:16" customFormat="1">
      <c r="G1280" s="211"/>
      <c r="H1280" s="193"/>
      <c r="K1280" s="193"/>
      <c r="L1280" s="193"/>
      <c r="N1280" s="193"/>
      <c r="O1280" s="193"/>
      <c r="P1280" s="193"/>
    </row>
    <row r="1281" spans="7:16" customFormat="1">
      <c r="G1281" s="211"/>
      <c r="H1281" s="193"/>
      <c r="K1281" s="193"/>
      <c r="L1281" s="193"/>
      <c r="N1281" s="193"/>
      <c r="O1281" s="193"/>
      <c r="P1281" s="193"/>
    </row>
    <row r="1282" spans="7:16" customFormat="1">
      <c r="G1282" s="211"/>
      <c r="H1282" s="193"/>
      <c r="K1282" s="193"/>
      <c r="L1282" s="193"/>
      <c r="N1282" s="193"/>
      <c r="O1282" s="193"/>
      <c r="P1282" s="193"/>
    </row>
    <row r="1283" spans="7:16" customFormat="1">
      <c r="G1283" s="211"/>
      <c r="H1283" s="193"/>
      <c r="K1283" s="193"/>
      <c r="L1283" s="193"/>
      <c r="N1283" s="193"/>
      <c r="O1283" s="193"/>
      <c r="P1283" s="193"/>
    </row>
    <row r="1284" spans="7:16" customFormat="1">
      <c r="G1284" s="211"/>
      <c r="H1284" s="193"/>
      <c r="K1284" s="193"/>
      <c r="L1284" s="193"/>
      <c r="N1284" s="193"/>
      <c r="O1284" s="193"/>
      <c r="P1284" s="193"/>
    </row>
    <row r="1285" spans="7:16" customFormat="1">
      <c r="G1285" s="211"/>
      <c r="H1285" s="193"/>
      <c r="K1285" s="193"/>
      <c r="L1285" s="193"/>
      <c r="N1285" s="193"/>
      <c r="O1285" s="193"/>
      <c r="P1285" s="193"/>
    </row>
    <row r="1286" spans="7:16" customFormat="1">
      <c r="G1286" s="211"/>
      <c r="H1286" s="193"/>
      <c r="K1286" s="193"/>
      <c r="L1286" s="193"/>
      <c r="N1286" s="193"/>
      <c r="O1286" s="193"/>
      <c r="P1286" s="193"/>
    </row>
    <row r="1287" spans="7:16" customFormat="1">
      <c r="G1287" s="211"/>
      <c r="H1287" s="193"/>
      <c r="K1287" s="193"/>
      <c r="L1287" s="193"/>
      <c r="N1287" s="193"/>
      <c r="O1287" s="193"/>
      <c r="P1287" s="193"/>
    </row>
    <row r="1288" spans="7:16" customFormat="1">
      <c r="G1288" s="211"/>
      <c r="H1288" s="193"/>
      <c r="K1288" s="193"/>
      <c r="L1288" s="193"/>
      <c r="N1288" s="193"/>
      <c r="O1288" s="193"/>
      <c r="P1288" s="193"/>
    </row>
    <row r="1289" spans="7:16" customFormat="1">
      <c r="G1289" s="211"/>
      <c r="H1289" s="193"/>
      <c r="K1289" s="193"/>
      <c r="L1289" s="193"/>
      <c r="N1289" s="193"/>
      <c r="O1289" s="193"/>
      <c r="P1289" s="193"/>
    </row>
    <row r="1290" spans="7:16" customFormat="1">
      <c r="G1290" s="211"/>
      <c r="H1290" s="193"/>
      <c r="K1290" s="193"/>
      <c r="L1290" s="193"/>
      <c r="N1290" s="193"/>
      <c r="O1290" s="193"/>
      <c r="P1290" s="193"/>
    </row>
    <row r="1291" spans="7:16" customFormat="1">
      <c r="G1291" s="211"/>
      <c r="H1291" s="193"/>
      <c r="K1291" s="193"/>
      <c r="L1291" s="193"/>
      <c r="N1291" s="193"/>
      <c r="O1291" s="193"/>
      <c r="P1291" s="193"/>
    </row>
    <row r="1292" spans="7:16" customFormat="1">
      <c r="G1292" s="211"/>
      <c r="H1292" s="193"/>
      <c r="K1292" s="193"/>
      <c r="L1292" s="193"/>
      <c r="N1292" s="193"/>
      <c r="O1292" s="193"/>
      <c r="P1292" s="193"/>
    </row>
    <row r="1293" spans="7:16" customFormat="1">
      <c r="G1293" s="211"/>
      <c r="H1293" s="193"/>
      <c r="K1293" s="193"/>
      <c r="L1293" s="193"/>
      <c r="N1293" s="193"/>
      <c r="O1293" s="193"/>
      <c r="P1293" s="193"/>
    </row>
    <row r="1294" spans="7:16" customFormat="1">
      <c r="G1294" s="211"/>
      <c r="H1294" s="193"/>
      <c r="K1294" s="193"/>
      <c r="L1294" s="193"/>
      <c r="N1294" s="193"/>
      <c r="O1294" s="193"/>
      <c r="P1294" s="193"/>
    </row>
    <row r="1295" spans="7:16" customFormat="1">
      <c r="G1295" s="211"/>
      <c r="H1295" s="193"/>
      <c r="K1295" s="193"/>
      <c r="L1295" s="193"/>
      <c r="N1295" s="193"/>
      <c r="O1295" s="193"/>
      <c r="P1295" s="193"/>
    </row>
    <row r="1296" spans="7:16" customFormat="1">
      <c r="G1296" s="211"/>
      <c r="H1296" s="193"/>
      <c r="K1296" s="193"/>
      <c r="L1296" s="193"/>
      <c r="N1296" s="193"/>
      <c r="O1296" s="193"/>
      <c r="P1296" s="193"/>
    </row>
    <row r="1297" spans="7:16" customFormat="1">
      <c r="G1297" s="211"/>
      <c r="H1297" s="193"/>
      <c r="K1297" s="193"/>
      <c r="L1297" s="193"/>
      <c r="N1297" s="193"/>
      <c r="O1297" s="193"/>
      <c r="P1297" s="193"/>
    </row>
    <row r="1298" spans="7:16" customFormat="1">
      <c r="G1298" s="211"/>
      <c r="H1298" s="193"/>
      <c r="K1298" s="193"/>
      <c r="L1298" s="193"/>
      <c r="N1298" s="193"/>
      <c r="O1298" s="193"/>
      <c r="P1298" s="193"/>
    </row>
    <row r="1299" spans="7:16" customFormat="1">
      <c r="G1299" s="211"/>
      <c r="H1299" s="193"/>
      <c r="K1299" s="193"/>
      <c r="L1299" s="193"/>
      <c r="N1299" s="193"/>
      <c r="O1299" s="193"/>
      <c r="P1299" s="193"/>
    </row>
    <row r="1300" spans="7:16" customFormat="1">
      <c r="G1300" s="211"/>
      <c r="H1300" s="193"/>
      <c r="K1300" s="193"/>
      <c r="L1300" s="193"/>
      <c r="N1300" s="193"/>
      <c r="O1300" s="193"/>
      <c r="P1300" s="193"/>
    </row>
    <row r="1301" spans="7:16" customFormat="1">
      <c r="G1301" s="211"/>
      <c r="H1301" s="193"/>
      <c r="K1301" s="193"/>
      <c r="L1301" s="193"/>
      <c r="N1301" s="193"/>
      <c r="O1301" s="193"/>
      <c r="P1301" s="193"/>
    </row>
    <row r="1302" spans="7:16" customFormat="1">
      <c r="G1302" s="211"/>
      <c r="H1302" s="193"/>
      <c r="K1302" s="193"/>
      <c r="L1302" s="193"/>
      <c r="N1302" s="193"/>
      <c r="O1302" s="193"/>
      <c r="P1302" s="193"/>
    </row>
    <row r="1303" spans="7:16" customFormat="1">
      <c r="G1303" s="211"/>
      <c r="H1303" s="193"/>
      <c r="K1303" s="193"/>
      <c r="L1303" s="193"/>
      <c r="N1303" s="193"/>
      <c r="O1303" s="193"/>
      <c r="P1303" s="193"/>
    </row>
    <row r="1304" spans="7:16" customFormat="1">
      <c r="G1304" s="211"/>
      <c r="H1304" s="193"/>
      <c r="K1304" s="193"/>
      <c r="L1304" s="193"/>
      <c r="N1304" s="193"/>
      <c r="O1304" s="193"/>
      <c r="P1304" s="193"/>
    </row>
    <row r="1305" spans="7:16" customFormat="1">
      <c r="G1305" s="211"/>
      <c r="H1305" s="193"/>
      <c r="K1305" s="193"/>
      <c r="L1305" s="193"/>
      <c r="N1305" s="193"/>
      <c r="O1305" s="193"/>
      <c r="P1305" s="193"/>
    </row>
    <row r="1306" spans="7:16" customFormat="1">
      <c r="G1306" s="211"/>
      <c r="H1306" s="193"/>
      <c r="K1306" s="193"/>
      <c r="L1306" s="193"/>
      <c r="N1306" s="193"/>
      <c r="O1306" s="193"/>
      <c r="P1306" s="193"/>
    </row>
    <row r="1307" spans="7:16" customFormat="1">
      <c r="G1307" s="211"/>
      <c r="H1307" s="193"/>
      <c r="K1307" s="193"/>
      <c r="L1307" s="193"/>
      <c r="N1307" s="193"/>
      <c r="O1307" s="193"/>
      <c r="P1307" s="193"/>
    </row>
    <row r="1308" spans="7:16" customFormat="1">
      <c r="G1308" s="211"/>
      <c r="H1308" s="193"/>
      <c r="K1308" s="193"/>
      <c r="L1308" s="193"/>
      <c r="N1308" s="193"/>
      <c r="O1308" s="193"/>
      <c r="P1308" s="193"/>
    </row>
    <row r="1309" spans="7:16" customFormat="1">
      <c r="G1309" s="211"/>
      <c r="H1309" s="193"/>
      <c r="K1309" s="193"/>
      <c r="L1309" s="193"/>
      <c r="N1309" s="193"/>
      <c r="O1309" s="193"/>
      <c r="P1309" s="193"/>
    </row>
    <row r="1310" spans="7:16" customFormat="1">
      <c r="G1310" s="211"/>
      <c r="H1310" s="193"/>
      <c r="K1310" s="193"/>
      <c r="L1310" s="193"/>
      <c r="N1310" s="193"/>
      <c r="O1310" s="193"/>
      <c r="P1310" s="193"/>
    </row>
    <row r="1311" spans="7:16" customFormat="1">
      <c r="G1311" s="211"/>
      <c r="H1311" s="193"/>
      <c r="K1311" s="193"/>
      <c r="L1311" s="193"/>
      <c r="N1311" s="193"/>
      <c r="O1311" s="193"/>
      <c r="P1311" s="193"/>
    </row>
    <row r="1312" spans="7:16" customFormat="1">
      <c r="G1312" s="211"/>
      <c r="H1312" s="193"/>
      <c r="K1312" s="193"/>
      <c r="L1312" s="193"/>
      <c r="N1312" s="193"/>
      <c r="O1312" s="193"/>
      <c r="P1312" s="193"/>
    </row>
    <row r="1313" spans="7:16" customFormat="1">
      <c r="G1313" s="211"/>
      <c r="H1313" s="193"/>
      <c r="K1313" s="193"/>
      <c r="L1313" s="193"/>
      <c r="N1313" s="193"/>
      <c r="O1313" s="193"/>
      <c r="P1313" s="193"/>
    </row>
    <row r="1314" spans="7:16" customFormat="1">
      <c r="G1314" s="211"/>
      <c r="H1314" s="193"/>
      <c r="K1314" s="193"/>
      <c r="L1314" s="193"/>
      <c r="N1314" s="193"/>
      <c r="O1314" s="193"/>
      <c r="P1314" s="193"/>
    </row>
    <row r="1315" spans="7:16" customFormat="1">
      <c r="G1315" s="211"/>
      <c r="H1315" s="193"/>
      <c r="K1315" s="193"/>
      <c r="L1315" s="193"/>
      <c r="N1315" s="193"/>
      <c r="O1315" s="193"/>
      <c r="P1315" s="193"/>
    </row>
    <row r="1316" spans="7:16" customFormat="1">
      <c r="G1316" s="211"/>
      <c r="H1316" s="193"/>
      <c r="K1316" s="193"/>
      <c r="L1316" s="193"/>
      <c r="N1316" s="193"/>
      <c r="O1316" s="193"/>
      <c r="P1316" s="193"/>
    </row>
    <row r="1317" spans="7:16" customFormat="1">
      <c r="G1317" s="211"/>
      <c r="H1317" s="193"/>
      <c r="K1317" s="193"/>
      <c r="L1317" s="193"/>
      <c r="N1317" s="193"/>
      <c r="O1317" s="193"/>
      <c r="P1317" s="193"/>
    </row>
    <row r="1318" spans="7:16" customFormat="1">
      <c r="G1318" s="211"/>
      <c r="H1318" s="193"/>
      <c r="K1318" s="193"/>
      <c r="L1318" s="193"/>
      <c r="N1318" s="193"/>
      <c r="O1318" s="193"/>
      <c r="P1318" s="193"/>
    </row>
    <row r="1319" spans="7:16" customFormat="1">
      <c r="G1319" s="211"/>
      <c r="H1319" s="193"/>
      <c r="K1319" s="193"/>
      <c r="L1319" s="193"/>
      <c r="N1319" s="193"/>
      <c r="O1319" s="193"/>
      <c r="P1319" s="193"/>
    </row>
    <row r="1320" spans="7:16" customFormat="1">
      <c r="G1320" s="211"/>
      <c r="H1320" s="193"/>
      <c r="K1320" s="193"/>
      <c r="L1320" s="193"/>
      <c r="N1320" s="193"/>
      <c r="O1320" s="193"/>
      <c r="P1320" s="193"/>
    </row>
    <row r="1321" spans="7:16" customFormat="1">
      <c r="G1321" s="211"/>
      <c r="H1321" s="193"/>
      <c r="K1321" s="193"/>
      <c r="L1321" s="193"/>
      <c r="N1321" s="193"/>
      <c r="O1321" s="193"/>
      <c r="P1321" s="193"/>
    </row>
    <row r="1322" spans="7:16" customFormat="1">
      <c r="G1322" s="211"/>
      <c r="H1322" s="193"/>
      <c r="K1322" s="193"/>
      <c r="L1322" s="193"/>
      <c r="N1322" s="193"/>
      <c r="O1322" s="193"/>
      <c r="P1322" s="193"/>
    </row>
    <row r="1323" spans="7:16" customFormat="1">
      <c r="G1323" s="211"/>
      <c r="H1323" s="193"/>
      <c r="K1323" s="193"/>
      <c r="L1323" s="193"/>
      <c r="N1323" s="193"/>
      <c r="O1323" s="193"/>
      <c r="P1323" s="193"/>
    </row>
    <row r="1324" spans="7:16" customFormat="1">
      <c r="G1324" s="211"/>
      <c r="H1324" s="193"/>
      <c r="K1324" s="193"/>
      <c r="L1324" s="193"/>
      <c r="N1324" s="193"/>
      <c r="O1324" s="193"/>
      <c r="P1324" s="193"/>
    </row>
    <row r="1325" spans="7:16" customFormat="1">
      <c r="G1325" s="211"/>
      <c r="H1325" s="193"/>
      <c r="K1325" s="193"/>
      <c r="L1325" s="193"/>
      <c r="N1325" s="193"/>
      <c r="O1325" s="193"/>
      <c r="P1325" s="193"/>
    </row>
    <row r="1326" spans="7:16" customFormat="1">
      <c r="G1326" s="211"/>
      <c r="H1326" s="193"/>
      <c r="K1326" s="193"/>
      <c r="L1326" s="193"/>
      <c r="N1326" s="193"/>
      <c r="O1326" s="193"/>
      <c r="P1326" s="193"/>
    </row>
    <row r="1327" spans="7:16" customFormat="1">
      <c r="G1327" s="211"/>
      <c r="H1327" s="193"/>
      <c r="K1327" s="193"/>
      <c r="L1327" s="193"/>
      <c r="N1327" s="193"/>
      <c r="O1327" s="193"/>
      <c r="P1327" s="193"/>
    </row>
    <row r="1328" spans="7:16" customFormat="1">
      <c r="G1328" s="211"/>
      <c r="H1328" s="193"/>
      <c r="K1328" s="193"/>
      <c r="L1328" s="193"/>
      <c r="N1328" s="193"/>
      <c r="O1328" s="193"/>
      <c r="P1328" s="193"/>
    </row>
    <row r="1329" spans="7:16" customFormat="1">
      <c r="G1329" s="211"/>
      <c r="H1329" s="193"/>
      <c r="K1329" s="193"/>
      <c r="L1329" s="193"/>
      <c r="N1329" s="193"/>
      <c r="O1329" s="193"/>
      <c r="P1329" s="193"/>
    </row>
    <row r="1330" spans="7:16" customFormat="1">
      <c r="G1330" s="211"/>
      <c r="H1330" s="193"/>
      <c r="K1330" s="193"/>
      <c r="L1330" s="193"/>
      <c r="N1330" s="193"/>
      <c r="O1330" s="193"/>
      <c r="P1330" s="193"/>
    </row>
    <row r="1331" spans="7:16" customFormat="1">
      <c r="G1331" s="211"/>
      <c r="H1331" s="193"/>
      <c r="K1331" s="193"/>
      <c r="L1331" s="193"/>
      <c r="N1331" s="193"/>
      <c r="O1331" s="193"/>
      <c r="P1331" s="193"/>
    </row>
    <row r="1332" spans="7:16" customFormat="1">
      <c r="G1332" s="211"/>
      <c r="H1332" s="193"/>
      <c r="K1332" s="193"/>
      <c r="L1332" s="193"/>
      <c r="N1332" s="193"/>
      <c r="O1332" s="193"/>
      <c r="P1332" s="193"/>
    </row>
    <row r="1333" spans="7:16" customFormat="1">
      <c r="G1333" s="211"/>
      <c r="H1333" s="193"/>
      <c r="K1333" s="193"/>
      <c r="L1333" s="193"/>
      <c r="N1333" s="193"/>
      <c r="O1333" s="193"/>
      <c r="P1333" s="193"/>
    </row>
    <row r="1334" spans="7:16" customFormat="1">
      <c r="G1334" s="211"/>
      <c r="H1334" s="193"/>
      <c r="K1334" s="193"/>
      <c r="L1334" s="193"/>
      <c r="N1334" s="193"/>
      <c r="O1334" s="193"/>
      <c r="P1334" s="193"/>
    </row>
    <row r="1335" spans="7:16" customFormat="1">
      <c r="G1335" s="211"/>
      <c r="H1335" s="193"/>
      <c r="K1335" s="193"/>
      <c r="L1335" s="193"/>
      <c r="N1335" s="193"/>
      <c r="O1335" s="193"/>
      <c r="P1335" s="193"/>
    </row>
    <row r="1336" spans="7:16" customFormat="1">
      <c r="G1336" s="211"/>
      <c r="H1336" s="193"/>
      <c r="K1336" s="193"/>
      <c r="L1336" s="193"/>
      <c r="N1336" s="193"/>
      <c r="O1336" s="193"/>
      <c r="P1336" s="193"/>
    </row>
    <row r="1337" spans="7:16" customFormat="1">
      <c r="G1337" s="211"/>
      <c r="H1337" s="193"/>
      <c r="K1337" s="193"/>
      <c r="L1337" s="193"/>
      <c r="N1337" s="193"/>
      <c r="O1337" s="193"/>
      <c r="P1337" s="193"/>
    </row>
    <row r="1338" spans="7:16" customFormat="1">
      <c r="G1338" s="211"/>
      <c r="H1338" s="193"/>
      <c r="K1338" s="193"/>
      <c r="L1338" s="193"/>
      <c r="N1338" s="193"/>
      <c r="O1338" s="193"/>
      <c r="P1338" s="193"/>
    </row>
    <row r="1339" spans="7:16" customFormat="1">
      <c r="G1339" s="211"/>
      <c r="H1339" s="193"/>
      <c r="K1339" s="193"/>
      <c r="L1339" s="193"/>
      <c r="N1339" s="193"/>
      <c r="O1339" s="193"/>
      <c r="P1339" s="193"/>
    </row>
    <row r="1340" spans="7:16" customFormat="1">
      <c r="G1340" s="211"/>
      <c r="H1340" s="193"/>
      <c r="K1340" s="193"/>
      <c r="L1340" s="193"/>
      <c r="N1340" s="193"/>
      <c r="O1340" s="193"/>
      <c r="P1340" s="193"/>
    </row>
    <row r="1341" spans="7:16" customFormat="1">
      <c r="G1341" s="211"/>
      <c r="H1341" s="193"/>
      <c r="K1341" s="193"/>
      <c r="L1341" s="193"/>
      <c r="N1341" s="193"/>
      <c r="O1341" s="193"/>
      <c r="P1341" s="193"/>
    </row>
    <row r="1342" spans="7:16" customFormat="1">
      <c r="G1342" s="211"/>
      <c r="H1342" s="193"/>
      <c r="K1342" s="193"/>
      <c r="L1342" s="193"/>
      <c r="N1342" s="193"/>
      <c r="O1342" s="193"/>
      <c r="P1342" s="193"/>
    </row>
    <row r="1343" spans="7:16" customFormat="1">
      <c r="G1343" s="211"/>
      <c r="H1343" s="193"/>
      <c r="K1343" s="193"/>
      <c r="L1343" s="193"/>
      <c r="N1343" s="193"/>
      <c r="O1343" s="193"/>
      <c r="P1343" s="193"/>
    </row>
    <row r="1344" spans="7:16" customFormat="1">
      <c r="G1344" s="211"/>
      <c r="H1344" s="193"/>
      <c r="K1344" s="193"/>
      <c r="L1344" s="193"/>
      <c r="N1344" s="193"/>
      <c r="O1344" s="193"/>
      <c r="P1344" s="193"/>
    </row>
    <row r="1345" spans="7:16" customFormat="1">
      <c r="G1345" s="211"/>
      <c r="H1345" s="193"/>
      <c r="K1345" s="193"/>
      <c r="L1345" s="193"/>
      <c r="N1345" s="193"/>
      <c r="O1345" s="193"/>
      <c r="P1345" s="193"/>
    </row>
    <row r="1346" spans="7:16" customFormat="1">
      <c r="G1346" s="211"/>
      <c r="H1346" s="193"/>
      <c r="K1346" s="193"/>
      <c r="L1346" s="193"/>
      <c r="N1346" s="193"/>
      <c r="O1346" s="193"/>
      <c r="P1346" s="193"/>
    </row>
    <row r="1347" spans="7:16" customFormat="1">
      <c r="G1347" s="211"/>
      <c r="H1347" s="193"/>
      <c r="K1347" s="193"/>
      <c r="L1347" s="193"/>
      <c r="N1347" s="193"/>
      <c r="O1347" s="193"/>
      <c r="P1347" s="193"/>
    </row>
    <row r="1348" spans="7:16" customFormat="1">
      <c r="G1348" s="211"/>
      <c r="H1348" s="193"/>
      <c r="K1348" s="193"/>
      <c r="L1348" s="193"/>
      <c r="N1348" s="193"/>
      <c r="O1348" s="193"/>
      <c r="P1348" s="193"/>
    </row>
    <row r="1349" spans="7:16" customFormat="1">
      <c r="G1349" s="211"/>
      <c r="H1349" s="193"/>
      <c r="K1349" s="193"/>
      <c r="L1349" s="193"/>
      <c r="N1349" s="193"/>
      <c r="O1349" s="193"/>
      <c r="P1349" s="193"/>
    </row>
    <row r="1350" spans="7:16" customFormat="1">
      <c r="G1350" s="211"/>
      <c r="H1350" s="193"/>
      <c r="K1350" s="193"/>
      <c r="L1350" s="193"/>
      <c r="N1350" s="193"/>
      <c r="O1350" s="193"/>
      <c r="P1350" s="193"/>
    </row>
    <row r="1351" spans="7:16" customFormat="1">
      <c r="G1351" s="211"/>
      <c r="H1351" s="193"/>
      <c r="K1351" s="193"/>
      <c r="L1351" s="193"/>
      <c r="N1351" s="193"/>
      <c r="O1351" s="193"/>
      <c r="P1351" s="193"/>
    </row>
    <row r="1352" spans="7:16" customFormat="1">
      <c r="G1352" s="211"/>
      <c r="H1352" s="193"/>
      <c r="K1352" s="193"/>
      <c r="L1352" s="193"/>
      <c r="N1352" s="193"/>
      <c r="O1352" s="193"/>
      <c r="P1352" s="193"/>
    </row>
    <row r="1353" spans="7:16" customFormat="1">
      <c r="G1353" s="211"/>
      <c r="H1353" s="193"/>
      <c r="K1353" s="193"/>
      <c r="L1353" s="193"/>
      <c r="N1353" s="193"/>
      <c r="O1353" s="193"/>
      <c r="P1353" s="193"/>
    </row>
    <row r="1354" spans="7:16" customFormat="1">
      <c r="G1354" s="211"/>
      <c r="H1354" s="193"/>
      <c r="K1354" s="193"/>
      <c r="L1354" s="193"/>
      <c r="N1354" s="193"/>
      <c r="O1354" s="193"/>
      <c r="P1354" s="193"/>
    </row>
    <row r="1355" spans="7:16" customFormat="1">
      <c r="G1355" s="211"/>
      <c r="H1355" s="193"/>
      <c r="K1355" s="193"/>
      <c r="L1355" s="193"/>
      <c r="N1355" s="193"/>
      <c r="O1355" s="193"/>
      <c r="P1355" s="193"/>
    </row>
    <row r="1356" spans="7:16" customFormat="1">
      <c r="G1356" s="211"/>
      <c r="H1356" s="193"/>
      <c r="K1356" s="193"/>
      <c r="L1356" s="193"/>
      <c r="N1356" s="193"/>
      <c r="O1356" s="193"/>
      <c r="P1356" s="193"/>
    </row>
    <row r="1357" spans="7:16" customFormat="1">
      <c r="G1357" s="211"/>
      <c r="H1357" s="193"/>
      <c r="K1357" s="193"/>
      <c r="L1357" s="193"/>
      <c r="N1357" s="193"/>
      <c r="O1357" s="193"/>
      <c r="P1357" s="193"/>
    </row>
    <row r="1358" spans="7:16" customFormat="1">
      <c r="G1358" s="211"/>
      <c r="H1358" s="193"/>
      <c r="K1358" s="193"/>
      <c r="L1358" s="193"/>
      <c r="N1358" s="193"/>
      <c r="O1358" s="193"/>
      <c r="P1358" s="193"/>
    </row>
    <row r="1359" spans="7:16" customFormat="1">
      <c r="G1359" s="211"/>
      <c r="H1359" s="193"/>
      <c r="K1359" s="193"/>
      <c r="L1359" s="193"/>
      <c r="N1359" s="193"/>
      <c r="O1359" s="193"/>
      <c r="P1359" s="193"/>
    </row>
    <row r="1360" spans="7:16" customFormat="1">
      <c r="G1360" s="211"/>
      <c r="H1360" s="193"/>
      <c r="K1360" s="193"/>
      <c r="L1360" s="193"/>
      <c r="N1360" s="193"/>
      <c r="O1360" s="193"/>
      <c r="P1360" s="193"/>
    </row>
    <row r="1361" spans="7:16" customFormat="1">
      <c r="G1361" s="211"/>
      <c r="H1361" s="193"/>
      <c r="K1361" s="193"/>
      <c r="L1361" s="193"/>
      <c r="N1361" s="193"/>
      <c r="O1361" s="193"/>
      <c r="P1361" s="193"/>
    </row>
    <row r="1362" spans="7:16" customFormat="1">
      <c r="G1362" s="211"/>
      <c r="H1362" s="193"/>
      <c r="K1362" s="193"/>
      <c r="L1362" s="193"/>
      <c r="N1362" s="193"/>
      <c r="O1362" s="193"/>
      <c r="P1362" s="193"/>
    </row>
    <row r="1363" spans="7:16" customFormat="1">
      <c r="G1363" s="211"/>
      <c r="H1363" s="193"/>
      <c r="K1363" s="193"/>
      <c r="L1363" s="193"/>
      <c r="N1363" s="193"/>
      <c r="O1363" s="193"/>
      <c r="P1363" s="193"/>
    </row>
    <row r="1364" spans="7:16" customFormat="1">
      <c r="G1364" s="211"/>
      <c r="H1364" s="193"/>
      <c r="K1364" s="193"/>
      <c r="L1364" s="193"/>
      <c r="N1364" s="193"/>
      <c r="O1364" s="193"/>
      <c r="P1364" s="193"/>
    </row>
    <row r="1365" spans="7:16" customFormat="1">
      <c r="G1365" s="211"/>
      <c r="H1365" s="193"/>
      <c r="K1365" s="193"/>
      <c r="L1365" s="193"/>
      <c r="N1365" s="193"/>
      <c r="O1365" s="193"/>
      <c r="P1365" s="193"/>
    </row>
    <row r="1366" spans="7:16" customFormat="1">
      <c r="G1366" s="211"/>
      <c r="H1366" s="193"/>
      <c r="K1366" s="193"/>
      <c r="L1366" s="193"/>
      <c r="N1366" s="193"/>
      <c r="O1366" s="193"/>
      <c r="P1366" s="193"/>
    </row>
    <row r="1367" spans="7:16" customFormat="1">
      <c r="G1367" s="211"/>
      <c r="H1367" s="193"/>
      <c r="K1367" s="193"/>
      <c r="L1367" s="193"/>
      <c r="N1367" s="193"/>
      <c r="O1367" s="193"/>
      <c r="P1367" s="193"/>
    </row>
    <row r="1368" spans="7:16" customFormat="1">
      <c r="G1368" s="211"/>
      <c r="H1368" s="193"/>
      <c r="K1368" s="193"/>
      <c r="L1368" s="193"/>
      <c r="N1368" s="193"/>
      <c r="O1368" s="193"/>
      <c r="P1368" s="193"/>
    </row>
    <row r="1369" spans="7:16" customFormat="1">
      <c r="G1369" s="211"/>
      <c r="H1369" s="193"/>
      <c r="K1369" s="193"/>
      <c r="L1369" s="193"/>
      <c r="N1369" s="193"/>
      <c r="O1369" s="193"/>
      <c r="P1369" s="193"/>
    </row>
    <row r="1370" spans="7:16" customFormat="1">
      <c r="G1370" s="211"/>
      <c r="H1370" s="193"/>
      <c r="K1370" s="193"/>
      <c r="L1370" s="193"/>
      <c r="N1370" s="193"/>
      <c r="O1370" s="193"/>
      <c r="P1370" s="193"/>
    </row>
    <row r="1371" spans="7:16" customFormat="1">
      <c r="G1371" s="211"/>
      <c r="H1371" s="193"/>
      <c r="K1371" s="193"/>
      <c r="L1371" s="193"/>
      <c r="N1371" s="193"/>
      <c r="O1371" s="193"/>
      <c r="P1371" s="193"/>
    </row>
    <row r="1372" spans="7:16" customFormat="1">
      <c r="G1372" s="211"/>
      <c r="H1372" s="193"/>
      <c r="K1372" s="193"/>
      <c r="L1372" s="193"/>
      <c r="N1372" s="193"/>
      <c r="O1372" s="193"/>
      <c r="P1372" s="193"/>
    </row>
    <row r="1373" spans="7:16" customFormat="1">
      <c r="G1373" s="211"/>
      <c r="H1373" s="193"/>
      <c r="K1373" s="193"/>
      <c r="L1373" s="193"/>
      <c r="N1373" s="193"/>
      <c r="O1373" s="193"/>
      <c r="P1373" s="193"/>
    </row>
    <row r="1374" spans="7:16" customFormat="1">
      <c r="G1374" s="211"/>
      <c r="H1374" s="193"/>
      <c r="K1374" s="193"/>
      <c r="L1374" s="193"/>
      <c r="N1374" s="193"/>
      <c r="O1374" s="193"/>
      <c r="P1374" s="193"/>
    </row>
    <row r="1375" spans="7:16" customFormat="1">
      <c r="G1375" s="211"/>
      <c r="H1375" s="193"/>
      <c r="K1375" s="193"/>
      <c r="L1375" s="193"/>
      <c r="N1375" s="193"/>
      <c r="O1375" s="193"/>
      <c r="P1375" s="193"/>
    </row>
    <row r="1376" spans="7:16" customFormat="1">
      <c r="G1376" s="211"/>
      <c r="H1376" s="193"/>
      <c r="K1376" s="193"/>
      <c r="L1376" s="193"/>
      <c r="N1376" s="193"/>
      <c r="O1376" s="193"/>
      <c r="P1376" s="193"/>
    </row>
    <row r="1377" spans="7:16" customFormat="1">
      <c r="G1377" s="211"/>
      <c r="H1377" s="193"/>
      <c r="K1377" s="193"/>
      <c r="L1377" s="193"/>
      <c r="N1377" s="193"/>
      <c r="O1377" s="193"/>
      <c r="P1377" s="193"/>
    </row>
    <row r="1378" spans="7:16" customFormat="1">
      <c r="G1378" s="211"/>
      <c r="H1378" s="193"/>
      <c r="K1378" s="193"/>
      <c r="L1378" s="193"/>
      <c r="N1378" s="193"/>
      <c r="O1378" s="193"/>
      <c r="P1378" s="193"/>
    </row>
    <row r="1379" spans="7:16" customFormat="1">
      <c r="G1379" s="211"/>
      <c r="H1379" s="193"/>
      <c r="K1379" s="193"/>
      <c r="L1379" s="193"/>
      <c r="N1379" s="193"/>
      <c r="O1379" s="193"/>
      <c r="P1379" s="193"/>
    </row>
    <row r="1380" spans="7:16" customFormat="1">
      <c r="G1380" s="211"/>
      <c r="H1380" s="193"/>
      <c r="K1380" s="193"/>
      <c r="L1380" s="193"/>
      <c r="N1380" s="193"/>
      <c r="O1380" s="193"/>
      <c r="P1380" s="193"/>
    </row>
    <row r="1381" spans="7:16" customFormat="1">
      <c r="G1381" s="211"/>
      <c r="H1381" s="193"/>
      <c r="K1381" s="193"/>
      <c r="L1381" s="193"/>
      <c r="N1381" s="193"/>
      <c r="O1381" s="193"/>
      <c r="P1381" s="193"/>
    </row>
    <row r="1382" spans="7:16" customFormat="1">
      <c r="G1382" s="211"/>
      <c r="H1382" s="193"/>
      <c r="K1382" s="193"/>
      <c r="L1382" s="193"/>
      <c r="N1382" s="193"/>
      <c r="O1382" s="193"/>
      <c r="P1382" s="193"/>
    </row>
    <row r="1383" spans="7:16" customFormat="1">
      <c r="G1383" s="211"/>
      <c r="H1383" s="193"/>
      <c r="K1383" s="193"/>
      <c r="L1383" s="193"/>
      <c r="N1383" s="193"/>
      <c r="O1383" s="193"/>
      <c r="P1383" s="193"/>
    </row>
    <row r="1384" spans="7:16" customFormat="1">
      <c r="G1384" s="211"/>
      <c r="H1384" s="193"/>
      <c r="K1384" s="193"/>
      <c r="L1384" s="193"/>
      <c r="N1384" s="193"/>
      <c r="O1384" s="193"/>
      <c r="P1384" s="193"/>
    </row>
    <row r="1385" spans="7:16" customFormat="1">
      <c r="G1385" s="211"/>
      <c r="H1385" s="193"/>
      <c r="K1385" s="193"/>
      <c r="L1385" s="193"/>
      <c r="N1385" s="193"/>
      <c r="O1385" s="193"/>
      <c r="P1385" s="193"/>
    </row>
    <row r="1386" spans="7:16" customFormat="1">
      <c r="G1386" s="211"/>
      <c r="H1386" s="193"/>
      <c r="K1386" s="193"/>
      <c r="L1386" s="193"/>
      <c r="N1386" s="193"/>
      <c r="O1386" s="193"/>
      <c r="P1386" s="193"/>
    </row>
    <row r="1387" spans="7:16" customFormat="1">
      <c r="G1387" s="211"/>
      <c r="H1387" s="193"/>
      <c r="K1387" s="193"/>
      <c r="L1387" s="193"/>
      <c r="N1387" s="193"/>
      <c r="O1387" s="193"/>
      <c r="P1387" s="193"/>
    </row>
    <row r="1388" spans="7:16" customFormat="1">
      <c r="G1388" s="211"/>
      <c r="H1388" s="193"/>
      <c r="K1388" s="193"/>
      <c r="L1388" s="193"/>
      <c r="N1388" s="193"/>
      <c r="O1388" s="193"/>
      <c r="P1388" s="193"/>
    </row>
    <row r="1389" spans="7:16" customFormat="1">
      <c r="G1389" s="211"/>
      <c r="H1389" s="193"/>
      <c r="K1389" s="193"/>
      <c r="L1389" s="193"/>
      <c r="N1389" s="193"/>
      <c r="O1389" s="193"/>
      <c r="P1389" s="193"/>
    </row>
    <row r="1390" spans="7:16" customFormat="1">
      <c r="G1390" s="211"/>
      <c r="H1390" s="193"/>
      <c r="K1390" s="193"/>
      <c r="L1390" s="193"/>
      <c r="N1390" s="193"/>
      <c r="O1390" s="193"/>
      <c r="P1390" s="193"/>
    </row>
    <row r="1391" spans="7:16" customFormat="1">
      <c r="G1391" s="211"/>
      <c r="H1391" s="193"/>
      <c r="K1391" s="193"/>
      <c r="L1391" s="193"/>
      <c r="N1391" s="193"/>
      <c r="O1391" s="193"/>
      <c r="P1391" s="193"/>
    </row>
    <row r="1392" spans="7:16" customFormat="1">
      <c r="G1392" s="211"/>
      <c r="H1392" s="193"/>
      <c r="K1392" s="193"/>
      <c r="L1392" s="193"/>
      <c r="N1392" s="193"/>
      <c r="O1392" s="193"/>
      <c r="P1392" s="193"/>
    </row>
    <row r="1393" spans="7:16" customFormat="1">
      <c r="G1393" s="211"/>
      <c r="H1393" s="193"/>
      <c r="K1393" s="193"/>
      <c r="L1393" s="193"/>
      <c r="N1393" s="193"/>
      <c r="O1393" s="193"/>
      <c r="P1393" s="193"/>
    </row>
    <row r="1394" spans="7:16" customFormat="1">
      <c r="G1394" s="211"/>
      <c r="H1394" s="193"/>
      <c r="K1394" s="193"/>
      <c r="L1394" s="193"/>
      <c r="N1394" s="193"/>
      <c r="O1394" s="193"/>
      <c r="P1394" s="193"/>
    </row>
    <row r="1395" spans="7:16" customFormat="1">
      <c r="G1395" s="211"/>
      <c r="H1395" s="193"/>
      <c r="K1395" s="193"/>
      <c r="L1395" s="193"/>
      <c r="N1395" s="193"/>
      <c r="O1395" s="193"/>
      <c r="P1395" s="193"/>
    </row>
    <row r="1396" spans="7:16" customFormat="1">
      <c r="G1396" s="211"/>
      <c r="H1396" s="193"/>
      <c r="K1396" s="193"/>
      <c r="L1396" s="193"/>
      <c r="N1396" s="193"/>
      <c r="O1396" s="193"/>
      <c r="P1396" s="193"/>
    </row>
    <row r="1397" spans="7:16" customFormat="1">
      <c r="G1397" s="211"/>
      <c r="H1397" s="193"/>
      <c r="K1397" s="193"/>
      <c r="L1397" s="193"/>
      <c r="N1397" s="193"/>
      <c r="O1397" s="193"/>
      <c r="P1397" s="193"/>
    </row>
    <row r="1398" spans="7:16" customFormat="1">
      <c r="G1398" s="211"/>
      <c r="H1398" s="193"/>
      <c r="K1398" s="193"/>
      <c r="L1398" s="193"/>
      <c r="N1398" s="193"/>
      <c r="O1398" s="193"/>
      <c r="P1398" s="193"/>
    </row>
    <row r="1399" spans="7:16" customFormat="1">
      <c r="G1399" s="211"/>
      <c r="H1399" s="193"/>
      <c r="K1399" s="193"/>
      <c r="L1399" s="193"/>
      <c r="N1399" s="193"/>
      <c r="O1399" s="193"/>
      <c r="P1399" s="193"/>
    </row>
    <row r="1400" spans="7:16" customFormat="1">
      <c r="G1400" s="211"/>
      <c r="H1400" s="193"/>
      <c r="K1400" s="193"/>
      <c r="L1400" s="193"/>
      <c r="N1400" s="193"/>
      <c r="O1400" s="193"/>
      <c r="P1400" s="193"/>
    </row>
    <row r="1401" spans="7:16" customFormat="1">
      <c r="G1401" s="211"/>
      <c r="H1401" s="193"/>
      <c r="K1401" s="193"/>
      <c r="L1401" s="193"/>
      <c r="N1401" s="193"/>
      <c r="O1401" s="193"/>
      <c r="P1401" s="193"/>
    </row>
    <row r="1402" spans="7:16" customFormat="1">
      <c r="G1402" s="211"/>
      <c r="H1402" s="193"/>
      <c r="K1402" s="193"/>
      <c r="L1402" s="193"/>
      <c r="N1402" s="193"/>
      <c r="O1402" s="193"/>
      <c r="P1402" s="193"/>
    </row>
    <row r="1403" spans="7:16" customFormat="1">
      <c r="G1403" s="211"/>
      <c r="H1403" s="193"/>
      <c r="K1403" s="193"/>
      <c r="L1403" s="193"/>
      <c r="N1403" s="193"/>
      <c r="O1403" s="193"/>
      <c r="P1403" s="193"/>
    </row>
    <row r="1404" spans="7:16" customFormat="1">
      <c r="G1404" s="211"/>
      <c r="H1404" s="193"/>
      <c r="K1404" s="193"/>
      <c r="L1404" s="193"/>
      <c r="N1404" s="193"/>
      <c r="O1404" s="193"/>
      <c r="P1404" s="193"/>
    </row>
    <row r="1405" spans="7:16" customFormat="1">
      <c r="G1405" s="211"/>
      <c r="H1405" s="193"/>
      <c r="K1405" s="193"/>
      <c r="L1405" s="193"/>
      <c r="N1405" s="193"/>
      <c r="O1405" s="193"/>
      <c r="P1405" s="193"/>
    </row>
    <row r="1406" spans="7:16" customFormat="1">
      <c r="G1406" s="211"/>
      <c r="H1406" s="193"/>
      <c r="K1406" s="193"/>
      <c r="L1406" s="193"/>
      <c r="N1406" s="193"/>
      <c r="O1406" s="193"/>
      <c r="P1406" s="193"/>
    </row>
    <row r="1407" spans="7:16" customFormat="1">
      <c r="G1407" s="211"/>
      <c r="H1407" s="193"/>
      <c r="K1407" s="193"/>
      <c r="L1407" s="193"/>
      <c r="N1407" s="193"/>
      <c r="O1407" s="193"/>
      <c r="P1407" s="193"/>
    </row>
    <row r="1408" spans="7:16" customFormat="1">
      <c r="G1408" s="211"/>
      <c r="H1408" s="193"/>
      <c r="K1408" s="193"/>
      <c r="L1408" s="193"/>
      <c r="N1408" s="193"/>
      <c r="O1408" s="193"/>
      <c r="P1408" s="193"/>
    </row>
    <row r="1409" spans="7:16" customFormat="1">
      <c r="G1409" s="211"/>
      <c r="H1409" s="193"/>
      <c r="K1409" s="193"/>
      <c r="L1409" s="193"/>
      <c r="N1409" s="193"/>
      <c r="O1409" s="193"/>
      <c r="P1409" s="193"/>
    </row>
    <row r="1410" spans="7:16" customFormat="1">
      <c r="G1410" s="211"/>
      <c r="H1410" s="193"/>
      <c r="K1410" s="193"/>
      <c r="L1410" s="193"/>
      <c r="N1410" s="193"/>
      <c r="O1410" s="193"/>
      <c r="P1410" s="193"/>
    </row>
    <row r="1411" spans="7:16" customFormat="1">
      <c r="G1411" s="211"/>
      <c r="H1411" s="193"/>
      <c r="K1411" s="193"/>
      <c r="L1411" s="193"/>
      <c r="N1411" s="193"/>
      <c r="O1411" s="193"/>
      <c r="P1411" s="193"/>
    </row>
    <row r="1412" spans="7:16" customFormat="1">
      <c r="G1412" s="211"/>
      <c r="H1412" s="193"/>
      <c r="K1412" s="193"/>
      <c r="L1412" s="193"/>
      <c r="N1412" s="193"/>
      <c r="O1412" s="193"/>
      <c r="P1412" s="193"/>
    </row>
    <row r="1413" spans="7:16" customFormat="1">
      <c r="G1413" s="211"/>
      <c r="H1413" s="193"/>
      <c r="K1413" s="193"/>
      <c r="L1413" s="193"/>
      <c r="N1413" s="193"/>
      <c r="O1413" s="193"/>
      <c r="P1413" s="193"/>
    </row>
    <row r="1414" spans="7:16" customFormat="1">
      <c r="G1414" s="211"/>
      <c r="H1414" s="193"/>
      <c r="K1414" s="193"/>
      <c r="L1414" s="193"/>
      <c r="N1414" s="193"/>
      <c r="O1414" s="193"/>
      <c r="P1414" s="193"/>
    </row>
    <row r="1415" spans="7:16" customFormat="1">
      <c r="G1415" s="211"/>
      <c r="H1415" s="193"/>
      <c r="K1415" s="193"/>
      <c r="L1415" s="193"/>
      <c r="N1415" s="193"/>
      <c r="O1415" s="193"/>
      <c r="P1415" s="193"/>
    </row>
    <row r="1416" spans="7:16" customFormat="1">
      <c r="G1416" s="211"/>
      <c r="H1416" s="193"/>
      <c r="K1416" s="193"/>
      <c r="L1416" s="193"/>
      <c r="N1416" s="193"/>
      <c r="O1416" s="193"/>
      <c r="P1416" s="193"/>
    </row>
    <row r="1417" spans="7:16" customFormat="1">
      <c r="G1417" s="211"/>
      <c r="H1417" s="193"/>
      <c r="K1417" s="193"/>
      <c r="L1417" s="193"/>
      <c r="N1417" s="193"/>
      <c r="O1417" s="193"/>
      <c r="P1417" s="193"/>
    </row>
    <row r="1418" spans="7:16" customFormat="1">
      <c r="G1418" s="211"/>
      <c r="H1418" s="193"/>
      <c r="K1418" s="193"/>
      <c r="L1418" s="193"/>
      <c r="N1418" s="193"/>
      <c r="O1418" s="193"/>
      <c r="P1418" s="193"/>
    </row>
    <row r="1419" spans="7:16" customFormat="1">
      <c r="G1419" s="211"/>
      <c r="H1419" s="193"/>
      <c r="K1419" s="193"/>
      <c r="L1419" s="193"/>
      <c r="N1419" s="193"/>
      <c r="O1419" s="193"/>
      <c r="P1419" s="193"/>
    </row>
    <row r="1420" spans="7:16" customFormat="1">
      <c r="G1420" s="211"/>
      <c r="H1420" s="193"/>
      <c r="K1420" s="193"/>
      <c r="L1420" s="193"/>
      <c r="N1420" s="193"/>
      <c r="O1420" s="193"/>
      <c r="P1420" s="193"/>
    </row>
    <row r="1421" spans="7:16" customFormat="1">
      <c r="G1421" s="211"/>
      <c r="H1421" s="193"/>
      <c r="K1421" s="193"/>
      <c r="L1421" s="193"/>
      <c r="N1421" s="193"/>
      <c r="O1421" s="193"/>
      <c r="P1421" s="193"/>
    </row>
    <row r="1422" spans="7:16" customFormat="1">
      <c r="G1422" s="211"/>
      <c r="H1422" s="193"/>
      <c r="K1422" s="193"/>
      <c r="L1422" s="193"/>
      <c r="N1422" s="193"/>
      <c r="O1422" s="193"/>
      <c r="P1422" s="193"/>
    </row>
    <row r="1423" spans="7:16" customFormat="1">
      <c r="G1423" s="211"/>
      <c r="H1423" s="193"/>
      <c r="K1423" s="193"/>
      <c r="L1423" s="193"/>
      <c r="N1423" s="193"/>
      <c r="O1423" s="193"/>
      <c r="P1423" s="193"/>
    </row>
    <row r="1424" spans="7:16" customFormat="1">
      <c r="G1424" s="211"/>
      <c r="H1424" s="193"/>
      <c r="K1424" s="193"/>
      <c r="L1424" s="193"/>
      <c r="N1424" s="193"/>
      <c r="O1424" s="193"/>
      <c r="P1424" s="193"/>
    </row>
    <row r="1425" spans="7:16" customFormat="1">
      <c r="G1425" s="211"/>
      <c r="H1425" s="193"/>
      <c r="K1425" s="193"/>
      <c r="L1425" s="193"/>
      <c r="N1425" s="193"/>
      <c r="O1425" s="193"/>
      <c r="P1425" s="193"/>
    </row>
    <row r="1426" spans="7:16" customFormat="1">
      <c r="G1426" s="211"/>
      <c r="H1426" s="193"/>
      <c r="K1426" s="193"/>
      <c r="L1426" s="193"/>
      <c r="N1426" s="193"/>
      <c r="O1426" s="193"/>
      <c r="P1426" s="193"/>
    </row>
    <row r="1427" spans="7:16" customFormat="1">
      <c r="G1427" s="211"/>
      <c r="H1427" s="193"/>
      <c r="K1427" s="193"/>
      <c r="L1427" s="193"/>
      <c r="N1427" s="193"/>
      <c r="O1427" s="193"/>
      <c r="P1427" s="193"/>
    </row>
    <row r="1428" spans="7:16" customFormat="1">
      <c r="G1428" s="211"/>
      <c r="H1428" s="193"/>
      <c r="K1428" s="193"/>
      <c r="L1428" s="193"/>
      <c r="N1428" s="193"/>
      <c r="O1428" s="193"/>
      <c r="P1428" s="193"/>
    </row>
    <row r="1429" spans="7:16" customFormat="1">
      <c r="G1429" s="211"/>
      <c r="H1429" s="193"/>
      <c r="K1429" s="193"/>
      <c r="L1429" s="193"/>
      <c r="N1429" s="193"/>
      <c r="O1429" s="193"/>
      <c r="P1429" s="193"/>
    </row>
    <row r="1430" spans="7:16" customFormat="1">
      <c r="G1430" s="211"/>
      <c r="H1430" s="193"/>
      <c r="K1430" s="193"/>
      <c r="L1430" s="193"/>
      <c r="N1430" s="193"/>
      <c r="O1430" s="193"/>
      <c r="P1430" s="193"/>
    </row>
    <row r="1431" spans="7:16" customFormat="1">
      <c r="G1431" s="211"/>
      <c r="H1431" s="193"/>
      <c r="K1431" s="193"/>
      <c r="L1431" s="193"/>
      <c r="N1431" s="193"/>
      <c r="O1431" s="193"/>
      <c r="P1431" s="193"/>
    </row>
    <row r="1432" spans="7:16" customFormat="1">
      <c r="G1432" s="211"/>
      <c r="H1432" s="193"/>
      <c r="K1432" s="193"/>
      <c r="L1432" s="193"/>
      <c r="N1432" s="193"/>
      <c r="O1432" s="193"/>
      <c r="P1432" s="193"/>
    </row>
    <row r="1433" spans="7:16" customFormat="1">
      <c r="G1433" s="211"/>
      <c r="H1433" s="193"/>
      <c r="K1433" s="193"/>
      <c r="L1433" s="193"/>
      <c r="N1433" s="193"/>
      <c r="O1433" s="193"/>
      <c r="P1433" s="193"/>
    </row>
    <row r="1434" spans="7:16" customFormat="1">
      <c r="G1434" s="211"/>
      <c r="H1434" s="193"/>
      <c r="K1434" s="193"/>
      <c r="L1434" s="193"/>
      <c r="N1434" s="193"/>
      <c r="O1434" s="193"/>
      <c r="P1434" s="193"/>
    </row>
    <row r="1435" spans="7:16" customFormat="1">
      <c r="G1435" s="211"/>
      <c r="H1435" s="193"/>
      <c r="K1435" s="193"/>
      <c r="L1435" s="193"/>
      <c r="N1435" s="193"/>
      <c r="O1435" s="193"/>
      <c r="P1435" s="193"/>
    </row>
    <row r="1436" spans="7:16" customFormat="1">
      <c r="G1436" s="211"/>
      <c r="H1436" s="193"/>
      <c r="K1436" s="193"/>
      <c r="L1436" s="193"/>
      <c r="N1436" s="193"/>
      <c r="O1436" s="193"/>
      <c r="P1436" s="193"/>
    </row>
    <row r="1437" spans="7:16" customFormat="1">
      <c r="G1437" s="211"/>
      <c r="H1437" s="193"/>
      <c r="K1437" s="193"/>
      <c r="L1437" s="193"/>
      <c r="N1437" s="193"/>
      <c r="O1437" s="193"/>
      <c r="P1437" s="193"/>
    </row>
    <row r="1438" spans="7:16" customFormat="1">
      <c r="G1438" s="211"/>
      <c r="H1438" s="193"/>
      <c r="K1438" s="193"/>
      <c r="L1438" s="193"/>
      <c r="N1438" s="193"/>
      <c r="O1438" s="193"/>
      <c r="P1438" s="193"/>
    </row>
    <row r="1439" spans="7:16" customFormat="1">
      <c r="G1439" s="211"/>
      <c r="H1439" s="193"/>
      <c r="K1439" s="193"/>
      <c r="L1439" s="193"/>
      <c r="N1439" s="193"/>
      <c r="O1439" s="193"/>
      <c r="P1439" s="193"/>
    </row>
    <row r="1440" spans="7:16" customFormat="1">
      <c r="G1440" s="211"/>
      <c r="H1440" s="193"/>
      <c r="K1440" s="193"/>
      <c r="L1440" s="193"/>
      <c r="N1440" s="193"/>
      <c r="O1440" s="193"/>
      <c r="P1440" s="193"/>
    </row>
    <row r="1441" spans="7:16" customFormat="1">
      <c r="G1441" s="211"/>
      <c r="H1441" s="193"/>
      <c r="K1441" s="193"/>
      <c r="L1441" s="193"/>
      <c r="N1441" s="193"/>
      <c r="O1441" s="193"/>
      <c r="P1441" s="193"/>
    </row>
    <row r="1442" spans="7:16" customFormat="1">
      <c r="G1442" s="211"/>
      <c r="H1442" s="193"/>
      <c r="K1442" s="193"/>
      <c r="L1442" s="193"/>
      <c r="N1442" s="193"/>
      <c r="O1442" s="193"/>
      <c r="P1442" s="193"/>
    </row>
    <row r="1443" spans="7:16" customFormat="1">
      <c r="G1443" s="211"/>
      <c r="H1443" s="193"/>
      <c r="K1443" s="193"/>
      <c r="L1443" s="193"/>
      <c r="N1443" s="193"/>
      <c r="O1443" s="193"/>
      <c r="P1443" s="193"/>
    </row>
    <row r="1444" spans="7:16" customFormat="1">
      <c r="G1444" s="211"/>
      <c r="H1444" s="193"/>
      <c r="K1444" s="193"/>
      <c r="L1444" s="193"/>
      <c r="N1444" s="193"/>
      <c r="O1444" s="193"/>
      <c r="P1444" s="193"/>
    </row>
    <row r="1445" spans="7:16" customFormat="1">
      <c r="G1445" s="211"/>
      <c r="H1445" s="193"/>
      <c r="K1445" s="193"/>
      <c r="L1445" s="193"/>
      <c r="N1445" s="193"/>
      <c r="O1445" s="193"/>
      <c r="P1445" s="193"/>
    </row>
    <row r="1446" spans="7:16" customFormat="1">
      <c r="G1446" s="211"/>
      <c r="H1446" s="193"/>
      <c r="K1446" s="193"/>
      <c r="L1446" s="193"/>
      <c r="N1446" s="193"/>
      <c r="O1446" s="193"/>
      <c r="P1446" s="193"/>
    </row>
    <row r="1447" spans="7:16" customFormat="1">
      <c r="G1447" s="211"/>
      <c r="H1447" s="193"/>
      <c r="K1447" s="193"/>
      <c r="L1447" s="193"/>
      <c r="N1447" s="193"/>
      <c r="O1447" s="193"/>
      <c r="P1447" s="193"/>
    </row>
    <row r="1448" spans="7:16" customFormat="1">
      <c r="G1448" s="211"/>
      <c r="H1448" s="193"/>
      <c r="K1448" s="193"/>
      <c r="L1448" s="193"/>
      <c r="N1448" s="193"/>
      <c r="O1448" s="193"/>
      <c r="P1448" s="193"/>
    </row>
    <row r="1449" spans="7:16" customFormat="1">
      <c r="G1449" s="211"/>
      <c r="H1449" s="193"/>
      <c r="K1449" s="193"/>
      <c r="L1449" s="193"/>
      <c r="N1449" s="193"/>
      <c r="O1449" s="193"/>
      <c r="P1449" s="193"/>
    </row>
    <row r="1450" spans="7:16" customFormat="1">
      <c r="G1450" s="211"/>
      <c r="H1450" s="193"/>
      <c r="K1450" s="193"/>
      <c r="L1450" s="193"/>
      <c r="N1450" s="193"/>
      <c r="O1450" s="193"/>
      <c r="P1450" s="193"/>
    </row>
    <row r="1451" spans="7:16" customFormat="1">
      <c r="G1451" s="211"/>
      <c r="H1451" s="193"/>
      <c r="K1451" s="193"/>
      <c r="L1451" s="193"/>
      <c r="N1451" s="193"/>
      <c r="O1451" s="193"/>
      <c r="P1451" s="193"/>
    </row>
    <row r="1452" spans="7:16" customFormat="1">
      <c r="G1452" s="211"/>
      <c r="H1452" s="193"/>
      <c r="K1452" s="193"/>
      <c r="L1452" s="193"/>
      <c r="N1452" s="193"/>
      <c r="O1452" s="193"/>
      <c r="P1452" s="193"/>
    </row>
    <row r="1453" spans="7:16" customFormat="1">
      <c r="G1453" s="211"/>
      <c r="H1453" s="193"/>
      <c r="K1453" s="193"/>
      <c r="L1453" s="193"/>
      <c r="N1453" s="193"/>
      <c r="O1453" s="193"/>
      <c r="P1453" s="193"/>
    </row>
    <row r="1454" spans="7:16" customFormat="1">
      <c r="G1454" s="211"/>
      <c r="H1454" s="193"/>
      <c r="K1454" s="193"/>
      <c r="L1454" s="193"/>
      <c r="N1454" s="193"/>
      <c r="O1454" s="193"/>
      <c r="P1454" s="193"/>
    </row>
    <row r="1455" spans="7:16" customFormat="1">
      <c r="G1455" s="211"/>
      <c r="H1455" s="193"/>
      <c r="K1455" s="193"/>
      <c r="L1455" s="193"/>
      <c r="N1455" s="193"/>
      <c r="O1455" s="193"/>
      <c r="P1455" s="193"/>
    </row>
    <row r="1456" spans="7:16" customFormat="1">
      <c r="G1456" s="211"/>
      <c r="H1456" s="193"/>
      <c r="K1456" s="193"/>
      <c r="L1456" s="193"/>
      <c r="N1456" s="193"/>
      <c r="O1456" s="193"/>
      <c r="P1456" s="193"/>
    </row>
    <row r="1457" spans="7:16" customFormat="1">
      <c r="G1457" s="211"/>
      <c r="H1457" s="193"/>
      <c r="K1457" s="193"/>
      <c r="L1457" s="193"/>
      <c r="N1457" s="193"/>
      <c r="O1457" s="193"/>
      <c r="P1457" s="193"/>
    </row>
    <row r="1458" spans="7:16" customFormat="1">
      <c r="G1458" s="211"/>
      <c r="H1458" s="193"/>
      <c r="K1458" s="193"/>
      <c r="L1458" s="193"/>
      <c r="N1458" s="193"/>
      <c r="O1458" s="193"/>
      <c r="P1458" s="193"/>
    </row>
    <row r="1459" spans="7:16" customFormat="1">
      <c r="G1459" s="211"/>
      <c r="H1459" s="193"/>
      <c r="K1459" s="193"/>
      <c r="L1459" s="193"/>
      <c r="N1459" s="193"/>
      <c r="O1459" s="193"/>
      <c r="P1459" s="193"/>
    </row>
    <row r="1460" spans="7:16" customFormat="1">
      <c r="G1460" s="211"/>
      <c r="H1460" s="193"/>
      <c r="K1460" s="193"/>
      <c r="L1460" s="193"/>
      <c r="N1460" s="193"/>
      <c r="O1460" s="193"/>
      <c r="P1460" s="193"/>
    </row>
    <row r="1461" spans="7:16" customFormat="1">
      <c r="G1461" s="211"/>
      <c r="H1461" s="193"/>
      <c r="K1461" s="193"/>
      <c r="L1461" s="193"/>
      <c r="N1461" s="193"/>
      <c r="O1461" s="193"/>
      <c r="P1461" s="193"/>
    </row>
    <row r="1462" spans="7:16" customFormat="1">
      <c r="G1462" s="211"/>
      <c r="H1462" s="193"/>
      <c r="K1462" s="193"/>
      <c r="L1462" s="193"/>
      <c r="N1462" s="193"/>
      <c r="O1462" s="193"/>
      <c r="P1462" s="193"/>
    </row>
    <row r="1463" spans="7:16" customFormat="1">
      <c r="G1463" s="211"/>
      <c r="H1463" s="193"/>
      <c r="K1463" s="193"/>
      <c r="L1463" s="193"/>
      <c r="N1463" s="193"/>
      <c r="O1463" s="193"/>
      <c r="P1463" s="193"/>
    </row>
    <row r="1464" spans="7:16" customFormat="1">
      <c r="G1464" s="211"/>
      <c r="H1464" s="193"/>
      <c r="K1464" s="193"/>
      <c r="L1464" s="193"/>
      <c r="N1464" s="193"/>
      <c r="O1464" s="193"/>
      <c r="P1464" s="193"/>
    </row>
    <row r="1465" spans="7:16" customFormat="1">
      <c r="G1465" s="211"/>
      <c r="H1465" s="193"/>
      <c r="K1465" s="193"/>
      <c r="L1465" s="193"/>
      <c r="N1465" s="193"/>
      <c r="O1465" s="193"/>
      <c r="P1465" s="193"/>
    </row>
    <row r="1466" spans="7:16" customFormat="1">
      <c r="G1466" s="211"/>
      <c r="H1466" s="193"/>
      <c r="K1466" s="193"/>
      <c r="L1466" s="193"/>
      <c r="N1466" s="193"/>
      <c r="O1466" s="193"/>
      <c r="P1466" s="193"/>
    </row>
    <row r="1467" spans="7:16" customFormat="1">
      <c r="G1467" s="211"/>
      <c r="H1467" s="193"/>
      <c r="K1467" s="193"/>
      <c r="L1467" s="193"/>
      <c r="N1467" s="193"/>
      <c r="O1467" s="193"/>
      <c r="P1467" s="193"/>
    </row>
    <row r="1468" spans="7:16" customFormat="1">
      <c r="G1468" s="211"/>
      <c r="H1468" s="193"/>
      <c r="K1468" s="193"/>
      <c r="L1468" s="193"/>
      <c r="N1468" s="193"/>
      <c r="O1468" s="193"/>
      <c r="P1468" s="193"/>
    </row>
    <row r="1469" spans="7:16" customFormat="1">
      <c r="G1469" s="211"/>
      <c r="H1469" s="193"/>
      <c r="K1469" s="193"/>
      <c r="L1469" s="193"/>
      <c r="N1469" s="193"/>
      <c r="O1469" s="193"/>
      <c r="P1469" s="193"/>
    </row>
    <row r="1470" spans="7:16" customFormat="1">
      <c r="G1470" s="211"/>
      <c r="H1470" s="193"/>
      <c r="K1470" s="193"/>
      <c r="L1470" s="193"/>
      <c r="N1470" s="193"/>
      <c r="O1470" s="193"/>
      <c r="P1470" s="193"/>
    </row>
    <row r="1471" spans="7:16" customFormat="1">
      <c r="G1471" s="211"/>
      <c r="H1471" s="193"/>
      <c r="K1471" s="193"/>
      <c r="L1471" s="193"/>
      <c r="N1471" s="193"/>
      <c r="O1471" s="193"/>
      <c r="P1471" s="193"/>
    </row>
    <row r="1472" spans="7:16" customFormat="1">
      <c r="G1472" s="211"/>
      <c r="H1472" s="193"/>
      <c r="K1472" s="193"/>
      <c r="L1472" s="193"/>
      <c r="N1472" s="193"/>
      <c r="O1472" s="193"/>
      <c r="P1472" s="193"/>
    </row>
    <row r="1473" spans="7:16" customFormat="1">
      <c r="G1473" s="211"/>
      <c r="H1473" s="193"/>
      <c r="K1473" s="193"/>
      <c r="L1473" s="193"/>
      <c r="N1473" s="193"/>
      <c r="O1473" s="193"/>
      <c r="P1473" s="193"/>
    </row>
    <row r="1474" spans="7:16" customFormat="1">
      <c r="G1474" s="211"/>
      <c r="H1474" s="193"/>
      <c r="K1474" s="193"/>
      <c r="L1474" s="193"/>
      <c r="N1474" s="193"/>
      <c r="O1474" s="193"/>
      <c r="P1474" s="193"/>
    </row>
    <row r="1475" spans="7:16" customFormat="1">
      <c r="G1475" s="211"/>
      <c r="H1475" s="193"/>
      <c r="K1475" s="193"/>
      <c r="L1475" s="193"/>
      <c r="N1475" s="193"/>
      <c r="O1475" s="193"/>
      <c r="P1475" s="193"/>
    </row>
    <row r="1476" spans="7:16" customFormat="1">
      <c r="G1476" s="211"/>
      <c r="H1476" s="193"/>
      <c r="K1476" s="193"/>
      <c r="L1476" s="193"/>
      <c r="N1476" s="193"/>
      <c r="O1476" s="193"/>
      <c r="P1476" s="193"/>
    </row>
    <row r="1477" spans="7:16" customFormat="1">
      <c r="G1477" s="211"/>
      <c r="H1477" s="193"/>
      <c r="K1477" s="193"/>
      <c r="L1477" s="193"/>
      <c r="N1477" s="193"/>
      <c r="O1477" s="193"/>
      <c r="P1477" s="193"/>
    </row>
    <row r="1478" spans="7:16" customFormat="1">
      <c r="G1478" s="211"/>
      <c r="H1478" s="193"/>
      <c r="K1478" s="193"/>
      <c r="L1478" s="193"/>
      <c r="N1478" s="193"/>
      <c r="O1478" s="193"/>
      <c r="P1478" s="193"/>
    </row>
    <row r="1479" spans="7:16" customFormat="1">
      <c r="G1479" s="211"/>
      <c r="H1479" s="193"/>
      <c r="K1479" s="193"/>
      <c r="L1479" s="193"/>
      <c r="N1479" s="193"/>
      <c r="O1479" s="193"/>
      <c r="P1479" s="193"/>
    </row>
    <row r="1480" spans="7:16" customFormat="1">
      <c r="G1480" s="211"/>
      <c r="H1480" s="193"/>
      <c r="K1480" s="193"/>
      <c r="L1480" s="193"/>
      <c r="N1480" s="193"/>
      <c r="O1480" s="193"/>
      <c r="P1480" s="193"/>
    </row>
    <row r="1481" spans="7:16" customFormat="1">
      <c r="G1481" s="211"/>
      <c r="H1481" s="193"/>
      <c r="K1481" s="193"/>
      <c r="L1481" s="193"/>
      <c r="N1481" s="193"/>
      <c r="O1481" s="193"/>
      <c r="P1481" s="193"/>
    </row>
    <row r="1482" spans="7:16" customFormat="1">
      <c r="G1482" s="211"/>
      <c r="H1482" s="193"/>
      <c r="K1482" s="193"/>
      <c r="L1482" s="193"/>
      <c r="N1482" s="193"/>
      <c r="O1482" s="193"/>
      <c r="P1482" s="193"/>
    </row>
    <row r="1483" spans="7:16" customFormat="1">
      <c r="G1483" s="211"/>
      <c r="H1483" s="193"/>
      <c r="K1483" s="193"/>
      <c r="L1483" s="193"/>
      <c r="N1483" s="193"/>
      <c r="O1483" s="193"/>
      <c r="P1483" s="193"/>
    </row>
    <row r="1484" spans="7:16" customFormat="1">
      <c r="G1484" s="211"/>
      <c r="H1484" s="193"/>
      <c r="K1484" s="193"/>
      <c r="L1484" s="193"/>
      <c r="N1484" s="193"/>
      <c r="O1484" s="193"/>
      <c r="P1484" s="193"/>
    </row>
    <row r="1485" spans="7:16" customFormat="1">
      <c r="G1485" s="211"/>
      <c r="H1485" s="193"/>
      <c r="K1485" s="193"/>
      <c r="L1485" s="193"/>
      <c r="N1485" s="193"/>
      <c r="O1485" s="193"/>
      <c r="P1485" s="193"/>
    </row>
    <row r="1486" spans="7:16" customFormat="1">
      <c r="G1486" s="211"/>
      <c r="H1486" s="193"/>
      <c r="K1486" s="193"/>
      <c r="L1486" s="193"/>
      <c r="N1486" s="193"/>
      <c r="O1486" s="193"/>
      <c r="P1486" s="193"/>
    </row>
    <row r="1487" spans="7:16" customFormat="1">
      <c r="G1487" s="211"/>
      <c r="H1487" s="193"/>
      <c r="K1487" s="193"/>
      <c r="L1487" s="193"/>
      <c r="N1487" s="193"/>
      <c r="O1487" s="193"/>
      <c r="P1487" s="193"/>
    </row>
    <row r="1488" spans="7:16" customFormat="1">
      <c r="G1488" s="211"/>
      <c r="H1488" s="193"/>
      <c r="K1488" s="193"/>
      <c r="L1488" s="193"/>
      <c r="N1488" s="193"/>
      <c r="O1488" s="193"/>
      <c r="P1488" s="193"/>
    </row>
    <row r="1489" spans="7:16" customFormat="1">
      <c r="G1489" s="211"/>
      <c r="H1489" s="193"/>
      <c r="K1489" s="193"/>
      <c r="L1489" s="193"/>
      <c r="N1489" s="193"/>
      <c r="O1489" s="193"/>
      <c r="P1489" s="193"/>
    </row>
    <row r="1490" spans="7:16" customFormat="1">
      <c r="G1490" s="211"/>
      <c r="H1490" s="193"/>
      <c r="K1490" s="193"/>
      <c r="L1490" s="193"/>
      <c r="N1490" s="193"/>
      <c r="O1490" s="193"/>
      <c r="P1490" s="193"/>
    </row>
    <row r="1491" spans="7:16" customFormat="1">
      <c r="G1491" s="211"/>
      <c r="H1491" s="193"/>
      <c r="K1491" s="193"/>
      <c r="L1491" s="193"/>
      <c r="N1491" s="193"/>
      <c r="O1491" s="193"/>
      <c r="P1491" s="193"/>
    </row>
    <row r="1492" spans="7:16" customFormat="1">
      <c r="G1492" s="211"/>
      <c r="H1492" s="193"/>
      <c r="K1492" s="193"/>
      <c r="L1492" s="193"/>
      <c r="N1492" s="193"/>
      <c r="O1492" s="193"/>
      <c r="P1492" s="193"/>
    </row>
    <row r="1493" spans="7:16" customFormat="1">
      <c r="G1493" s="211"/>
      <c r="H1493" s="193"/>
      <c r="K1493" s="193"/>
      <c r="L1493" s="193"/>
      <c r="N1493" s="193"/>
      <c r="O1493" s="193"/>
      <c r="P1493" s="193"/>
    </row>
    <row r="1494" spans="7:16" customFormat="1">
      <c r="G1494" s="211"/>
      <c r="H1494" s="193"/>
      <c r="K1494" s="193"/>
      <c r="L1494" s="193"/>
      <c r="N1494" s="193"/>
      <c r="O1494" s="193"/>
      <c r="P1494" s="193"/>
    </row>
    <row r="1495" spans="7:16" customFormat="1">
      <c r="G1495" s="211"/>
      <c r="H1495" s="193"/>
      <c r="K1495" s="193"/>
      <c r="L1495" s="193"/>
      <c r="N1495" s="193"/>
      <c r="O1495" s="193"/>
      <c r="P1495" s="193"/>
    </row>
    <row r="1496" spans="7:16" customFormat="1">
      <c r="G1496" s="211"/>
      <c r="H1496" s="193"/>
      <c r="K1496" s="193"/>
      <c r="L1496" s="193"/>
      <c r="N1496" s="193"/>
      <c r="O1496" s="193"/>
      <c r="P1496" s="193"/>
    </row>
    <row r="1497" spans="7:16" customFormat="1">
      <c r="G1497" s="211"/>
      <c r="H1497" s="193"/>
      <c r="K1497" s="193"/>
      <c r="L1497" s="193"/>
      <c r="N1497" s="193"/>
      <c r="O1497" s="193"/>
      <c r="P1497" s="193"/>
    </row>
    <row r="1498" spans="7:16" customFormat="1">
      <c r="G1498" s="211"/>
      <c r="H1498" s="193"/>
      <c r="K1498" s="193"/>
      <c r="L1498" s="193"/>
      <c r="N1498" s="193"/>
      <c r="O1498" s="193"/>
      <c r="P1498" s="193"/>
    </row>
    <row r="1499" spans="7:16" customFormat="1">
      <c r="G1499" s="211"/>
      <c r="H1499" s="193"/>
      <c r="K1499" s="193"/>
      <c r="L1499" s="193"/>
      <c r="N1499" s="193"/>
      <c r="O1499" s="193"/>
      <c r="P1499" s="193"/>
    </row>
    <row r="1500" spans="7:16" customFormat="1">
      <c r="G1500" s="211"/>
      <c r="H1500" s="193"/>
      <c r="K1500" s="193"/>
      <c r="L1500" s="193"/>
      <c r="N1500" s="193"/>
      <c r="O1500" s="193"/>
      <c r="P1500" s="193"/>
    </row>
    <row r="1501" spans="7:16" customFormat="1">
      <c r="G1501" s="211"/>
      <c r="H1501" s="193"/>
      <c r="K1501" s="193"/>
      <c r="L1501" s="193"/>
      <c r="N1501" s="193"/>
      <c r="O1501" s="193"/>
      <c r="P1501" s="193"/>
    </row>
    <row r="1502" spans="7:16" customFormat="1">
      <c r="G1502" s="211"/>
      <c r="H1502" s="193"/>
      <c r="K1502" s="193"/>
      <c r="L1502" s="193"/>
      <c r="N1502" s="193"/>
      <c r="O1502" s="193"/>
      <c r="P1502" s="193"/>
    </row>
    <row r="1503" spans="7:16" customFormat="1">
      <c r="G1503" s="211"/>
      <c r="H1503" s="193"/>
      <c r="K1503" s="193"/>
      <c r="L1503" s="193"/>
      <c r="N1503" s="193"/>
      <c r="O1503" s="193"/>
      <c r="P1503" s="193"/>
    </row>
    <row r="1504" spans="7:16" customFormat="1">
      <c r="G1504" s="211"/>
      <c r="H1504" s="193"/>
      <c r="K1504" s="193"/>
      <c r="L1504" s="193"/>
      <c r="N1504" s="193"/>
      <c r="O1504" s="193"/>
      <c r="P1504" s="193"/>
    </row>
    <row r="1505" spans="7:16" customFormat="1">
      <c r="G1505" s="211"/>
      <c r="H1505" s="193"/>
      <c r="K1505" s="193"/>
      <c r="L1505" s="193"/>
      <c r="N1505" s="193"/>
      <c r="O1505" s="193"/>
      <c r="P1505" s="193"/>
    </row>
    <row r="1506" spans="7:16" customFormat="1">
      <c r="G1506" s="211"/>
      <c r="H1506" s="193"/>
      <c r="K1506" s="193"/>
      <c r="L1506" s="193"/>
      <c r="N1506" s="193"/>
      <c r="O1506" s="193"/>
      <c r="P1506" s="193"/>
    </row>
    <row r="1507" spans="7:16" customFormat="1">
      <c r="G1507" s="211"/>
      <c r="H1507" s="193"/>
      <c r="K1507" s="193"/>
      <c r="L1507" s="193"/>
      <c r="N1507" s="193"/>
      <c r="O1507" s="193"/>
      <c r="P1507" s="193"/>
    </row>
    <row r="1508" spans="7:16" customFormat="1">
      <c r="G1508" s="211"/>
      <c r="H1508" s="193"/>
      <c r="K1508" s="193"/>
      <c r="L1508" s="193"/>
      <c r="N1508" s="193"/>
      <c r="O1508" s="193"/>
      <c r="P1508" s="193"/>
    </row>
    <row r="1509" spans="7:16" customFormat="1">
      <c r="G1509" s="211"/>
      <c r="H1509" s="193"/>
      <c r="K1509" s="193"/>
      <c r="L1509" s="193"/>
      <c r="N1509" s="193"/>
      <c r="O1509" s="193"/>
      <c r="P1509" s="193"/>
    </row>
    <row r="1510" spans="7:16" customFormat="1">
      <c r="G1510" s="211"/>
      <c r="H1510" s="193"/>
      <c r="K1510" s="193"/>
      <c r="L1510" s="193"/>
      <c r="N1510" s="193"/>
      <c r="O1510" s="193"/>
      <c r="P1510" s="193"/>
    </row>
    <row r="1511" spans="7:16" customFormat="1">
      <c r="G1511" s="211"/>
      <c r="H1511" s="193"/>
      <c r="K1511" s="193"/>
      <c r="L1511" s="193"/>
      <c r="N1511" s="193"/>
      <c r="O1511" s="193"/>
      <c r="P1511" s="193"/>
    </row>
    <row r="1512" spans="7:16" customFormat="1">
      <c r="G1512" s="211"/>
      <c r="H1512" s="193"/>
      <c r="K1512" s="193"/>
      <c r="L1512" s="193"/>
      <c r="N1512" s="193"/>
      <c r="O1512" s="193"/>
      <c r="P1512" s="193"/>
    </row>
    <row r="1513" spans="7:16" customFormat="1">
      <c r="G1513" s="211"/>
      <c r="H1513" s="193"/>
      <c r="K1513" s="193"/>
      <c r="L1513" s="193"/>
      <c r="N1513" s="193"/>
      <c r="O1513" s="193"/>
      <c r="P1513" s="193"/>
    </row>
    <row r="1514" spans="7:16" customFormat="1">
      <c r="G1514" s="211"/>
      <c r="H1514" s="193"/>
      <c r="K1514" s="193"/>
      <c r="L1514" s="193"/>
      <c r="N1514" s="193"/>
      <c r="O1514" s="193"/>
      <c r="P1514" s="193"/>
    </row>
    <row r="1515" spans="7:16" customFormat="1">
      <c r="G1515" s="211"/>
      <c r="H1515" s="193"/>
      <c r="K1515" s="193"/>
      <c r="L1515" s="193"/>
      <c r="N1515" s="193"/>
      <c r="O1515" s="193"/>
      <c r="P1515" s="193"/>
    </row>
    <row r="1516" spans="7:16" customFormat="1">
      <c r="G1516" s="211"/>
      <c r="H1516" s="193"/>
      <c r="K1516" s="193"/>
      <c r="L1516" s="193"/>
      <c r="N1516" s="193"/>
      <c r="O1516" s="193"/>
      <c r="P1516" s="193"/>
    </row>
    <row r="1517" spans="7:16" customFormat="1">
      <c r="G1517" s="211"/>
      <c r="H1517" s="193"/>
      <c r="K1517" s="193"/>
      <c r="L1517" s="193"/>
      <c r="N1517" s="193"/>
      <c r="O1517" s="193"/>
      <c r="P1517" s="193"/>
    </row>
    <row r="1518" spans="7:16" customFormat="1">
      <c r="G1518" s="211"/>
      <c r="H1518" s="193"/>
      <c r="K1518" s="193"/>
      <c r="L1518" s="193"/>
      <c r="N1518" s="193"/>
      <c r="O1518" s="193"/>
      <c r="P1518" s="193"/>
    </row>
    <row r="1519" spans="7:16" customFormat="1">
      <c r="G1519" s="211"/>
      <c r="H1519" s="193"/>
      <c r="K1519" s="193"/>
      <c r="L1519" s="193"/>
      <c r="N1519" s="193"/>
      <c r="O1519" s="193"/>
      <c r="P1519" s="193"/>
    </row>
    <row r="1520" spans="7:16" customFormat="1">
      <c r="G1520" s="211"/>
      <c r="H1520" s="193"/>
      <c r="K1520" s="193"/>
      <c r="L1520" s="193"/>
      <c r="N1520" s="193"/>
      <c r="O1520" s="193"/>
      <c r="P1520" s="193"/>
    </row>
    <row r="1521" spans="7:16" customFormat="1">
      <c r="G1521" s="211"/>
      <c r="H1521" s="193"/>
      <c r="K1521" s="193"/>
      <c r="L1521" s="193"/>
      <c r="N1521" s="193"/>
      <c r="O1521" s="193"/>
      <c r="P1521" s="193"/>
    </row>
    <row r="1522" spans="7:16" customFormat="1">
      <c r="G1522" s="211"/>
      <c r="H1522" s="193"/>
      <c r="K1522" s="193"/>
      <c r="L1522" s="193"/>
      <c r="N1522" s="193"/>
      <c r="O1522" s="193"/>
      <c r="P1522" s="193"/>
    </row>
    <row r="1523" spans="7:16" customFormat="1">
      <c r="G1523" s="211"/>
      <c r="H1523" s="193"/>
      <c r="K1523" s="193"/>
      <c r="L1523" s="193"/>
      <c r="N1523" s="193"/>
      <c r="O1523" s="193"/>
      <c r="P1523" s="193"/>
    </row>
    <row r="1524" spans="7:16" customFormat="1">
      <c r="G1524" s="211"/>
      <c r="H1524" s="193"/>
      <c r="K1524" s="193"/>
      <c r="L1524" s="193"/>
      <c r="N1524" s="193"/>
      <c r="O1524" s="193"/>
      <c r="P1524" s="193"/>
    </row>
    <row r="1525" spans="7:16" customFormat="1">
      <c r="G1525" s="211"/>
      <c r="H1525" s="193"/>
      <c r="K1525" s="193"/>
      <c r="L1525" s="193"/>
      <c r="N1525" s="193"/>
      <c r="O1525" s="193"/>
      <c r="P1525" s="193"/>
    </row>
    <row r="1526" spans="7:16" customFormat="1">
      <c r="G1526" s="211"/>
      <c r="H1526" s="193"/>
      <c r="K1526" s="193"/>
      <c r="L1526" s="193"/>
      <c r="N1526" s="193"/>
      <c r="O1526" s="193"/>
      <c r="P1526" s="193"/>
    </row>
    <row r="1527" spans="7:16" customFormat="1">
      <c r="G1527" s="211"/>
      <c r="H1527" s="193"/>
      <c r="K1527" s="193"/>
      <c r="L1527" s="193"/>
      <c r="N1527" s="193"/>
      <c r="O1527" s="193"/>
      <c r="P1527" s="193"/>
    </row>
    <row r="1528" spans="7:16" customFormat="1">
      <c r="G1528" s="211"/>
      <c r="H1528" s="193"/>
      <c r="K1528" s="193"/>
      <c r="L1528" s="193"/>
      <c r="N1528" s="193"/>
      <c r="O1528" s="193"/>
      <c r="P1528" s="193"/>
    </row>
    <row r="1529" spans="7:16" customFormat="1">
      <c r="G1529" s="211"/>
      <c r="H1529" s="193"/>
      <c r="K1529" s="193"/>
      <c r="L1529" s="193"/>
      <c r="N1529" s="193"/>
      <c r="O1529" s="193"/>
      <c r="P1529" s="193"/>
    </row>
    <row r="1530" spans="7:16" customFormat="1">
      <c r="G1530" s="211"/>
      <c r="H1530" s="193"/>
      <c r="K1530" s="193"/>
      <c r="L1530" s="193"/>
      <c r="N1530" s="193"/>
      <c r="O1530" s="193"/>
      <c r="P1530" s="193"/>
    </row>
    <row r="1531" spans="7:16" customFormat="1">
      <c r="G1531" s="211"/>
      <c r="H1531" s="193"/>
      <c r="K1531" s="193"/>
      <c r="L1531" s="193"/>
      <c r="N1531" s="193"/>
      <c r="O1531" s="193"/>
      <c r="P1531" s="193"/>
    </row>
    <row r="1532" spans="7:16" customFormat="1">
      <c r="G1532" s="211"/>
      <c r="H1532" s="193"/>
      <c r="K1532" s="193"/>
      <c r="L1532" s="193"/>
      <c r="N1532" s="193"/>
      <c r="O1532" s="193"/>
      <c r="P1532" s="193"/>
    </row>
    <row r="1533" spans="7:16" customFormat="1">
      <c r="G1533" s="211"/>
      <c r="H1533" s="193"/>
      <c r="K1533" s="193"/>
      <c r="L1533" s="193"/>
      <c r="N1533" s="193"/>
      <c r="O1533" s="193"/>
      <c r="P1533" s="193"/>
    </row>
    <row r="1534" spans="7:16" customFormat="1">
      <c r="G1534" s="211"/>
      <c r="H1534" s="193"/>
      <c r="K1534" s="193"/>
      <c r="L1534" s="193"/>
      <c r="N1534" s="193"/>
      <c r="O1534" s="193"/>
      <c r="P1534" s="193"/>
    </row>
    <row r="1535" spans="7:16" customFormat="1">
      <c r="G1535" s="211"/>
      <c r="H1535" s="193"/>
      <c r="K1535" s="193"/>
      <c r="L1535" s="193"/>
      <c r="N1535" s="193"/>
      <c r="O1535" s="193"/>
      <c r="P1535" s="193"/>
    </row>
    <row r="1536" spans="7:16" customFormat="1">
      <c r="G1536" s="211"/>
      <c r="H1536" s="193"/>
      <c r="K1536" s="193"/>
      <c r="L1536" s="193"/>
      <c r="N1536" s="193"/>
      <c r="O1536" s="193"/>
      <c r="P1536" s="193"/>
    </row>
    <row r="1537" spans="7:16" customFormat="1">
      <c r="G1537" s="211"/>
      <c r="H1537" s="193"/>
      <c r="K1537" s="193"/>
      <c r="L1537" s="193"/>
      <c r="N1537" s="193"/>
      <c r="O1537" s="193"/>
      <c r="P1537" s="193"/>
    </row>
    <row r="1538" spans="7:16" customFormat="1">
      <c r="G1538" s="211"/>
      <c r="H1538" s="193"/>
      <c r="K1538" s="193"/>
      <c r="L1538" s="193"/>
      <c r="N1538" s="193"/>
      <c r="O1538" s="193"/>
      <c r="P1538" s="193"/>
    </row>
    <row r="1539" spans="7:16" customFormat="1">
      <c r="G1539" s="211"/>
      <c r="H1539" s="193"/>
      <c r="K1539" s="193"/>
      <c r="L1539" s="193"/>
      <c r="N1539" s="193"/>
      <c r="O1539" s="193"/>
      <c r="P1539" s="193"/>
    </row>
    <row r="1540" spans="7:16" customFormat="1">
      <c r="G1540" s="211"/>
      <c r="H1540" s="193"/>
      <c r="K1540" s="193"/>
      <c r="L1540" s="193"/>
      <c r="N1540" s="193"/>
      <c r="O1540" s="193"/>
      <c r="P1540" s="193"/>
    </row>
    <row r="1541" spans="7:16" customFormat="1">
      <c r="G1541" s="211"/>
      <c r="H1541" s="193"/>
      <c r="K1541" s="193"/>
      <c r="L1541" s="193"/>
      <c r="N1541" s="193"/>
      <c r="O1541" s="193"/>
      <c r="P1541" s="193"/>
    </row>
    <row r="1542" spans="7:16" customFormat="1">
      <c r="G1542" s="211"/>
      <c r="H1542" s="193"/>
      <c r="K1542" s="193"/>
      <c r="L1542" s="193"/>
      <c r="N1542" s="193"/>
      <c r="O1542" s="193"/>
      <c r="P1542" s="193"/>
    </row>
    <row r="1543" spans="7:16" customFormat="1">
      <c r="G1543" s="211"/>
      <c r="H1543" s="193"/>
      <c r="K1543" s="193"/>
      <c r="L1543" s="193"/>
      <c r="N1543" s="193"/>
      <c r="O1543" s="193"/>
      <c r="P1543" s="193"/>
    </row>
    <row r="1544" spans="7:16" customFormat="1">
      <c r="G1544" s="211"/>
      <c r="H1544" s="193"/>
      <c r="K1544" s="193"/>
      <c r="L1544" s="193"/>
      <c r="N1544" s="193"/>
      <c r="O1544" s="193"/>
      <c r="P1544" s="193"/>
    </row>
    <row r="1545" spans="7:16" customFormat="1">
      <c r="G1545" s="211"/>
      <c r="H1545" s="193"/>
      <c r="K1545" s="193"/>
      <c r="L1545" s="193"/>
      <c r="N1545" s="193"/>
      <c r="O1545" s="193"/>
      <c r="P1545" s="193"/>
    </row>
    <row r="1546" spans="7:16" customFormat="1">
      <c r="G1546" s="211"/>
      <c r="H1546" s="193"/>
      <c r="K1546" s="193"/>
      <c r="L1546" s="193"/>
      <c r="N1546" s="193"/>
      <c r="O1546" s="193"/>
      <c r="P1546" s="193"/>
    </row>
    <row r="1547" spans="7:16" customFormat="1">
      <c r="G1547" s="211"/>
      <c r="H1547" s="193"/>
      <c r="K1547" s="193"/>
      <c r="L1547" s="193"/>
      <c r="N1547" s="193"/>
      <c r="O1547" s="193"/>
      <c r="P1547" s="193"/>
    </row>
    <row r="1548" spans="7:16" customFormat="1">
      <c r="G1548" s="211"/>
      <c r="H1548" s="193"/>
      <c r="K1548" s="193"/>
      <c r="L1548" s="193"/>
      <c r="N1548" s="193"/>
      <c r="O1548" s="193"/>
      <c r="P1548" s="193"/>
    </row>
    <row r="1549" spans="7:16" customFormat="1">
      <c r="G1549" s="211"/>
      <c r="H1549" s="193"/>
      <c r="K1549" s="193"/>
      <c r="L1549" s="193"/>
      <c r="N1549" s="193"/>
      <c r="O1549" s="193"/>
      <c r="P1549" s="193"/>
    </row>
    <row r="1550" spans="7:16" customFormat="1">
      <c r="G1550" s="211"/>
      <c r="H1550" s="193"/>
      <c r="K1550" s="193"/>
      <c r="L1550" s="193"/>
      <c r="N1550" s="193"/>
      <c r="O1550" s="193"/>
      <c r="P1550" s="193"/>
    </row>
    <row r="1551" spans="7:16" customFormat="1">
      <c r="G1551" s="211"/>
      <c r="H1551" s="193"/>
      <c r="K1551" s="193"/>
      <c r="L1551" s="193"/>
      <c r="N1551" s="193"/>
      <c r="O1551" s="193"/>
      <c r="P1551" s="193"/>
    </row>
    <row r="1552" spans="7:16" customFormat="1">
      <c r="G1552" s="211"/>
      <c r="H1552" s="193"/>
      <c r="K1552" s="193"/>
      <c r="L1552" s="193"/>
      <c r="N1552" s="193"/>
      <c r="O1552" s="193"/>
      <c r="P1552" s="193"/>
    </row>
    <row r="1553" spans="7:16" customFormat="1">
      <c r="G1553" s="211"/>
      <c r="H1553" s="193"/>
      <c r="K1553" s="193"/>
      <c r="L1553" s="193"/>
      <c r="N1553" s="193"/>
      <c r="O1553" s="193"/>
      <c r="P1553" s="193"/>
    </row>
    <row r="1554" spans="7:16" customFormat="1">
      <c r="G1554" s="211"/>
      <c r="H1554" s="193"/>
      <c r="K1554" s="193"/>
      <c r="L1554" s="193"/>
      <c r="N1554" s="193"/>
      <c r="O1554" s="193"/>
      <c r="P1554" s="193"/>
    </row>
    <row r="1555" spans="7:16" customFormat="1">
      <c r="G1555" s="211"/>
      <c r="H1555" s="193"/>
      <c r="K1555" s="193"/>
      <c r="L1555" s="193"/>
      <c r="N1555" s="193"/>
      <c r="O1555" s="193"/>
      <c r="P1555" s="193"/>
    </row>
    <row r="1556" spans="7:16" customFormat="1">
      <c r="G1556" s="211"/>
      <c r="H1556" s="193"/>
      <c r="K1556" s="193"/>
      <c r="L1556" s="193"/>
      <c r="N1556" s="193"/>
      <c r="O1556" s="193"/>
      <c r="P1556" s="193"/>
    </row>
    <row r="1557" spans="7:16" customFormat="1">
      <c r="G1557" s="211"/>
      <c r="H1557" s="193"/>
      <c r="K1557" s="193"/>
      <c r="L1557" s="193"/>
      <c r="N1557" s="193"/>
      <c r="O1557" s="193"/>
      <c r="P1557" s="193"/>
    </row>
    <row r="1558" spans="7:16" customFormat="1">
      <c r="G1558" s="211"/>
      <c r="H1558" s="193"/>
      <c r="K1558" s="193"/>
      <c r="L1558" s="193"/>
      <c r="N1558" s="193"/>
      <c r="O1558" s="193"/>
      <c r="P1558" s="193"/>
    </row>
    <row r="1559" spans="7:16" customFormat="1">
      <c r="G1559" s="211"/>
      <c r="H1559" s="193"/>
      <c r="K1559" s="193"/>
      <c r="L1559" s="193"/>
      <c r="N1559" s="193"/>
      <c r="O1559" s="193"/>
      <c r="P1559" s="193"/>
    </row>
    <row r="1560" spans="7:16" customFormat="1">
      <c r="G1560" s="211"/>
      <c r="H1560" s="193"/>
      <c r="K1560" s="193"/>
      <c r="L1560" s="193"/>
      <c r="N1560" s="193"/>
      <c r="O1560" s="193"/>
      <c r="P1560" s="193"/>
    </row>
    <row r="1561" spans="7:16" customFormat="1">
      <c r="G1561" s="211"/>
      <c r="H1561" s="193"/>
      <c r="K1561" s="193"/>
      <c r="L1561" s="193"/>
      <c r="N1561" s="193"/>
      <c r="O1561" s="193"/>
      <c r="P1561" s="193"/>
    </row>
    <row r="1562" spans="7:16" customFormat="1">
      <c r="G1562" s="211"/>
      <c r="H1562" s="193"/>
      <c r="K1562" s="193"/>
      <c r="L1562" s="193"/>
      <c r="N1562" s="193"/>
      <c r="O1562" s="193"/>
      <c r="P1562" s="193"/>
    </row>
    <row r="1563" spans="7:16" customFormat="1">
      <c r="G1563" s="211"/>
      <c r="H1563" s="193"/>
      <c r="K1563" s="193"/>
      <c r="L1563" s="193"/>
      <c r="N1563" s="193"/>
      <c r="O1563" s="193"/>
      <c r="P1563" s="193"/>
    </row>
    <row r="1564" spans="7:16" customFormat="1">
      <c r="G1564" s="211"/>
      <c r="H1564" s="193"/>
      <c r="K1564" s="193"/>
      <c r="L1564" s="193"/>
      <c r="N1564" s="193"/>
      <c r="O1564" s="193"/>
      <c r="P1564" s="193"/>
    </row>
    <row r="1565" spans="7:16" customFormat="1">
      <c r="G1565" s="211"/>
      <c r="H1565" s="193"/>
      <c r="K1565" s="193"/>
      <c r="L1565" s="193"/>
      <c r="N1565" s="193"/>
      <c r="O1565" s="193"/>
      <c r="P1565" s="193"/>
    </row>
    <row r="1566" spans="7:16" customFormat="1">
      <c r="G1566" s="211"/>
      <c r="H1566" s="193"/>
      <c r="K1566" s="193"/>
      <c r="L1566" s="193"/>
      <c r="N1566" s="193"/>
      <c r="O1566" s="193"/>
      <c r="P1566" s="193"/>
    </row>
    <row r="1567" spans="7:16" customFormat="1">
      <c r="G1567" s="211"/>
      <c r="H1567" s="193"/>
      <c r="K1567" s="193"/>
      <c r="L1567" s="193"/>
      <c r="N1567" s="193"/>
      <c r="O1567" s="193"/>
      <c r="P1567" s="193"/>
    </row>
    <row r="1568" spans="7:16" customFormat="1">
      <c r="G1568" s="211"/>
      <c r="H1568" s="193"/>
      <c r="K1568" s="193"/>
      <c r="L1568" s="193"/>
      <c r="N1568" s="193"/>
      <c r="O1568" s="193"/>
      <c r="P1568" s="193"/>
    </row>
    <row r="1569" spans="7:16" customFormat="1">
      <c r="G1569" s="211"/>
      <c r="H1569" s="193"/>
      <c r="K1569" s="193"/>
      <c r="L1569" s="193"/>
      <c r="N1569" s="193"/>
      <c r="O1569" s="193"/>
      <c r="P1569" s="193"/>
    </row>
    <row r="1570" spans="7:16" customFormat="1">
      <c r="G1570" s="211"/>
      <c r="H1570" s="193"/>
      <c r="K1570" s="193"/>
      <c r="L1570" s="193"/>
      <c r="N1570" s="193"/>
      <c r="O1570" s="193"/>
      <c r="P1570" s="193"/>
    </row>
    <row r="1571" spans="7:16" customFormat="1">
      <c r="G1571" s="211"/>
      <c r="H1571" s="193"/>
      <c r="K1571" s="193"/>
      <c r="L1571" s="193"/>
      <c r="N1571" s="193"/>
      <c r="O1571" s="193"/>
      <c r="P1571" s="193"/>
    </row>
    <row r="1572" spans="7:16" customFormat="1">
      <c r="G1572" s="211"/>
      <c r="H1572" s="193"/>
      <c r="K1572" s="193"/>
      <c r="L1572" s="193"/>
      <c r="N1572" s="193"/>
      <c r="O1572" s="193"/>
      <c r="P1572" s="193"/>
    </row>
    <row r="1573" spans="7:16" customFormat="1">
      <c r="G1573" s="211"/>
      <c r="H1573" s="193"/>
      <c r="K1573" s="193"/>
      <c r="L1573" s="193"/>
      <c r="N1573" s="193"/>
      <c r="O1573" s="193"/>
      <c r="P1573" s="193"/>
    </row>
    <row r="1574" spans="7:16" customFormat="1">
      <c r="G1574" s="211"/>
      <c r="H1574" s="193"/>
      <c r="K1574" s="193"/>
      <c r="L1574" s="193"/>
      <c r="N1574" s="193"/>
      <c r="O1574" s="193"/>
      <c r="P1574" s="193"/>
    </row>
    <row r="1575" spans="7:16" customFormat="1">
      <c r="G1575" s="211"/>
      <c r="H1575" s="193"/>
      <c r="K1575" s="193"/>
      <c r="L1575" s="193"/>
      <c r="N1575" s="193"/>
      <c r="O1575" s="193"/>
      <c r="P1575" s="193"/>
    </row>
    <row r="1576" spans="7:16" customFormat="1">
      <c r="G1576" s="211"/>
      <c r="H1576" s="193"/>
      <c r="K1576" s="193"/>
      <c r="L1576" s="193"/>
      <c r="N1576" s="193"/>
      <c r="O1576" s="193"/>
      <c r="P1576" s="193"/>
    </row>
    <row r="1577" spans="7:16" customFormat="1">
      <c r="G1577" s="211"/>
      <c r="H1577" s="193"/>
      <c r="K1577" s="193"/>
      <c r="L1577" s="193"/>
      <c r="N1577" s="193"/>
      <c r="O1577" s="193"/>
      <c r="P1577" s="193"/>
    </row>
    <row r="1578" spans="7:16" customFormat="1">
      <c r="G1578" s="211"/>
      <c r="H1578" s="193"/>
      <c r="K1578" s="193"/>
      <c r="L1578" s="193"/>
      <c r="N1578" s="193"/>
      <c r="O1578" s="193"/>
      <c r="P1578" s="193"/>
    </row>
    <row r="1579" spans="7:16" customFormat="1">
      <c r="G1579" s="211"/>
      <c r="H1579" s="193"/>
      <c r="K1579" s="193"/>
      <c r="L1579" s="193"/>
      <c r="N1579" s="193"/>
      <c r="O1579" s="193"/>
      <c r="P1579" s="193"/>
    </row>
    <row r="1580" spans="7:16" customFormat="1">
      <c r="G1580" s="211"/>
      <c r="H1580" s="193"/>
      <c r="K1580" s="193"/>
      <c r="L1580" s="193"/>
      <c r="N1580" s="193"/>
      <c r="O1580" s="193"/>
      <c r="P1580" s="193"/>
    </row>
    <row r="1581" spans="7:16" customFormat="1">
      <c r="G1581" s="211"/>
      <c r="H1581" s="193"/>
      <c r="K1581" s="193"/>
      <c r="L1581" s="193"/>
      <c r="N1581" s="193"/>
      <c r="O1581" s="193"/>
      <c r="P1581" s="193"/>
    </row>
    <row r="1582" spans="7:16" customFormat="1">
      <c r="G1582" s="211"/>
      <c r="H1582" s="193"/>
      <c r="K1582" s="193"/>
      <c r="L1582" s="193"/>
      <c r="N1582" s="193"/>
      <c r="O1582" s="193"/>
      <c r="P1582" s="193"/>
    </row>
    <row r="1583" spans="7:16" customFormat="1">
      <c r="G1583" s="211"/>
      <c r="H1583" s="193"/>
      <c r="K1583" s="193"/>
      <c r="L1583" s="193"/>
      <c r="N1583" s="193"/>
      <c r="O1583" s="193"/>
      <c r="P1583" s="193"/>
    </row>
    <row r="1584" spans="7:16" customFormat="1">
      <c r="G1584" s="211"/>
      <c r="H1584" s="193"/>
      <c r="K1584" s="193"/>
      <c r="L1584" s="193"/>
      <c r="N1584" s="193"/>
      <c r="O1584" s="193"/>
      <c r="P1584" s="193"/>
    </row>
    <row r="1585" spans="7:16" customFormat="1">
      <c r="G1585" s="211"/>
      <c r="H1585" s="193"/>
      <c r="K1585" s="193"/>
      <c r="L1585" s="193"/>
      <c r="N1585" s="193"/>
      <c r="O1585" s="193"/>
      <c r="P1585" s="193"/>
    </row>
    <row r="1586" spans="7:16" customFormat="1">
      <c r="G1586" s="211"/>
      <c r="H1586" s="193"/>
      <c r="K1586" s="193"/>
      <c r="L1586" s="193"/>
      <c r="N1586" s="193"/>
      <c r="O1586" s="193"/>
      <c r="P1586" s="193"/>
    </row>
    <row r="1587" spans="7:16" customFormat="1">
      <c r="G1587" s="211"/>
      <c r="H1587" s="193"/>
      <c r="K1587" s="193"/>
      <c r="L1587" s="193"/>
      <c r="N1587" s="193"/>
      <c r="O1587" s="193"/>
      <c r="P1587" s="193"/>
    </row>
    <row r="1588" spans="7:16" customFormat="1">
      <c r="G1588" s="211"/>
      <c r="H1588" s="193"/>
      <c r="K1588" s="193"/>
      <c r="L1588" s="193"/>
      <c r="N1588" s="193"/>
      <c r="O1588" s="193"/>
      <c r="P1588" s="193"/>
    </row>
    <row r="1589" spans="7:16" customFormat="1">
      <c r="G1589" s="211"/>
      <c r="H1589" s="193"/>
      <c r="K1589" s="193"/>
      <c r="L1589" s="193"/>
      <c r="N1589" s="193"/>
      <c r="O1589" s="193"/>
      <c r="P1589" s="193"/>
    </row>
    <row r="1590" spans="7:16" customFormat="1">
      <c r="G1590" s="211"/>
      <c r="H1590" s="193"/>
      <c r="K1590" s="193"/>
      <c r="L1590" s="193"/>
      <c r="N1590" s="193"/>
      <c r="O1590" s="193"/>
      <c r="P1590" s="193"/>
    </row>
    <row r="1591" spans="7:16" customFormat="1">
      <c r="G1591" s="211"/>
      <c r="H1591" s="193"/>
      <c r="K1591" s="193"/>
      <c r="L1591" s="193"/>
      <c r="N1591" s="193"/>
      <c r="O1591" s="193"/>
      <c r="P1591" s="193"/>
    </row>
    <row r="1592" spans="7:16" customFormat="1">
      <c r="G1592" s="211"/>
      <c r="H1592" s="193"/>
      <c r="K1592" s="193"/>
      <c r="L1592" s="193"/>
      <c r="N1592" s="193"/>
      <c r="O1592" s="193"/>
      <c r="P1592" s="193"/>
    </row>
    <row r="1593" spans="7:16" customFormat="1">
      <c r="G1593" s="211"/>
      <c r="H1593" s="193"/>
      <c r="K1593" s="193"/>
      <c r="L1593" s="193"/>
      <c r="N1593" s="193"/>
      <c r="O1593" s="193"/>
      <c r="P1593" s="193"/>
    </row>
    <row r="1594" spans="7:16" customFormat="1">
      <c r="G1594" s="211"/>
      <c r="H1594" s="193"/>
      <c r="K1594" s="193"/>
      <c r="L1594" s="193"/>
      <c r="N1594" s="193"/>
      <c r="O1594" s="193"/>
      <c r="P1594" s="193"/>
    </row>
    <row r="1595" spans="7:16" customFormat="1">
      <c r="G1595" s="211"/>
      <c r="H1595" s="193"/>
      <c r="K1595" s="193"/>
      <c r="L1595" s="193"/>
      <c r="N1595" s="193"/>
      <c r="O1595" s="193"/>
      <c r="P1595" s="193"/>
    </row>
    <row r="1596" spans="7:16" customFormat="1">
      <c r="G1596" s="211"/>
      <c r="H1596" s="193"/>
      <c r="K1596" s="193"/>
      <c r="L1596" s="193"/>
      <c r="N1596" s="193"/>
      <c r="O1596" s="193"/>
      <c r="P1596" s="193"/>
    </row>
    <row r="1597" spans="7:16" customFormat="1">
      <c r="G1597" s="211"/>
      <c r="H1597" s="193"/>
      <c r="K1597" s="193"/>
      <c r="L1597" s="193"/>
      <c r="N1597" s="193"/>
      <c r="O1597" s="193"/>
      <c r="P1597" s="193"/>
    </row>
    <row r="1598" spans="7:16" customFormat="1">
      <c r="G1598" s="211"/>
      <c r="H1598" s="193"/>
      <c r="K1598" s="193"/>
      <c r="L1598" s="193"/>
      <c r="N1598" s="193"/>
      <c r="O1598" s="193"/>
      <c r="P1598" s="193"/>
    </row>
    <row r="1599" spans="7:16" customFormat="1">
      <c r="G1599" s="211"/>
      <c r="H1599" s="193"/>
      <c r="K1599" s="193"/>
      <c r="L1599" s="193"/>
      <c r="N1599" s="193"/>
      <c r="O1599" s="193"/>
      <c r="P1599" s="193"/>
    </row>
    <row r="1600" spans="7:16" customFormat="1">
      <c r="G1600" s="211"/>
      <c r="H1600" s="193"/>
      <c r="K1600" s="193"/>
      <c r="L1600" s="193"/>
      <c r="N1600" s="193"/>
      <c r="O1600" s="193"/>
      <c r="P1600" s="193"/>
    </row>
    <row r="1601" spans="7:16" customFormat="1">
      <c r="G1601" s="211"/>
      <c r="H1601" s="193"/>
      <c r="K1601" s="193"/>
      <c r="L1601" s="193"/>
      <c r="N1601" s="193"/>
      <c r="O1601" s="193"/>
      <c r="P1601" s="193"/>
    </row>
    <row r="1602" spans="7:16" customFormat="1">
      <c r="G1602" s="211"/>
      <c r="H1602" s="193"/>
      <c r="K1602" s="193"/>
      <c r="L1602" s="193"/>
      <c r="N1602" s="193"/>
      <c r="O1602" s="193"/>
      <c r="P1602" s="193"/>
    </row>
    <row r="1603" spans="7:16" customFormat="1">
      <c r="G1603" s="211"/>
      <c r="H1603" s="193"/>
      <c r="K1603" s="193"/>
      <c r="L1603" s="193"/>
      <c r="N1603" s="193"/>
      <c r="O1603" s="193"/>
      <c r="P1603" s="193"/>
    </row>
    <row r="1604" spans="7:16" customFormat="1">
      <c r="G1604" s="211"/>
      <c r="H1604" s="193"/>
      <c r="K1604" s="193"/>
      <c r="L1604" s="193"/>
      <c r="N1604" s="193"/>
      <c r="O1604" s="193"/>
      <c r="P1604" s="193"/>
    </row>
    <row r="1605" spans="7:16" customFormat="1">
      <c r="G1605" s="211"/>
      <c r="H1605" s="193"/>
      <c r="K1605" s="193"/>
      <c r="L1605" s="193"/>
      <c r="N1605" s="193"/>
      <c r="O1605" s="193"/>
      <c r="P1605" s="193"/>
    </row>
    <row r="1606" spans="7:16" customFormat="1">
      <c r="G1606" s="211"/>
      <c r="H1606" s="193"/>
      <c r="K1606" s="193"/>
      <c r="L1606" s="193"/>
      <c r="N1606" s="193"/>
      <c r="O1606" s="193"/>
      <c r="P1606" s="193"/>
    </row>
    <row r="1607" spans="7:16" customFormat="1">
      <c r="G1607" s="211"/>
      <c r="H1607" s="193"/>
      <c r="K1607" s="193"/>
      <c r="L1607" s="193"/>
      <c r="N1607" s="193"/>
      <c r="O1607" s="193"/>
      <c r="P1607" s="193"/>
    </row>
    <row r="1608" spans="7:16" customFormat="1">
      <c r="G1608" s="211"/>
      <c r="H1608" s="193"/>
      <c r="K1608" s="193"/>
      <c r="L1608" s="193"/>
      <c r="N1608" s="193"/>
      <c r="O1608" s="193"/>
      <c r="P1608" s="193"/>
    </row>
    <row r="1609" spans="7:16" customFormat="1">
      <c r="G1609" s="211"/>
      <c r="H1609" s="193"/>
      <c r="K1609" s="193"/>
      <c r="L1609" s="193"/>
      <c r="N1609" s="193"/>
      <c r="O1609" s="193"/>
      <c r="P1609" s="193"/>
    </row>
    <row r="1610" spans="7:16" customFormat="1">
      <c r="G1610" s="211"/>
      <c r="H1610" s="193"/>
      <c r="K1610" s="193"/>
      <c r="L1610" s="193"/>
      <c r="N1610" s="193"/>
      <c r="O1610" s="193"/>
      <c r="P1610" s="193"/>
    </row>
    <row r="1611" spans="7:16" customFormat="1">
      <c r="G1611" s="211"/>
      <c r="H1611" s="193"/>
      <c r="K1611" s="193"/>
      <c r="L1611" s="193"/>
      <c r="N1611" s="193"/>
      <c r="O1611" s="193"/>
      <c r="P1611" s="193"/>
    </row>
    <row r="1612" spans="7:16" customFormat="1">
      <c r="G1612" s="211"/>
      <c r="H1612" s="193"/>
      <c r="K1612" s="193"/>
      <c r="L1612" s="193"/>
      <c r="N1612" s="193"/>
      <c r="O1612" s="193"/>
      <c r="P1612" s="193"/>
    </row>
    <row r="1613" spans="7:16" customFormat="1">
      <c r="G1613" s="211"/>
      <c r="H1613" s="193"/>
      <c r="K1613" s="193"/>
      <c r="L1613" s="193"/>
      <c r="N1613" s="193"/>
      <c r="O1613" s="193"/>
      <c r="P1613" s="193"/>
    </row>
    <row r="1614" spans="7:16" customFormat="1">
      <c r="G1614" s="211"/>
      <c r="H1614" s="193"/>
      <c r="K1614" s="193"/>
      <c r="L1614" s="193"/>
      <c r="N1614" s="193"/>
      <c r="O1614" s="193"/>
      <c r="P1614" s="193"/>
    </row>
    <row r="1615" spans="7:16" customFormat="1">
      <c r="G1615" s="211"/>
      <c r="H1615" s="193"/>
      <c r="K1615" s="193"/>
      <c r="L1615" s="193"/>
      <c r="N1615" s="193"/>
      <c r="O1615" s="193"/>
      <c r="P1615" s="193"/>
    </row>
    <row r="1616" spans="7:16" customFormat="1">
      <c r="G1616" s="211"/>
      <c r="H1616" s="193"/>
      <c r="K1616" s="193"/>
      <c r="L1616" s="193"/>
      <c r="N1616" s="193"/>
      <c r="O1616" s="193"/>
      <c r="P1616" s="193"/>
    </row>
    <row r="1617" spans="7:16" customFormat="1">
      <c r="G1617" s="211"/>
      <c r="H1617" s="193"/>
      <c r="K1617" s="193"/>
      <c r="L1617" s="193"/>
      <c r="N1617" s="193"/>
      <c r="O1617" s="193"/>
      <c r="P1617" s="193"/>
    </row>
    <row r="1618" spans="7:16" customFormat="1">
      <c r="G1618" s="211"/>
      <c r="H1618" s="193"/>
      <c r="K1618" s="193"/>
      <c r="L1618" s="193"/>
      <c r="N1618" s="193"/>
      <c r="O1618" s="193"/>
      <c r="P1618" s="193"/>
    </row>
    <row r="1619" spans="7:16" customFormat="1">
      <c r="G1619" s="211"/>
      <c r="H1619" s="193"/>
      <c r="K1619" s="193"/>
      <c r="L1619" s="193"/>
      <c r="N1619" s="193"/>
      <c r="O1619" s="193"/>
      <c r="P1619" s="193"/>
    </row>
    <row r="1620" spans="7:16" customFormat="1">
      <c r="G1620" s="211"/>
      <c r="H1620" s="193"/>
      <c r="K1620" s="193"/>
      <c r="L1620" s="193"/>
      <c r="N1620" s="193"/>
      <c r="O1620" s="193"/>
      <c r="P1620" s="193"/>
    </row>
    <row r="1621" spans="7:16" customFormat="1">
      <c r="G1621" s="211"/>
      <c r="H1621" s="193"/>
      <c r="K1621" s="193"/>
      <c r="L1621" s="193"/>
      <c r="N1621" s="193"/>
      <c r="O1621" s="193"/>
      <c r="P1621" s="193"/>
    </row>
    <row r="1622" spans="7:16" customFormat="1">
      <c r="G1622" s="211"/>
      <c r="H1622" s="193"/>
      <c r="K1622" s="193"/>
      <c r="L1622" s="193"/>
      <c r="N1622" s="193"/>
      <c r="O1622" s="193"/>
      <c r="P1622" s="193"/>
    </row>
    <row r="1623" spans="7:16" customFormat="1">
      <c r="G1623" s="211"/>
      <c r="H1623" s="193"/>
      <c r="K1623" s="193"/>
      <c r="L1623" s="193"/>
      <c r="N1623" s="193"/>
      <c r="O1623" s="193"/>
      <c r="P1623" s="193"/>
    </row>
    <row r="1624" spans="7:16" customFormat="1">
      <c r="G1624" s="211"/>
      <c r="H1624" s="193"/>
      <c r="K1624" s="193"/>
      <c r="L1624" s="193"/>
      <c r="N1624" s="193"/>
      <c r="O1624" s="193"/>
      <c r="P1624" s="193"/>
    </row>
    <row r="1625" spans="7:16" customFormat="1">
      <c r="G1625" s="211"/>
      <c r="H1625" s="193"/>
      <c r="K1625" s="193"/>
      <c r="L1625" s="193"/>
      <c r="N1625" s="193"/>
      <c r="O1625" s="193"/>
      <c r="P1625" s="193"/>
    </row>
    <row r="1626" spans="7:16" customFormat="1">
      <c r="G1626" s="211"/>
      <c r="H1626" s="193"/>
      <c r="K1626" s="193"/>
      <c r="L1626" s="193"/>
      <c r="N1626" s="193"/>
      <c r="O1626" s="193"/>
      <c r="P1626" s="193"/>
    </row>
    <row r="1627" spans="7:16" customFormat="1">
      <c r="G1627" s="211"/>
      <c r="H1627" s="193"/>
      <c r="K1627" s="193"/>
      <c r="L1627" s="193"/>
      <c r="N1627" s="193"/>
      <c r="O1627" s="193"/>
      <c r="P1627" s="193"/>
    </row>
    <row r="1628" spans="7:16" customFormat="1">
      <c r="G1628" s="211"/>
      <c r="H1628" s="193"/>
      <c r="K1628" s="193"/>
      <c r="L1628" s="193"/>
      <c r="N1628" s="193"/>
      <c r="O1628" s="193"/>
      <c r="P1628" s="193"/>
    </row>
    <row r="1629" spans="7:16" customFormat="1">
      <c r="G1629" s="211"/>
      <c r="H1629" s="193"/>
      <c r="K1629" s="193"/>
      <c r="L1629" s="193"/>
      <c r="N1629" s="193"/>
      <c r="O1629" s="193"/>
      <c r="P1629" s="193"/>
    </row>
    <row r="1630" spans="7:16" customFormat="1">
      <c r="G1630" s="211"/>
      <c r="H1630" s="193"/>
      <c r="K1630" s="193"/>
      <c r="L1630" s="193"/>
      <c r="N1630" s="193"/>
      <c r="O1630" s="193"/>
      <c r="P1630" s="193"/>
    </row>
    <row r="1631" spans="7:16" customFormat="1">
      <c r="G1631" s="211"/>
      <c r="H1631" s="193"/>
      <c r="K1631" s="193"/>
      <c r="L1631" s="193"/>
      <c r="N1631" s="193"/>
      <c r="O1631" s="193"/>
      <c r="P1631" s="193"/>
    </row>
    <row r="1632" spans="7:16" customFormat="1">
      <c r="G1632" s="211"/>
      <c r="H1632" s="193"/>
      <c r="K1632" s="193"/>
      <c r="L1632" s="193"/>
      <c r="N1632" s="193"/>
      <c r="O1632" s="193"/>
      <c r="P1632" s="193"/>
    </row>
    <row r="1633" spans="7:16" customFormat="1">
      <c r="G1633" s="211"/>
      <c r="H1633" s="193"/>
      <c r="K1633" s="193"/>
      <c r="L1633" s="193"/>
      <c r="N1633" s="193"/>
      <c r="O1633" s="193"/>
      <c r="P1633" s="193"/>
    </row>
    <row r="1634" spans="7:16" customFormat="1">
      <c r="G1634" s="211"/>
      <c r="H1634" s="193"/>
      <c r="K1634" s="193"/>
      <c r="L1634" s="193"/>
      <c r="N1634" s="193"/>
      <c r="O1634" s="193"/>
      <c r="P1634" s="193"/>
    </row>
    <row r="1635" spans="7:16" customFormat="1">
      <c r="G1635" s="211"/>
      <c r="H1635" s="193"/>
      <c r="K1635" s="193"/>
      <c r="L1635" s="193"/>
      <c r="N1635" s="193"/>
      <c r="O1635" s="193"/>
      <c r="P1635" s="193"/>
    </row>
    <row r="1636" spans="7:16" customFormat="1">
      <c r="G1636" s="211"/>
      <c r="H1636" s="193"/>
      <c r="K1636" s="193"/>
      <c r="L1636" s="193"/>
      <c r="N1636" s="193"/>
      <c r="O1636" s="193"/>
      <c r="P1636" s="193"/>
    </row>
    <row r="1637" spans="7:16" customFormat="1">
      <c r="G1637" s="211"/>
      <c r="H1637" s="193"/>
      <c r="K1637" s="193"/>
      <c r="L1637" s="193"/>
      <c r="N1637" s="193"/>
      <c r="O1637" s="193"/>
      <c r="P1637" s="193"/>
    </row>
    <row r="1638" spans="7:16" customFormat="1">
      <c r="G1638" s="211"/>
      <c r="H1638" s="193"/>
      <c r="K1638" s="193"/>
      <c r="L1638" s="193"/>
      <c r="N1638" s="193"/>
      <c r="O1638" s="193"/>
      <c r="P1638" s="193"/>
    </row>
    <row r="1639" spans="7:16" customFormat="1">
      <c r="G1639" s="211"/>
      <c r="H1639" s="193"/>
      <c r="K1639" s="193"/>
      <c r="L1639" s="193"/>
      <c r="N1639" s="193"/>
      <c r="O1639" s="193"/>
      <c r="P1639" s="193"/>
    </row>
    <row r="1640" spans="7:16" customFormat="1">
      <c r="G1640" s="211"/>
      <c r="H1640" s="193"/>
      <c r="K1640" s="193"/>
      <c r="L1640" s="193"/>
      <c r="N1640" s="193"/>
      <c r="O1640" s="193"/>
      <c r="P1640" s="193"/>
    </row>
    <row r="1641" spans="7:16" customFormat="1">
      <c r="G1641" s="211"/>
      <c r="H1641" s="193"/>
      <c r="K1641" s="193"/>
      <c r="L1641" s="193"/>
      <c r="N1641" s="193"/>
      <c r="O1641" s="193"/>
      <c r="P1641" s="193"/>
    </row>
    <row r="1642" spans="7:16" customFormat="1">
      <c r="G1642" s="211"/>
      <c r="H1642" s="193"/>
      <c r="K1642" s="193"/>
      <c r="L1642" s="193"/>
      <c r="N1642" s="193"/>
      <c r="O1642" s="193"/>
      <c r="P1642" s="193"/>
    </row>
    <row r="1643" spans="7:16" customFormat="1">
      <c r="G1643" s="211"/>
      <c r="H1643" s="193"/>
      <c r="K1643" s="193"/>
      <c r="L1643" s="193"/>
      <c r="N1643" s="193"/>
      <c r="O1643" s="193"/>
      <c r="P1643" s="193"/>
    </row>
    <row r="1644" spans="7:16" customFormat="1">
      <c r="G1644" s="211"/>
      <c r="H1644" s="193"/>
      <c r="K1644" s="193"/>
      <c r="L1644" s="193"/>
      <c r="N1644" s="193"/>
      <c r="O1644" s="193"/>
      <c r="P1644" s="193"/>
    </row>
    <row r="1645" spans="7:16" customFormat="1">
      <c r="G1645" s="211"/>
      <c r="H1645" s="193"/>
      <c r="K1645" s="193"/>
      <c r="L1645" s="193"/>
      <c r="N1645" s="193"/>
      <c r="O1645" s="193"/>
      <c r="P1645" s="193"/>
    </row>
    <row r="1646" spans="7:16" customFormat="1">
      <c r="G1646" s="211"/>
      <c r="H1646" s="193"/>
      <c r="K1646" s="193"/>
      <c r="L1646" s="193"/>
      <c r="N1646" s="193"/>
      <c r="O1646" s="193"/>
      <c r="P1646" s="193"/>
    </row>
    <row r="1647" spans="7:16" customFormat="1">
      <c r="G1647" s="211"/>
      <c r="H1647" s="193"/>
      <c r="K1647" s="193"/>
      <c r="L1647" s="193"/>
      <c r="N1647" s="193"/>
      <c r="O1647" s="193"/>
      <c r="P1647" s="193"/>
    </row>
    <row r="1648" spans="7:16" customFormat="1">
      <c r="G1648" s="211"/>
      <c r="H1648" s="193"/>
      <c r="K1648" s="193"/>
      <c r="L1648" s="193"/>
      <c r="N1648" s="193"/>
      <c r="O1648" s="193"/>
      <c r="P1648" s="193"/>
    </row>
    <row r="1649" spans="7:16" customFormat="1">
      <c r="G1649" s="211"/>
      <c r="H1649" s="193"/>
      <c r="K1649" s="193"/>
      <c r="L1649" s="193"/>
      <c r="N1649" s="193"/>
      <c r="O1649" s="193"/>
      <c r="P1649" s="193"/>
    </row>
    <row r="1650" spans="7:16" customFormat="1">
      <c r="G1650" s="211"/>
      <c r="H1650" s="193"/>
      <c r="K1650" s="193"/>
      <c r="L1650" s="193"/>
      <c r="N1650" s="193"/>
      <c r="O1650" s="193"/>
      <c r="P1650" s="193"/>
    </row>
    <row r="1651" spans="7:16" customFormat="1">
      <c r="G1651" s="211"/>
      <c r="H1651" s="193"/>
      <c r="K1651" s="193"/>
      <c r="L1651" s="193"/>
      <c r="N1651" s="193"/>
      <c r="O1651" s="193"/>
      <c r="P1651" s="193"/>
    </row>
    <row r="1652" spans="7:16" customFormat="1">
      <c r="G1652" s="211"/>
      <c r="H1652" s="193"/>
      <c r="K1652" s="193"/>
      <c r="L1652" s="193"/>
      <c r="N1652" s="193"/>
      <c r="O1652" s="193"/>
      <c r="P1652" s="193"/>
    </row>
    <row r="1653" spans="7:16" customFormat="1">
      <c r="G1653" s="211"/>
      <c r="H1653" s="193"/>
      <c r="K1653" s="193"/>
      <c r="L1653" s="193"/>
      <c r="N1653" s="193"/>
      <c r="O1653" s="193"/>
      <c r="P1653" s="193"/>
    </row>
    <row r="1654" spans="7:16" customFormat="1">
      <c r="G1654" s="211"/>
      <c r="H1654" s="193"/>
      <c r="K1654" s="193"/>
      <c r="L1654" s="193"/>
      <c r="N1654" s="193"/>
      <c r="O1654" s="193"/>
      <c r="P1654" s="193"/>
    </row>
    <row r="1655" spans="7:16" customFormat="1">
      <c r="G1655" s="211"/>
      <c r="H1655" s="193"/>
      <c r="K1655" s="193"/>
      <c r="L1655" s="193"/>
      <c r="N1655" s="193"/>
      <c r="O1655" s="193"/>
      <c r="P1655" s="193"/>
    </row>
    <row r="1656" spans="7:16" customFormat="1">
      <c r="G1656" s="211"/>
      <c r="H1656" s="193"/>
      <c r="K1656" s="193"/>
      <c r="L1656" s="193"/>
      <c r="N1656" s="193"/>
      <c r="O1656" s="193"/>
      <c r="P1656" s="193"/>
    </row>
    <row r="1657" spans="7:16" customFormat="1">
      <c r="G1657" s="211"/>
      <c r="H1657" s="193"/>
      <c r="K1657" s="193"/>
      <c r="L1657" s="193"/>
      <c r="N1657" s="193"/>
      <c r="O1657" s="193"/>
      <c r="P1657" s="193"/>
    </row>
    <row r="1658" spans="7:16" customFormat="1">
      <c r="G1658" s="211"/>
      <c r="H1658" s="193"/>
      <c r="K1658" s="193"/>
      <c r="L1658" s="193"/>
      <c r="N1658" s="193"/>
      <c r="O1658" s="193"/>
      <c r="P1658" s="193"/>
    </row>
    <row r="1659" spans="7:16" customFormat="1">
      <c r="G1659" s="211"/>
      <c r="H1659" s="193"/>
      <c r="K1659" s="193"/>
      <c r="L1659" s="193"/>
      <c r="N1659" s="193"/>
      <c r="O1659" s="193"/>
      <c r="P1659" s="193"/>
    </row>
    <row r="1660" spans="7:16" customFormat="1">
      <c r="G1660" s="211"/>
      <c r="H1660" s="193"/>
      <c r="K1660" s="193"/>
      <c r="L1660" s="193"/>
      <c r="N1660" s="193"/>
      <c r="O1660" s="193"/>
      <c r="P1660" s="193"/>
    </row>
    <row r="1661" spans="7:16" customFormat="1">
      <c r="G1661" s="211"/>
      <c r="H1661" s="193"/>
      <c r="K1661" s="193"/>
      <c r="L1661" s="193"/>
      <c r="N1661" s="193"/>
      <c r="O1661" s="193"/>
      <c r="P1661" s="193"/>
    </row>
    <row r="1662" spans="7:16" customFormat="1">
      <c r="G1662" s="211"/>
      <c r="H1662" s="193"/>
      <c r="K1662" s="193"/>
      <c r="L1662" s="193"/>
      <c r="N1662" s="193"/>
      <c r="O1662" s="193"/>
      <c r="P1662" s="193"/>
    </row>
    <row r="1663" spans="7:16" customFormat="1">
      <c r="G1663" s="211"/>
      <c r="H1663" s="193"/>
      <c r="K1663" s="193"/>
      <c r="L1663" s="193"/>
      <c r="N1663" s="193"/>
      <c r="O1663" s="193"/>
      <c r="P1663" s="193"/>
    </row>
    <row r="1664" spans="7:16" customFormat="1">
      <c r="G1664" s="211"/>
      <c r="H1664" s="193"/>
      <c r="K1664" s="193"/>
      <c r="L1664" s="193"/>
      <c r="N1664" s="193"/>
      <c r="O1664" s="193"/>
      <c r="P1664" s="193"/>
    </row>
    <row r="1665" spans="7:16" customFormat="1">
      <c r="G1665" s="211"/>
      <c r="H1665" s="193"/>
      <c r="K1665" s="193"/>
      <c r="L1665" s="193"/>
      <c r="N1665" s="193"/>
      <c r="O1665" s="193"/>
      <c r="P1665" s="193"/>
    </row>
    <row r="1666" spans="7:16" customFormat="1">
      <c r="G1666" s="211"/>
      <c r="H1666" s="193"/>
      <c r="K1666" s="193"/>
      <c r="L1666" s="193"/>
      <c r="N1666" s="193"/>
      <c r="O1666" s="193"/>
      <c r="P1666" s="193"/>
    </row>
    <row r="1667" spans="7:16" customFormat="1">
      <c r="G1667" s="211"/>
      <c r="H1667" s="193"/>
      <c r="K1667" s="193"/>
      <c r="L1667" s="193"/>
      <c r="N1667" s="193"/>
      <c r="O1667" s="193"/>
      <c r="P1667" s="193"/>
    </row>
    <row r="1668" spans="7:16" customFormat="1">
      <c r="G1668" s="211"/>
      <c r="H1668" s="193"/>
      <c r="K1668" s="193"/>
      <c r="L1668" s="193"/>
      <c r="N1668" s="193"/>
      <c r="O1668" s="193"/>
      <c r="P1668" s="193"/>
    </row>
    <row r="1669" spans="7:16" customFormat="1">
      <c r="G1669" s="211"/>
      <c r="H1669" s="193"/>
      <c r="K1669" s="193"/>
      <c r="L1669" s="193"/>
      <c r="N1669" s="193"/>
      <c r="O1669" s="193"/>
      <c r="P1669" s="193"/>
    </row>
    <row r="1670" spans="7:16" customFormat="1">
      <c r="G1670" s="211"/>
      <c r="H1670" s="193"/>
      <c r="K1670" s="193"/>
      <c r="L1670" s="193"/>
      <c r="N1670" s="193"/>
      <c r="O1670" s="193"/>
      <c r="P1670" s="193"/>
    </row>
    <row r="1671" spans="7:16" customFormat="1">
      <c r="G1671" s="211"/>
      <c r="H1671" s="193"/>
      <c r="K1671" s="193"/>
      <c r="L1671" s="193"/>
      <c r="N1671" s="193"/>
      <c r="O1671" s="193"/>
      <c r="P1671" s="193"/>
    </row>
    <row r="1672" spans="7:16" customFormat="1">
      <c r="G1672" s="211"/>
      <c r="H1672" s="193"/>
      <c r="K1672" s="193"/>
      <c r="L1672" s="193"/>
      <c r="N1672" s="193"/>
      <c r="O1672" s="193"/>
      <c r="P1672" s="193"/>
    </row>
    <row r="1673" spans="7:16" customFormat="1">
      <c r="G1673" s="211"/>
      <c r="H1673" s="193"/>
      <c r="K1673" s="193"/>
      <c r="L1673" s="193"/>
      <c r="N1673" s="193"/>
      <c r="O1673" s="193"/>
      <c r="P1673" s="193"/>
    </row>
    <row r="1674" spans="7:16" customFormat="1">
      <c r="G1674" s="211"/>
      <c r="H1674" s="193"/>
      <c r="K1674" s="193"/>
      <c r="L1674" s="193"/>
      <c r="N1674" s="193"/>
      <c r="O1674" s="193"/>
      <c r="P1674" s="193"/>
    </row>
    <row r="1675" spans="7:16" customFormat="1">
      <c r="G1675" s="211"/>
      <c r="H1675" s="193"/>
      <c r="K1675" s="193"/>
      <c r="L1675" s="193"/>
      <c r="N1675" s="193"/>
      <c r="O1675" s="193"/>
      <c r="P1675" s="193"/>
    </row>
    <row r="1676" spans="7:16" customFormat="1">
      <c r="G1676" s="211"/>
      <c r="H1676" s="193"/>
      <c r="K1676" s="193"/>
      <c r="L1676" s="193"/>
      <c r="N1676" s="193"/>
      <c r="O1676" s="193"/>
      <c r="P1676" s="193"/>
    </row>
    <row r="1677" spans="7:16" customFormat="1">
      <c r="G1677" s="211"/>
      <c r="H1677" s="193"/>
      <c r="K1677" s="193"/>
      <c r="L1677" s="193"/>
      <c r="N1677" s="193"/>
      <c r="O1677" s="193"/>
      <c r="P1677" s="193"/>
    </row>
    <row r="1678" spans="7:16" customFormat="1">
      <c r="G1678" s="211"/>
      <c r="H1678" s="193"/>
      <c r="K1678" s="193"/>
      <c r="L1678" s="193"/>
      <c r="N1678" s="193"/>
      <c r="O1678" s="193"/>
      <c r="P1678" s="193"/>
    </row>
    <row r="1679" spans="7:16" customFormat="1">
      <c r="G1679" s="211"/>
      <c r="H1679" s="193"/>
      <c r="K1679" s="193"/>
      <c r="L1679" s="193"/>
      <c r="N1679" s="193"/>
      <c r="O1679" s="193"/>
      <c r="P1679" s="193"/>
    </row>
    <row r="1680" spans="7:16" customFormat="1">
      <c r="G1680" s="211"/>
      <c r="H1680" s="193"/>
      <c r="K1680" s="193"/>
      <c r="L1680" s="193"/>
      <c r="N1680" s="193"/>
      <c r="O1680" s="193"/>
      <c r="P1680" s="193"/>
    </row>
    <row r="1681" spans="7:16" customFormat="1">
      <c r="G1681" s="211"/>
      <c r="H1681" s="193"/>
      <c r="K1681" s="193"/>
      <c r="L1681" s="193"/>
      <c r="N1681" s="193"/>
      <c r="O1681" s="193"/>
      <c r="P1681" s="193"/>
    </row>
    <row r="1682" spans="7:16" customFormat="1">
      <c r="G1682" s="211"/>
      <c r="H1682" s="193"/>
      <c r="K1682" s="193"/>
      <c r="L1682" s="193"/>
      <c r="N1682" s="193"/>
      <c r="O1682" s="193"/>
      <c r="P1682" s="193"/>
    </row>
    <row r="1683" spans="7:16" customFormat="1">
      <c r="G1683" s="211"/>
      <c r="H1683" s="193"/>
      <c r="K1683" s="193"/>
      <c r="L1683" s="193"/>
      <c r="N1683" s="193"/>
      <c r="O1683" s="193"/>
      <c r="P1683" s="193"/>
    </row>
    <row r="1684" spans="7:16" customFormat="1">
      <c r="G1684" s="211"/>
      <c r="H1684" s="193"/>
      <c r="K1684" s="193"/>
      <c r="L1684" s="193"/>
      <c r="N1684" s="193"/>
      <c r="O1684" s="193"/>
      <c r="P1684" s="193"/>
    </row>
    <row r="1685" spans="7:16" customFormat="1">
      <c r="G1685" s="211"/>
      <c r="H1685" s="193"/>
      <c r="K1685" s="193"/>
      <c r="L1685" s="193"/>
      <c r="N1685" s="193"/>
      <c r="O1685" s="193"/>
      <c r="P1685" s="193"/>
    </row>
    <row r="1686" spans="7:16" customFormat="1">
      <c r="G1686" s="211"/>
      <c r="H1686" s="193"/>
      <c r="K1686" s="193"/>
      <c r="L1686" s="193"/>
      <c r="N1686" s="193"/>
      <c r="O1686" s="193"/>
      <c r="P1686" s="193"/>
    </row>
    <row r="1687" spans="7:16" customFormat="1">
      <c r="G1687" s="211"/>
      <c r="H1687" s="193"/>
      <c r="K1687" s="193"/>
      <c r="L1687" s="193"/>
      <c r="N1687" s="193"/>
      <c r="O1687" s="193"/>
      <c r="P1687" s="193"/>
    </row>
    <row r="1688" spans="7:16" customFormat="1">
      <c r="G1688" s="211"/>
      <c r="H1688" s="193"/>
      <c r="K1688" s="193"/>
      <c r="L1688" s="193"/>
      <c r="N1688" s="193"/>
      <c r="O1688" s="193"/>
      <c r="P1688" s="193"/>
    </row>
    <row r="1689" spans="7:16" customFormat="1">
      <c r="G1689" s="211"/>
      <c r="H1689" s="193"/>
      <c r="K1689" s="193"/>
      <c r="L1689" s="193"/>
      <c r="N1689" s="193"/>
      <c r="O1689" s="193"/>
      <c r="P1689" s="193"/>
    </row>
    <row r="1690" spans="7:16" customFormat="1">
      <c r="G1690" s="211"/>
      <c r="H1690" s="193"/>
      <c r="K1690" s="193"/>
      <c r="L1690" s="193"/>
      <c r="N1690" s="193"/>
      <c r="O1690" s="193"/>
      <c r="P1690" s="193"/>
    </row>
    <row r="1691" spans="7:16" customFormat="1">
      <c r="G1691" s="211"/>
      <c r="H1691" s="193"/>
      <c r="K1691" s="193"/>
      <c r="L1691" s="193"/>
      <c r="N1691" s="193"/>
      <c r="O1691" s="193"/>
      <c r="P1691" s="193"/>
    </row>
    <row r="1692" spans="7:16" customFormat="1">
      <c r="G1692" s="211"/>
      <c r="H1692" s="193"/>
      <c r="K1692" s="193"/>
      <c r="L1692" s="193"/>
      <c r="N1692" s="193"/>
      <c r="O1692" s="193"/>
      <c r="P1692" s="193"/>
    </row>
    <row r="1693" spans="7:16" customFormat="1">
      <c r="G1693" s="211"/>
      <c r="H1693" s="193"/>
      <c r="K1693" s="193"/>
      <c r="L1693" s="193"/>
      <c r="N1693" s="193"/>
      <c r="O1693" s="193"/>
      <c r="P1693" s="193"/>
    </row>
    <row r="1694" spans="7:16" customFormat="1">
      <c r="G1694" s="211"/>
      <c r="H1694" s="193"/>
      <c r="K1694" s="193"/>
      <c r="L1694" s="193"/>
      <c r="N1694" s="193"/>
      <c r="O1694" s="193"/>
      <c r="P1694" s="193"/>
    </row>
    <row r="1695" spans="7:16" customFormat="1">
      <c r="G1695" s="211"/>
      <c r="H1695" s="193"/>
      <c r="K1695" s="193"/>
      <c r="L1695" s="193"/>
      <c r="N1695" s="193"/>
      <c r="O1695" s="193"/>
      <c r="P1695" s="193"/>
    </row>
    <row r="1696" spans="7:16" customFormat="1">
      <c r="G1696" s="211"/>
      <c r="H1696" s="193"/>
      <c r="K1696" s="193"/>
      <c r="L1696" s="193"/>
      <c r="N1696" s="193"/>
      <c r="O1696" s="193"/>
      <c r="P1696" s="193"/>
    </row>
    <row r="1697" spans="7:16" customFormat="1">
      <c r="G1697" s="211"/>
      <c r="H1697" s="193"/>
      <c r="K1697" s="193"/>
      <c r="L1697" s="193"/>
      <c r="N1697" s="193"/>
      <c r="O1697" s="193"/>
      <c r="P1697" s="193"/>
    </row>
    <row r="1698" spans="7:16" customFormat="1">
      <c r="G1698" s="211"/>
      <c r="H1698" s="193"/>
      <c r="K1698" s="193"/>
      <c r="L1698" s="193"/>
      <c r="N1698" s="193"/>
      <c r="O1698" s="193"/>
      <c r="P1698" s="193"/>
    </row>
    <row r="1699" spans="7:16" customFormat="1">
      <c r="G1699" s="211"/>
      <c r="H1699" s="193"/>
      <c r="K1699" s="193"/>
      <c r="L1699" s="193"/>
      <c r="N1699" s="193"/>
      <c r="O1699" s="193"/>
      <c r="P1699" s="193"/>
    </row>
    <row r="1700" spans="7:16" customFormat="1">
      <c r="G1700" s="211"/>
      <c r="H1700" s="193"/>
      <c r="K1700" s="193"/>
      <c r="L1700" s="193"/>
      <c r="N1700" s="193"/>
      <c r="O1700" s="193"/>
      <c r="P1700" s="193"/>
    </row>
    <row r="1701" spans="7:16" customFormat="1">
      <c r="G1701" s="211"/>
      <c r="H1701" s="193"/>
      <c r="K1701" s="193"/>
      <c r="L1701" s="193"/>
      <c r="N1701" s="193"/>
      <c r="O1701" s="193"/>
      <c r="P1701" s="193"/>
    </row>
    <row r="1702" spans="7:16" customFormat="1">
      <c r="G1702" s="211"/>
      <c r="H1702" s="193"/>
      <c r="K1702" s="193"/>
      <c r="L1702" s="193"/>
      <c r="N1702" s="193"/>
      <c r="O1702" s="193"/>
      <c r="P1702" s="193"/>
    </row>
    <row r="1703" spans="7:16" customFormat="1">
      <c r="G1703" s="211"/>
      <c r="H1703" s="193"/>
      <c r="K1703" s="193"/>
      <c r="L1703" s="193"/>
      <c r="N1703" s="193"/>
      <c r="O1703" s="193"/>
      <c r="P1703" s="193"/>
    </row>
    <row r="1704" spans="7:16" customFormat="1">
      <c r="G1704" s="211"/>
      <c r="H1704" s="193"/>
      <c r="K1704" s="193"/>
      <c r="L1704" s="193"/>
      <c r="N1704" s="193"/>
      <c r="O1704" s="193"/>
      <c r="P1704" s="193"/>
    </row>
    <row r="1705" spans="7:16" customFormat="1">
      <c r="G1705" s="211"/>
      <c r="H1705" s="193"/>
      <c r="K1705" s="193"/>
      <c r="L1705" s="193"/>
      <c r="N1705" s="193"/>
      <c r="O1705" s="193"/>
      <c r="P1705" s="193"/>
    </row>
    <row r="1706" spans="7:16" customFormat="1">
      <c r="G1706" s="211"/>
      <c r="H1706" s="193"/>
      <c r="K1706" s="193"/>
      <c r="L1706" s="193"/>
      <c r="N1706" s="193"/>
      <c r="O1706" s="193"/>
      <c r="P1706" s="193"/>
    </row>
    <row r="1707" spans="7:16" customFormat="1">
      <c r="G1707" s="211"/>
      <c r="H1707" s="193"/>
      <c r="K1707" s="193"/>
      <c r="L1707" s="193"/>
      <c r="N1707" s="193"/>
      <c r="O1707" s="193"/>
      <c r="P1707" s="193"/>
    </row>
    <row r="1708" spans="7:16" customFormat="1">
      <c r="G1708" s="211"/>
      <c r="H1708" s="193"/>
      <c r="K1708" s="193"/>
      <c r="L1708" s="193"/>
      <c r="N1708" s="193"/>
      <c r="O1708" s="193"/>
      <c r="P1708" s="193"/>
    </row>
    <row r="1709" spans="7:16" customFormat="1">
      <c r="G1709" s="211"/>
      <c r="H1709" s="193"/>
      <c r="K1709" s="193"/>
      <c r="L1709" s="193"/>
      <c r="N1709" s="193"/>
      <c r="O1709" s="193"/>
      <c r="P1709" s="193"/>
    </row>
    <row r="1710" spans="7:16" customFormat="1">
      <c r="G1710" s="211"/>
      <c r="H1710" s="193"/>
      <c r="K1710" s="193"/>
      <c r="L1710" s="193"/>
      <c r="N1710" s="193"/>
      <c r="O1710" s="193"/>
      <c r="P1710" s="193"/>
    </row>
    <row r="1711" spans="7:16" customFormat="1">
      <c r="G1711" s="211"/>
      <c r="H1711" s="193"/>
      <c r="K1711" s="193"/>
      <c r="L1711" s="193"/>
      <c r="N1711" s="193"/>
      <c r="O1711" s="193"/>
      <c r="P1711" s="193"/>
    </row>
    <row r="1712" spans="7:16" customFormat="1">
      <c r="G1712" s="211"/>
      <c r="H1712" s="193"/>
      <c r="K1712" s="193"/>
      <c r="L1712" s="193"/>
      <c r="N1712" s="193"/>
      <c r="O1712" s="193"/>
      <c r="P1712" s="193"/>
    </row>
    <row r="1713" spans="7:16" customFormat="1">
      <c r="G1713" s="211"/>
      <c r="H1713" s="193"/>
      <c r="K1713" s="193"/>
      <c r="L1713" s="193"/>
      <c r="N1713" s="193"/>
      <c r="O1713" s="193"/>
      <c r="P1713" s="193"/>
    </row>
    <row r="1714" spans="7:16" customFormat="1">
      <c r="G1714" s="211"/>
      <c r="H1714" s="193"/>
      <c r="K1714" s="193"/>
      <c r="L1714" s="193"/>
      <c r="N1714" s="193"/>
      <c r="O1714" s="193"/>
      <c r="P1714" s="193"/>
    </row>
    <row r="1715" spans="7:16" customFormat="1">
      <c r="G1715" s="211"/>
      <c r="H1715" s="193"/>
      <c r="K1715" s="193"/>
      <c r="L1715" s="193"/>
      <c r="N1715" s="193"/>
      <c r="O1715" s="193"/>
      <c r="P1715" s="193"/>
    </row>
    <row r="1716" spans="7:16" customFormat="1">
      <c r="G1716" s="211"/>
      <c r="H1716" s="193"/>
      <c r="K1716" s="193"/>
      <c r="L1716" s="193"/>
      <c r="N1716" s="193"/>
      <c r="O1716" s="193"/>
      <c r="P1716" s="193"/>
    </row>
    <row r="1717" spans="7:16" customFormat="1">
      <c r="G1717" s="211"/>
      <c r="H1717" s="193"/>
      <c r="K1717" s="193"/>
      <c r="L1717" s="193"/>
      <c r="N1717" s="193"/>
      <c r="O1717" s="193"/>
      <c r="P1717" s="193"/>
    </row>
    <row r="1718" spans="7:16" customFormat="1">
      <c r="G1718" s="211"/>
      <c r="H1718" s="193"/>
      <c r="K1718" s="193"/>
      <c r="L1718" s="193"/>
      <c r="N1718" s="193"/>
      <c r="O1718" s="193"/>
      <c r="P1718" s="193"/>
    </row>
    <row r="1719" spans="7:16" customFormat="1">
      <c r="G1719" s="211"/>
      <c r="H1719" s="193"/>
      <c r="K1719" s="193"/>
      <c r="L1719" s="193"/>
      <c r="N1719" s="193"/>
      <c r="O1719" s="193"/>
      <c r="P1719" s="193"/>
    </row>
    <row r="1720" spans="7:16" customFormat="1">
      <c r="G1720" s="211"/>
      <c r="H1720" s="193"/>
      <c r="K1720" s="193"/>
      <c r="L1720" s="193"/>
      <c r="N1720" s="193"/>
      <c r="O1720" s="193"/>
      <c r="P1720" s="193"/>
    </row>
    <row r="1721" spans="7:16" customFormat="1">
      <c r="G1721" s="211"/>
      <c r="H1721" s="193"/>
      <c r="K1721" s="193"/>
      <c r="L1721" s="193"/>
      <c r="N1721" s="193"/>
      <c r="O1721" s="193"/>
      <c r="P1721" s="193"/>
    </row>
    <row r="1722" spans="7:16" customFormat="1">
      <c r="G1722" s="211"/>
      <c r="H1722" s="193"/>
      <c r="K1722" s="193"/>
      <c r="L1722" s="193"/>
      <c r="N1722" s="193"/>
      <c r="O1722" s="193"/>
      <c r="P1722" s="193"/>
    </row>
    <row r="1723" spans="7:16" customFormat="1">
      <c r="G1723" s="211"/>
      <c r="H1723" s="193"/>
      <c r="K1723" s="193"/>
      <c r="L1723" s="193"/>
      <c r="N1723" s="193"/>
      <c r="O1723" s="193"/>
      <c r="P1723" s="193"/>
    </row>
    <row r="1724" spans="7:16" customFormat="1">
      <c r="G1724" s="211"/>
      <c r="H1724" s="193"/>
      <c r="K1724" s="193"/>
      <c r="L1724" s="193"/>
      <c r="N1724" s="193"/>
      <c r="O1724" s="193"/>
      <c r="P1724" s="193"/>
    </row>
    <row r="1725" spans="7:16" customFormat="1">
      <c r="G1725" s="211"/>
      <c r="H1725" s="193"/>
      <c r="K1725" s="193"/>
      <c r="L1725" s="193"/>
      <c r="N1725" s="193"/>
      <c r="O1725" s="193"/>
      <c r="P1725" s="193"/>
    </row>
    <row r="1726" spans="7:16" customFormat="1">
      <c r="G1726" s="211"/>
      <c r="H1726" s="193"/>
      <c r="K1726" s="193"/>
      <c r="L1726" s="193"/>
      <c r="N1726" s="193"/>
      <c r="O1726" s="193"/>
      <c r="P1726" s="193"/>
    </row>
    <row r="1727" spans="7:16" customFormat="1">
      <c r="G1727" s="211"/>
      <c r="H1727" s="193"/>
      <c r="K1727" s="193"/>
      <c r="L1727" s="193"/>
      <c r="N1727" s="193"/>
      <c r="O1727" s="193"/>
      <c r="P1727" s="193"/>
    </row>
    <row r="1728" spans="7:16" customFormat="1">
      <c r="G1728" s="211"/>
      <c r="H1728" s="193"/>
      <c r="K1728" s="193"/>
      <c r="L1728" s="193"/>
      <c r="N1728" s="193"/>
      <c r="O1728" s="193"/>
      <c r="P1728" s="193"/>
    </row>
    <row r="1729" spans="7:16" customFormat="1">
      <c r="G1729" s="211"/>
      <c r="H1729" s="193"/>
      <c r="K1729" s="193"/>
      <c r="L1729" s="193"/>
      <c r="N1729" s="193"/>
      <c r="O1729" s="193"/>
      <c r="P1729" s="193"/>
    </row>
    <row r="1730" spans="7:16" customFormat="1">
      <c r="G1730" s="211"/>
      <c r="H1730" s="193"/>
      <c r="K1730" s="193"/>
      <c r="L1730" s="193"/>
      <c r="N1730" s="193"/>
      <c r="O1730" s="193"/>
      <c r="P1730" s="193"/>
    </row>
    <row r="1731" spans="7:16" customFormat="1">
      <c r="G1731" s="211"/>
      <c r="H1731" s="193"/>
      <c r="K1731" s="193"/>
      <c r="L1731" s="193"/>
      <c r="N1731" s="193"/>
      <c r="O1731" s="193"/>
      <c r="P1731" s="193"/>
    </row>
    <row r="1732" spans="7:16" customFormat="1">
      <c r="G1732" s="211"/>
      <c r="H1732" s="193"/>
      <c r="K1732" s="193"/>
      <c r="L1732" s="193"/>
      <c r="N1732" s="193"/>
      <c r="O1732" s="193"/>
      <c r="P1732" s="193"/>
    </row>
    <row r="1733" spans="7:16" customFormat="1">
      <c r="G1733" s="211"/>
      <c r="H1733" s="193"/>
      <c r="K1733" s="193"/>
      <c r="L1733" s="193"/>
      <c r="N1733" s="193"/>
      <c r="O1733" s="193"/>
      <c r="P1733" s="193"/>
    </row>
    <row r="1734" spans="7:16" customFormat="1">
      <c r="G1734" s="211"/>
      <c r="H1734" s="193"/>
      <c r="K1734" s="193"/>
      <c r="L1734" s="193"/>
      <c r="N1734" s="193"/>
      <c r="O1734" s="193"/>
      <c r="P1734" s="193"/>
    </row>
    <row r="1735" spans="7:16" customFormat="1">
      <c r="G1735" s="211"/>
      <c r="H1735" s="193"/>
      <c r="K1735" s="193"/>
      <c r="L1735" s="193"/>
      <c r="N1735" s="193"/>
      <c r="O1735" s="193"/>
      <c r="P1735" s="193"/>
    </row>
    <row r="1736" spans="7:16" customFormat="1">
      <c r="G1736" s="211"/>
      <c r="H1736" s="193"/>
      <c r="K1736" s="193"/>
      <c r="L1736" s="193"/>
      <c r="N1736" s="193"/>
      <c r="O1736" s="193"/>
      <c r="P1736" s="193"/>
    </row>
    <row r="1737" spans="7:16" customFormat="1">
      <c r="G1737" s="211"/>
      <c r="H1737" s="193"/>
      <c r="K1737" s="193"/>
      <c r="L1737" s="193"/>
      <c r="N1737" s="193"/>
      <c r="O1737" s="193"/>
      <c r="P1737" s="193"/>
    </row>
    <row r="1738" spans="7:16" customFormat="1">
      <c r="G1738" s="211"/>
      <c r="H1738" s="193"/>
      <c r="K1738" s="193"/>
      <c r="L1738" s="193"/>
      <c r="N1738" s="193"/>
      <c r="O1738" s="193"/>
      <c r="P1738" s="193"/>
    </row>
    <row r="1739" spans="7:16" customFormat="1">
      <c r="G1739" s="211"/>
      <c r="H1739" s="193"/>
      <c r="K1739" s="193"/>
      <c r="L1739" s="193"/>
      <c r="N1739" s="193"/>
      <c r="O1739" s="193"/>
      <c r="P1739" s="193"/>
    </row>
    <row r="1740" spans="7:16" customFormat="1">
      <c r="G1740" s="211"/>
      <c r="H1740" s="193"/>
      <c r="K1740" s="193"/>
      <c r="L1740" s="193"/>
      <c r="N1740" s="193"/>
      <c r="O1740" s="193"/>
      <c r="P1740" s="193"/>
    </row>
    <row r="1741" spans="7:16" customFormat="1">
      <c r="G1741" s="211"/>
      <c r="H1741" s="193"/>
      <c r="K1741" s="193"/>
      <c r="L1741" s="193"/>
      <c r="N1741" s="193"/>
      <c r="O1741" s="193"/>
      <c r="P1741" s="193"/>
    </row>
    <row r="1742" spans="7:16" customFormat="1">
      <c r="G1742" s="211"/>
      <c r="H1742" s="193"/>
      <c r="K1742" s="193"/>
      <c r="L1742" s="193"/>
      <c r="N1742" s="193"/>
      <c r="O1742" s="193"/>
      <c r="P1742" s="193"/>
    </row>
    <row r="1743" spans="7:16" customFormat="1">
      <c r="G1743" s="211"/>
      <c r="H1743" s="193"/>
      <c r="K1743" s="193"/>
      <c r="L1743" s="193"/>
      <c r="N1743" s="193"/>
      <c r="O1743" s="193"/>
      <c r="P1743" s="193"/>
    </row>
    <row r="1744" spans="7:16" customFormat="1">
      <c r="G1744" s="211"/>
      <c r="H1744" s="193"/>
      <c r="K1744" s="193"/>
      <c r="L1744" s="193"/>
      <c r="N1744" s="193"/>
      <c r="O1744" s="193"/>
      <c r="P1744" s="193"/>
    </row>
    <row r="1745" spans="7:16" customFormat="1">
      <c r="G1745" s="211"/>
      <c r="H1745" s="193"/>
      <c r="K1745" s="193"/>
      <c r="L1745" s="193"/>
      <c r="N1745" s="193"/>
      <c r="O1745" s="193"/>
      <c r="P1745" s="193"/>
    </row>
    <row r="1746" spans="7:16" customFormat="1">
      <c r="G1746" s="211"/>
      <c r="H1746" s="193"/>
      <c r="K1746" s="193"/>
      <c r="L1746" s="193"/>
      <c r="N1746" s="193"/>
      <c r="O1746" s="193"/>
      <c r="P1746" s="193"/>
    </row>
    <row r="1747" spans="7:16" customFormat="1">
      <c r="G1747" s="211"/>
      <c r="H1747" s="193"/>
      <c r="K1747" s="193"/>
      <c r="L1747" s="193"/>
      <c r="N1747" s="193"/>
      <c r="O1747" s="193"/>
      <c r="P1747" s="193"/>
    </row>
    <row r="1748" spans="7:16" customFormat="1">
      <c r="G1748" s="211"/>
      <c r="H1748" s="193"/>
      <c r="K1748" s="193"/>
      <c r="L1748" s="193"/>
      <c r="N1748" s="193"/>
      <c r="O1748" s="193"/>
      <c r="P1748" s="193"/>
    </row>
    <row r="1749" spans="7:16" customFormat="1">
      <c r="G1749" s="211"/>
      <c r="H1749" s="193"/>
      <c r="K1749" s="193"/>
      <c r="L1749" s="193"/>
      <c r="N1749" s="193"/>
      <c r="O1749" s="193"/>
      <c r="P1749" s="193"/>
    </row>
    <row r="1750" spans="7:16" customFormat="1">
      <c r="G1750" s="211"/>
      <c r="H1750" s="193"/>
      <c r="K1750" s="193"/>
      <c r="L1750" s="193"/>
      <c r="N1750" s="193"/>
      <c r="O1750" s="193"/>
      <c r="P1750" s="193"/>
    </row>
    <row r="1751" spans="7:16" customFormat="1">
      <c r="G1751" s="211"/>
      <c r="H1751" s="193"/>
      <c r="K1751" s="193"/>
      <c r="L1751" s="193"/>
      <c r="N1751" s="193"/>
      <c r="O1751" s="193"/>
      <c r="P1751" s="193"/>
    </row>
    <row r="1752" spans="7:16" customFormat="1">
      <c r="G1752" s="211"/>
      <c r="H1752" s="193"/>
      <c r="K1752" s="193"/>
      <c r="L1752" s="193"/>
      <c r="N1752" s="193"/>
      <c r="O1752" s="193"/>
      <c r="P1752" s="193"/>
    </row>
    <row r="1753" spans="7:16" customFormat="1">
      <c r="G1753" s="211"/>
      <c r="H1753" s="193"/>
      <c r="K1753" s="193"/>
      <c r="L1753" s="193"/>
      <c r="N1753" s="193"/>
      <c r="O1753" s="193"/>
      <c r="P1753" s="193"/>
    </row>
    <row r="1754" spans="7:16" customFormat="1">
      <c r="G1754" s="211"/>
      <c r="H1754" s="193"/>
      <c r="K1754" s="193"/>
      <c r="L1754" s="193"/>
      <c r="N1754" s="193"/>
      <c r="O1754" s="193"/>
      <c r="P1754" s="193"/>
    </row>
    <row r="1755" spans="7:16" customFormat="1">
      <c r="G1755" s="211"/>
      <c r="H1755" s="193"/>
      <c r="K1755" s="193"/>
      <c r="L1755" s="193"/>
      <c r="N1755" s="193"/>
      <c r="O1755" s="193"/>
      <c r="P1755" s="193"/>
    </row>
    <row r="1756" spans="7:16" customFormat="1">
      <c r="G1756" s="211"/>
      <c r="H1756" s="193"/>
      <c r="K1756" s="193"/>
      <c r="L1756" s="193"/>
      <c r="N1756" s="193"/>
      <c r="O1756" s="193"/>
      <c r="P1756" s="193"/>
    </row>
    <row r="1757" spans="7:16" customFormat="1">
      <c r="G1757" s="211"/>
      <c r="H1757" s="193"/>
      <c r="K1757" s="193"/>
      <c r="L1757" s="193"/>
      <c r="N1757" s="193"/>
      <c r="O1757" s="193"/>
      <c r="P1757" s="193"/>
    </row>
    <row r="1758" spans="7:16" customFormat="1">
      <c r="G1758" s="211"/>
      <c r="H1758" s="193"/>
      <c r="K1758" s="193"/>
      <c r="L1758" s="193"/>
      <c r="N1758" s="193"/>
      <c r="O1758" s="193"/>
      <c r="P1758" s="193"/>
    </row>
    <row r="1759" spans="7:16" customFormat="1">
      <c r="G1759" s="211"/>
      <c r="H1759" s="193"/>
      <c r="K1759" s="193"/>
      <c r="L1759" s="193"/>
      <c r="N1759" s="193"/>
      <c r="O1759" s="193"/>
      <c r="P1759" s="193"/>
    </row>
    <row r="1760" spans="7:16" customFormat="1">
      <c r="G1760" s="211"/>
      <c r="H1760" s="193"/>
      <c r="K1760" s="193"/>
      <c r="L1760" s="193"/>
      <c r="N1760" s="193"/>
      <c r="O1760" s="193"/>
      <c r="P1760" s="193"/>
    </row>
    <row r="1761" spans="7:16" customFormat="1">
      <c r="G1761" s="211"/>
      <c r="H1761" s="193"/>
      <c r="K1761" s="193"/>
      <c r="L1761" s="193"/>
      <c r="N1761" s="193"/>
      <c r="O1761" s="193"/>
      <c r="P1761" s="193"/>
    </row>
    <row r="1762" spans="7:16" customFormat="1">
      <c r="G1762" s="211"/>
      <c r="H1762" s="193"/>
      <c r="K1762" s="193"/>
      <c r="L1762" s="193"/>
      <c r="N1762" s="193"/>
      <c r="O1762" s="193"/>
      <c r="P1762" s="193"/>
    </row>
    <row r="1763" spans="7:16" customFormat="1">
      <c r="G1763" s="211"/>
      <c r="H1763" s="193"/>
      <c r="K1763" s="193"/>
      <c r="L1763" s="193"/>
      <c r="N1763" s="193"/>
      <c r="O1763" s="193"/>
      <c r="P1763" s="193"/>
    </row>
    <row r="1764" spans="7:16" customFormat="1">
      <c r="G1764" s="211"/>
      <c r="H1764" s="193"/>
      <c r="K1764" s="193"/>
      <c r="L1764" s="193"/>
      <c r="N1764" s="193"/>
      <c r="O1764" s="193"/>
      <c r="P1764" s="193"/>
    </row>
    <row r="1765" spans="7:16" customFormat="1">
      <c r="G1765" s="211"/>
      <c r="H1765" s="193"/>
      <c r="K1765" s="193"/>
      <c r="L1765" s="193"/>
      <c r="N1765" s="193"/>
      <c r="O1765" s="193"/>
      <c r="P1765" s="193"/>
    </row>
    <row r="1766" spans="7:16" customFormat="1">
      <c r="G1766" s="211"/>
      <c r="H1766" s="193"/>
      <c r="K1766" s="193"/>
      <c r="L1766" s="193"/>
      <c r="N1766" s="193"/>
      <c r="O1766" s="193"/>
      <c r="P1766" s="193"/>
    </row>
    <row r="1767" spans="7:16" customFormat="1">
      <c r="G1767" s="211"/>
      <c r="H1767" s="193"/>
      <c r="K1767" s="193"/>
      <c r="L1767" s="193"/>
      <c r="N1767" s="193"/>
      <c r="O1767" s="193"/>
      <c r="P1767" s="193"/>
    </row>
    <row r="1768" spans="7:16" customFormat="1">
      <c r="G1768" s="211"/>
      <c r="H1768" s="193"/>
      <c r="K1768" s="193"/>
      <c r="L1768" s="193"/>
      <c r="N1768" s="193"/>
      <c r="O1768" s="193"/>
      <c r="P1768" s="193"/>
    </row>
    <row r="1769" spans="7:16" customFormat="1">
      <c r="G1769" s="211"/>
      <c r="H1769" s="193"/>
      <c r="K1769" s="193"/>
      <c r="L1769" s="193"/>
      <c r="N1769" s="193"/>
      <c r="O1769" s="193"/>
      <c r="P1769" s="193"/>
    </row>
    <row r="1770" spans="7:16" customFormat="1">
      <c r="G1770" s="211"/>
      <c r="H1770" s="193"/>
      <c r="K1770" s="193"/>
      <c r="L1770" s="193"/>
      <c r="N1770" s="193"/>
      <c r="O1770" s="193"/>
      <c r="P1770" s="193"/>
    </row>
    <row r="1771" spans="7:16" customFormat="1">
      <c r="G1771" s="211"/>
      <c r="H1771" s="193"/>
      <c r="K1771" s="193"/>
      <c r="L1771" s="193"/>
      <c r="N1771" s="193"/>
      <c r="O1771" s="193"/>
      <c r="P1771" s="193"/>
    </row>
    <row r="1772" spans="7:16" customFormat="1">
      <c r="G1772" s="211"/>
      <c r="H1772" s="193"/>
      <c r="K1772" s="193"/>
      <c r="L1772" s="193"/>
      <c r="N1772" s="193"/>
      <c r="O1772" s="193"/>
      <c r="P1772" s="193"/>
    </row>
    <row r="1773" spans="7:16" customFormat="1">
      <c r="G1773" s="211"/>
      <c r="H1773" s="193"/>
      <c r="K1773" s="193"/>
      <c r="L1773" s="193"/>
      <c r="N1773" s="193"/>
      <c r="O1773" s="193"/>
      <c r="P1773" s="193"/>
    </row>
    <row r="1774" spans="7:16" customFormat="1">
      <c r="G1774" s="211"/>
      <c r="H1774" s="193"/>
      <c r="K1774" s="193"/>
      <c r="L1774" s="193"/>
      <c r="N1774" s="193"/>
      <c r="O1774" s="193"/>
      <c r="P1774" s="193"/>
    </row>
    <row r="1775" spans="7:16" customFormat="1">
      <c r="G1775" s="211"/>
      <c r="H1775" s="193"/>
      <c r="K1775" s="193"/>
      <c r="L1775" s="193"/>
      <c r="N1775" s="193"/>
      <c r="O1775" s="193"/>
      <c r="P1775" s="193"/>
    </row>
    <row r="1776" spans="7:16" customFormat="1">
      <c r="G1776" s="211"/>
      <c r="H1776" s="193"/>
      <c r="K1776" s="193"/>
      <c r="L1776" s="193"/>
      <c r="N1776" s="193"/>
      <c r="O1776" s="193"/>
      <c r="P1776" s="193"/>
    </row>
    <row r="1777" spans="7:16" customFormat="1">
      <c r="G1777" s="211"/>
      <c r="H1777" s="193"/>
      <c r="K1777" s="193"/>
      <c r="L1777" s="193"/>
      <c r="N1777" s="193"/>
      <c r="O1777" s="193"/>
      <c r="P1777" s="193"/>
    </row>
    <row r="1778" spans="7:16" customFormat="1">
      <c r="G1778" s="211"/>
      <c r="H1778" s="193"/>
      <c r="K1778" s="193"/>
      <c r="L1778" s="193"/>
      <c r="N1778" s="193"/>
      <c r="O1778" s="193"/>
      <c r="P1778" s="193"/>
    </row>
    <row r="1779" spans="7:16" customFormat="1">
      <c r="G1779" s="211"/>
      <c r="H1779" s="193"/>
      <c r="K1779" s="193"/>
      <c r="L1779" s="193"/>
      <c r="N1779" s="193"/>
      <c r="O1779" s="193"/>
      <c r="P1779" s="193"/>
    </row>
    <row r="1780" spans="7:16" customFormat="1">
      <c r="G1780" s="211"/>
      <c r="H1780" s="193"/>
      <c r="K1780" s="193"/>
      <c r="L1780" s="193"/>
      <c r="N1780" s="193"/>
      <c r="O1780" s="193"/>
      <c r="P1780" s="193"/>
    </row>
    <row r="1781" spans="7:16" customFormat="1">
      <c r="G1781" s="211"/>
      <c r="H1781" s="193"/>
      <c r="K1781" s="193"/>
      <c r="L1781" s="193"/>
      <c r="N1781" s="193"/>
      <c r="O1781" s="193"/>
      <c r="P1781" s="193"/>
    </row>
    <row r="1782" spans="7:16" customFormat="1">
      <c r="G1782" s="211"/>
      <c r="H1782" s="193"/>
      <c r="K1782" s="193"/>
      <c r="L1782" s="193"/>
      <c r="N1782" s="193"/>
      <c r="O1782" s="193"/>
      <c r="P1782" s="193"/>
    </row>
    <row r="1783" spans="7:16" customFormat="1">
      <c r="G1783" s="211"/>
      <c r="H1783" s="193"/>
      <c r="K1783" s="193"/>
      <c r="L1783" s="193"/>
      <c r="N1783" s="193"/>
      <c r="O1783" s="193"/>
      <c r="P1783" s="193"/>
    </row>
    <row r="1784" spans="7:16" customFormat="1">
      <c r="G1784" s="211"/>
      <c r="H1784" s="193"/>
      <c r="K1784" s="193"/>
      <c r="L1784" s="193"/>
      <c r="N1784" s="193"/>
      <c r="O1784" s="193"/>
      <c r="P1784" s="193"/>
    </row>
    <row r="1785" spans="7:16" customFormat="1">
      <c r="G1785" s="211"/>
      <c r="H1785" s="193"/>
      <c r="K1785" s="193"/>
      <c r="L1785" s="193"/>
      <c r="N1785" s="193"/>
      <c r="O1785" s="193"/>
      <c r="P1785" s="193"/>
    </row>
    <row r="1786" spans="7:16" customFormat="1">
      <c r="G1786" s="211"/>
      <c r="H1786" s="193"/>
      <c r="K1786" s="193"/>
      <c r="L1786" s="193"/>
      <c r="N1786" s="193"/>
      <c r="O1786" s="193"/>
      <c r="P1786" s="193"/>
    </row>
    <row r="1787" spans="7:16" customFormat="1">
      <c r="G1787" s="211"/>
      <c r="H1787" s="193"/>
      <c r="K1787" s="193"/>
      <c r="L1787" s="193"/>
      <c r="N1787" s="193"/>
      <c r="O1787" s="193"/>
      <c r="P1787" s="193"/>
    </row>
    <row r="1788" spans="7:16" customFormat="1">
      <c r="G1788" s="211"/>
      <c r="H1788" s="193"/>
      <c r="K1788" s="193"/>
      <c r="L1788" s="193"/>
      <c r="N1788" s="193"/>
      <c r="O1788" s="193"/>
      <c r="P1788" s="193"/>
    </row>
    <row r="1789" spans="7:16" customFormat="1">
      <c r="G1789" s="211"/>
      <c r="H1789" s="193"/>
      <c r="K1789" s="193"/>
      <c r="L1789" s="193"/>
      <c r="N1789" s="193"/>
      <c r="O1789" s="193"/>
      <c r="P1789" s="193"/>
    </row>
    <row r="1790" spans="7:16" customFormat="1">
      <c r="G1790" s="211"/>
      <c r="H1790" s="193"/>
      <c r="K1790" s="193"/>
      <c r="L1790" s="193"/>
      <c r="N1790" s="193"/>
      <c r="O1790" s="193"/>
      <c r="P1790" s="193"/>
    </row>
    <row r="1791" spans="7:16" customFormat="1">
      <c r="G1791" s="211"/>
      <c r="H1791" s="193"/>
      <c r="K1791" s="193"/>
      <c r="L1791" s="193"/>
      <c r="N1791" s="193"/>
      <c r="O1791" s="193"/>
      <c r="P1791" s="193"/>
    </row>
    <row r="1792" spans="7:16" customFormat="1">
      <c r="G1792" s="211"/>
      <c r="H1792" s="193"/>
      <c r="K1792" s="193"/>
      <c r="L1792" s="193"/>
      <c r="N1792" s="193"/>
      <c r="O1792" s="193"/>
      <c r="P1792" s="193"/>
    </row>
    <row r="1793" spans="7:16" customFormat="1">
      <c r="G1793" s="211"/>
      <c r="H1793" s="193"/>
      <c r="K1793" s="193"/>
      <c r="L1793" s="193"/>
      <c r="N1793" s="193"/>
      <c r="O1793" s="193"/>
      <c r="P1793" s="193"/>
    </row>
    <row r="1794" spans="7:16" customFormat="1">
      <c r="G1794" s="211"/>
      <c r="H1794" s="193"/>
      <c r="K1794" s="193"/>
      <c r="L1794" s="193"/>
      <c r="N1794" s="193"/>
      <c r="O1794" s="193"/>
      <c r="P1794" s="193"/>
    </row>
    <row r="1795" spans="7:16" customFormat="1">
      <c r="G1795" s="211"/>
      <c r="H1795" s="193"/>
      <c r="K1795" s="193"/>
      <c r="L1795" s="193"/>
      <c r="N1795" s="193"/>
      <c r="O1795" s="193"/>
      <c r="P1795" s="193"/>
    </row>
    <row r="1796" spans="7:16" customFormat="1">
      <c r="G1796" s="211"/>
      <c r="H1796" s="193"/>
      <c r="K1796" s="193"/>
      <c r="L1796" s="193"/>
      <c r="N1796" s="193"/>
      <c r="O1796" s="193"/>
      <c r="P1796" s="193"/>
    </row>
    <row r="1797" spans="7:16" customFormat="1">
      <c r="G1797" s="211"/>
      <c r="H1797" s="193"/>
      <c r="K1797" s="193"/>
      <c r="L1797" s="193"/>
      <c r="N1797" s="193"/>
      <c r="O1797" s="193"/>
      <c r="P1797" s="193"/>
    </row>
    <row r="1798" spans="7:16" customFormat="1">
      <c r="G1798" s="211"/>
      <c r="H1798" s="193"/>
      <c r="K1798" s="193"/>
      <c r="L1798" s="193"/>
      <c r="N1798" s="193"/>
      <c r="O1798" s="193"/>
      <c r="P1798" s="193"/>
    </row>
    <row r="1799" spans="7:16" customFormat="1">
      <c r="G1799" s="211"/>
      <c r="H1799" s="193"/>
      <c r="K1799" s="193"/>
      <c r="L1799" s="193"/>
      <c r="N1799" s="193"/>
      <c r="O1799" s="193"/>
      <c r="P1799" s="193"/>
    </row>
    <row r="1800" spans="7:16" customFormat="1">
      <c r="G1800" s="211"/>
      <c r="H1800" s="193"/>
      <c r="K1800" s="193"/>
      <c r="L1800" s="193"/>
      <c r="N1800" s="193"/>
      <c r="O1800" s="193"/>
      <c r="P1800" s="193"/>
    </row>
    <row r="1801" spans="7:16" customFormat="1">
      <c r="G1801" s="211"/>
      <c r="H1801" s="193"/>
      <c r="K1801" s="193"/>
      <c r="L1801" s="193"/>
      <c r="N1801" s="193"/>
      <c r="O1801" s="193"/>
      <c r="P1801" s="193"/>
    </row>
    <row r="1802" spans="7:16" customFormat="1">
      <c r="G1802" s="211"/>
      <c r="H1802" s="193"/>
      <c r="K1802" s="193"/>
      <c r="L1802" s="193"/>
      <c r="N1802" s="193"/>
      <c r="O1802" s="193"/>
      <c r="P1802" s="193"/>
    </row>
    <row r="1803" spans="7:16" customFormat="1">
      <c r="G1803" s="211"/>
      <c r="H1803" s="193"/>
      <c r="K1803" s="193"/>
      <c r="L1803" s="193"/>
      <c r="N1803" s="193"/>
      <c r="O1803" s="193"/>
      <c r="P1803" s="193"/>
    </row>
    <row r="1804" spans="7:16" customFormat="1">
      <c r="G1804" s="211"/>
      <c r="H1804" s="193"/>
      <c r="K1804" s="193"/>
      <c r="L1804" s="193"/>
      <c r="N1804" s="193"/>
      <c r="O1804" s="193"/>
      <c r="P1804" s="193"/>
    </row>
    <row r="1805" spans="7:16" customFormat="1">
      <c r="G1805" s="211"/>
      <c r="H1805" s="193"/>
      <c r="K1805" s="193"/>
      <c r="L1805" s="193"/>
      <c r="N1805" s="193"/>
      <c r="O1805" s="193"/>
      <c r="P1805" s="193"/>
    </row>
    <row r="1806" spans="7:16" customFormat="1">
      <c r="G1806" s="211"/>
      <c r="H1806" s="193"/>
      <c r="K1806" s="193"/>
      <c r="L1806" s="193"/>
      <c r="N1806" s="193"/>
      <c r="O1806" s="193"/>
      <c r="P1806" s="193"/>
    </row>
    <row r="1807" spans="7:16" customFormat="1">
      <c r="G1807" s="211"/>
      <c r="H1807" s="193"/>
      <c r="K1807" s="193"/>
      <c r="L1807" s="193"/>
      <c r="N1807" s="193"/>
      <c r="O1807" s="193"/>
      <c r="P1807" s="193"/>
    </row>
    <row r="1808" spans="7:16" customFormat="1">
      <c r="G1808" s="211"/>
      <c r="H1808" s="193"/>
      <c r="K1808" s="193"/>
      <c r="L1808" s="193"/>
      <c r="N1808" s="193"/>
      <c r="O1808" s="193"/>
      <c r="P1808" s="193"/>
    </row>
    <row r="1809" spans="7:16" customFormat="1">
      <c r="G1809" s="211"/>
      <c r="H1809" s="193"/>
      <c r="K1809" s="193"/>
      <c r="L1809" s="193"/>
      <c r="N1809" s="193"/>
      <c r="O1809" s="193"/>
      <c r="P1809" s="193"/>
    </row>
    <row r="1810" spans="7:16" customFormat="1">
      <c r="G1810" s="211"/>
      <c r="H1810" s="193"/>
      <c r="K1810" s="193"/>
      <c r="L1810" s="193"/>
      <c r="N1810" s="193"/>
      <c r="O1810" s="193"/>
      <c r="P1810" s="193"/>
    </row>
    <row r="1811" spans="7:16" customFormat="1">
      <c r="G1811" s="211"/>
      <c r="H1811" s="193"/>
      <c r="K1811" s="193"/>
      <c r="L1811" s="193"/>
      <c r="N1811" s="193"/>
      <c r="O1811" s="193"/>
      <c r="P1811" s="193"/>
    </row>
    <row r="1812" spans="7:16" customFormat="1">
      <c r="G1812" s="211"/>
      <c r="H1812" s="193"/>
      <c r="K1812" s="193"/>
      <c r="L1812" s="193"/>
      <c r="N1812" s="193"/>
      <c r="O1812" s="193"/>
      <c r="P1812" s="193"/>
    </row>
    <row r="1813" spans="7:16" customFormat="1">
      <c r="G1813" s="211"/>
      <c r="H1813" s="193"/>
      <c r="K1813" s="193"/>
      <c r="L1813" s="193"/>
      <c r="N1813" s="193"/>
      <c r="O1813" s="193"/>
      <c r="P1813" s="193"/>
    </row>
    <row r="1814" spans="7:16" customFormat="1">
      <c r="G1814" s="211"/>
      <c r="H1814" s="193"/>
      <c r="K1814" s="193"/>
      <c r="L1814" s="193"/>
      <c r="N1814" s="193"/>
      <c r="O1814" s="193"/>
      <c r="P1814" s="193"/>
    </row>
    <row r="1815" spans="7:16" customFormat="1">
      <c r="G1815" s="211"/>
      <c r="H1815" s="193"/>
      <c r="K1815" s="193"/>
      <c r="L1815" s="193"/>
      <c r="N1815" s="193"/>
      <c r="O1815" s="193"/>
      <c r="P1815" s="193"/>
    </row>
    <row r="1816" spans="7:16" customFormat="1">
      <c r="G1816" s="211"/>
      <c r="H1816" s="193"/>
      <c r="K1816" s="193"/>
      <c r="L1816" s="193"/>
      <c r="N1816" s="193"/>
      <c r="O1816" s="193"/>
      <c r="P1816" s="193"/>
    </row>
    <row r="1817" spans="7:16" customFormat="1">
      <c r="G1817" s="211"/>
      <c r="H1817" s="193"/>
      <c r="K1817" s="193"/>
      <c r="L1817" s="193"/>
      <c r="N1817" s="193"/>
      <c r="O1817" s="193"/>
      <c r="P1817" s="193"/>
    </row>
    <row r="1818" spans="7:16" customFormat="1">
      <c r="G1818" s="211"/>
      <c r="H1818" s="193"/>
      <c r="K1818" s="193"/>
      <c r="L1818" s="193"/>
      <c r="N1818" s="193"/>
      <c r="O1818" s="193"/>
      <c r="P1818" s="193"/>
    </row>
    <row r="1819" spans="7:16" customFormat="1">
      <c r="G1819" s="211"/>
      <c r="H1819" s="193"/>
      <c r="K1819" s="193"/>
      <c r="L1819" s="193"/>
      <c r="N1819" s="193"/>
      <c r="O1819" s="193"/>
      <c r="P1819" s="193"/>
    </row>
    <row r="1820" spans="7:16" customFormat="1">
      <c r="G1820" s="211"/>
      <c r="H1820" s="193"/>
      <c r="K1820" s="193"/>
      <c r="L1820" s="193"/>
      <c r="N1820" s="193"/>
      <c r="O1820" s="193"/>
      <c r="P1820" s="193"/>
    </row>
    <row r="1821" spans="7:16" customFormat="1">
      <c r="G1821" s="211"/>
      <c r="H1821" s="193"/>
      <c r="K1821" s="193"/>
      <c r="L1821" s="193"/>
      <c r="N1821" s="193"/>
      <c r="O1821" s="193"/>
      <c r="P1821" s="193"/>
    </row>
    <row r="1822" spans="7:16" customFormat="1">
      <c r="G1822" s="211"/>
      <c r="H1822" s="193"/>
      <c r="K1822" s="193"/>
      <c r="L1822" s="193"/>
      <c r="N1822" s="193"/>
      <c r="O1822" s="193"/>
      <c r="P1822" s="193"/>
    </row>
    <row r="1823" spans="7:16" customFormat="1">
      <c r="G1823" s="211"/>
      <c r="H1823" s="193"/>
      <c r="K1823" s="193"/>
      <c r="L1823" s="193"/>
      <c r="N1823" s="193"/>
      <c r="O1823" s="193"/>
      <c r="P1823" s="193"/>
    </row>
    <row r="1824" spans="7:16" customFormat="1">
      <c r="G1824" s="211"/>
      <c r="H1824" s="193"/>
      <c r="K1824" s="193"/>
      <c r="L1824" s="193"/>
      <c r="N1824" s="193"/>
      <c r="O1824" s="193"/>
      <c r="P1824" s="193"/>
    </row>
    <row r="1825" spans="7:16" customFormat="1">
      <c r="G1825" s="211"/>
      <c r="H1825" s="193"/>
      <c r="K1825" s="193"/>
      <c r="L1825" s="193"/>
      <c r="N1825" s="193"/>
      <c r="O1825" s="193"/>
      <c r="P1825" s="193"/>
    </row>
    <row r="1826" spans="7:16" customFormat="1">
      <c r="G1826" s="211"/>
      <c r="H1826" s="193"/>
      <c r="K1826" s="193"/>
      <c r="L1826" s="193"/>
      <c r="N1826" s="193"/>
      <c r="O1826" s="193"/>
      <c r="P1826" s="193"/>
    </row>
    <row r="1827" spans="7:16" customFormat="1">
      <c r="G1827" s="211"/>
      <c r="H1827" s="193"/>
      <c r="K1827" s="193"/>
      <c r="L1827" s="193"/>
      <c r="N1827" s="193"/>
      <c r="O1827" s="193"/>
      <c r="P1827" s="193"/>
    </row>
    <row r="1828" spans="7:16" customFormat="1">
      <c r="G1828" s="211"/>
      <c r="H1828" s="193"/>
      <c r="K1828" s="193"/>
      <c r="L1828" s="193"/>
      <c r="N1828" s="193"/>
      <c r="O1828" s="193"/>
      <c r="P1828" s="193"/>
    </row>
    <row r="1829" spans="7:16" customFormat="1">
      <c r="G1829" s="211"/>
      <c r="H1829" s="193"/>
      <c r="K1829" s="193"/>
      <c r="L1829" s="193"/>
      <c r="N1829" s="193"/>
      <c r="O1829" s="193"/>
      <c r="P1829" s="193"/>
    </row>
    <row r="1830" spans="7:16" customFormat="1">
      <c r="G1830" s="211"/>
      <c r="H1830" s="193"/>
      <c r="K1830" s="193"/>
      <c r="L1830" s="193"/>
      <c r="N1830" s="193"/>
      <c r="O1830" s="193"/>
      <c r="P1830" s="193"/>
    </row>
    <row r="1831" spans="7:16" customFormat="1">
      <c r="G1831" s="211"/>
      <c r="H1831" s="193"/>
      <c r="K1831" s="193"/>
      <c r="L1831" s="193"/>
      <c r="N1831" s="193"/>
      <c r="O1831" s="193"/>
      <c r="P1831" s="193"/>
    </row>
    <row r="1832" spans="7:16" customFormat="1">
      <c r="G1832" s="211"/>
      <c r="H1832" s="193"/>
      <c r="K1832" s="193"/>
      <c r="L1832" s="193"/>
      <c r="N1832" s="193"/>
      <c r="O1832" s="193"/>
      <c r="P1832" s="193"/>
    </row>
    <row r="1833" spans="7:16" customFormat="1">
      <c r="G1833" s="211"/>
      <c r="H1833" s="193"/>
      <c r="K1833" s="193"/>
      <c r="L1833" s="193"/>
      <c r="N1833" s="193"/>
      <c r="O1833" s="193"/>
      <c r="P1833" s="193"/>
    </row>
    <row r="1834" spans="7:16" customFormat="1">
      <c r="G1834" s="211"/>
      <c r="H1834" s="193"/>
      <c r="K1834" s="193"/>
      <c r="L1834" s="193"/>
      <c r="N1834" s="193"/>
      <c r="O1834" s="193"/>
      <c r="P1834" s="193"/>
    </row>
    <row r="1835" spans="7:16" customFormat="1">
      <c r="G1835" s="211"/>
      <c r="H1835" s="193"/>
      <c r="K1835" s="193"/>
      <c r="L1835" s="193"/>
      <c r="N1835" s="193"/>
      <c r="O1835" s="193"/>
      <c r="P1835" s="193"/>
    </row>
    <row r="1836" spans="7:16" customFormat="1">
      <c r="G1836" s="211"/>
      <c r="H1836" s="193"/>
      <c r="K1836" s="193"/>
      <c r="L1836" s="193"/>
      <c r="N1836" s="193"/>
      <c r="O1836" s="193"/>
      <c r="P1836" s="193"/>
    </row>
    <row r="1837" spans="7:16" customFormat="1">
      <c r="G1837" s="211"/>
      <c r="H1837" s="193"/>
      <c r="K1837" s="193"/>
      <c r="L1837" s="193"/>
      <c r="N1837" s="193"/>
      <c r="O1837" s="193"/>
      <c r="P1837" s="193"/>
    </row>
    <row r="1838" spans="7:16" customFormat="1">
      <c r="G1838" s="211"/>
      <c r="H1838" s="193"/>
      <c r="K1838" s="193"/>
      <c r="L1838" s="193"/>
      <c r="N1838" s="193"/>
      <c r="O1838" s="193"/>
      <c r="P1838" s="193"/>
    </row>
    <row r="1839" spans="7:16" customFormat="1">
      <c r="G1839" s="211"/>
      <c r="H1839" s="193"/>
      <c r="K1839" s="193"/>
      <c r="L1839" s="193"/>
      <c r="N1839" s="193"/>
      <c r="O1839" s="193"/>
      <c r="P1839" s="193"/>
    </row>
    <row r="1840" spans="7:16" customFormat="1">
      <c r="G1840" s="211"/>
      <c r="H1840" s="193"/>
      <c r="K1840" s="193"/>
      <c r="L1840" s="193"/>
      <c r="N1840" s="193"/>
      <c r="O1840" s="193"/>
      <c r="P1840" s="193"/>
    </row>
    <row r="1841" spans="7:16" customFormat="1">
      <c r="G1841" s="211"/>
      <c r="H1841" s="193"/>
      <c r="K1841" s="193"/>
      <c r="L1841" s="193"/>
      <c r="N1841" s="193"/>
      <c r="O1841" s="193"/>
      <c r="P1841" s="193"/>
    </row>
    <row r="1842" spans="7:16" customFormat="1">
      <c r="G1842" s="211"/>
      <c r="H1842" s="193"/>
      <c r="K1842" s="193"/>
      <c r="L1842" s="193"/>
      <c r="N1842" s="193"/>
      <c r="O1842" s="193"/>
      <c r="P1842" s="193"/>
    </row>
    <row r="1843" spans="7:16" customFormat="1">
      <c r="G1843" s="211"/>
      <c r="H1843" s="193"/>
      <c r="K1843" s="193"/>
      <c r="L1843" s="193"/>
      <c r="N1843" s="193"/>
      <c r="O1843" s="193"/>
      <c r="P1843" s="193"/>
    </row>
    <row r="1844" spans="7:16" customFormat="1">
      <c r="G1844" s="211"/>
      <c r="H1844" s="193"/>
      <c r="K1844" s="193"/>
      <c r="L1844" s="193"/>
      <c r="N1844" s="193"/>
      <c r="O1844" s="193"/>
      <c r="P1844" s="193"/>
    </row>
    <row r="1845" spans="7:16" customFormat="1">
      <c r="G1845" s="211"/>
      <c r="H1845" s="193"/>
      <c r="K1845" s="193"/>
      <c r="L1845" s="193"/>
      <c r="N1845" s="193"/>
      <c r="O1845" s="193"/>
      <c r="P1845" s="193"/>
    </row>
    <row r="1846" spans="7:16" customFormat="1">
      <c r="G1846" s="211"/>
      <c r="H1846" s="193"/>
      <c r="K1846" s="193"/>
      <c r="L1846" s="193"/>
      <c r="N1846" s="193"/>
      <c r="O1846" s="193"/>
      <c r="P1846" s="193"/>
    </row>
    <row r="1847" spans="7:16" customFormat="1">
      <c r="G1847" s="211"/>
      <c r="H1847" s="193"/>
      <c r="K1847" s="193"/>
      <c r="L1847" s="193"/>
      <c r="N1847" s="193"/>
      <c r="O1847" s="193"/>
      <c r="P1847" s="193"/>
    </row>
    <row r="1848" spans="7:16" customFormat="1">
      <c r="G1848" s="211"/>
      <c r="H1848" s="193"/>
      <c r="K1848" s="193"/>
      <c r="L1848" s="193"/>
      <c r="N1848" s="193"/>
      <c r="O1848" s="193"/>
      <c r="P1848" s="193"/>
    </row>
    <row r="1849" spans="7:16" customFormat="1">
      <c r="G1849" s="211"/>
      <c r="H1849" s="193"/>
      <c r="K1849" s="193"/>
      <c r="L1849" s="193"/>
      <c r="N1849" s="193"/>
      <c r="O1849" s="193"/>
      <c r="P1849" s="193"/>
    </row>
    <row r="1850" spans="7:16" customFormat="1">
      <c r="G1850" s="211"/>
      <c r="H1850" s="193"/>
      <c r="K1850" s="193"/>
      <c r="L1850" s="193"/>
      <c r="N1850" s="193"/>
      <c r="O1850" s="193"/>
      <c r="P1850" s="193"/>
    </row>
    <row r="1851" spans="7:16" customFormat="1">
      <c r="G1851" s="211"/>
      <c r="H1851" s="193"/>
      <c r="K1851" s="193"/>
      <c r="L1851" s="193"/>
      <c r="N1851" s="193"/>
      <c r="O1851" s="193"/>
      <c r="P1851" s="193"/>
    </row>
    <row r="1852" spans="7:16" customFormat="1">
      <c r="G1852" s="211"/>
      <c r="H1852" s="193"/>
      <c r="K1852" s="193"/>
      <c r="L1852" s="193"/>
      <c r="N1852" s="193"/>
      <c r="O1852" s="193"/>
      <c r="P1852" s="193"/>
    </row>
    <row r="1853" spans="7:16" customFormat="1">
      <c r="G1853" s="211"/>
      <c r="H1853" s="193"/>
      <c r="K1853" s="193"/>
      <c r="L1853" s="193"/>
      <c r="N1853" s="193"/>
      <c r="O1853" s="193"/>
      <c r="P1853" s="193"/>
    </row>
    <row r="1854" spans="7:16" customFormat="1">
      <c r="G1854" s="211"/>
      <c r="H1854" s="193"/>
      <c r="K1854" s="193"/>
      <c r="L1854" s="193"/>
      <c r="N1854" s="193"/>
      <c r="O1854" s="193"/>
      <c r="P1854" s="193"/>
    </row>
    <row r="1855" spans="7:16" customFormat="1">
      <c r="G1855" s="211"/>
      <c r="H1855" s="193"/>
      <c r="K1855" s="193"/>
      <c r="L1855" s="193"/>
      <c r="N1855" s="193"/>
      <c r="O1855" s="193"/>
      <c r="P1855" s="193"/>
    </row>
    <row r="1856" spans="7:16" customFormat="1">
      <c r="G1856" s="211"/>
      <c r="H1856" s="193"/>
      <c r="K1856" s="193"/>
      <c r="L1856" s="193"/>
      <c r="N1856" s="193"/>
      <c r="O1856" s="193"/>
      <c r="P1856" s="193"/>
    </row>
    <row r="1857" spans="7:16" customFormat="1">
      <c r="G1857" s="211"/>
      <c r="H1857" s="193"/>
      <c r="K1857" s="193"/>
      <c r="L1857" s="193"/>
      <c r="N1857" s="193"/>
      <c r="O1857" s="193"/>
      <c r="P1857" s="193"/>
    </row>
    <row r="1858" spans="7:16" customFormat="1">
      <c r="G1858" s="211"/>
      <c r="H1858" s="193"/>
      <c r="K1858" s="193"/>
      <c r="L1858" s="193"/>
      <c r="N1858" s="193"/>
      <c r="O1858" s="193"/>
      <c r="P1858" s="193"/>
    </row>
    <row r="1859" spans="7:16" customFormat="1">
      <c r="G1859" s="211"/>
      <c r="H1859" s="193"/>
      <c r="K1859" s="193"/>
      <c r="L1859" s="193"/>
      <c r="N1859" s="193"/>
      <c r="O1859" s="193"/>
      <c r="P1859" s="193"/>
    </row>
    <row r="1860" spans="7:16" customFormat="1">
      <c r="G1860" s="211"/>
      <c r="H1860" s="193"/>
      <c r="K1860" s="193"/>
      <c r="L1860" s="193"/>
      <c r="N1860" s="193"/>
      <c r="O1860" s="193"/>
      <c r="P1860" s="193"/>
    </row>
    <row r="1861" spans="7:16" customFormat="1">
      <c r="G1861" s="211"/>
      <c r="H1861" s="193"/>
      <c r="K1861" s="193"/>
      <c r="L1861" s="193"/>
      <c r="N1861" s="193"/>
      <c r="O1861" s="193"/>
      <c r="P1861" s="193"/>
    </row>
    <row r="1862" spans="7:16" customFormat="1">
      <c r="G1862" s="211"/>
      <c r="H1862" s="193"/>
      <c r="K1862" s="193"/>
      <c r="L1862" s="193"/>
      <c r="N1862" s="193"/>
      <c r="O1862" s="193"/>
      <c r="P1862" s="193"/>
    </row>
    <row r="1863" spans="7:16" customFormat="1">
      <c r="G1863" s="211"/>
      <c r="H1863" s="193"/>
      <c r="K1863" s="193"/>
      <c r="L1863" s="193"/>
      <c r="N1863" s="193"/>
      <c r="O1863" s="193"/>
      <c r="P1863" s="193"/>
    </row>
    <row r="1864" spans="7:16" customFormat="1">
      <c r="G1864" s="211"/>
      <c r="H1864" s="193"/>
      <c r="K1864" s="193"/>
      <c r="L1864" s="193"/>
      <c r="N1864" s="193"/>
      <c r="O1864" s="193"/>
      <c r="P1864" s="193"/>
    </row>
    <row r="1865" spans="7:16" customFormat="1">
      <c r="G1865" s="211"/>
      <c r="H1865" s="193"/>
      <c r="K1865" s="193"/>
      <c r="L1865" s="193"/>
      <c r="N1865" s="193"/>
      <c r="O1865" s="193"/>
      <c r="P1865" s="193"/>
    </row>
    <row r="1866" spans="7:16" customFormat="1">
      <c r="G1866" s="211"/>
      <c r="H1866" s="193"/>
      <c r="K1866" s="193"/>
      <c r="L1866" s="193"/>
      <c r="N1866" s="193"/>
      <c r="O1866" s="193"/>
      <c r="P1866" s="193"/>
    </row>
    <row r="1867" spans="7:16" customFormat="1">
      <c r="G1867" s="211"/>
      <c r="H1867" s="193"/>
      <c r="K1867" s="193"/>
      <c r="L1867" s="193"/>
      <c r="N1867" s="193"/>
      <c r="O1867" s="193"/>
      <c r="P1867" s="193"/>
    </row>
    <row r="1868" spans="7:16" customFormat="1">
      <c r="G1868" s="211"/>
      <c r="H1868" s="193"/>
      <c r="K1868" s="193"/>
      <c r="L1868" s="193"/>
      <c r="N1868" s="193"/>
      <c r="O1868" s="193"/>
      <c r="P1868" s="193"/>
    </row>
    <row r="1869" spans="7:16" customFormat="1">
      <c r="G1869" s="211"/>
      <c r="H1869" s="193"/>
      <c r="K1869" s="193"/>
      <c r="L1869" s="193"/>
      <c r="N1869" s="193"/>
      <c r="O1869" s="193"/>
      <c r="P1869" s="193"/>
    </row>
    <row r="1870" spans="7:16" customFormat="1">
      <c r="G1870" s="211"/>
      <c r="H1870" s="193"/>
      <c r="K1870" s="193"/>
      <c r="L1870" s="193"/>
      <c r="N1870" s="193"/>
      <c r="O1870" s="193"/>
      <c r="P1870" s="193"/>
    </row>
    <row r="1871" spans="7:16" customFormat="1">
      <c r="G1871" s="211"/>
      <c r="H1871" s="193"/>
      <c r="K1871" s="193"/>
      <c r="L1871" s="193"/>
      <c r="N1871" s="193"/>
      <c r="O1871" s="193"/>
      <c r="P1871" s="193"/>
    </row>
    <row r="1872" spans="7:16" customFormat="1">
      <c r="G1872" s="211"/>
      <c r="H1872" s="193"/>
      <c r="K1872" s="193"/>
      <c r="L1872" s="193"/>
      <c r="N1872" s="193"/>
      <c r="O1872" s="193"/>
      <c r="P1872" s="193"/>
    </row>
    <row r="1873" spans="7:16" customFormat="1">
      <c r="G1873" s="211"/>
      <c r="H1873" s="193"/>
      <c r="K1873" s="193"/>
      <c r="L1873" s="193"/>
      <c r="N1873" s="193"/>
      <c r="O1873" s="193"/>
      <c r="P1873" s="193"/>
    </row>
    <row r="1874" spans="7:16" customFormat="1">
      <c r="G1874" s="211"/>
      <c r="H1874" s="193"/>
      <c r="K1874" s="193"/>
      <c r="L1874" s="193"/>
      <c r="N1874" s="193"/>
      <c r="O1874" s="193"/>
      <c r="P1874" s="193"/>
    </row>
    <row r="1875" spans="7:16" customFormat="1">
      <c r="G1875" s="211"/>
      <c r="H1875" s="193"/>
      <c r="K1875" s="193"/>
      <c r="L1875" s="193"/>
      <c r="N1875" s="193"/>
      <c r="O1875" s="193"/>
      <c r="P1875" s="193"/>
    </row>
    <row r="1876" spans="7:16" customFormat="1">
      <c r="G1876" s="211"/>
      <c r="H1876" s="193"/>
      <c r="K1876" s="193"/>
      <c r="L1876" s="193"/>
      <c r="N1876" s="193"/>
      <c r="O1876" s="193"/>
      <c r="P1876" s="193"/>
    </row>
    <row r="1877" spans="7:16" customFormat="1">
      <c r="G1877" s="211"/>
      <c r="H1877" s="193"/>
      <c r="K1877" s="193"/>
      <c r="L1877" s="193"/>
      <c r="N1877" s="193"/>
      <c r="O1877" s="193"/>
      <c r="P1877" s="193"/>
    </row>
    <row r="1878" spans="7:16" customFormat="1">
      <c r="G1878" s="211"/>
      <c r="H1878" s="193"/>
      <c r="K1878" s="193"/>
      <c r="L1878" s="193"/>
      <c r="N1878" s="193"/>
      <c r="O1878" s="193"/>
      <c r="P1878" s="193"/>
    </row>
    <row r="1879" spans="7:16" customFormat="1">
      <c r="G1879" s="211"/>
      <c r="H1879" s="193"/>
      <c r="K1879" s="193"/>
      <c r="L1879" s="193"/>
      <c r="N1879" s="193"/>
      <c r="O1879" s="193"/>
      <c r="P1879" s="193"/>
    </row>
    <row r="1880" spans="7:16" customFormat="1">
      <c r="G1880" s="211"/>
      <c r="H1880" s="193"/>
      <c r="K1880" s="193"/>
      <c r="L1880" s="193"/>
      <c r="N1880" s="193"/>
      <c r="O1880" s="193"/>
      <c r="P1880" s="193"/>
    </row>
    <row r="1881" spans="7:16" customFormat="1">
      <c r="G1881" s="211"/>
      <c r="H1881" s="193"/>
      <c r="K1881" s="193"/>
      <c r="L1881" s="193"/>
      <c r="N1881" s="193"/>
      <c r="O1881" s="193"/>
      <c r="P1881" s="193"/>
    </row>
    <row r="1882" spans="7:16" customFormat="1">
      <c r="G1882" s="211"/>
      <c r="H1882" s="193"/>
      <c r="K1882" s="193"/>
      <c r="L1882" s="193"/>
      <c r="N1882" s="193"/>
      <c r="O1882" s="193"/>
      <c r="P1882" s="193"/>
    </row>
    <row r="1883" spans="7:16" customFormat="1">
      <c r="G1883" s="211"/>
      <c r="H1883" s="193"/>
      <c r="K1883" s="193"/>
      <c r="L1883" s="193"/>
      <c r="N1883" s="193"/>
      <c r="O1883" s="193"/>
      <c r="P1883" s="193"/>
    </row>
    <row r="1884" spans="7:16" customFormat="1">
      <c r="G1884" s="211"/>
      <c r="H1884" s="193"/>
      <c r="K1884" s="193"/>
      <c r="L1884" s="193"/>
      <c r="N1884" s="193"/>
      <c r="O1884" s="193"/>
      <c r="P1884" s="193"/>
    </row>
    <row r="1885" spans="7:16" customFormat="1">
      <c r="G1885" s="211"/>
      <c r="H1885" s="193"/>
      <c r="K1885" s="193"/>
      <c r="L1885" s="193"/>
      <c r="N1885" s="193"/>
      <c r="O1885" s="193"/>
      <c r="P1885" s="193"/>
    </row>
    <row r="1886" spans="7:16" customFormat="1">
      <c r="G1886" s="211"/>
      <c r="H1886" s="193"/>
      <c r="K1886" s="193"/>
      <c r="L1886" s="193"/>
      <c r="N1886" s="193"/>
      <c r="O1886" s="193"/>
      <c r="P1886" s="193"/>
    </row>
    <row r="1887" spans="7:16" customFormat="1">
      <c r="G1887" s="211"/>
      <c r="H1887" s="193"/>
      <c r="K1887" s="193"/>
      <c r="L1887" s="193"/>
      <c r="N1887" s="193"/>
      <c r="O1887" s="193"/>
      <c r="P1887" s="193"/>
    </row>
    <row r="1888" spans="7:16" customFormat="1">
      <c r="G1888" s="211"/>
      <c r="H1888" s="193"/>
      <c r="K1888" s="193"/>
      <c r="L1888" s="193"/>
      <c r="N1888" s="193"/>
      <c r="O1888" s="193"/>
      <c r="P1888" s="193"/>
    </row>
    <row r="1889" spans="7:16" customFormat="1">
      <c r="G1889" s="211"/>
      <c r="H1889" s="193"/>
      <c r="K1889" s="193"/>
      <c r="L1889" s="193"/>
      <c r="N1889" s="193"/>
      <c r="O1889" s="193"/>
      <c r="P1889" s="193"/>
    </row>
    <row r="1890" spans="7:16" customFormat="1">
      <c r="G1890" s="211"/>
      <c r="H1890" s="193"/>
      <c r="K1890" s="193"/>
      <c r="L1890" s="193"/>
      <c r="N1890" s="193"/>
      <c r="O1890" s="193"/>
      <c r="P1890" s="193"/>
    </row>
    <row r="1891" spans="7:16" customFormat="1">
      <c r="G1891" s="211"/>
      <c r="H1891" s="193"/>
      <c r="K1891" s="193"/>
      <c r="L1891" s="193"/>
      <c r="N1891" s="193"/>
      <c r="O1891" s="193"/>
      <c r="P1891" s="193"/>
    </row>
    <row r="1892" spans="7:16" customFormat="1">
      <c r="G1892" s="211"/>
      <c r="H1892" s="193"/>
      <c r="K1892" s="193"/>
      <c r="L1892" s="193"/>
      <c r="N1892" s="193"/>
      <c r="O1892" s="193"/>
      <c r="P1892" s="193"/>
    </row>
    <row r="1893" spans="7:16" customFormat="1">
      <c r="G1893" s="211"/>
      <c r="H1893" s="193"/>
      <c r="K1893" s="193"/>
      <c r="L1893" s="193"/>
      <c r="N1893" s="193"/>
      <c r="O1893" s="193"/>
      <c r="P1893" s="193"/>
    </row>
    <row r="1894" spans="7:16" customFormat="1">
      <c r="G1894" s="211"/>
      <c r="H1894" s="193"/>
      <c r="K1894" s="193"/>
      <c r="L1894" s="193"/>
      <c r="N1894" s="193"/>
      <c r="O1894" s="193"/>
      <c r="P1894" s="193"/>
    </row>
    <row r="1895" spans="7:16" customFormat="1">
      <c r="G1895" s="211"/>
      <c r="H1895" s="193"/>
      <c r="K1895" s="193"/>
      <c r="L1895" s="193"/>
      <c r="N1895" s="193"/>
      <c r="O1895" s="193"/>
      <c r="P1895" s="193"/>
    </row>
    <row r="1896" spans="7:16" customFormat="1">
      <c r="G1896" s="211"/>
      <c r="H1896" s="193"/>
      <c r="K1896" s="193"/>
      <c r="L1896" s="193"/>
      <c r="N1896" s="193"/>
      <c r="O1896" s="193"/>
      <c r="P1896" s="193"/>
    </row>
    <row r="1897" spans="7:16" customFormat="1">
      <c r="G1897" s="211"/>
      <c r="H1897" s="193"/>
      <c r="K1897" s="193"/>
      <c r="L1897" s="193"/>
      <c r="N1897" s="193"/>
      <c r="O1897" s="193"/>
      <c r="P1897" s="193"/>
    </row>
    <row r="1898" spans="7:16" customFormat="1">
      <c r="G1898" s="211"/>
      <c r="H1898" s="193"/>
      <c r="K1898" s="193"/>
      <c r="L1898" s="193"/>
      <c r="N1898" s="193"/>
      <c r="O1898" s="193"/>
      <c r="P1898" s="193"/>
    </row>
    <row r="1899" spans="7:16" customFormat="1">
      <c r="G1899" s="211"/>
      <c r="H1899" s="193"/>
      <c r="K1899" s="193"/>
      <c r="L1899" s="193"/>
      <c r="N1899" s="193"/>
      <c r="O1899" s="193"/>
      <c r="P1899" s="193"/>
    </row>
    <row r="1900" spans="7:16" customFormat="1">
      <c r="G1900" s="211"/>
      <c r="H1900" s="193"/>
      <c r="K1900" s="193"/>
      <c r="L1900" s="193"/>
      <c r="N1900" s="193"/>
      <c r="O1900" s="193"/>
      <c r="P1900" s="193"/>
    </row>
    <row r="1901" spans="7:16" customFormat="1">
      <c r="G1901" s="211"/>
      <c r="H1901" s="193"/>
      <c r="K1901" s="193"/>
      <c r="L1901" s="193"/>
      <c r="N1901" s="193"/>
      <c r="O1901" s="193"/>
      <c r="P1901" s="193"/>
    </row>
    <row r="1902" spans="7:16" customFormat="1">
      <c r="G1902" s="211"/>
      <c r="H1902" s="193"/>
      <c r="K1902" s="193"/>
      <c r="L1902" s="193"/>
      <c r="N1902" s="193"/>
      <c r="O1902" s="193"/>
      <c r="P1902" s="193"/>
    </row>
    <row r="1903" spans="7:16" customFormat="1">
      <c r="G1903" s="211"/>
      <c r="H1903" s="193"/>
      <c r="K1903" s="193"/>
      <c r="L1903" s="193"/>
      <c r="N1903" s="193"/>
      <c r="O1903" s="193"/>
      <c r="P1903" s="193"/>
    </row>
    <row r="1904" spans="7:16" customFormat="1">
      <c r="G1904" s="211"/>
      <c r="H1904" s="193"/>
      <c r="K1904" s="193"/>
      <c r="L1904" s="193"/>
      <c r="N1904" s="193"/>
      <c r="O1904" s="193"/>
      <c r="P1904" s="193"/>
    </row>
    <row r="1905" spans="7:16" customFormat="1">
      <c r="G1905" s="211"/>
      <c r="H1905" s="193"/>
      <c r="K1905" s="193"/>
      <c r="L1905" s="193"/>
      <c r="N1905" s="193"/>
      <c r="O1905" s="193"/>
      <c r="P1905" s="193"/>
    </row>
    <row r="1906" spans="7:16" customFormat="1">
      <c r="G1906" s="211"/>
      <c r="H1906" s="193"/>
      <c r="K1906" s="193"/>
      <c r="L1906" s="193"/>
      <c r="N1906" s="193"/>
      <c r="O1906" s="193"/>
      <c r="P1906" s="193"/>
    </row>
    <row r="1907" spans="7:16" customFormat="1">
      <c r="G1907" s="211"/>
      <c r="H1907" s="193"/>
      <c r="K1907" s="193"/>
      <c r="L1907" s="193"/>
      <c r="N1907" s="193"/>
      <c r="O1907" s="193"/>
      <c r="P1907" s="193"/>
    </row>
    <row r="1908" spans="7:16" customFormat="1">
      <c r="G1908" s="211"/>
      <c r="H1908" s="193"/>
      <c r="K1908" s="193"/>
      <c r="L1908" s="193"/>
      <c r="N1908" s="193"/>
      <c r="O1908" s="193"/>
      <c r="P1908" s="193"/>
    </row>
    <row r="1909" spans="7:16" customFormat="1">
      <c r="G1909" s="211"/>
      <c r="H1909" s="193"/>
      <c r="K1909" s="193"/>
      <c r="L1909" s="193"/>
      <c r="N1909" s="193"/>
      <c r="O1909" s="193"/>
      <c r="P1909" s="193"/>
    </row>
    <row r="1910" spans="7:16" customFormat="1">
      <c r="G1910" s="211"/>
      <c r="H1910" s="193"/>
      <c r="K1910" s="193"/>
      <c r="L1910" s="193"/>
      <c r="N1910" s="193"/>
      <c r="O1910" s="193"/>
      <c r="P1910" s="193"/>
    </row>
    <row r="1911" spans="7:16" customFormat="1">
      <c r="G1911" s="211"/>
      <c r="H1911" s="193"/>
      <c r="K1911" s="193"/>
      <c r="L1911" s="193"/>
      <c r="N1911" s="193"/>
      <c r="O1911" s="193"/>
      <c r="P1911" s="193"/>
    </row>
    <row r="1912" spans="7:16" customFormat="1">
      <c r="G1912" s="211"/>
      <c r="H1912" s="193"/>
      <c r="K1912" s="193"/>
      <c r="L1912" s="193"/>
      <c r="N1912" s="193"/>
      <c r="O1912" s="193"/>
      <c r="P1912" s="193"/>
    </row>
    <row r="1913" spans="7:16" customFormat="1">
      <c r="G1913" s="211"/>
      <c r="H1913" s="193"/>
      <c r="K1913" s="193"/>
      <c r="L1913" s="193"/>
      <c r="N1913" s="193"/>
      <c r="O1913" s="193"/>
      <c r="P1913" s="193"/>
    </row>
    <row r="1914" spans="7:16" customFormat="1">
      <c r="G1914" s="211"/>
      <c r="H1914" s="193"/>
      <c r="K1914" s="193"/>
      <c r="L1914" s="193"/>
      <c r="N1914" s="193"/>
      <c r="O1914" s="193"/>
      <c r="P1914" s="193"/>
    </row>
    <row r="1915" spans="7:16" customFormat="1">
      <c r="G1915" s="211"/>
      <c r="H1915" s="193"/>
      <c r="K1915" s="193"/>
      <c r="L1915" s="193"/>
      <c r="N1915" s="193"/>
      <c r="O1915" s="193"/>
      <c r="P1915" s="193"/>
    </row>
    <row r="1916" spans="7:16" customFormat="1">
      <c r="G1916" s="211"/>
      <c r="H1916" s="193"/>
      <c r="K1916" s="193"/>
      <c r="L1916" s="193"/>
      <c r="N1916" s="193"/>
      <c r="O1916" s="193"/>
      <c r="P1916" s="193"/>
    </row>
    <row r="1917" spans="7:16" customFormat="1">
      <c r="G1917" s="211"/>
      <c r="H1917" s="193"/>
      <c r="K1917" s="193"/>
      <c r="L1917" s="193"/>
      <c r="N1917" s="193"/>
      <c r="O1917" s="193"/>
      <c r="P1917" s="193"/>
    </row>
    <row r="1918" spans="7:16" customFormat="1">
      <c r="G1918" s="211"/>
      <c r="H1918" s="193"/>
      <c r="K1918" s="193"/>
      <c r="L1918" s="193"/>
      <c r="N1918" s="193"/>
      <c r="O1918" s="193"/>
      <c r="P1918" s="193"/>
    </row>
    <row r="1919" spans="7:16" customFormat="1">
      <c r="G1919" s="211"/>
      <c r="H1919" s="193"/>
      <c r="K1919" s="193"/>
      <c r="L1919" s="193"/>
      <c r="N1919" s="193"/>
      <c r="O1919" s="193"/>
      <c r="P1919" s="193"/>
    </row>
    <row r="1920" spans="7:16" customFormat="1">
      <c r="G1920" s="211"/>
      <c r="H1920" s="193"/>
      <c r="K1920" s="193"/>
      <c r="L1920" s="193"/>
      <c r="N1920" s="193"/>
      <c r="O1920" s="193"/>
      <c r="P1920" s="193"/>
    </row>
    <row r="1921" spans="7:16" customFormat="1">
      <c r="G1921" s="211"/>
      <c r="H1921" s="193"/>
      <c r="K1921" s="193"/>
      <c r="L1921" s="193"/>
      <c r="N1921" s="193"/>
      <c r="O1921" s="193"/>
      <c r="P1921" s="193"/>
    </row>
    <row r="1922" spans="7:16" customFormat="1">
      <c r="G1922" s="211"/>
      <c r="H1922" s="193"/>
      <c r="K1922" s="193"/>
      <c r="L1922" s="193"/>
      <c r="N1922" s="193"/>
      <c r="O1922" s="193"/>
      <c r="P1922" s="193"/>
    </row>
    <row r="1923" spans="7:16" customFormat="1">
      <c r="G1923" s="211"/>
      <c r="H1923" s="193"/>
      <c r="K1923" s="193"/>
      <c r="L1923" s="193"/>
      <c r="N1923" s="193"/>
      <c r="O1923" s="193"/>
      <c r="P1923" s="193"/>
    </row>
    <row r="1924" spans="7:16" customFormat="1">
      <c r="G1924" s="211"/>
      <c r="H1924" s="193"/>
      <c r="K1924" s="193"/>
      <c r="L1924" s="193"/>
      <c r="N1924" s="193"/>
      <c r="O1924" s="193"/>
      <c r="P1924" s="193"/>
    </row>
    <row r="1925" spans="7:16" customFormat="1">
      <c r="G1925" s="211"/>
      <c r="H1925" s="193"/>
      <c r="K1925" s="193"/>
      <c r="L1925" s="193"/>
      <c r="N1925" s="193"/>
      <c r="O1925" s="193"/>
      <c r="P1925" s="193"/>
    </row>
    <row r="1926" spans="7:16" customFormat="1">
      <c r="G1926" s="211"/>
      <c r="H1926" s="193"/>
      <c r="K1926" s="193"/>
      <c r="L1926" s="193"/>
      <c r="N1926" s="193"/>
      <c r="O1926" s="193"/>
      <c r="P1926" s="193"/>
    </row>
    <row r="1927" spans="7:16" customFormat="1">
      <c r="G1927" s="211"/>
      <c r="H1927" s="193"/>
      <c r="K1927" s="193"/>
      <c r="L1927" s="193"/>
      <c r="N1927" s="193"/>
      <c r="O1927" s="193"/>
      <c r="P1927" s="193"/>
    </row>
    <row r="1928" spans="7:16" customFormat="1">
      <c r="G1928" s="211"/>
      <c r="H1928" s="193"/>
      <c r="K1928" s="193"/>
      <c r="L1928" s="193"/>
      <c r="N1928" s="193"/>
      <c r="O1928" s="193"/>
      <c r="P1928" s="193"/>
    </row>
    <row r="1929" spans="7:16" customFormat="1">
      <c r="G1929" s="211"/>
      <c r="H1929" s="193"/>
      <c r="K1929" s="193"/>
      <c r="L1929" s="193"/>
      <c r="N1929" s="193"/>
      <c r="O1929" s="193"/>
      <c r="P1929" s="193"/>
    </row>
    <row r="1930" spans="7:16" customFormat="1">
      <c r="G1930" s="211"/>
      <c r="H1930" s="193"/>
      <c r="K1930" s="193"/>
      <c r="L1930" s="193"/>
      <c r="N1930" s="193"/>
      <c r="O1930" s="193"/>
      <c r="P1930" s="193"/>
    </row>
    <row r="1931" spans="7:16" customFormat="1">
      <c r="G1931" s="211"/>
      <c r="H1931" s="193"/>
      <c r="K1931" s="193"/>
      <c r="L1931" s="193"/>
      <c r="N1931" s="193"/>
      <c r="O1931" s="193"/>
      <c r="P1931" s="193"/>
    </row>
    <row r="1932" spans="7:16" customFormat="1">
      <c r="G1932" s="211"/>
      <c r="H1932" s="193"/>
      <c r="K1932" s="193"/>
      <c r="L1932" s="193"/>
      <c r="N1932" s="193"/>
      <c r="O1932" s="193"/>
      <c r="P1932" s="193"/>
    </row>
    <row r="1933" spans="7:16" customFormat="1">
      <c r="G1933" s="211"/>
      <c r="H1933" s="193"/>
      <c r="K1933" s="193"/>
      <c r="L1933" s="193"/>
      <c r="N1933" s="193"/>
      <c r="O1933" s="193"/>
      <c r="P1933" s="193"/>
    </row>
    <row r="1934" spans="7:16" customFormat="1">
      <c r="G1934" s="211"/>
      <c r="H1934" s="193"/>
      <c r="K1934" s="193"/>
      <c r="L1934" s="193"/>
      <c r="N1934" s="193"/>
      <c r="O1934" s="193"/>
      <c r="P1934" s="193"/>
    </row>
    <row r="1935" spans="7:16" customFormat="1">
      <c r="G1935" s="211"/>
      <c r="H1935" s="193"/>
      <c r="K1935" s="193"/>
      <c r="L1935" s="193"/>
      <c r="N1935" s="193"/>
      <c r="O1935" s="193"/>
      <c r="P1935" s="193"/>
    </row>
    <row r="1936" spans="7:16" customFormat="1">
      <c r="G1936" s="211"/>
      <c r="H1936" s="193"/>
      <c r="K1936" s="193"/>
      <c r="L1936" s="193"/>
      <c r="N1936" s="193"/>
      <c r="O1936" s="193"/>
      <c r="P1936" s="193"/>
    </row>
    <row r="1937" spans="7:16" customFormat="1">
      <c r="G1937" s="211"/>
      <c r="H1937" s="193"/>
      <c r="K1937" s="193"/>
      <c r="L1937" s="193"/>
      <c r="N1937" s="193"/>
      <c r="O1937" s="193"/>
      <c r="P1937" s="193"/>
    </row>
    <row r="1938" spans="7:16" customFormat="1">
      <c r="G1938" s="211"/>
      <c r="H1938" s="193"/>
      <c r="K1938" s="193"/>
      <c r="L1938" s="193"/>
      <c r="N1938" s="193"/>
      <c r="O1938" s="193"/>
      <c r="P1938" s="193"/>
    </row>
    <row r="1939" spans="7:16" customFormat="1">
      <c r="G1939" s="211"/>
      <c r="H1939" s="193"/>
      <c r="K1939" s="193"/>
      <c r="L1939" s="193"/>
      <c r="N1939" s="193"/>
      <c r="O1939" s="193"/>
      <c r="P1939" s="193"/>
    </row>
    <row r="1940" spans="7:16" customFormat="1">
      <c r="G1940" s="211"/>
      <c r="H1940" s="193"/>
      <c r="K1940" s="193"/>
      <c r="L1940" s="193"/>
      <c r="N1940" s="193"/>
      <c r="O1940" s="193"/>
      <c r="P1940" s="193"/>
    </row>
    <row r="1941" spans="7:16" customFormat="1">
      <c r="G1941" s="211"/>
      <c r="H1941" s="193"/>
      <c r="K1941" s="193"/>
      <c r="L1941" s="193"/>
      <c r="N1941" s="193"/>
      <c r="O1941" s="193"/>
      <c r="P1941" s="193"/>
    </row>
    <row r="1942" spans="7:16" customFormat="1">
      <c r="G1942" s="211"/>
      <c r="H1942" s="193"/>
      <c r="K1942" s="193"/>
      <c r="L1942" s="193"/>
      <c r="N1942" s="193"/>
      <c r="O1942" s="193"/>
      <c r="P1942" s="193"/>
    </row>
    <row r="1943" spans="7:16" customFormat="1">
      <c r="G1943" s="211"/>
      <c r="H1943" s="193"/>
      <c r="K1943" s="193"/>
      <c r="L1943" s="193"/>
      <c r="N1943" s="193"/>
      <c r="O1943" s="193"/>
      <c r="P1943" s="193"/>
    </row>
    <row r="1944" spans="7:16" customFormat="1">
      <c r="G1944" s="211"/>
      <c r="H1944" s="193"/>
      <c r="K1944" s="193"/>
      <c r="L1944" s="193"/>
      <c r="N1944" s="193"/>
      <c r="O1944" s="193"/>
      <c r="P1944" s="193"/>
    </row>
    <row r="1945" spans="7:16" customFormat="1">
      <c r="G1945" s="211"/>
      <c r="H1945" s="193"/>
      <c r="K1945" s="193"/>
      <c r="L1945" s="193"/>
      <c r="N1945" s="193"/>
      <c r="O1945" s="193"/>
      <c r="P1945" s="193"/>
    </row>
    <row r="1946" spans="7:16" customFormat="1">
      <c r="G1946" s="211"/>
      <c r="H1946" s="193"/>
      <c r="K1946" s="193"/>
      <c r="L1946" s="193"/>
      <c r="N1946" s="193"/>
      <c r="O1946" s="193"/>
      <c r="P1946" s="193"/>
    </row>
    <row r="1947" spans="7:16" customFormat="1">
      <c r="G1947" s="211"/>
      <c r="H1947" s="193"/>
      <c r="K1947" s="193"/>
      <c r="L1947" s="193"/>
      <c r="N1947" s="193"/>
      <c r="O1947" s="193"/>
      <c r="P1947" s="193"/>
    </row>
    <row r="1948" spans="7:16" customFormat="1">
      <c r="G1948" s="211"/>
      <c r="H1948" s="193"/>
      <c r="K1948" s="193"/>
      <c r="L1948" s="193"/>
      <c r="N1948" s="193"/>
      <c r="O1948" s="193"/>
      <c r="P1948" s="193"/>
    </row>
    <row r="1949" spans="7:16" customFormat="1">
      <c r="G1949" s="211"/>
      <c r="H1949" s="193"/>
      <c r="K1949" s="193"/>
      <c r="L1949" s="193"/>
      <c r="N1949" s="193"/>
      <c r="O1949" s="193"/>
      <c r="P1949" s="193"/>
    </row>
    <row r="1950" spans="7:16" customFormat="1">
      <c r="G1950" s="211"/>
      <c r="H1950" s="193"/>
      <c r="K1950" s="193"/>
      <c r="L1950" s="193"/>
      <c r="N1950" s="193"/>
      <c r="O1950" s="193"/>
      <c r="P1950" s="193"/>
    </row>
    <row r="1951" spans="7:16" customFormat="1">
      <c r="G1951" s="211"/>
      <c r="H1951" s="193"/>
      <c r="K1951" s="193"/>
      <c r="L1951" s="193"/>
      <c r="N1951" s="193"/>
      <c r="O1951" s="193"/>
      <c r="P1951" s="193"/>
    </row>
    <row r="1952" spans="7:16" customFormat="1">
      <c r="G1952" s="211"/>
      <c r="H1952" s="193"/>
      <c r="K1952" s="193"/>
      <c r="L1952" s="193"/>
      <c r="N1952" s="193"/>
      <c r="O1952" s="193"/>
      <c r="P1952" s="193"/>
    </row>
    <row r="1953" spans="7:16" customFormat="1">
      <c r="G1953" s="211"/>
      <c r="H1953" s="193"/>
      <c r="K1953" s="193"/>
      <c r="L1953" s="193"/>
      <c r="N1953" s="193"/>
      <c r="O1953" s="193"/>
      <c r="P1953" s="193"/>
    </row>
    <row r="1954" spans="7:16" customFormat="1">
      <c r="G1954" s="211"/>
      <c r="H1954" s="193"/>
      <c r="K1954" s="193"/>
      <c r="L1954" s="193"/>
      <c r="N1954" s="193"/>
      <c r="O1954" s="193"/>
      <c r="P1954" s="193"/>
    </row>
    <row r="1955" spans="7:16" customFormat="1">
      <c r="G1955" s="211"/>
      <c r="H1955" s="193"/>
      <c r="K1955" s="193"/>
      <c r="L1955" s="193"/>
      <c r="N1955" s="193"/>
      <c r="O1955" s="193"/>
      <c r="P1955" s="193"/>
    </row>
    <row r="1956" spans="7:16" customFormat="1">
      <c r="G1956" s="211"/>
      <c r="H1956" s="193"/>
      <c r="K1956" s="193"/>
      <c r="L1956" s="193"/>
      <c r="N1956" s="193"/>
      <c r="O1956" s="193"/>
      <c r="P1956" s="193"/>
    </row>
    <row r="1957" spans="7:16" customFormat="1">
      <c r="G1957" s="211"/>
      <c r="H1957" s="193"/>
      <c r="K1957" s="193"/>
      <c r="L1957" s="193"/>
      <c r="N1957" s="193"/>
      <c r="O1957" s="193"/>
      <c r="P1957" s="193"/>
    </row>
    <row r="1958" spans="7:16" customFormat="1">
      <c r="G1958" s="211"/>
      <c r="H1958" s="193"/>
      <c r="K1958" s="193"/>
      <c r="L1958" s="193"/>
      <c r="N1958" s="193"/>
      <c r="O1958" s="193"/>
      <c r="P1958" s="193"/>
    </row>
    <row r="1959" spans="7:16" customFormat="1">
      <c r="G1959" s="211"/>
      <c r="H1959" s="193"/>
      <c r="K1959" s="193"/>
      <c r="L1959" s="193"/>
      <c r="N1959" s="193"/>
      <c r="O1959" s="193"/>
      <c r="P1959" s="193"/>
    </row>
    <row r="1960" spans="7:16" customFormat="1">
      <c r="G1960" s="211"/>
      <c r="H1960" s="193"/>
      <c r="K1960" s="193"/>
      <c r="L1960" s="193"/>
      <c r="N1960" s="193"/>
      <c r="O1960" s="193"/>
      <c r="P1960" s="193"/>
    </row>
    <row r="1961" spans="7:16" customFormat="1">
      <c r="G1961" s="211"/>
      <c r="H1961" s="193"/>
      <c r="K1961" s="193"/>
      <c r="L1961" s="193"/>
      <c r="N1961" s="193"/>
      <c r="O1961" s="193"/>
      <c r="P1961" s="193"/>
    </row>
    <row r="1962" spans="7:16" customFormat="1">
      <c r="G1962" s="211"/>
      <c r="H1962" s="193"/>
      <c r="K1962" s="193"/>
      <c r="L1962" s="193"/>
      <c r="N1962" s="193"/>
      <c r="O1962" s="193"/>
      <c r="P1962" s="193"/>
    </row>
    <row r="1963" spans="7:16" customFormat="1">
      <c r="G1963" s="211"/>
      <c r="H1963" s="193"/>
      <c r="K1963" s="193"/>
      <c r="L1963" s="193"/>
      <c r="N1963" s="193"/>
      <c r="O1963" s="193"/>
      <c r="P1963" s="193"/>
    </row>
    <row r="1964" spans="7:16" customFormat="1">
      <c r="G1964" s="211"/>
      <c r="H1964" s="193"/>
      <c r="K1964" s="193"/>
      <c r="L1964" s="193"/>
      <c r="N1964" s="193"/>
      <c r="O1964" s="193"/>
      <c r="P1964" s="193"/>
    </row>
    <row r="1965" spans="7:16" customFormat="1">
      <c r="G1965" s="211"/>
      <c r="H1965" s="193"/>
      <c r="K1965" s="193"/>
      <c r="L1965" s="193"/>
      <c r="N1965" s="193"/>
      <c r="O1965" s="193"/>
      <c r="P1965" s="193"/>
    </row>
    <row r="1966" spans="7:16" customFormat="1">
      <c r="G1966" s="211"/>
      <c r="H1966" s="193"/>
      <c r="K1966" s="193"/>
      <c r="L1966" s="193"/>
      <c r="N1966" s="193"/>
      <c r="O1966" s="193"/>
      <c r="P1966" s="193"/>
    </row>
    <row r="1967" spans="7:16" customFormat="1">
      <c r="G1967" s="211"/>
      <c r="H1967" s="193"/>
      <c r="K1967" s="193"/>
      <c r="L1967" s="193"/>
      <c r="N1967" s="193"/>
      <c r="O1967" s="193"/>
      <c r="P1967" s="193"/>
    </row>
    <row r="1968" spans="7:16" customFormat="1">
      <c r="G1968" s="211"/>
      <c r="H1968" s="193"/>
      <c r="K1968" s="193"/>
      <c r="L1968" s="193"/>
      <c r="N1968" s="193"/>
      <c r="O1968" s="193"/>
      <c r="P1968" s="193"/>
    </row>
    <row r="1969" spans="7:16" customFormat="1">
      <c r="G1969" s="211"/>
      <c r="H1969" s="193"/>
      <c r="K1969" s="193"/>
      <c r="L1969" s="193"/>
      <c r="N1969" s="193"/>
      <c r="O1969" s="193"/>
      <c r="P1969" s="193"/>
    </row>
    <row r="1970" spans="7:16" customFormat="1">
      <c r="G1970" s="211"/>
      <c r="H1970" s="193"/>
      <c r="K1970" s="193"/>
      <c r="L1970" s="193"/>
      <c r="N1970" s="193"/>
      <c r="O1970" s="193"/>
      <c r="P1970" s="193"/>
    </row>
    <row r="1971" spans="7:16" customFormat="1">
      <c r="G1971" s="211"/>
      <c r="H1971" s="193"/>
      <c r="K1971" s="193"/>
      <c r="L1971" s="193"/>
      <c r="N1971" s="193"/>
      <c r="O1971" s="193"/>
      <c r="P1971" s="193"/>
    </row>
    <row r="1972" spans="7:16" customFormat="1">
      <c r="G1972" s="211"/>
      <c r="H1972" s="193"/>
      <c r="K1972" s="193"/>
      <c r="L1972" s="193"/>
      <c r="N1972" s="193"/>
      <c r="O1972" s="193"/>
      <c r="P1972" s="193"/>
    </row>
    <row r="1973" spans="7:16" customFormat="1">
      <c r="G1973" s="211"/>
      <c r="H1973" s="193"/>
      <c r="K1973" s="193"/>
      <c r="L1973" s="193"/>
      <c r="N1973" s="193"/>
      <c r="O1973" s="193"/>
      <c r="P1973" s="193"/>
    </row>
    <row r="1974" spans="7:16" customFormat="1">
      <c r="G1974" s="211"/>
      <c r="H1974" s="193"/>
      <c r="K1974" s="193"/>
      <c r="L1974" s="193"/>
      <c r="N1974" s="193"/>
      <c r="O1974" s="193"/>
      <c r="P1974" s="193"/>
    </row>
    <row r="1975" spans="7:16" customFormat="1">
      <c r="G1975" s="211"/>
      <c r="H1975" s="193"/>
      <c r="K1975" s="193"/>
      <c r="L1975" s="193"/>
      <c r="N1975" s="193"/>
      <c r="O1975" s="193"/>
      <c r="P1975" s="193"/>
    </row>
    <row r="1976" spans="7:16" customFormat="1">
      <c r="G1976" s="211"/>
      <c r="H1976" s="193"/>
      <c r="K1976" s="193"/>
      <c r="L1976" s="193"/>
      <c r="N1976" s="193"/>
      <c r="O1976" s="193"/>
      <c r="P1976" s="193"/>
    </row>
    <row r="1977" spans="7:16" customFormat="1">
      <c r="G1977" s="211"/>
      <c r="H1977" s="193"/>
      <c r="K1977" s="193"/>
      <c r="L1977" s="193"/>
      <c r="N1977" s="193"/>
      <c r="O1977" s="193"/>
      <c r="P1977" s="193"/>
    </row>
    <row r="1978" spans="7:16" customFormat="1">
      <c r="G1978" s="211"/>
      <c r="H1978" s="193"/>
      <c r="K1978" s="193"/>
      <c r="L1978" s="193"/>
      <c r="N1978" s="193"/>
      <c r="O1978" s="193"/>
      <c r="P1978" s="193"/>
    </row>
    <row r="1979" spans="7:16" customFormat="1">
      <c r="G1979" s="211"/>
      <c r="H1979" s="193"/>
      <c r="K1979" s="193"/>
      <c r="L1979" s="193"/>
      <c r="N1979" s="193"/>
      <c r="O1979" s="193"/>
      <c r="P1979" s="193"/>
    </row>
    <row r="1980" spans="7:16" customFormat="1">
      <c r="G1980" s="211"/>
      <c r="H1980" s="193"/>
      <c r="K1980" s="193"/>
      <c r="L1980" s="193"/>
      <c r="N1980" s="193"/>
      <c r="O1980" s="193"/>
      <c r="P1980" s="193"/>
    </row>
    <row r="1981" spans="7:16" customFormat="1">
      <c r="G1981" s="211"/>
      <c r="H1981" s="193"/>
      <c r="K1981" s="193"/>
      <c r="L1981" s="193"/>
      <c r="N1981" s="193"/>
      <c r="O1981" s="193"/>
      <c r="P1981" s="193"/>
    </row>
    <row r="1982" spans="7:16" customFormat="1">
      <c r="G1982" s="211"/>
      <c r="H1982" s="193"/>
      <c r="K1982" s="193"/>
      <c r="L1982" s="193"/>
      <c r="N1982" s="193"/>
      <c r="O1982" s="193"/>
      <c r="P1982" s="193"/>
    </row>
    <row r="1983" spans="7:16" customFormat="1">
      <c r="G1983" s="211"/>
      <c r="H1983" s="193"/>
      <c r="K1983" s="193"/>
      <c r="L1983" s="193"/>
      <c r="N1983" s="193"/>
      <c r="O1983" s="193"/>
      <c r="P1983" s="193"/>
    </row>
    <row r="1984" spans="7:16" customFormat="1">
      <c r="G1984" s="211"/>
      <c r="H1984" s="193"/>
      <c r="K1984" s="193"/>
      <c r="L1984" s="193"/>
      <c r="N1984" s="193"/>
      <c r="O1984" s="193"/>
      <c r="P1984" s="193"/>
    </row>
    <row r="1985" spans="7:16" customFormat="1">
      <c r="G1985" s="211"/>
      <c r="H1985" s="193"/>
      <c r="K1985" s="193"/>
      <c r="L1985" s="193"/>
      <c r="N1985" s="193"/>
      <c r="O1985" s="193"/>
      <c r="P1985" s="193"/>
    </row>
    <row r="1986" spans="7:16" customFormat="1">
      <c r="G1986" s="211"/>
      <c r="H1986" s="193"/>
      <c r="K1986" s="193"/>
      <c r="L1986" s="193"/>
      <c r="N1986" s="193"/>
      <c r="O1986" s="193"/>
      <c r="P1986" s="193"/>
    </row>
    <row r="1987" spans="7:16" customFormat="1">
      <c r="G1987" s="211"/>
      <c r="H1987" s="193"/>
      <c r="K1987" s="193"/>
      <c r="L1987" s="193"/>
      <c r="N1987" s="193"/>
      <c r="O1987" s="193"/>
      <c r="P1987" s="193"/>
    </row>
    <row r="1988" spans="7:16" customFormat="1">
      <c r="G1988" s="211"/>
      <c r="H1988" s="193"/>
      <c r="K1988" s="193"/>
      <c r="L1988" s="193"/>
      <c r="N1988" s="193"/>
      <c r="O1988" s="193"/>
      <c r="P1988" s="193"/>
    </row>
    <row r="1989" spans="7:16" customFormat="1">
      <c r="G1989" s="211"/>
      <c r="H1989" s="193"/>
      <c r="K1989" s="193"/>
      <c r="L1989" s="193"/>
      <c r="N1989" s="193"/>
      <c r="O1989" s="193"/>
      <c r="P1989" s="193"/>
    </row>
    <row r="1990" spans="7:16" customFormat="1">
      <c r="G1990" s="211"/>
      <c r="H1990" s="193"/>
      <c r="K1990" s="193"/>
      <c r="L1990" s="193"/>
      <c r="N1990" s="193"/>
      <c r="O1990" s="193"/>
      <c r="P1990" s="193"/>
    </row>
    <row r="1991" spans="7:16" customFormat="1">
      <c r="G1991" s="211"/>
      <c r="H1991" s="193"/>
      <c r="K1991" s="193"/>
      <c r="L1991" s="193"/>
      <c r="N1991" s="193"/>
      <c r="O1991" s="193"/>
      <c r="P1991" s="193"/>
    </row>
    <row r="1992" spans="7:16" customFormat="1">
      <c r="G1992" s="211"/>
      <c r="H1992" s="193"/>
      <c r="K1992" s="193"/>
      <c r="L1992" s="193"/>
      <c r="N1992" s="193"/>
      <c r="O1992" s="193"/>
      <c r="P1992" s="193"/>
    </row>
    <row r="1993" spans="7:16" customFormat="1">
      <c r="G1993" s="211"/>
      <c r="H1993" s="193"/>
      <c r="K1993" s="193"/>
      <c r="L1993" s="193"/>
      <c r="N1993" s="193"/>
      <c r="O1993" s="193"/>
      <c r="P1993" s="193"/>
    </row>
    <row r="1994" spans="7:16" customFormat="1">
      <c r="G1994" s="211"/>
      <c r="H1994" s="193"/>
      <c r="K1994" s="193"/>
      <c r="L1994" s="193"/>
      <c r="N1994" s="193"/>
      <c r="O1994" s="193"/>
      <c r="P1994" s="193"/>
    </row>
    <row r="1995" spans="7:16" customFormat="1">
      <c r="G1995" s="211"/>
      <c r="H1995" s="193"/>
      <c r="K1995" s="193"/>
      <c r="L1995" s="193"/>
      <c r="N1995" s="193"/>
      <c r="O1995" s="193"/>
      <c r="P1995" s="193"/>
    </row>
    <row r="1996" spans="7:16" customFormat="1">
      <c r="G1996" s="211"/>
      <c r="H1996" s="193"/>
      <c r="K1996" s="193"/>
      <c r="L1996" s="193"/>
      <c r="N1996" s="193"/>
      <c r="O1996" s="193"/>
      <c r="P1996" s="193"/>
    </row>
    <row r="1997" spans="7:16" customFormat="1">
      <c r="G1997" s="211"/>
      <c r="H1997" s="193"/>
      <c r="K1997" s="193"/>
      <c r="L1997" s="193"/>
      <c r="N1997" s="193"/>
      <c r="O1997" s="193"/>
      <c r="P1997" s="193"/>
    </row>
    <row r="1998" spans="7:16" customFormat="1">
      <c r="G1998" s="211"/>
      <c r="H1998" s="193"/>
      <c r="K1998" s="193"/>
      <c r="L1998" s="193"/>
      <c r="N1998" s="193"/>
      <c r="O1998" s="193"/>
      <c r="P1998" s="193"/>
    </row>
    <row r="1999" spans="7:16" customFormat="1">
      <c r="G1999" s="211"/>
      <c r="H1999" s="193"/>
      <c r="K1999" s="193"/>
      <c r="L1999" s="193"/>
      <c r="N1999" s="193"/>
      <c r="O1999" s="193"/>
      <c r="P1999" s="193"/>
    </row>
    <row r="2000" spans="7:16" customFormat="1">
      <c r="G2000" s="211"/>
      <c r="H2000" s="193"/>
      <c r="K2000" s="193"/>
      <c r="L2000" s="193"/>
      <c r="N2000" s="193"/>
      <c r="O2000" s="193"/>
      <c r="P2000" s="193"/>
    </row>
    <row r="2001" spans="7:16" customFormat="1">
      <c r="G2001" s="211"/>
      <c r="H2001" s="193"/>
      <c r="K2001" s="193"/>
      <c r="L2001" s="193"/>
      <c r="N2001" s="193"/>
      <c r="O2001" s="193"/>
      <c r="P2001" s="193"/>
    </row>
    <row r="2002" spans="7:16" customFormat="1">
      <c r="G2002" s="211"/>
      <c r="H2002" s="193"/>
      <c r="K2002" s="193"/>
      <c r="L2002" s="193"/>
      <c r="N2002" s="193"/>
      <c r="O2002" s="193"/>
      <c r="P2002" s="193"/>
    </row>
    <row r="2003" spans="7:16" customFormat="1">
      <c r="G2003" s="211"/>
      <c r="H2003" s="193"/>
      <c r="K2003" s="193"/>
      <c r="L2003" s="193"/>
      <c r="N2003" s="193"/>
      <c r="O2003" s="193"/>
      <c r="P2003" s="193"/>
    </row>
    <row r="2004" spans="7:16" customFormat="1">
      <c r="G2004" s="211"/>
      <c r="H2004" s="193"/>
      <c r="K2004" s="193"/>
      <c r="L2004" s="193"/>
      <c r="N2004" s="193"/>
      <c r="O2004" s="193"/>
      <c r="P2004" s="193"/>
    </row>
    <row r="2005" spans="7:16" customFormat="1">
      <c r="G2005" s="211"/>
      <c r="H2005" s="193"/>
      <c r="K2005" s="193"/>
      <c r="L2005" s="193"/>
      <c r="N2005" s="193"/>
      <c r="O2005" s="193"/>
      <c r="P2005" s="193"/>
    </row>
    <row r="2006" spans="7:16" customFormat="1">
      <c r="G2006" s="211"/>
      <c r="H2006" s="193"/>
      <c r="K2006" s="193"/>
      <c r="L2006" s="193"/>
      <c r="N2006" s="193"/>
      <c r="O2006" s="193"/>
      <c r="P2006" s="193"/>
    </row>
    <row r="2007" spans="7:16" customFormat="1">
      <c r="G2007" s="211"/>
      <c r="H2007" s="193"/>
      <c r="K2007" s="193"/>
      <c r="L2007" s="193"/>
      <c r="N2007" s="193"/>
      <c r="O2007" s="193"/>
      <c r="P2007" s="193"/>
    </row>
    <row r="2008" spans="7:16" customFormat="1">
      <c r="G2008" s="211"/>
      <c r="H2008" s="193"/>
      <c r="K2008" s="193"/>
      <c r="L2008" s="193"/>
      <c r="N2008" s="193"/>
      <c r="O2008" s="193"/>
      <c r="P2008" s="193"/>
    </row>
    <row r="2009" spans="7:16" customFormat="1">
      <c r="G2009" s="211"/>
      <c r="H2009" s="193"/>
      <c r="K2009" s="193"/>
      <c r="L2009" s="193"/>
      <c r="N2009" s="193"/>
      <c r="O2009" s="193"/>
      <c r="P2009" s="193"/>
    </row>
    <row r="2010" spans="7:16" customFormat="1">
      <c r="G2010" s="211"/>
      <c r="H2010" s="193"/>
      <c r="K2010" s="193"/>
      <c r="L2010" s="193"/>
      <c r="N2010" s="193"/>
      <c r="O2010" s="193"/>
      <c r="P2010" s="193"/>
    </row>
    <row r="2011" spans="7:16" customFormat="1">
      <c r="G2011" s="211"/>
      <c r="H2011" s="193"/>
      <c r="K2011" s="193"/>
      <c r="L2011" s="193"/>
      <c r="N2011" s="193"/>
      <c r="O2011" s="193"/>
      <c r="P2011" s="193"/>
    </row>
    <row r="2012" spans="7:16" customFormat="1">
      <c r="G2012" s="211"/>
      <c r="H2012" s="193"/>
      <c r="K2012" s="193"/>
      <c r="L2012" s="193"/>
      <c r="N2012" s="193"/>
      <c r="O2012" s="193"/>
      <c r="P2012" s="193"/>
    </row>
    <row r="2013" spans="7:16" customFormat="1">
      <c r="G2013" s="211"/>
      <c r="H2013" s="193"/>
      <c r="K2013" s="193"/>
      <c r="L2013" s="193"/>
      <c r="N2013" s="193"/>
      <c r="O2013" s="193"/>
      <c r="P2013" s="193"/>
    </row>
    <row r="2014" spans="7:16" customFormat="1">
      <c r="G2014" s="211"/>
      <c r="H2014" s="193"/>
      <c r="K2014" s="193"/>
      <c r="L2014" s="193"/>
      <c r="N2014" s="193"/>
      <c r="O2014" s="193"/>
      <c r="P2014" s="193"/>
    </row>
    <row r="2015" spans="7:16" customFormat="1">
      <c r="G2015" s="211"/>
      <c r="H2015" s="193"/>
      <c r="K2015" s="193"/>
      <c r="L2015" s="193"/>
      <c r="N2015" s="193"/>
      <c r="O2015" s="193"/>
      <c r="P2015" s="193"/>
    </row>
    <row r="2016" spans="7:16" customFormat="1">
      <c r="G2016" s="211"/>
      <c r="H2016" s="193"/>
      <c r="K2016" s="193"/>
      <c r="L2016" s="193"/>
      <c r="N2016" s="193"/>
      <c r="O2016" s="193"/>
      <c r="P2016" s="193"/>
    </row>
    <row r="2017" spans="7:16" customFormat="1">
      <c r="G2017" s="211"/>
      <c r="H2017" s="193"/>
      <c r="K2017" s="193"/>
      <c r="L2017" s="193"/>
      <c r="N2017" s="193"/>
      <c r="O2017" s="193"/>
      <c r="P2017" s="193"/>
    </row>
    <row r="2018" spans="7:16" customFormat="1">
      <c r="G2018" s="211"/>
      <c r="H2018" s="193"/>
      <c r="K2018" s="193"/>
      <c r="L2018" s="193"/>
      <c r="N2018" s="193"/>
      <c r="O2018" s="193"/>
      <c r="P2018" s="193"/>
    </row>
    <row r="2019" spans="7:16" customFormat="1">
      <c r="G2019" s="211"/>
      <c r="H2019" s="193"/>
      <c r="K2019" s="193"/>
      <c r="L2019" s="193"/>
      <c r="N2019" s="193"/>
      <c r="O2019" s="193"/>
      <c r="P2019" s="193"/>
    </row>
    <row r="2020" spans="7:16" customFormat="1">
      <c r="G2020" s="211"/>
      <c r="H2020" s="193"/>
      <c r="K2020" s="193"/>
      <c r="L2020" s="193"/>
      <c r="N2020" s="193"/>
      <c r="O2020" s="193"/>
      <c r="P2020" s="193"/>
    </row>
    <row r="2021" spans="7:16" customFormat="1">
      <c r="G2021" s="211"/>
      <c r="H2021" s="193"/>
      <c r="K2021" s="193"/>
      <c r="L2021" s="193"/>
      <c r="N2021" s="193"/>
      <c r="O2021" s="193"/>
      <c r="P2021" s="193"/>
    </row>
    <row r="2022" spans="7:16" customFormat="1">
      <c r="G2022" s="211"/>
      <c r="H2022" s="193"/>
      <c r="K2022" s="193"/>
      <c r="L2022" s="193"/>
      <c r="N2022" s="193"/>
      <c r="O2022" s="193"/>
      <c r="P2022" s="193"/>
    </row>
    <row r="2023" spans="7:16" customFormat="1">
      <c r="G2023" s="211"/>
      <c r="H2023" s="193"/>
      <c r="K2023" s="193"/>
      <c r="L2023" s="193"/>
      <c r="N2023" s="193"/>
      <c r="O2023" s="193"/>
      <c r="P2023" s="193"/>
    </row>
    <row r="2024" spans="7:16" customFormat="1">
      <c r="G2024" s="211"/>
      <c r="H2024" s="193"/>
      <c r="K2024" s="193"/>
      <c r="L2024" s="193"/>
      <c r="N2024" s="193"/>
      <c r="O2024" s="193"/>
      <c r="P2024" s="193"/>
    </row>
    <row r="2025" spans="7:16" customFormat="1">
      <c r="G2025" s="211"/>
      <c r="H2025" s="193"/>
      <c r="K2025" s="193"/>
      <c r="L2025" s="193"/>
      <c r="N2025" s="193"/>
      <c r="O2025" s="193"/>
      <c r="P2025" s="193"/>
    </row>
    <row r="2026" spans="7:16" customFormat="1">
      <c r="G2026" s="211"/>
      <c r="H2026" s="193"/>
      <c r="K2026" s="193"/>
      <c r="L2026" s="193"/>
      <c r="N2026" s="193"/>
      <c r="O2026" s="193"/>
      <c r="P2026" s="193"/>
    </row>
    <row r="2027" spans="7:16" customFormat="1">
      <c r="G2027" s="211"/>
      <c r="H2027" s="193"/>
      <c r="K2027" s="193"/>
      <c r="L2027" s="193"/>
      <c r="N2027" s="193"/>
      <c r="O2027" s="193"/>
      <c r="P2027" s="193"/>
    </row>
    <row r="2028" spans="7:16" customFormat="1">
      <c r="G2028" s="211"/>
      <c r="H2028" s="193"/>
      <c r="K2028" s="193"/>
      <c r="L2028" s="193"/>
      <c r="N2028" s="193"/>
      <c r="O2028" s="193"/>
      <c r="P2028" s="193"/>
    </row>
    <row r="2029" spans="7:16" customFormat="1">
      <c r="G2029" s="211"/>
      <c r="H2029" s="193"/>
      <c r="K2029" s="193"/>
      <c r="L2029" s="193"/>
      <c r="N2029" s="193"/>
      <c r="O2029" s="193"/>
      <c r="P2029" s="193"/>
    </row>
    <row r="2030" spans="7:16" customFormat="1">
      <c r="G2030" s="211"/>
      <c r="H2030" s="193"/>
      <c r="K2030" s="193"/>
      <c r="L2030" s="193"/>
      <c r="N2030" s="193"/>
      <c r="O2030" s="193"/>
      <c r="P2030" s="193"/>
    </row>
    <row r="2031" spans="7:16" customFormat="1">
      <c r="G2031" s="211"/>
      <c r="H2031" s="193"/>
      <c r="K2031" s="193"/>
      <c r="L2031" s="193"/>
      <c r="N2031" s="193"/>
      <c r="O2031" s="193"/>
      <c r="P2031" s="193"/>
    </row>
    <row r="2032" spans="7:16" customFormat="1">
      <c r="G2032" s="211"/>
      <c r="H2032" s="193"/>
      <c r="K2032" s="193"/>
      <c r="L2032" s="193"/>
      <c r="N2032" s="193"/>
      <c r="O2032" s="193"/>
      <c r="P2032" s="193"/>
    </row>
    <row r="2033" spans="7:16" customFormat="1">
      <c r="G2033" s="211"/>
      <c r="H2033" s="193"/>
      <c r="K2033" s="193"/>
      <c r="L2033" s="193"/>
      <c r="N2033" s="193"/>
      <c r="O2033" s="193"/>
      <c r="P2033" s="193"/>
    </row>
    <row r="2034" spans="7:16" customFormat="1">
      <c r="G2034" s="211"/>
      <c r="H2034" s="193"/>
      <c r="K2034" s="193"/>
      <c r="L2034" s="193"/>
      <c r="N2034" s="193"/>
      <c r="O2034" s="193"/>
      <c r="P2034" s="193"/>
    </row>
    <row r="2035" spans="7:16" customFormat="1">
      <c r="G2035" s="211"/>
      <c r="H2035" s="193"/>
      <c r="K2035" s="193"/>
      <c r="L2035" s="193"/>
      <c r="N2035" s="193"/>
      <c r="O2035" s="193"/>
      <c r="P2035" s="193"/>
    </row>
    <row r="2036" spans="7:16" customFormat="1">
      <c r="G2036" s="211"/>
      <c r="H2036" s="193"/>
      <c r="K2036" s="193"/>
      <c r="L2036" s="193"/>
      <c r="N2036" s="193"/>
      <c r="O2036" s="193"/>
      <c r="P2036" s="193"/>
    </row>
    <row r="2037" spans="7:16" customFormat="1">
      <c r="G2037" s="211"/>
      <c r="H2037" s="193"/>
      <c r="K2037" s="193"/>
      <c r="L2037" s="193"/>
      <c r="N2037" s="193"/>
      <c r="O2037" s="193"/>
      <c r="P2037" s="193"/>
    </row>
    <row r="2038" spans="7:16" customFormat="1">
      <c r="G2038" s="211"/>
      <c r="H2038" s="193"/>
      <c r="K2038" s="193"/>
      <c r="L2038" s="193"/>
      <c r="N2038" s="193"/>
      <c r="O2038" s="193"/>
      <c r="P2038" s="193"/>
    </row>
    <row r="2039" spans="7:16" customFormat="1">
      <c r="G2039" s="211"/>
      <c r="H2039" s="193"/>
      <c r="K2039" s="193"/>
      <c r="L2039" s="193"/>
      <c r="N2039" s="193"/>
      <c r="O2039" s="193"/>
      <c r="P2039" s="193"/>
    </row>
    <row r="2040" spans="7:16" customFormat="1">
      <c r="G2040" s="211"/>
      <c r="H2040" s="193"/>
      <c r="K2040" s="193"/>
      <c r="L2040" s="193"/>
      <c r="N2040" s="193"/>
      <c r="O2040" s="193"/>
      <c r="P2040" s="193"/>
    </row>
    <row r="2041" spans="7:16" customFormat="1">
      <c r="G2041" s="211"/>
      <c r="H2041" s="193"/>
      <c r="K2041" s="193"/>
      <c r="L2041" s="193"/>
      <c r="N2041" s="193"/>
      <c r="O2041" s="193"/>
      <c r="P2041" s="193"/>
    </row>
    <row r="2042" spans="7:16" customFormat="1">
      <c r="G2042" s="211"/>
      <c r="H2042" s="193"/>
      <c r="K2042" s="193"/>
      <c r="L2042" s="193"/>
      <c r="N2042" s="193"/>
      <c r="O2042" s="193"/>
      <c r="P2042" s="193"/>
    </row>
    <row r="2043" spans="7:16" customFormat="1">
      <c r="G2043" s="211"/>
      <c r="H2043" s="193"/>
      <c r="K2043" s="193"/>
      <c r="L2043" s="193"/>
      <c r="N2043" s="193"/>
      <c r="O2043" s="193"/>
      <c r="P2043" s="193"/>
    </row>
    <row r="2044" spans="7:16" customFormat="1">
      <c r="G2044" s="211"/>
      <c r="H2044" s="193"/>
      <c r="K2044" s="193"/>
      <c r="L2044" s="193"/>
      <c r="N2044" s="193"/>
      <c r="O2044" s="193"/>
      <c r="P2044" s="193"/>
    </row>
    <row r="2045" spans="7:16" customFormat="1">
      <c r="G2045" s="211"/>
      <c r="H2045" s="193"/>
      <c r="K2045" s="193"/>
      <c r="L2045" s="193"/>
      <c r="N2045" s="193"/>
      <c r="O2045" s="193"/>
      <c r="P2045" s="193"/>
    </row>
    <row r="2046" spans="7:16" customFormat="1">
      <c r="G2046" s="211"/>
      <c r="H2046" s="193"/>
      <c r="K2046" s="193"/>
      <c r="L2046" s="193"/>
      <c r="N2046" s="193"/>
      <c r="O2046" s="193"/>
      <c r="P2046" s="193"/>
    </row>
    <row r="2047" spans="7:16" customFormat="1">
      <c r="G2047" s="211"/>
      <c r="H2047" s="193"/>
      <c r="K2047" s="193"/>
      <c r="L2047" s="193"/>
      <c r="N2047" s="193"/>
      <c r="O2047" s="193"/>
      <c r="P2047" s="193"/>
    </row>
    <row r="2048" spans="7:16" customFormat="1">
      <c r="G2048" s="211"/>
      <c r="H2048" s="193"/>
      <c r="K2048" s="193"/>
      <c r="L2048" s="193"/>
      <c r="N2048" s="193"/>
      <c r="O2048" s="193"/>
      <c r="P2048" s="193"/>
    </row>
    <row r="2049" spans="7:16" customFormat="1">
      <c r="G2049" s="211"/>
      <c r="H2049" s="193"/>
      <c r="K2049" s="193"/>
      <c r="L2049" s="193"/>
      <c r="N2049" s="193"/>
      <c r="O2049" s="193"/>
      <c r="P2049" s="193"/>
    </row>
    <row r="2050" spans="7:16" customFormat="1">
      <c r="G2050" s="211"/>
      <c r="H2050" s="193"/>
      <c r="K2050" s="193"/>
      <c r="L2050" s="193"/>
      <c r="N2050" s="193"/>
      <c r="O2050" s="193"/>
      <c r="P2050" s="193"/>
    </row>
    <row r="2051" spans="7:16" customFormat="1">
      <c r="G2051" s="211"/>
      <c r="H2051" s="193"/>
      <c r="K2051" s="193"/>
      <c r="L2051" s="193"/>
      <c r="N2051" s="193"/>
      <c r="O2051" s="193"/>
      <c r="P2051" s="193"/>
    </row>
    <row r="2052" spans="7:16" customFormat="1">
      <c r="G2052" s="211"/>
      <c r="H2052" s="193"/>
      <c r="K2052" s="193"/>
      <c r="L2052" s="193"/>
      <c r="N2052" s="193"/>
      <c r="O2052" s="193"/>
      <c r="P2052" s="193"/>
    </row>
    <row r="2053" spans="7:16" customFormat="1">
      <c r="G2053" s="211"/>
      <c r="H2053" s="193"/>
      <c r="K2053" s="193"/>
      <c r="L2053" s="193"/>
      <c r="N2053" s="193"/>
      <c r="O2053" s="193"/>
      <c r="P2053" s="193"/>
    </row>
    <row r="2054" spans="7:16" customFormat="1">
      <c r="G2054" s="211"/>
      <c r="H2054" s="193"/>
      <c r="K2054" s="193"/>
      <c r="L2054" s="193"/>
      <c r="N2054" s="193"/>
      <c r="O2054" s="193"/>
      <c r="P2054" s="193"/>
    </row>
    <row r="2055" spans="7:16" customFormat="1">
      <c r="G2055" s="211"/>
      <c r="H2055" s="193"/>
      <c r="K2055" s="193"/>
      <c r="L2055" s="193"/>
      <c r="N2055" s="193"/>
      <c r="O2055" s="193"/>
      <c r="P2055" s="193"/>
    </row>
    <row r="2056" spans="7:16" customFormat="1">
      <c r="G2056" s="211"/>
      <c r="H2056" s="193"/>
      <c r="K2056" s="193"/>
      <c r="L2056" s="193"/>
      <c r="N2056" s="193"/>
      <c r="O2056" s="193"/>
      <c r="P2056" s="193"/>
    </row>
    <row r="2057" spans="7:16" customFormat="1">
      <c r="G2057" s="211"/>
      <c r="H2057" s="193"/>
      <c r="K2057" s="193"/>
      <c r="L2057" s="193"/>
      <c r="N2057" s="193"/>
      <c r="O2057" s="193"/>
      <c r="P2057" s="193"/>
    </row>
    <row r="2058" spans="7:16" customFormat="1">
      <c r="G2058" s="211"/>
      <c r="H2058" s="193"/>
      <c r="K2058" s="193"/>
      <c r="L2058" s="193"/>
      <c r="N2058" s="193"/>
      <c r="O2058" s="193"/>
      <c r="P2058" s="193"/>
    </row>
    <row r="2059" spans="7:16" customFormat="1">
      <c r="G2059" s="211"/>
      <c r="H2059" s="193"/>
      <c r="K2059" s="193"/>
      <c r="L2059" s="193"/>
      <c r="N2059" s="193"/>
      <c r="O2059" s="193"/>
      <c r="P2059" s="193"/>
    </row>
    <row r="2060" spans="7:16" customFormat="1">
      <c r="G2060" s="211"/>
      <c r="H2060" s="193"/>
      <c r="K2060" s="193"/>
      <c r="L2060" s="193"/>
      <c r="N2060" s="193"/>
      <c r="O2060" s="193"/>
      <c r="P2060" s="193"/>
    </row>
    <row r="2061" spans="7:16" customFormat="1">
      <c r="G2061" s="211"/>
      <c r="H2061" s="193"/>
      <c r="K2061" s="193"/>
      <c r="L2061" s="193"/>
      <c r="N2061" s="193"/>
      <c r="O2061" s="193"/>
      <c r="P2061" s="193"/>
    </row>
    <row r="2062" spans="7:16" customFormat="1">
      <c r="G2062" s="211"/>
      <c r="H2062" s="193"/>
      <c r="K2062" s="193"/>
      <c r="L2062" s="193"/>
      <c r="N2062" s="193"/>
      <c r="O2062" s="193"/>
      <c r="P2062" s="193"/>
    </row>
    <row r="2063" spans="7:16" customFormat="1">
      <c r="G2063" s="211"/>
      <c r="H2063" s="193"/>
      <c r="K2063" s="193"/>
      <c r="L2063" s="193"/>
      <c r="N2063" s="193"/>
      <c r="O2063" s="193"/>
      <c r="P2063" s="193"/>
    </row>
    <row r="2064" spans="7:16" customFormat="1">
      <c r="G2064" s="211"/>
      <c r="H2064" s="193"/>
      <c r="K2064" s="193"/>
      <c r="L2064" s="193"/>
      <c r="N2064" s="193"/>
      <c r="O2064" s="193"/>
      <c r="P2064" s="193"/>
    </row>
    <row r="2065" spans="7:16" customFormat="1">
      <c r="G2065" s="211"/>
      <c r="H2065" s="193"/>
      <c r="K2065" s="193"/>
      <c r="L2065" s="193"/>
      <c r="N2065" s="193"/>
      <c r="O2065" s="193"/>
      <c r="P2065" s="193"/>
    </row>
    <row r="2066" spans="7:16" customFormat="1">
      <c r="G2066" s="211"/>
      <c r="H2066" s="193"/>
      <c r="K2066" s="193"/>
      <c r="L2066" s="193"/>
      <c r="N2066" s="193"/>
      <c r="O2066" s="193"/>
      <c r="P2066" s="193"/>
    </row>
    <row r="2067" spans="7:16" customFormat="1">
      <c r="G2067" s="211"/>
      <c r="H2067" s="193"/>
      <c r="K2067" s="193"/>
      <c r="L2067" s="193"/>
      <c r="N2067" s="193"/>
      <c r="O2067" s="193"/>
      <c r="P2067" s="193"/>
    </row>
    <row r="2068" spans="7:16" customFormat="1">
      <c r="G2068" s="211"/>
      <c r="H2068" s="193"/>
      <c r="K2068" s="193"/>
      <c r="L2068" s="193"/>
      <c r="N2068" s="193"/>
      <c r="O2068" s="193"/>
      <c r="P2068" s="193"/>
    </row>
    <row r="2069" spans="7:16" customFormat="1">
      <c r="G2069" s="211"/>
      <c r="H2069" s="193"/>
      <c r="K2069" s="193"/>
      <c r="L2069" s="193"/>
      <c r="N2069" s="193"/>
      <c r="O2069" s="193"/>
      <c r="P2069" s="193"/>
    </row>
    <row r="2070" spans="7:16" customFormat="1">
      <c r="G2070" s="211"/>
      <c r="H2070" s="193"/>
      <c r="K2070" s="193"/>
      <c r="L2070" s="193"/>
      <c r="N2070" s="193"/>
      <c r="O2070" s="193"/>
      <c r="P2070" s="193"/>
    </row>
    <row r="2071" spans="7:16" customFormat="1">
      <c r="G2071" s="211"/>
      <c r="H2071" s="193"/>
      <c r="K2071" s="193"/>
      <c r="L2071" s="193"/>
      <c r="N2071" s="193"/>
      <c r="O2071" s="193"/>
      <c r="P2071" s="193"/>
    </row>
    <row r="2072" spans="7:16" customFormat="1">
      <c r="G2072" s="211"/>
      <c r="H2072" s="193"/>
      <c r="K2072" s="193"/>
      <c r="L2072" s="193"/>
      <c r="N2072" s="193"/>
      <c r="O2072" s="193"/>
      <c r="P2072" s="193"/>
    </row>
    <row r="2073" spans="7:16" customFormat="1">
      <c r="G2073" s="211"/>
      <c r="H2073" s="193"/>
      <c r="K2073" s="193"/>
      <c r="L2073" s="193"/>
      <c r="N2073" s="193"/>
      <c r="O2073" s="193"/>
      <c r="P2073" s="193"/>
    </row>
    <row r="2074" spans="7:16" customFormat="1">
      <c r="G2074" s="211"/>
      <c r="H2074" s="193"/>
      <c r="K2074" s="193"/>
      <c r="L2074" s="193"/>
      <c r="N2074" s="193"/>
      <c r="O2074" s="193"/>
      <c r="P2074" s="193"/>
    </row>
    <row r="2075" spans="7:16" customFormat="1">
      <c r="G2075" s="211"/>
      <c r="H2075" s="193"/>
      <c r="K2075" s="193"/>
      <c r="L2075" s="193"/>
      <c r="N2075" s="193"/>
      <c r="O2075" s="193"/>
      <c r="P2075" s="193"/>
    </row>
    <row r="2076" spans="7:16" customFormat="1">
      <c r="G2076" s="211"/>
      <c r="H2076" s="193"/>
      <c r="K2076" s="193"/>
      <c r="L2076" s="193"/>
      <c r="N2076" s="193"/>
      <c r="O2076" s="193"/>
      <c r="P2076" s="193"/>
    </row>
    <row r="2077" spans="7:16" customFormat="1">
      <c r="G2077" s="211"/>
      <c r="H2077" s="193"/>
      <c r="K2077" s="193"/>
      <c r="L2077" s="193"/>
      <c r="N2077" s="193"/>
      <c r="O2077" s="193"/>
      <c r="P2077" s="193"/>
    </row>
    <row r="2078" spans="7:16" customFormat="1">
      <c r="G2078" s="211"/>
      <c r="H2078" s="193"/>
      <c r="K2078" s="193"/>
      <c r="L2078" s="193"/>
      <c r="N2078" s="193"/>
      <c r="O2078" s="193"/>
      <c r="P2078" s="193"/>
    </row>
    <row r="2079" spans="7:16" customFormat="1">
      <c r="G2079" s="211"/>
      <c r="H2079" s="193"/>
      <c r="K2079" s="193"/>
      <c r="L2079" s="193"/>
      <c r="N2079" s="193"/>
      <c r="O2079" s="193"/>
      <c r="P2079" s="193"/>
    </row>
    <row r="2080" spans="7:16" customFormat="1">
      <c r="G2080" s="211"/>
      <c r="H2080" s="193"/>
      <c r="K2080" s="193"/>
      <c r="L2080" s="193"/>
      <c r="N2080" s="193"/>
      <c r="O2080" s="193"/>
      <c r="P2080" s="193"/>
    </row>
    <row r="2081" spans="7:16" customFormat="1">
      <c r="G2081" s="211"/>
      <c r="H2081" s="193"/>
      <c r="K2081" s="193"/>
      <c r="L2081" s="193"/>
      <c r="N2081" s="193"/>
      <c r="O2081" s="193"/>
      <c r="P2081" s="193"/>
    </row>
    <row r="2082" spans="7:16" customFormat="1">
      <c r="G2082" s="211"/>
      <c r="H2082" s="193"/>
      <c r="K2082" s="193"/>
      <c r="L2082" s="193"/>
      <c r="N2082" s="193"/>
      <c r="O2082" s="193"/>
      <c r="P2082" s="193"/>
    </row>
    <row r="2083" spans="7:16" customFormat="1">
      <c r="G2083" s="211"/>
      <c r="H2083" s="193"/>
      <c r="K2083" s="193"/>
      <c r="L2083" s="193"/>
      <c r="N2083" s="193"/>
      <c r="O2083" s="193"/>
      <c r="P2083" s="193"/>
    </row>
    <row r="2084" spans="7:16" customFormat="1">
      <c r="G2084" s="211"/>
      <c r="H2084" s="193"/>
      <c r="K2084" s="193"/>
      <c r="L2084" s="193"/>
      <c r="N2084" s="193"/>
      <c r="O2084" s="193"/>
      <c r="P2084" s="193"/>
    </row>
    <row r="2085" spans="7:16" customFormat="1">
      <c r="G2085" s="211"/>
      <c r="H2085" s="193"/>
      <c r="K2085" s="193"/>
      <c r="L2085" s="193"/>
      <c r="N2085" s="193"/>
      <c r="O2085" s="193"/>
      <c r="P2085" s="193"/>
    </row>
    <row r="2086" spans="7:16" customFormat="1">
      <c r="G2086" s="211"/>
      <c r="H2086" s="193"/>
      <c r="K2086" s="193"/>
      <c r="L2086" s="193"/>
      <c r="N2086" s="193"/>
      <c r="O2086" s="193"/>
      <c r="P2086" s="193"/>
    </row>
    <row r="2087" spans="7:16" customFormat="1">
      <c r="G2087" s="211"/>
      <c r="H2087" s="193"/>
      <c r="K2087" s="193"/>
      <c r="L2087" s="193"/>
      <c r="N2087" s="193"/>
      <c r="O2087" s="193"/>
      <c r="P2087" s="193"/>
    </row>
    <row r="2088" spans="7:16" customFormat="1">
      <c r="G2088" s="211"/>
      <c r="H2088" s="193"/>
      <c r="K2088" s="193"/>
      <c r="L2088" s="193"/>
      <c r="N2088" s="193"/>
      <c r="O2088" s="193"/>
      <c r="P2088" s="193"/>
    </row>
    <row r="2089" spans="7:16" customFormat="1">
      <c r="G2089" s="211"/>
      <c r="H2089" s="193"/>
      <c r="K2089" s="193"/>
      <c r="L2089" s="193"/>
      <c r="N2089" s="193"/>
      <c r="O2089" s="193"/>
      <c r="P2089" s="193"/>
    </row>
    <row r="2090" spans="7:16" customFormat="1">
      <c r="G2090" s="211"/>
      <c r="H2090" s="193"/>
      <c r="K2090" s="193"/>
      <c r="L2090" s="193"/>
      <c r="N2090" s="193"/>
      <c r="O2090" s="193"/>
      <c r="P2090" s="193"/>
    </row>
    <row r="2091" spans="7:16" customFormat="1">
      <c r="G2091" s="211"/>
      <c r="H2091" s="193"/>
      <c r="K2091" s="193"/>
      <c r="L2091" s="193"/>
      <c r="N2091" s="193"/>
      <c r="O2091" s="193"/>
      <c r="P2091" s="193"/>
    </row>
    <row r="2092" spans="7:16" customFormat="1">
      <c r="G2092" s="211"/>
      <c r="H2092" s="193"/>
      <c r="K2092" s="193"/>
      <c r="L2092" s="193"/>
      <c r="N2092" s="193"/>
      <c r="O2092" s="193"/>
      <c r="P2092" s="193"/>
    </row>
    <row r="2093" spans="7:16" customFormat="1">
      <c r="G2093" s="211"/>
      <c r="H2093" s="193"/>
      <c r="K2093" s="193"/>
      <c r="L2093" s="193"/>
      <c r="N2093" s="193"/>
      <c r="O2093" s="193"/>
      <c r="P2093" s="193"/>
    </row>
    <row r="2094" spans="7:16" customFormat="1">
      <c r="G2094" s="211"/>
      <c r="H2094" s="193"/>
      <c r="K2094" s="193"/>
      <c r="L2094" s="193"/>
      <c r="N2094" s="193"/>
      <c r="O2094" s="193"/>
      <c r="P2094" s="193"/>
    </row>
    <row r="2095" spans="7:16" customFormat="1">
      <c r="G2095" s="211"/>
      <c r="H2095" s="193"/>
      <c r="K2095" s="193"/>
      <c r="L2095" s="193"/>
      <c r="N2095" s="193"/>
      <c r="O2095" s="193"/>
      <c r="P2095" s="193"/>
    </row>
    <row r="2096" spans="7:16" customFormat="1">
      <c r="G2096" s="211"/>
      <c r="H2096" s="193"/>
      <c r="K2096" s="193"/>
      <c r="L2096" s="193"/>
      <c r="N2096" s="193"/>
      <c r="O2096" s="193"/>
      <c r="P2096" s="193"/>
    </row>
    <row r="2097" spans="7:16" customFormat="1">
      <c r="G2097" s="211"/>
      <c r="H2097" s="193"/>
      <c r="K2097" s="193"/>
      <c r="L2097" s="193"/>
      <c r="N2097" s="193"/>
      <c r="O2097" s="193"/>
      <c r="P2097" s="193"/>
    </row>
    <row r="2098" spans="7:16" customFormat="1">
      <c r="G2098" s="211"/>
      <c r="H2098" s="193"/>
      <c r="K2098" s="193"/>
      <c r="L2098" s="193"/>
      <c r="N2098" s="193"/>
      <c r="O2098" s="193"/>
      <c r="P2098" s="193"/>
    </row>
    <row r="2099" spans="7:16" customFormat="1">
      <c r="G2099" s="211"/>
      <c r="H2099" s="193"/>
      <c r="K2099" s="193"/>
      <c r="L2099" s="193"/>
      <c r="N2099" s="193"/>
      <c r="O2099" s="193"/>
      <c r="P2099" s="193"/>
    </row>
    <row r="2100" spans="7:16" customFormat="1">
      <c r="G2100" s="211"/>
      <c r="H2100" s="193"/>
      <c r="K2100" s="193"/>
      <c r="L2100" s="193"/>
      <c r="N2100" s="193"/>
      <c r="O2100" s="193"/>
      <c r="P2100" s="193"/>
    </row>
    <row r="2101" spans="7:16" customFormat="1">
      <c r="G2101" s="211"/>
      <c r="H2101" s="193"/>
      <c r="K2101" s="193"/>
      <c r="L2101" s="193"/>
      <c r="N2101" s="193"/>
      <c r="O2101" s="193"/>
      <c r="P2101" s="193"/>
    </row>
    <row r="2102" spans="7:16" customFormat="1">
      <c r="G2102" s="211"/>
      <c r="H2102" s="193"/>
      <c r="K2102" s="193"/>
      <c r="L2102" s="193"/>
      <c r="N2102" s="193"/>
      <c r="O2102" s="193"/>
      <c r="P2102" s="193"/>
    </row>
    <row r="2103" spans="7:16" customFormat="1">
      <c r="G2103" s="211"/>
      <c r="H2103" s="193"/>
      <c r="K2103" s="193"/>
      <c r="L2103" s="193"/>
      <c r="N2103" s="193"/>
      <c r="O2103" s="193"/>
      <c r="P2103" s="193"/>
    </row>
    <row r="2104" spans="7:16" customFormat="1">
      <c r="G2104" s="211"/>
      <c r="H2104" s="193"/>
      <c r="K2104" s="193"/>
      <c r="L2104" s="193"/>
      <c r="N2104" s="193"/>
      <c r="O2104" s="193"/>
      <c r="P2104" s="193"/>
    </row>
    <row r="2105" spans="7:16" customFormat="1">
      <c r="G2105" s="211"/>
      <c r="H2105" s="193"/>
      <c r="K2105" s="193"/>
      <c r="L2105" s="193"/>
      <c r="N2105" s="193"/>
      <c r="O2105" s="193"/>
      <c r="P2105" s="193"/>
    </row>
    <row r="2106" spans="7:16" customFormat="1">
      <c r="G2106" s="211"/>
      <c r="H2106" s="193"/>
      <c r="K2106" s="193"/>
      <c r="L2106" s="193"/>
      <c r="N2106" s="193"/>
      <c r="O2106" s="193"/>
      <c r="P2106" s="193"/>
    </row>
    <row r="2107" spans="7:16" customFormat="1">
      <c r="G2107" s="211"/>
      <c r="H2107" s="193"/>
      <c r="K2107" s="193"/>
      <c r="L2107" s="193"/>
      <c r="N2107" s="193"/>
      <c r="O2107" s="193"/>
      <c r="P2107" s="193"/>
    </row>
    <row r="2108" spans="7:16" customFormat="1">
      <c r="G2108" s="211"/>
      <c r="H2108" s="193"/>
      <c r="K2108" s="193"/>
      <c r="L2108" s="193"/>
      <c r="N2108" s="193"/>
      <c r="O2108" s="193"/>
      <c r="P2108" s="193"/>
    </row>
    <row r="2109" spans="7:16" customFormat="1">
      <c r="G2109" s="211"/>
      <c r="H2109" s="193"/>
      <c r="K2109" s="193"/>
      <c r="L2109" s="193"/>
      <c r="N2109" s="193"/>
      <c r="O2109" s="193"/>
      <c r="P2109" s="193"/>
    </row>
    <row r="2110" spans="7:16" customFormat="1">
      <c r="G2110" s="211"/>
      <c r="H2110" s="193"/>
      <c r="K2110" s="193"/>
      <c r="L2110" s="193"/>
      <c r="N2110" s="193"/>
      <c r="O2110" s="193"/>
      <c r="P2110" s="193"/>
    </row>
    <row r="2111" spans="7:16" customFormat="1">
      <c r="G2111" s="211"/>
      <c r="H2111" s="193"/>
      <c r="K2111" s="193"/>
      <c r="L2111" s="193"/>
      <c r="N2111" s="193"/>
      <c r="O2111" s="193"/>
      <c r="P2111" s="193"/>
    </row>
    <row r="2112" spans="7:16" customFormat="1">
      <c r="G2112" s="211"/>
      <c r="H2112" s="193"/>
      <c r="K2112" s="193"/>
      <c r="L2112" s="193"/>
      <c r="N2112" s="193"/>
      <c r="O2112" s="193"/>
      <c r="P2112" s="193"/>
    </row>
    <row r="2113" spans="7:16" customFormat="1">
      <c r="G2113" s="211"/>
      <c r="H2113" s="193"/>
      <c r="K2113" s="193"/>
      <c r="L2113" s="193"/>
      <c r="N2113" s="193"/>
      <c r="O2113" s="193"/>
      <c r="P2113" s="193"/>
    </row>
    <row r="2114" spans="7:16" customFormat="1">
      <c r="G2114" s="211"/>
      <c r="H2114" s="193"/>
      <c r="K2114" s="193"/>
      <c r="L2114" s="193"/>
      <c r="N2114" s="193"/>
      <c r="O2114" s="193"/>
      <c r="P2114" s="193"/>
    </row>
    <row r="2115" spans="7:16" customFormat="1">
      <c r="G2115" s="211"/>
      <c r="H2115" s="193"/>
      <c r="K2115" s="193"/>
      <c r="L2115" s="193"/>
      <c r="N2115" s="193"/>
      <c r="O2115" s="193"/>
      <c r="P2115" s="193"/>
    </row>
    <row r="2116" spans="7:16" customFormat="1">
      <c r="G2116" s="211"/>
      <c r="H2116" s="193"/>
      <c r="K2116" s="193"/>
      <c r="L2116" s="193"/>
      <c r="N2116" s="193"/>
      <c r="O2116" s="193"/>
      <c r="P2116" s="193"/>
    </row>
    <row r="2117" spans="7:16" customFormat="1">
      <c r="G2117" s="211"/>
      <c r="H2117" s="193"/>
      <c r="K2117" s="193"/>
      <c r="L2117" s="193"/>
      <c r="N2117" s="193"/>
      <c r="O2117" s="193"/>
      <c r="P2117" s="193"/>
    </row>
    <row r="2118" spans="7:16" customFormat="1">
      <c r="G2118" s="211"/>
      <c r="H2118" s="193"/>
      <c r="K2118" s="193"/>
      <c r="L2118" s="193"/>
      <c r="N2118" s="193"/>
      <c r="O2118" s="193"/>
      <c r="P2118" s="193"/>
    </row>
    <row r="2119" spans="7:16" customFormat="1">
      <c r="G2119" s="211"/>
      <c r="H2119" s="193"/>
      <c r="K2119" s="193"/>
      <c r="L2119" s="193"/>
      <c r="N2119" s="193"/>
      <c r="O2119" s="193"/>
      <c r="P2119" s="193"/>
    </row>
    <row r="2120" spans="7:16" customFormat="1">
      <c r="G2120" s="211"/>
      <c r="H2120" s="193"/>
      <c r="K2120" s="193"/>
      <c r="L2120" s="193"/>
      <c r="N2120" s="193"/>
      <c r="O2120" s="193"/>
      <c r="P2120" s="193"/>
    </row>
    <row r="2121" spans="7:16" customFormat="1">
      <c r="G2121" s="211"/>
      <c r="H2121" s="193"/>
      <c r="K2121" s="193"/>
      <c r="L2121" s="193"/>
      <c r="N2121" s="193"/>
      <c r="O2121" s="193"/>
      <c r="P2121" s="193"/>
    </row>
    <row r="2122" spans="7:16" customFormat="1">
      <c r="G2122" s="211"/>
      <c r="H2122" s="193"/>
      <c r="K2122" s="193"/>
      <c r="L2122" s="193"/>
      <c r="N2122" s="193"/>
      <c r="O2122" s="193"/>
      <c r="P2122" s="193"/>
    </row>
    <row r="2123" spans="7:16" customFormat="1">
      <c r="G2123" s="211"/>
      <c r="H2123" s="193"/>
      <c r="K2123" s="193"/>
      <c r="L2123" s="193"/>
      <c r="N2123" s="193"/>
      <c r="O2123" s="193"/>
      <c r="P2123" s="193"/>
    </row>
    <row r="2124" spans="7:16" customFormat="1">
      <c r="G2124" s="211"/>
      <c r="H2124" s="193"/>
      <c r="K2124" s="193"/>
      <c r="L2124" s="193"/>
      <c r="N2124" s="193"/>
      <c r="O2124" s="193"/>
      <c r="P2124" s="193"/>
    </row>
    <row r="2125" spans="7:16" customFormat="1">
      <c r="G2125" s="211"/>
      <c r="H2125" s="193"/>
      <c r="K2125" s="193"/>
      <c r="L2125" s="193"/>
      <c r="N2125" s="193"/>
      <c r="O2125" s="193"/>
      <c r="P2125" s="193"/>
    </row>
    <row r="2126" spans="7:16" customFormat="1">
      <c r="G2126" s="211"/>
      <c r="H2126" s="193"/>
      <c r="K2126" s="193"/>
      <c r="L2126" s="193"/>
      <c r="N2126" s="193"/>
      <c r="O2126" s="193"/>
      <c r="P2126" s="193"/>
    </row>
    <row r="2127" spans="7:16" customFormat="1">
      <c r="G2127" s="211"/>
      <c r="H2127" s="193"/>
      <c r="K2127" s="193"/>
      <c r="L2127" s="193"/>
      <c r="N2127" s="193"/>
      <c r="O2127" s="193"/>
      <c r="P2127" s="193"/>
    </row>
    <row r="2128" spans="7:16" customFormat="1">
      <c r="G2128" s="211"/>
      <c r="H2128" s="193"/>
      <c r="K2128" s="193"/>
      <c r="L2128" s="193"/>
      <c r="N2128" s="193"/>
      <c r="O2128" s="193"/>
      <c r="P2128" s="193"/>
    </row>
    <row r="2129" spans="7:16" customFormat="1">
      <c r="G2129" s="211"/>
      <c r="H2129" s="193"/>
      <c r="K2129" s="193"/>
      <c r="L2129" s="193"/>
      <c r="N2129" s="193"/>
      <c r="O2129" s="193"/>
      <c r="P2129" s="193"/>
    </row>
    <row r="2130" spans="7:16" customFormat="1">
      <c r="G2130" s="211"/>
      <c r="H2130" s="193"/>
      <c r="K2130" s="193"/>
      <c r="L2130" s="193"/>
      <c r="N2130" s="193"/>
      <c r="O2130" s="193"/>
      <c r="P2130" s="193"/>
    </row>
    <row r="2131" spans="7:16" customFormat="1">
      <c r="G2131" s="211"/>
      <c r="H2131" s="193"/>
      <c r="K2131" s="193"/>
      <c r="L2131" s="193"/>
      <c r="N2131" s="193"/>
      <c r="O2131" s="193"/>
      <c r="P2131" s="193"/>
    </row>
    <row r="2132" spans="7:16" customFormat="1">
      <c r="G2132" s="211"/>
      <c r="H2132" s="193"/>
      <c r="K2132" s="193"/>
      <c r="L2132" s="193"/>
      <c r="N2132" s="193"/>
      <c r="O2132" s="193"/>
      <c r="P2132" s="193"/>
    </row>
    <row r="2133" spans="7:16" customFormat="1">
      <c r="G2133" s="211"/>
      <c r="H2133" s="193"/>
      <c r="K2133" s="193"/>
      <c r="L2133" s="193"/>
      <c r="N2133" s="193"/>
      <c r="O2133" s="193"/>
      <c r="P2133" s="193"/>
    </row>
    <row r="2134" spans="7:16" customFormat="1">
      <c r="G2134" s="211"/>
      <c r="H2134" s="193"/>
      <c r="K2134" s="193"/>
      <c r="L2134" s="193"/>
      <c r="N2134" s="193"/>
      <c r="O2134" s="193"/>
      <c r="P2134" s="193"/>
    </row>
    <row r="2135" spans="7:16" customFormat="1">
      <c r="G2135" s="211"/>
      <c r="H2135" s="193"/>
      <c r="K2135" s="193"/>
      <c r="L2135" s="193"/>
      <c r="N2135" s="193"/>
      <c r="O2135" s="193"/>
      <c r="P2135" s="193"/>
    </row>
    <row r="2136" spans="7:16" customFormat="1">
      <c r="G2136" s="211"/>
      <c r="H2136" s="193"/>
      <c r="K2136" s="193"/>
      <c r="L2136" s="193"/>
      <c r="N2136" s="193"/>
      <c r="O2136" s="193"/>
      <c r="P2136" s="193"/>
    </row>
    <row r="2137" spans="7:16" customFormat="1">
      <c r="G2137" s="211"/>
      <c r="H2137" s="193"/>
      <c r="K2137" s="193"/>
      <c r="L2137" s="193"/>
      <c r="N2137" s="193"/>
      <c r="O2137" s="193"/>
      <c r="P2137" s="193"/>
    </row>
    <row r="2138" spans="7:16" customFormat="1">
      <c r="G2138" s="211"/>
      <c r="H2138" s="193"/>
      <c r="K2138" s="193"/>
      <c r="L2138" s="193"/>
      <c r="N2138" s="193"/>
      <c r="O2138" s="193"/>
      <c r="P2138" s="193"/>
    </row>
    <row r="2139" spans="7:16" customFormat="1">
      <c r="G2139" s="211"/>
      <c r="H2139" s="193"/>
      <c r="K2139" s="193"/>
      <c r="L2139" s="193"/>
      <c r="N2139" s="193"/>
      <c r="O2139" s="193"/>
      <c r="P2139" s="193"/>
    </row>
    <row r="2140" spans="7:16" customFormat="1">
      <c r="G2140" s="211"/>
      <c r="H2140" s="193"/>
      <c r="K2140" s="193"/>
      <c r="L2140" s="193"/>
      <c r="N2140" s="193"/>
      <c r="O2140" s="193"/>
      <c r="P2140" s="193"/>
    </row>
    <row r="2141" spans="7:16" customFormat="1">
      <c r="G2141" s="211"/>
      <c r="H2141" s="193"/>
      <c r="K2141" s="193"/>
      <c r="L2141" s="193"/>
      <c r="N2141" s="193"/>
      <c r="O2141" s="193"/>
      <c r="P2141" s="193"/>
    </row>
    <row r="2142" spans="7:16" customFormat="1">
      <c r="G2142" s="211"/>
      <c r="H2142" s="193"/>
      <c r="K2142" s="193"/>
      <c r="L2142" s="193"/>
      <c r="N2142" s="193"/>
      <c r="O2142" s="193"/>
      <c r="P2142" s="193"/>
    </row>
    <row r="2143" spans="7:16" customFormat="1">
      <c r="G2143" s="211"/>
      <c r="H2143" s="193"/>
      <c r="K2143" s="193"/>
      <c r="L2143" s="193"/>
      <c r="N2143" s="193"/>
      <c r="O2143" s="193"/>
      <c r="P2143" s="193"/>
    </row>
    <row r="2144" spans="7:16" customFormat="1">
      <c r="G2144" s="211"/>
      <c r="H2144" s="193"/>
      <c r="K2144" s="193"/>
      <c r="L2144" s="193"/>
      <c r="N2144" s="193"/>
      <c r="O2144" s="193"/>
      <c r="P2144" s="193"/>
    </row>
    <row r="2145" spans="7:16" customFormat="1">
      <c r="G2145" s="211"/>
      <c r="H2145" s="193"/>
      <c r="K2145" s="193"/>
      <c r="L2145" s="193"/>
      <c r="N2145" s="193"/>
      <c r="O2145" s="193"/>
      <c r="P2145" s="193"/>
    </row>
    <row r="2146" spans="7:16" customFormat="1">
      <c r="G2146" s="211"/>
      <c r="H2146" s="193"/>
      <c r="K2146" s="193"/>
      <c r="L2146" s="193"/>
      <c r="N2146" s="193"/>
      <c r="O2146" s="193"/>
      <c r="P2146" s="193"/>
    </row>
    <row r="2147" spans="7:16" customFormat="1">
      <c r="G2147" s="211"/>
      <c r="H2147" s="193"/>
      <c r="K2147" s="193"/>
      <c r="L2147" s="193"/>
      <c r="N2147" s="193"/>
      <c r="O2147" s="193"/>
      <c r="P2147" s="193"/>
    </row>
    <row r="2148" spans="7:16" customFormat="1">
      <c r="G2148" s="211"/>
      <c r="H2148" s="193"/>
      <c r="K2148" s="193"/>
      <c r="L2148" s="193"/>
      <c r="N2148" s="193"/>
      <c r="O2148" s="193"/>
      <c r="P2148" s="193"/>
    </row>
    <row r="2149" spans="7:16" customFormat="1">
      <c r="G2149" s="211"/>
      <c r="H2149" s="193"/>
      <c r="K2149" s="193"/>
      <c r="L2149" s="193"/>
      <c r="N2149" s="193"/>
      <c r="O2149" s="193"/>
      <c r="P2149" s="193"/>
    </row>
    <row r="2150" spans="7:16" customFormat="1">
      <c r="G2150" s="211"/>
      <c r="H2150" s="193"/>
      <c r="K2150" s="193"/>
      <c r="L2150" s="193"/>
      <c r="N2150" s="193"/>
      <c r="O2150" s="193"/>
      <c r="P2150" s="193"/>
    </row>
    <row r="2151" spans="7:16" customFormat="1">
      <c r="G2151" s="211"/>
      <c r="H2151" s="193"/>
      <c r="K2151" s="193"/>
      <c r="L2151" s="193"/>
      <c r="N2151" s="193"/>
      <c r="O2151" s="193"/>
      <c r="P2151" s="193"/>
    </row>
    <row r="2152" spans="7:16" customFormat="1">
      <c r="G2152" s="211"/>
      <c r="H2152" s="193"/>
      <c r="K2152" s="193"/>
      <c r="L2152" s="193"/>
      <c r="N2152" s="193"/>
      <c r="O2152" s="193"/>
      <c r="P2152" s="193"/>
    </row>
    <row r="2153" spans="7:16" customFormat="1">
      <c r="G2153" s="211"/>
      <c r="H2153" s="193"/>
      <c r="K2153" s="193"/>
      <c r="L2153" s="193"/>
      <c r="N2153" s="193"/>
      <c r="O2153" s="193"/>
      <c r="P2153" s="193"/>
    </row>
    <row r="2154" spans="7:16" customFormat="1">
      <c r="G2154" s="211"/>
      <c r="H2154" s="193"/>
      <c r="K2154" s="193"/>
      <c r="L2154" s="193"/>
      <c r="N2154" s="193"/>
      <c r="O2154" s="193"/>
      <c r="P2154" s="193"/>
    </row>
    <row r="2155" spans="7:16" customFormat="1">
      <c r="G2155" s="211"/>
      <c r="H2155" s="193"/>
      <c r="K2155" s="193"/>
      <c r="L2155" s="193"/>
      <c r="N2155" s="193"/>
      <c r="O2155" s="193"/>
      <c r="P2155" s="193"/>
    </row>
    <row r="2156" spans="7:16" customFormat="1">
      <c r="G2156" s="211"/>
      <c r="H2156" s="193"/>
      <c r="K2156" s="193"/>
      <c r="L2156" s="193"/>
      <c r="N2156" s="193"/>
      <c r="O2156" s="193"/>
      <c r="P2156" s="193"/>
    </row>
    <row r="2157" spans="7:16" customFormat="1">
      <c r="G2157" s="211"/>
      <c r="H2157" s="193"/>
      <c r="K2157" s="193"/>
      <c r="L2157" s="193"/>
      <c r="N2157" s="193"/>
      <c r="O2157" s="193"/>
      <c r="P2157" s="193"/>
    </row>
    <row r="2158" spans="7:16" customFormat="1">
      <c r="G2158" s="211"/>
      <c r="H2158" s="193"/>
      <c r="K2158" s="193"/>
      <c r="L2158" s="193"/>
      <c r="N2158" s="193"/>
      <c r="O2158" s="193"/>
      <c r="P2158" s="193"/>
    </row>
    <row r="2159" spans="7:16" customFormat="1">
      <c r="G2159" s="211"/>
      <c r="H2159" s="193"/>
      <c r="K2159" s="193"/>
      <c r="L2159" s="193"/>
      <c r="N2159" s="193"/>
      <c r="O2159" s="193"/>
      <c r="P2159" s="193"/>
    </row>
    <row r="2160" spans="7:16" customFormat="1">
      <c r="G2160" s="211"/>
      <c r="H2160" s="193"/>
      <c r="K2160" s="193"/>
      <c r="L2160" s="193"/>
      <c r="N2160" s="193"/>
      <c r="O2160" s="193"/>
      <c r="P2160" s="193"/>
    </row>
    <row r="2161" spans="7:16" customFormat="1">
      <c r="G2161" s="211"/>
      <c r="H2161" s="193"/>
      <c r="K2161" s="193"/>
      <c r="L2161" s="193"/>
      <c r="N2161" s="193"/>
      <c r="O2161" s="193"/>
      <c r="P2161" s="193"/>
    </row>
    <row r="2162" spans="7:16" customFormat="1">
      <c r="G2162" s="211"/>
      <c r="H2162" s="193"/>
      <c r="K2162" s="193"/>
      <c r="L2162" s="193"/>
      <c r="N2162" s="193"/>
      <c r="O2162" s="193"/>
      <c r="P2162" s="193"/>
    </row>
    <row r="2163" spans="7:16" customFormat="1">
      <c r="G2163" s="211"/>
      <c r="H2163" s="193"/>
      <c r="K2163" s="193"/>
      <c r="L2163" s="193"/>
      <c r="N2163" s="193"/>
      <c r="O2163" s="193"/>
      <c r="P2163" s="193"/>
    </row>
    <row r="2164" spans="7:16" customFormat="1">
      <c r="G2164" s="211"/>
      <c r="H2164" s="193"/>
      <c r="K2164" s="193"/>
      <c r="L2164" s="193"/>
      <c r="N2164" s="193"/>
      <c r="O2164" s="193"/>
      <c r="P2164" s="193"/>
    </row>
    <row r="2165" spans="7:16" customFormat="1">
      <c r="G2165" s="211"/>
      <c r="H2165" s="193"/>
      <c r="K2165" s="193"/>
      <c r="L2165" s="193"/>
      <c r="N2165" s="193"/>
      <c r="O2165" s="193"/>
      <c r="P2165" s="193"/>
    </row>
    <row r="2166" spans="7:16" customFormat="1">
      <c r="G2166" s="211"/>
      <c r="H2166" s="193"/>
      <c r="K2166" s="193"/>
      <c r="L2166" s="193"/>
      <c r="N2166" s="193"/>
      <c r="O2166" s="193"/>
      <c r="P2166" s="193"/>
    </row>
    <row r="2167" spans="7:16" customFormat="1">
      <c r="G2167" s="211"/>
      <c r="H2167" s="193"/>
      <c r="K2167" s="193"/>
      <c r="L2167" s="193"/>
      <c r="N2167" s="193"/>
      <c r="O2167" s="193"/>
      <c r="P2167" s="193"/>
    </row>
    <row r="2168" spans="7:16" customFormat="1">
      <c r="G2168" s="211"/>
      <c r="H2168" s="193"/>
      <c r="K2168" s="193"/>
      <c r="L2168" s="193"/>
      <c r="N2168" s="193"/>
      <c r="O2168" s="193"/>
      <c r="P2168" s="193"/>
    </row>
    <row r="2169" spans="7:16" customFormat="1">
      <c r="G2169" s="211"/>
      <c r="H2169" s="193"/>
      <c r="K2169" s="193"/>
      <c r="L2169" s="193"/>
      <c r="N2169" s="193"/>
      <c r="O2169" s="193"/>
      <c r="P2169" s="193"/>
    </row>
    <row r="2170" spans="7:16" customFormat="1">
      <c r="G2170" s="211"/>
      <c r="H2170" s="193"/>
      <c r="K2170" s="193"/>
      <c r="L2170" s="193"/>
      <c r="N2170" s="193"/>
      <c r="O2170" s="193"/>
      <c r="P2170" s="193"/>
    </row>
    <row r="2171" spans="7:16" customFormat="1">
      <c r="G2171" s="211"/>
      <c r="H2171" s="193"/>
      <c r="K2171" s="193"/>
      <c r="L2171" s="193"/>
      <c r="N2171" s="193"/>
      <c r="O2171" s="193"/>
      <c r="P2171" s="193"/>
    </row>
    <row r="2172" spans="7:16" customFormat="1">
      <c r="G2172" s="211"/>
      <c r="H2172" s="193"/>
      <c r="K2172" s="193"/>
      <c r="L2172" s="193"/>
      <c r="N2172" s="193"/>
      <c r="O2172" s="193"/>
      <c r="P2172" s="193"/>
    </row>
    <row r="2173" spans="7:16" customFormat="1">
      <c r="G2173" s="211"/>
      <c r="H2173" s="193"/>
      <c r="K2173" s="193"/>
      <c r="L2173" s="193"/>
      <c r="N2173" s="193"/>
      <c r="O2173" s="193"/>
      <c r="P2173" s="193"/>
    </row>
    <row r="2174" spans="7:16" customFormat="1">
      <c r="G2174" s="211"/>
      <c r="H2174" s="193"/>
      <c r="K2174" s="193"/>
      <c r="L2174" s="193"/>
      <c r="N2174" s="193"/>
      <c r="O2174" s="193"/>
      <c r="P2174" s="193"/>
    </row>
    <row r="2175" spans="7:16" customFormat="1">
      <c r="G2175" s="211"/>
      <c r="H2175" s="193"/>
      <c r="K2175" s="193"/>
      <c r="L2175" s="193"/>
      <c r="N2175" s="193"/>
      <c r="O2175" s="193"/>
      <c r="P2175" s="193"/>
    </row>
    <row r="2176" spans="7:16" customFormat="1">
      <c r="G2176" s="211"/>
      <c r="H2176" s="193"/>
      <c r="K2176" s="193"/>
      <c r="L2176" s="193"/>
      <c r="N2176" s="193"/>
      <c r="O2176" s="193"/>
      <c r="P2176" s="193"/>
    </row>
    <row r="2177" spans="7:16" customFormat="1">
      <c r="G2177" s="211"/>
      <c r="H2177" s="193"/>
      <c r="K2177" s="193"/>
      <c r="L2177" s="193"/>
      <c r="N2177" s="193"/>
      <c r="O2177" s="193"/>
      <c r="P2177" s="193"/>
    </row>
    <row r="2178" spans="7:16" customFormat="1">
      <c r="G2178" s="211"/>
      <c r="H2178" s="193"/>
      <c r="K2178" s="193"/>
      <c r="L2178" s="193"/>
      <c r="N2178" s="193"/>
      <c r="O2178" s="193"/>
      <c r="P2178" s="193"/>
    </row>
    <row r="2179" spans="7:16" customFormat="1">
      <c r="G2179" s="211"/>
      <c r="H2179" s="193"/>
      <c r="K2179" s="193"/>
      <c r="L2179" s="193"/>
      <c r="N2179" s="193"/>
      <c r="O2179" s="193"/>
      <c r="P2179" s="193"/>
    </row>
    <row r="2180" spans="7:16" customFormat="1">
      <c r="G2180" s="211"/>
      <c r="H2180" s="193"/>
      <c r="K2180" s="193"/>
      <c r="L2180" s="193"/>
      <c r="N2180" s="193"/>
      <c r="O2180" s="193"/>
      <c r="P2180" s="193"/>
    </row>
    <row r="2181" spans="7:16" customFormat="1">
      <c r="G2181" s="211"/>
      <c r="H2181" s="193"/>
      <c r="K2181" s="193"/>
      <c r="L2181" s="193"/>
      <c r="N2181" s="193"/>
      <c r="O2181" s="193"/>
      <c r="P2181" s="193"/>
    </row>
    <row r="2182" spans="7:16" customFormat="1">
      <c r="G2182" s="211"/>
      <c r="H2182" s="193"/>
      <c r="K2182" s="193"/>
      <c r="L2182" s="193"/>
      <c r="N2182" s="193"/>
      <c r="O2182" s="193"/>
      <c r="P2182" s="193"/>
    </row>
    <row r="2183" spans="7:16" customFormat="1">
      <c r="G2183" s="211"/>
      <c r="H2183" s="193"/>
      <c r="K2183" s="193"/>
      <c r="L2183" s="193"/>
      <c r="N2183" s="193"/>
      <c r="O2183" s="193"/>
      <c r="P2183" s="193"/>
    </row>
    <row r="2184" spans="7:16" customFormat="1">
      <c r="G2184" s="211"/>
      <c r="H2184" s="193"/>
      <c r="K2184" s="193"/>
      <c r="L2184" s="193"/>
      <c r="N2184" s="193"/>
      <c r="O2184" s="193"/>
      <c r="P2184" s="193"/>
    </row>
    <row r="2185" spans="7:16" customFormat="1">
      <c r="G2185" s="211"/>
      <c r="H2185" s="193"/>
      <c r="K2185" s="193"/>
      <c r="L2185" s="193"/>
      <c r="N2185" s="193"/>
      <c r="O2185" s="193"/>
      <c r="P2185" s="193"/>
    </row>
    <row r="2186" spans="7:16" customFormat="1">
      <c r="G2186" s="211"/>
      <c r="H2186" s="193"/>
      <c r="K2186" s="193"/>
      <c r="L2186" s="193"/>
      <c r="N2186" s="193"/>
      <c r="O2186" s="193"/>
      <c r="P2186" s="193"/>
    </row>
    <row r="2187" spans="7:16" customFormat="1">
      <c r="G2187" s="211"/>
      <c r="H2187" s="193"/>
      <c r="K2187" s="193"/>
      <c r="L2187" s="193"/>
      <c r="N2187" s="193"/>
      <c r="O2187" s="193"/>
      <c r="P2187" s="193"/>
    </row>
    <row r="2188" spans="7:16" customFormat="1">
      <c r="G2188" s="211"/>
      <c r="H2188" s="193"/>
      <c r="K2188" s="193"/>
      <c r="L2188" s="193"/>
      <c r="N2188" s="193"/>
      <c r="O2188" s="193"/>
      <c r="P2188" s="193"/>
    </row>
    <row r="2189" spans="7:16" customFormat="1">
      <c r="G2189" s="211"/>
      <c r="H2189" s="193"/>
      <c r="K2189" s="193"/>
      <c r="L2189" s="193"/>
      <c r="N2189" s="193"/>
      <c r="O2189" s="193"/>
      <c r="P2189" s="193"/>
    </row>
    <row r="2190" spans="7:16" customFormat="1">
      <c r="G2190" s="211"/>
      <c r="H2190" s="193"/>
      <c r="K2190" s="193"/>
      <c r="L2190" s="193"/>
      <c r="N2190" s="193"/>
      <c r="O2190" s="193"/>
      <c r="P2190" s="193"/>
    </row>
    <row r="2191" spans="7:16" customFormat="1">
      <c r="G2191" s="211"/>
      <c r="H2191" s="193"/>
      <c r="K2191" s="193"/>
      <c r="L2191" s="193"/>
      <c r="N2191" s="193"/>
      <c r="O2191" s="193"/>
      <c r="P2191" s="193"/>
    </row>
    <row r="2192" spans="7:16" customFormat="1">
      <c r="G2192" s="211"/>
      <c r="H2192" s="193"/>
      <c r="K2192" s="193"/>
      <c r="L2192" s="193"/>
      <c r="N2192" s="193"/>
      <c r="O2192" s="193"/>
      <c r="P2192" s="193"/>
    </row>
    <row r="2193" spans="7:16" customFormat="1">
      <c r="G2193" s="211"/>
      <c r="H2193" s="193"/>
      <c r="K2193" s="193"/>
      <c r="L2193" s="193"/>
      <c r="N2193" s="193"/>
      <c r="O2193" s="193"/>
      <c r="P2193" s="193"/>
    </row>
    <row r="2194" spans="7:16" customFormat="1">
      <c r="G2194" s="211"/>
      <c r="H2194" s="193"/>
      <c r="K2194" s="193"/>
      <c r="L2194" s="193"/>
      <c r="N2194" s="193"/>
      <c r="O2194" s="193"/>
      <c r="P2194" s="193"/>
    </row>
    <row r="2195" spans="7:16" customFormat="1">
      <c r="G2195" s="211"/>
      <c r="H2195" s="193"/>
      <c r="K2195" s="193"/>
      <c r="L2195" s="193"/>
      <c r="N2195" s="193"/>
      <c r="O2195" s="193"/>
      <c r="P2195" s="193"/>
    </row>
    <row r="2196" spans="7:16" customFormat="1">
      <c r="G2196" s="211"/>
      <c r="H2196" s="193"/>
      <c r="K2196" s="193"/>
      <c r="L2196" s="193"/>
      <c r="N2196" s="193"/>
      <c r="O2196" s="193"/>
      <c r="P2196" s="193"/>
    </row>
    <row r="2197" spans="7:16" customFormat="1">
      <c r="G2197" s="211"/>
      <c r="H2197" s="193"/>
      <c r="K2197" s="193"/>
      <c r="L2197" s="193"/>
      <c r="N2197" s="193"/>
      <c r="O2197" s="193"/>
      <c r="P2197" s="193"/>
    </row>
    <row r="2198" spans="7:16" customFormat="1">
      <c r="G2198" s="211"/>
      <c r="H2198" s="193"/>
      <c r="K2198" s="193"/>
      <c r="L2198" s="193"/>
      <c r="N2198" s="193"/>
      <c r="O2198" s="193"/>
      <c r="P2198" s="193"/>
    </row>
    <row r="2199" spans="7:16" customFormat="1">
      <c r="G2199" s="211"/>
      <c r="H2199" s="193"/>
      <c r="K2199" s="193"/>
      <c r="L2199" s="193"/>
      <c r="N2199" s="193"/>
      <c r="O2199" s="193"/>
      <c r="P2199" s="193"/>
    </row>
    <row r="2200" spans="7:16" customFormat="1">
      <c r="G2200" s="211"/>
      <c r="H2200" s="193"/>
      <c r="K2200" s="193"/>
      <c r="L2200" s="193"/>
      <c r="N2200" s="193"/>
      <c r="O2200" s="193"/>
      <c r="P2200" s="193"/>
    </row>
    <row r="2201" spans="7:16" customFormat="1">
      <c r="G2201" s="211"/>
      <c r="H2201" s="193"/>
      <c r="K2201" s="193"/>
      <c r="L2201" s="193"/>
      <c r="N2201" s="193"/>
      <c r="O2201" s="193"/>
      <c r="P2201" s="193"/>
    </row>
    <row r="2202" spans="7:16" customFormat="1">
      <c r="G2202" s="211"/>
      <c r="H2202" s="193"/>
      <c r="K2202" s="193"/>
      <c r="L2202" s="193"/>
      <c r="N2202" s="193"/>
      <c r="O2202" s="193"/>
      <c r="P2202" s="193"/>
    </row>
    <row r="2203" spans="7:16" customFormat="1">
      <c r="G2203" s="211"/>
      <c r="H2203" s="193"/>
      <c r="K2203" s="193"/>
      <c r="L2203" s="193"/>
      <c r="N2203" s="193"/>
      <c r="O2203" s="193"/>
      <c r="P2203" s="193"/>
    </row>
    <row r="2204" spans="7:16" customFormat="1">
      <c r="G2204" s="211"/>
      <c r="H2204" s="193"/>
      <c r="K2204" s="193"/>
      <c r="L2204" s="193"/>
      <c r="N2204" s="193"/>
      <c r="O2204" s="193"/>
      <c r="P2204" s="193"/>
    </row>
    <row r="2205" spans="7:16" customFormat="1">
      <c r="G2205" s="211"/>
      <c r="H2205" s="193"/>
      <c r="K2205" s="193"/>
      <c r="L2205" s="193"/>
      <c r="N2205" s="193"/>
      <c r="O2205" s="193"/>
      <c r="P2205" s="193"/>
    </row>
    <row r="2206" spans="7:16" customFormat="1">
      <c r="G2206" s="211"/>
      <c r="H2206" s="193"/>
      <c r="K2206" s="193"/>
      <c r="L2206" s="193"/>
      <c r="N2206" s="193"/>
      <c r="O2206" s="193"/>
      <c r="P2206" s="193"/>
    </row>
    <row r="2207" spans="7:16" customFormat="1">
      <c r="G2207" s="211"/>
      <c r="H2207" s="193"/>
      <c r="K2207" s="193"/>
      <c r="L2207" s="193"/>
      <c r="N2207" s="193"/>
      <c r="O2207" s="193"/>
      <c r="P2207" s="193"/>
    </row>
    <row r="2208" spans="7:16" customFormat="1">
      <c r="G2208" s="211"/>
      <c r="H2208" s="193"/>
      <c r="K2208" s="193"/>
      <c r="L2208" s="193"/>
      <c r="N2208" s="193"/>
      <c r="O2208" s="193"/>
      <c r="P2208" s="193"/>
    </row>
    <row r="2209" spans="7:16" customFormat="1">
      <c r="G2209" s="211"/>
      <c r="H2209" s="193"/>
      <c r="K2209" s="193"/>
      <c r="L2209" s="193"/>
      <c r="N2209" s="193"/>
      <c r="O2209" s="193"/>
      <c r="P2209" s="193"/>
    </row>
    <row r="2210" spans="7:16" customFormat="1">
      <c r="G2210" s="211"/>
      <c r="H2210" s="193"/>
      <c r="K2210" s="193"/>
      <c r="L2210" s="193"/>
      <c r="N2210" s="193"/>
      <c r="O2210" s="193"/>
      <c r="P2210" s="193"/>
    </row>
    <row r="2211" spans="7:16" customFormat="1">
      <c r="G2211" s="211"/>
      <c r="H2211" s="193"/>
      <c r="K2211" s="193"/>
      <c r="L2211" s="193"/>
      <c r="N2211" s="193"/>
      <c r="O2211" s="193"/>
      <c r="P2211" s="193"/>
    </row>
    <row r="2212" spans="7:16" customFormat="1">
      <c r="G2212" s="211"/>
      <c r="H2212" s="193"/>
      <c r="K2212" s="193"/>
      <c r="L2212" s="193"/>
      <c r="N2212" s="193"/>
      <c r="O2212" s="193"/>
      <c r="P2212" s="193"/>
    </row>
    <row r="2213" spans="7:16" customFormat="1">
      <c r="G2213" s="211"/>
      <c r="H2213" s="193"/>
      <c r="K2213" s="193"/>
      <c r="L2213" s="193"/>
      <c r="N2213" s="193"/>
      <c r="O2213" s="193"/>
      <c r="P2213" s="193"/>
    </row>
    <row r="2214" spans="7:16" customFormat="1">
      <c r="G2214" s="211"/>
      <c r="H2214" s="193"/>
      <c r="K2214" s="193"/>
      <c r="L2214" s="193"/>
      <c r="N2214" s="193"/>
      <c r="O2214" s="193"/>
      <c r="P2214" s="193"/>
    </row>
    <row r="2215" spans="7:16" customFormat="1">
      <c r="G2215" s="211"/>
      <c r="H2215" s="193"/>
      <c r="K2215" s="193"/>
      <c r="L2215" s="193"/>
      <c r="N2215" s="193"/>
      <c r="O2215" s="193"/>
      <c r="P2215" s="193"/>
    </row>
    <row r="2216" spans="7:16" customFormat="1">
      <c r="G2216" s="211"/>
      <c r="H2216" s="193"/>
      <c r="K2216" s="193"/>
      <c r="L2216" s="193"/>
      <c r="N2216" s="193"/>
      <c r="O2216" s="193"/>
      <c r="P2216" s="193"/>
    </row>
    <row r="2217" spans="7:16" customFormat="1">
      <c r="G2217" s="211"/>
      <c r="H2217" s="193"/>
      <c r="K2217" s="193"/>
      <c r="L2217" s="193"/>
      <c r="N2217" s="193"/>
      <c r="O2217" s="193"/>
      <c r="P2217" s="193"/>
    </row>
    <row r="2218" spans="7:16" customFormat="1">
      <c r="G2218" s="211"/>
      <c r="H2218" s="193"/>
      <c r="K2218" s="193"/>
      <c r="L2218" s="193"/>
      <c r="N2218" s="193"/>
      <c r="O2218" s="193"/>
      <c r="P2218" s="193"/>
    </row>
    <row r="2219" spans="7:16" customFormat="1">
      <c r="G2219" s="211"/>
      <c r="H2219" s="193"/>
      <c r="K2219" s="193"/>
      <c r="L2219" s="193"/>
      <c r="N2219" s="193"/>
      <c r="O2219" s="193"/>
      <c r="P2219" s="193"/>
    </row>
    <row r="2220" spans="7:16" customFormat="1">
      <c r="G2220" s="211"/>
      <c r="H2220" s="193"/>
      <c r="K2220" s="193"/>
      <c r="L2220" s="193"/>
      <c r="N2220" s="193"/>
      <c r="O2220" s="193"/>
      <c r="P2220" s="193"/>
    </row>
    <row r="2221" spans="7:16" customFormat="1">
      <c r="G2221" s="211"/>
      <c r="H2221" s="193"/>
      <c r="K2221" s="193"/>
      <c r="L2221" s="193"/>
      <c r="N2221" s="193"/>
      <c r="O2221" s="193"/>
      <c r="P2221" s="193"/>
    </row>
    <row r="2222" spans="7:16" customFormat="1">
      <c r="G2222" s="211"/>
      <c r="H2222" s="193"/>
      <c r="K2222" s="193"/>
      <c r="L2222" s="193"/>
      <c r="N2222" s="193"/>
      <c r="O2222" s="193"/>
      <c r="P2222" s="193"/>
    </row>
    <row r="2223" spans="7:16" customFormat="1">
      <c r="G2223" s="211"/>
      <c r="H2223" s="193"/>
      <c r="K2223" s="193"/>
      <c r="L2223" s="193"/>
      <c r="N2223" s="193"/>
      <c r="O2223" s="193"/>
      <c r="P2223" s="193"/>
    </row>
    <row r="2224" spans="7:16" customFormat="1">
      <c r="G2224" s="211"/>
      <c r="H2224" s="193"/>
      <c r="K2224" s="193"/>
      <c r="L2224" s="193"/>
      <c r="N2224" s="193"/>
      <c r="O2224" s="193"/>
      <c r="P2224" s="193"/>
    </row>
    <row r="2225" spans="7:16" customFormat="1">
      <c r="G2225" s="211"/>
      <c r="H2225" s="193"/>
      <c r="K2225" s="193"/>
      <c r="L2225" s="193"/>
      <c r="N2225" s="193"/>
      <c r="O2225" s="193"/>
      <c r="P2225" s="193"/>
    </row>
    <row r="2226" spans="7:16" customFormat="1">
      <c r="G2226" s="211"/>
      <c r="H2226" s="193"/>
      <c r="K2226" s="193"/>
      <c r="L2226" s="193"/>
      <c r="N2226" s="193"/>
      <c r="O2226" s="193"/>
      <c r="P2226" s="193"/>
    </row>
    <row r="2227" spans="7:16" customFormat="1">
      <c r="G2227" s="211"/>
      <c r="H2227" s="193"/>
      <c r="K2227" s="193"/>
      <c r="L2227" s="193"/>
      <c r="N2227" s="193"/>
      <c r="O2227" s="193"/>
      <c r="P2227" s="193"/>
    </row>
    <row r="2228" spans="7:16" customFormat="1">
      <c r="G2228" s="211"/>
      <c r="H2228" s="193"/>
      <c r="K2228" s="193"/>
      <c r="L2228" s="193"/>
      <c r="N2228" s="193"/>
      <c r="O2228" s="193"/>
      <c r="P2228" s="193"/>
    </row>
    <row r="2229" spans="7:16" customFormat="1">
      <c r="G2229" s="211"/>
      <c r="H2229" s="193"/>
      <c r="K2229" s="193"/>
      <c r="L2229" s="193"/>
      <c r="N2229" s="193"/>
      <c r="O2229" s="193"/>
      <c r="P2229" s="193"/>
    </row>
    <row r="2230" spans="7:16" customFormat="1">
      <c r="G2230" s="211"/>
      <c r="H2230" s="193"/>
      <c r="K2230" s="193"/>
      <c r="L2230" s="193"/>
      <c r="N2230" s="193"/>
      <c r="O2230" s="193"/>
      <c r="P2230" s="193"/>
    </row>
    <row r="2231" spans="7:16" customFormat="1">
      <c r="G2231" s="211"/>
      <c r="H2231" s="193"/>
      <c r="K2231" s="193"/>
      <c r="L2231" s="193"/>
      <c r="N2231" s="193"/>
      <c r="O2231" s="193"/>
      <c r="P2231" s="193"/>
    </row>
    <row r="2232" spans="7:16" customFormat="1">
      <c r="G2232" s="211"/>
      <c r="H2232" s="193"/>
      <c r="K2232" s="193"/>
      <c r="L2232" s="193"/>
      <c r="N2232" s="193"/>
      <c r="O2232" s="193"/>
      <c r="P2232" s="193"/>
    </row>
    <row r="2233" spans="7:16" customFormat="1">
      <c r="G2233" s="211"/>
      <c r="H2233" s="193"/>
      <c r="K2233" s="193"/>
      <c r="L2233" s="193"/>
      <c r="N2233" s="193"/>
      <c r="O2233" s="193"/>
      <c r="P2233" s="193"/>
    </row>
    <row r="2234" spans="7:16" customFormat="1">
      <c r="G2234" s="211"/>
      <c r="H2234" s="193"/>
      <c r="K2234" s="193"/>
      <c r="L2234" s="193"/>
      <c r="N2234" s="193"/>
      <c r="O2234" s="193"/>
      <c r="P2234" s="193"/>
    </row>
    <row r="2235" spans="7:16" customFormat="1">
      <c r="G2235" s="211"/>
      <c r="H2235" s="193"/>
      <c r="K2235" s="193"/>
      <c r="L2235" s="193"/>
      <c r="N2235" s="193"/>
      <c r="O2235" s="193"/>
      <c r="P2235" s="193"/>
    </row>
    <row r="2236" spans="7:16" customFormat="1">
      <c r="G2236" s="211"/>
      <c r="H2236" s="193"/>
      <c r="K2236" s="193"/>
      <c r="L2236" s="193"/>
      <c r="N2236" s="193"/>
      <c r="O2236" s="193"/>
      <c r="P2236" s="193"/>
    </row>
    <row r="2237" spans="7:16" customFormat="1">
      <c r="G2237" s="211"/>
      <c r="H2237" s="193"/>
      <c r="K2237" s="193"/>
      <c r="L2237" s="193"/>
      <c r="N2237" s="193"/>
      <c r="O2237" s="193"/>
      <c r="P2237" s="193"/>
    </row>
    <row r="2238" spans="7:16" customFormat="1">
      <c r="G2238" s="211"/>
      <c r="H2238" s="193"/>
      <c r="K2238" s="193"/>
      <c r="L2238" s="193"/>
      <c r="N2238" s="193"/>
      <c r="O2238" s="193"/>
      <c r="P2238" s="193"/>
    </row>
    <row r="2239" spans="7:16" customFormat="1">
      <c r="G2239" s="211"/>
      <c r="H2239" s="193"/>
      <c r="K2239" s="193"/>
      <c r="L2239" s="193"/>
      <c r="N2239" s="193"/>
      <c r="O2239" s="193"/>
      <c r="P2239" s="193"/>
    </row>
    <row r="2240" spans="7:16" customFormat="1">
      <c r="G2240" s="211"/>
      <c r="H2240" s="193"/>
      <c r="K2240" s="193"/>
      <c r="L2240" s="193"/>
      <c r="N2240" s="193"/>
      <c r="O2240" s="193"/>
      <c r="P2240" s="193"/>
    </row>
    <row r="2241" spans="7:16" customFormat="1">
      <c r="G2241" s="211"/>
      <c r="H2241" s="193"/>
      <c r="K2241" s="193"/>
      <c r="L2241" s="193"/>
      <c r="N2241" s="193"/>
      <c r="O2241" s="193"/>
      <c r="P2241" s="193"/>
    </row>
    <row r="2242" spans="7:16" customFormat="1">
      <c r="G2242" s="211"/>
      <c r="H2242" s="193"/>
      <c r="K2242" s="193"/>
      <c r="L2242" s="193"/>
      <c r="N2242" s="193"/>
      <c r="O2242" s="193"/>
      <c r="P2242" s="193"/>
    </row>
    <row r="2243" spans="7:16" customFormat="1">
      <c r="G2243" s="211"/>
      <c r="H2243" s="193"/>
      <c r="K2243" s="193"/>
      <c r="L2243" s="193"/>
      <c r="N2243" s="193"/>
      <c r="O2243" s="193"/>
      <c r="P2243" s="193"/>
    </row>
    <row r="2244" spans="7:16" customFormat="1">
      <c r="G2244" s="211"/>
      <c r="H2244" s="193"/>
      <c r="K2244" s="193"/>
      <c r="L2244" s="193"/>
      <c r="N2244" s="193"/>
      <c r="O2244" s="193"/>
      <c r="P2244" s="193"/>
    </row>
    <row r="2245" spans="7:16" customFormat="1">
      <c r="G2245" s="211"/>
      <c r="H2245" s="193"/>
      <c r="K2245" s="193"/>
      <c r="L2245" s="193"/>
      <c r="N2245" s="193"/>
      <c r="O2245" s="193"/>
      <c r="P2245" s="193"/>
    </row>
    <row r="2246" spans="7:16" customFormat="1">
      <c r="G2246" s="211"/>
      <c r="H2246" s="193"/>
      <c r="K2246" s="193"/>
      <c r="L2246" s="193"/>
      <c r="N2246" s="193"/>
      <c r="O2246" s="193"/>
      <c r="P2246" s="193"/>
    </row>
    <row r="2247" spans="7:16" customFormat="1">
      <c r="G2247" s="211"/>
      <c r="H2247" s="193"/>
      <c r="K2247" s="193"/>
      <c r="L2247" s="193"/>
      <c r="N2247" s="193"/>
      <c r="O2247" s="193"/>
      <c r="P2247" s="193"/>
    </row>
    <row r="2248" spans="7:16" customFormat="1">
      <c r="G2248" s="211"/>
      <c r="H2248" s="193"/>
      <c r="K2248" s="193"/>
      <c r="L2248" s="193"/>
      <c r="N2248" s="193"/>
      <c r="O2248" s="193"/>
      <c r="P2248" s="193"/>
    </row>
    <row r="2249" spans="7:16" customFormat="1">
      <c r="G2249" s="211"/>
      <c r="H2249" s="193"/>
      <c r="K2249" s="193"/>
      <c r="L2249" s="193"/>
      <c r="N2249" s="193"/>
      <c r="O2249" s="193"/>
      <c r="P2249" s="193"/>
    </row>
    <row r="2250" spans="7:16" customFormat="1">
      <c r="G2250" s="211"/>
      <c r="H2250" s="193"/>
      <c r="K2250" s="193"/>
      <c r="L2250" s="193"/>
      <c r="N2250" s="193"/>
      <c r="O2250" s="193"/>
      <c r="P2250" s="193"/>
    </row>
    <row r="2251" spans="7:16" customFormat="1">
      <c r="G2251" s="211"/>
      <c r="H2251" s="193"/>
      <c r="K2251" s="193"/>
      <c r="L2251" s="193"/>
      <c r="N2251" s="193"/>
      <c r="O2251" s="193"/>
      <c r="P2251" s="193"/>
    </row>
    <row r="2252" spans="7:16" customFormat="1">
      <c r="G2252" s="211"/>
      <c r="H2252" s="193"/>
      <c r="K2252" s="193"/>
      <c r="L2252" s="193"/>
      <c r="N2252" s="193"/>
      <c r="O2252" s="193"/>
      <c r="P2252" s="193"/>
    </row>
    <row r="2253" spans="7:16" customFormat="1">
      <c r="G2253" s="211"/>
      <c r="H2253" s="193"/>
      <c r="K2253" s="193"/>
      <c r="L2253" s="193"/>
      <c r="N2253" s="193"/>
      <c r="O2253" s="193"/>
      <c r="P2253" s="193"/>
    </row>
    <row r="2254" spans="7:16" customFormat="1">
      <c r="G2254" s="211"/>
      <c r="H2254" s="193"/>
      <c r="K2254" s="193"/>
      <c r="L2254" s="193"/>
      <c r="N2254" s="193"/>
      <c r="O2254" s="193"/>
      <c r="P2254" s="193"/>
    </row>
    <row r="2255" spans="7:16" customFormat="1">
      <c r="G2255" s="211"/>
      <c r="H2255" s="193"/>
      <c r="K2255" s="193"/>
      <c r="L2255" s="193"/>
      <c r="N2255" s="193"/>
      <c r="O2255" s="193"/>
      <c r="P2255" s="193"/>
    </row>
    <row r="2256" spans="7:16" customFormat="1">
      <c r="G2256" s="211"/>
      <c r="H2256" s="193"/>
      <c r="K2256" s="193"/>
      <c r="L2256" s="193"/>
      <c r="N2256" s="193"/>
      <c r="O2256" s="193"/>
      <c r="P2256" s="193"/>
    </row>
    <row r="2257" spans="7:16" customFormat="1">
      <c r="G2257" s="211"/>
      <c r="H2257" s="193"/>
      <c r="K2257" s="193"/>
      <c r="L2257" s="193"/>
      <c r="N2257" s="193"/>
      <c r="O2257" s="193"/>
      <c r="P2257" s="193"/>
    </row>
    <row r="2258" spans="7:16" customFormat="1">
      <c r="G2258" s="211"/>
      <c r="H2258" s="193"/>
      <c r="K2258" s="193"/>
      <c r="L2258" s="193"/>
      <c r="N2258" s="193"/>
      <c r="O2258" s="193"/>
      <c r="P2258" s="193"/>
    </row>
    <row r="2259" spans="7:16" customFormat="1">
      <c r="G2259" s="211"/>
      <c r="H2259" s="193"/>
      <c r="K2259" s="193"/>
      <c r="L2259" s="193"/>
      <c r="N2259" s="193"/>
      <c r="O2259" s="193"/>
      <c r="P2259" s="193"/>
    </row>
    <row r="2260" spans="7:16" customFormat="1">
      <c r="G2260" s="211"/>
      <c r="H2260" s="193"/>
      <c r="K2260" s="193"/>
      <c r="L2260" s="193"/>
      <c r="N2260" s="193"/>
      <c r="O2260" s="193"/>
      <c r="P2260" s="193"/>
    </row>
    <row r="2261" spans="7:16" customFormat="1">
      <c r="G2261" s="211"/>
      <c r="H2261" s="193"/>
      <c r="K2261" s="193"/>
      <c r="L2261" s="193"/>
      <c r="N2261" s="193"/>
      <c r="O2261" s="193"/>
      <c r="P2261" s="193"/>
    </row>
    <row r="2262" spans="7:16" customFormat="1">
      <c r="G2262" s="211"/>
      <c r="H2262" s="193"/>
      <c r="K2262" s="193"/>
      <c r="L2262" s="193"/>
      <c r="N2262" s="193"/>
      <c r="O2262" s="193"/>
      <c r="P2262" s="193"/>
    </row>
    <row r="2263" spans="7:16" customFormat="1">
      <c r="G2263" s="211"/>
      <c r="H2263" s="193"/>
      <c r="K2263" s="193"/>
      <c r="L2263" s="193"/>
      <c r="N2263" s="193"/>
      <c r="O2263" s="193"/>
      <c r="P2263" s="193"/>
    </row>
    <row r="2264" spans="7:16" customFormat="1">
      <c r="G2264" s="211"/>
      <c r="H2264" s="193"/>
      <c r="K2264" s="193"/>
      <c r="L2264" s="193"/>
      <c r="N2264" s="193"/>
      <c r="O2264" s="193"/>
      <c r="P2264" s="193"/>
    </row>
    <row r="2265" spans="7:16" customFormat="1">
      <c r="G2265" s="211"/>
      <c r="H2265" s="193"/>
      <c r="K2265" s="193"/>
      <c r="L2265" s="193"/>
      <c r="N2265" s="193"/>
      <c r="O2265" s="193"/>
      <c r="P2265" s="193"/>
    </row>
    <row r="2266" spans="7:16" customFormat="1">
      <c r="G2266" s="211"/>
      <c r="H2266" s="193"/>
      <c r="K2266" s="193"/>
      <c r="L2266" s="193"/>
      <c r="N2266" s="193"/>
      <c r="O2266" s="193"/>
      <c r="P2266" s="193"/>
    </row>
    <row r="2267" spans="7:16" customFormat="1">
      <c r="G2267" s="211"/>
      <c r="H2267" s="193"/>
      <c r="K2267" s="193"/>
      <c r="L2267" s="193"/>
      <c r="N2267" s="193"/>
      <c r="O2267" s="193"/>
      <c r="P2267" s="193"/>
    </row>
    <row r="2268" spans="7:16" customFormat="1">
      <c r="G2268" s="211"/>
      <c r="H2268" s="193"/>
      <c r="K2268" s="193"/>
      <c r="L2268" s="193"/>
      <c r="N2268" s="193"/>
      <c r="O2268" s="193"/>
      <c r="P2268" s="193"/>
    </row>
    <row r="2269" spans="7:16" customFormat="1">
      <c r="G2269" s="211"/>
      <c r="H2269" s="193"/>
      <c r="K2269" s="193"/>
      <c r="L2269" s="193"/>
      <c r="N2269" s="193"/>
      <c r="O2269" s="193"/>
      <c r="P2269" s="193"/>
    </row>
    <row r="2270" spans="7:16" customFormat="1">
      <c r="G2270" s="211"/>
      <c r="H2270" s="193"/>
      <c r="K2270" s="193"/>
      <c r="L2270" s="193"/>
      <c r="N2270" s="193"/>
      <c r="O2270" s="193"/>
      <c r="P2270" s="193"/>
    </row>
    <row r="2271" spans="7:16" customFormat="1">
      <c r="G2271" s="211"/>
      <c r="H2271" s="193"/>
      <c r="K2271" s="193"/>
      <c r="L2271" s="193"/>
      <c r="N2271" s="193"/>
      <c r="O2271" s="193"/>
      <c r="P2271" s="193"/>
    </row>
    <row r="2272" spans="7:16" customFormat="1">
      <c r="G2272" s="211"/>
      <c r="H2272" s="193"/>
      <c r="K2272" s="193"/>
      <c r="L2272" s="193"/>
      <c r="N2272" s="193"/>
      <c r="O2272" s="193"/>
      <c r="P2272" s="193"/>
    </row>
    <row r="2273" spans="7:16" customFormat="1">
      <c r="G2273" s="211"/>
      <c r="H2273" s="193"/>
      <c r="K2273" s="193"/>
      <c r="L2273" s="193"/>
      <c r="N2273" s="193"/>
      <c r="O2273" s="193"/>
      <c r="P2273" s="193"/>
    </row>
    <row r="2274" spans="7:16" customFormat="1">
      <c r="G2274" s="211"/>
      <c r="H2274" s="193"/>
      <c r="K2274" s="193"/>
      <c r="L2274" s="193"/>
      <c r="N2274" s="193"/>
      <c r="O2274" s="193"/>
      <c r="P2274" s="193"/>
    </row>
    <row r="2275" spans="7:16" customFormat="1">
      <c r="G2275" s="211"/>
      <c r="H2275" s="193"/>
      <c r="K2275" s="193"/>
      <c r="L2275" s="193"/>
      <c r="N2275" s="193"/>
      <c r="O2275" s="193"/>
      <c r="P2275" s="193"/>
    </row>
    <row r="2276" spans="7:16" customFormat="1">
      <c r="G2276" s="211"/>
      <c r="H2276" s="193"/>
      <c r="K2276" s="193"/>
      <c r="L2276" s="193"/>
      <c r="N2276" s="193"/>
      <c r="O2276" s="193"/>
      <c r="P2276" s="193"/>
    </row>
    <row r="2277" spans="7:16" customFormat="1">
      <c r="G2277" s="211"/>
      <c r="H2277" s="193"/>
      <c r="K2277" s="193"/>
      <c r="L2277" s="193"/>
      <c r="N2277" s="193"/>
      <c r="O2277" s="193"/>
      <c r="P2277" s="193"/>
    </row>
    <row r="2278" spans="7:16" customFormat="1">
      <c r="G2278" s="211"/>
      <c r="H2278" s="193"/>
      <c r="K2278" s="193"/>
      <c r="L2278" s="193"/>
      <c r="N2278" s="193"/>
      <c r="O2278" s="193"/>
      <c r="P2278" s="193"/>
    </row>
    <row r="2279" spans="7:16" customFormat="1">
      <c r="G2279" s="211"/>
      <c r="H2279" s="193"/>
      <c r="K2279" s="193"/>
      <c r="L2279" s="193"/>
      <c r="N2279" s="193"/>
      <c r="O2279" s="193"/>
      <c r="P2279" s="193"/>
    </row>
    <row r="2280" spans="7:16" customFormat="1">
      <c r="G2280" s="211"/>
      <c r="H2280" s="193"/>
      <c r="K2280" s="193"/>
      <c r="L2280" s="193"/>
      <c r="N2280" s="193"/>
      <c r="O2280" s="193"/>
      <c r="P2280" s="193"/>
    </row>
    <row r="2281" spans="7:16" customFormat="1">
      <c r="G2281" s="211"/>
      <c r="H2281" s="193"/>
      <c r="K2281" s="193"/>
      <c r="L2281" s="193"/>
      <c r="N2281" s="193"/>
      <c r="O2281" s="193"/>
      <c r="P2281" s="193"/>
    </row>
    <row r="2282" spans="7:16" customFormat="1">
      <c r="G2282" s="211"/>
      <c r="H2282" s="193"/>
      <c r="K2282" s="193"/>
      <c r="L2282" s="193"/>
      <c r="N2282" s="193"/>
      <c r="O2282" s="193"/>
      <c r="P2282" s="193"/>
    </row>
    <row r="2283" spans="7:16" customFormat="1">
      <c r="G2283" s="211"/>
      <c r="H2283" s="193"/>
      <c r="K2283" s="193"/>
      <c r="L2283" s="193"/>
      <c r="N2283" s="193"/>
      <c r="O2283" s="193"/>
      <c r="P2283" s="193"/>
    </row>
    <row r="2284" spans="7:16" customFormat="1">
      <c r="G2284" s="211"/>
      <c r="H2284" s="193"/>
      <c r="K2284" s="193"/>
      <c r="L2284" s="193"/>
      <c r="N2284" s="193"/>
      <c r="O2284" s="193"/>
      <c r="P2284" s="193"/>
    </row>
    <row r="2285" spans="7:16" customFormat="1">
      <c r="G2285" s="211"/>
      <c r="H2285" s="193"/>
      <c r="K2285" s="193"/>
      <c r="L2285" s="193"/>
      <c r="N2285" s="193"/>
      <c r="O2285" s="193"/>
      <c r="P2285" s="193"/>
    </row>
    <row r="2286" spans="7:16" customFormat="1">
      <c r="G2286" s="211"/>
      <c r="H2286" s="193"/>
      <c r="K2286" s="193"/>
      <c r="L2286" s="193"/>
      <c r="N2286" s="193"/>
      <c r="O2286" s="193"/>
      <c r="P2286" s="193"/>
    </row>
    <row r="2287" spans="7:16" customFormat="1">
      <c r="G2287" s="211"/>
      <c r="H2287" s="193"/>
      <c r="K2287" s="193"/>
      <c r="L2287" s="193"/>
      <c r="N2287" s="193"/>
      <c r="O2287" s="193"/>
      <c r="P2287" s="193"/>
    </row>
    <row r="2288" spans="7:16" customFormat="1">
      <c r="G2288" s="211"/>
      <c r="H2288" s="193"/>
      <c r="K2288" s="193"/>
      <c r="L2288" s="193"/>
      <c r="N2288" s="193"/>
      <c r="O2288" s="193"/>
      <c r="P2288" s="193"/>
    </row>
    <row r="2289" spans="7:16" customFormat="1">
      <c r="G2289" s="211"/>
      <c r="H2289" s="193"/>
      <c r="K2289" s="193"/>
      <c r="L2289" s="193"/>
      <c r="N2289" s="193"/>
      <c r="O2289" s="193"/>
      <c r="P2289" s="193"/>
    </row>
    <row r="2290" spans="7:16" customFormat="1">
      <c r="G2290" s="211"/>
      <c r="H2290" s="193"/>
      <c r="K2290" s="193"/>
      <c r="L2290" s="193"/>
      <c r="N2290" s="193"/>
      <c r="O2290" s="193"/>
      <c r="P2290" s="193"/>
    </row>
    <row r="2291" spans="7:16" customFormat="1">
      <c r="G2291" s="211"/>
      <c r="H2291" s="193"/>
      <c r="K2291" s="193"/>
      <c r="L2291" s="193"/>
      <c r="N2291" s="193"/>
      <c r="O2291" s="193"/>
      <c r="P2291" s="193"/>
    </row>
    <row r="2292" spans="7:16" customFormat="1">
      <c r="G2292" s="211"/>
      <c r="H2292" s="193"/>
      <c r="K2292" s="193"/>
      <c r="L2292" s="193"/>
      <c r="N2292" s="193"/>
      <c r="O2292" s="193"/>
      <c r="P2292" s="193"/>
    </row>
    <row r="2293" spans="7:16" customFormat="1">
      <c r="G2293" s="211"/>
      <c r="H2293" s="193"/>
      <c r="K2293" s="193"/>
      <c r="L2293" s="193"/>
      <c r="N2293" s="193"/>
      <c r="O2293" s="193"/>
      <c r="P2293" s="193"/>
    </row>
    <row r="2294" spans="7:16" customFormat="1">
      <c r="G2294" s="211"/>
      <c r="H2294" s="193"/>
      <c r="K2294" s="193"/>
      <c r="L2294" s="193"/>
      <c r="N2294" s="193"/>
      <c r="O2294" s="193"/>
      <c r="P2294" s="193"/>
    </row>
    <row r="2295" spans="7:16" customFormat="1">
      <c r="G2295" s="211"/>
      <c r="H2295" s="193"/>
      <c r="K2295" s="193"/>
      <c r="L2295" s="193"/>
      <c r="N2295" s="193"/>
      <c r="O2295" s="193"/>
      <c r="P2295" s="193"/>
    </row>
    <row r="2296" spans="7:16" customFormat="1">
      <c r="G2296" s="211"/>
      <c r="H2296" s="193"/>
      <c r="K2296" s="193"/>
      <c r="L2296" s="193"/>
      <c r="N2296" s="193"/>
      <c r="O2296" s="193"/>
      <c r="P2296" s="193"/>
    </row>
    <row r="2297" spans="7:16" customFormat="1">
      <c r="G2297" s="211"/>
      <c r="H2297" s="193"/>
      <c r="K2297" s="193"/>
      <c r="L2297" s="193"/>
      <c r="N2297" s="193"/>
      <c r="O2297" s="193"/>
      <c r="P2297" s="193"/>
    </row>
    <row r="2298" spans="7:16" customFormat="1">
      <c r="G2298" s="211"/>
      <c r="H2298" s="193"/>
      <c r="K2298" s="193"/>
      <c r="L2298" s="193"/>
      <c r="N2298" s="193"/>
      <c r="O2298" s="193"/>
      <c r="P2298" s="193"/>
    </row>
    <row r="2299" spans="7:16" customFormat="1">
      <c r="G2299" s="211"/>
      <c r="H2299" s="193"/>
      <c r="K2299" s="193"/>
      <c r="L2299" s="193"/>
      <c r="N2299" s="193"/>
      <c r="O2299" s="193"/>
      <c r="P2299" s="193"/>
    </row>
    <row r="2300" spans="7:16" customFormat="1">
      <c r="G2300" s="211"/>
      <c r="H2300" s="193"/>
      <c r="K2300" s="193"/>
      <c r="L2300" s="193"/>
      <c r="N2300" s="193"/>
      <c r="O2300" s="193"/>
      <c r="P2300" s="193"/>
    </row>
    <row r="2301" spans="7:16" customFormat="1">
      <c r="G2301" s="211"/>
      <c r="H2301" s="193"/>
      <c r="K2301" s="193"/>
      <c r="L2301" s="193"/>
      <c r="N2301" s="193"/>
      <c r="O2301" s="193"/>
      <c r="P2301" s="193"/>
    </row>
    <row r="2302" spans="7:16" customFormat="1">
      <c r="G2302" s="211"/>
      <c r="H2302" s="193"/>
      <c r="K2302" s="193"/>
      <c r="L2302" s="193"/>
      <c r="N2302" s="193"/>
      <c r="O2302" s="193"/>
      <c r="P2302" s="193"/>
    </row>
    <row r="2303" spans="7:16" customFormat="1">
      <c r="G2303" s="211"/>
      <c r="H2303" s="193"/>
      <c r="K2303" s="193"/>
      <c r="L2303" s="193"/>
      <c r="N2303" s="193"/>
      <c r="O2303" s="193"/>
      <c r="P2303" s="193"/>
    </row>
    <row r="2304" spans="7:16" customFormat="1">
      <c r="G2304" s="211"/>
      <c r="H2304" s="193"/>
      <c r="K2304" s="193"/>
      <c r="L2304" s="193"/>
      <c r="N2304" s="193"/>
      <c r="O2304" s="193"/>
      <c r="P2304" s="193"/>
    </row>
    <row r="2305" spans="7:16" customFormat="1">
      <c r="G2305" s="211"/>
      <c r="H2305" s="193"/>
      <c r="K2305" s="193"/>
      <c r="L2305" s="193"/>
      <c r="N2305" s="193"/>
      <c r="O2305" s="193"/>
      <c r="P2305" s="193"/>
    </row>
    <row r="2306" spans="7:16" customFormat="1">
      <c r="G2306" s="211"/>
      <c r="H2306" s="193"/>
      <c r="K2306" s="193"/>
      <c r="L2306" s="193"/>
      <c r="N2306" s="193"/>
      <c r="O2306" s="193"/>
      <c r="P2306" s="193"/>
    </row>
    <row r="2307" spans="7:16" customFormat="1">
      <c r="G2307" s="211"/>
      <c r="H2307" s="193"/>
      <c r="K2307" s="193"/>
      <c r="L2307" s="193"/>
      <c r="N2307" s="193"/>
      <c r="O2307" s="193"/>
      <c r="P2307" s="193"/>
    </row>
    <row r="2308" spans="7:16" customFormat="1">
      <c r="G2308" s="211"/>
      <c r="H2308" s="193"/>
      <c r="K2308" s="193"/>
      <c r="L2308" s="193"/>
      <c r="N2308" s="193"/>
      <c r="O2308" s="193"/>
      <c r="P2308" s="193"/>
    </row>
    <row r="2309" spans="7:16" customFormat="1">
      <c r="G2309" s="211"/>
      <c r="H2309" s="193"/>
      <c r="K2309" s="193"/>
      <c r="L2309" s="193"/>
      <c r="N2309" s="193"/>
      <c r="O2309" s="193"/>
      <c r="P2309" s="193"/>
    </row>
    <row r="2310" spans="7:16" customFormat="1">
      <c r="G2310" s="211"/>
      <c r="H2310" s="193"/>
      <c r="K2310" s="193"/>
      <c r="L2310" s="193"/>
      <c r="N2310" s="193"/>
      <c r="O2310" s="193"/>
      <c r="P2310" s="193"/>
    </row>
    <row r="2311" spans="7:16" customFormat="1">
      <c r="G2311" s="211"/>
      <c r="H2311" s="193"/>
      <c r="K2311" s="193"/>
      <c r="L2311" s="193"/>
      <c r="N2311" s="193"/>
      <c r="O2311" s="193"/>
      <c r="P2311" s="193"/>
    </row>
    <row r="2312" spans="7:16" customFormat="1">
      <c r="G2312" s="211"/>
      <c r="H2312" s="193"/>
      <c r="K2312" s="193"/>
      <c r="L2312" s="193"/>
      <c r="N2312" s="193"/>
      <c r="O2312" s="193"/>
      <c r="P2312" s="193"/>
    </row>
    <row r="2313" spans="7:16" customFormat="1">
      <c r="G2313" s="211"/>
      <c r="H2313" s="193"/>
      <c r="K2313" s="193"/>
      <c r="L2313" s="193"/>
      <c r="N2313" s="193"/>
      <c r="O2313" s="193"/>
      <c r="P2313" s="193"/>
    </row>
    <row r="2314" spans="7:16" customFormat="1">
      <c r="G2314" s="211"/>
      <c r="H2314" s="193"/>
      <c r="K2314" s="193"/>
      <c r="L2314" s="193"/>
      <c r="N2314" s="193"/>
      <c r="O2314" s="193"/>
      <c r="P2314" s="193"/>
    </row>
    <row r="2315" spans="7:16" customFormat="1">
      <c r="G2315" s="211"/>
      <c r="H2315" s="193"/>
      <c r="K2315" s="193"/>
      <c r="L2315" s="193"/>
      <c r="N2315" s="193"/>
      <c r="O2315" s="193"/>
      <c r="P2315" s="193"/>
    </row>
    <row r="2316" spans="7:16" customFormat="1">
      <c r="G2316" s="211"/>
      <c r="H2316" s="193"/>
      <c r="K2316" s="193"/>
      <c r="L2316" s="193"/>
      <c r="N2316" s="193"/>
      <c r="O2316" s="193"/>
      <c r="P2316" s="193"/>
    </row>
    <row r="2317" spans="7:16" customFormat="1">
      <c r="G2317" s="211"/>
      <c r="H2317" s="193"/>
      <c r="K2317" s="193"/>
      <c r="L2317" s="193"/>
      <c r="N2317" s="193"/>
      <c r="O2317" s="193"/>
      <c r="P2317" s="193"/>
    </row>
    <row r="2318" spans="7:16" customFormat="1">
      <c r="G2318" s="211"/>
      <c r="H2318" s="193"/>
      <c r="K2318" s="193"/>
      <c r="L2318" s="193"/>
      <c r="N2318" s="193"/>
      <c r="O2318" s="193"/>
      <c r="P2318" s="193"/>
    </row>
    <row r="2319" spans="7:16" customFormat="1">
      <c r="G2319" s="211"/>
      <c r="H2319" s="193"/>
      <c r="K2319" s="193"/>
      <c r="L2319" s="193"/>
      <c r="N2319" s="193"/>
      <c r="O2319" s="193"/>
      <c r="P2319" s="193"/>
    </row>
    <row r="2320" spans="7:16" customFormat="1">
      <c r="G2320" s="211"/>
      <c r="H2320" s="193"/>
      <c r="K2320" s="193"/>
      <c r="L2320" s="193"/>
      <c r="N2320" s="193"/>
      <c r="O2320" s="193"/>
      <c r="P2320" s="193"/>
    </row>
    <row r="2321" spans="7:16" customFormat="1">
      <c r="G2321" s="211"/>
      <c r="H2321" s="193"/>
      <c r="K2321" s="193"/>
      <c r="L2321" s="193"/>
      <c r="N2321" s="193"/>
      <c r="O2321" s="193"/>
      <c r="P2321" s="193"/>
    </row>
    <row r="2322" spans="7:16" customFormat="1">
      <c r="G2322" s="211"/>
      <c r="H2322" s="193"/>
      <c r="K2322" s="193"/>
      <c r="L2322" s="193"/>
      <c r="N2322" s="193"/>
      <c r="O2322" s="193"/>
      <c r="P2322" s="193"/>
    </row>
    <row r="2323" spans="7:16" customFormat="1">
      <c r="G2323" s="211"/>
      <c r="H2323" s="193"/>
      <c r="K2323" s="193"/>
      <c r="L2323" s="193"/>
      <c r="N2323" s="193"/>
      <c r="O2323" s="193"/>
      <c r="P2323" s="193"/>
    </row>
    <row r="2324" spans="7:16" customFormat="1">
      <c r="G2324" s="211"/>
      <c r="H2324" s="193"/>
      <c r="K2324" s="193"/>
      <c r="L2324" s="193"/>
      <c r="N2324" s="193"/>
      <c r="O2324" s="193"/>
      <c r="P2324" s="193"/>
    </row>
    <row r="2325" spans="7:16" customFormat="1">
      <c r="G2325" s="211"/>
      <c r="H2325" s="193"/>
      <c r="K2325" s="193"/>
      <c r="L2325" s="193"/>
      <c r="N2325" s="193"/>
      <c r="O2325" s="193"/>
      <c r="P2325" s="193"/>
    </row>
    <row r="2326" spans="7:16" customFormat="1">
      <c r="G2326" s="211"/>
      <c r="H2326" s="193"/>
      <c r="K2326" s="193"/>
      <c r="L2326" s="193"/>
      <c r="N2326" s="193"/>
      <c r="O2326" s="193"/>
      <c r="P2326" s="193"/>
    </row>
    <row r="2327" spans="7:16" customFormat="1">
      <c r="G2327" s="211"/>
      <c r="H2327" s="193"/>
      <c r="K2327" s="193"/>
      <c r="L2327" s="193"/>
      <c r="N2327" s="193"/>
      <c r="O2327" s="193"/>
      <c r="P2327" s="193"/>
    </row>
    <row r="2328" spans="7:16" customFormat="1">
      <c r="G2328" s="211"/>
      <c r="H2328" s="193"/>
      <c r="K2328" s="193"/>
      <c r="L2328" s="193"/>
      <c r="N2328" s="193"/>
      <c r="O2328" s="193"/>
      <c r="P2328" s="193"/>
    </row>
    <row r="2329" spans="7:16" customFormat="1">
      <c r="G2329" s="211"/>
      <c r="H2329" s="193"/>
      <c r="K2329" s="193"/>
      <c r="L2329" s="193"/>
      <c r="N2329" s="193"/>
      <c r="O2329" s="193"/>
      <c r="P2329" s="193"/>
    </row>
    <row r="2330" spans="7:16" customFormat="1">
      <c r="G2330" s="211"/>
      <c r="H2330" s="193"/>
      <c r="K2330" s="193"/>
      <c r="L2330" s="193"/>
      <c r="N2330" s="193"/>
      <c r="O2330" s="193"/>
      <c r="P2330" s="193"/>
    </row>
    <row r="2331" spans="7:16" customFormat="1">
      <c r="G2331" s="211"/>
      <c r="H2331" s="193"/>
      <c r="K2331" s="193"/>
      <c r="L2331" s="193"/>
      <c r="N2331" s="193"/>
      <c r="O2331" s="193"/>
      <c r="P2331" s="193"/>
    </row>
    <row r="2332" spans="7:16" customFormat="1">
      <c r="G2332" s="211"/>
      <c r="H2332" s="193"/>
      <c r="K2332" s="193"/>
      <c r="L2332" s="193"/>
      <c r="N2332" s="193"/>
      <c r="O2332" s="193"/>
      <c r="P2332" s="193"/>
    </row>
    <row r="2333" spans="7:16" customFormat="1">
      <c r="G2333" s="211"/>
      <c r="H2333" s="193"/>
      <c r="K2333" s="193"/>
      <c r="L2333" s="193"/>
      <c r="N2333" s="193"/>
      <c r="O2333" s="193"/>
      <c r="P2333" s="193"/>
    </row>
    <row r="2334" spans="7:16" customFormat="1">
      <c r="G2334" s="211"/>
      <c r="H2334" s="193"/>
      <c r="K2334" s="193"/>
      <c r="L2334" s="193"/>
      <c r="N2334" s="193"/>
      <c r="O2334" s="193"/>
      <c r="P2334" s="193"/>
    </row>
    <row r="2335" spans="7:16" customFormat="1">
      <c r="G2335" s="211"/>
      <c r="H2335" s="193"/>
      <c r="K2335" s="193"/>
      <c r="L2335" s="193"/>
      <c r="N2335" s="193"/>
      <c r="O2335" s="193"/>
      <c r="P2335" s="193"/>
    </row>
    <row r="2336" spans="7:16" customFormat="1">
      <c r="G2336" s="211"/>
      <c r="H2336" s="193"/>
      <c r="K2336" s="193"/>
      <c r="L2336" s="193"/>
      <c r="N2336" s="193"/>
      <c r="O2336" s="193"/>
      <c r="P2336" s="193"/>
    </row>
    <row r="2337" spans="7:16" customFormat="1">
      <c r="G2337" s="211"/>
      <c r="H2337" s="193"/>
      <c r="K2337" s="193"/>
      <c r="L2337" s="193"/>
      <c r="N2337" s="193"/>
      <c r="O2337" s="193"/>
      <c r="P2337" s="193"/>
    </row>
    <row r="2338" spans="7:16" customFormat="1">
      <c r="G2338" s="211"/>
      <c r="H2338" s="193"/>
      <c r="K2338" s="193"/>
      <c r="L2338" s="193"/>
      <c r="N2338" s="193"/>
      <c r="O2338" s="193"/>
      <c r="P2338" s="193"/>
    </row>
    <row r="2339" spans="7:16" customFormat="1">
      <c r="G2339" s="211"/>
      <c r="H2339" s="193"/>
      <c r="K2339" s="193"/>
      <c r="L2339" s="193"/>
      <c r="N2339" s="193"/>
      <c r="O2339" s="193"/>
      <c r="P2339" s="193"/>
    </row>
    <row r="2340" spans="7:16" customFormat="1">
      <c r="G2340" s="211"/>
      <c r="H2340" s="193"/>
      <c r="K2340" s="193"/>
      <c r="L2340" s="193"/>
      <c r="N2340" s="193"/>
      <c r="O2340" s="193"/>
      <c r="P2340" s="193"/>
    </row>
    <row r="2341" spans="7:16" customFormat="1">
      <c r="G2341" s="211"/>
      <c r="H2341" s="193"/>
      <c r="K2341" s="193"/>
      <c r="L2341" s="193"/>
      <c r="N2341" s="193"/>
      <c r="O2341" s="193"/>
      <c r="P2341" s="193"/>
    </row>
    <row r="2342" spans="7:16" customFormat="1">
      <c r="G2342" s="211"/>
      <c r="H2342" s="193"/>
      <c r="K2342" s="193"/>
      <c r="L2342" s="193"/>
      <c r="N2342" s="193"/>
      <c r="O2342" s="193"/>
      <c r="P2342" s="193"/>
    </row>
    <row r="2343" spans="7:16" customFormat="1">
      <c r="G2343" s="211"/>
      <c r="H2343" s="193"/>
      <c r="K2343" s="193"/>
      <c r="L2343" s="193"/>
      <c r="N2343" s="193"/>
      <c r="O2343" s="193"/>
      <c r="P2343" s="193"/>
    </row>
    <row r="2344" spans="7:16" customFormat="1">
      <c r="G2344" s="211"/>
      <c r="H2344" s="193"/>
      <c r="K2344" s="193"/>
      <c r="L2344" s="193"/>
      <c r="N2344" s="193"/>
      <c r="O2344" s="193"/>
      <c r="P2344" s="193"/>
    </row>
    <row r="2345" spans="7:16" customFormat="1">
      <c r="G2345" s="211"/>
      <c r="H2345" s="193"/>
      <c r="K2345" s="193"/>
      <c r="L2345" s="193"/>
      <c r="N2345" s="193"/>
      <c r="O2345" s="193"/>
      <c r="P2345" s="193"/>
    </row>
    <row r="2346" spans="7:16" customFormat="1">
      <c r="G2346" s="211"/>
      <c r="H2346" s="193"/>
      <c r="K2346" s="193"/>
      <c r="L2346" s="193"/>
      <c r="N2346" s="193"/>
      <c r="O2346" s="193"/>
      <c r="P2346" s="193"/>
    </row>
    <row r="2347" spans="7:16" customFormat="1">
      <c r="G2347" s="211"/>
      <c r="H2347" s="193"/>
      <c r="K2347" s="193"/>
      <c r="L2347" s="193"/>
      <c r="N2347" s="193"/>
      <c r="O2347" s="193"/>
      <c r="P2347" s="193"/>
    </row>
    <row r="2348" spans="7:16" customFormat="1">
      <c r="G2348" s="211"/>
      <c r="H2348" s="193"/>
      <c r="K2348" s="193"/>
      <c r="L2348" s="193"/>
      <c r="N2348" s="193"/>
      <c r="O2348" s="193"/>
      <c r="P2348" s="193"/>
    </row>
    <row r="2349" spans="7:16" customFormat="1">
      <c r="G2349" s="211"/>
      <c r="H2349" s="193"/>
      <c r="K2349" s="193"/>
      <c r="L2349" s="193"/>
      <c r="N2349" s="193"/>
      <c r="O2349" s="193"/>
      <c r="P2349" s="193"/>
    </row>
    <row r="2350" spans="7:16" customFormat="1">
      <c r="G2350" s="211"/>
      <c r="H2350" s="193"/>
      <c r="K2350" s="193"/>
      <c r="L2350" s="193"/>
      <c r="N2350" s="193"/>
      <c r="O2350" s="193"/>
      <c r="P2350" s="193"/>
    </row>
    <row r="2351" spans="7:16" customFormat="1">
      <c r="G2351" s="211"/>
      <c r="H2351" s="193"/>
      <c r="K2351" s="193"/>
      <c r="L2351" s="193"/>
      <c r="N2351" s="193"/>
      <c r="O2351" s="193"/>
      <c r="P2351" s="193"/>
    </row>
    <row r="2352" spans="7:16" customFormat="1">
      <c r="G2352" s="211"/>
      <c r="H2352" s="193"/>
      <c r="K2352" s="193"/>
      <c r="L2352" s="193"/>
      <c r="N2352" s="193"/>
      <c r="O2352" s="193"/>
      <c r="P2352" s="193"/>
    </row>
    <row r="2353" spans="7:16" customFormat="1">
      <c r="G2353" s="211"/>
      <c r="H2353" s="193"/>
      <c r="K2353" s="193"/>
      <c r="L2353" s="193"/>
      <c r="N2353" s="193"/>
      <c r="O2353" s="193"/>
      <c r="P2353" s="193"/>
    </row>
    <row r="2354" spans="7:16" customFormat="1">
      <c r="G2354" s="211"/>
      <c r="H2354" s="193"/>
      <c r="K2354" s="193"/>
      <c r="L2354" s="193"/>
      <c r="N2354" s="193"/>
      <c r="O2354" s="193"/>
      <c r="P2354" s="193"/>
    </row>
    <row r="2355" spans="7:16" customFormat="1">
      <c r="G2355" s="211"/>
      <c r="H2355" s="193"/>
      <c r="K2355" s="193"/>
      <c r="L2355" s="193"/>
      <c r="N2355" s="193"/>
      <c r="O2355" s="193"/>
      <c r="P2355" s="193"/>
    </row>
    <row r="2356" spans="7:16" customFormat="1">
      <c r="G2356" s="211"/>
      <c r="H2356" s="193"/>
      <c r="K2356" s="193"/>
      <c r="L2356" s="193"/>
      <c r="N2356" s="193"/>
      <c r="O2356" s="193"/>
      <c r="P2356" s="193"/>
    </row>
    <row r="2357" spans="7:16" customFormat="1">
      <c r="G2357" s="211"/>
      <c r="H2357" s="193"/>
      <c r="K2357" s="193"/>
      <c r="L2357" s="193"/>
      <c r="N2357" s="193"/>
      <c r="O2357" s="193"/>
      <c r="P2357" s="193"/>
    </row>
    <row r="2358" spans="7:16" customFormat="1">
      <c r="G2358" s="211"/>
      <c r="H2358" s="193"/>
      <c r="K2358" s="193"/>
      <c r="L2358" s="193"/>
      <c r="N2358" s="193"/>
      <c r="O2358" s="193"/>
      <c r="P2358" s="193"/>
    </row>
    <row r="2359" spans="7:16" customFormat="1">
      <c r="G2359" s="211"/>
      <c r="H2359" s="193"/>
      <c r="K2359" s="193"/>
      <c r="L2359" s="193"/>
      <c r="N2359" s="193"/>
      <c r="O2359" s="193"/>
      <c r="P2359" s="193"/>
    </row>
    <row r="2360" spans="7:16" customFormat="1">
      <c r="G2360" s="211"/>
      <c r="H2360" s="193"/>
      <c r="K2360" s="193"/>
      <c r="L2360" s="193"/>
      <c r="N2360" s="193"/>
      <c r="O2360" s="193"/>
      <c r="P2360" s="193"/>
    </row>
    <row r="2361" spans="7:16" customFormat="1">
      <c r="G2361" s="211"/>
      <c r="H2361" s="193"/>
      <c r="K2361" s="193"/>
      <c r="L2361" s="193"/>
      <c r="N2361" s="193"/>
      <c r="O2361" s="193"/>
      <c r="P2361" s="193"/>
    </row>
    <row r="2362" spans="7:16" customFormat="1">
      <c r="G2362" s="211"/>
      <c r="H2362" s="193"/>
      <c r="K2362" s="193"/>
      <c r="L2362" s="193"/>
      <c r="N2362" s="193"/>
      <c r="O2362" s="193"/>
      <c r="P2362" s="193"/>
    </row>
    <row r="2363" spans="7:16" customFormat="1">
      <c r="G2363" s="211"/>
      <c r="H2363" s="193"/>
      <c r="K2363" s="193"/>
      <c r="L2363" s="193"/>
      <c r="N2363" s="193"/>
      <c r="O2363" s="193"/>
      <c r="P2363" s="193"/>
    </row>
    <row r="2364" spans="7:16" customFormat="1">
      <c r="G2364" s="211"/>
      <c r="H2364" s="193"/>
      <c r="K2364" s="193"/>
      <c r="L2364" s="193"/>
      <c r="N2364" s="193"/>
      <c r="O2364" s="193"/>
      <c r="P2364" s="193"/>
    </row>
    <row r="2365" spans="7:16" customFormat="1">
      <c r="G2365" s="211"/>
      <c r="H2365" s="193"/>
      <c r="K2365" s="193"/>
      <c r="L2365" s="193"/>
      <c r="N2365" s="193"/>
      <c r="O2365" s="193"/>
      <c r="P2365" s="193"/>
    </row>
    <row r="2366" spans="7:16" customFormat="1">
      <c r="G2366" s="211"/>
      <c r="H2366" s="193"/>
      <c r="K2366" s="193"/>
      <c r="L2366" s="193"/>
      <c r="N2366" s="193"/>
      <c r="O2366" s="193"/>
      <c r="P2366" s="193"/>
    </row>
    <row r="2367" spans="7:16" customFormat="1">
      <c r="G2367" s="211"/>
      <c r="H2367" s="193"/>
      <c r="K2367" s="193"/>
      <c r="L2367" s="193"/>
      <c r="N2367" s="193"/>
      <c r="O2367" s="193"/>
      <c r="P2367" s="193"/>
    </row>
    <row r="2368" spans="7:16" customFormat="1">
      <c r="G2368" s="211"/>
      <c r="H2368" s="193"/>
      <c r="K2368" s="193"/>
      <c r="L2368" s="193"/>
      <c r="N2368" s="193"/>
      <c r="O2368" s="193"/>
      <c r="P2368" s="193"/>
    </row>
    <row r="2369" spans="7:16" customFormat="1">
      <c r="G2369" s="211"/>
      <c r="H2369" s="193"/>
      <c r="K2369" s="193"/>
      <c r="L2369" s="193"/>
      <c r="N2369" s="193"/>
      <c r="O2369" s="193"/>
      <c r="P2369" s="193"/>
    </row>
    <row r="2370" spans="7:16" customFormat="1">
      <c r="G2370" s="211"/>
      <c r="H2370" s="193"/>
      <c r="K2370" s="193"/>
      <c r="L2370" s="193"/>
      <c r="N2370" s="193"/>
      <c r="O2370" s="193"/>
      <c r="P2370" s="193"/>
    </row>
    <row r="2371" spans="7:16" customFormat="1">
      <c r="G2371" s="211"/>
      <c r="H2371" s="193"/>
      <c r="K2371" s="193"/>
      <c r="L2371" s="193"/>
      <c r="N2371" s="193"/>
      <c r="O2371" s="193"/>
      <c r="P2371" s="193"/>
    </row>
    <row r="2372" spans="7:16" customFormat="1">
      <c r="G2372" s="211"/>
      <c r="H2372" s="193"/>
      <c r="K2372" s="193"/>
      <c r="L2372" s="193"/>
      <c r="N2372" s="193"/>
      <c r="O2372" s="193"/>
      <c r="P2372" s="193"/>
    </row>
    <row r="2373" spans="7:16" customFormat="1">
      <c r="G2373" s="211"/>
      <c r="H2373" s="193"/>
      <c r="K2373" s="193"/>
      <c r="L2373" s="193"/>
      <c r="N2373" s="193"/>
      <c r="O2373" s="193"/>
      <c r="P2373" s="193"/>
    </row>
    <row r="2374" spans="7:16" customFormat="1">
      <c r="G2374" s="211"/>
      <c r="H2374" s="193"/>
      <c r="K2374" s="193"/>
      <c r="L2374" s="193"/>
      <c r="N2374" s="193"/>
      <c r="O2374" s="193"/>
      <c r="P2374" s="193"/>
    </row>
    <row r="2375" spans="7:16" customFormat="1">
      <c r="G2375" s="211"/>
      <c r="H2375" s="193"/>
      <c r="K2375" s="193"/>
      <c r="L2375" s="193"/>
      <c r="N2375" s="193"/>
      <c r="O2375" s="193"/>
      <c r="P2375" s="193"/>
    </row>
    <row r="2376" spans="7:16" customFormat="1">
      <c r="G2376" s="211"/>
      <c r="H2376" s="193"/>
      <c r="K2376" s="193"/>
      <c r="L2376" s="193"/>
      <c r="N2376" s="193"/>
      <c r="O2376" s="193"/>
      <c r="P2376" s="193"/>
    </row>
    <row r="2377" spans="7:16" customFormat="1">
      <c r="G2377" s="211"/>
      <c r="H2377" s="193"/>
      <c r="K2377" s="193"/>
      <c r="L2377" s="193"/>
      <c r="N2377" s="193"/>
      <c r="O2377" s="193"/>
      <c r="P2377" s="193"/>
    </row>
    <row r="2378" spans="7:16" customFormat="1">
      <c r="G2378" s="211"/>
      <c r="H2378" s="193"/>
      <c r="K2378" s="193"/>
      <c r="L2378" s="193"/>
      <c r="N2378" s="193"/>
      <c r="O2378" s="193"/>
      <c r="P2378" s="193"/>
    </row>
    <row r="2379" spans="7:16" customFormat="1">
      <c r="G2379" s="211"/>
      <c r="H2379" s="193"/>
      <c r="K2379" s="193"/>
      <c r="L2379" s="193"/>
      <c r="N2379" s="193"/>
      <c r="O2379" s="193"/>
      <c r="P2379" s="193"/>
    </row>
    <row r="2380" spans="7:16" customFormat="1">
      <c r="G2380" s="211"/>
      <c r="H2380" s="193"/>
      <c r="K2380" s="193"/>
      <c r="L2380" s="193"/>
      <c r="N2380" s="193"/>
      <c r="O2380" s="193"/>
      <c r="P2380" s="193"/>
    </row>
    <row r="2381" spans="7:16" customFormat="1">
      <c r="G2381" s="211"/>
      <c r="H2381" s="193"/>
      <c r="K2381" s="193"/>
      <c r="L2381" s="193"/>
      <c r="N2381" s="193"/>
      <c r="O2381" s="193"/>
      <c r="P2381" s="193"/>
    </row>
    <row r="2382" spans="7:16" customFormat="1">
      <c r="G2382" s="211"/>
      <c r="H2382" s="193"/>
      <c r="K2382" s="193"/>
      <c r="L2382" s="193"/>
      <c r="N2382" s="193"/>
      <c r="O2382" s="193"/>
      <c r="P2382" s="193"/>
    </row>
    <row r="2383" spans="7:16" customFormat="1">
      <c r="G2383" s="211"/>
      <c r="H2383" s="193"/>
      <c r="K2383" s="193"/>
      <c r="L2383" s="193"/>
      <c r="N2383" s="193"/>
      <c r="O2383" s="193"/>
      <c r="P2383" s="193"/>
    </row>
    <row r="2384" spans="7:16" customFormat="1">
      <c r="G2384" s="211"/>
      <c r="H2384" s="193"/>
      <c r="K2384" s="193"/>
      <c r="L2384" s="193"/>
      <c r="N2384" s="193"/>
      <c r="O2384" s="193"/>
      <c r="P2384" s="193"/>
    </row>
    <row r="2385" spans="7:16" customFormat="1">
      <c r="G2385" s="211"/>
      <c r="H2385" s="193"/>
      <c r="K2385" s="193"/>
      <c r="L2385" s="193"/>
      <c r="N2385" s="193"/>
      <c r="O2385" s="193"/>
      <c r="P2385" s="193"/>
    </row>
    <row r="2386" spans="7:16" customFormat="1">
      <c r="G2386" s="211"/>
      <c r="H2386" s="193"/>
      <c r="K2386" s="193"/>
      <c r="L2386" s="193"/>
      <c r="N2386" s="193"/>
      <c r="O2386" s="193"/>
      <c r="P2386" s="193"/>
    </row>
    <row r="2387" spans="7:16" customFormat="1">
      <c r="G2387" s="211"/>
      <c r="H2387" s="193"/>
      <c r="K2387" s="193"/>
      <c r="L2387" s="193"/>
      <c r="N2387" s="193"/>
      <c r="O2387" s="193"/>
      <c r="P2387" s="193"/>
    </row>
    <row r="2388" spans="7:16" customFormat="1">
      <c r="G2388" s="211"/>
      <c r="H2388" s="193"/>
      <c r="K2388" s="193"/>
      <c r="L2388" s="193"/>
      <c r="N2388" s="193"/>
      <c r="O2388" s="193"/>
      <c r="P2388" s="193"/>
    </row>
    <row r="2389" spans="7:16" customFormat="1">
      <c r="G2389" s="211"/>
      <c r="H2389" s="193"/>
      <c r="K2389" s="193"/>
      <c r="L2389" s="193"/>
      <c r="N2389" s="193"/>
      <c r="O2389" s="193"/>
      <c r="P2389" s="193"/>
    </row>
    <row r="2390" spans="7:16" customFormat="1">
      <c r="G2390" s="211"/>
      <c r="H2390" s="193"/>
      <c r="K2390" s="193"/>
      <c r="L2390" s="193"/>
      <c r="N2390" s="193"/>
      <c r="O2390" s="193"/>
      <c r="P2390" s="193"/>
    </row>
    <row r="2391" spans="7:16" customFormat="1">
      <c r="G2391" s="211"/>
      <c r="H2391" s="193"/>
      <c r="K2391" s="193"/>
      <c r="L2391" s="193"/>
      <c r="N2391" s="193"/>
      <c r="O2391" s="193"/>
      <c r="P2391" s="193"/>
    </row>
    <row r="2392" spans="7:16" customFormat="1">
      <c r="G2392" s="211"/>
      <c r="H2392" s="193"/>
      <c r="K2392" s="193"/>
      <c r="L2392" s="193"/>
      <c r="N2392" s="193"/>
      <c r="O2392" s="193"/>
      <c r="P2392" s="193"/>
    </row>
    <row r="2393" spans="7:16" customFormat="1">
      <c r="G2393" s="211"/>
      <c r="H2393" s="193"/>
      <c r="K2393" s="193"/>
      <c r="L2393" s="193"/>
      <c r="N2393" s="193"/>
      <c r="O2393" s="193"/>
      <c r="P2393" s="193"/>
    </row>
    <row r="2394" spans="7:16" customFormat="1">
      <c r="G2394" s="211"/>
      <c r="H2394" s="193"/>
      <c r="K2394" s="193"/>
      <c r="L2394" s="193"/>
      <c r="N2394" s="193"/>
      <c r="O2394" s="193"/>
      <c r="P2394" s="193"/>
    </row>
    <row r="2395" spans="7:16" customFormat="1">
      <c r="G2395" s="211"/>
      <c r="H2395" s="193"/>
      <c r="K2395" s="193"/>
      <c r="L2395" s="193"/>
      <c r="N2395" s="193"/>
      <c r="O2395" s="193"/>
      <c r="P2395" s="193"/>
    </row>
    <row r="2396" spans="7:16" customFormat="1">
      <c r="G2396" s="211"/>
      <c r="H2396" s="193"/>
      <c r="K2396" s="193"/>
      <c r="L2396" s="193"/>
      <c r="N2396" s="193"/>
      <c r="O2396" s="193"/>
      <c r="P2396" s="193"/>
    </row>
    <row r="2397" spans="7:16" customFormat="1">
      <c r="G2397" s="211"/>
      <c r="H2397" s="193"/>
      <c r="K2397" s="193"/>
      <c r="L2397" s="193"/>
      <c r="N2397" s="193"/>
      <c r="O2397" s="193"/>
      <c r="P2397" s="193"/>
    </row>
    <row r="2398" spans="7:16" customFormat="1">
      <c r="G2398" s="211"/>
      <c r="H2398" s="193"/>
      <c r="K2398" s="193"/>
      <c r="L2398" s="193"/>
      <c r="N2398" s="193"/>
      <c r="O2398" s="193"/>
      <c r="P2398" s="193"/>
    </row>
    <row r="2399" spans="7:16" customFormat="1">
      <c r="G2399" s="211"/>
      <c r="H2399" s="193"/>
      <c r="K2399" s="193"/>
      <c r="L2399" s="193"/>
      <c r="N2399" s="193"/>
      <c r="O2399" s="193"/>
      <c r="P2399" s="193"/>
    </row>
    <row r="2400" spans="7:16" customFormat="1">
      <c r="G2400" s="211"/>
      <c r="H2400" s="193"/>
      <c r="K2400" s="193"/>
      <c r="L2400" s="193"/>
      <c r="N2400" s="193"/>
      <c r="O2400" s="193"/>
      <c r="P2400" s="193"/>
    </row>
    <row r="2401" spans="7:16" customFormat="1">
      <c r="G2401" s="211"/>
      <c r="H2401" s="193"/>
      <c r="K2401" s="193"/>
      <c r="L2401" s="193"/>
      <c r="N2401" s="193"/>
      <c r="O2401" s="193"/>
      <c r="P2401" s="193"/>
    </row>
    <row r="2402" spans="7:16" customFormat="1">
      <c r="G2402" s="211"/>
      <c r="H2402" s="193"/>
      <c r="K2402" s="193"/>
      <c r="L2402" s="193"/>
      <c r="N2402" s="193"/>
      <c r="O2402" s="193"/>
      <c r="P2402" s="193"/>
    </row>
    <row r="2403" spans="7:16" customFormat="1">
      <c r="G2403" s="211"/>
      <c r="H2403" s="193"/>
      <c r="K2403" s="193"/>
      <c r="L2403" s="193"/>
      <c r="N2403" s="193"/>
      <c r="O2403" s="193"/>
      <c r="P2403" s="193"/>
    </row>
    <row r="2404" spans="7:16" customFormat="1">
      <c r="G2404" s="211"/>
      <c r="H2404" s="193"/>
      <c r="K2404" s="193"/>
      <c r="L2404" s="193"/>
      <c r="N2404" s="193"/>
      <c r="O2404" s="193"/>
      <c r="P2404" s="193"/>
    </row>
    <row r="2405" spans="7:16" customFormat="1">
      <c r="G2405" s="211"/>
      <c r="H2405" s="193"/>
      <c r="K2405" s="193"/>
      <c r="L2405" s="193"/>
      <c r="N2405" s="193"/>
      <c r="O2405" s="193"/>
      <c r="P2405" s="193"/>
    </row>
    <row r="2406" spans="7:16" customFormat="1">
      <c r="G2406" s="211"/>
      <c r="H2406" s="193"/>
      <c r="K2406" s="193"/>
      <c r="L2406" s="193"/>
      <c r="N2406" s="193"/>
      <c r="O2406" s="193"/>
      <c r="P2406" s="193"/>
    </row>
    <row r="2407" spans="7:16" customFormat="1">
      <c r="G2407" s="211"/>
      <c r="H2407" s="193"/>
      <c r="K2407" s="193"/>
      <c r="L2407" s="193"/>
      <c r="N2407" s="193"/>
      <c r="O2407" s="193"/>
      <c r="P2407" s="193"/>
    </row>
    <row r="2408" spans="7:16" customFormat="1">
      <c r="G2408" s="211"/>
      <c r="H2408" s="193"/>
      <c r="K2408" s="193"/>
      <c r="L2408" s="193"/>
      <c r="N2408" s="193"/>
      <c r="O2408" s="193"/>
      <c r="P2408" s="193"/>
    </row>
    <row r="2409" spans="7:16" customFormat="1">
      <c r="G2409" s="211"/>
      <c r="H2409" s="193"/>
      <c r="K2409" s="193"/>
      <c r="L2409" s="193"/>
      <c r="N2409" s="193"/>
      <c r="O2409" s="193"/>
      <c r="P2409" s="193"/>
    </row>
    <row r="2410" spans="7:16" customFormat="1">
      <c r="G2410" s="211"/>
      <c r="H2410" s="193"/>
      <c r="K2410" s="193"/>
      <c r="L2410" s="193"/>
      <c r="N2410" s="193"/>
      <c r="O2410" s="193"/>
      <c r="P2410" s="193"/>
    </row>
    <row r="2411" spans="7:16" customFormat="1">
      <c r="G2411" s="211"/>
      <c r="H2411" s="193"/>
      <c r="K2411" s="193"/>
      <c r="L2411" s="193"/>
      <c r="N2411" s="193"/>
      <c r="O2411" s="193"/>
      <c r="P2411" s="193"/>
    </row>
    <row r="2412" spans="7:16" customFormat="1">
      <c r="G2412" s="211"/>
      <c r="H2412" s="193"/>
      <c r="K2412" s="193"/>
      <c r="L2412" s="193"/>
      <c r="N2412" s="193"/>
      <c r="O2412" s="193"/>
      <c r="P2412" s="193"/>
    </row>
    <row r="2413" spans="7:16" customFormat="1">
      <c r="G2413" s="211"/>
      <c r="H2413" s="193"/>
      <c r="K2413" s="193"/>
      <c r="L2413" s="193"/>
      <c r="N2413" s="193"/>
      <c r="O2413" s="193"/>
      <c r="P2413" s="193"/>
    </row>
    <row r="2414" spans="7:16" customFormat="1">
      <c r="G2414" s="211"/>
      <c r="H2414" s="193"/>
      <c r="K2414" s="193"/>
      <c r="L2414" s="193"/>
      <c r="N2414" s="193"/>
      <c r="O2414" s="193"/>
      <c r="P2414" s="193"/>
    </row>
    <row r="2415" spans="7:16" customFormat="1">
      <c r="G2415" s="211"/>
      <c r="H2415" s="193"/>
      <c r="K2415" s="193"/>
      <c r="L2415" s="193"/>
      <c r="N2415" s="193"/>
      <c r="O2415" s="193"/>
      <c r="P2415" s="193"/>
    </row>
    <row r="2416" spans="7:16" customFormat="1">
      <c r="G2416" s="211"/>
      <c r="H2416" s="193"/>
      <c r="K2416" s="193"/>
      <c r="L2416" s="193"/>
      <c r="N2416" s="193"/>
      <c r="O2416" s="193"/>
      <c r="P2416" s="193"/>
    </row>
    <row r="2417" spans="7:16" customFormat="1">
      <c r="G2417" s="211"/>
      <c r="H2417" s="193"/>
      <c r="K2417" s="193"/>
      <c r="L2417" s="193"/>
      <c r="N2417" s="193"/>
      <c r="O2417" s="193"/>
      <c r="P2417" s="193"/>
    </row>
    <row r="2418" spans="7:16" customFormat="1">
      <c r="G2418" s="211"/>
      <c r="H2418" s="193"/>
      <c r="K2418" s="193"/>
      <c r="L2418" s="193"/>
      <c r="N2418" s="193"/>
      <c r="O2418" s="193"/>
      <c r="P2418" s="193"/>
    </row>
    <row r="2419" spans="7:16" customFormat="1">
      <c r="G2419" s="211"/>
      <c r="H2419" s="193"/>
      <c r="K2419" s="193"/>
      <c r="L2419" s="193"/>
      <c r="N2419" s="193"/>
      <c r="O2419" s="193"/>
      <c r="P2419" s="193"/>
    </row>
    <row r="2420" spans="7:16" customFormat="1">
      <c r="G2420" s="211"/>
      <c r="H2420" s="193"/>
      <c r="K2420" s="193"/>
      <c r="L2420" s="193"/>
      <c r="N2420" s="193"/>
      <c r="O2420" s="193"/>
      <c r="P2420" s="193"/>
    </row>
    <row r="2421" spans="7:16" customFormat="1">
      <c r="G2421" s="211"/>
      <c r="H2421" s="193"/>
      <c r="K2421" s="193"/>
      <c r="L2421" s="193"/>
      <c r="N2421" s="193"/>
      <c r="O2421" s="193"/>
      <c r="P2421" s="193"/>
    </row>
    <row r="2422" spans="7:16" customFormat="1">
      <c r="G2422" s="211"/>
      <c r="H2422" s="193"/>
      <c r="K2422" s="193"/>
      <c r="L2422" s="193"/>
      <c r="N2422" s="193"/>
      <c r="O2422" s="193"/>
      <c r="P2422" s="193"/>
    </row>
    <row r="2423" spans="7:16" customFormat="1">
      <c r="G2423" s="211"/>
      <c r="H2423" s="193"/>
      <c r="K2423" s="193"/>
      <c r="L2423" s="193"/>
      <c r="N2423" s="193"/>
      <c r="O2423" s="193"/>
      <c r="P2423" s="193"/>
    </row>
    <row r="2424" spans="7:16" customFormat="1">
      <c r="G2424" s="211"/>
      <c r="H2424" s="193"/>
      <c r="K2424" s="193"/>
      <c r="L2424" s="193"/>
      <c r="N2424" s="193"/>
      <c r="O2424" s="193"/>
      <c r="P2424" s="193"/>
    </row>
    <row r="2425" spans="7:16" customFormat="1">
      <c r="G2425" s="211"/>
      <c r="H2425" s="193"/>
      <c r="K2425" s="193"/>
      <c r="L2425" s="193"/>
      <c r="N2425" s="193"/>
      <c r="O2425" s="193"/>
      <c r="P2425" s="193"/>
    </row>
    <row r="2426" spans="7:16" customFormat="1">
      <c r="G2426" s="211"/>
      <c r="H2426" s="193"/>
      <c r="K2426" s="193"/>
      <c r="L2426" s="193"/>
      <c r="N2426" s="193"/>
      <c r="O2426" s="193"/>
      <c r="P2426" s="193"/>
    </row>
    <row r="2427" spans="7:16" customFormat="1">
      <c r="G2427" s="211"/>
      <c r="H2427" s="193"/>
      <c r="K2427" s="193"/>
      <c r="L2427" s="193"/>
      <c r="N2427" s="193"/>
      <c r="O2427" s="193"/>
      <c r="P2427" s="193"/>
    </row>
    <row r="2428" spans="7:16" customFormat="1">
      <c r="G2428" s="211"/>
      <c r="H2428" s="193"/>
      <c r="K2428" s="193"/>
      <c r="L2428" s="193"/>
      <c r="N2428" s="193"/>
      <c r="O2428" s="193"/>
      <c r="P2428" s="193"/>
    </row>
    <row r="2429" spans="7:16" customFormat="1">
      <c r="G2429" s="211"/>
      <c r="H2429" s="193"/>
      <c r="K2429" s="193"/>
      <c r="L2429" s="193"/>
      <c r="N2429" s="193"/>
      <c r="O2429" s="193"/>
      <c r="P2429" s="193"/>
    </row>
    <row r="2430" spans="7:16" customFormat="1">
      <c r="G2430" s="211"/>
      <c r="H2430" s="193"/>
      <c r="K2430" s="193"/>
      <c r="L2430" s="193"/>
      <c r="N2430" s="193"/>
      <c r="O2430" s="193"/>
      <c r="P2430" s="193"/>
    </row>
    <row r="2431" spans="7:16" customFormat="1">
      <c r="G2431" s="211"/>
      <c r="H2431" s="193"/>
      <c r="K2431" s="193"/>
      <c r="L2431" s="193"/>
      <c r="N2431" s="193"/>
      <c r="O2431" s="193"/>
      <c r="P2431" s="193"/>
    </row>
    <row r="2432" spans="7:16" customFormat="1">
      <c r="G2432" s="211"/>
      <c r="H2432" s="193"/>
      <c r="K2432" s="193"/>
      <c r="L2432" s="193"/>
      <c r="N2432" s="193"/>
      <c r="O2432" s="193"/>
      <c r="P2432" s="193"/>
    </row>
    <row r="2433" spans="7:16" customFormat="1">
      <c r="G2433" s="211"/>
      <c r="H2433" s="193"/>
      <c r="K2433" s="193"/>
      <c r="L2433" s="193"/>
      <c r="N2433" s="193"/>
      <c r="O2433" s="193"/>
      <c r="P2433" s="193"/>
    </row>
    <row r="2434" spans="7:16" customFormat="1">
      <c r="G2434" s="211"/>
      <c r="H2434" s="193"/>
      <c r="K2434" s="193"/>
      <c r="L2434" s="193"/>
      <c r="N2434" s="193"/>
      <c r="O2434" s="193"/>
      <c r="P2434" s="193"/>
    </row>
    <row r="2435" spans="7:16" customFormat="1">
      <c r="G2435" s="211"/>
      <c r="H2435" s="193"/>
      <c r="K2435" s="193"/>
      <c r="L2435" s="193"/>
      <c r="N2435" s="193"/>
      <c r="O2435" s="193"/>
      <c r="P2435" s="193"/>
    </row>
    <row r="2436" spans="7:16" customFormat="1">
      <c r="G2436" s="211"/>
      <c r="H2436" s="193"/>
      <c r="K2436" s="193"/>
      <c r="L2436" s="193"/>
      <c r="N2436" s="193"/>
      <c r="O2436" s="193"/>
      <c r="P2436" s="193"/>
    </row>
    <row r="2437" spans="7:16" customFormat="1">
      <c r="G2437" s="211"/>
      <c r="H2437" s="193"/>
      <c r="K2437" s="193"/>
      <c r="L2437" s="193"/>
      <c r="N2437" s="193"/>
      <c r="O2437" s="193"/>
      <c r="P2437" s="193"/>
    </row>
    <row r="2438" spans="7:16" customFormat="1">
      <c r="G2438" s="211"/>
      <c r="H2438" s="193"/>
      <c r="K2438" s="193"/>
      <c r="L2438" s="193"/>
      <c r="N2438" s="193"/>
      <c r="O2438" s="193"/>
      <c r="P2438" s="193"/>
    </row>
    <row r="2439" spans="7:16" customFormat="1">
      <c r="G2439" s="211"/>
      <c r="H2439" s="193"/>
      <c r="K2439" s="193"/>
      <c r="L2439" s="193"/>
      <c r="N2439" s="193"/>
      <c r="O2439" s="193"/>
      <c r="P2439" s="193"/>
    </row>
    <row r="2440" spans="7:16" customFormat="1">
      <c r="G2440" s="211"/>
      <c r="H2440" s="193"/>
      <c r="K2440" s="193"/>
      <c r="L2440" s="193"/>
      <c r="N2440" s="193"/>
      <c r="O2440" s="193"/>
      <c r="P2440" s="193"/>
    </row>
    <row r="2441" spans="7:16" customFormat="1">
      <c r="G2441" s="211"/>
      <c r="H2441" s="193"/>
      <c r="K2441" s="193"/>
      <c r="L2441" s="193"/>
      <c r="N2441" s="193"/>
      <c r="O2441" s="193"/>
      <c r="P2441" s="193"/>
    </row>
    <row r="2442" spans="7:16" customFormat="1">
      <c r="G2442" s="211"/>
      <c r="H2442" s="193"/>
      <c r="K2442" s="193"/>
      <c r="L2442" s="193"/>
      <c r="N2442" s="193"/>
      <c r="O2442" s="193"/>
      <c r="P2442" s="193"/>
    </row>
    <row r="2443" spans="7:16" customFormat="1">
      <c r="G2443" s="211"/>
      <c r="H2443" s="193"/>
      <c r="K2443" s="193"/>
      <c r="L2443" s="193"/>
      <c r="N2443" s="193"/>
      <c r="O2443" s="193"/>
      <c r="P2443" s="193"/>
    </row>
    <row r="2444" spans="7:16" customFormat="1">
      <c r="G2444" s="211"/>
      <c r="H2444" s="193"/>
      <c r="K2444" s="193"/>
      <c r="L2444" s="193"/>
      <c r="N2444" s="193"/>
      <c r="O2444" s="193"/>
      <c r="P2444" s="193"/>
    </row>
    <row r="2445" spans="7:16" customFormat="1">
      <c r="G2445" s="211"/>
      <c r="H2445" s="193"/>
      <c r="K2445" s="193"/>
      <c r="L2445" s="193"/>
      <c r="N2445" s="193"/>
      <c r="O2445" s="193"/>
      <c r="P2445" s="193"/>
    </row>
    <row r="2446" spans="7:16" customFormat="1">
      <c r="G2446" s="211"/>
      <c r="H2446" s="193"/>
      <c r="K2446" s="193"/>
      <c r="L2446" s="193"/>
      <c r="N2446" s="193"/>
      <c r="O2446" s="193"/>
      <c r="P2446" s="193"/>
    </row>
    <row r="2447" spans="7:16" customFormat="1">
      <c r="G2447" s="211"/>
      <c r="H2447" s="193"/>
      <c r="K2447" s="193"/>
      <c r="L2447" s="193"/>
      <c r="N2447" s="193"/>
      <c r="O2447" s="193"/>
      <c r="P2447" s="193"/>
    </row>
    <row r="2448" spans="7:16" customFormat="1">
      <c r="G2448" s="211"/>
      <c r="H2448" s="193"/>
      <c r="K2448" s="193"/>
      <c r="L2448" s="193"/>
      <c r="N2448" s="193"/>
      <c r="O2448" s="193"/>
      <c r="P2448" s="193"/>
    </row>
    <row r="2449" spans="7:16" customFormat="1">
      <c r="G2449" s="211"/>
      <c r="H2449" s="193"/>
      <c r="K2449" s="193"/>
      <c r="L2449" s="193"/>
      <c r="N2449" s="193"/>
      <c r="O2449" s="193"/>
      <c r="P2449" s="193"/>
    </row>
    <row r="2450" spans="7:16" customFormat="1">
      <c r="G2450" s="211"/>
      <c r="H2450" s="193"/>
      <c r="K2450" s="193"/>
      <c r="L2450" s="193"/>
      <c r="N2450" s="193"/>
      <c r="O2450" s="193"/>
      <c r="P2450" s="193"/>
    </row>
    <row r="2451" spans="7:16" customFormat="1">
      <c r="G2451" s="211"/>
      <c r="H2451" s="193"/>
      <c r="K2451" s="193"/>
      <c r="L2451" s="193"/>
      <c r="N2451" s="193"/>
      <c r="O2451" s="193"/>
      <c r="P2451" s="193"/>
    </row>
    <row r="2452" spans="7:16" customFormat="1">
      <c r="G2452" s="211"/>
      <c r="H2452" s="193"/>
      <c r="K2452" s="193"/>
      <c r="L2452" s="193"/>
      <c r="N2452" s="193"/>
      <c r="O2452" s="193"/>
      <c r="P2452" s="193"/>
    </row>
    <row r="2453" spans="7:16" customFormat="1">
      <c r="G2453" s="211"/>
      <c r="H2453" s="193"/>
      <c r="K2453" s="193"/>
      <c r="L2453" s="193"/>
      <c r="N2453" s="193"/>
      <c r="O2453" s="193"/>
      <c r="P2453" s="193"/>
    </row>
    <row r="2454" spans="7:16" customFormat="1">
      <c r="G2454" s="211"/>
      <c r="H2454" s="193"/>
      <c r="K2454" s="193"/>
      <c r="L2454" s="193"/>
      <c r="N2454" s="193"/>
      <c r="O2454" s="193"/>
      <c r="P2454" s="193"/>
    </row>
    <row r="2455" spans="7:16" customFormat="1">
      <c r="G2455" s="211"/>
      <c r="H2455" s="193"/>
      <c r="K2455" s="193"/>
      <c r="L2455" s="193"/>
      <c r="N2455" s="193"/>
      <c r="O2455" s="193"/>
      <c r="P2455" s="193"/>
    </row>
    <row r="2456" spans="7:16" customFormat="1">
      <c r="G2456" s="211"/>
      <c r="H2456" s="193"/>
      <c r="K2456" s="193"/>
      <c r="L2456" s="193"/>
      <c r="N2456" s="193"/>
      <c r="O2456" s="193"/>
      <c r="P2456" s="193"/>
    </row>
    <row r="2457" spans="7:16" customFormat="1">
      <c r="G2457" s="211"/>
      <c r="H2457" s="193"/>
      <c r="K2457" s="193"/>
      <c r="L2457" s="193"/>
      <c r="N2457" s="193"/>
      <c r="O2457" s="193"/>
      <c r="P2457" s="193"/>
    </row>
    <row r="2458" spans="7:16" customFormat="1">
      <c r="G2458" s="211"/>
      <c r="H2458" s="193"/>
      <c r="K2458" s="193"/>
      <c r="L2458" s="193"/>
      <c r="N2458" s="193"/>
      <c r="O2458" s="193"/>
      <c r="P2458" s="193"/>
    </row>
    <row r="2459" spans="7:16" customFormat="1">
      <c r="G2459" s="211"/>
      <c r="H2459" s="193"/>
      <c r="K2459" s="193"/>
      <c r="L2459" s="193"/>
      <c r="N2459" s="193"/>
      <c r="O2459" s="193"/>
      <c r="P2459" s="193"/>
    </row>
    <row r="2460" spans="7:16" customFormat="1">
      <c r="G2460" s="211"/>
      <c r="H2460" s="193"/>
      <c r="K2460" s="193"/>
      <c r="L2460" s="193"/>
      <c r="N2460" s="193"/>
      <c r="O2460" s="193"/>
      <c r="P2460" s="193"/>
    </row>
    <row r="2461" spans="7:16" customFormat="1">
      <c r="G2461" s="211"/>
      <c r="H2461" s="193"/>
      <c r="K2461" s="193"/>
      <c r="L2461" s="193"/>
      <c r="N2461" s="193"/>
      <c r="O2461" s="193"/>
      <c r="P2461" s="193"/>
    </row>
    <row r="2462" spans="7:16" customFormat="1">
      <c r="G2462" s="211"/>
      <c r="H2462" s="193"/>
      <c r="K2462" s="193"/>
      <c r="L2462" s="193"/>
      <c r="N2462" s="193"/>
      <c r="O2462" s="193"/>
      <c r="P2462" s="193"/>
    </row>
    <row r="2463" spans="7:16" customFormat="1">
      <c r="G2463" s="211"/>
      <c r="H2463" s="193"/>
      <c r="K2463" s="193"/>
      <c r="L2463" s="193"/>
      <c r="N2463" s="193"/>
      <c r="O2463" s="193"/>
      <c r="P2463" s="193"/>
    </row>
    <row r="2464" spans="7:16" customFormat="1">
      <c r="G2464" s="211"/>
      <c r="H2464" s="193"/>
      <c r="K2464" s="193"/>
      <c r="L2464" s="193"/>
      <c r="N2464" s="193"/>
      <c r="O2464" s="193"/>
      <c r="P2464" s="193"/>
    </row>
    <row r="2465" spans="7:16" customFormat="1">
      <c r="G2465" s="211"/>
      <c r="H2465" s="193"/>
      <c r="K2465" s="193"/>
      <c r="L2465" s="193"/>
      <c r="N2465" s="193"/>
      <c r="O2465" s="193"/>
      <c r="P2465" s="193"/>
    </row>
    <row r="2466" spans="7:16" customFormat="1">
      <c r="G2466" s="211"/>
      <c r="H2466" s="193"/>
      <c r="K2466" s="193"/>
      <c r="L2466" s="193"/>
      <c r="N2466" s="193"/>
      <c r="O2466" s="193"/>
      <c r="P2466" s="193"/>
    </row>
    <row r="2467" spans="7:16" customFormat="1">
      <c r="G2467" s="211"/>
      <c r="H2467" s="193"/>
      <c r="K2467" s="193"/>
      <c r="L2467" s="193"/>
      <c r="N2467" s="193"/>
      <c r="O2467" s="193"/>
      <c r="P2467" s="193"/>
    </row>
    <row r="2468" spans="7:16" customFormat="1">
      <c r="G2468" s="211"/>
      <c r="H2468" s="193"/>
      <c r="K2468" s="193"/>
      <c r="L2468" s="193"/>
      <c r="N2468" s="193"/>
      <c r="O2468" s="193"/>
      <c r="P2468" s="193"/>
    </row>
    <row r="2469" spans="7:16" customFormat="1">
      <c r="G2469" s="211"/>
      <c r="H2469" s="193"/>
      <c r="K2469" s="193"/>
      <c r="L2469" s="193"/>
      <c r="N2469" s="193"/>
      <c r="O2469" s="193"/>
      <c r="P2469" s="193"/>
    </row>
    <row r="2470" spans="7:16" customFormat="1">
      <c r="G2470" s="211"/>
      <c r="H2470" s="193"/>
      <c r="K2470" s="193"/>
      <c r="L2470" s="193"/>
      <c r="N2470" s="193"/>
      <c r="O2470" s="193"/>
      <c r="P2470" s="193"/>
    </row>
    <row r="2471" spans="7:16" customFormat="1">
      <c r="G2471" s="211"/>
      <c r="H2471" s="193"/>
      <c r="K2471" s="193"/>
      <c r="L2471" s="193"/>
      <c r="N2471" s="193"/>
      <c r="O2471" s="193"/>
      <c r="P2471" s="193"/>
    </row>
    <row r="2472" spans="7:16" customFormat="1">
      <c r="G2472" s="211"/>
      <c r="H2472" s="193"/>
      <c r="K2472" s="193"/>
      <c r="L2472" s="193"/>
      <c r="N2472" s="193"/>
      <c r="O2472" s="193"/>
      <c r="P2472" s="193"/>
    </row>
    <row r="2473" spans="7:16" customFormat="1">
      <c r="G2473" s="211"/>
      <c r="H2473" s="193"/>
      <c r="K2473" s="193"/>
      <c r="L2473" s="193"/>
      <c r="N2473" s="193"/>
      <c r="O2473" s="193"/>
      <c r="P2473" s="193"/>
    </row>
    <row r="2474" spans="7:16" customFormat="1">
      <c r="G2474" s="211"/>
      <c r="H2474" s="193"/>
      <c r="K2474" s="193"/>
      <c r="L2474" s="193"/>
      <c r="N2474" s="193"/>
      <c r="O2474" s="193"/>
      <c r="P2474" s="193"/>
    </row>
    <row r="2475" spans="7:16" customFormat="1">
      <c r="G2475" s="211"/>
      <c r="H2475" s="193"/>
      <c r="K2475" s="193"/>
      <c r="L2475" s="193"/>
      <c r="N2475" s="193"/>
      <c r="O2475" s="193"/>
      <c r="P2475" s="193"/>
    </row>
    <row r="2476" spans="7:16" customFormat="1">
      <c r="G2476" s="211"/>
      <c r="H2476" s="193"/>
      <c r="K2476" s="193"/>
      <c r="L2476" s="193"/>
      <c r="N2476" s="193"/>
      <c r="O2476" s="193"/>
      <c r="P2476" s="193"/>
    </row>
    <row r="2477" spans="7:16" customFormat="1">
      <c r="G2477" s="211"/>
      <c r="H2477" s="193"/>
      <c r="K2477" s="193"/>
      <c r="L2477" s="193"/>
      <c r="N2477" s="193"/>
      <c r="O2477" s="193"/>
      <c r="P2477" s="193"/>
    </row>
    <row r="2478" spans="7:16" customFormat="1">
      <c r="G2478" s="211"/>
      <c r="H2478" s="193"/>
      <c r="K2478" s="193"/>
      <c r="L2478" s="193"/>
      <c r="N2478" s="193"/>
      <c r="O2478" s="193"/>
      <c r="P2478" s="193"/>
    </row>
    <row r="2479" spans="7:16" customFormat="1">
      <c r="G2479" s="211"/>
      <c r="H2479" s="193"/>
      <c r="K2479" s="193"/>
      <c r="L2479" s="193"/>
      <c r="N2479" s="193"/>
      <c r="O2479" s="193"/>
      <c r="P2479" s="193"/>
    </row>
    <row r="2480" spans="7:16" customFormat="1">
      <c r="G2480" s="211"/>
      <c r="H2480" s="193"/>
      <c r="K2480" s="193"/>
      <c r="L2480" s="193"/>
      <c r="N2480" s="193"/>
      <c r="O2480" s="193"/>
      <c r="P2480" s="193"/>
    </row>
    <row r="2481" spans="7:16" customFormat="1">
      <c r="G2481" s="211"/>
      <c r="H2481" s="193"/>
      <c r="K2481" s="193"/>
      <c r="L2481" s="193"/>
      <c r="N2481" s="193"/>
      <c r="O2481" s="193"/>
      <c r="P2481" s="193"/>
    </row>
    <row r="2482" spans="7:16" customFormat="1">
      <c r="G2482" s="211"/>
      <c r="H2482" s="193"/>
      <c r="K2482" s="193"/>
      <c r="L2482" s="193"/>
      <c r="N2482" s="193"/>
      <c r="O2482" s="193"/>
      <c r="P2482" s="193"/>
    </row>
    <row r="2483" spans="7:16" customFormat="1">
      <c r="G2483" s="211"/>
      <c r="H2483" s="193"/>
      <c r="K2483" s="193"/>
      <c r="L2483" s="193"/>
      <c r="N2483" s="193"/>
      <c r="O2483" s="193"/>
      <c r="P2483" s="193"/>
    </row>
    <row r="2484" spans="7:16" customFormat="1">
      <c r="G2484" s="211"/>
      <c r="H2484" s="193"/>
      <c r="K2484" s="193"/>
      <c r="L2484" s="193"/>
      <c r="N2484" s="193"/>
      <c r="O2484" s="193"/>
      <c r="P2484" s="193"/>
    </row>
    <row r="2485" spans="7:16" customFormat="1">
      <c r="G2485" s="211"/>
      <c r="H2485" s="193"/>
      <c r="K2485" s="193"/>
      <c r="L2485" s="193"/>
      <c r="N2485" s="193"/>
      <c r="O2485" s="193"/>
      <c r="P2485" s="193"/>
    </row>
    <row r="2486" spans="7:16" customFormat="1">
      <c r="G2486" s="211"/>
      <c r="H2486" s="193"/>
      <c r="K2486" s="193"/>
      <c r="L2486" s="193"/>
      <c r="N2486" s="193"/>
      <c r="O2486" s="193"/>
      <c r="P2486" s="193"/>
    </row>
    <row r="2487" spans="7:16" customFormat="1">
      <c r="G2487" s="211"/>
      <c r="H2487" s="193"/>
      <c r="K2487" s="193"/>
      <c r="L2487" s="193"/>
      <c r="N2487" s="193"/>
      <c r="O2487" s="193"/>
      <c r="P2487" s="193"/>
    </row>
    <row r="2488" spans="7:16" customFormat="1">
      <c r="G2488" s="211"/>
      <c r="H2488" s="193"/>
      <c r="K2488" s="193"/>
      <c r="L2488" s="193"/>
      <c r="N2488" s="193"/>
      <c r="O2488" s="193"/>
      <c r="P2488" s="193"/>
    </row>
    <row r="2489" spans="7:16" customFormat="1">
      <c r="G2489" s="211"/>
      <c r="H2489" s="193"/>
      <c r="K2489" s="193"/>
      <c r="L2489" s="193"/>
      <c r="N2489" s="193"/>
      <c r="O2489" s="193"/>
      <c r="P2489" s="193"/>
    </row>
    <row r="2490" spans="7:16" customFormat="1">
      <c r="G2490" s="211"/>
      <c r="H2490" s="193"/>
      <c r="K2490" s="193"/>
      <c r="L2490" s="193"/>
      <c r="N2490" s="193"/>
      <c r="O2490" s="193"/>
      <c r="P2490" s="193"/>
    </row>
    <row r="2491" spans="7:16" customFormat="1">
      <c r="G2491" s="211"/>
      <c r="H2491" s="193"/>
      <c r="K2491" s="193"/>
      <c r="L2491" s="193"/>
      <c r="N2491" s="193"/>
      <c r="O2491" s="193"/>
      <c r="P2491" s="193"/>
    </row>
    <row r="2492" spans="7:16" customFormat="1">
      <c r="G2492" s="211"/>
      <c r="H2492" s="193"/>
      <c r="K2492" s="193"/>
      <c r="L2492" s="193"/>
      <c r="N2492" s="193"/>
      <c r="O2492" s="193"/>
      <c r="P2492" s="193"/>
    </row>
    <row r="2493" spans="7:16" customFormat="1">
      <c r="G2493" s="211"/>
      <c r="H2493" s="193"/>
      <c r="K2493" s="193"/>
      <c r="L2493" s="193"/>
      <c r="N2493" s="193"/>
      <c r="O2493" s="193"/>
      <c r="P2493" s="193"/>
    </row>
    <row r="2494" spans="7:16" customFormat="1">
      <c r="G2494" s="211"/>
      <c r="H2494" s="193"/>
      <c r="K2494" s="193"/>
      <c r="L2494" s="193"/>
      <c r="N2494" s="193"/>
      <c r="O2494" s="193"/>
      <c r="P2494" s="193"/>
    </row>
    <row r="2495" spans="7:16" customFormat="1">
      <c r="G2495" s="211"/>
      <c r="H2495" s="193"/>
      <c r="K2495" s="193"/>
      <c r="L2495" s="193"/>
      <c r="N2495" s="193"/>
      <c r="O2495" s="193"/>
      <c r="P2495" s="193"/>
    </row>
    <row r="2496" spans="7:16" customFormat="1">
      <c r="G2496" s="211"/>
      <c r="H2496" s="193"/>
      <c r="K2496" s="193"/>
      <c r="L2496" s="193"/>
      <c r="N2496" s="193"/>
      <c r="O2496" s="193"/>
      <c r="P2496" s="193"/>
    </row>
    <row r="2497" spans="7:16" customFormat="1">
      <c r="G2497" s="211"/>
      <c r="H2497" s="193"/>
      <c r="K2497" s="193"/>
      <c r="L2497" s="193"/>
      <c r="N2497" s="193"/>
      <c r="O2497" s="193"/>
      <c r="P2497" s="193"/>
    </row>
    <row r="2498" spans="7:16" customFormat="1">
      <c r="G2498" s="211"/>
      <c r="H2498" s="193"/>
      <c r="K2498" s="193"/>
      <c r="L2498" s="193"/>
      <c r="N2498" s="193"/>
      <c r="O2498" s="193"/>
      <c r="P2498" s="193"/>
    </row>
    <row r="2499" spans="7:16" customFormat="1">
      <c r="G2499" s="211"/>
      <c r="H2499" s="193"/>
      <c r="K2499" s="193"/>
      <c r="L2499" s="193"/>
      <c r="N2499" s="193"/>
      <c r="O2499" s="193"/>
      <c r="P2499" s="193"/>
    </row>
    <row r="2500" spans="7:16" customFormat="1">
      <c r="G2500" s="211"/>
      <c r="H2500" s="193"/>
      <c r="K2500" s="193"/>
      <c r="L2500" s="193"/>
      <c r="N2500" s="193"/>
      <c r="O2500" s="193"/>
      <c r="P2500" s="193"/>
    </row>
    <row r="2501" spans="7:16" customFormat="1">
      <c r="G2501" s="211"/>
      <c r="H2501" s="193"/>
      <c r="K2501" s="193"/>
      <c r="L2501" s="193"/>
      <c r="N2501" s="193"/>
      <c r="O2501" s="193"/>
      <c r="P2501" s="193"/>
    </row>
    <row r="2502" spans="7:16" customFormat="1">
      <c r="G2502" s="211"/>
      <c r="H2502" s="193"/>
      <c r="K2502" s="193"/>
      <c r="L2502" s="193"/>
      <c r="N2502" s="193"/>
      <c r="O2502" s="193"/>
      <c r="P2502" s="193"/>
    </row>
    <row r="2503" spans="7:16" customFormat="1">
      <c r="G2503" s="211"/>
      <c r="H2503" s="193"/>
      <c r="K2503" s="193"/>
      <c r="L2503" s="193"/>
      <c r="N2503" s="193"/>
      <c r="O2503" s="193"/>
      <c r="P2503" s="193"/>
    </row>
    <row r="2504" spans="7:16" customFormat="1">
      <c r="G2504" s="211"/>
      <c r="H2504" s="193"/>
      <c r="K2504" s="193"/>
      <c r="L2504" s="193"/>
      <c r="N2504" s="193"/>
      <c r="O2504" s="193"/>
      <c r="P2504" s="193"/>
    </row>
    <row r="2505" spans="7:16" customFormat="1">
      <c r="G2505" s="211"/>
      <c r="H2505" s="193"/>
      <c r="K2505" s="193"/>
      <c r="L2505" s="193"/>
      <c r="N2505" s="193"/>
      <c r="O2505" s="193"/>
      <c r="P2505" s="193"/>
    </row>
    <row r="2506" spans="7:16" customFormat="1">
      <c r="G2506" s="211"/>
      <c r="H2506" s="193"/>
      <c r="K2506" s="193"/>
      <c r="L2506" s="193"/>
      <c r="N2506" s="193"/>
      <c r="O2506" s="193"/>
      <c r="P2506" s="193"/>
    </row>
    <row r="2507" spans="7:16" customFormat="1">
      <c r="G2507" s="211"/>
      <c r="H2507" s="193"/>
      <c r="K2507" s="193"/>
      <c r="L2507" s="193"/>
      <c r="N2507" s="193"/>
      <c r="O2507" s="193"/>
      <c r="P2507" s="193"/>
    </row>
    <row r="2508" spans="7:16" customFormat="1">
      <c r="G2508" s="211"/>
      <c r="H2508" s="193"/>
      <c r="K2508" s="193"/>
      <c r="L2508" s="193"/>
      <c r="N2508" s="193"/>
      <c r="O2508" s="193"/>
      <c r="P2508" s="193"/>
    </row>
    <row r="2509" spans="7:16" customFormat="1">
      <c r="G2509" s="211"/>
      <c r="H2509" s="193"/>
      <c r="K2509" s="193"/>
      <c r="L2509" s="193"/>
      <c r="N2509" s="193"/>
      <c r="O2509" s="193"/>
      <c r="P2509" s="193"/>
    </row>
    <row r="2510" spans="7:16" customFormat="1">
      <c r="G2510" s="211"/>
      <c r="H2510" s="193"/>
      <c r="K2510" s="193"/>
      <c r="L2510" s="193"/>
      <c r="N2510" s="193"/>
      <c r="O2510" s="193"/>
      <c r="P2510" s="193"/>
    </row>
    <row r="2511" spans="7:16" customFormat="1">
      <c r="G2511" s="211"/>
      <c r="H2511" s="193"/>
      <c r="K2511" s="193"/>
      <c r="L2511" s="193"/>
      <c r="N2511" s="193"/>
      <c r="O2511" s="193"/>
      <c r="P2511" s="193"/>
    </row>
    <row r="2512" spans="7:16" customFormat="1">
      <c r="G2512" s="211"/>
      <c r="H2512" s="193"/>
      <c r="K2512" s="193"/>
      <c r="L2512" s="193"/>
      <c r="N2512" s="193"/>
      <c r="O2512" s="193"/>
      <c r="P2512" s="193"/>
    </row>
    <row r="2513" spans="7:16" customFormat="1">
      <c r="G2513" s="211"/>
      <c r="H2513" s="193"/>
      <c r="K2513" s="193"/>
      <c r="L2513" s="193"/>
      <c r="N2513" s="193"/>
      <c r="O2513" s="193"/>
      <c r="P2513" s="193"/>
    </row>
    <row r="2514" spans="7:16" customFormat="1">
      <c r="G2514" s="211"/>
      <c r="H2514" s="193"/>
      <c r="K2514" s="193"/>
      <c r="L2514" s="193"/>
      <c r="N2514" s="193"/>
      <c r="O2514" s="193"/>
      <c r="P2514" s="193"/>
    </row>
    <row r="2515" spans="7:16" customFormat="1">
      <c r="G2515" s="211"/>
      <c r="H2515" s="193"/>
      <c r="K2515" s="193"/>
      <c r="L2515" s="193"/>
      <c r="N2515" s="193"/>
      <c r="O2515" s="193"/>
      <c r="P2515" s="193"/>
    </row>
    <row r="2516" spans="7:16" customFormat="1">
      <c r="G2516" s="211"/>
      <c r="H2516" s="193"/>
      <c r="K2516" s="193"/>
      <c r="L2516" s="193"/>
      <c r="N2516" s="193"/>
      <c r="O2516" s="193"/>
      <c r="P2516" s="193"/>
    </row>
    <row r="2517" spans="7:16" customFormat="1">
      <c r="G2517" s="211"/>
      <c r="H2517" s="193"/>
      <c r="K2517" s="193"/>
      <c r="L2517" s="193"/>
      <c r="N2517" s="193"/>
      <c r="O2517" s="193"/>
      <c r="P2517" s="193"/>
    </row>
    <row r="2518" spans="7:16" customFormat="1">
      <c r="G2518" s="211"/>
      <c r="H2518" s="193"/>
      <c r="K2518" s="193"/>
      <c r="L2518" s="193"/>
      <c r="N2518" s="193"/>
      <c r="O2518" s="193"/>
      <c r="P2518" s="193"/>
    </row>
    <row r="2519" spans="7:16" customFormat="1">
      <c r="G2519" s="211"/>
      <c r="H2519" s="193"/>
      <c r="K2519" s="193"/>
      <c r="L2519" s="193"/>
      <c r="N2519" s="193"/>
      <c r="O2519" s="193"/>
      <c r="P2519" s="193"/>
    </row>
    <row r="2520" spans="7:16" customFormat="1">
      <c r="G2520" s="211"/>
      <c r="H2520" s="193"/>
      <c r="K2520" s="193"/>
      <c r="L2520" s="193"/>
      <c r="N2520" s="193"/>
      <c r="O2520" s="193"/>
      <c r="P2520" s="193"/>
    </row>
    <row r="2521" spans="7:16" customFormat="1">
      <c r="G2521" s="211"/>
      <c r="H2521" s="193"/>
      <c r="K2521" s="193"/>
      <c r="L2521" s="193"/>
      <c r="N2521" s="193"/>
      <c r="O2521" s="193"/>
      <c r="P2521" s="193"/>
    </row>
    <row r="2522" spans="7:16" customFormat="1">
      <c r="G2522" s="211"/>
      <c r="H2522" s="193"/>
      <c r="K2522" s="193"/>
      <c r="L2522" s="193"/>
      <c r="N2522" s="193"/>
      <c r="O2522" s="193"/>
      <c r="P2522" s="193"/>
    </row>
    <row r="2523" spans="7:16" customFormat="1">
      <c r="G2523" s="211"/>
      <c r="H2523" s="193"/>
      <c r="K2523" s="193"/>
      <c r="L2523" s="193"/>
      <c r="N2523" s="193"/>
      <c r="O2523" s="193"/>
      <c r="P2523" s="193"/>
    </row>
    <row r="2524" spans="7:16" customFormat="1">
      <c r="G2524" s="211"/>
      <c r="H2524" s="193"/>
      <c r="K2524" s="193"/>
      <c r="L2524" s="193"/>
      <c r="N2524" s="193"/>
      <c r="O2524" s="193"/>
      <c r="P2524" s="193"/>
    </row>
    <row r="2525" spans="7:16" customFormat="1">
      <c r="G2525" s="211"/>
      <c r="H2525" s="193"/>
      <c r="K2525" s="193"/>
      <c r="L2525" s="193"/>
      <c r="N2525" s="193"/>
      <c r="O2525" s="193"/>
      <c r="P2525" s="193"/>
    </row>
    <row r="2526" spans="7:16" customFormat="1">
      <c r="G2526" s="211"/>
      <c r="H2526" s="193"/>
      <c r="K2526" s="193"/>
      <c r="L2526" s="193"/>
      <c r="N2526" s="193"/>
      <c r="O2526" s="193"/>
      <c r="P2526" s="193"/>
    </row>
    <row r="2527" spans="7:16" customFormat="1">
      <c r="G2527" s="211"/>
      <c r="H2527" s="193"/>
      <c r="K2527" s="193"/>
      <c r="L2527" s="193"/>
      <c r="N2527" s="193"/>
      <c r="O2527" s="193"/>
      <c r="P2527" s="193"/>
    </row>
    <row r="2528" spans="7:16" customFormat="1">
      <c r="G2528" s="211"/>
      <c r="H2528" s="193"/>
      <c r="K2528" s="193"/>
      <c r="L2528" s="193"/>
      <c r="N2528" s="193"/>
      <c r="O2528" s="193"/>
      <c r="P2528" s="193"/>
    </row>
    <row r="2529" spans="7:16" customFormat="1">
      <c r="G2529" s="211"/>
      <c r="H2529" s="193"/>
      <c r="K2529" s="193"/>
      <c r="L2529" s="193"/>
      <c r="N2529" s="193"/>
      <c r="O2529" s="193"/>
      <c r="P2529" s="193"/>
    </row>
    <row r="2530" spans="7:16" customFormat="1">
      <c r="G2530" s="211"/>
      <c r="H2530" s="193"/>
      <c r="K2530" s="193"/>
      <c r="L2530" s="193"/>
      <c r="N2530" s="193"/>
      <c r="O2530" s="193"/>
      <c r="P2530" s="193"/>
    </row>
    <row r="2531" spans="7:16" customFormat="1">
      <c r="G2531" s="211"/>
      <c r="H2531" s="193"/>
      <c r="K2531" s="193"/>
      <c r="L2531" s="193"/>
      <c r="N2531" s="193"/>
      <c r="O2531" s="193"/>
      <c r="P2531" s="193"/>
    </row>
    <row r="2532" spans="7:16" customFormat="1">
      <c r="G2532" s="211"/>
      <c r="H2532" s="193"/>
      <c r="K2532" s="193"/>
      <c r="L2532" s="193"/>
      <c r="N2532" s="193"/>
      <c r="O2532" s="193"/>
      <c r="P2532" s="193"/>
    </row>
    <row r="2533" spans="7:16" customFormat="1">
      <c r="G2533" s="211"/>
      <c r="H2533" s="193"/>
      <c r="K2533" s="193"/>
      <c r="L2533" s="193"/>
      <c r="N2533" s="193"/>
      <c r="O2533" s="193"/>
      <c r="P2533" s="193"/>
    </row>
    <row r="2534" spans="7:16" customFormat="1">
      <c r="G2534" s="211"/>
      <c r="H2534" s="193"/>
      <c r="K2534" s="193"/>
      <c r="L2534" s="193"/>
      <c r="N2534" s="193"/>
      <c r="O2534" s="193"/>
      <c r="P2534" s="193"/>
    </row>
    <row r="2535" spans="7:16" customFormat="1">
      <c r="G2535" s="211"/>
      <c r="H2535" s="193"/>
      <c r="K2535" s="193"/>
      <c r="L2535" s="193"/>
      <c r="N2535" s="193"/>
      <c r="O2535" s="193"/>
      <c r="P2535" s="193"/>
    </row>
    <row r="2536" spans="7:16" customFormat="1">
      <c r="G2536" s="211"/>
      <c r="H2536" s="193"/>
      <c r="K2536" s="193"/>
      <c r="L2536" s="193"/>
      <c r="N2536" s="193"/>
      <c r="O2536" s="193"/>
      <c r="P2536" s="193"/>
    </row>
    <row r="2537" spans="7:16" customFormat="1">
      <c r="G2537" s="211"/>
      <c r="H2537" s="193"/>
      <c r="K2537" s="193"/>
      <c r="L2537" s="193"/>
      <c r="N2537" s="193"/>
      <c r="O2537" s="193"/>
      <c r="P2537" s="193"/>
    </row>
    <row r="2538" spans="7:16" customFormat="1">
      <c r="G2538" s="211"/>
      <c r="H2538" s="193"/>
      <c r="K2538" s="193"/>
      <c r="L2538" s="193"/>
      <c r="N2538" s="193"/>
      <c r="O2538" s="193"/>
      <c r="P2538" s="193"/>
    </row>
    <row r="2539" spans="7:16" customFormat="1">
      <c r="G2539" s="211"/>
      <c r="H2539" s="193"/>
      <c r="K2539" s="193"/>
      <c r="L2539" s="193"/>
      <c r="N2539" s="193"/>
      <c r="O2539" s="193"/>
      <c r="P2539" s="193"/>
    </row>
    <row r="2540" spans="7:16" customFormat="1">
      <c r="G2540" s="211"/>
      <c r="H2540" s="193"/>
      <c r="K2540" s="193"/>
      <c r="L2540" s="193"/>
      <c r="N2540" s="193"/>
      <c r="O2540" s="193"/>
      <c r="P2540" s="193"/>
    </row>
    <row r="2541" spans="7:16" customFormat="1">
      <c r="G2541" s="211"/>
      <c r="H2541" s="193"/>
      <c r="K2541" s="193"/>
      <c r="L2541" s="193"/>
      <c r="N2541" s="193"/>
      <c r="O2541" s="193"/>
      <c r="P2541" s="193"/>
    </row>
    <row r="2542" spans="7:16" customFormat="1">
      <c r="G2542" s="211"/>
      <c r="H2542" s="193"/>
      <c r="K2542" s="193"/>
      <c r="L2542" s="193"/>
      <c r="N2542" s="193"/>
      <c r="O2542" s="193"/>
      <c r="P2542" s="193"/>
    </row>
    <row r="2543" spans="7:16" customFormat="1">
      <c r="G2543" s="211"/>
      <c r="H2543" s="193"/>
      <c r="K2543" s="193"/>
      <c r="L2543" s="193"/>
      <c r="N2543" s="193"/>
      <c r="O2543" s="193"/>
      <c r="P2543" s="193"/>
    </row>
    <row r="2544" spans="7:16" customFormat="1">
      <c r="G2544" s="211"/>
      <c r="H2544" s="193"/>
      <c r="K2544" s="193"/>
      <c r="L2544" s="193"/>
      <c r="N2544" s="193"/>
      <c r="O2544" s="193"/>
      <c r="P2544" s="193"/>
    </row>
    <row r="2545" spans="7:16" customFormat="1">
      <c r="G2545" s="211"/>
      <c r="H2545" s="193"/>
      <c r="K2545" s="193"/>
      <c r="L2545" s="193"/>
      <c r="N2545" s="193"/>
      <c r="O2545" s="193"/>
      <c r="P2545" s="193"/>
    </row>
    <row r="2546" spans="7:16" customFormat="1">
      <c r="G2546" s="211"/>
      <c r="H2546" s="193"/>
      <c r="K2546" s="193"/>
      <c r="L2546" s="193"/>
      <c r="N2546" s="193"/>
      <c r="O2546" s="193"/>
      <c r="P2546" s="193"/>
    </row>
    <row r="2547" spans="7:16" customFormat="1">
      <c r="G2547" s="211"/>
      <c r="H2547" s="193"/>
      <c r="K2547" s="193"/>
      <c r="L2547" s="193"/>
      <c r="N2547" s="193"/>
      <c r="O2547" s="193"/>
      <c r="P2547" s="193"/>
    </row>
    <row r="2548" spans="7:16" customFormat="1">
      <c r="G2548" s="211"/>
      <c r="H2548" s="193"/>
      <c r="K2548" s="193"/>
      <c r="L2548" s="193"/>
      <c r="N2548" s="193"/>
      <c r="O2548" s="193"/>
      <c r="P2548" s="193"/>
    </row>
    <row r="2549" spans="7:16" customFormat="1">
      <c r="G2549" s="211"/>
      <c r="H2549" s="193"/>
      <c r="K2549" s="193"/>
      <c r="L2549" s="193"/>
      <c r="N2549" s="193"/>
      <c r="O2549" s="193"/>
      <c r="P2549" s="193"/>
    </row>
    <row r="2550" spans="7:16" customFormat="1">
      <c r="G2550" s="211"/>
      <c r="H2550" s="193"/>
      <c r="K2550" s="193"/>
      <c r="L2550" s="193"/>
      <c r="N2550" s="193"/>
      <c r="O2550" s="193"/>
      <c r="P2550" s="193"/>
    </row>
    <row r="2551" spans="7:16" customFormat="1">
      <c r="G2551" s="211"/>
      <c r="H2551" s="193"/>
      <c r="K2551" s="193"/>
      <c r="L2551" s="193"/>
      <c r="N2551" s="193"/>
      <c r="O2551" s="193"/>
      <c r="P2551" s="193"/>
    </row>
    <row r="2552" spans="7:16" customFormat="1">
      <c r="G2552" s="211"/>
      <c r="H2552" s="193"/>
      <c r="K2552" s="193"/>
      <c r="L2552" s="193"/>
      <c r="N2552" s="193"/>
      <c r="O2552" s="193"/>
      <c r="P2552" s="193"/>
    </row>
    <row r="2553" spans="7:16" customFormat="1">
      <c r="G2553" s="211"/>
      <c r="H2553" s="193"/>
      <c r="K2553" s="193"/>
      <c r="L2553" s="193"/>
      <c r="N2553" s="193"/>
      <c r="O2553" s="193"/>
      <c r="P2553" s="193"/>
    </row>
    <row r="2554" spans="7:16" customFormat="1">
      <c r="G2554" s="211"/>
      <c r="H2554" s="193"/>
      <c r="K2554" s="193"/>
      <c r="L2554" s="193"/>
      <c r="N2554" s="193"/>
      <c r="O2554" s="193"/>
      <c r="P2554" s="193"/>
    </row>
    <row r="2555" spans="7:16" customFormat="1">
      <c r="G2555" s="211"/>
      <c r="H2555" s="193"/>
      <c r="K2555" s="193"/>
      <c r="L2555" s="193"/>
      <c r="N2555" s="193"/>
      <c r="O2555" s="193"/>
      <c r="P2555" s="193"/>
    </row>
    <row r="2556" spans="7:16" customFormat="1">
      <c r="G2556" s="211"/>
      <c r="H2556" s="193"/>
      <c r="K2556" s="193"/>
      <c r="L2556" s="193"/>
      <c r="N2556" s="193"/>
      <c r="O2556" s="193"/>
      <c r="P2556" s="193"/>
    </row>
    <row r="2557" spans="7:16" customFormat="1">
      <c r="G2557" s="211"/>
      <c r="H2557" s="193"/>
      <c r="K2557" s="193"/>
      <c r="L2557" s="193"/>
      <c r="N2557" s="193"/>
      <c r="O2557" s="193"/>
      <c r="P2557" s="193"/>
    </row>
    <row r="2558" spans="7:16" customFormat="1">
      <c r="G2558" s="211"/>
      <c r="H2558" s="193"/>
      <c r="K2558" s="193"/>
      <c r="L2558" s="193"/>
      <c r="N2558" s="193"/>
      <c r="O2558" s="193"/>
      <c r="P2558" s="193"/>
    </row>
    <row r="2559" spans="7:16" customFormat="1">
      <c r="G2559" s="211"/>
      <c r="H2559" s="193"/>
      <c r="K2559" s="193"/>
      <c r="L2559" s="193"/>
      <c r="N2559" s="193"/>
      <c r="O2559" s="193"/>
      <c r="P2559" s="193"/>
    </row>
    <row r="2560" spans="7:16" customFormat="1">
      <c r="G2560" s="211"/>
      <c r="H2560" s="193"/>
      <c r="K2560" s="193"/>
      <c r="L2560" s="193"/>
      <c r="N2560" s="193"/>
      <c r="O2560" s="193"/>
      <c r="P2560" s="193"/>
    </row>
    <row r="2561" spans="7:16" customFormat="1">
      <c r="G2561" s="211"/>
      <c r="H2561" s="193"/>
      <c r="K2561" s="193"/>
      <c r="L2561" s="193"/>
      <c r="N2561" s="193"/>
      <c r="O2561" s="193"/>
      <c r="P2561" s="193"/>
    </row>
    <row r="2562" spans="7:16" customFormat="1">
      <c r="G2562" s="211"/>
      <c r="H2562" s="193"/>
      <c r="K2562" s="193"/>
      <c r="L2562" s="193"/>
      <c r="N2562" s="193"/>
      <c r="O2562" s="193"/>
      <c r="P2562" s="193"/>
    </row>
    <row r="2563" spans="7:16" customFormat="1">
      <c r="G2563" s="211"/>
      <c r="H2563" s="193"/>
      <c r="K2563" s="193"/>
      <c r="L2563" s="193"/>
      <c r="N2563" s="193"/>
      <c r="O2563" s="193"/>
      <c r="P2563" s="193"/>
    </row>
    <row r="2564" spans="7:16" customFormat="1">
      <c r="G2564" s="211"/>
      <c r="H2564" s="193"/>
      <c r="K2564" s="193"/>
      <c r="L2564" s="193"/>
      <c r="N2564" s="193"/>
      <c r="O2564" s="193"/>
      <c r="P2564" s="193"/>
    </row>
    <row r="2565" spans="7:16" customFormat="1">
      <c r="G2565" s="211"/>
      <c r="H2565" s="193"/>
      <c r="K2565" s="193"/>
      <c r="L2565" s="193"/>
      <c r="N2565" s="193"/>
      <c r="O2565" s="193"/>
      <c r="P2565" s="193"/>
    </row>
    <row r="2566" spans="7:16" customFormat="1">
      <c r="G2566" s="211"/>
      <c r="H2566" s="193"/>
      <c r="K2566" s="193"/>
      <c r="L2566" s="193"/>
      <c r="N2566" s="193"/>
      <c r="O2566" s="193"/>
      <c r="P2566" s="193"/>
    </row>
    <row r="2567" spans="7:16" customFormat="1">
      <c r="G2567" s="211"/>
      <c r="H2567" s="193"/>
      <c r="K2567" s="193"/>
      <c r="L2567" s="193"/>
      <c r="N2567" s="193"/>
      <c r="O2567" s="193"/>
      <c r="P2567" s="193"/>
    </row>
    <row r="2568" spans="7:16" customFormat="1">
      <c r="G2568" s="211"/>
      <c r="H2568" s="193"/>
      <c r="K2568" s="193"/>
      <c r="L2568" s="193"/>
      <c r="N2568" s="193"/>
      <c r="O2568" s="193"/>
      <c r="P2568" s="193"/>
    </row>
    <row r="2569" spans="7:16" customFormat="1">
      <c r="G2569" s="211"/>
      <c r="H2569" s="193"/>
      <c r="K2569" s="193"/>
      <c r="L2569" s="193"/>
      <c r="N2569" s="193"/>
      <c r="O2569" s="193"/>
      <c r="P2569" s="193"/>
    </row>
    <row r="2570" spans="7:16" customFormat="1">
      <c r="G2570" s="211"/>
      <c r="H2570" s="193"/>
      <c r="K2570" s="193"/>
      <c r="L2570" s="193"/>
      <c r="N2570" s="193"/>
      <c r="O2570" s="193"/>
      <c r="P2570" s="193"/>
    </row>
    <row r="2571" spans="7:16" customFormat="1">
      <c r="G2571" s="211"/>
      <c r="H2571" s="193"/>
      <c r="K2571" s="193"/>
      <c r="L2571" s="193"/>
      <c r="N2571" s="193"/>
      <c r="O2571" s="193"/>
      <c r="P2571" s="193"/>
    </row>
    <row r="2572" spans="7:16" customFormat="1">
      <c r="G2572" s="211"/>
      <c r="H2572" s="193"/>
      <c r="K2572" s="193"/>
      <c r="L2572" s="193"/>
      <c r="N2572" s="193"/>
      <c r="O2572" s="193"/>
      <c r="P2572" s="193"/>
    </row>
    <row r="2573" spans="7:16" customFormat="1">
      <c r="G2573" s="211"/>
      <c r="H2573" s="193"/>
      <c r="K2573" s="193"/>
      <c r="L2573" s="193"/>
      <c r="N2573" s="193"/>
      <c r="O2573" s="193"/>
      <c r="P2573" s="193"/>
    </row>
    <row r="2574" spans="7:16" customFormat="1">
      <c r="G2574" s="211"/>
      <c r="H2574" s="193"/>
      <c r="K2574" s="193"/>
      <c r="L2574" s="193"/>
      <c r="N2574" s="193"/>
      <c r="O2574" s="193"/>
      <c r="P2574" s="193"/>
    </row>
    <row r="2575" spans="7:16" customFormat="1">
      <c r="G2575" s="211"/>
      <c r="H2575" s="193"/>
      <c r="K2575" s="193"/>
      <c r="L2575" s="193"/>
      <c r="N2575" s="193"/>
      <c r="O2575" s="193"/>
      <c r="P2575" s="193"/>
    </row>
    <row r="2576" spans="7:16" customFormat="1">
      <c r="G2576" s="211"/>
      <c r="H2576" s="193"/>
      <c r="K2576" s="193"/>
      <c r="L2576" s="193"/>
      <c r="N2576" s="193"/>
      <c r="O2576" s="193"/>
      <c r="P2576" s="193"/>
    </row>
    <row r="2577" spans="7:16" customFormat="1">
      <c r="G2577" s="211"/>
      <c r="H2577" s="193"/>
      <c r="K2577" s="193"/>
      <c r="L2577" s="193"/>
      <c r="N2577" s="193"/>
      <c r="O2577" s="193"/>
      <c r="P2577" s="193"/>
    </row>
    <row r="2578" spans="7:16" customFormat="1">
      <c r="G2578" s="211"/>
      <c r="H2578" s="193"/>
      <c r="K2578" s="193"/>
      <c r="L2578" s="193"/>
      <c r="N2578" s="193"/>
      <c r="O2578" s="193"/>
      <c r="P2578" s="193"/>
    </row>
    <row r="2579" spans="7:16" customFormat="1">
      <c r="G2579" s="211"/>
      <c r="H2579" s="193"/>
      <c r="K2579" s="193"/>
      <c r="L2579" s="193"/>
      <c r="N2579" s="193"/>
      <c r="O2579" s="193"/>
      <c r="P2579" s="193"/>
    </row>
    <row r="2580" spans="7:16" customFormat="1">
      <c r="G2580" s="211"/>
      <c r="H2580" s="193"/>
      <c r="K2580" s="193"/>
      <c r="L2580" s="193"/>
      <c r="N2580" s="193"/>
      <c r="O2580" s="193"/>
      <c r="P2580" s="193"/>
    </row>
    <row r="2581" spans="7:16" customFormat="1">
      <c r="G2581" s="211"/>
      <c r="H2581" s="193"/>
      <c r="K2581" s="193"/>
      <c r="L2581" s="193"/>
      <c r="N2581" s="193"/>
      <c r="O2581" s="193"/>
      <c r="P2581" s="193"/>
    </row>
    <row r="2582" spans="7:16" customFormat="1">
      <c r="G2582" s="211"/>
      <c r="H2582" s="193"/>
      <c r="K2582" s="193"/>
      <c r="L2582" s="193"/>
      <c r="N2582" s="193"/>
      <c r="O2582" s="193"/>
      <c r="P2582" s="193"/>
    </row>
    <row r="2583" spans="7:16" customFormat="1">
      <c r="G2583" s="211"/>
      <c r="H2583" s="193"/>
      <c r="K2583" s="193"/>
      <c r="L2583" s="193"/>
      <c r="N2583" s="193"/>
      <c r="O2583" s="193"/>
      <c r="P2583" s="193"/>
    </row>
    <row r="2584" spans="7:16" customFormat="1">
      <c r="G2584" s="211"/>
      <c r="H2584" s="193"/>
      <c r="K2584" s="193"/>
      <c r="L2584" s="193"/>
      <c r="N2584" s="193"/>
      <c r="O2584" s="193"/>
      <c r="P2584" s="193"/>
    </row>
    <row r="2585" spans="7:16" customFormat="1">
      <c r="G2585" s="211"/>
      <c r="H2585" s="193"/>
      <c r="K2585" s="193"/>
      <c r="L2585" s="193"/>
      <c r="N2585" s="193"/>
      <c r="O2585" s="193"/>
      <c r="P2585" s="193"/>
    </row>
    <row r="2586" spans="7:16" customFormat="1">
      <c r="G2586" s="211"/>
      <c r="H2586" s="193"/>
      <c r="K2586" s="193"/>
      <c r="L2586" s="193"/>
      <c r="N2586" s="193"/>
      <c r="O2586" s="193"/>
      <c r="P2586" s="193"/>
    </row>
    <row r="2587" spans="7:16" customFormat="1">
      <c r="G2587" s="211"/>
      <c r="H2587" s="193"/>
      <c r="K2587" s="193"/>
      <c r="L2587" s="193"/>
      <c r="N2587" s="193"/>
      <c r="O2587" s="193"/>
      <c r="P2587" s="193"/>
    </row>
    <row r="2588" spans="7:16" customFormat="1">
      <c r="G2588" s="211"/>
      <c r="H2588" s="193"/>
      <c r="K2588" s="193"/>
      <c r="L2588" s="193"/>
      <c r="N2588" s="193"/>
      <c r="O2588" s="193"/>
      <c r="P2588" s="193"/>
    </row>
    <row r="2589" spans="7:16" customFormat="1">
      <c r="G2589" s="211"/>
      <c r="H2589" s="193"/>
      <c r="K2589" s="193"/>
      <c r="L2589" s="193"/>
      <c r="N2589" s="193"/>
      <c r="O2589" s="193"/>
      <c r="P2589" s="193"/>
    </row>
    <row r="2590" spans="7:16" customFormat="1">
      <c r="G2590" s="211"/>
      <c r="H2590" s="193"/>
      <c r="K2590" s="193"/>
      <c r="L2590" s="193"/>
      <c r="N2590" s="193"/>
      <c r="O2590" s="193"/>
      <c r="P2590" s="193"/>
    </row>
    <row r="2591" spans="7:16" customFormat="1">
      <c r="G2591" s="211"/>
      <c r="H2591" s="193"/>
      <c r="K2591" s="193"/>
      <c r="L2591" s="193"/>
      <c r="N2591" s="193"/>
      <c r="O2591" s="193"/>
      <c r="P2591" s="193"/>
    </row>
    <row r="2592" spans="7:16" customFormat="1">
      <c r="G2592" s="211"/>
      <c r="H2592" s="193"/>
      <c r="K2592" s="193"/>
      <c r="L2592" s="193"/>
      <c r="N2592" s="193"/>
      <c r="O2592" s="193"/>
      <c r="P2592" s="193"/>
    </row>
    <row r="2593" spans="7:16" customFormat="1">
      <c r="G2593" s="211"/>
      <c r="H2593" s="193"/>
      <c r="K2593" s="193"/>
      <c r="L2593" s="193"/>
      <c r="N2593" s="193"/>
      <c r="O2593" s="193"/>
      <c r="P2593" s="193"/>
    </row>
    <row r="2594" spans="7:16" customFormat="1">
      <c r="G2594" s="211"/>
      <c r="H2594" s="193"/>
      <c r="K2594" s="193"/>
      <c r="L2594" s="193"/>
      <c r="N2594" s="193"/>
      <c r="O2594" s="193"/>
      <c r="P2594" s="193"/>
    </row>
    <row r="2595" spans="7:16" customFormat="1">
      <c r="G2595" s="211"/>
      <c r="H2595" s="193"/>
      <c r="K2595" s="193"/>
      <c r="L2595" s="193"/>
      <c r="N2595" s="193"/>
      <c r="O2595" s="193"/>
      <c r="P2595" s="193"/>
    </row>
    <row r="2596" spans="7:16" customFormat="1">
      <c r="G2596" s="211"/>
      <c r="H2596" s="193"/>
      <c r="K2596" s="193"/>
      <c r="L2596" s="193"/>
      <c r="N2596" s="193"/>
      <c r="O2596" s="193"/>
      <c r="P2596" s="193"/>
    </row>
    <row r="2597" spans="7:16" customFormat="1">
      <c r="G2597" s="211"/>
      <c r="H2597" s="193"/>
      <c r="K2597" s="193"/>
      <c r="L2597" s="193"/>
      <c r="N2597" s="193"/>
      <c r="O2597" s="193"/>
      <c r="P2597" s="193"/>
    </row>
    <row r="2598" spans="7:16" customFormat="1">
      <c r="G2598" s="211"/>
      <c r="H2598" s="193"/>
      <c r="K2598" s="193"/>
      <c r="L2598" s="193"/>
      <c r="N2598" s="193"/>
      <c r="O2598" s="193"/>
      <c r="P2598" s="193"/>
    </row>
    <row r="2599" spans="7:16" customFormat="1">
      <c r="G2599" s="211"/>
      <c r="H2599" s="193"/>
      <c r="K2599" s="193"/>
      <c r="L2599" s="193"/>
      <c r="N2599" s="193"/>
      <c r="O2599" s="193"/>
      <c r="P2599" s="193"/>
    </row>
    <row r="2600" spans="7:16" customFormat="1">
      <c r="G2600" s="211"/>
      <c r="H2600" s="193"/>
      <c r="K2600" s="193"/>
      <c r="L2600" s="193"/>
      <c r="N2600" s="193"/>
      <c r="O2600" s="193"/>
      <c r="P2600" s="193"/>
    </row>
    <row r="2601" spans="7:16" customFormat="1">
      <c r="G2601" s="211"/>
      <c r="H2601" s="193"/>
      <c r="K2601" s="193"/>
      <c r="L2601" s="193"/>
      <c r="N2601" s="193"/>
      <c r="O2601" s="193"/>
      <c r="P2601" s="193"/>
    </row>
    <row r="2602" spans="7:16" customFormat="1">
      <c r="G2602" s="211"/>
      <c r="H2602" s="193"/>
      <c r="K2602" s="193"/>
      <c r="L2602" s="193"/>
      <c r="N2602" s="193"/>
      <c r="O2602" s="193"/>
      <c r="P2602" s="193"/>
    </row>
    <row r="2603" spans="7:16" customFormat="1">
      <c r="G2603" s="211"/>
      <c r="H2603" s="193"/>
      <c r="K2603" s="193"/>
      <c r="L2603" s="193"/>
      <c r="N2603" s="193"/>
      <c r="O2603" s="193"/>
      <c r="P2603" s="193"/>
    </row>
    <row r="2604" spans="7:16" customFormat="1">
      <c r="G2604" s="211"/>
      <c r="H2604" s="193"/>
      <c r="K2604" s="193"/>
      <c r="L2604" s="193"/>
      <c r="N2604" s="193"/>
      <c r="O2604" s="193"/>
      <c r="P2604" s="193"/>
    </row>
    <row r="2605" spans="7:16" customFormat="1">
      <c r="G2605" s="211"/>
      <c r="H2605" s="193"/>
      <c r="K2605" s="193"/>
      <c r="L2605" s="193"/>
      <c r="N2605" s="193"/>
      <c r="O2605" s="193"/>
      <c r="P2605" s="193"/>
    </row>
    <row r="2606" spans="7:16" customFormat="1">
      <c r="G2606" s="211"/>
      <c r="H2606" s="193"/>
      <c r="K2606" s="193"/>
      <c r="L2606" s="193"/>
      <c r="N2606" s="193"/>
      <c r="O2606" s="193"/>
      <c r="P2606" s="193"/>
    </row>
    <row r="2607" spans="7:16" customFormat="1">
      <c r="G2607" s="211"/>
      <c r="H2607" s="193"/>
      <c r="K2607" s="193"/>
      <c r="L2607" s="193"/>
      <c r="N2607" s="193"/>
      <c r="O2607" s="193"/>
      <c r="P2607" s="193"/>
    </row>
    <row r="2608" spans="7:16" customFormat="1">
      <c r="G2608" s="211"/>
      <c r="H2608" s="193"/>
      <c r="K2608" s="193"/>
      <c r="L2608" s="193"/>
      <c r="N2608" s="193"/>
      <c r="O2608" s="193"/>
      <c r="P2608" s="193"/>
    </row>
    <row r="2609" spans="7:16" customFormat="1">
      <c r="G2609" s="211"/>
      <c r="H2609" s="193"/>
      <c r="K2609" s="193"/>
      <c r="L2609" s="193"/>
      <c r="N2609" s="193"/>
      <c r="O2609" s="193"/>
      <c r="P2609" s="193"/>
    </row>
    <row r="2610" spans="7:16" customFormat="1">
      <c r="G2610" s="211"/>
      <c r="H2610" s="193"/>
      <c r="K2610" s="193"/>
      <c r="L2610" s="193"/>
      <c r="N2610" s="193"/>
      <c r="O2610" s="193"/>
      <c r="P2610" s="193"/>
    </row>
    <row r="2611" spans="7:16" customFormat="1">
      <c r="G2611" s="211"/>
      <c r="H2611" s="193"/>
      <c r="K2611" s="193"/>
      <c r="L2611" s="193"/>
      <c r="N2611" s="193"/>
      <c r="O2611" s="193"/>
      <c r="P2611" s="193"/>
    </row>
    <row r="2612" spans="7:16" customFormat="1">
      <c r="G2612" s="211"/>
      <c r="H2612" s="193"/>
      <c r="K2612" s="193"/>
      <c r="L2612" s="193"/>
      <c r="N2612" s="193"/>
      <c r="O2612" s="193"/>
      <c r="P2612" s="193"/>
    </row>
    <row r="2613" spans="7:16" customFormat="1">
      <c r="G2613" s="211"/>
      <c r="H2613" s="193"/>
      <c r="K2613" s="193"/>
      <c r="L2613" s="193"/>
      <c r="N2613" s="193"/>
      <c r="O2613" s="193"/>
      <c r="P2613" s="193"/>
    </row>
    <row r="2614" spans="7:16" customFormat="1">
      <c r="G2614" s="211"/>
      <c r="H2614" s="193"/>
      <c r="K2614" s="193"/>
      <c r="L2614" s="193"/>
      <c r="N2614" s="193"/>
      <c r="O2614" s="193"/>
      <c r="P2614" s="193"/>
    </row>
    <row r="2615" spans="7:16" customFormat="1">
      <c r="G2615" s="211"/>
      <c r="H2615" s="193"/>
      <c r="K2615" s="193"/>
      <c r="L2615" s="193"/>
      <c r="N2615" s="193"/>
      <c r="O2615" s="193"/>
      <c r="P2615" s="193"/>
    </row>
    <row r="2616" spans="7:16" customFormat="1">
      <c r="G2616" s="211"/>
      <c r="H2616" s="193"/>
      <c r="K2616" s="193"/>
      <c r="L2616" s="193"/>
      <c r="N2616" s="193"/>
      <c r="O2616" s="193"/>
      <c r="P2616" s="193"/>
    </row>
    <row r="2617" spans="7:16" customFormat="1">
      <c r="G2617" s="211"/>
      <c r="H2617" s="193"/>
      <c r="K2617" s="193"/>
      <c r="L2617" s="193"/>
      <c r="N2617" s="193"/>
      <c r="O2617" s="193"/>
      <c r="P2617" s="193"/>
    </row>
    <row r="2618" spans="7:16" customFormat="1">
      <c r="G2618" s="211"/>
      <c r="H2618" s="193"/>
      <c r="K2618" s="193"/>
      <c r="L2618" s="193"/>
      <c r="N2618" s="193"/>
      <c r="O2618" s="193"/>
      <c r="P2618" s="193"/>
    </row>
    <row r="2619" spans="7:16" customFormat="1">
      <c r="G2619" s="211"/>
      <c r="H2619" s="193"/>
      <c r="K2619" s="193"/>
      <c r="L2619" s="193"/>
      <c r="N2619" s="193"/>
      <c r="O2619" s="193"/>
      <c r="P2619" s="193"/>
    </row>
    <row r="2620" spans="7:16" customFormat="1">
      <c r="G2620" s="211"/>
      <c r="H2620" s="193"/>
      <c r="K2620" s="193"/>
      <c r="L2620" s="193"/>
      <c r="N2620" s="193"/>
      <c r="O2620" s="193"/>
      <c r="P2620" s="193"/>
    </row>
    <row r="2621" spans="7:16" customFormat="1">
      <c r="G2621" s="211"/>
      <c r="H2621" s="193"/>
      <c r="K2621" s="193"/>
      <c r="L2621" s="193"/>
      <c r="N2621" s="193"/>
      <c r="O2621" s="193"/>
      <c r="P2621" s="193"/>
    </row>
    <row r="2622" spans="7:16" customFormat="1">
      <c r="G2622" s="211"/>
      <c r="H2622" s="193"/>
      <c r="K2622" s="193"/>
      <c r="L2622" s="193"/>
      <c r="N2622" s="193"/>
      <c r="O2622" s="193"/>
      <c r="P2622" s="193"/>
    </row>
    <row r="2623" spans="7:16" customFormat="1">
      <c r="G2623" s="211"/>
      <c r="H2623" s="193"/>
      <c r="K2623" s="193"/>
      <c r="L2623" s="193"/>
      <c r="N2623" s="193"/>
      <c r="O2623" s="193"/>
      <c r="P2623" s="193"/>
    </row>
    <row r="2624" spans="7:16" customFormat="1">
      <c r="G2624" s="211"/>
      <c r="H2624" s="193"/>
      <c r="K2624" s="193"/>
      <c r="L2624" s="193"/>
      <c r="N2624" s="193"/>
      <c r="O2624" s="193"/>
      <c r="P2624" s="193"/>
    </row>
    <row r="2625" spans="7:16" customFormat="1">
      <c r="G2625" s="211"/>
      <c r="H2625" s="193"/>
      <c r="K2625" s="193"/>
      <c r="L2625" s="193"/>
      <c r="N2625" s="193"/>
      <c r="O2625" s="193"/>
      <c r="P2625" s="193"/>
    </row>
    <row r="2626" spans="7:16" customFormat="1">
      <c r="G2626" s="211"/>
      <c r="H2626" s="193"/>
      <c r="K2626" s="193"/>
      <c r="L2626" s="193"/>
      <c r="N2626" s="193"/>
      <c r="O2626" s="193"/>
      <c r="P2626" s="193"/>
    </row>
    <row r="2627" spans="7:16" customFormat="1">
      <c r="G2627" s="211"/>
      <c r="H2627" s="193"/>
      <c r="K2627" s="193"/>
      <c r="L2627" s="193"/>
      <c r="N2627" s="193"/>
      <c r="O2627" s="193"/>
      <c r="P2627" s="193"/>
    </row>
    <row r="2628" spans="7:16" customFormat="1">
      <c r="G2628" s="211"/>
      <c r="H2628" s="193"/>
      <c r="K2628" s="193"/>
      <c r="L2628" s="193"/>
      <c r="N2628" s="193"/>
      <c r="O2628" s="193"/>
      <c r="P2628" s="193"/>
    </row>
    <row r="2629" spans="7:16" customFormat="1">
      <c r="G2629" s="211"/>
      <c r="H2629" s="193"/>
      <c r="K2629" s="193"/>
      <c r="L2629" s="193"/>
      <c r="N2629" s="193"/>
      <c r="O2629" s="193"/>
      <c r="P2629" s="193"/>
    </row>
    <row r="2630" spans="7:16" customFormat="1">
      <c r="G2630" s="211"/>
      <c r="H2630" s="193"/>
      <c r="K2630" s="193"/>
      <c r="L2630" s="193"/>
      <c r="N2630" s="193"/>
      <c r="O2630" s="193"/>
      <c r="P2630" s="193"/>
    </row>
    <row r="2631" spans="7:16" customFormat="1">
      <c r="G2631" s="211"/>
      <c r="H2631" s="193"/>
      <c r="K2631" s="193"/>
      <c r="L2631" s="193"/>
      <c r="N2631" s="193"/>
      <c r="O2631" s="193"/>
      <c r="P2631" s="193"/>
    </row>
    <row r="2632" spans="7:16" customFormat="1">
      <c r="G2632" s="211"/>
      <c r="H2632" s="193"/>
      <c r="K2632" s="193"/>
      <c r="L2632" s="193"/>
      <c r="N2632" s="193"/>
      <c r="O2632" s="193"/>
      <c r="P2632" s="193"/>
    </row>
    <row r="2633" spans="7:16" customFormat="1">
      <c r="G2633" s="211"/>
      <c r="H2633" s="193"/>
      <c r="K2633" s="193"/>
      <c r="L2633" s="193"/>
      <c r="N2633" s="193"/>
      <c r="O2633" s="193"/>
      <c r="P2633" s="193"/>
    </row>
    <row r="2634" spans="7:16" customFormat="1">
      <c r="G2634" s="211"/>
      <c r="H2634" s="193"/>
      <c r="K2634" s="193"/>
      <c r="L2634" s="193"/>
      <c r="N2634" s="193"/>
      <c r="O2634" s="193"/>
      <c r="P2634" s="193"/>
    </row>
    <row r="2635" spans="7:16" customFormat="1">
      <c r="G2635" s="211"/>
      <c r="H2635" s="193"/>
      <c r="K2635" s="193"/>
      <c r="L2635" s="193"/>
      <c r="N2635" s="193"/>
      <c r="O2635" s="193"/>
      <c r="P2635" s="193"/>
    </row>
    <row r="2636" spans="7:16" customFormat="1">
      <c r="G2636" s="211"/>
      <c r="H2636" s="193"/>
      <c r="K2636" s="193"/>
      <c r="L2636" s="193"/>
      <c r="N2636" s="193"/>
      <c r="O2636" s="193"/>
      <c r="P2636" s="193"/>
    </row>
    <row r="2637" spans="7:16" customFormat="1">
      <c r="G2637" s="211"/>
      <c r="H2637" s="193"/>
      <c r="K2637" s="193"/>
      <c r="L2637" s="193"/>
      <c r="N2637" s="193"/>
      <c r="O2637" s="193"/>
      <c r="P2637" s="193"/>
    </row>
    <row r="2638" spans="7:16" customFormat="1">
      <c r="G2638" s="211"/>
      <c r="H2638" s="193"/>
      <c r="K2638" s="193"/>
      <c r="L2638" s="193"/>
      <c r="N2638" s="193"/>
      <c r="O2638" s="193"/>
      <c r="P2638" s="193"/>
    </row>
    <row r="2639" spans="7:16" customFormat="1">
      <c r="G2639" s="211"/>
      <c r="H2639" s="193"/>
      <c r="K2639" s="193"/>
      <c r="L2639" s="193"/>
      <c r="N2639" s="193"/>
      <c r="O2639" s="193"/>
      <c r="P2639" s="193"/>
    </row>
    <row r="2640" spans="7:16" customFormat="1">
      <c r="G2640" s="211"/>
      <c r="H2640" s="193"/>
      <c r="K2640" s="193"/>
      <c r="L2640" s="193"/>
      <c r="N2640" s="193"/>
      <c r="O2640" s="193"/>
      <c r="P2640" s="193"/>
    </row>
    <row r="2641" spans="7:16" customFormat="1">
      <c r="G2641" s="211"/>
      <c r="H2641" s="193"/>
      <c r="K2641" s="193"/>
      <c r="L2641" s="193"/>
      <c r="N2641" s="193"/>
      <c r="O2641" s="193"/>
      <c r="P2641" s="193"/>
    </row>
    <row r="2642" spans="7:16" customFormat="1">
      <c r="G2642" s="211"/>
      <c r="H2642" s="193"/>
      <c r="K2642" s="193"/>
      <c r="L2642" s="193"/>
      <c r="N2642" s="193"/>
      <c r="O2642" s="193"/>
      <c r="P2642" s="193"/>
    </row>
    <row r="2643" spans="7:16" customFormat="1">
      <c r="G2643" s="211"/>
      <c r="H2643" s="193"/>
      <c r="K2643" s="193"/>
      <c r="L2643" s="193"/>
      <c r="N2643" s="193"/>
      <c r="O2643" s="193"/>
      <c r="P2643" s="193"/>
    </row>
    <row r="2644" spans="7:16" customFormat="1">
      <c r="G2644" s="211"/>
      <c r="H2644" s="193"/>
      <c r="K2644" s="193"/>
      <c r="L2644" s="193"/>
      <c r="N2644" s="193"/>
      <c r="O2644" s="193"/>
      <c r="P2644" s="193"/>
    </row>
    <row r="2645" spans="7:16" customFormat="1">
      <c r="G2645" s="211"/>
      <c r="H2645" s="193"/>
      <c r="K2645" s="193"/>
      <c r="L2645" s="193"/>
      <c r="N2645" s="193"/>
      <c r="O2645" s="193"/>
      <c r="P2645" s="193"/>
    </row>
    <row r="2646" spans="7:16" customFormat="1">
      <c r="G2646" s="211"/>
      <c r="H2646" s="193"/>
      <c r="K2646" s="193"/>
      <c r="L2646" s="193"/>
      <c r="N2646" s="193"/>
      <c r="O2646" s="193"/>
      <c r="P2646" s="193"/>
    </row>
    <row r="2647" spans="7:16" customFormat="1">
      <c r="G2647" s="211"/>
      <c r="H2647" s="193"/>
      <c r="K2647" s="193"/>
      <c r="L2647" s="193"/>
      <c r="N2647" s="193"/>
      <c r="O2647" s="193"/>
      <c r="P2647" s="193"/>
    </row>
    <row r="2648" spans="7:16" customFormat="1">
      <c r="G2648" s="211"/>
      <c r="H2648" s="193"/>
      <c r="K2648" s="193"/>
      <c r="L2648" s="193"/>
      <c r="N2648" s="193"/>
      <c r="O2648" s="193"/>
      <c r="P2648" s="193"/>
    </row>
    <row r="2649" spans="7:16" customFormat="1">
      <c r="G2649" s="211"/>
      <c r="H2649" s="193"/>
      <c r="K2649" s="193"/>
      <c r="L2649" s="193"/>
      <c r="N2649" s="193"/>
      <c r="O2649" s="193"/>
      <c r="P2649" s="193"/>
    </row>
    <row r="2650" spans="7:16" customFormat="1">
      <c r="G2650" s="211"/>
      <c r="H2650" s="193"/>
      <c r="K2650" s="193"/>
      <c r="L2650" s="193"/>
      <c r="N2650" s="193"/>
      <c r="O2650" s="193"/>
      <c r="P2650" s="193"/>
    </row>
    <row r="2651" spans="7:16" customFormat="1">
      <c r="G2651" s="211"/>
      <c r="H2651" s="193"/>
      <c r="K2651" s="193"/>
      <c r="L2651" s="193"/>
      <c r="N2651" s="193"/>
      <c r="O2651" s="193"/>
      <c r="P2651" s="193"/>
    </row>
    <row r="2652" spans="7:16" customFormat="1">
      <c r="G2652" s="211"/>
      <c r="H2652" s="193"/>
      <c r="K2652" s="193"/>
      <c r="L2652" s="193"/>
      <c r="N2652" s="193"/>
      <c r="O2652" s="193"/>
      <c r="P2652" s="193"/>
    </row>
    <row r="2653" spans="7:16" customFormat="1">
      <c r="G2653" s="211"/>
      <c r="H2653" s="193"/>
      <c r="K2653" s="193"/>
      <c r="L2653" s="193"/>
      <c r="N2653" s="193"/>
      <c r="O2653" s="193"/>
      <c r="P2653" s="193"/>
    </row>
    <row r="2654" spans="7:16" customFormat="1">
      <c r="G2654" s="211"/>
      <c r="H2654" s="193"/>
      <c r="K2654" s="193"/>
      <c r="L2654" s="193"/>
      <c r="N2654" s="193"/>
      <c r="O2654" s="193"/>
      <c r="P2654" s="193"/>
    </row>
    <row r="2655" spans="7:16" customFormat="1">
      <c r="G2655" s="211"/>
      <c r="H2655" s="193"/>
      <c r="K2655" s="193"/>
      <c r="L2655" s="193"/>
      <c r="N2655" s="193"/>
      <c r="O2655" s="193"/>
      <c r="P2655" s="193"/>
    </row>
    <row r="2656" spans="7:16" customFormat="1">
      <c r="G2656" s="211"/>
      <c r="H2656" s="193"/>
      <c r="K2656" s="193"/>
      <c r="L2656" s="193"/>
      <c r="N2656" s="193"/>
      <c r="O2656" s="193"/>
      <c r="P2656" s="193"/>
    </row>
    <row r="2657" spans="7:16" customFormat="1">
      <c r="G2657" s="211"/>
      <c r="H2657" s="193"/>
      <c r="K2657" s="193"/>
      <c r="L2657" s="193"/>
      <c r="N2657" s="193"/>
      <c r="O2657" s="193"/>
      <c r="P2657" s="193"/>
    </row>
    <row r="2658" spans="7:16" customFormat="1">
      <c r="G2658" s="211"/>
      <c r="H2658" s="193"/>
      <c r="K2658" s="193"/>
      <c r="L2658" s="193"/>
      <c r="N2658" s="193"/>
      <c r="O2658" s="193"/>
      <c r="P2658" s="193"/>
    </row>
    <row r="2659" spans="7:16" customFormat="1">
      <c r="G2659" s="211"/>
      <c r="H2659" s="193"/>
      <c r="K2659" s="193"/>
      <c r="L2659" s="193"/>
      <c r="N2659" s="193"/>
      <c r="O2659" s="193"/>
      <c r="P2659" s="193"/>
    </row>
    <row r="2660" spans="7:16" customFormat="1">
      <c r="G2660" s="211"/>
      <c r="H2660" s="193"/>
      <c r="K2660" s="193"/>
      <c r="L2660" s="193"/>
      <c r="N2660" s="193"/>
      <c r="O2660" s="193"/>
      <c r="P2660" s="193"/>
    </row>
    <row r="2661" spans="7:16" customFormat="1">
      <c r="G2661" s="211"/>
      <c r="H2661" s="193"/>
      <c r="K2661" s="193"/>
      <c r="L2661" s="193"/>
      <c r="N2661" s="193"/>
      <c r="O2661" s="193"/>
      <c r="P2661" s="193"/>
    </row>
    <row r="2662" spans="7:16" customFormat="1">
      <c r="G2662" s="211"/>
      <c r="H2662" s="193"/>
      <c r="K2662" s="193"/>
      <c r="L2662" s="193"/>
      <c r="N2662" s="193"/>
      <c r="O2662" s="193"/>
      <c r="P2662" s="193"/>
    </row>
    <row r="2663" spans="7:16" customFormat="1">
      <c r="G2663" s="211"/>
      <c r="H2663" s="193"/>
      <c r="K2663" s="193"/>
      <c r="L2663" s="193"/>
      <c r="N2663" s="193"/>
      <c r="O2663" s="193"/>
      <c r="P2663" s="193"/>
    </row>
    <row r="2664" spans="7:16" customFormat="1">
      <c r="G2664" s="211"/>
      <c r="H2664" s="193"/>
      <c r="K2664" s="193"/>
      <c r="L2664" s="193"/>
      <c r="N2664" s="193"/>
      <c r="O2664" s="193"/>
      <c r="P2664" s="193"/>
    </row>
    <row r="2665" spans="7:16" customFormat="1">
      <c r="G2665" s="211"/>
      <c r="H2665" s="193"/>
      <c r="K2665" s="193"/>
      <c r="L2665" s="193"/>
      <c r="N2665" s="193"/>
      <c r="O2665" s="193"/>
      <c r="P2665" s="193"/>
    </row>
    <row r="2666" spans="7:16" customFormat="1">
      <c r="G2666" s="211"/>
      <c r="H2666" s="193"/>
      <c r="K2666" s="193"/>
      <c r="L2666" s="193"/>
      <c r="N2666" s="193"/>
      <c r="O2666" s="193"/>
      <c r="P2666" s="193"/>
    </row>
    <row r="2667" spans="7:16" customFormat="1">
      <c r="G2667" s="211"/>
      <c r="H2667" s="193"/>
      <c r="K2667" s="193"/>
      <c r="L2667" s="193"/>
      <c r="N2667" s="193"/>
      <c r="O2667" s="193"/>
      <c r="P2667" s="193"/>
    </row>
    <row r="2668" spans="7:16" customFormat="1">
      <c r="G2668" s="211"/>
      <c r="H2668" s="193"/>
      <c r="K2668" s="193"/>
      <c r="L2668" s="193"/>
      <c r="N2668" s="193"/>
      <c r="O2668" s="193"/>
      <c r="P2668" s="193"/>
    </row>
    <row r="2669" spans="7:16" customFormat="1">
      <c r="G2669" s="211"/>
      <c r="H2669" s="193"/>
      <c r="K2669" s="193"/>
      <c r="L2669" s="193"/>
      <c r="N2669" s="193"/>
      <c r="O2669" s="193"/>
      <c r="P2669" s="193"/>
    </row>
    <row r="2670" spans="7:16" customFormat="1">
      <c r="G2670" s="211"/>
      <c r="H2670" s="193"/>
      <c r="K2670" s="193"/>
      <c r="L2670" s="193"/>
      <c r="N2670" s="193"/>
      <c r="O2670" s="193"/>
      <c r="P2670" s="193"/>
    </row>
    <row r="2671" spans="7:16" customFormat="1">
      <c r="G2671" s="211"/>
      <c r="H2671" s="193"/>
      <c r="K2671" s="193"/>
      <c r="L2671" s="193"/>
      <c r="N2671" s="193"/>
      <c r="O2671" s="193"/>
      <c r="P2671" s="193"/>
    </row>
    <row r="2672" spans="7:16" customFormat="1">
      <c r="G2672" s="211"/>
      <c r="H2672" s="193"/>
      <c r="K2672" s="193"/>
      <c r="L2672" s="193"/>
      <c r="N2672" s="193"/>
      <c r="O2672" s="193"/>
      <c r="P2672" s="193"/>
    </row>
    <row r="2673" spans="7:16" customFormat="1">
      <c r="G2673" s="211"/>
      <c r="H2673" s="193"/>
      <c r="K2673" s="193"/>
      <c r="L2673" s="193"/>
      <c r="N2673" s="193"/>
      <c r="O2673" s="193"/>
      <c r="P2673" s="193"/>
    </row>
    <row r="2674" spans="7:16" customFormat="1">
      <c r="G2674" s="211"/>
      <c r="H2674" s="193"/>
      <c r="K2674" s="193"/>
      <c r="L2674" s="193"/>
      <c r="N2674" s="193"/>
      <c r="O2674" s="193"/>
      <c r="P2674" s="193"/>
    </row>
    <row r="2675" spans="7:16" customFormat="1">
      <c r="G2675" s="211"/>
      <c r="H2675" s="193"/>
      <c r="K2675" s="193"/>
      <c r="L2675" s="193"/>
      <c r="N2675" s="193"/>
      <c r="O2675" s="193"/>
      <c r="P2675" s="193"/>
    </row>
    <row r="2676" spans="7:16" customFormat="1">
      <c r="G2676" s="211"/>
      <c r="H2676" s="193"/>
      <c r="K2676" s="193"/>
      <c r="L2676" s="193"/>
      <c r="N2676" s="193"/>
      <c r="O2676" s="193"/>
      <c r="P2676" s="193"/>
    </row>
    <row r="2677" spans="7:16" customFormat="1">
      <c r="G2677" s="211"/>
      <c r="H2677" s="193"/>
      <c r="K2677" s="193"/>
      <c r="L2677" s="193"/>
      <c r="N2677" s="193"/>
      <c r="O2677" s="193"/>
      <c r="P2677" s="193"/>
    </row>
    <row r="2678" spans="7:16" customFormat="1">
      <c r="G2678" s="211"/>
      <c r="H2678" s="193"/>
      <c r="K2678" s="193"/>
      <c r="L2678" s="193"/>
      <c r="N2678" s="193"/>
      <c r="O2678" s="193"/>
      <c r="P2678" s="193"/>
    </row>
    <row r="2679" spans="7:16" customFormat="1">
      <c r="G2679" s="211"/>
      <c r="H2679" s="193"/>
      <c r="K2679" s="193"/>
      <c r="L2679" s="193"/>
      <c r="N2679" s="193"/>
      <c r="O2679" s="193"/>
      <c r="P2679" s="193"/>
    </row>
    <row r="2680" spans="7:16" customFormat="1">
      <c r="G2680" s="211"/>
      <c r="H2680" s="193"/>
      <c r="K2680" s="193"/>
      <c r="L2680" s="193"/>
      <c r="N2680" s="193"/>
      <c r="O2680" s="193"/>
      <c r="P2680" s="193"/>
    </row>
    <row r="2681" spans="7:16" customFormat="1">
      <c r="G2681" s="211"/>
      <c r="H2681" s="193"/>
      <c r="K2681" s="193"/>
      <c r="L2681" s="193"/>
      <c r="N2681" s="193"/>
      <c r="O2681" s="193"/>
      <c r="P2681" s="193"/>
    </row>
    <row r="2682" spans="7:16" customFormat="1">
      <c r="G2682" s="211"/>
      <c r="H2682" s="193"/>
      <c r="K2682" s="193"/>
      <c r="L2682" s="193"/>
      <c r="N2682" s="193"/>
      <c r="O2682" s="193"/>
      <c r="P2682" s="193"/>
    </row>
    <row r="2683" spans="7:16" customFormat="1">
      <c r="G2683" s="211"/>
      <c r="H2683" s="193"/>
      <c r="K2683" s="193"/>
      <c r="L2683" s="193"/>
      <c r="N2683" s="193"/>
      <c r="O2683" s="193"/>
      <c r="P2683" s="193"/>
    </row>
    <row r="2684" spans="7:16" customFormat="1">
      <c r="G2684" s="211"/>
      <c r="H2684" s="193"/>
      <c r="K2684" s="193"/>
      <c r="L2684" s="193"/>
      <c r="N2684" s="193"/>
      <c r="O2684" s="193"/>
      <c r="P2684" s="193"/>
    </row>
    <row r="2685" spans="7:16" customFormat="1">
      <c r="G2685" s="211"/>
      <c r="H2685" s="193"/>
      <c r="K2685" s="193"/>
      <c r="L2685" s="193"/>
      <c r="N2685" s="193"/>
      <c r="O2685" s="193"/>
      <c r="P2685" s="193"/>
    </row>
    <row r="2686" spans="7:16" customFormat="1">
      <c r="G2686" s="211"/>
      <c r="H2686" s="193"/>
      <c r="K2686" s="193"/>
      <c r="L2686" s="193"/>
      <c r="N2686" s="193"/>
      <c r="O2686" s="193"/>
      <c r="P2686" s="193"/>
    </row>
    <row r="2687" spans="7:16" customFormat="1">
      <c r="G2687" s="211"/>
      <c r="H2687" s="193"/>
      <c r="K2687" s="193"/>
      <c r="L2687" s="193"/>
      <c r="N2687" s="193"/>
      <c r="O2687" s="193"/>
      <c r="P2687" s="193"/>
    </row>
    <row r="2688" spans="7:16" customFormat="1">
      <c r="G2688" s="211"/>
      <c r="H2688" s="193"/>
      <c r="K2688" s="193"/>
      <c r="L2688" s="193"/>
      <c r="N2688" s="193"/>
      <c r="O2688" s="193"/>
      <c r="P2688" s="193"/>
    </row>
    <row r="2689" spans="7:16" customFormat="1">
      <c r="G2689" s="211"/>
      <c r="H2689" s="193"/>
      <c r="K2689" s="193"/>
      <c r="L2689" s="193"/>
      <c r="N2689" s="193"/>
      <c r="O2689" s="193"/>
      <c r="P2689" s="193"/>
    </row>
    <row r="2690" spans="7:16" customFormat="1">
      <c r="G2690" s="211"/>
      <c r="H2690" s="193"/>
      <c r="K2690" s="193"/>
      <c r="L2690" s="193"/>
      <c r="N2690" s="193"/>
      <c r="O2690" s="193"/>
      <c r="P2690" s="193"/>
    </row>
    <row r="2691" spans="7:16" customFormat="1">
      <c r="G2691" s="211"/>
      <c r="H2691" s="193"/>
      <c r="K2691" s="193"/>
      <c r="L2691" s="193"/>
      <c r="N2691" s="193"/>
      <c r="O2691" s="193"/>
      <c r="P2691" s="193"/>
    </row>
    <row r="2692" spans="7:16" customFormat="1">
      <c r="G2692" s="211"/>
      <c r="H2692" s="193"/>
      <c r="K2692" s="193"/>
      <c r="L2692" s="193"/>
      <c r="N2692" s="193"/>
      <c r="O2692" s="193"/>
      <c r="P2692" s="193"/>
    </row>
    <row r="2693" spans="7:16" customFormat="1">
      <c r="G2693" s="211"/>
      <c r="H2693" s="193"/>
      <c r="K2693" s="193"/>
      <c r="L2693" s="193"/>
      <c r="N2693" s="193"/>
      <c r="O2693" s="193"/>
      <c r="P2693" s="193"/>
    </row>
    <row r="2694" spans="7:16" customFormat="1">
      <c r="G2694" s="211"/>
      <c r="H2694" s="193"/>
      <c r="K2694" s="193"/>
      <c r="L2694" s="193"/>
      <c r="N2694" s="193"/>
      <c r="O2694" s="193"/>
      <c r="P2694" s="193"/>
    </row>
    <row r="2695" spans="7:16" customFormat="1">
      <c r="G2695" s="211"/>
      <c r="H2695" s="193"/>
      <c r="K2695" s="193"/>
      <c r="L2695" s="193"/>
      <c r="N2695" s="193"/>
      <c r="O2695" s="193"/>
      <c r="P2695" s="193"/>
    </row>
    <row r="2696" spans="7:16" customFormat="1">
      <c r="G2696" s="211"/>
      <c r="H2696" s="193"/>
      <c r="K2696" s="193"/>
      <c r="L2696" s="193"/>
      <c r="N2696" s="193"/>
      <c r="O2696" s="193"/>
      <c r="P2696" s="193"/>
    </row>
    <row r="2697" spans="7:16" customFormat="1">
      <c r="G2697" s="211"/>
      <c r="H2697" s="193"/>
      <c r="K2697" s="193"/>
      <c r="L2697" s="193"/>
      <c r="N2697" s="193"/>
      <c r="O2697" s="193"/>
      <c r="P2697" s="193"/>
    </row>
    <row r="2698" spans="7:16" customFormat="1">
      <c r="G2698" s="211"/>
      <c r="H2698" s="193"/>
      <c r="K2698" s="193"/>
      <c r="L2698" s="193"/>
      <c r="N2698" s="193"/>
      <c r="O2698" s="193"/>
      <c r="P2698" s="193"/>
    </row>
    <row r="2699" spans="7:16" customFormat="1">
      <c r="G2699" s="211"/>
      <c r="H2699" s="193"/>
      <c r="K2699" s="193"/>
      <c r="L2699" s="193"/>
      <c r="N2699" s="193"/>
      <c r="O2699" s="193"/>
      <c r="P2699" s="193"/>
    </row>
    <row r="2700" spans="7:16" customFormat="1">
      <c r="G2700" s="211"/>
      <c r="H2700" s="193"/>
      <c r="K2700" s="193"/>
      <c r="L2700" s="193"/>
      <c r="N2700" s="193"/>
      <c r="O2700" s="193"/>
      <c r="P2700" s="193"/>
    </row>
    <row r="2701" spans="7:16" customFormat="1">
      <c r="G2701" s="211"/>
      <c r="H2701" s="193"/>
      <c r="K2701" s="193"/>
      <c r="L2701" s="193"/>
      <c r="N2701" s="193"/>
      <c r="O2701" s="193"/>
      <c r="P2701" s="193"/>
    </row>
    <row r="2702" spans="7:16" customFormat="1">
      <c r="G2702" s="211"/>
      <c r="H2702" s="193"/>
      <c r="K2702" s="193"/>
      <c r="L2702" s="193"/>
      <c r="N2702" s="193"/>
      <c r="O2702" s="193"/>
      <c r="P2702" s="193"/>
    </row>
    <row r="2703" spans="7:16" customFormat="1">
      <c r="G2703" s="211"/>
      <c r="H2703" s="193"/>
      <c r="K2703" s="193"/>
      <c r="L2703" s="193"/>
      <c r="N2703" s="193"/>
      <c r="O2703" s="193"/>
      <c r="P2703" s="193"/>
    </row>
    <row r="2704" spans="7:16" customFormat="1">
      <c r="G2704" s="211"/>
      <c r="H2704" s="193"/>
      <c r="K2704" s="193"/>
      <c r="L2704" s="193"/>
      <c r="N2704" s="193"/>
      <c r="O2704" s="193"/>
      <c r="P2704" s="193"/>
    </row>
    <row r="2705" spans="7:16" customFormat="1">
      <c r="G2705" s="211"/>
      <c r="H2705" s="193"/>
      <c r="K2705" s="193"/>
      <c r="L2705" s="193"/>
      <c r="N2705" s="193"/>
      <c r="O2705" s="193"/>
      <c r="P2705" s="193"/>
    </row>
    <row r="2706" spans="7:16" customFormat="1">
      <c r="G2706" s="211"/>
      <c r="H2706" s="193"/>
      <c r="K2706" s="193"/>
      <c r="L2706" s="193"/>
      <c r="N2706" s="193"/>
      <c r="O2706" s="193"/>
      <c r="P2706" s="193"/>
    </row>
    <row r="2707" spans="7:16" customFormat="1">
      <c r="G2707" s="211"/>
      <c r="H2707" s="193"/>
      <c r="K2707" s="193"/>
      <c r="L2707" s="193"/>
      <c r="N2707" s="193"/>
      <c r="O2707" s="193"/>
      <c r="P2707" s="193"/>
    </row>
    <row r="2708" spans="7:16" customFormat="1">
      <c r="G2708" s="211"/>
      <c r="H2708" s="193"/>
      <c r="K2708" s="193"/>
      <c r="L2708" s="193"/>
      <c r="N2708" s="193"/>
      <c r="O2708" s="193"/>
      <c r="P2708" s="193"/>
    </row>
    <row r="2709" spans="7:16" customFormat="1">
      <c r="G2709" s="211"/>
      <c r="H2709" s="193"/>
      <c r="K2709" s="193"/>
      <c r="L2709" s="193"/>
      <c r="N2709" s="193"/>
      <c r="O2709" s="193"/>
      <c r="P2709" s="193"/>
    </row>
    <row r="2710" spans="7:16" customFormat="1">
      <c r="G2710" s="211"/>
      <c r="H2710" s="193"/>
      <c r="K2710" s="193"/>
      <c r="L2710" s="193"/>
      <c r="N2710" s="193"/>
      <c r="O2710" s="193"/>
      <c r="P2710" s="193"/>
    </row>
    <row r="2711" spans="7:16" customFormat="1">
      <c r="G2711" s="211"/>
      <c r="H2711" s="193"/>
      <c r="K2711" s="193"/>
      <c r="L2711" s="193"/>
      <c r="N2711" s="193"/>
      <c r="O2711" s="193"/>
      <c r="P2711" s="193"/>
    </row>
    <row r="2712" spans="7:16" customFormat="1">
      <c r="G2712" s="211"/>
      <c r="H2712" s="193"/>
      <c r="K2712" s="193"/>
      <c r="L2712" s="193"/>
      <c r="N2712" s="193"/>
      <c r="O2712" s="193"/>
      <c r="P2712" s="193"/>
    </row>
    <row r="2713" spans="7:16" customFormat="1">
      <c r="G2713" s="211"/>
      <c r="H2713" s="193"/>
      <c r="K2713" s="193"/>
      <c r="L2713" s="193"/>
      <c r="N2713" s="193"/>
      <c r="O2713" s="193"/>
      <c r="P2713" s="193"/>
    </row>
    <row r="2714" spans="7:16" customFormat="1">
      <c r="G2714" s="211"/>
      <c r="H2714" s="193"/>
      <c r="K2714" s="193"/>
      <c r="L2714" s="193"/>
      <c r="N2714" s="193"/>
      <c r="O2714" s="193"/>
      <c r="P2714" s="193"/>
    </row>
    <row r="2715" spans="7:16" customFormat="1">
      <c r="G2715" s="211"/>
      <c r="H2715" s="193"/>
      <c r="K2715" s="193"/>
      <c r="L2715" s="193"/>
      <c r="N2715" s="193"/>
      <c r="O2715" s="193"/>
      <c r="P2715" s="193"/>
    </row>
    <row r="2716" spans="7:16" customFormat="1">
      <c r="G2716" s="211"/>
      <c r="H2716" s="193"/>
      <c r="K2716" s="193"/>
      <c r="L2716" s="193"/>
      <c r="N2716" s="193"/>
      <c r="O2716" s="193"/>
      <c r="P2716" s="193"/>
    </row>
    <row r="2717" spans="7:16" customFormat="1">
      <c r="G2717" s="211"/>
      <c r="H2717" s="193"/>
      <c r="K2717" s="193"/>
      <c r="L2717" s="193"/>
      <c r="N2717" s="193"/>
      <c r="O2717" s="193"/>
      <c r="P2717" s="193"/>
    </row>
    <row r="2718" spans="7:16" customFormat="1">
      <c r="G2718" s="211"/>
      <c r="H2718" s="193"/>
      <c r="K2718" s="193"/>
      <c r="L2718" s="193"/>
      <c r="N2718" s="193"/>
      <c r="O2718" s="193"/>
      <c r="P2718" s="193"/>
    </row>
    <row r="2719" spans="7:16" customFormat="1">
      <c r="G2719" s="211"/>
      <c r="H2719" s="193"/>
      <c r="K2719" s="193"/>
      <c r="L2719" s="193"/>
      <c r="N2719" s="193"/>
      <c r="O2719" s="193"/>
      <c r="P2719" s="193"/>
    </row>
    <row r="2720" spans="7:16" customFormat="1">
      <c r="G2720" s="211"/>
      <c r="H2720" s="193"/>
      <c r="K2720" s="193"/>
      <c r="L2720" s="193"/>
      <c r="N2720" s="193"/>
      <c r="O2720" s="193"/>
      <c r="P2720" s="193"/>
    </row>
    <row r="2721" spans="7:16" customFormat="1">
      <c r="G2721" s="211"/>
      <c r="H2721" s="193"/>
      <c r="K2721" s="193"/>
      <c r="L2721" s="193"/>
      <c r="N2721" s="193"/>
      <c r="O2721" s="193"/>
      <c r="P2721" s="193"/>
    </row>
    <row r="2722" spans="7:16" customFormat="1">
      <c r="G2722" s="211"/>
      <c r="H2722" s="193"/>
      <c r="K2722" s="193"/>
      <c r="L2722" s="193"/>
      <c r="N2722" s="193"/>
      <c r="O2722" s="193"/>
      <c r="P2722" s="193"/>
    </row>
    <row r="2723" spans="7:16" customFormat="1">
      <c r="G2723" s="211"/>
      <c r="H2723" s="193"/>
      <c r="K2723" s="193"/>
      <c r="L2723" s="193"/>
      <c r="N2723" s="193"/>
      <c r="O2723" s="193"/>
      <c r="P2723" s="193"/>
    </row>
    <row r="2724" spans="7:16" customFormat="1">
      <c r="G2724" s="211"/>
      <c r="H2724" s="193"/>
      <c r="K2724" s="193"/>
      <c r="L2724" s="193"/>
      <c r="N2724" s="193"/>
      <c r="O2724" s="193"/>
      <c r="P2724" s="193"/>
    </row>
    <row r="2725" spans="7:16" customFormat="1">
      <c r="G2725" s="211"/>
      <c r="H2725" s="193"/>
      <c r="K2725" s="193"/>
      <c r="L2725" s="193"/>
      <c r="N2725" s="193"/>
      <c r="O2725" s="193"/>
      <c r="P2725" s="193"/>
    </row>
    <row r="2726" spans="7:16" customFormat="1">
      <c r="G2726" s="211"/>
      <c r="H2726" s="193"/>
      <c r="K2726" s="193"/>
      <c r="L2726" s="193"/>
      <c r="N2726" s="193"/>
      <c r="O2726" s="193"/>
      <c r="P2726" s="193"/>
    </row>
    <row r="2727" spans="7:16" customFormat="1">
      <c r="G2727" s="211"/>
      <c r="H2727" s="193"/>
      <c r="K2727" s="193"/>
      <c r="L2727" s="193"/>
      <c r="N2727" s="193"/>
      <c r="O2727" s="193"/>
      <c r="P2727" s="193"/>
    </row>
    <row r="2728" spans="7:16" customFormat="1">
      <c r="G2728" s="211"/>
      <c r="H2728" s="193"/>
      <c r="K2728" s="193"/>
      <c r="L2728" s="193"/>
      <c r="N2728" s="193"/>
      <c r="O2728" s="193"/>
      <c r="P2728" s="193"/>
    </row>
    <row r="2729" spans="7:16" customFormat="1">
      <c r="G2729" s="211"/>
      <c r="H2729" s="193"/>
      <c r="K2729" s="193"/>
      <c r="L2729" s="193"/>
      <c r="N2729" s="193"/>
      <c r="O2729" s="193"/>
      <c r="P2729" s="193"/>
    </row>
    <row r="2730" spans="7:16" customFormat="1">
      <c r="G2730" s="211"/>
      <c r="H2730" s="193"/>
      <c r="K2730" s="193"/>
      <c r="L2730" s="193"/>
      <c r="N2730" s="193"/>
      <c r="O2730" s="193"/>
      <c r="P2730" s="193"/>
    </row>
    <row r="2731" spans="7:16" customFormat="1">
      <c r="G2731" s="211"/>
      <c r="H2731" s="193"/>
      <c r="K2731" s="193"/>
      <c r="L2731" s="193"/>
      <c r="N2731" s="193"/>
      <c r="O2731" s="193"/>
      <c r="P2731" s="193"/>
    </row>
    <row r="2732" spans="7:16" customFormat="1">
      <c r="G2732" s="211"/>
      <c r="H2732" s="193"/>
      <c r="K2732" s="193"/>
      <c r="L2732" s="193"/>
      <c r="N2732" s="193"/>
      <c r="O2732" s="193"/>
      <c r="P2732" s="193"/>
    </row>
    <row r="2733" spans="7:16" customFormat="1">
      <c r="G2733" s="211"/>
      <c r="H2733" s="193"/>
      <c r="K2733" s="193"/>
      <c r="L2733" s="193"/>
      <c r="N2733" s="193"/>
      <c r="O2733" s="193"/>
      <c r="P2733" s="193"/>
    </row>
    <row r="2734" spans="7:16" customFormat="1">
      <c r="G2734" s="211"/>
      <c r="H2734" s="193"/>
      <c r="K2734" s="193"/>
      <c r="L2734" s="193"/>
      <c r="N2734" s="193"/>
      <c r="O2734" s="193"/>
      <c r="P2734" s="193"/>
    </row>
    <row r="2735" spans="7:16" customFormat="1">
      <c r="G2735" s="211"/>
      <c r="H2735" s="193"/>
      <c r="K2735" s="193"/>
      <c r="L2735" s="193"/>
      <c r="N2735" s="193"/>
      <c r="O2735" s="193"/>
      <c r="P2735" s="193"/>
    </row>
    <row r="2736" spans="7:16" customFormat="1">
      <c r="G2736" s="211"/>
      <c r="H2736" s="193"/>
      <c r="K2736" s="193"/>
      <c r="L2736" s="193"/>
      <c r="N2736" s="193"/>
      <c r="O2736" s="193"/>
      <c r="P2736" s="193"/>
    </row>
    <row r="2737" spans="7:16" customFormat="1">
      <c r="G2737" s="211"/>
      <c r="H2737" s="193"/>
      <c r="K2737" s="193"/>
      <c r="L2737" s="193"/>
      <c r="N2737" s="193"/>
      <c r="O2737" s="193"/>
      <c r="P2737" s="193"/>
    </row>
    <row r="2738" spans="7:16" customFormat="1">
      <c r="G2738" s="211"/>
      <c r="H2738" s="193"/>
      <c r="K2738" s="193"/>
      <c r="L2738" s="193"/>
      <c r="N2738" s="193"/>
      <c r="O2738" s="193"/>
      <c r="P2738" s="193"/>
    </row>
    <row r="2739" spans="7:16" customFormat="1">
      <c r="G2739" s="211"/>
      <c r="H2739" s="193"/>
      <c r="K2739" s="193"/>
      <c r="L2739" s="193"/>
      <c r="N2739" s="193"/>
      <c r="O2739" s="193"/>
      <c r="P2739" s="193"/>
    </row>
    <row r="2740" spans="7:16" customFormat="1">
      <c r="G2740" s="211"/>
      <c r="H2740" s="193"/>
      <c r="K2740" s="193"/>
      <c r="L2740" s="193"/>
      <c r="N2740" s="193"/>
      <c r="O2740" s="193"/>
      <c r="P2740" s="193"/>
    </row>
    <row r="2741" spans="7:16" customFormat="1">
      <c r="G2741" s="211"/>
      <c r="H2741" s="193"/>
      <c r="K2741" s="193"/>
      <c r="L2741" s="193"/>
      <c r="N2741" s="193"/>
      <c r="O2741" s="193"/>
      <c r="P2741" s="193"/>
    </row>
    <row r="2742" spans="7:16" customFormat="1">
      <c r="G2742" s="211"/>
      <c r="H2742" s="193"/>
      <c r="K2742" s="193"/>
      <c r="L2742" s="193"/>
      <c r="N2742" s="193"/>
      <c r="O2742" s="193"/>
      <c r="P2742" s="193"/>
    </row>
    <row r="2743" spans="7:16" customFormat="1">
      <c r="G2743" s="211"/>
      <c r="H2743" s="193"/>
      <c r="K2743" s="193"/>
      <c r="L2743" s="193"/>
      <c r="N2743" s="193"/>
      <c r="O2743" s="193"/>
      <c r="P2743" s="193"/>
    </row>
    <row r="2744" spans="7:16" customFormat="1">
      <c r="G2744" s="211"/>
      <c r="H2744" s="193"/>
      <c r="K2744" s="193"/>
      <c r="L2744" s="193"/>
      <c r="N2744" s="193"/>
      <c r="O2744" s="193"/>
      <c r="P2744" s="193"/>
    </row>
    <row r="2745" spans="7:16" customFormat="1">
      <c r="G2745" s="211"/>
      <c r="H2745" s="193"/>
      <c r="K2745" s="193"/>
      <c r="L2745" s="193"/>
      <c r="N2745" s="193"/>
      <c r="O2745" s="193"/>
      <c r="P2745" s="193"/>
    </row>
    <row r="2746" spans="7:16" customFormat="1">
      <c r="G2746" s="211"/>
      <c r="H2746" s="193"/>
      <c r="K2746" s="193"/>
      <c r="L2746" s="193"/>
      <c r="N2746" s="193"/>
      <c r="O2746" s="193"/>
      <c r="P2746" s="193"/>
    </row>
    <row r="2747" spans="7:16" customFormat="1">
      <c r="G2747" s="211"/>
      <c r="H2747" s="193"/>
      <c r="K2747" s="193"/>
      <c r="L2747" s="193"/>
      <c r="N2747" s="193"/>
      <c r="O2747" s="193"/>
      <c r="P2747" s="193"/>
    </row>
    <row r="2748" spans="7:16" customFormat="1">
      <c r="G2748" s="211"/>
      <c r="H2748" s="193"/>
      <c r="K2748" s="193"/>
      <c r="L2748" s="193"/>
      <c r="N2748" s="193"/>
      <c r="O2748" s="193"/>
      <c r="P2748" s="193"/>
    </row>
    <row r="2749" spans="7:16" customFormat="1">
      <c r="G2749" s="211"/>
      <c r="H2749" s="193"/>
      <c r="K2749" s="193"/>
      <c r="L2749" s="193"/>
      <c r="N2749" s="193"/>
      <c r="O2749" s="193"/>
      <c r="P2749" s="193"/>
    </row>
    <row r="2750" spans="7:16" customFormat="1">
      <c r="G2750" s="211"/>
      <c r="H2750" s="193"/>
      <c r="K2750" s="193"/>
      <c r="L2750" s="193"/>
      <c r="N2750" s="193"/>
      <c r="O2750" s="193"/>
      <c r="P2750" s="193"/>
    </row>
    <row r="2751" spans="7:16" customFormat="1">
      <c r="G2751" s="211"/>
      <c r="H2751" s="193"/>
      <c r="K2751" s="193"/>
      <c r="L2751" s="193"/>
      <c r="N2751" s="193"/>
      <c r="O2751" s="193"/>
      <c r="P2751" s="193"/>
    </row>
    <row r="2752" spans="7:16" customFormat="1">
      <c r="G2752" s="211"/>
      <c r="H2752" s="193"/>
      <c r="K2752" s="193"/>
      <c r="L2752" s="193"/>
      <c r="N2752" s="193"/>
      <c r="O2752" s="193"/>
      <c r="P2752" s="193"/>
    </row>
    <row r="2753" spans="7:16" customFormat="1">
      <c r="G2753" s="211"/>
      <c r="H2753" s="193"/>
      <c r="K2753" s="193"/>
      <c r="L2753" s="193"/>
      <c r="N2753" s="193"/>
      <c r="O2753" s="193"/>
      <c r="P2753" s="193"/>
    </row>
    <row r="2754" spans="7:16" customFormat="1">
      <c r="G2754" s="211"/>
      <c r="H2754" s="193"/>
      <c r="K2754" s="193"/>
      <c r="L2754" s="193"/>
      <c r="N2754" s="193"/>
      <c r="O2754" s="193"/>
      <c r="P2754" s="193"/>
    </row>
    <row r="2755" spans="7:16" customFormat="1">
      <c r="G2755" s="211"/>
      <c r="H2755" s="193"/>
      <c r="K2755" s="193"/>
      <c r="L2755" s="193"/>
      <c r="N2755" s="193"/>
      <c r="O2755" s="193"/>
      <c r="P2755" s="193"/>
    </row>
    <row r="2756" spans="7:16" customFormat="1">
      <c r="G2756" s="211"/>
      <c r="H2756" s="193"/>
      <c r="K2756" s="193"/>
      <c r="L2756" s="193"/>
      <c r="N2756" s="193"/>
      <c r="O2756" s="193"/>
      <c r="P2756" s="193"/>
    </row>
    <row r="2757" spans="7:16" customFormat="1">
      <c r="G2757" s="211"/>
      <c r="H2757" s="193"/>
      <c r="K2757" s="193"/>
      <c r="L2757" s="193"/>
      <c r="N2757" s="193"/>
      <c r="O2757" s="193"/>
      <c r="P2757" s="193"/>
    </row>
    <row r="2758" spans="7:16" customFormat="1">
      <c r="G2758" s="211"/>
      <c r="H2758" s="193"/>
      <c r="K2758" s="193"/>
      <c r="L2758" s="193"/>
      <c r="N2758" s="193"/>
      <c r="O2758" s="193"/>
      <c r="P2758" s="193"/>
    </row>
    <row r="2759" spans="7:16" customFormat="1">
      <c r="G2759" s="211"/>
      <c r="H2759" s="193"/>
      <c r="K2759" s="193"/>
      <c r="L2759" s="193"/>
      <c r="N2759" s="193"/>
      <c r="O2759" s="193"/>
      <c r="P2759" s="193"/>
    </row>
    <row r="2760" spans="7:16" customFormat="1">
      <c r="G2760" s="211"/>
      <c r="H2760" s="193"/>
      <c r="K2760" s="193"/>
      <c r="L2760" s="193"/>
      <c r="N2760" s="193"/>
      <c r="O2760" s="193"/>
      <c r="P2760" s="193"/>
    </row>
    <row r="2761" spans="7:16" customFormat="1">
      <c r="G2761" s="211"/>
      <c r="H2761" s="193"/>
      <c r="K2761" s="193"/>
      <c r="L2761" s="193"/>
      <c r="N2761" s="193"/>
      <c r="O2761" s="193"/>
      <c r="P2761" s="193"/>
    </row>
    <row r="2762" spans="7:16" customFormat="1">
      <c r="G2762" s="211"/>
      <c r="H2762" s="193"/>
      <c r="K2762" s="193"/>
      <c r="L2762" s="193"/>
      <c r="N2762" s="193"/>
      <c r="O2762" s="193"/>
      <c r="P2762" s="193"/>
    </row>
    <row r="2763" spans="7:16" customFormat="1">
      <c r="G2763" s="211"/>
      <c r="H2763" s="193"/>
      <c r="K2763" s="193"/>
      <c r="L2763" s="193"/>
      <c r="N2763" s="193"/>
      <c r="O2763" s="193"/>
      <c r="P2763" s="193"/>
    </row>
    <row r="2764" spans="7:16" customFormat="1">
      <c r="G2764" s="211"/>
      <c r="H2764" s="193"/>
      <c r="K2764" s="193"/>
      <c r="L2764" s="193"/>
      <c r="N2764" s="193"/>
      <c r="O2764" s="193"/>
      <c r="P2764" s="193"/>
    </row>
    <row r="2765" spans="7:16" customFormat="1">
      <c r="G2765" s="211"/>
      <c r="H2765" s="193"/>
      <c r="K2765" s="193"/>
      <c r="L2765" s="193"/>
      <c r="N2765" s="193"/>
      <c r="O2765" s="193"/>
      <c r="P2765" s="193"/>
    </row>
    <row r="2766" spans="7:16" customFormat="1">
      <c r="G2766" s="211"/>
      <c r="H2766" s="193"/>
      <c r="K2766" s="193"/>
      <c r="L2766" s="193"/>
      <c r="N2766" s="193"/>
      <c r="O2766" s="193"/>
      <c r="P2766" s="193"/>
    </row>
    <row r="2767" spans="7:16" customFormat="1">
      <c r="G2767" s="211"/>
      <c r="H2767" s="193"/>
      <c r="K2767" s="193"/>
      <c r="L2767" s="193"/>
      <c r="N2767" s="193"/>
      <c r="O2767" s="193"/>
      <c r="P2767" s="193"/>
    </row>
    <row r="2768" spans="7:16" customFormat="1">
      <c r="G2768" s="211"/>
      <c r="H2768" s="193"/>
      <c r="K2768" s="193"/>
      <c r="L2768" s="193"/>
      <c r="N2768" s="193"/>
      <c r="O2768" s="193"/>
      <c r="P2768" s="193"/>
    </row>
    <row r="2769" spans="7:16" customFormat="1">
      <c r="G2769" s="211"/>
      <c r="H2769" s="193"/>
      <c r="K2769" s="193"/>
      <c r="L2769" s="193"/>
      <c r="N2769" s="193"/>
      <c r="O2769" s="193"/>
      <c r="P2769" s="193"/>
    </row>
    <row r="2770" spans="7:16" customFormat="1">
      <c r="G2770" s="211"/>
      <c r="H2770" s="193"/>
      <c r="K2770" s="193"/>
      <c r="L2770" s="193"/>
      <c r="N2770" s="193"/>
      <c r="O2770" s="193"/>
      <c r="P2770" s="193"/>
    </row>
    <row r="2771" spans="7:16" customFormat="1">
      <c r="G2771" s="211"/>
      <c r="H2771" s="193"/>
      <c r="K2771" s="193"/>
      <c r="L2771" s="193"/>
      <c r="N2771" s="193"/>
      <c r="O2771" s="193"/>
      <c r="P2771" s="193"/>
    </row>
    <row r="2772" spans="7:16" customFormat="1">
      <c r="G2772" s="211"/>
      <c r="H2772" s="193"/>
      <c r="K2772" s="193"/>
      <c r="L2772" s="193"/>
      <c r="N2772" s="193"/>
      <c r="O2772" s="193"/>
      <c r="P2772" s="193"/>
    </row>
    <row r="2773" spans="7:16" customFormat="1">
      <c r="G2773" s="211"/>
      <c r="H2773" s="193"/>
      <c r="K2773" s="193"/>
      <c r="L2773" s="193"/>
      <c r="N2773" s="193"/>
      <c r="O2773" s="193"/>
      <c r="P2773" s="193"/>
    </row>
    <row r="2774" spans="7:16" customFormat="1">
      <c r="G2774" s="211"/>
      <c r="H2774" s="193"/>
      <c r="K2774" s="193"/>
      <c r="L2774" s="193"/>
      <c r="N2774" s="193"/>
      <c r="O2774" s="193"/>
      <c r="P2774" s="193"/>
    </row>
    <row r="2775" spans="7:16" customFormat="1">
      <c r="G2775" s="211"/>
      <c r="H2775" s="193"/>
      <c r="K2775" s="193"/>
      <c r="L2775" s="193"/>
      <c r="N2775" s="193"/>
      <c r="O2775" s="193"/>
      <c r="P2775" s="193"/>
    </row>
    <row r="2776" spans="7:16" customFormat="1">
      <c r="G2776" s="211"/>
      <c r="H2776" s="193"/>
      <c r="K2776" s="193"/>
      <c r="L2776" s="193"/>
      <c r="N2776" s="193"/>
      <c r="O2776" s="193"/>
      <c r="P2776" s="193"/>
    </row>
    <row r="2777" spans="7:16" customFormat="1">
      <c r="G2777" s="211"/>
      <c r="H2777" s="193"/>
      <c r="K2777" s="193"/>
      <c r="L2777" s="193"/>
      <c r="N2777" s="193"/>
      <c r="O2777" s="193"/>
      <c r="P2777" s="193"/>
    </row>
    <row r="2778" spans="7:16" customFormat="1">
      <c r="G2778" s="211"/>
      <c r="H2778" s="193"/>
      <c r="K2778" s="193"/>
      <c r="L2778" s="193"/>
      <c r="N2778" s="193"/>
      <c r="O2778" s="193"/>
      <c r="P2778" s="193"/>
    </row>
    <row r="2779" spans="7:16" customFormat="1">
      <c r="G2779" s="211"/>
      <c r="H2779" s="193"/>
      <c r="K2779" s="193"/>
      <c r="L2779" s="193"/>
      <c r="N2779" s="193"/>
      <c r="O2779" s="193"/>
      <c r="P2779" s="193"/>
    </row>
    <row r="2780" spans="7:16" customFormat="1">
      <c r="G2780" s="211"/>
      <c r="H2780" s="193"/>
      <c r="K2780" s="193"/>
      <c r="L2780" s="193"/>
      <c r="N2780" s="193"/>
      <c r="O2780" s="193"/>
      <c r="P2780" s="193"/>
    </row>
    <row r="2781" spans="7:16" customFormat="1">
      <c r="G2781" s="211"/>
      <c r="H2781" s="193"/>
      <c r="K2781" s="193"/>
      <c r="L2781" s="193"/>
      <c r="N2781" s="193"/>
      <c r="O2781" s="193"/>
      <c r="P2781" s="193"/>
    </row>
    <row r="2782" spans="7:16" customFormat="1">
      <c r="G2782" s="211"/>
      <c r="H2782" s="193"/>
      <c r="K2782" s="193"/>
      <c r="L2782" s="193"/>
      <c r="N2782" s="193"/>
      <c r="O2782" s="193"/>
      <c r="P2782" s="193"/>
    </row>
    <row r="2783" spans="7:16" customFormat="1">
      <c r="G2783" s="211"/>
      <c r="H2783" s="193"/>
      <c r="K2783" s="193"/>
      <c r="L2783" s="193"/>
      <c r="N2783" s="193"/>
      <c r="O2783" s="193"/>
      <c r="P2783" s="193"/>
    </row>
    <row r="2784" spans="7:16" customFormat="1">
      <c r="G2784" s="211"/>
      <c r="H2784" s="193"/>
      <c r="K2784" s="193"/>
      <c r="L2784" s="193"/>
      <c r="N2784" s="193"/>
      <c r="O2784" s="193"/>
      <c r="P2784" s="193"/>
    </row>
    <row r="2785" spans="7:16" customFormat="1">
      <c r="G2785" s="211"/>
      <c r="H2785" s="193"/>
      <c r="K2785" s="193"/>
      <c r="L2785" s="193"/>
      <c r="N2785" s="193"/>
      <c r="O2785" s="193"/>
      <c r="P2785" s="193"/>
    </row>
    <row r="2786" spans="7:16" customFormat="1">
      <c r="G2786" s="211"/>
      <c r="H2786" s="193"/>
      <c r="K2786" s="193"/>
      <c r="L2786" s="193"/>
      <c r="N2786" s="193"/>
      <c r="O2786" s="193"/>
      <c r="P2786" s="193"/>
    </row>
    <row r="2787" spans="7:16" customFormat="1">
      <c r="G2787" s="211"/>
      <c r="H2787" s="193"/>
      <c r="K2787" s="193"/>
      <c r="L2787" s="193"/>
      <c r="N2787" s="193"/>
      <c r="O2787" s="193"/>
      <c r="P2787" s="193"/>
    </row>
    <row r="2788" spans="7:16" customFormat="1">
      <c r="G2788" s="211"/>
      <c r="H2788" s="193"/>
      <c r="K2788" s="193"/>
      <c r="L2788" s="193"/>
      <c r="N2788" s="193"/>
      <c r="O2788" s="193"/>
      <c r="P2788" s="193"/>
    </row>
    <row r="2789" spans="7:16" customFormat="1">
      <c r="G2789" s="211"/>
      <c r="H2789" s="193"/>
      <c r="K2789" s="193"/>
      <c r="L2789" s="193"/>
      <c r="N2789" s="193"/>
      <c r="O2789" s="193"/>
      <c r="P2789" s="193"/>
    </row>
    <row r="2790" spans="7:16" customFormat="1">
      <c r="G2790" s="211"/>
      <c r="H2790" s="193"/>
      <c r="K2790" s="193"/>
      <c r="L2790" s="193"/>
      <c r="N2790" s="193"/>
      <c r="O2790" s="193"/>
      <c r="P2790" s="193"/>
    </row>
    <row r="2791" spans="7:16" customFormat="1">
      <c r="G2791" s="211"/>
      <c r="H2791" s="193"/>
      <c r="K2791" s="193"/>
      <c r="L2791" s="193"/>
      <c r="N2791" s="193"/>
      <c r="O2791" s="193"/>
      <c r="P2791" s="193"/>
    </row>
    <row r="2792" spans="7:16" customFormat="1">
      <c r="G2792" s="211"/>
      <c r="H2792" s="193"/>
      <c r="K2792" s="193"/>
      <c r="L2792" s="193"/>
      <c r="N2792" s="193"/>
      <c r="O2792" s="193"/>
      <c r="P2792" s="193"/>
    </row>
    <row r="2793" spans="7:16" customFormat="1">
      <c r="G2793" s="211"/>
      <c r="H2793" s="193"/>
      <c r="K2793" s="193"/>
      <c r="L2793" s="193"/>
      <c r="N2793" s="193"/>
      <c r="O2793" s="193"/>
      <c r="P2793" s="193"/>
    </row>
    <row r="2794" spans="7:16" customFormat="1">
      <c r="G2794" s="211"/>
      <c r="H2794" s="193"/>
      <c r="K2794" s="193"/>
      <c r="L2794" s="193"/>
      <c r="N2794" s="193"/>
      <c r="O2794" s="193"/>
      <c r="P2794" s="193"/>
    </row>
    <row r="2795" spans="7:16" customFormat="1">
      <c r="G2795" s="211"/>
      <c r="H2795" s="193"/>
      <c r="K2795" s="193"/>
      <c r="L2795" s="193"/>
      <c r="N2795" s="193"/>
      <c r="O2795" s="193"/>
      <c r="P2795" s="193"/>
    </row>
    <row r="2796" spans="7:16" customFormat="1">
      <c r="G2796" s="211"/>
      <c r="H2796" s="193"/>
      <c r="K2796" s="193"/>
      <c r="L2796" s="193"/>
      <c r="N2796" s="193"/>
      <c r="O2796" s="193"/>
      <c r="P2796" s="193"/>
    </row>
    <row r="2797" spans="7:16" customFormat="1">
      <c r="G2797" s="211"/>
      <c r="H2797" s="193"/>
      <c r="K2797" s="193"/>
      <c r="L2797" s="193"/>
      <c r="N2797" s="193"/>
      <c r="O2797" s="193"/>
      <c r="P2797" s="193"/>
    </row>
    <row r="2798" spans="7:16" customFormat="1">
      <c r="G2798" s="211"/>
      <c r="H2798" s="193"/>
      <c r="K2798" s="193"/>
      <c r="L2798" s="193"/>
      <c r="N2798" s="193"/>
      <c r="O2798" s="193"/>
      <c r="P2798" s="193"/>
    </row>
    <row r="2799" spans="7:16" customFormat="1">
      <c r="G2799" s="211"/>
      <c r="H2799" s="193"/>
      <c r="K2799" s="193"/>
      <c r="L2799" s="193"/>
      <c r="N2799" s="193"/>
      <c r="O2799" s="193"/>
      <c r="P2799" s="193"/>
    </row>
    <row r="2800" spans="7:16" customFormat="1">
      <c r="G2800" s="211"/>
      <c r="H2800" s="193"/>
      <c r="K2800" s="193"/>
      <c r="L2800" s="193"/>
      <c r="N2800" s="193"/>
      <c r="O2800" s="193"/>
      <c r="P2800" s="193"/>
    </row>
    <row r="2801" spans="7:16" customFormat="1">
      <c r="G2801" s="211"/>
      <c r="H2801" s="193"/>
      <c r="K2801" s="193"/>
      <c r="L2801" s="193"/>
      <c r="N2801" s="193"/>
      <c r="O2801" s="193"/>
      <c r="P2801" s="193"/>
    </row>
    <row r="2802" spans="7:16" customFormat="1">
      <c r="G2802" s="211"/>
      <c r="H2802" s="193"/>
      <c r="K2802" s="193"/>
      <c r="L2802" s="193"/>
      <c r="N2802" s="193"/>
      <c r="O2802" s="193"/>
      <c r="P2802" s="193"/>
    </row>
    <row r="2803" spans="7:16" customFormat="1">
      <c r="G2803" s="211"/>
      <c r="H2803" s="193"/>
      <c r="K2803" s="193"/>
      <c r="L2803" s="193"/>
      <c r="N2803" s="193"/>
      <c r="O2803" s="193"/>
      <c r="P2803" s="193"/>
    </row>
    <row r="2804" spans="7:16" customFormat="1">
      <c r="G2804" s="211"/>
      <c r="H2804" s="193"/>
      <c r="K2804" s="193"/>
      <c r="L2804" s="193"/>
      <c r="N2804" s="193"/>
      <c r="O2804" s="193"/>
      <c r="P2804" s="193"/>
    </row>
    <row r="2805" spans="7:16" customFormat="1">
      <c r="G2805" s="211"/>
      <c r="H2805" s="193"/>
      <c r="K2805" s="193"/>
      <c r="L2805" s="193"/>
      <c r="N2805" s="193"/>
      <c r="O2805" s="193"/>
      <c r="P2805" s="193"/>
    </row>
    <row r="2806" spans="7:16" customFormat="1">
      <c r="G2806" s="211"/>
      <c r="H2806" s="193"/>
      <c r="K2806" s="193"/>
      <c r="L2806" s="193"/>
      <c r="N2806" s="193"/>
      <c r="O2806" s="193"/>
      <c r="P2806" s="193"/>
    </row>
    <row r="2807" spans="7:16" customFormat="1">
      <c r="G2807" s="211"/>
      <c r="H2807" s="193"/>
      <c r="K2807" s="193"/>
      <c r="L2807" s="193"/>
      <c r="N2807" s="193"/>
      <c r="O2807" s="193"/>
      <c r="P2807" s="193"/>
    </row>
    <row r="2808" spans="7:16" customFormat="1">
      <c r="G2808" s="211"/>
      <c r="H2808" s="193"/>
      <c r="K2808" s="193"/>
      <c r="L2808" s="193"/>
      <c r="N2808" s="193"/>
      <c r="O2808" s="193"/>
      <c r="P2808" s="193"/>
    </row>
    <row r="2809" spans="7:16" customFormat="1">
      <c r="G2809" s="211"/>
      <c r="H2809" s="193"/>
      <c r="K2809" s="193"/>
      <c r="L2809" s="193"/>
      <c r="N2809" s="193"/>
      <c r="O2809" s="193"/>
      <c r="P2809" s="193"/>
    </row>
    <row r="2810" spans="7:16" customFormat="1">
      <c r="G2810" s="211"/>
      <c r="H2810" s="193"/>
      <c r="K2810" s="193"/>
      <c r="L2810" s="193"/>
      <c r="N2810" s="193"/>
      <c r="O2810" s="193"/>
      <c r="P2810" s="193"/>
    </row>
    <row r="2811" spans="7:16" customFormat="1">
      <c r="G2811" s="211"/>
      <c r="H2811" s="193"/>
      <c r="K2811" s="193"/>
      <c r="L2811" s="193"/>
      <c r="N2811" s="193"/>
      <c r="O2811" s="193"/>
      <c r="P2811" s="193"/>
    </row>
    <row r="2812" spans="7:16" customFormat="1">
      <c r="G2812" s="211"/>
      <c r="H2812" s="193"/>
      <c r="K2812" s="193"/>
      <c r="L2812" s="193"/>
      <c r="N2812" s="193"/>
      <c r="O2812" s="193"/>
      <c r="P2812" s="193"/>
    </row>
    <row r="2813" spans="7:16" customFormat="1">
      <c r="G2813" s="211"/>
      <c r="H2813" s="193"/>
      <c r="K2813" s="193"/>
      <c r="L2813" s="193"/>
      <c r="N2813" s="193"/>
      <c r="O2813" s="193"/>
      <c r="P2813" s="193"/>
    </row>
    <row r="2814" spans="7:16" customFormat="1">
      <c r="G2814" s="211"/>
      <c r="H2814" s="193"/>
      <c r="K2814" s="193"/>
      <c r="L2814" s="193"/>
      <c r="N2814" s="193"/>
      <c r="O2814" s="193"/>
      <c r="P2814" s="193"/>
    </row>
    <row r="2815" spans="7:16" customFormat="1">
      <c r="G2815" s="211"/>
      <c r="H2815" s="193"/>
      <c r="K2815" s="193"/>
      <c r="L2815" s="193"/>
      <c r="N2815" s="193"/>
      <c r="O2815" s="193"/>
      <c r="P2815" s="193"/>
    </row>
    <row r="2816" spans="7:16" customFormat="1">
      <c r="G2816" s="211"/>
      <c r="H2816" s="193"/>
      <c r="K2816" s="193"/>
      <c r="L2816" s="193"/>
      <c r="N2816" s="193"/>
      <c r="O2816" s="193"/>
      <c r="P2816" s="193"/>
    </row>
    <row r="2817" spans="7:16" customFormat="1">
      <c r="G2817" s="211"/>
      <c r="H2817" s="193"/>
      <c r="K2817" s="193"/>
      <c r="L2817" s="193"/>
      <c r="N2817" s="193"/>
      <c r="O2817" s="193"/>
      <c r="P2817" s="193"/>
    </row>
    <row r="2818" spans="7:16" customFormat="1">
      <c r="G2818" s="211"/>
      <c r="H2818" s="193"/>
      <c r="K2818" s="193"/>
      <c r="L2818" s="193"/>
      <c r="N2818" s="193"/>
      <c r="O2818" s="193"/>
      <c r="P2818" s="193"/>
    </row>
    <row r="2819" spans="7:16" customFormat="1">
      <c r="G2819" s="211"/>
      <c r="H2819" s="193"/>
      <c r="K2819" s="193"/>
      <c r="L2819" s="193"/>
      <c r="N2819" s="193"/>
      <c r="O2819" s="193"/>
      <c r="P2819" s="193"/>
    </row>
    <row r="2820" spans="7:16" customFormat="1">
      <c r="G2820" s="211"/>
      <c r="H2820" s="193"/>
      <c r="K2820" s="193"/>
      <c r="L2820" s="193"/>
      <c r="N2820" s="193"/>
      <c r="O2820" s="193"/>
      <c r="P2820" s="193"/>
    </row>
    <row r="2821" spans="7:16" customFormat="1">
      <c r="G2821" s="211"/>
      <c r="H2821" s="193"/>
      <c r="K2821" s="193"/>
      <c r="L2821" s="193"/>
      <c r="N2821" s="193"/>
      <c r="O2821" s="193"/>
      <c r="P2821" s="193"/>
    </row>
    <row r="2822" spans="7:16" customFormat="1">
      <c r="G2822" s="211"/>
      <c r="H2822" s="193"/>
      <c r="K2822" s="193"/>
      <c r="L2822" s="193"/>
      <c r="N2822" s="193"/>
      <c r="O2822" s="193"/>
      <c r="P2822" s="193"/>
    </row>
    <row r="2823" spans="7:16" customFormat="1">
      <c r="G2823" s="211"/>
      <c r="H2823" s="193"/>
      <c r="K2823" s="193"/>
      <c r="L2823" s="193"/>
      <c r="N2823" s="193"/>
      <c r="O2823" s="193"/>
      <c r="P2823" s="193"/>
    </row>
    <row r="2824" spans="7:16" customFormat="1">
      <c r="G2824" s="211"/>
      <c r="H2824" s="193"/>
      <c r="K2824" s="193"/>
      <c r="L2824" s="193"/>
      <c r="N2824" s="193"/>
      <c r="O2824" s="193"/>
      <c r="P2824" s="193"/>
    </row>
    <row r="2825" spans="7:16" customFormat="1">
      <c r="G2825" s="211"/>
      <c r="H2825" s="193"/>
      <c r="K2825" s="193"/>
      <c r="L2825" s="193"/>
      <c r="N2825" s="193"/>
      <c r="O2825" s="193"/>
      <c r="P2825" s="193"/>
    </row>
    <row r="2826" spans="7:16" customFormat="1">
      <c r="G2826" s="211"/>
      <c r="H2826" s="193"/>
      <c r="K2826" s="193"/>
      <c r="L2826" s="193"/>
      <c r="N2826" s="193"/>
      <c r="O2826" s="193"/>
      <c r="P2826" s="193"/>
    </row>
    <row r="2827" spans="7:16" customFormat="1">
      <c r="G2827" s="211"/>
      <c r="H2827" s="193"/>
      <c r="K2827" s="193"/>
      <c r="L2827" s="193"/>
      <c r="N2827" s="193"/>
      <c r="O2827" s="193"/>
      <c r="P2827" s="193"/>
    </row>
    <row r="2828" spans="7:16" customFormat="1">
      <c r="G2828" s="211"/>
      <c r="H2828" s="193"/>
      <c r="K2828" s="193"/>
      <c r="L2828" s="193"/>
      <c r="N2828" s="193"/>
      <c r="O2828" s="193"/>
      <c r="P2828" s="193"/>
    </row>
    <row r="2829" spans="7:16" customFormat="1">
      <c r="G2829" s="211"/>
      <c r="H2829" s="193"/>
      <c r="K2829" s="193"/>
      <c r="L2829" s="193"/>
      <c r="N2829" s="193"/>
      <c r="O2829" s="193"/>
      <c r="P2829" s="193"/>
    </row>
    <row r="2830" spans="7:16" customFormat="1">
      <c r="G2830" s="211"/>
      <c r="H2830" s="193"/>
      <c r="K2830" s="193"/>
      <c r="L2830" s="193"/>
      <c r="N2830" s="193"/>
      <c r="O2830" s="193"/>
      <c r="P2830" s="193"/>
    </row>
    <row r="2831" spans="7:16" customFormat="1">
      <c r="G2831" s="211"/>
      <c r="H2831" s="193"/>
      <c r="K2831" s="193"/>
      <c r="L2831" s="193"/>
      <c r="N2831" s="193"/>
      <c r="O2831" s="193"/>
      <c r="P2831" s="193"/>
    </row>
    <row r="2832" spans="7:16" customFormat="1">
      <c r="G2832" s="211"/>
      <c r="H2832" s="193"/>
      <c r="K2832" s="193"/>
      <c r="L2832" s="193"/>
      <c r="N2832" s="193"/>
      <c r="O2832" s="193"/>
      <c r="P2832" s="193"/>
    </row>
    <row r="2833" spans="7:16" customFormat="1">
      <c r="G2833" s="211"/>
      <c r="H2833" s="193"/>
      <c r="K2833" s="193"/>
      <c r="L2833" s="193"/>
      <c r="N2833" s="193"/>
      <c r="O2833" s="193"/>
      <c r="P2833" s="193"/>
    </row>
    <row r="2834" spans="7:16" customFormat="1">
      <c r="G2834" s="211"/>
      <c r="H2834" s="193"/>
      <c r="K2834" s="193"/>
      <c r="L2834" s="193"/>
      <c r="N2834" s="193"/>
      <c r="O2834" s="193"/>
      <c r="P2834" s="193"/>
    </row>
    <row r="2835" spans="7:16" customFormat="1">
      <c r="G2835" s="211"/>
      <c r="H2835" s="193"/>
      <c r="K2835" s="193"/>
      <c r="L2835" s="193"/>
      <c r="N2835" s="193"/>
      <c r="O2835" s="193"/>
      <c r="P2835" s="193"/>
    </row>
    <row r="2836" spans="7:16" customFormat="1">
      <c r="G2836" s="211"/>
      <c r="H2836" s="193"/>
      <c r="K2836" s="193"/>
      <c r="L2836" s="193"/>
      <c r="N2836" s="193"/>
      <c r="O2836" s="193"/>
      <c r="P2836" s="193"/>
    </row>
    <row r="2837" spans="7:16" customFormat="1">
      <c r="G2837" s="211"/>
      <c r="H2837" s="193"/>
      <c r="K2837" s="193"/>
      <c r="L2837" s="193"/>
      <c r="N2837" s="193"/>
      <c r="O2837" s="193"/>
      <c r="P2837" s="193"/>
    </row>
    <row r="2838" spans="7:16" customFormat="1">
      <c r="G2838" s="211"/>
      <c r="H2838" s="193"/>
      <c r="K2838" s="193"/>
      <c r="L2838" s="193"/>
      <c r="N2838" s="193"/>
      <c r="O2838" s="193"/>
      <c r="P2838" s="193"/>
    </row>
    <row r="2839" spans="7:16" customFormat="1">
      <c r="G2839" s="211"/>
      <c r="H2839" s="193"/>
      <c r="K2839" s="193"/>
      <c r="L2839" s="193"/>
      <c r="N2839" s="193"/>
      <c r="O2839" s="193"/>
      <c r="P2839" s="193"/>
    </row>
    <row r="2840" spans="7:16" customFormat="1">
      <c r="G2840" s="211"/>
      <c r="H2840" s="193"/>
      <c r="K2840" s="193"/>
      <c r="L2840" s="193"/>
      <c r="N2840" s="193"/>
      <c r="O2840" s="193"/>
      <c r="P2840" s="193"/>
    </row>
    <row r="2841" spans="7:16" customFormat="1">
      <c r="G2841" s="211"/>
      <c r="H2841" s="193"/>
      <c r="K2841" s="193"/>
      <c r="L2841" s="193"/>
      <c r="N2841" s="193"/>
      <c r="O2841" s="193"/>
      <c r="P2841" s="193"/>
    </row>
    <row r="2842" spans="7:16" customFormat="1">
      <c r="G2842" s="211"/>
      <c r="H2842" s="193"/>
      <c r="K2842" s="193"/>
      <c r="L2842" s="193"/>
      <c r="N2842" s="193"/>
      <c r="O2842" s="193"/>
      <c r="P2842" s="193"/>
    </row>
    <row r="2843" spans="7:16" customFormat="1">
      <c r="G2843" s="211"/>
      <c r="H2843" s="193"/>
      <c r="K2843" s="193"/>
      <c r="L2843" s="193"/>
      <c r="N2843" s="193"/>
      <c r="O2843" s="193"/>
      <c r="P2843" s="193"/>
    </row>
    <row r="2844" spans="7:16" customFormat="1">
      <c r="G2844" s="211"/>
      <c r="H2844" s="193"/>
      <c r="K2844" s="193"/>
      <c r="L2844" s="193"/>
      <c r="N2844" s="193"/>
      <c r="O2844" s="193"/>
      <c r="P2844" s="193"/>
    </row>
    <row r="2845" spans="7:16" customFormat="1">
      <c r="G2845" s="211"/>
      <c r="H2845" s="193"/>
      <c r="K2845" s="193"/>
      <c r="L2845" s="193"/>
      <c r="N2845" s="193"/>
      <c r="O2845" s="193"/>
      <c r="P2845" s="193"/>
    </row>
    <row r="2846" spans="7:16" customFormat="1">
      <c r="G2846" s="211"/>
      <c r="H2846" s="193"/>
      <c r="K2846" s="193"/>
      <c r="L2846" s="193"/>
      <c r="N2846" s="193"/>
      <c r="O2846" s="193"/>
      <c r="P2846" s="193"/>
    </row>
    <row r="2847" spans="7:16" customFormat="1">
      <c r="G2847" s="211"/>
      <c r="H2847" s="193"/>
      <c r="K2847" s="193"/>
      <c r="L2847" s="193"/>
      <c r="N2847" s="193"/>
      <c r="O2847" s="193"/>
      <c r="P2847" s="193"/>
    </row>
    <row r="2848" spans="7:16" customFormat="1">
      <c r="G2848" s="211"/>
      <c r="H2848" s="193"/>
      <c r="K2848" s="193"/>
      <c r="L2848" s="193"/>
      <c r="N2848" s="193"/>
      <c r="O2848" s="193"/>
      <c r="P2848" s="193"/>
    </row>
    <row r="2849" spans="7:16" customFormat="1">
      <c r="G2849" s="211"/>
      <c r="H2849" s="193"/>
      <c r="K2849" s="193"/>
      <c r="L2849" s="193"/>
      <c r="N2849" s="193"/>
      <c r="O2849" s="193"/>
      <c r="P2849" s="193"/>
    </row>
    <row r="2850" spans="7:16" customFormat="1">
      <c r="G2850" s="211"/>
      <c r="H2850" s="193"/>
      <c r="K2850" s="193"/>
      <c r="L2850" s="193"/>
      <c r="N2850" s="193"/>
      <c r="O2850" s="193"/>
      <c r="P2850" s="193"/>
    </row>
    <row r="2851" spans="7:16" customFormat="1">
      <c r="G2851" s="211"/>
      <c r="H2851" s="193"/>
      <c r="K2851" s="193"/>
      <c r="L2851" s="193"/>
      <c r="N2851" s="193"/>
      <c r="O2851" s="193"/>
      <c r="P2851" s="193"/>
    </row>
    <row r="2852" spans="7:16" customFormat="1">
      <c r="G2852" s="211"/>
      <c r="H2852" s="193"/>
      <c r="K2852" s="193"/>
      <c r="L2852" s="193"/>
      <c r="N2852" s="193"/>
      <c r="O2852" s="193"/>
      <c r="P2852" s="193"/>
    </row>
    <row r="2853" spans="7:16" customFormat="1">
      <c r="G2853" s="211"/>
      <c r="H2853" s="193"/>
      <c r="K2853" s="193"/>
      <c r="L2853" s="193"/>
      <c r="N2853" s="193"/>
      <c r="O2853" s="193"/>
      <c r="P2853" s="193"/>
    </row>
    <row r="2854" spans="7:16" customFormat="1">
      <c r="G2854" s="211"/>
      <c r="H2854" s="193"/>
      <c r="K2854" s="193"/>
      <c r="L2854" s="193"/>
      <c r="N2854" s="193"/>
      <c r="O2854" s="193"/>
      <c r="P2854" s="193"/>
    </row>
    <row r="2855" spans="7:16" customFormat="1">
      <c r="G2855" s="211"/>
      <c r="H2855" s="193"/>
      <c r="K2855" s="193"/>
      <c r="L2855" s="193"/>
      <c r="N2855" s="193"/>
      <c r="O2855" s="193"/>
      <c r="P2855" s="193"/>
    </row>
    <row r="2856" spans="7:16" customFormat="1">
      <c r="G2856" s="211"/>
      <c r="H2856" s="193"/>
      <c r="K2856" s="193"/>
      <c r="L2856" s="193"/>
      <c r="N2856" s="193"/>
      <c r="O2856" s="193"/>
      <c r="P2856" s="193"/>
    </row>
    <row r="2857" spans="7:16" customFormat="1">
      <c r="G2857" s="211"/>
      <c r="H2857" s="193"/>
      <c r="K2857" s="193"/>
      <c r="L2857" s="193"/>
      <c r="N2857" s="193"/>
      <c r="O2857" s="193"/>
      <c r="P2857" s="193"/>
    </row>
    <row r="2858" spans="7:16" customFormat="1">
      <c r="G2858" s="211"/>
      <c r="H2858" s="193"/>
      <c r="K2858" s="193"/>
      <c r="L2858" s="193"/>
      <c r="N2858" s="193"/>
      <c r="O2858" s="193"/>
      <c r="P2858" s="193"/>
    </row>
    <row r="2859" spans="7:16" customFormat="1">
      <c r="G2859" s="211"/>
      <c r="H2859" s="193"/>
      <c r="K2859" s="193"/>
      <c r="L2859" s="193"/>
      <c r="N2859" s="193"/>
      <c r="O2859" s="193"/>
      <c r="P2859" s="193"/>
    </row>
    <row r="2860" spans="7:16" customFormat="1">
      <c r="G2860" s="211"/>
      <c r="H2860" s="193"/>
      <c r="K2860" s="193"/>
      <c r="L2860" s="193"/>
      <c r="N2860" s="193"/>
      <c r="O2860" s="193"/>
      <c r="P2860" s="193"/>
    </row>
    <row r="2861" spans="7:16" customFormat="1">
      <c r="G2861" s="211"/>
      <c r="H2861" s="193"/>
      <c r="K2861" s="193"/>
      <c r="L2861" s="193"/>
      <c r="N2861" s="193"/>
      <c r="O2861" s="193"/>
      <c r="P2861" s="193"/>
    </row>
    <row r="2862" spans="7:16" customFormat="1">
      <c r="G2862" s="211"/>
      <c r="H2862" s="193"/>
      <c r="K2862" s="193"/>
      <c r="L2862" s="193"/>
      <c r="N2862" s="193"/>
      <c r="O2862" s="193"/>
      <c r="P2862" s="193"/>
    </row>
    <row r="2863" spans="7:16" customFormat="1">
      <c r="G2863" s="211"/>
      <c r="H2863" s="193"/>
      <c r="K2863" s="193"/>
      <c r="L2863" s="193"/>
      <c r="N2863" s="193"/>
      <c r="O2863" s="193"/>
      <c r="P2863" s="193"/>
    </row>
    <row r="2864" spans="7:16" customFormat="1">
      <c r="G2864" s="211"/>
      <c r="H2864" s="193"/>
      <c r="K2864" s="193"/>
      <c r="L2864" s="193"/>
      <c r="N2864" s="193"/>
      <c r="O2864" s="193"/>
      <c r="P2864" s="193"/>
    </row>
    <row r="2865" spans="7:16" customFormat="1">
      <c r="G2865" s="211"/>
      <c r="H2865" s="193"/>
      <c r="K2865" s="193"/>
      <c r="L2865" s="193"/>
      <c r="N2865" s="193"/>
      <c r="O2865" s="193"/>
      <c r="P2865" s="193"/>
    </row>
    <row r="2866" spans="7:16" customFormat="1">
      <c r="G2866" s="211"/>
      <c r="H2866" s="193"/>
      <c r="K2866" s="193"/>
      <c r="L2866" s="193"/>
      <c r="N2866" s="193"/>
      <c r="O2866" s="193"/>
      <c r="P2866" s="193"/>
    </row>
    <row r="2867" spans="7:16" customFormat="1">
      <c r="G2867" s="211"/>
      <c r="H2867" s="193"/>
      <c r="K2867" s="193"/>
      <c r="L2867" s="193"/>
      <c r="N2867" s="193"/>
      <c r="O2867" s="193"/>
      <c r="P2867" s="193"/>
    </row>
    <row r="2868" spans="7:16" customFormat="1">
      <c r="G2868" s="211"/>
      <c r="H2868" s="193"/>
      <c r="K2868" s="193"/>
      <c r="L2868" s="193"/>
      <c r="N2868" s="193"/>
      <c r="O2868" s="193"/>
      <c r="P2868" s="193"/>
    </row>
    <row r="2869" spans="7:16" customFormat="1">
      <c r="G2869" s="211"/>
      <c r="H2869" s="193"/>
      <c r="K2869" s="193"/>
      <c r="L2869" s="193"/>
      <c r="N2869" s="193"/>
      <c r="O2869" s="193"/>
      <c r="P2869" s="193"/>
    </row>
    <row r="2870" spans="7:16" customFormat="1">
      <c r="G2870" s="211"/>
      <c r="H2870" s="193"/>
      <c r="K2870" s="193"/>
      <c r="L2870" s="193"/>
      <c r="N2870" s="193"/>
      <c r="O2870" s="193"/>
      <c r="P2870" s="193"/>
    </row>
    <row r="2871" spans="7:16" customFormat="1">
      <c r="G2871" s="211"/>
      <c r="H2871" s="193"/>
      <c r="K2871" s="193"/>
      <c r="L2871" s="193"/>
      <c r="N2871" s="193"/>
      <c r="O2871" s="193"/>
      <c r="P2871" s="193"/>
    </row>
    <row r="2872" spans="7:16" customFormat="1">
      <c r="G2872" s="211"/>
      <c r="H2872" s="193"/>
      <c r="K2872" s="193"/>
      <c r="L2872" s="193"/>
      <c r="N2872" s="193"/>
      <c r="O2872" s="193"/>
      <c r="P2872" s="193"/>
    </row>
    <row r="2873" spans="7:16" customFormat="1">
      <c r="G2873" s="211"/>
      <c r="H2873" s="193"/>
      <c r="K2873" s="193"/>
      <c r="L2873" s="193"/>
      <c r="N2873" s="193"/>
      <c r="O2873" s="193"/>
      <c r="P2873" s="193"/>
    </row>
    <row r="2874" spans="7:16" customFormat="1">
      <c r="G2874" s="211"/>
      <c r="H2874" s="193"/>
      <c r="K2874" s="193"/>
      <c r="L2874" s="193"/>
      <c r="N2874" s="193"/>
      <c r="O2874" s="193"/>
      <c r="P2874" s="193"/>
    </row>
    <row r="2875" spans="7:16" customFormat="1">
      <c r="G2875" s="211"/>
      <c r="H2875" s="193"/>
      <c r="K2875" s="193"/>
      <c r="L2875" s="193"/>
      <c r="N2875" s="193"/>
      <c r="O2875" s="193"/>
      <c r="P2875" s="193"/>
    </row>
    <row r="2876" spans="7:16" customFormat="1">
      <c r="G2876" s="211"/>
      <c r="H2876" s="193"/>
      <c r="K2876" s="193"/>
      <c r="L2876" s="193"/>
      <c r="N2876" s="193"/>
      <c r="O2876" s="193"/>
      <c r="P2876" s="193"/>
    </row>
    <row r="2877" spans="7:16" customFormat="1">
      <c r="G2877" s="211"/>
      <c r="H2877" s="193"/>
      <c r="K2877" s="193"/>
      <c r="L2877" s="193"/>
      <c r="N2877" s="193"/>
      <c r="O2877" s="193"/>
      <c r="P2877" s="193"/>
    </row>
    <row r="2878" spans="7:16" customFormat="1">
      <c r="G2878" s="211"/>
      <c r="H2878" s="193"/>
      <c r="K2878" s="193"/>
      <c r="L2878" s="193"/>
      <c r="N2878" s="193"/>
      <c r="O2878" s="193"/>
      <c r="P2878" s="193"/>
    </row>
    <row r="2879" spans="7:16" customFormat="1">
      <c r="G2879" s="211"/>
      <c r="H2879" s="193"/>
      <c r="K2879" s="193"/>
      <c r="L2879" s="193"/>
      <c r="N2879" s="193"/>
      <c r="O2879" s="193"/>
      <c r="P2879" s="193"/>
    </row>
    <row r="2880" spans="7:16" customFormat="1">
      <c r="G2880" s="211"/>
      <c r="H2880" s="193"/>
      <c r="K2880" s="193"/>
      <c r="L2880" s="193"/>
      <c r="N2880" s="193"/>
      <c r="O2880" s="193"/>
      <c r="P2880" s="193"/>
    </row>
    <row r="2881" spans="7:16" customFormat="1">
      <c r="G2881" s="211"/>
      <c r="H2881" s="193"/>
      <c r="K2881" s="193"/>
      <c r="L2881" s="193"/>
      <c r="N2881" s="193"/>
      <c r="O2881" s="193"/>
      <c r="P2881" s="193"/>
    </row>
    <row r="2882" spans="7:16" customFormat="1">
      <c r="G2882" s="211"/>
      <c r="H2882" s="193"/>
      <c r="K2882" s="193"/>
      <c r="L2882" s="193"/>
      <c r="N2882" s="193"/>
      <c r="O2882" s="193"/>
      <c r="P2882" s="193"/>
    </row>
    <row r="2883" spans="7:16" customFormat="1">
      <c r="G2883" s="211"/>
      <c r="H2883" s="193"/>
      <c r="K2883" s="193"/>
      <c r="L2883" s="193"/>
      <c r="N2883" s="193"/>
      <c r="O2883" s="193"/>
      <c r="P2883" s="193"/>
    </row>
    <row r="2884" spans="7:16" customFormat="1">
      <c r="G2884" s="211"/>
      <c r="H2884" s="193"/>
      <c r="K2884" s="193"/>
      <c r="L2884" s="193"/>
      <c r="N2884" s="193"/>
      <c r="O2884" s="193"/>
      <c r="P2884" s="193"/>
    </row>
    <row r="2885" spans="7:16" customFormat="1">
      <c r="G2885" s="211"/>
      <c r="H2885" s="193"/>
      <c r="K2885" s="193"/>
      <c r="L2885" s="193"/>
      <c r="N2885" s="193"/>
      <c r="O2885" s="193"/>
      <c r="P2885" s="193"/>
    </row>
    <row r="2886" spans="7:16" customFormat="1">
      <c r="G2886" s="211"/>
      <c r="H2886" s="193"/>
      <c r="K2886" s="193"/>
      <c r="L2886" s="193"/>
      <c r="N2886" s="193"/>
      <c r="O2886" s="193"/>
      <c r="P2886" s="193"/>
    </row>
    <row r="2887" spans="7:16" customFormat="1">
      <c r="G2887" s="211"/>
      <c r="H2887" s="193"/>
      <c r="K2887" s="193"/>
      <c r="L2887" s="193"/>
      <c r="N2887" s="193"/>
      <c r="O2887" s="193"/>
      <c r="P2887" s="193"/>
    </row>
    <row r="2888" spans="7:16" customFormat="1">
      <c r="G2888" s="211"/>
      <c r="H2888" s="193"/>
      <c r="K2888" s="193"/>
      <c r="L2888" s="193"/>
      <c r="N2888" s="193"/>
      <c r="O2888" s="193"/>
      <c r="P2888" s="193"/>
    </row>
    <row r="2889" spans="7:16" customFormat="1">
      <c r="G2889" s="211"/>
      <c r="H2889" s="193"/>
      <c r="K2889" s="193"/>
      <c r="L2889" s="193"/>
      <c r="N2889" s="193"/>
      <c r="O2889" s="193"/>
      <c r="P2889" s="193"/>
    </row>
    <row r="2890" spans="7:16" customFormat="1">
      <c r="G2890" s="211"/>
      <c r="H2890" s="193"/>
      <c r="K2890" s="193"/>
      <c r="L2890" s="193"/>
      <c r="N2890" s="193"/>
      <c r="O2890" s="193"/>
      <c r="P2890" s="193"/>
    </row>
    <row r="2891" spans="7:16" customFormat="1">
      <c r="G2891" s="211"/>
      <c r="H2891" s="193"/>
      <c r="K2891" s="193"/>
      <c r="L2891" s="193"/>
      <c r="N2891" s="193"/>
      <c r="O2891" s="193"/>
      <c r="P2891" s="193"/>
    </row>
    <row r="2892" spans="7:16" customFormat="1">
      <c r="G2892" s="211"/>
      <c r="H2892" s="193"/>
      <c r="K2892" s="193"/>
      <c r="L2892" s="193"/>
      <c r="N2892" s="193"/>
      <c r="O2892" s="193"/>
      <c r="P2892" s="193"/>
    </row>
    <row r="2893" spans="7:16" customFormat="1">
      <c r="G2893" s="211"/>
      <c r="H2893" s="193"/>
      <c r="K2893" s="193"/>
      <c r="L2893" s="193"/>
      <c r="N2893" s="193"/>
      <c r="O2893" s="193"/>
      <c r="P2893" s="193"/>
    </row>
    <row r="2894" spans="7:16" customFormat="1">
      <c r="G2894" s="211"/>
      <c r="H2894" s="193"/>
      <c r="K2894" s="193"/>
      <c r="L2894" s="193"/>
      <c r="N2894" s="193"/>
      <c r="O2894" s="193"/>
      <c r="P2894" s="193"/>
    </row>
    <row r="2895" spans="7:16" customFormat="1">
      <c r="G2895" s="211"/>
      <c r="H2895" s="193"/>
      <c r="K2895" s="193"/>
      <c r="L2895" s="193"/>
      <c r="N2895" s="193"/>
      <c r="O2895" s="193"/>
      <c r="P2895" s="193"/>
    </row>
    <row r="2896" spans="7:16" customFormat="1">
      <c r="G2896" s="211"/>
      <c r="H2896" s="193"/>
      <c r="K2896" s="193"/>
      <c r="L2896" s="193"/>
      <c r="N2896" s="193"/>
      <c r="O2896" s="193"/>
      <c r="P2896" s="193"/>
    </row>
    <row r="2897" spans="7:16" customFormat="1">
      <c r="G2897" s="211"/>
      <c r="H2897" s="193"/>
      <c r="K2897" s="193"/>
      <c r="L2897" s="193"/>
      <c r="N2897" s="193"/>
      <c r="O2897" s="193"/>
      <c r="P2897" s="193"/>
    </row>
    <row r="2898" spans="7:16" customFormat="1">
      <c r="G2898" s="211"/>
      <c r="H2898" s="193"/>
      <c r="K2898" s="193"/>
      <c r="L2898" s="193"/>
      <c r="N2898" s="193"/>
      <c r="O2898" s="193"/>
      <c r="P2898" s="193"/>
    </row>
    <row r="2899" spans="7:16" customFormat="1">
      <c r="G2899" s="211"/>
      <c r="H2899" s="193"/>
      <c r="K2899" s="193"/>
      <c r="L2899" s="193"/>
      <c r="N2899" s="193"/>
      <c r="O2899" s="193"/>
      <c r="P2899" s="193"/>
    </row>
    <row r="2900" spans="7:16" customFormat="1">
      <c r="G2900" s="211"/>
      <c r="H2900" s="193"/>
      <c r="K2900" s="193"/>
      <c r="L2900" s="193"/>
      <c r="N2900" s="193"/>
      <c r="O2900" s="193"/>
      <c r="P2900" s="193"/>
    </row>
    <row r="2901" spans="7:16" customFormat="1">
      <c r="G2901" s="211"/>
      <c r="H2901" s="193"/>
      <c r="K2901" s="193"/>
      <c r="L2901" s="193"/>
      <c r="N2901" s="193"/>
      <c r="O2901" s="193"/>
      <c r="P2901" s="193"/>
    </row>
    <row r="2902" spans="7:16" customFormat="1">
      <c r="G2902" s="211"/>
      <c r="H2902" s="193"/>
      <c r="K2902" s="193"/>
      <c r="L2902" s="193"/>
      <c r="N2902" s="193"/>
      <c r="O2902" s="193"/>
      <c r="P2902" s="193"/>
    </row>
    <row r="2903" spans="7:16" customFormat="1">
      <c r="G2903" s="211"/>
      <c r="H2903" s="193"/>
      <c r="K2903" s="193"/>
      <c r="L2903" s="193"/>
      <c r="N2903" s="193"/>
      <c r="O2903" s="193"/>
      <c r="P2903" s="193"/>
    </row>
    <row r="2904" spans="7:16" customFormat="1">
      <c r="G2904" s="211"/>
      <c r="H2904" s="193"/>
      <c r="K2904" s="193"/>
      <c r="L2904" s="193"/>
      <c r="N2904" s="193"/>
      <c r="O2904" s="193"/>
      <c r="P2904" s="193"/>
    </row>
    <row r="2905" spans="7:16" customFormat="1">
      <c r="G2905" s="211"/>
      <c r="H2905" s="193"/>
      <c r="K2905" s="193"/>
      <c r="L2905" s="193"/>
      <c r="N2905" s="193"/>
      <c r="O2905" s="193"/>
      <c r="P2905" s="193"/>
    </row>
    <row r="2906" spans="7:16" customFormat="1">
      <c r="G2906" s="211"/>
      <c r="H2906" s="193"/>
      <c r="K2906" s="193"/>
      <c r="L2906" s="193"/>
      <c r="N2906" s="193"/>
      <c r="O2906" s="193"/>
      <c r="P2906" s="193"/>
    </row>
    <row r="2907" spans="7:16" customFormat="1">
      <c r="G2907" s="211"/>
      <c r="H2907" s="193"/>
      <c r="K2907" s="193"/>
      <c r="L2907" s="193"/>
      <c r="N2907" s="193"/>
      <c r="O2907" s="193"/>
      <c r="P2907" s="193"/>
    </row>
    <row r="2908" spans="7:16" customFormat="1">
      <c r="G2908" s="211"/>
      <c r="H2908" s="193"/>
      <c r="K2908" s="193"/>
      <c r="L2908" s="193"/>
      <c r="N2908" s="193"/>
      <c r="O2908" s="193"/>
      <c r="P2908" s="193"/>
    </row>
    <row r="2909" spans="7:16" customFormat="1">
      <c r="G2909" s="211"/>
      <c r="H2909" s="193"/>
      <c r="K2909" s="193"/>
      <c r="L2909" s="193"/>
      <c r="N2909" s="193"/>
      <c r="O2909" s="193"/>
      <c r="P2909" s="193"/>
    </row>
    <row r="2910" spans="7:16" customFormat="1">
      <c r="G2910" s="211"/>
      <c r="H2910" s="193"/>
      <c r="K2910" s="193"/>
      <c r="L2910" s="193"/>
      <c r="N2910" s="193"/>
      <c r="O2910" s="193"/>
      <c r="P2910" s="193"/>
    </row>
    <row r="2911" spans="7:16" customFormat="1">
      <c r="G2911" s="211"/>
      <c r="H2911" s="193"/>
      <c r="K2911" s="193"/>
      <c r="L2911" s="193"/>
      <c r="N2911" s="193"/>
      <c r="O2911" s="193"/>
      <c r="P2911" s="193"/>
    </row>
    <row r="2912" spans="7:16" customFormat="1">
      <c r="G2912" s="211"/>
      <c r="H2912" s="193"/>
      <c r="K2912" s="193"/>
      <c r="L2912" s="193"/>
      <c r="N2912" s="193"/>
      <c r="O2912" s="193"/>
      <c r="P2912" s="193"/>
    </row>
    <row r="2913" spans="7:16" customFormat="1">
      <c r="G2913" s="211"/>
      <c r="H2913" s="193"/>
      <c r="K2913" s="193"/>
      <c r="L2913" s="193"/>
      <c r="N2913" s="193"/>
      <c r="O2913" s="193"/>
      <c r="P2913" s="193"/>
    </row>
    <row r="2914" spans="7:16" customFormat="1">
      <c r="G2914" s="211"/>
      <c r="H2914" s="193"/>
      <c r="K2914" s="193"/>
      <c r="L2914" s="193"/>
      <c r="N2914" s="193"/>
      <c r="O2914" s="193"/>
      <c r="P2914" s="193"/>
    </row>
    <row r="2915" spans="7:16" customFormat="1">
      <c r="G2915" s="211"/>
      <c r="H2915" s="193"/>
      <c r="K2915" s="193"/>
      <c r="L2915" s="193"/>
      <c r="N2915" s="193"/>
      <c r="O2915" s="193"/>
      <c r="P2915" s="193"/>
    </row>
    <row r="2916" spans="7:16" customFormat="1">
      <c r="G2916" s="211"/>
      <c r="H2916" s="193"/>
      <c r="K2916" s="193"/>
      <c r="L2916" s="193"/>
      <c r="N2916" s="193"/>
      <c r="O2916" s="193"/>
      <c r="P2916" s="193"/>
    </row>
    <row r="2917" spans="7:16" customFormat="1">
      <c r="G2917" s="211"/>
      <c r="H2917" s="193"/>
      <c r="K2917" s="193"/>
      <c r="L2917" s="193"/>
      <c r="N2917" s="193"/>
      <c r="O2917" s="193"/>
      <c r="P2917" s="193"/>
    </row>
    <row r="2918" spans="7:16" customFormat="1">
      <c r="G2918" s="211"/>
      <c r="H2918" s="193"/>
      <c r="K2918" s="193"/>
      <c r="L2918" s="193"/>
      <c r="N2918" s="193"/>
      <c r="O2918" s="193"/>
      <c r="P2918" s="193"/>
    </row>
    <row r="2919" spans="7:16" customFormat="1">
      <c r="G2919" s="211"/>
      <c r="H2919" s="193"/>
      <c r="K2919" s="193"/>
      <c r="L2919" s="193"/>
      <c r="N2919" s="193"/>
      <c r="O2919" s="193"/>
      <c r="P2919" s="193"/>
    </row>
    <row r="2920" spans="7:16" customFormat="1">
      <c r="G2920" s="211"/>
      <c r="H2920" s="193"/>
      <c r="K2920" s="193"/>
      <c r="L2920" s="193"/>
      <c r="N2920" s="193"/>
      <c r="O2920" s="193"/>
      <c r="P2920" s="193"/>
    </row>
    <row r="2921" spans="7:16" customFormat="1">
      <c r="G2921" s="211"/>
      <c r="H2921" s="193"/>
      <c r="K2921" s="193"/>
      <c r="L2921" s="193"/>
      <c r="N2921" s="193"/>
      <c r="O2921" s="193"/>
      <c r="P2921" s="193"/>
    </row>
    <row r="2922" spans="7:16" customFormat="1">
      <c r="G2922" s="211"/>
      <c r="H2922" s="193"/>
      <c r="K2922" s="193"/>
      <c r="L2922" s="193"/>
      <c r="N2922" s="193"/>
      <c r="O2922" s="193"/>
      <c r="P2922" s="193"/>
    </row>
    <row r="2923" spans="7:16" customFormat="1">
      <c r="G2923" s="211"/>
      <c r="H2923" s="193"/>
      <c r="K2923" s="193"/>
      <c r="L2923" s="193"/>
      <c r="N2923" s="193"/>
      <c r="O2923" s="193"/>
      <c r="P2923" s="193"/>
    </row>
    <row r="2924" spans="7:16" customFormat="1">
      <c r="G2924" s="211"/>
      <c r="H2924" s="193"/>
      <c r="K2924" s="193"/>
      <c r="L2924" s="193"/>
      <c r="N2924" s="193"/>
      <c r="O2924" s="193"/>
      <c r="P2924" s="193"/>
    </row>
    <row r="2925" spans="7:16" customFormat="1">
      <c r="G2925" s="211"/>
      <c r="H2925" s="193"/>
      <c r="K2925" s="193"/>
      <c r="L2925" s="193"/>
      <c r="N2925" s="193"/>
      <c r="O2925" s="193"/>
      <c r="P2925" s="193"/>
    </row>
    <row r="2926" spans="7:16" customFormat="1">
      <c r="G2926" s="211"/>
      <c r="H2926" s="193"/>
      <c r="K2926" s="193"/>
      <c r="L2926" s="193"/>
      <c r="N2926" s="193"/>
      <c r="O2926" s="193"/>
      <c r="P2926" s="193"/>
    </row>
    <row r="2927" spans="7:16" customFormat="1">
      <c r="G2927" s="211"/>
      <c r="H2927" s="193"/>
      <c r="K2927" s="193"/>
      <c r="L2927" s="193"/>
      <c r="N2927" s="193"/>
      <c r="O2927" s="193"/>
      <c r="P2927" s="193"/>
    </row>
    <row r="2928" spans="7:16" customFormat="1">
      <c r="G2928" s="211"/>
      <c r="H2928" s="193"/>
      <c r="K2928" s="193"/>
      <c r="L2928" s="193"/>
      <c r="N2928" s="193"/>
      <c r="O2928" s="193"/>
      <c r="P2928" s="193"/>
    </row>
    <row r="2929" spans="7:16" customFormat="1">
      <c r="G2929" s="211"/>
      <c r="H2929" s="193"/>
      <c r="K2929" s="193"/>
      <c r="L2929" s="193"/>
      <c r="N2929" s="193"/>
      <c r="O2929" s="193"/>
      <c r="P2929" s="193"/>
    </row>
    <row r="2930" spans="7:16" customFormat="1">
      <c r="G2930" s="211"/>
      <c r="H2930" s="193"/>
      <c r="K2930" s="193"/>
      <c r="L2930" s="193"/>
      <c r="N2930" s="193"/>
      <c r="O2930" s="193"/>
      <c r="P2930" s="193"/>
    </row>
    <row r="2931" spans="7:16" customFormat="1">
      <c r="G2931" s="211"/>
      <c r="H2931" s="193"/>
      <c r="K2931" s="193"/>
      <c r="L2931" s="193"/>
      <c r="N2931" s="193"/>
      <c r="O2931" s="193"/>
      <c r="P2931" s="193"/>
    </row>
    <row r="2932" spans="7:16" customFormat="1">
      <c r="G2932" s="211"/>
      <c r="H2932" s="193"/>
      <c r="K2932" s="193"/>
      <c r="L2932" s="193"/>
      <c r="N2932" s="193"/>
      <c r="O2932" s="193"/>
      <c r="P2932" s="193"/>
    </row>
    <row r="2933" spans="7:16" customFormat="1">
      <c r="G2933" s="211"/>
      <c r="H2933" s="193"/>
      <c r="K2933" s="193"/>
      <c r="L2933" s="193"/>
      <c r="N2933" s="193"/>
      <c r="O2933" s="193"/>
      <c r="P2933" s="193"/>
    </row>
    <row r="2934" spans="7:16" customFormat="1">
      <c r="G2934" s="211"/>
      <c r="H2934" s="193"/>
      <c r="K2934" s="193"/>
      <c r="L2934" s="193"/>
      <c r="N2934" s="193"/>
      <c r="O2934" s="193"/>
      <c r="P2934" s="193"/>
    </row>
    <row r="2935" spans="7:16" customFormat="1">
      <c r="G2935" s="211"/>
      <c r="H2935" s="193"/>
      <c r="K2935" s="193"/>
      <c r="L2935" s="193"/>
      <c r="N2935" s="193"/>
      <c r="O2935" s="193"/>
      <c r="P2935" s="193"/>
    </row>
    <row r="2936" spans="7:16" customFormat="1">
      <c r="G2936" s="211"/>
      <c r="H2936" s="193"/>
      <c r="K2936" s="193"/>
      <c r="L2936" s="193"/>
      <c r="N2936" s="193"/>
      <c r="O2936" s="193"/>
      <c r="P2936" s="193"/>
    </row>
    <row r="2937" spans="7:16" customFormat="1">
      <c r="G2937" s="211"/>
      <c r="H2937" s="193"/>
      <c r="K2937" s="193"/>
      <c r="L2937" s="193"/>
      <c r="N2937" s="193"/>
      <c r="O2937" s="193"/>
      <c r="P2937" s="193"/>
    </row>
    <row r="2938" spans="7:16" customFormat="1">
      <c r="G2938" s="211"/>
      <c r="H2938" s="193"/>
      <c r="K2938" s="193"/>
      <c r="L2938" s="193"/>
      <c r="N2938" s="193"/>
      <c r="O2938" s="193"/>
      <c r="P2938" s="193"/>
    </row>
    <row r="2939" spans="7:16" customFormat="1">
      <c r="G2939" s="211"/>
      <c r="H2939" s="193"/>
      <c r="K2939" s="193"/>
      <c r="L2939" s="193"/>
      <c r="N2939" s="193"/>
      <c r="O2939" s="193"/>
      <c r="P2939" s="193"/>
    </row>
    <row r="2940" spans="7:16" customFormat="1">
      <c r="G2940" s="211"/>
      <c r="H2940" s="193"/>
      <c r="K2940" s="193"/>
      <c r="L2940" s="193"/>
      <c r="N2940" s="193"/>
      <c r="O2940" s="193"/>
      <c r="P2940" s="193"/>
    </row>
    <row r="2941" spans="7:16" customFormat="1">
      <c r="G2941" s="211"/>
      <c r="H2941" s="193"/>
      <c r="K2941" s="193"/>
      <c r="L2941" s="193"/>
      <c r="N2941" s="193"/>
      <c r="O2941" s="193"/>
      <c r="P2941" s="193"/>
    </row>
    <row r="2942" spans="7:16" customFormat="1">
      <c r="G2942" s="211"/>
      <c r="H2942" s="193"/>
      <c r="K2942" s="193"/>
      <c r="L2942" s="193"/>
      <c r="N2942" s="193"/>
      <c r="O2942" s="193"/>
      <c r="P2942" s="193"/>
    </row>
    <row r="2943" spans="7:16" customFormat="1">
      <c r="G2943" s="211"/>
      <c r="H2943" s="193"/>
      <c r="K2943" s="193"/>
      <c r="L2943" s="193"/>
      <c r="N2943" s="193"/>
      <c r="O2943" s="193"/>
      <c r="P2943" s="193"/>
    </row>
    <row r="2944" spans="7:16" customFormat="1">
      <c r="G2944" s="211"/>
      <c r="H2944" s="193"/>
      <c r="K2944" s="193"/>
      <c r="L2944" s="193"/>
      <c r="N2944" s="193"/>
      <c r="O2944" s="193"/>
      <c r="P2944" s="193"/>
    </row>
    <row r="2945" spans="7:16" customFormat="1">
      <c r="G2945" s="211"/>
      <c r="H2945" s="193"/>
      <c r="K2945" s="193"/>
      <c r="L2945" s="193"/>
      <c r="N2945" s="193"/>
      <c r="O2945" s="193"/>
      <c r="P2945" s="193"/>
    </row>
    <row r="2946" spans="7:16" customFormat="1">
      <c r="G2946" s="211"/>
      <c r="H2946" s="193"/>
      <c r="K2946" s="193"/>
      <c r="L2946" s="193"/>
      <c r="N2946" s="193"/>
      <c r="O2946" s="193"/>
      <c r="P2946" s="193"/>
    </row>
    <row r="2947" spans="7:16" customFormat="1">
      <c r="G2947" s="211"/>
      <c r="H2947" s="193"/>
      <c r="K2947" s="193"/>
      <c r="L2947" s="193"/>
      <c r="N2947" s="193"/>
      <c r="O2947" s="193"/>
      <c r="P2947" s="193"/>
    </row>
    <row r="2948" spans="7:16" customFormat="1">
      <c r="G2948" s="211"/>
      <c r="H2948" s="193"/>
      <c r="K2948" s="193"/>
      <c r="L2948" s="193"/>
      <c r="N2948" s="193"/>
      <c r="O2948" s="193"/>
      <c r="P2948" s="193"/>
    </row>
    <row r="2949" spans="7:16" customFormat="1">
      <c r="G2949" s="211"/>
      <c r="H2949" s="193"/>
      <c r="K2949" s="193"/>
      <c r="L2949" s="193"/>
      <c r="N2949" s="193"/>
      <c r="O2949" s="193"/>
      <c r="P2949" s="193"/>
    </row>
    <row r="2950" spans="7:16" customFormat="1">
      <c r="G2950" s="211"/>
      <c r="H2950" s="193"/>
      <c r="K2950" s="193"/>
      <c r="L2950" s="193"/>
      <c r="N2950" s="193"/>
      <c r="O2950" s="193"/>
      <c r="P2950" s="193"/>
    </row>
    <row r="2951" spans="7:16" customFormat="1">
      <c r="G2951" s="211"/>
      <c r="H2951" s="193"/>
      <c r="K2951" s="193"/>
      <c r="L2951" s="193"/>
      <c r="N2951" s="193"/>
      <c r="O2951" s="193"/>
      <c r="P2951" s="193"/>
    </row>
    <row r="2952" spans="7:16" customFormat="1">
      <c r="G2952" s="211"/>
      <c r="H2952" s="193"/>
      <c r="K2952" s="193"/>
      <c r="L2952" s="193"/>
      <c r="N2952" s="193"/>
      <c r="O2952" s="193"/>
      <c r="P2952" s="193"/>
    </row>
    <row r="2953" spans="7:16" customFormat="1">
      <c r="G2953" s="211"/>
      <c r="H2953" s="193"/>
      <c r="K2953" s="193"/>
      <c r="L2953" s="193"/>
      <c r="N2953" s="193"/>
      <c r="O2953" s="193"/>
      <c r="P2953" s="193"/>
    </row>
    <row r="2954" spans="7:16" customFormat="1">
      <c r="G2954" s="211"/>
      <c r="H2954" s="193"/>
      <c r="K2954" s="193"/>
      <c r="L2954" s="193"/>
      <c r="N2954" s="193"/>
      <c r="O2954" s="193"/>
      <c r="P2954" s="193"/>
    </row>
    <row r="2955" spans="7:16" customFormat="1">
      <c r="G2955" s="211"/>
      <c r="H2955" s="193"/>
      <c r="K2955" s="193"/>
      <c r="L2955" s="193"/>
      <c r="N2955" s="193"/>
      <c r="O2955" s="193"/>
      <c r="P2955" s="193"/>
    </row>
    <row r="2956" spans="7:16" customFormat="1">
      <c r="G2956" s="211"/>
      <c r="H2956" s="193"/>
      <c r="K2956" s="193"/>
      <c r="L2956" s="193"/>
      <c r="N2956" s="193"/>
      <c r="O2956" s="193"/>
      <c r="P2956" s="193"/>
    </row>
    <row r="2957" spans="7:16" customFormat="1">
      <c r="G2957" s="211"/>
      <c r="H2957" s="193"/>
      <c r="K2957" s="193"/>
      <c r="L2957" s="193"/>
      <c r="N2957" s="193"/>
      <c r="O2957" s="193"/>
      <c r="P2957" s="193"/>
    </row>
    <row r="2958" spans="7:16" customFormat="1">
      <c r="G2958" s="211"/>
      <c r="H2958" s="193"/>
      <c r="K2958" s="193"/>
      <c r="L2958" s="193"/>
      <c r="N2958" s="193"/>
      <c r="O2958" s="193"/>
      <c r="P2958" s="193"/>
    </row>
    <row r="2959" spans="7:16" customFormat="1">
      <c r="G2959" s="211"/>
      <c r="H2959" s="193"/>
      <c r="K2959" s="193"/>
      <c r="L2959" s="193"/>
      <c r="N2959" s="193"/>
      <c r="O2959" s="193"/>
      <c r="P2959" s="193"/>
    </row>
    <row r="2960" spans="7:16" customFormat="1">
      <c r="G2960" s="211"/>
      <c r="H2960" s="193"/>
      <c r="K2960" s="193"/>
      <c r="L2960" s="193"/>
      <c r="N2960" s="193"/>
      <c r="O2960" s="193"/>
      <c r="P2960" s="193"/>
    </row>
    <row r="2961" spans="7:16" customFormat="1">
      <c r="G2961" s="211"/>
      <c r="H2961" s="193"/>
      <c r="K2961" s="193"/>
      <c r="L2961" s="193"/>
      <c r="N2961" s="193"/>
      <c r="O2961" s="193"/>
      <c r="P2961" s="193"/>
    </row>
    <row r="2962" spans="7:16" customFormat="1">
      <c r="G2962" s="211"/>
      <c r="H2962" s="193"/>
      <c r="K2962" s="193"/>
      <c r="L2962" s="193"/>
      <c r="N2962" s="193"/>
      <c r="O2962" s="193"/>
      <c r="P2962" s="193"/>
    </row>
    <row r="2963" spans="7:16" customFormat="1">
      <c r="G2963" s="211"/>
      <c r="H2963" s="193"/>
      <c r="K2963" s="193"/>
      <c r="L2963" s="193"/>
      <c r="N2963" s="193"/>
      <c r="O2963" s="193"/>
      <c r="P2963" s="193"/>
    </row>
    <row r="2964" spans="7:16" customFormat="1">
      <c r="G2964" s="211"/>
      <c r="H2964" s="193"/>
      <c r="K2964" s="193"/>
      <c r="L2964" s="193"/>
      <c r="N2964" s="193"/>
      <c r="O2964" s="193"/>
      <c r="P2964" s="193"/>
    </row>
    <row r="2965" spans="7:16" customFormat="1">
      <c r="G2965" s="211"/>
      <c r="H2965" s="193"/>
      <c r="K2965" s="193"/>
      <c r="L2965" s="193"/>
      <c r="N2965" s="193"/>
      <c r="O2965" s="193"/>
      <c r="P2965" s="193"/>
    </row>
    <row r="2966" spans="7:16" customFormat="1">
      <c r="G2966" s="211"/>
      <c r="H2966" s="193"/>
      <c r="K2966" s="193"/>
      <c r="L2966" s="193"/>
      <c r="N2966" s="193"/>
      <c r="O2966" s="193"/>
      <c r="P2966" s="193"/>
    </row>
    <row r="2967" spans="7:16" customFormat="1">
      <c r="G2967" s="211"/>
      <c r="H2967" s="193"/>
      <c r="K2967" s="193"/>
      <c r="L2967" s="193"/>
      <c r="N2967" s="193"/>
      <c r="O2967" s="193"/>
      <c r="P2967" s="193"/>
    </row>
    <row r="2968" spans="7:16" customFormat="1">
      <c r="G2968" s="211"/>
      <c r="H2968" s="193"/>
      <c r="K2968" s="193"/>
      <c r="L2968" s="193"/>
      <c r="N2968" s="193"/>
      <c r="O2968" s="193"/>
      <c r="P2968" s="193"/>
    </row>
    <row r="2969" spans="7:16" customFormat="1">
      <c r="G2969" s="211"/>
      <c r="H2969" s="193"/>
      <c r="K2969" s="193"/>
      <c r="L2969" s="193"/>
      <c r="N2969" s="193"/>
      <c r="O2969" s="193"/>
      <c r="P2969" s="193"/>
    </row>
    <row r="2970" spans="7:16" customFormat="1">
      <c r="G2970" s="211"/>
      <c r="H2970" s="193"/>
      <c r="K2970" s="193"/>
      <c r="L2970" s="193"/>
      <c r="N2970" s="193"/>
      <c r="O2970" s="193"/>
      <c r="P2970" s="193"/>
    </row>
    <row r="2971" spans="7:16" customFormat="1">
      <c r="G2971" s="211"/>
      <c r="H2971" s="193"/>
      <c r="K2971" s="193"/>
      <c r="L2971" s="193"/>
      <c r="N2971" s="193"/>
      <c r="O2971" s="193"/>
      <c r="P2971" s="193"/>
    </row>
    <row r="2972" spans="7:16" customFormat="1">
      <c r="G2972" s="211"/>
      <c r="H2972" s="193"/>
      <c r="K2972" s="193"/>
      <c r="L2972" s="193"/>
      <c r="N2972" s="193"/>
      <c r="O2972" s="193"/>
      <c r="P2972" s="193"/>
    </row>
    <row r="2973" spans="7:16" customFormat="1">
      <c r="G2973" s="211"/>
      <c r="H2973" s="193"/>
      <c r="K2973" s="193"/>
      <c r="L2973" s="193"/>
      <c r="N2973" s="193"/>
      <c r="O2973" s="193"/>
      <c r="P2973" s="193"/>
    </row>
    <row r="2974" spans="7:16" customFormat="1">
      <c r="G2974" s="211"/>
      <c r="H2974" s="193"/>
      <c r="K2974" s="193"/>
      <c r="L2974" s="193"/>
      <c r="N2974" s="193"/>
      <c r="O2974" s="193"/>
      <c r="P2974" s="193"/>
    </row>
    <row r="2975" spans="7:16" customFormat="1">
      <c r="G2975" s="211"/>
      <c r="H2975" s="193"/>
      <c r="K2975" s="193"/>
      <c r="L2975" s="193"/>
      <c r="N2975" s="193"/>
      <c r="O2975" s="193"/>
      <c r="P2975" s="193"/>
    </row>
    <row r="2976" spans="7:16" customFormat="1">
      <c r="G2976" s="211"/>
      <c r="H2976" s="193"/>
      <c r="K2976" s="193"/>
      <c r="L2976" s="193"/>
      <c r="N2976" s="193"/>
      <c r="O2976" s="193"/>
      <c r="P2976" s="193"/>
    </row>
    <row r="2977" spans="7:16" customFormat="1">
      <c r="G2977" s="211"/>
      <c r="H2977" s="193"/>
      <c r="K2977" s="193"/>
      <c r="L2977" s="193"/>
      <c r="N2977" s="193"/>
      <c r="O2977" s="193"/>
      <c r="P2977" s="193"/>
    </row>
    <row r="2978" spans="7:16" customFormat="1">
      <c r="G2978" s="211"/>
      <c r="H2978" s="193"/>
      <c r="K2978" s="193"/>
      <c r="L2978" s="193"/>
      <c r="N2978" s="193"/>
      <c r="O2978" s="193"/>
      <c r="P2978" s="193"/>
    </row>
    <row r="2979" spans="7:16" customFormat="1">
      <c r="G2979" s="211"/>
      <c r="H2979" s="193"/>
      <c r="K2979" s="193"/>
      <c r="L2979" s="193"/>
      <c r="N2979" s="193"/>
      <c r="O2979" s="193"/>
      <c r="P2979" s="193"/>
    </row>
    <row r="2980" spans="7:16" customFormat="1">
      <c r="G2980" s="211"/>
      <c r="H2980" s="193"/>
      <c r="K2980" s="193"/>
      <c r="L2980" s="193"/>
      <c r="N2980" s="193"/>
      <c r="O2980" s="193"/>
      <c r="P2980" s="193"/>
    </row>
    <row r="2981" spans="7:16" customFormat="1">
      <c r="G2981" s="211"/>
      <c r="H2981" s="193"/>
      <c r="K2981" s="193"/>
      <c r="L2981" s="193"/>
      <c r="N2981" s="193"/>
      <c r="O2981" s="193"/>
      <c r="P2981" s="193"/>
    </row>
    <row r="2982" spans="7:16" customFormat="1">
      <c r="G2982" s="211"/>
      <c r="H2982" s="193"/>
      <c r="K2982" s="193"/>
      <c r="L2982" s="193"/>
      <c r="N2982" s="193"/>
      <c r="O2982" s="193"/>
      <c r="P2982" s="193"/>
    </row>
    <row r="2983" spans="7:16" customFormat="1">
      <c r="G2983" s="211"/>
      <c r="H2983" s="193"/>
      <c r="K2983" s="193"/>
      <c r="L2983" s="193"/>
      <c r="N2983" s="193"/>
      <c r="O2983" s="193"/>
      <c r="P2983" s="193"/>
    </row>
    <row r="2984" spans="7:16" customFormat="1">
      <c r="G2984" s="211"/>
      <c r="H2984" s="193"/>
      <c r="K2984" s="193"/>
      <c r="L2984" s="193"/>
      <c r="N2984" s="193"/>
      <c r="O2984" s="193"/>
      <c r="P2984" s="193"/>
    </row>
    <row r="2985" spans="7:16" customFormat="1">
      <c r="G2985" s="211"/>
      <c r="H2985" s="193"/>
      <c r="K2985" s="193"/>
      <c r="L2985" s="193"/>
      <c r="N2985" s="193"/>
      <c r="O2985" s="193"/>
      <c r="P2985" s="193"/>
    </row>
    <row r="2986" spans="7:16" customFormat="1">
      <c r="G2986" s="211"/>
      <c r="H2986" s="193"/>
      <c r="K2986" s="193"/>
      <c r="L2986" s="193"/>
      <c r="N2986" s="193"/>
      <c r="O2986" s="193"/>
      <c r="P2986" s="193"/>
    </row>
    <row r="2987" spans="7:16" customFormat="1">
      <c r="G2987" s="211"/>
      <c r="H2987" s="193"/>
      <c r="K2987" s="193"/>
      <c r="L2987" s="193"/>
      <c r="N2987" s="193"/>
      <c r="O2987" s="193"/>
      <c r="P2987" s="193"/>
    </row>
    <row r="2988" spans="7:16" customFormat="1">
      <c r="G2988" s="211"/>
      <c r="H2988" s="193"/>
      <c r="K2988" s="193"/>
      <c r="L2988" s="193"/>
      <c r="N2988" s="193"/>
      <c r="O2988" s="193"/>
      <c r="P2988" s="193"/>
    </row>
    <row r="2989" spans="7:16" customFormat="1">
      <c r="G2989" s="211"/>
      <c r="H2989" s="193"/>
      <c r="K2989" s="193"/>
      <c r="L2989" s="193"/>
      <c r="N2989" s="193"/>
      <c r="O2989" s="193"/>
      <c r="P2989" s="193"/>
    </row>
    <row r="2990" spans="7:16" customFormat="1">
      <c r="G2990" s="211"/>
      <c r="H2990" s="193"/>
      <c r="K2990" s="193"/>
      <c r="L2990" s="193"/>
      <c r="N2990" s="193"/>
      <c r="O2990" s="193"/>
      <c r="P2990" s="193"/>
    </row>
    <row r="2991" spans="7:16" customFormat="1">
      <c r="G2991" s="211"/>
      <c r="H2991" s="193"/>
      <c r="K2991" s="193"/>
      <c r="L2991" s="193"/>
      <c r="N2991" s="193"/>
      <c r="O2991" s="193"/>
      <c r="P2991" s="193"/>
    </row>
    <row r="2992" spans="7:16" customFormat="1">
      <c r="G2992" s="211"/>
      <c r="H2992" s="193"/>
      <c r="K2992" s="193"/>
      <c r="L2992" s="193"/>
      <c r="N2992" s="193"/>
      <c r="O2992" s="193"/>
      <c r="P2992" s="193"/>
    </row>
    <row r="2993" spans="7:16" customFormat="1">
      <c r="G2993" s="211"/>
      <c r="H2993" s="193"/>
      <c r="K2993" s="193"/>
      <c r="L2993" s="193"/>
      <c r="N2993" s="193"/>
      <c r="O2993" s="193"/>
      <c r="P2993" s="193"/>
    </row>
    <row r="2994" spans="7:16" customFormat="1">
      <c r="G2994" s="211"/>
      <c r="H2994" s="193"/>
      <c r="K2994" s="193"/>
      <c r="L2994" s="193"/>
      <c r="N2994" s="193"/>
      <c r="O2994" s="193"/>
      <c r="P2994" s="193"/>
    </row>
    <row r="2995" spans="7:16" customFormat="1">
      <c r="G2995" s="211"/>
      <c r="H2995" s="193"/>
      <c r="K2995" s="193"/>
      <c r="L2995" s="193"/>
      <c r="N2995" s="193"/>
      <c r="O2995" s="193"/>
      <c r="P2995" s="193"/>
    </row>
    <row r="2996" spans="7:16" customFormat="1">
      <c r="G2996" s="211"/>
      <c r="H2996" s="193"/>
      <c r="K2996" s="193"/>
      <c r="L2996" s="193"/>
      <c r="N2996" s="193"/>
      <c r="O2996" s="193"/>
      <c r="P2996" s="193"/>
    </row>
    <row r="2997" spans="7:16" customFormat="1">
      <c r="G2997" s="211"/>
      <c r="H2997" s="193"/>
      <c r="K2997" s="193"/>
      <c r="L2997" s="193"/>
      <c r="N2997" s="193"/>
      <c r="O2997" s="193"/>
      <c r="P2997" s="193"/>
    </row>
    <row r="2998" spans="7:16" customFormat="1">
      <c r="G2998" s="211"/>
      <c r="H2998" s="193"/>
      <c r="K2998" s="193"/>
      <c r="L2998" s="193"/>
      <c r="N2998" s="193"/>
      <c r="O2998" s="193"/>
      <c r="P2998" s="193"/>
    </row>
    <row r="2999" spans="7:16" customFormat="1">
      <c r="G2999" s="211"/>
      <c r="H2999" s="193"/>
      <c r="K2999" s="193"/>
      <c r="L2999" s="193"/>
      <c r="N2999" s="193"/>
      <c r="O2999" s="193"/>
      <c r="P2999" s="193"/>
    </row>
    <row r="3000" spans="7:16" customFormat="1">
      <c r="G3000" s="211"/>
      <c r="H3000" s="193"/>
      <c r="K3000" s="193"/>
      <c r="L3000" s="193"/>
      <c r="N3000" s="193"/>
      <c r="O3000" s="193"/>
      <c r="P3000" s="193"/>
    </row>
    <row r="3001" spans="7:16" customFormat="1">
      <c r="G3001" s="211"/>
      <c r="H3001" s="193"/>
      <c r="K3001" s="193"/>
      <c r="L3001" s="193"/>
      <c r="N3001" s="193"/>
      <c r="O3001" s="193"/>
      <c r="P3001" s="193"/>
    </row>
    <row r="3002" spans="7:16" customFormat="1">
      <c r="G3002" s="211"/>
      <c r="H3002" s="193"/>
      <c r="K3002" s="193"/>
      <c r="L3002" s="193"/>
      <c r="N3002" s="193"/>
      <c r="O3002" s="193"/>
      <c r="P3002" s="193"/>
    </row>
    <row r="3003" spans="7:16" customFormat="1">
      <c r="G3003" s="211"/>
      <c r="H3003" s="193"/>
      <c r="K3003" s="193"/>
      <c r="L3003" s="193"/>
      <c r="N3003" s="193"/>
      <c r="O3003" s="193"/>
      <c r="P3003" s="193"/>
    </row>
    <row r="3004" spans="7:16" customFormat="1">
      <c r="G3004" s="211"/>
      <c r="H3004" s="193"/>
      <c r="K3004" s="193"/>
      <c r="L3004" s="193"/>
      <c r="N3004" s="193"/>
      <c r="O3004" s="193"/>
      <c r="P3004" s="193"/>
    </row>
    <row r="3005" spans="7:16" customFormat="1">
      <c r="G3005" s="211"/>
      <c r="H3005" s="193"/>
      <c r="K3005" s="193"/>
      <c r="L3005" s="193"/>
      <c r="N3005" s="193"/>
      <c r="O3005" s="193"/>
      <c r="P3005" s="193"/>
    </row>
    <row r="3006" spans="7:16" customFormat="1">
      <c r="G3006" s="211"/>
      <c r="H3006" s="193"/>
      <c r="K3006" s="193"/>
      <c r="L3006" s="193"/>
      <c r="N3006" s="193"/>
      <c r="O3006" s="193"/>
      <c r="P3006" s="193"/>
    </row>
    <row r="3007" spans="7:16" customFormat="1">
      <c r="G3007" s="211"/>
      <c r="H3007" s="193"/>
      <c r="K3007" s="193"/>
      <c r="L3007" s="193"/>
      <c r="N3007" s="193"/>
      <c r="O3007" s="193"/>
      <c r="P3007" s="193"/>
    </row>
    <row r="3008" spans="7:16" customFormat="1">
      <c r="G3008" s="211"/>
      <c r="H3008" s="193"/>
      <c r="K3008" s="193"/>
      <c r="L3008" s="193"/>
      <c r="N3008" s="193"/>
      <c r="O3008" s="193"/>
      <c r="P3008" s="193"/>
    </row>
    <row r="3009" spans="7:16" customFormat="1">
      <c r="G3009" s="211"/>
      <c r="H3009" s="193"/>
      <c r="K3009" s="193"/>
      <c r="L3009" s="193"/>
      <c r="N3009" s="193"/>
      <c r="O3009" s="193"/>
      <c r="P3009" s="193"/>
    </row>
    <row r="3010" spans="7:16" customFormat="1">
      <c r="G3010" s="211"/>
      <c r="H3010" s="193"/>
      <c r="K3010" s="193"/>
      <c r="L3010" s="193"/>
      <c r="N3010" s="193"/>
      <c r="O3010" s="193"/>
      <c r="P3010" s="193"/>
    </row>
    <row r="3011" spans="7:16" customFormat="1">
      <c r="G3011" s="211"/>
      <c r="H3011" s="193"/>
      <c r="K3011" s="193"/>
      <c r="L3011" s="193"/>
      <c r="N3011" s="193"/>
      <c r="O3011" s="193"/>
      <c r="P3011" s="193"/>
    </row>
    <row r="3012" spans="7:16" customFormat="1">
      <c r="G3012" s="211"/>
      <c r="H3012" s="193"/>
      <c r="K3012" s="193"/>
      <c r="L3012" s="193"/>
      <c r="N3012" s="193"/>
      <c r="O3012" s="193"/>
      <c r="P3012" s="193"/>
    </row>
    <row r="3013" spans="7:16" customFormat="1">
      <c r="G3013" s="211"/>
      <c r="H3013" s="193"/>
      <c r="K3013" s="193"/>
      <c r="L3013" s="193"/>
      <c r="N3013" s="193"/>
      <c r="O3013" s="193"/>
      <c r="P3013" s="193"/>
    </row>
    <row r="3014" spans="7:16" customFormat="1">
      <c r="G3014" s="211"/>
      <c r="H3014" s="193"/>
      <c r="K3014" s="193"/>
      <c r="L3014" s="193"/>
      <c r="N3014" s="193"/>
      <c r="O3014" s="193"/>
      <c r="P3014" s="193"/>
    </row>
    <row r="3015" spans="7:16" customFormat="1">
      <c r="G3015" s="211"/>
      <c r="H3015" s="193"/>
      <c r="K3015" s="193"/>
      <c r="L3015" s="193"/>
      <c r="N3015" s="193"/>
      <c r="O3015" s="193"/>
      <c r="P3015" s="193"/>
    </row>
    <row r="3016" spans="7:16" customFormat="1">
      <c r="G3016" s="211"/>
      <c r="H3016" s="193"/>
      <c r="K3016" s="193"/>
      <c r="L3016" s="193"/>
      <c r="N3016" s="193"/>
      <c r="O3016" s="193"/>
      <c r="P3016" s="193"/>
    </row>
    <row r="3017" spans="7:16" customFormat="1">
      <c r="G3017" s="211"/>
      <c r="H3017" s="193"/>
      <c r="K3017" s="193"/>
      <c r="L3017" s="193"/>
      <c r="N3017" s="193"/>
      <c r="O3017" s="193"/>
      <c r="P3017" s="193"/>
    </row>
    <row r="3018" spans="7:16" customFormat="1">
      <c r="G3018" s="211"/>
      <c r="H3018" s="193"/>
      <c r="K3018" s="193"/>
      <c r="L3018" s="193"/>
      <c r="N3018" s="193"/>
      <c r="O3018" s="193"/>
      <c r="P3018" s="193"/>
    </row>
    <row r="3019" spans="7:16" customFormat="1">
      <c r="G3019" s="211"/>
      <c r="H3019" s="193"/>
      <c r="K3019" s="193"/>
      <c r="L3019" s="193"/>
      <c r="N3019" s="193"/>
      <c r="O3019" s="193"/>
      <c r="P3019" s="193"/>
    </row>
    <row r="3020" spans="7:16" customFormat="1">
      <c r="G3020" s="211"/>
      <c r="H3020" s="193"/>
      <c r="K3020" s="193"/>
      <c r="L3020" s="193"/>
      <c r="N3020" s="193"/>
      <c r="O3020" s="193"/>
      <c r="P3020" s="193"/>
    </row>
    <row r="3021" spans="7:16" customFormat="1">
      <c r="G3021" s="211"/>
      <c r="H3021" s="193"/>
      <c r="K3021" s="193"/>
      <c r="L3021" s="193"/>
      <c r="N3021" s="193"/>
      <c r="O3021" s="193"/>
      <c r="P3021" s="193"/>
    </row>
    <row r="3022" spans="7:16" customFormat="1">
      <c r="G3022" s="211"/>
      <c r="H3022" s="193"/>
      <c r="K3022" s="193"/>
      <c r="L3022" s="193"/>
      <c r="N3022" s="193"/>
      <c r="O3022" s="193"/>
      <c r="P3022" s="193"/>
    </row>
    <row r="3023" spans="7:16" customFormat="1">
      <c r="G3023" s="211"/>
      <c r="H3023" s="193"/>
      <c r="K3023" s="193"/>
      <c r="L3023" s="193"/>
      <c r="N3023" s="193"/>
      <c r="O3023" s="193"/>
      <c r="P3023" s="193"/>
    </row>
    <row r="3024" spans="7:16" customFormat="1">
      <c r="G3024" s="211"/>
      <c r="H3024" s="193"/>
      <c r="K3024" s="193"/>
      <c r="L3024" s="193"/>
      <c r="N3024" s="193"/>
      <c r="O3024" s="193"/>
      <c r="P3024" s="193"/>
    </row>
    <row r="3025" spans="7:16" customFormat="1">
      <c r="G3025" s="211"/>
      <c r="H3025" s="193"/>
      <c r="K3025" s="193"/>
      <c r="L3025" s="193"/>
      <c r="N3025" s="193"/>
      <c r="O3025" s="193"/>
      <c r="P3025" s="193"/>
    </row>
    <row r="3026" spans="7:16" customFormat="1">
      <c r="G3026" s="211"/>
      <c r="H3026" s="193"/>
      <c r="K3026" s="193"/>
      <c r="L3026" s="193"/>
      <c r="N3026" s="193"/>
      <c r="O3026" s="193"/>
      <c r="P3026" s="193"/>
    </row>
    <row r="3027" spans="7:16" customFormat="1">
      <c r="G3027" s="211"/>
      <c r="H3027" s="193"/>
      <c r="K3027" s="193"/>
      <c r="L3027" s="193"/>
      <c r="N3027" s="193"/>
      <c r="O3027" s="193"/>
      <c r="P3027" s="193"/>
    </row>
    <row r="3028" spans="7:16" customFormat="1">
      <c r="G3028" s="211"/>
      <c r="H3028" s="193"/>
      <c r="K3028" s="193"/>
      <c r="L3028" s="193"/>
      <c r="N3028" s="193"/>
      <c r="O3028" s="193"/>
      <c r="P3028" s="193"/>
    </row>
    <row r="3029" spans="7:16" customFormat="1">
      <c r="G3029" s="211"/>
      <c r="H3029" s="193"/>
      <c r="K3029" s="193"/>
      <c r="L3029" s="193"/>
      <c r="N3029" s="193"/>
      <c r="O3029" s="193"/>
      <c r="P3029" s="193"/>
    </row>
    <row r="3030" spans="7:16" customFormat="1">
      <c r="G3030" s="211"/>
      <c r="H3030" s="193"/>
      <c r="K3030" s="193"/>
      <c r="L3030" s="193"/>
      <c r="N3030" s="193"/>
      <c r="O3030" s="193"/>
      <c r="P3030" s="193"/>
    </row>
    <row r="3031" spans="7:16" customFormat="1">
      <c r="G3031" s="211"/>
      <c r="H3031" s="193"/>
      <c r="K3031" s="193"/>
      <c r="L3031" s="193"/>
      <c r="N3031" s="193"/>
      <c r="O3031" s="193"/>
      <c r="P3031" s="193"/>
    </row>
    <row r="3032" spans="7:16" customFormat="1">
      <c r="G3032" s="211"/>
      <c r="H3032" s="193"/>
      <c r="K3032" s="193"/>
      <c r="L3032" s="193"/>
      <c r="N3032" s="193"/>
      <c r="O3032" s="193"/>
      <c r="P3032" s="193"/>
    </row>
    <row r="3033" spans="7:16" customFormat="1">
      <c r="G3033" s="211"/>
      <c r="H3033" s="193"/>
      <c r="K3033" s="193"/>
      <c r="L3033" s="193"/>
      <c r="N3033" s="193"/>
      <c r="O3033" s="193"/>
      <c r="P3033" s="193"/>
    </row>
    <row r="3034" spans="7:16" customFormat="1">
      <c r="G3034" s="211"/>
      <c r="H3034" s="193"/>
      <c r="K3034" s="193"/>
      <c r="L3034" s="193"/>
      <c r="N3034" s="193"/>
      <c r="O3034" s="193"/>
      <c r="P3034" s="193"/>
    </row>
    <row r="3035" spans="7:16" customFormat="1">
      <c r="G3035" s="211"/>
      <c r="H3035" s="193"/>
      <c r="K3035" s="193"/>
      <c r="L3035" s="193"/>
      <c r="N3035" s="193"/>
      <c r="O3035" s="193"/>
      <c r="P3035" s="193"/>
    </row>
    <row r="3036" spans="7:16" customFormat="1">
      <c r="G3036" s="211"/>
      <c r="H3036" s="193"/>
      <c r="K3036" s="193"/>
      <c r="L3036" s="193"/>
      <c r="N3036" s="193"/>
      <c r="O3036" s="193"/>
      <c r="P3036" s="193"/>
    </row>
    <row r="3037" spans="7:16" customFormat="1">
      <c r="G3037" s="211"/>
      <c r="H3037" s="193"/>
      <c r="K3037" s="193"/>
      <c r="L3037" s="193"/>
      <c r="N3037" s="193"/>
      <c r="O3037" s="193"/>
      <c r="P3037" s="193"/>
    </row>
    <row r="3038" spans="7:16" customFormat="1">
      <c r="G3038" s="211"/>
      <c r="H3038" s="193"/>
      <c r="K3038" s="193"/>
      <c r="L3038" s="193"/>
      <c r="N3038" s="193"/>
      <c r="O3038" s="193"/>
      <c r="P3038" s="193"/>
    </row>
    <row r="3039" spans="7:16" customFormat="1">
      <c r="G3039" s="211"/>
      <c r="H3039" s="193"/>
      <c r="K3039" s="193"/>
      <c r="L3039" s="193"/>
      <c r="N3039" s="193"/>
      <c r="O3039" s="193"/>
      <c r="P3039" s="193"/>
    </row>
    <row r="3040" spans="7:16" customFormat="1">
      <c r="G3040" s="211"/>
      <c r="H3040" s="193"/>
      <c r="K3040" s="193"/>
      <c r="L3040" s="193"/>
      <c r="N3040" s="193"/>
      <c r="O3040" s="193"/>
      <c r="P3040" s="193"/>
    </row>
    <row r="3041" spans="7:16" customFormat="1">
      <c r="G3041" s="211"/>
      <c r="H3041" s="193"/>
      <c r="K3041" s="193"/>
      <c r="L3041" s="193"/>
      <c r="N3041" s="193"/>
      <c r="O3041" s="193"/>
      <c r="P3041" s="193"/>
    </row>
    <row r="3042" spans="7:16" customFormat="1">
      <c r="G3042" s="211"/>
      <c r="H3042" s="193"/>
      <c r="K3042" s="193"/>
      <c r="L3042" s="193"/>
      <c r="N3042" s="193"/>
      <c r="O3042" s="193"/>
      <c r="P3042" s="193"/>
    </row>
    <row r="3043" spans="7:16" customFormat="1">
      <c r="G3043" s="211"/>
      <c r="H3043" s="193"/>
      <c r="K3043" s="193"/>
      <c r="L3043" s="193"/>
      <c r="N3043" s="193"/>
      <c r="O3043" s="193"/>
      <c r="P3043" s="193"/>
    </row>
    <row r="3044" spans="7:16" customFormat="1">
      <c r="G3044" s="211"/>
      <c r="H3044" s="193"/>
      <c r="K3044" s="193"/>
      <c r="L3044" s="193"/>
      <c r="N3044" s="193"/>
      <c r="O3044" s="193"/>
      <c r="P3044" s="193"/>
    </row>
    <row r="3045" spans="7:16" customFormat="1">
      <c r="G3045" s="211"/>
      <c r="H3045" s="193"/>
      <c r="K3045" s="193"/>
      <c r="L3045" s="193"/>
      <c r="N3045" s="193"/>
      <c r="O3045" s="193"/>
      <c r="P3045" s="193"/>
    </row>
    <row r="3046" spans="7:16" customFormat="1">
      <c r="G3046" s="211"/>
      <c r="H3046" s="193"/>
      <c r="K3046" s="193"/>
      <c r="L3046" s="193"/>
      <c r="N3046" s="193"/>
      <c r="O3046" s="193"/>
      <c r="P3046" s="193"/>
    </row>
    <row r="3047" spans="7:16" customFormat="1">
      <c r="G3047" s="211"/>
      <c r="H3047" s="193"/>
      <c r="K3047" s="193"/>
      <c r="L3047" s="193"/>
      <c r="N3047" s="193"/>
      <c r="O3047" s="193"/>
      <c r="P3047" s="193"/>
    </row>
    <row r="3048" spans="7:16" customFormat="1">
      <c r="G3048" s="211"/>
      <c r="H3048" s="193"/>
      <c r="K3048" s="193"/>
      <c r="L3048" s="193"/>
      <c r="N3048" s="193"/>
      <c r="O3048" s="193"/>
      <c r="P3048" s="193"/>
    </row>
    <row r="3049" spans="7:16" customFormat="1">
      <c r="G3049" s="211"/>
      <c r="H3049" s="193"/>
      <c r="K3049" s="193"/>
      <c r="L3049" s="193"/>
      <c r="N3049" s="193"/>
      <c r="O3049" s="193"/>
      <c r="P3049" s="193"/>
    </row>
    <row r="3050" spans="7:16" customFormat="1">
      <c r="G3050" s="211"/>
      <c r="H3050" s="193"/>
      <c r="K3050" s="193"/>
      <c r="L3050" s="193"/>
      <c r="N3050" s="193"/>
      <c r="O3050" s="193"/>
      <c r="P3050" s="193"/>
    </row>
    <row r="3051" spans="7:16" customFormat="1">
      <c r="G3051" s="211"/>
      <c r="H3051" s="193"/>
      <c r="K3051" s="193"/>
      <c r="L3051" s="193"/>
      <c r="N3051" s="193"/>
      <c r="O3051" s="193"/>
      <c r="P3051" s="193"/>
    </row>
    <row r="3052" spans="7:16" customFormat="1">
      <c r="G3052" s="211"/>
      <c r="H3052" s="193"/>
      <c r="K3052" s="193"/>
      <c r="L3052" s="193"/>
      <c r="N3052" s="193"/>
      <c r="O3052" s="193"/>
      <c r="P3052" s="193"/>
    </row>
    <row r="3053" spans="7:16" customFormat="1">
      <c r="G3053" s="211"/>
      <c r="H3053" s="193"/>
      <c r="K3053" s="193"/>
      <c r="L3053" s="193"/>
      <c r="N3053" s="193"/>
      <c r="O3053" s="193"/>
      <c r="P3053" s="193"/>
    </row>
    <row r="3054" spans="7:16" customFormat="1">
      <c r="G3054" s="211"/>
      <c r="H3054" s="193"/>
      <c r="K3054" s="193"/>
      <c r="L3054" s="193"/>
      <c r="N3054" s="193"/>
      <c r="O3054" s="193"/>
      <c r="P3054" s="193"/>
    </row>
    <row r="3055" spans="7:16" customFormat="1">
      <c r="G3055" s="211"/>
      <c r="H3055" s="193"/>
      <c r="K3055" s="193"/>
      <c r="L3055" s="193"/>
      <c r="N3055" s="193"/>
      <c r="O3055" s="193"/>
      <c r="P3055" s="193"/>
    </row>
    <row r="3056" spans="7:16" customFormat="1">
      <c r="G3056" s="211"/>
      <c r="H3056" s="193"/>
      <c r="K3056" s="193"/>
      <c r="L3056" s="193"/>
      <c r="N3056" s="193"/>
      <c r="O3056" s="193"/>
      <c r="P3056" s="193"/>
    </row>
    <row r="3057" spans="7:16" customFormat="1">
      <c r="G3057" s="211"/>
      <c r="H3057" s="193"/>
      <c r="K3057" s="193"/>
      <c r="L3057" s="193"/>
      <c r="N3057" s="193"/>
      <c r="O3057" s="193"/>
      <c r="P3057" s="193"/>
    </row>
    <row r="3058" spans="7:16" customFormat="1">
      <c r="G3058" s="211"/>
      <c r="H3058" s="193"/>
      <c r="K3058" s="193"/>
      <c r="L3058" s="193"/>
      <c r="N3058" s="193"/>
      <c r="O3058" s="193"/>
      <c r="P3058" s="193"/>
    </row>
    <row r="3059" spans="7:16" customFormat="1">
      <c r="G3059" s="211"/>
      <c r="H3059" s="193"/>
      <c r="K3059" s="193"/>
      <c r="L3059" s="193"/>
      <c r="N3059" s="193"/>
      <c r="O3059" s="193"/>
      <c r="P3059" s="193"/>
    </row>
    <row r="3060" spans="7:16" customFormat="1">
      <c r="G3060" s="211"/>
      <c r="H3060" s="193"/>
      <c r="K3060" s="193"/>
      <c r="L3060" s="193"/>
      <c r="N3060" s="193"/>
      <c r="O3060" s="193"/>
      <c r="P3060" s="193"/>
    </row>
    <row r="3061" spans="7:16" customFormat="1">
      <c r="G3061" s="211"/>
      <c r="H3061" s="193"/>
      <c r="K3061" s="193"/>
      <c r="L3061" s="193"/>
      <c r="N3061" s="193"/>
      <c r="O3061" s="193"/>
      <c r="P3061" s="193"/>
    </row>
    <row r="3062" spans="7:16" customFormat="1">
      <c r="G3062" s="211"/>
      <c r="H3062" s="193"/>
      <c r="K3062" s="193"/>
      <c r="L3062" s="193"/>
      <c r="N3062" s="193"/>
      <c r="O3062" s="193"/>
      <c r="P3062" s="193"/>
    </row>
    <row r="3063" spans="7:16" customFormat="1">
      <c r="G3063" s="211"/>
      <c r="H3063" s="193"/>
      <c r="K3063" s="193"/>
      <c r="L3063" s="193"/>
      <c r="N3063" s="193"/>
      <c r="O3063" s="193"/>
      <c r="P3063" s="193"/>
    </row>
    <row r="3064" spans="7:16" customFormat="1">
      <c r="G3064" s="211"/>
      <c r="H3064" s="193"/>
      <c r="K3064" s="193"/>
      <c r="L3064" s="193"/>
      <c r="N3064" s="193"/>
      <c r="O3064" s="193"/>
      <c r="P3064" s="193"/>
    </row>
    <row r="3065" spans="7:16" customFormat="1">
      <c r="G3065" s="211"/>
      <c r="H3065" s="193"/>
      <c r="K3065" s="193"/>
      <c r="L3065" s="193"/>
      <c r="N3065" s="193"/>
      <c r="O3065" s="193"/>
      <c r="P3065" s="193"/>
    </row>
    <row r="3066" spans="7:16" customFormat="1">
      <c r="G3066" s="211"/>
      <c r="H3066" s="193"/>
      <c r="K3066" s="193"/>
      <c r="L3066" s="193"/>
      <c r="N3066" s="193"/>
      <c r="O3066" s="193"/>
      <c r="P3066" s="193"/>
    </row>
    <row r="3067" spans="7:16" customFormat="1">
      <c r="G3067" s="211"/>
      <c r="H3067" s="193"/>
      <c r="K3067" s="193"/>
      <c r="L3067" s="193"/>
      <c r="N3067" s="193"/>
      <c r="O3067" s="193"/>
      <c r="P3067" s="193"/>
    </row>
    <row r="3068" spans="7:16" customFormat="1">
      <c r="G3068" s="211"/>
      <c r="H3068" s="193"/>
      <c r="K3068" s="193"/>
      <c r="L3068" s="193"/>
      <c r="N3068" s="193"/>
      <c r="O3068" s="193"/>
      <c r="P3068" s="193"/>
    </row>
    <row r="3069" spans="7:16" customFormat="1">
      <c r="G3069" s="211"/>
      <c r="H3069" s="193"/>
      <c r="K3069" s="193"/>
      <c r="L3069" s="193"/>
      <c r="N3069" s="193"/>
      <c r="O3069" s="193"/>
      <c r="P3069" s="193"/>
    </row>
    <row r="3070" spans="7:16" customFormat="1">
      <c r="G3070" s="211"/>
      <c r="H3070" s="193"/>
      <c r="K3070" s="193"/>
      <c r="L3070" s="193"/>
      <c r="N3070" s="193"/>
      <c r="O3070" s="193"/>
      <c r="P3070" s="193"/>
    </row>
    <row r="3071" spans="7:16" customFormat="1">
      <c r="G3071" s="211"/>
      <c r="H3071" s="193"/>
      <c r="K3071" s="193"/>
      <c r="L3071" s="193"/>
      <c r="N3071" s="193"/>
      <c r="O3071" s="193"/>
      <c r="P3071" s="193"/>
    </row>
    <row r="3072" spans="7:16" customFormat="1">
      <c r="G3072" s="211"/>
      <c r="H3072" s="193"/>
      <c r="K3072" s="193"/>
      <c r="L3072" s="193"/>
      <c r="N3072" s="193"/>
      <c r="O3072" s="193"/>
      <c r="P3072" s="193"/>
    </row>
    <row r="3073" spans="7:16" customFormat="1">
      <c r="G3073" s="211"/>
      <c r="H3073" s="193"/>
      <c r="K3073" s="193"/>
      <c r="L3073" s="193"/>
      <c r="N3073" s="193"/>
      <c r="O3073" s="193"/>
      <c r="P3073" s="193"/>
    </row>
    <row r="3074" spans="7:16" customFormat="1">
      <c r="G3074" s="211"/>
      <c r="H3074" s="193"/>
      <c r="K3074" s="193"/>
      <c r="L3074" s="193"/>
      <c r="N3074" s="193"/>
      <c r="O3074" s="193"/>
      <c r="P3074" s="193"/>
    </row>
    <row r="3075" spans="7:16" customFormat="1">
      <c r="G3075" s="211"/>
      <c r="H3075" s="193"/>
      <c r="K3075" s="193"/>
      <c r="L3075" s="193"/>
      <c r="N3075" s="193"/>
      <c r="O3075" s="193"/>
      <c r="P3075" s="193"/>
    </row>
    <row r="3076" spans="7:16" customFormat="1">
      <c r="G3076" s="211"/>
      <c r="H3076" s="193"/>
      <c r="K3076" s="193"/>
      <c r="L3076" s="193"/>
      <c r="N3076" s="193"/>
      <c r="O3076" s="193"/>
      <c r="P3076" s="193"/>
    </row>
    <row r="3077" spans="7:16" customFormat="1">
      <c r="G3077" s="211"/>
      <c r="H3077" s="193"/>
      <c r="K3077" s="193"/>
      <c r="L3077" s="193"/>
      <c r="N3077" s="193"/>
      <c r="O3077" s="193"/>
      <c r="P3077" s="193"/>
    </row>
    <row r="3078" spans="7:16" customFormat="1">
      <c r="G3078" s="211"/>
      <c r="H3078" s="193"/>
      <c r="K3078" s="193"/>
      <c r="L3078" s="193"/>
      <c r="N3078" s="193"/>
      <c r="O3078" s="193"/>
      <c r="P3078" s="193"/>
    </row>
    <row r="3079" spans="7:16" customFormat="1">
      <c r="G3079" s="211"/>
      <c r="H3079" s="193"/>
      <c r="K3079" s="193"/>
      <c r="L3079" s="193"/>
      <c r="N3079" s="193"/>
      <c r="O3079" s="193"/>
      <c r="P3079" s="193"/>
    </row>
    <row r="3080" spans="7:16" customFormat="1">
      <c r="G3080" s="211"/>
      <c r="H3080" s="193"/>
      <c r="K3080" s="193"/>
      <c r="L3080" s="193"/>
      <c r="N3080" s="193"/>
      <c r="O3080" s="193"/>
      <c r="P3080" s="193"/>
    </row>
    <row r="3081" spans="7:16" customFormat="1">
      <c r="G3081" s="211"/>
      <c r="H3081" s="193"/>
      <c r="K3081" s="193"/>
      <c r="L3081" s="193"/>
      <c r="N3081" s="193"/>
      <c r="O3081" s="193"/>
      <c r="P3081" s="193"/>
    </row>
    <row r="3082" spans="7:16" customFormat="1">
      <c r="G3082" s="211"/>
      <c r="H3082" s="193"/>
      <c r="K3082" s="193"/>
      <c r="L3082" s="193"/>
      <c r="N3082" s="193"/>
      <c r="O3082" s="193"/>
      <c r="P3082" s="193"/>
    </row>
    <row r="3083" spans="7:16" customFormat="1">
      <c r="G3083" s="211"/>
      <c r="H3083" s="193"/>
      <c r="K3083" s="193"/>
      <c r="L3083" s="193"/>
      <c r="N3083" s="193"/>
      <c r="O3083" s="193"/>
      <c r="P3083" s="193"/>
    </row>
  </sheetData>
  <autoFilter ref="A2:EM1190" xr:uid="{00000000-0009-0000-0000-000007000000}"/>
  <pageMargins left="0.51181102362204722" right="0.51181102362204722" top="0.78740157480314965" bottom="0.78740157480314965" header="0.31496062992125984" footer="0.31496062992125984"/>
  <pageSetup scale="1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"/>
  <dimension ref="A1:X107"/>
  <sheetViews>
    <sheetView showGridLines="0" zoomScale="85" zoomScaleNormal="85" workbookViewId="0">
      <pane ySplit="1" topLeftCell="A2" activePane="bottomLeft" state="frozen"/>
      <selection activeCell="L92" sqref="L92"/>
      <selection pane="bottomLeft" activeCell="E5" sqref="E5"/>
    </sheetView>
  </sheetViews>
  <sheetFormatPr defaultColWidth="8.7109375" defaultRowHeight="15" outlineLevelCol="1"/>
  <cols>
    <col min="1" max="1" width="17.140625" style="190" hidden="1" customWidth="1" outlineLevel="1"/>
    <col min="2" max="2" width="15.140625" style="159" hidden="1" customWidth="1" outlineLevel="1"/>
    <col min="3" max="3" width="10.140625" style="190" hidden="1" customWidth="1" outlineLevel="1"/>
    <col min="4" max="4" width="10.140625" style="190" customWidth="1" collapsed="1"/>
    <col min="5" max="5" width="11.7109375" style="166" bestFit="1" customWidth="1"/>
    <col min="6" max="6" width="15.42578125" style="166" bestFit="1" customWidth="1"/>
    <col min="7" max="7" width="9.7109375" style="166" bestFit="1" customWidth="1"/>
    <col min="8" max="8" width="12.7109375" style="166" bestFit="1" customWidth="1"/>
    <col min="9" max="10" width="12.5703125" style="166" bestFit="1" customWidth="1"/>
    <col min="11" max="11" width="13.140625" style="166" bestFit="1" customWidth="1"/>
    <col min="12" max="12" width="11.5703125" style="166" customWidth="1"/>
    <col min="13" max="14" width="15.5703125" style="166" bestFit="1" customWidth="1"/>
    <col min="15" max="15" width="2.28515625" style="166" customWidth="1"/>
    <col min="16" max="16" width="18.85546875" style="166" hidden="1" customWidth="1" outlineLevel="1"/>
    <col min="17" max="17" width="17.42578125" style="166" hidden="1" customWidth="1" outlineLevel="1"/>
    <col min="18" max="18" width="7.28515625" style="166" hidden="1" customWidth="1" outlineLevel="1"/>
    <col min="19" max="19" width="13.42578125" style="166" hidden="1" customWidth="1" outlineLevel="1"/>
    <col min="20" max="20" width="7.28515625" style="166" hidden="1" customWidth="1" outlineLevel="1"/>
    <col min="21" max="21" width="10.42578125" style="166" hidden="1" customWidth="1" outlineLevel="1"/>
    <col min="22" max="23" width="9.42578125" style="166" hidden="1" customWidth="1" outlineLevel="1"/>
    <col min="24" max="24" width="8.7109375" style="166" collapsed="1"/>
    <col min="25" max="16384" width="8.7109375" style="190"/>
  </cols>
  <sheetData>
    <row r="1" spans="1:23" ht="45">
      <c r="A1" s="190" t="s">
        <v>662</v>
      </c>
      <c r="B1" s="159" t="s">
        <v>649</v>
      </c>
      <c r="C1" s="190" t="s">
        <v>1122</v>
      </c>
      <c r="E1" s="280" t="s">
        <v>650</v>
      </c>
      <c r="F1" s="280" t="s">
        <v>299</v>
      </c>
      <c r="G1" s="280" t="s">
        <v>300</v>
      </c>
      <c r="H1" s="280" t="s">
        <v>1085</v>
      </c>
      <c r="I1" s="280" t="s">
        <v>1086</v>
      </c>
      <c r="J1" s="280" t="s">
        <v>1087</v>
      </c>
      <c r="K1" s="280" t="s">
        <v>306</v>
      </c>
      <c r="L1" s="280" t="s">
        <v>758</v>
      </c>
      <c r="M1" s="280" t="s">
        <v>1088</v>
      </c>
      <c r="N1" s="280" t="s">
        <v>1089</v>
      </c>
    </row>
    <row r="2" spans="1:23" ht="15" customHeight="1">
      <c r="A2" s="190" t="str">
        <f t="shared" ref="A2:A33" si="0">B2&amp;C2</f>
        <v>TF 2002061</v>
      </c>
      <c r="B2" s="159" t="s">
        <v>294</v>
      </c>
      <c r="C2" s="190">
        <v>2061</v>
      </c>
      <c r="E2" s="281" t="s">
        <v>305</v>
      </c>
      <c r="F2" s="281" t="s">
        <v>294</v>
      </c>
      <c r="G2" s="282">
        <v>240</v>
      </c>
      <c r="H2" s="282">
        <v>324</v>
      </c>
      <c r="I2" s="282"/>
      <c r="J2" s="282"/>
      <c r="K2" s="282"/>
      <c r="L2" s="282"/>
      <c r="M2" s="282"/>
      <c r="N2" s="282"/>
    </row>
    <row r="3" spans="1:23" ht="15" customHeight="1">
      <c r="A3" s="190" t="str">
        <f t="shared" si="0"/>
        <v>TF 2002061</v>
      </c>
      <c r="B3" s="159" t="s">
        <v>294</v>
      </c>
      <c r="C3" s="190">
        <v>2061</v>
      </c>
      <c r="E3" s="281" t="s">
        <v>305</v>
      </c>
      <c r="F3" s="283" t="s">
        <v>295</v>
      </c>
      <c r="G3" s="282">
        <v>240</v>
      </c>
      <c r="H3" s="282">
        <v>300</v>
      </c>
      <c r="I3" s="282"/>
      <c r="J3" s="282"/>
      <c r="K3" s="282"/>
      <c r="L3" s="282"/>
      <c r="M3" s="282"/>
      <c r="N3" s="282"/>
      <c r="Q3" s="287"/>
      <c r="R3" s="288"/>
      <c r="S3" s="287"/>
      <c r="T3" s="288"/>
      <c r="V3" s="199"/>
      <c r="W3" s="199"/>
    </row>
    <row r="4" spans="1:23" ht="15" customHeight="1">
      <c r="A4" s="190" t="str">
        <f t="shared" si="0"/>
        <v>2061</v>
      </c>
      <c r="C4" s="190">
        <v>2061</v>
      </c>
      <c r="E4" s="281" t="s">
        <v>305</v>
      </c>
      <c r="F4" s="281" t="s">
        <v>296</v>
      </c>
      <c r="G4" s="282">
        <v>240</v>
      </c>
      <c r="H4" s="282">
        <v>300</v>
      </c>
      <c r="I4" s="282"/>
      <c r="J4" s="282"/>
      <c r="K4" s="282"/>
      <c r="L4" s="282"/>
      <c r="M4" s="282"/>
      <c r="N4" s="282"/>
      <c r="P4" s="199"/>
      <c r="Q4" s="199"/>
      <c r="R4" s="199"/>
      <c r="S4" s="199"/>
      <c r="T4" s="199"/>
      <c r="U4" s="199"/>
      <c r="V4" s="199"/>
      <c r="W4" s="199"/>
    </row>
    <row r="5" spans="1:23" ht="15" customHeight="1">
      <c r="A5" s="190" t="str">
        <f t="shared" si="0"/>
        <v>TF 2002064</v>
      </c>
      <c r="B5" s="159" t="s">
        <v>294</v>
      </c>
      <c r="C5" s="190">
        <v>2064</v>
      </c>
      <c r="E5" s="281" t="s">
        <v>1034</v>
      </c>
      <c r="F5" s="281" t="s">
        <v>294</v>
      </c>
      <c r="G5" s="282"/>
      <c r="H5" s="282">
        <v>300</v>
      </c>
      <c r="I5" s="282">
        <v>240</v>
      </c>
      <c r="J5" s="282">
        <v>376</v>
      </c>
      <c r="K5" s="282"/>
      <c r="L5" s="282"/>
      <c r="M5" s="282">
        <v>208</v>
      </c>
      <c r="N5" s="282">
        <v>240</v>
      </c>
      <c r="P5" s="199"/>
      <c r="Q5" s="199"/>
      <c r="R5" s="199"/>
      <c r="S5" s="199"/>
      <c r="T5" s="199"/>
      <c r="U5" s="199"/>
      <c r="V5" s="199"/>
      <c r="W5" s="199"/>
    </row>
    <row r="6" spans="1:23" ht="15" customHeight="1">
      <c r="A6" s="190" t="str">
        <f t="shared" si="0"/>
        <v>TR 2002064</v>
      </c>
      <c r="B6" s="159" t="s">
        <v>293</v>
      </c>
      <c r="C6" s="190">
        <v>2064</v>
      </c>
      <c r="E6" s="281" t="s">
        <v>1034</v>
      </c>
      <c r="F6" s="281" t="s">
        <v>295</v>
      </c>
      <c r="G6" s="282"/>
      <c r="H6" s="282">
        <v>300</v>
      </c>
      <c r="I6" s="282">
        <v>240</v>
      </c>
      <c r="J6" s="282">
        <v>376</v>
      </c>
      <c r="K6" s="282"/>
      <c r="L6" s="282"/>
      <c r="M6" s="282">
        <v>208</v>
      </c>
      <c r="N6" s="282">
        <v>240</v>
      </c>
      <c r="P6" s="199"/>
      <c r="Q6" s="199"/>
      <c r="R6" s="199"/>
      <c r="S6" s="199"/>
      <c r="T6" s="199"/>
      <c r="U6" s="199"/>
      <c r="V6" s="199"/>
      <c r="W6" s="199"/>
    </row>
    <row r="7" spans="1:23" ht="15" customHeight="1">
      <c r="A7" s="190" t="str">
        <f t="shared" si="0"/>
        <v>TR 2002064</v>
      </c>
      <c r="B7" s="159" t="s">
        <v>293</v>
      </c>
      <c r="C7" s="190">
        <v>2064</v>
      </c>
      <c r="E7" s="281" t="s">
        <v>1034</v>
      </c>
      <c r="F7" s="281" t="s">
        <v>293</v>
      </c>
      <c r="G7" s="282"/>
      <c r="H7" s="282">
        <v>300</v>
      </c>
      <c r="I7" s="282">
        <v>240</v>
      </c>
      <c r="J7" s="282">
        <v>372</v>
      </c>
      <c r="K7" s="282"/>
      <c r="L7" s="282"/>
      <c r="M7" s="282">
        <v>208</v>
      </c>
      <c r="N7" s="282">
        <v>240</v>
      </c>
      <c r="P7" s="199"/>
      <c r="Q7" s="199"/>
      <c r="R7" s="199"/>
      <c r="S7" s="199"/>
      <c r="T7" s="199"/>
      <c r="U7" s="199"/>
      <c r="V7" s="199"/>
      <c r="W7" s="199"/>
    </row>
    <row r="8" spans="1:23" ht="15" customHeight="1">
      <c r="A8" s="190" t="str">
        <f t="shared" si="0"/>
        <v>TR 2002064</v>
      </c>
      <c r="B8" s="159" t="s">
        <v>293</v>
      </c>
      <c r="C8" s="190">
        <v>2064</v>
      </c>
      <c r="E8" s="281" t="s">
        <v>1034</v>
      </c>
      <c r="F8" s="281" t="s">
        <v>392</v>
      </c>
      <c r="G8" s="282"/>
      <c r="H8" s="282">
        <v>300</v>
      </c>
      <c r="I8" s="282">
        <v>240</v>
      </c>
      <c r="J8" s="282">
        <v>372</v>
      </c>
      <c r="K8" s="282"/>
      <c r="L8" s="282"/>
      <c r="M8" s="282">
        <v>208</v>
      </c>
      <c r="N8" s="282">
        <v>240</v>
      </c>
      <c r="P8" s="199"/>
      <c r="Q8" s="199"/>
      <c r="R8" s="199"/>
      <c r="S8" s="199"/>
      <c r="T8" s="199"/>
      <c r="U8" s="199"/>
      <c r="V8" s="199"/>
      <c r="W8" s="199"/>
    </row>
    <row r="9" spans="1:23" ht="15" customHeight="1">
      <c r="A9" s="190" t="str">
        <f t="shared" si="0"/>
        <v>TF 2002060</v>
      </c>
      <c r="B9" s="159" t="s">
        <v>294</v>
      </c>
      <c r="C9" s="190">
        <v>2060</v>
      </c>
      <c r="E9" s="281" t="s">
        <v>115</v>
      </c>
      <c r="F9" s="281" t="s">
        <v>294</v>
      </c>
      <c r="G9" s="282">
        <v>216</v>
      </c>
      <c r="H9" s="282">
        <v>300</v>
      </c>
      <c r="I9" s="282"/>
      <c r="J9" s="282"/>
      <c r="K9" s="282">
        <v>327</v>
      </c>
      <c r="L9" s="282"/>
      <c r="M9" s="282"/>
      <c r="N9" s="282"/>
      <c r="P9" s="199"/>
      <c r="Q9" s="199"/>
      <c r="R9" s="199"/>
      <c r="S9" s="199"/>
      <c r="T9" s="199"/>
      <c r="U9" s="199"/>
      <c r="V9" s="199"/>
      <c r="W9" s="199"/>
    </row>
    <row r="10" spans="1:23" ht="15" customHeight="1">
      <c r="A10" s="190" t="str">
        <f t="shared" si="0"/>
        <v>TR 2002060</v>
      </c>
      <c r="B10" s="159" t="s">
        <v>293</v>
      </c>
      <c r="C10" s="190">
        <v>2060</v>
      </c>
      <c r="E10" s="281" t="s">
        <v>115</v>
      </c>
      <c r="F10" s="281" t="s">
        <v>293</v>
      </c>
      <c r="G10" s="282">
        <v>216</v>
      </c>
      <c r="H10" s="282">
        <v>300</v>
      </c>
      <c r="I10" s="282"/>
      <c r="J10" s="282"/>
      <c r="K10" s="282">
        <v>327</v>
      </c>
      <c r="L10" s="282"/>
      <c r="M10" s="282"/>
      <c r="N10" s="282"/>
      <c r="P10" s="199"/>
      <c r="Q10" s="199"/>
      <c r="R10" s="199"/>
      <c r="S10" s="199"/>
      <c r="T10" s="199"/>
      <c r="U10" s="199"/>
      <c r="V10" s="199"/>
      <c r="W10" s="199"/>
    </row>
    <row r="11" spans="1:23" ht="15" customHeight="1">
      <c r="A11" s="190" t="str">
        <f t="shared" si="0"/>
        <v>TR 2002060</v>
      </c>
      <c r="B11" s="159" t="s">
        <v>293</v>
      </c>
      <c r="C11" s="190">
        <v>2060</v>
      </c>
      <c r="E11" s="281" t="s">
        <v>115</v>
      </c>
      <c r="F11" s="281" t="s">
        <v>392</v>
      </c>
      <c r="G11" s="282">
        <v>216</v>
      </c>
      <c r="H11" s="282">
        <v>300</v>
      </c>
      <c r="I11" s="282"/>
      <c r="J11" s="282"/>
      <c r="K11" s="282">
        <v>327</v>
      </c>
      <c r="L11" s="282"/>
      <c r="M11" s="282"/>
      <c r="N11" s="282"/>
      <c r="P11" s="199"/>
      <c r="Q11" s="199"/>
      <c r="R11" s="199"/>
      <c r="S11" s="199"/>
      <c r="T11" s="199"/>
      <c r="U11" s="199"/>
      <c r="V11" s="199"/>
      <c r="W11" s="199"/>
    </row>
    <row r="12" spans="1:23" ht="15" customHeight="1">
      <c r="A12" s="190" t="str">
        <f t="shared" si="0"/>
        <v>TR 2002060</v>
      </c>
      <c r="B12" s="159" t="s">
        <v>293</v>
      </c>
      <c r="C12" s="190">
        <v>2060</v>
      </c>
      <c r="E12" s="281" t="s">
        <v>115</v>
      </c>
      <c r="F12" s="281" t="s">
        <v>295</v>
      </c>
      <c r="G12" s="282">
        <v>216</v>
      </c>
      <c r="H12" s="282">
        <v>300</v>
      </c>
      <c r="I12" s="282"/>
      <c r="J12" s="282"/>
      <c r="K12" s="282">
        <v>327</v>
      </c>
      <c r="L12" s="282"/>
      <c r="M12" s="282"/>
      <c r="N12" s="282"/>
      <c r="P12" s="199"/>
      <c r="Q12" s="199"/>
      <c r="R12" s="199"/>
      <c r="S12" s="199"/>
      <c r="T12" s="199"/>
      <c r="U12" s="199"/>
      <c r="V12" s="199"/>
      <c r="W12" s="199"/>
    </row>
    <row r="13" spans="1:23" ht="15" customHeight="1">
      <c r="A13" s="190" t="str">
        <f t="shared" si="0"/>
        <v>6024</v>
      </c>
      <c r="C13" s="190">
        <v>6024</v>
      </c>
      <c r="E13" s="281" t="s">
        <v>115</v>
      </c>
      <c r="F13" s="281" t="s">
        <v>471</v>
      </c>
      <c r="G13" s="282">
        <v>216</v>
      </c>
      <c r="H13" s="282">
        <v>300</v>
      </c>
      <c r="I13" s="282"/>
      <c r="J13" s="282"/>
      <c r="K13" s="282">
        <v>327</v>
      </c>
      <c r="L13" s="282"/>
      <c r="M13" s="282"/>
      <c r="N13" s="282"/>
      <c r="P13" s="199"/>
      <c r="Q13" s="199"/>
      <c r="R13" s="199"/>
      <c r="S13" s="199"/>
      <c r="T13" s="199"/>
      <c r="U13" s="199"/>
      <c r="V13" s="199"/>
      <c r="W13" s="199"/>
    </row>
    <row r="14" spans="1:23" ht="15" customHeight="1">
      <c r="A14" s="190" t="str">
        <f t="shared" si="0"/>
        <v>6024</v>
      </c>
      <c r="C14" s="190">
        <v>6024</v>
      </c>
      <c r="E14" s="281" t="s">
        <v>115</v>
      </c>
      <c r="F14" s="281" t="s">
        <v>471</v>
      </c>
      <c r="G14" s="282">
        <v>216</v>
      </c>
      <c r="H14" s="282">
        <v>300</v>
      </c>
      <c r="I14" s="282"/>
      <c r="J14" s="282"/>
      <c r="K14" s="282">
        <v>327</v>
      </c>
      <c r="L14" s="282"/>
      <c r="M14" s="282"/>
      <c r="N14" s="282"/>
      <c r="P14" s="199"/>
      <c r="Q14" s="199"/>
      <c r="R14" s="199"/>
      <c r="S14" s="199"/>
      <c r="T14" s="199"/>
      <c r="U14" s="199"/>
      <c r="V14" s="199"/>
      <c r="W14" s="199"/>
    </row>
    <row r="15" spans="1:23" ht="15" customHeight="1">
      <c r="A15" s="190" t="str">
        <f t="shared" si="0"/>
        <v>6024</v>
      </c>
      <c r="C15" s="190">
        <v>6024</v>
      </c>
      <c r="E15" s="281" t="s">
        <v>115</v>
      </c>
      <c r="F15" s="281" t="s">
        <v>448</v>
      </c>
      <c r="G15" s="282">
        <v>216</v>
      </c>
      <c r="H15" s="282">
        <v>300</v>
      </c>
      <c r="I15" s="282"/>
      <c r="J15" s="282"/>
      <c r="K15" s="282">
        <v>327</v>
      </c>
      <c r="L15" s="282"/>
      <c r="M15" s="282"/>
      <c r="N15" s="282"/>
      <c r="P15" s="199"/>
      <c r="Q15" s="199"/>
      <c r="R15" s="199"/>
      <c r="S15" s="199"/>
      <c r="T15" s="199"/>
      <c r="U15" s="199"/>
      <c r="V15" s="199"/>
      <c r="W15" s="199"/>
    </row>
    <row r="16" spans="1:23" ht="15" customHeight="1">
      <c r="A16" s="190" t="str">
        <f t="shared" si="0"/>
        <v>6024</v>
      </c>
      <c r="C16" s="190">
        <v>6024</v>
      </c>
      <c r="E16" s="281" t="s">
        <v>115</v>
      </c>
      <c r="F16" s="281" t="s">
        <v>448</v>
      </c>
      <c r="G16" s="282">
        <v>216</v>
      </c>
      <c r="H16" s="282">
        <v>300</v>
      </c>
      <c r="I16" s="282"/>
      <c r="J16" s="282"/>
      <c r="K16" s="282">
        <v>327</v>
      </c>
      <c r="L16" s="282"/>
      <c r="M16" s="282"/>
      <c r="N16" s="282"/>
      <c r="P16" s="199"/>
      <c r="Q16" s="199"/>
      <c r="R16" s="199"/>
      <c r="S16" s="199"/>
      <c r="T16" s="199"/>
      <c r="U16" s="199"/>
      <c r="V16" s="199"/>
      <c r="W16" s="199"/>
    </row>
    <row r="17" spans="1:23" ht="15" customHeight="1">
      <c r="A17" s="190" t="str">
        <f t="shared" si="0"/>
        <v>6024</v>
      </c>
      <c r="C17" s="190">
        <v>6024</v>
      </c>
      <c r="E17" s="281" t="s">
        <v>115</v>
      </c>
      <c r="F17" s="281" t="s">
        <v>297</v>
      </c>
      <c r="G17" s="282">
        <v>216</v>
      </c>
      <c r="H17" s="282">
        <v>300</v>
      </c>
      <c r="I17" s="282"/>
      <c r="J17" s="282"/>
      <c r="K17" s="282">
        <v>327</v>
      </c>
      <c r="L17" s="282"/>
      <c r="M17" s="282"/>
      <c r="N17" s="282"/>
      <c r="P17" s="199"/>
      <c r="Q17" s="199"/>
      <c r="R17" s="199"/>
      <c r="S17" s="199"/>
      <c r="T17" s="199"/>
      <c r="U17" s="199"/>
      <c r="V17" s="199"/>
      <c r="W17" s="199"/>
    </row>
    <row r="18" spans="1:23" ht="15" customHeight="1">
      <c r="A18" s="190" t="str">
        <f t="shared" si="0"/>
        <v>6024</v>
      </c>
      <c r="C18" s="190">
        <v>6024</v>
      </c>
      <c r="E18" s="281" t="s">
        <v>115</v>
      </c>
      <c r="F18" s="281" t="s">
        <v>378</v>
      </c>
      <c r="G18" s="282">
        <v>216</v>
      </c>
      <c r="H18" s="282">
        <v>300</v>
      </c>
      <c r="I18" s="282"/>
      <c r="J18" s="282"/>
      <c r="K18" s="282">
        <v>327</v>
      </c>
      <c r="L18" s="282"/>
      <c r="M18" s="282"/>
      <c r="N18" s="282"/>
      <c r="P18" s="199"/>
      <c r="Q18" s="199"/>
      <c r="R18" s="199"/>
      <c r="S18" s="199"/>
      <c r="T18" s="199"/>
      <c r="U18" s="199"/>
      <c r="V18" s="199"/>
      <c r="W18" s="199"/>
    </row>
    <row r="19" spans="1:23" ht="15" customHeight="1">
      <c r="A19" s="190" t="str">
        <f t="shared" si="0"/>
        <v>6024</v>
      </c>
      <c r="C19" s="190">
        <v>6024</v>
      </c>
      <c r="E19" s="281" t="s">
        <v>115</v>
      </c>
      <c r="F19" s="281" t="s">
        <v>396</v>
      </c>
      <c r="G19" s="282">
        <v>216</v>
      </c>
      <c r="H19" s="282">
        <v>300</v>
      </c>
      <c r="I19" s="282"/>
      <c r="J19" s="282"/>
      <c r="K19" s="282">
        <v>327</v>
      </c>
      <c r="L19" s="282"/>
      <c r="M19" s="282"/>
      <c r="N19" s="282"/>
    </row>
    <row r="20" spans="1:23" ht="15" customHeight="1">
      <c r="A20" s="190" t="str">
        <f t="shared" si="0"/>
        <v>6024</v>
      </c>
      <c r="C20" s="190">
        <v>6024</v>
      </c>
      <c r="E20" s="281" t="s">
        <v>115</v>
      </c>
      <c r="F20" s="281" t="s">
        <v>400</v>
      </c>
      <c r="G20" s="282">
        <v>216</v>
      </c>
      <c r="H20" s="282">
        <v>300</v>
      </c>
      <c r="I20" s="282"/>
      <c r="J20" s="282"/>
      <c r="K20" s="282">
        <v>327</v>
      </c>
      <c r="L20" s="282"/>
      <c r="M20" s="282"/>
      <c r="N20" s="282"/>
    </row>
    <row r="21" spans="1:23" ht="15" customHeight="1">
      <c r="A21" s="190" t="str">
        <f t="shared" si="0"/>
        <v>6024</v>
      </c>
      <c r="B21" s="108"/>
      <c r="C21" s="190">
        <v>6024</v>
      </c>
      <c r="E21" s="281" t="s">
        <v>115</v>
      </c>
      <c r="F21" s="281" t="s">
        <v>388</v>
      </c>
      <c r="G21" s="282">
        <v>216</v>
      </c>
      <c r="H21" s="282">
        <v>300</v>
      </c>
      <c r="I21" s="282"/>
      <c r="J21" s="282"/>
      <c r="K21" s="282">
        <v>327</v>
      </c>
      <c r="L21" s="282"/>
      <c r="M21" s="282"/>
      <c r="N21" s="282"/>
    </row>
    <row r="22" spans="1:23" ht="15" customHeight="1">
      <c r="A22" s="190" t="str">
        <f t="shared" si="0"/>
        <v>6024</v>
      </c>
      <c r="C22" s="190">
        <v>6024</v>
      </c>
      <c r="E22" s="281" t="s">
        <v>115</v>
      </c>
      <c r="F22" s="281" t="s">
        <v>377</v>
      </c>
      <c r="G22" s="282">
        <v>216</v>
      </c>
      <c r="H22" s="282">
        <v>300</v>
      </c>
      <c r="I22" s="282"/>
      <c r="J22" s="282"/>
      <c r="K22" s="282">
        <v>327</v>
      </c>
      <c r="L22" s="282"/>
      <c r="M22" s="282"/>
      <c r="N22" s="282"/>
    </row>
    <row r="23" spans="1:23" ht="15" customHeight="1">
      <c r="A23" s="190" t="str">
        <f t="shared" si="0"/>
        <v>6024</v>
      </c>
      <c r="B23" s="108"/>
      <c r="C23" s="190">
        <v>6024</v>
      </c>
      <c r="E23" s="281" t="s">
        <v>115</v>
      </c>
      <c r="F23" s="281" t="s">
        <v>395</v>
      </c>
      <c r="G23" s="282">
        <v>216</v>
      </c>
      <c r="H23" s="282">
        <v>300</v>
      </c>
      <c r="I23" s="282"/>
      <c r="J23" s="282"/>
      <c r="K23" s="282">
        <v>327</v>
      </c>
      <c r="L23" s="282"/>
      <c r="M23" s="282"/>
      <c r="N23" s="282"/>
    </row>
    <row r="24" spans="1:23" ht="15" customHeight="1">
      <c r="A24" s="190" t="str">
        <f t="shared" si="0"/>
        <v>6024</v>
      </c>
      <c r="C24" s="190">
        <v>6024</v>
      </c>
      <c r="E24" s="281" t="s">
        <v>115</v>
      </c>
      <c r="F24" s="281" t="s">
        <v>382</v>
      </c>
      <c r="G24" s="282">
        <v>216</v>
      </c>
      <c r="H24" s="282">
        <v>300</v>
      </c>
      <c r="I24" s="282"/>
      <c r="J24" s="282"/>
      <c r="K24" s="282">
        <v>327</v>
      </c>
      <c r="L24" s="282"/>
      <c r="M24" s="282"/>
      <c r="N24" s="282"/>
    </row>
    <row r="25" spans="1:23" ht="15" customHeight="1">
      <c r="A25" s="190" t="str">
        <f t="shared" si="0"/>
        <v>6024</v>
      </c>
      <c r="C25" s="190">
        <v>6024</v>
      </c>
      <c r="E25" s="281" t="s">
        <v>115</v>
      </c>
      <c r="F25" s="281" t="s">
        <v>387</v>
      </c>
      <c r="G25" s="282">
        <v>216</v>
      </c>
      <c r="H25" s="282">
        <v>300</v>
      </c>
      <c r="I25" s="282"/>
      <c r="J25" s="282"/>
      <c r="K25" s="282">
        <v>327</v>
      </c>
      <c r="L25" s="282"/>
      <c r="M25" s="282"/>
      <c r="N25" s="282"/>
    </row>
    <row r="26" spans="1:23" ht="15" customHeight="1">
      <c r="A26" s="190" t="str">
        <f t="shared" si="0"/>
        <v>6024</v>
      </c>
      <c r="C26" s="190">
        <v>6024</v>
      </c>
      <c r="E26" s="281" t="s">
        <v>115</v>
      </c>
      <c r="F26" s="281" t="s">
        <v>472</v>
      </c>
      <c r="G26" s="282">
        <v>216</v>
      </c>
      <c r="H26" s="282">
        <v>300</v>
      </c>
      <c r="I26" s="282"/>
      <c r="J26" s="282"/>
      <c r="K26" s="282">
        <v>327</v>
      </c>
      <c r="L26" s="282"/>
      <c r="M26" s="282"/>
      <c r="N26" s="282"/>
    </row>
    <row r="27" spans="1:23" ht="15" customHeight="1">
      <c r="A27" s="190" t="str">
        <f t="shared" si="0"/>
        <v>1040</v>
      </c>
      <c r="C27" s="190">
        <v>1040</v>
      </c>
      <c r="E27" s="281" t="s">
        <v>117</v>
      </c>
      <c r="F27" s="283" t="s">
        <v>408</v>
      </c>
      <c r="G27" s="282">
        <v>8000</v>
      </c>
      <c r="H27" s="282">
        <v>10000</v>
      </c>
      <c r="I27" s="282"/>
      <c r="J27" s="282"/>
      <c r="K27" s="282"/>
      <c r="L27" s="282">
        <v>6048</v>
      </c>
      <c r="M27" s="282">
        <v>8064</v>
      </c>
      <c r="N27" s="282"/>
      <c r="Q27" s="286" t="s">
        <v>1008</v>
      </c>
      <c r="R27" s="286"/>
      <c r="S27" s="286" t="s">
        <v>1009</v>
      </c>
      <c r="T27" s="182"/>
      <c r="U27" s="275"/>
      <c r="V27" s="286" t="s">
        <v>1010</v>
      </c>
      <c r="W27" s="286" t="s">
        <v>1010</v>
      </c>
    </row>
    <row r="28" spans="1:23" ht="15" customHeight="1">
      <c r="A28" s="190" t="str">
        <f t="shared" si="0"/>
        <v>1040</v>
      </c>
      <c r="C28" s="190">
        <v>1040</v>
      </c>
      <c r="E28" s="281" t="s">
        <v>117</v>
      </c>
      <c r="F28" s="281" t="s">
        <v>430</v>
      </c>
      <c r="G28" s="282">
        <v>8000</v>
      </c>
      <c r="H28" s="282">
        <v>10000</v>
      </c>
      <c r="I28" s="282"/>
      <c r="J28" s="282"/>
      <c r="K28" s="282"/>
      <c r="L28" s="282"/>
      <c r="M28" s="282"/>
      <c r="N28" s="282"/>
      <c r="P28" s="285" t="s">
        <v>1011</v>
      </c>
      <c r="Q28" s="285" t="s">
        <v>1012</v>
      </c>
      <c r="R28" s="285" t="s">
        <v>301</v>
      </c>
      <c r="S28" s="285" t="s">
        <v>1012</v>
      </c>
      <c r="T28" s="285" t="s">
        <v>301</v>
      </c>
      <c r="U28" s="289" t="s">
        <v>1013</v>
      </c>
      <c r="V28" s="285" t="s">
        <v>1012</v>
      </c>
      <c r="W28" s="285" t="s">
        <v>301</v>
      </c>
    </row>
    <row r="29" spans="1:23" ht="15" customHeight="1">
      <c r="A29" s="190" t="str">
        <f t="shared" si="0"/>
        <v>1040</v>
      </c>
      <c r="B29" s="108"/>
      <c r="C29" s="190">
        <v>1040</v>
      </c>
      <c r="E29" s="281" t="s">
        <v>117</v>
      </c>
      <c r="F29" s="281" t="s">
        <v>418</v>
      </c>
      <c r="G29" s="282">
        <v>8000</v>
      </c>
      <c r="H29" s="282">
        <v>10000</v>
      </c>
      <c r="I29" s="282"/>
      <c r="J29" s="282"/>
      <c r="K29" s="282"/>
      <c r="L29" s="282"/>
      <c r="M29" s="282"/>
      <c r="N29" s="282"/>
      <c r="P29" s="276" t="s">
        <v>1014</v>
      </c>
      <c r="Q29" s="277">
        <v>10000</v>
      </c>
      <c r="R29" s="277">
        <v>11340</v>
      </c>
      <c r="S29" s="275">
        <f>U29*V29</f>
        <v>6912</v>
      </c>
      <c r="T29" s="275">
        <f>W29*U29</f>
        <v>9216</v>
      </c>
      <c r="U29" s="279">
        <v>384</v>
      </c>
      <c r="V29" s="182">
        <v>18</v>
      </c>
      <c r="W29" s="275">
        <v>24</v>
      </c>
    </row>
    <row r="30" spans="1:23" ht="15" customHeight="1" thickBot="1">
      <c r="A30" s="190" t="str">
        <f t="shared" si="0"/>
        <v>1040</v>
      </c>
      <c r="B30" s="96"/>
      <c r="C30" s="190">
        <v>1040</v>
      </c>
      <c r="E30" s="281" t="s">
        <v>117</v>
      </c>
      <c r="F30" s="281" t="s">
        <v>397</v>
      </c>
      <c r="G30" s="282">
        <v>8000</v>
      </c>
      <c r="H30" s="282">
        <v>10000</v>
      </c>
      <c r="I30" s="282"/>
      <c r="J30" s="282"/>
      <c r="K30" s="282"/>
      <c r="L30" s="282"/>
      <c r="M30" s="282"/>
      <c r="N30" s="282"/>
      <c r="P30" s="276" t="s">
        <v>1015</v>
      </c>
      <c r="Q30" s="277">
        <v>8000</v>
      </c>
      <c r="R30" s="277">
        <v>10000</v>
      </c>
      <c r="S30" s="275">
        <f>U30*V30</f>
        <v>6048</v>
      </c>
      <c r="T30" s="275">
        <f>W30*U30</f>
        <v>8064</v>
      </c>
      <c r="U30" s="279">
        <v>336</v>
      </c>
      <c r="V30" s="182">
        <v>18</v>
      </c>
      <c r="W30" s="275">
        <v>24</v>
      </c>
    </row>
    <row r="31" spans="1:23" ht="15" customHeight="1">
      <c r="A31" s="190" t="str">
        <f t="shared" si="0"/>
        <v>1040</v>
      </c>
      <c r="B31" s="108"/>
      <c r="C31" s="190">
        <v>1040</v>
      </c>
      <c r="E31" s="281" t="s">
        <v>117</v>
      </c>
      <c r="F31" s="281" t="s">
        <v>433</v>
      </c>
      <c r="G31" s="282">
        <v>8000</v>
      </c>
      <c r="H31" s="282">
        <v>10000</v>
      </c>
      <c r="I31" s="282"/>
      <c r="J31" s="282"/>
      <c r="K31" s="282"/>
      <c r="L31" s="282"/>
      <c r="M31" s="282"/>
      <c r="N31" s="282"/>
      <c r="P31" s="276" t="s">
        <v>1016</v>
      </c>
      <c r="Q31" s="277">
        <v>2000</v>
      </c>
      <c r="R31" s="277">
        <v>3264</v>
      </c>
      <c r="S31" s="275">
        <f>U31*V31</f>
        <v>2160</v>
      </c>
      <c r="T31" s="275">
        <f>W31*U31</f>
        <v>2760</v>
      </c>
      <c r="U31" s="279">
        <v>120</v>
      </c>
      <c r="V31" s="182">
        <v>18</v>
      </c>
      <c r="W31" s="275">
        <v>23</v>
      </c>
    </row>
    <row r="32" spans="1:23" ht="15" customHeight="1">
      <c r="A32" s="190" t="str">
        <f t="shared" si="0"/>
        <v>bb 5L1040</v>
      </c>
      <c r="B32" s="159" t="s">
        <v>652</v>
      </c>
      <c r="C32" s="190">
        <v>1040</v>
      </c>
      <c r="E32" s="281" t="s">
        <v>117</v>
      </c>
      <c r="F32" s="283" t="s">
        <v>389</v>
      </c>
      <c r="G32" s="282">
        <v>8000</v>
      </c>
      <c r="H32" s="282">
        <v>10000</v>
      </c>
      <c r="I32" s="282"/>
      <c r="J32" s="282"/>
      <c r="K32" s="282"/>
      <c r="L32" s="282">
        <v>6912</v>
      </c>
      <c r="M32" s="282">
        <v>9216</v>
      </c>
      <c r="N32" s="282"/>
      <c r="P32" s="276" t="s">
        <v>1017</v>
      </c>
      <c r="Q32" s="277">
        <f>16*120</f>
        <v>1920</v>
      </c>
      <c r="R32" s="277">
        <v>2880</v>
      </c>
      <c r="S32" s="275">
        <f>U32*V32</f>
        <v>2160</v>
      </c>
      <c r="T32" s="275">
        <f>W32*U32</f>
        <v>2880</v>
      </c>
      <c r="U32" s="279">
        <v>120</v>
      </c>
      <c r="V32" s="182">
        <v>18</v>
      </c>
      <c r="W32" s="275">
        <v>24</v>
      </c>
    </row>
    <row r="33" spans="1:23" ht="15" customHeight="1">
      <c r="A33" s="190" t="str">
        <f t="shared" si="0"/>
        <v>1040</v>
      </c>
      <c r="C33" s="190">
        <v>1040</v>
      </c>
      <c r="E33" s="281" t="s">
        <v>117</v>
      </c>
      <c r="F33" s="281" t="s">
        <v>434</v>
      </c>
      <c r="G33" s="282">
        <v>5000</v>
      </c>
      <c r="H33" s="282">
        <v>0</v>
      </c>
      <c r="I33" s="282"/>
      <c r="J33" s="282"/>
      <c r="K33" s="282"/>
      <c r="L33" s="282"/>
      <c r="M33" s="282"/>
      <c r="N33" s="282"/>
      <c r="P33" s="276" t="s">
        <v>1018</v>
      </c>
      <c r="Q33" s="277">
        <v>1800</v>
      </c>
      <c r="R33" s="277">
        <v>2740</v>
      </c>
      <c r="S33" s="275">
        <f>U33*V33</f>
        <v>1760</v>
      </c>
      <c r="T33" s="275">
        <f>W33*U33</f>
        <v>2240</v>
      </c>
      <c r="U33" s="279">
        <v>80</v>
      </c>
      <c r="V33" s="182">
        <v>22</v>
      </c>
      <c r="W33" s="182">
        <v>28</v>
      </c>
    </row>
    <row r="34" spans="1:23" ht="15" customHeight="1">
      <c r="A34" s="190" t="str">
        <f t="shared" ref="A34:A65" si="1">B34&amp;C34</f>
        <v>1040</v>
      </c>
      <c r="B34" s="158"/>
      <c r="C34" s="190">
        <v>1040</v>
      </c>
      <c r="E34" s="281" t="s">
        <v>117</v>
      </c>
      <c r="F34" s="281" t="s">
        <v>759</v>
      </c>
      <c r="G34" s="282">
        <v>2000</v>
      </c>
      <c r="H34" s="282">
        <v>2880</v>
      </c>
      <c r="I34" s="282"/>
      <c r="J34" s="282"/>
      <c r="K34" s="282"/>
      <c r="L34" s="282">
        <v>1632</v>
      </c>
      <c r="M34" s="282">
        <v>2784</v>
      </c>
      <c r="N34" s="282"/>
      <c r="P34" s="276" t="s">
        <v>1021</v>
      </c>
      <c r="Q34" s="277">
        <v>1300</v>
      </c>
      <c r="R34" s="278" t="s">
        <v>1020</v>
      </c>
      <c r="S34" s="278" t="s">
        <v>1020</v>
      </c>
      <c r="T34" s="278" t="s">
        <v>1020</v>
      </c>
      <c r="U34" s="279">
        <v>108</v>
      </c>
      <c r="V34" s="278" t="s">
        <v>1020</v>
      </c>
      <c r="W34" s="278" t="s">
        <v>1020</v>
      </c>
    </row>
    <row r="35" spans="1:23" ht="15" customHeight="1">
      <c r="A35" s="190" t="str">
        <f t="shared" si="1"/>
        <v>1040</v>
      </c>
      <c r="B35" s="158"/>
      <c r="C35" s="190">
        <v>1040</v>
      </c>
      <c r="E35" s="281" t="s">
        <v>117</v>
      </c>
      <c r="F35" s="281" t="s">
        <v>407</v>
      </c>
      <c r="G35" s="282">
        <v>2000</v>
      </c>
      <c r="H35" s="282">
        <v>2880</v>
      </c>
      <c r="I35" s="282"/>
      <c r="J35" s="282"/>
      <c r="K35" s="282"/>
      <c r="L35" s="282">
        <v>2160</v>
      </c>
      <c r="M35" s="282">
        <v>2760</v>
      </c>
      <c r="N35" s="282"/>
      <c r="P35" s="276" t="s">
        <v>1022</v>
      </c>
      <c r="Q35" s="182">
        <v>840</v>
      </c>
      <c r="R35" s="278" t="s">
        <v>1020</v>
      </c>
      <c r="S35" s="278" t="s">
        <v>1020</v>
      </c>
      <c r="T35" s="278" t="s">
        <v>1020</v>
      </c>
      <c r="U35" s="279">
        <v>72</v>
      </c>
      <c r="V35" s="278" t="s">
        <v>1020</v>
      </c>
      <c r="W35" s="278" t="s">
        <v>1020</v>
      </c>
    </row>
    <row r="36" spans="1:23" ht="15" customHeight="1">
      <c r="A36" s="190" t="str">
        <f t="shared" si="1"/>
        <v>1040</v>
      </c>
      <c r="B36" s="158"/>
      <c r="C36" s="190">
        <v>1040</v>
      </c>
      <c r="E36" s="281" t="s">
        <v>117</v>
      </c>
      <c r="F36" s="281" t="s">
        <v>469</v>
      </c>
      <c r="G36" s="282">
        <v>2000</v>
      </c>
      <c r="H36" s="282">
        <v>2880</v>
      </c>
      <c r="I36" s="282"/>
      <c r="J36" s="282"/>
      <c r="K36" s="282"/>
      <c r="L36" s="282">
        <v>2160</v>
      </c>
      <c r="M36" s="282">
        <v>2760</v>
      </c>
      <c r="N36" s="282"/>
      <c r="P36" s="276" t="s">
        <v>1023</v>
      </c>
      <c r="Q36" s="277">
        <v>1000</v>
      </c>
      <c r="R36" s="277">
        <v>1350</v>
      </c>
      <c r="S36" s="278" t="s">
        <v>1020</v>
      </c>
      <c r="T36" s="278" t="s">
        <v>1020</v>
      </c>
      <c r="U36" s="279">
        <v>60</v>
      </c>
      <c r="V36" s="278" t="s">
        <v>1020</v>
      </c>
      <c r="W36" s="278" t="s">
        <v>1020</v>
      </c>
    </row>
    <row r="37" spans="1:23" ht="15" customHeight="1" thickBot="1">
      <c r="A37" s="190" t="str">
        <f t="shared" si="1"/>
        <v>1040</v>
      </c>
      <c r="B37" s="284"/>
      <c r="C37" s="190">
        <v>1040</v>
      </c>
      <c r="E37" s="281" t="s">
        <v>117</v>
      </c>
      <c r="F37" s="281" t="s">
        <v>451</v>
      </c>
      <c r="G37" s="282">
        <v>2000</v>
      </c>
      <c r="H37" s="282">
        <v>2880</v>
      </c>
      <c r="I37" s="282"/>
      <c r="J37" s="282"/>
      <c r="K37" s="282"/>
      <c r="L37" s="282">
        <v>2160</v>
      </c>
      <c r="M37" s="282">
        <v>2880</v>
      </c>
      <c r="N37" s="282"/>
      <c r="P37" s="276" t="s">
        <v>1024</v>
      </c>
      <c r="Q37" s="182">
        <v>700</v>
      </c>
      <c r="R37" s="182">
        <v>900</v>
      </c>
      <c r="S37" s="278" t="s">
        <v>1020</v>
      </c>
      <c r="T37" s="278" t="s">
        <v>1020</v>
      </c>
      <c r="U37" s="279">
        <v>60</v>
      </c>
      <c r="V37" s="278" t="s">
        <v>1020</v>
      </c>
      <c r="W37" s="278" t="s">
        <v>1020</v>
      </c>
    </row>
    <row r="38" spans="1:23" ht="15" customHeight="1">
      <c r="A38" s="190" t="str">
        <f t="shared" si="1"/>
        <v>1040</v>
      </c>
      <c r="B38" s="158"/>
      <c r="C38" s="190">
        <v>1040</v>
      </c>
      <c r="E38" s="281" t="s">
        <v>117</v>
      </c>
      <c r="F38" s="283" t="s">
        <v>756</v>
      </c>
      <c r="G38" s="282">
        <v>2000</v>
      </c>
      <c r="H38" s="282">
        <v>2880</v>
      </c>
      <c r="I38" s="282"/>
      <c r="J38" s="282"/>
      <c r="K38" s="282"/>
      <c r="L38" s="282">
        <v>2160</v>
      </c>
      <c r="M38" s="282">
        <v>2880</v>
      </c>
      <c r="N38" s="282"/>
      <c r="P38" s="276" t="s">
        <v>1025</v>
      </c>
      <c r="Q38" s="182">
        <v>440</v>
      </c>
      <c r="R38" s="182">
        <v>600</v>
      </c>
      <c r="S38" s="278" t="s">
        <v>1020</v>
      </c>
      <c r="T38" s="278" t="s">
        <v>1020</v>
      </c>
      <c r="U38" s="279">
        <v>32</v>
      </c>
      <c r="V38" s="278" t="s">
        <v>1020</v>
      </c>
      <c r="W38" s="278" t="s">
        <v>1020</v>
      </c>
    </row>
    <row r="39" spans="1:23" ht="15" customHeight="1">
      <c r="A39" s="190" t="str">
        <f t="shared" si="1"/>
        <v>1040</v>
      </c>
      <c r="B39" s="158"/>
      <c r="C39" s="190">
        <v>1040</v>
      </c>
      <c r="E39" s="281" t="s">
        <v>117</v>
      </c>
      <c r="F39" s="281" t="s">
        <v>453</v>
      </c>
      <c r="G39" s="282">
        <v>2000</v>
      </c>
      <c r="H39" s="282">
        <v>2880</v>
      </c>
      <c r="I39" s="282"/>
      <c r="J39" s="282"/>
      <c r="K39" s="282"/>
      <c r="L39" s="282">
        <v>2160</v>
      </c>
      <c r="M39" s="282">
        <v>2760</v>
      </c>
      <c r="N39" s="282"/>
      <c r="P39" s="276" t="s">
        <v>1026</v>
      </c>
      <c r="Q39" s="182">
        <v>400</v>
      </c>
      <c r="R39" s="182">
        <v>550</v>
      </c>
      <c r="S39" s="278" t="s">
        <v>1020</v>
      </c>
      <c r="T39" s="278" t="s">
        <v>1020</v>
      </c>
      <c r="U39" s="279">
        <v>32</v>
      </c>
      <c r="V39" s="278" t="s">
        <v>1020</v>
      </c>
      <c r="W39" s="278" t="s">
        <v>1020</v>
      </c>
    </row>
    <row r="40" spans="1:23" ht="15" customHeight="1">
      <c r="A40" s="190" t="str">
        <f t="shared" si="1"/>
        <v>bb 20L1040</v>
      </c>
      <c r="B40" s="158" t="s">
        <v>653</v>
      </c>
      <c r="C40" s="190">
        <v>1040</v>
      </c>
      <c r="E40" s="281" t="s">
        <v>117</v>
      </c>
      <c r="F40" s="281" t="s">
        <v>402</v>
      </c>
      <c r="G40" s="282">
        <v>2000</v>
      </c>
      <c r="H40" s="282">
        <v>2880</v>
      </c>
      <c r="I40" s="282"/>
      <c r="J40" s="282"/>
      <c r="K40" s="282"/>
      <c r="L40" s="282">
        <v>2160</v>
      </c>
      <c r="M40" s="282">
        <v>2880</v>
      </c>
      <c r="N40" s="282"/>
      <c r="P40" s="276" t="s">
        <v>1027</v>
      </c>
      <c r="Q40" s="182">
        <v>240</v>
      </c>
      <c r="R40" s="182">
        <v>300</v>
      </c>
      <c r="S40" s="278" t="s">
        <v>1020</v>
      </c>
      <c r="T40" s="278" t="s">
        <v>1020</v>
      </c>
      <c r="U40" s="279">
        <v>18</v>
      </c>
      <c r="V40" s="278" t="s">
        <v>1020</v>
      </c>
      <c r="W40" s="278" t="s">
        <v>1020</v>
      </c>
    </row>
    <row r="41" spans="1:23" ht="15" customHeight="1">
      <c r="A41" s="190" t="str">
        <f t="shared" si="1"/>
        <v>1040</v>
      </c>
      <c r="B41" s="158"/>
      <c r="C41" s="190">
        <v>1040</v>
      </c>
      <c r="E41" s="281" t="s">
        <v>117</v>
      </c>
      <c r="F41" s="281" t="s">
        <v>436</v>
      </c>
      <c r="G41" s="282">
        <v>2000</v>
      </c>
      <c r="H41" s="282">
        <v>2880</v>
      </c>
      <c r="I41" s="282"/>
      <c r="J41" s="282"/>
      <c r="K41" s="282"/>
      <c r="L41" s="282">
        <v>2160</v>
      </c>
      <c r="M41" s="282">
        <v>2760</v>
      </c>
      <c r="N41" s="282"/>
      <c r="P41" s="276" t="s">
        <v>1028</v>
      </c>
      <c r="Q41" s="182">
        <v>240</v>
      </c>
      <c r="R41" s="182">
        <v>300</v>
      </c>
      <c r="S41" s="278" t="s">
        <v>1020</v>
      </c>
      <c r="T41" s="278" t="s">
        <v>1020</v>
      </c>
      <c r="U41" s="279">
        <v>18</v>
      </c>
      <c r="V41" s="278" t="s">
        <v>1020</v>
      </c>
      <c r="W41" s="278" t="s">
        <v>1020</v>
      </c>
    </row>
    <row r="42" spans="1:23" ht="15" customHeight="1">
      <c r="A42" s="190" t="str">
        <f t="shared" si="1"/>
        <v>1040</v>
      </c>
      <c r="C42" s="190">
        <v>1040</v>
      </c>
      <c r="E42" s="281" t="s">
        <v>117</v>
      </c>
      <c r="F42" s="281" t="s">
        <v>437</v>
      </c>
      <c r="G42" s="282">
        <v>1760</v>
      </c>
      <c r="H42" s="282">
        <v>2240</v>
      </c>
      <c r="I42" s="282"/>
      <c r="J42" s="282"/>
      <c r="K42" s="282"/>
      <c r="L42" s="282">
        <v>1760</v>
      </c>
      <c r="M42" s="282">
        <v>2240</v>
      </c>
      <c r="N42" s="282"/>
      <c r="P42" s="276" t="s">
        <v>447</v>
      </c>
      <c r="Q42" s="182">
        <v>40</v>
      </c>
      <c r="R42" s="182">
        <v>56</v>
      </c>
      <c r="S42" s="278" t="s">
        <v>1020</v>
      </c>
      <c r="T42" s="278" t="s">
        <v>1020</v>
      </c>
      <c r="U42" s="279">
        <v>1</v>
      </c>
      <c r="V42" s="278" t="s">
        <v>1020</v>
      </c>
      <c r="W42" s="278" t="s">
        <v>1020</v>
      </c>
    </row>
    <row r="43" spans="1:23" ht="15" customHeight="1">
      <c r="A43" s="190" t="str">
        <f t="shared" si="1"/>
        <v>bb 25L1040</v>
      </c>
      <c r="B43" s="190" t="s">
        <v>654</v>
      </c>
      <c r="C43" s="190">
        <v>1040</v>
      </c>
      <c r="E43" s="281" t="s">
        <v>117</v>
      </c>
      <c r="F43" s="281" t="s">
        <v>390</v>
      </c>
      <c r="G43" s="282">
        <v>1760</v>
      </c>
      <c r="H43" s="282">
        <v>2240</v>
      </c>
      <c r="I43" s="282"/>
      <c r="J43" s="282"/>
      <c r="K43" s="282"/>
      <c r="L43" s="282">
        <v>1760</v>
      </c>
      <c r="M43" s="282">
        <v>2240</v>
      </c>
      <c r="N43" s="282"/>
      <c r="P43" s="276" t="s">
        <v>1019</v>
      </c>
      <c r="Q43" s="277">
        <v>1800</v>
      </c>
      <c r="R43" s="277">
        <v>2300</v>
      </c>
      <c r="S43" s="278" t="s">
        <v>1020</v>
      </c>
      <c r="T43" s="278" t="s">
        <v>1020</v>
      </c>
      <c r="U43" s="279">
        <v>84</v>
      </c>
      <c r="V43" s="278" t="s">
        <v>1020</v>
      </c>
      <c r="W43" s="278" t="s">
        <v>1020</v>
      </c>
    </row>
    <row r="44" spans="1:23" ht="15" customHeight="1">
      <c r="A44" s="190" t="str">
        <f t="shared" si="1"/>
        <v>bb 30L1040</v>
      </c>
      <c r="B44" s="159" t="s">
        <v>667</v>
      </c>
      <c r="C44" s="190">
        <v>1040</v>
      </c>
      <c r="E44" s="281" t="s">
        <v>117</v>
      </c>
      <c r="F44" s="281" t="s">
        <v>398</v>
      </c>
      <c r="G44" s="282">
        <v>1600</v>
      </c>
      <c r="H44" s="282">
        <v>2300</v>
      </c>
      <c r="I44" s="282"/>
      <c r="J44" s="282"/>
      <c r="K44" s="282"/>
      <c r="L44" s="282"/>
      <c r="M44" s="282"/>
      <c r="N44" s="282"/>
    </row>
    <row r="45" spans="1:23" ht="15" customHeight="1">
      <c r="A45" s="190" t="str">
        <f t="shared" si="1"/>
        <v>1040</v>
      </c>
      <c r="C45" s="190">
        <v>1040</v>
      </c>
      <c r="E45" s="281" t="s">
        <v>117</v>
      </c>
      <c r="F45" s="283" t="s">
        <v>404</v>
      </c>
      <c r="G45" s="282">
        <v>1600</v>
      </c>
      <c r="H45" s="282">
        <v>2300</v>
      </c>
      <c r="I45" s="282"/>
      <c r="J45" s="282"/>
      <c r="K45" s="282"/>
      <c r="L45" s="282"/>
      <c r="M45" s="282"/>
      <c r="N45" s="282"/>
    </row>
    <row r="46" spans="1:23" ht="15" customHeight="1">
      <c r="A46" s="190" t="str">
        <f t="shared" si="1"/>
        <v>bb 50L1040</v>
      </c>
      <c r="B46" s="159" t="s">
        <v>656</v>
      </c>
      <c r="C46" s="190">
        <v>1040</v>
      </c>
      <c r="E46" s="281" t="s">
        <v>117</v>
      </c>
      <c r="F46" s="281" t="s">
        <v>303</v>
      </c>
      <c r="G46" s="282">
        <v>1000</v>
      </c>
      <c r="H46" s="282">
        <v>1350</v>
      </c>
      <c r="I46" s="282"/>
      <c r="J46" s="282"/>
      <c r="K46" s="282"/>
      <c r="L46" s="282"/>
      <c r="M46" s="282"/>
      <c r="N46" s="282"/>
    </row>
    <row r="47" spans="1:23" ht="15" customHeight="1">
      <c r="A47" s="190" t="str">
        <f t="shared" si="1"/>
        <v>1040</v>
      </c>
      <c r="C47" s="190">
        <v>1040</v>
      </c>
      <c r="E47" s="281" t="s">
        <v>117</v>
      </c>
      <c r="F47" s="283" t="s">
        <v>391</v>
      </c>
      <c r="G47" s="282">
        <v>1000</v>
      </c>
      <c r="H47" s="282">
        <v>1350</v>
      </c>
      <c r="I47" s="282"/>
      <c r="J47" s="282"/>
      <c r="K47" s="282"/>
      <c r="L47" s="282"/>
      <c r="M47" s="282"/>
      <c r="N47" s="282"/>
    </row>
    <row r="48" spans="1:23" ht="15" customHeight="1">
      <c r="A48" s="190" t="str">
        <f t="shared" si="1"/>
        <v>1040</v>
      </c>
      <c r="C48" s="190">
        <v>1040</v>
      </c>
      <c r="E48" s="281" t="s">
        <v>117</v>
      </c>
      <c r="F48" s="281" t="s">
        <v>439</v>
      </c>
      <c r="G48" s="282">
        <v>1000</v>
      </c>
      <c r="H48" s="282">
        <v>1350</v>
      </c>
      <c r="I48" s="282"/>
      <c r="J48" s="282"/>
      <c r="K48" s="282"/>
      <c r="L48" s="282"/>
      <c r="M48" s="282"/>
      <c r="N48" s="282"/>
    </row>
    <row r="49" spans="1:14" ht="15" customHeight="1">
      <c r="A49" s="190" t="str">
        <f t="shared" si="1"/>
        <v>1040</v>
      </c>
      <c r="C49" s="190">
        <v>1040</v>
      </c>
      <c r="E49" s="281" t="s">
        <v>117</v>
      </c>
      <c r="F49" s="281" t="s">
        <v>422</v>
      </c>
      <c r="G49" s="282">
        <v>700</v>
      </c>
      <c r="H49" s="282">
        <v>900</v>
      </c>
      <c r="I49" s="282"/>
      <c r="J49" s="282"/>
      <c r="K49" s="282"/>
      <c r="L49" s="282"/>
      <c r="M49" s="282"/>
      <c r="N49" s="282"/>
    </row>
    <row r="50" spans="1:14" ht="15" customHeight="1">
      <c r="A50" s="190" t="str">
        <f t="shared" si="1"/>
        <v>1040</v>
      </c>
      <c r="C50" s="190">
        <v>1040</v>
      </c>
      <c r="E50" s="281" t="s">
        <v>117</v>
      </c>
      <c r="F50" s="281" t="s">
        <v>1108</v>
      </c>
      <c r="G50" s="282">
        <v>0</v>
      </c>
      <c r="H50" s="282">
        <v>5200</v>
      </c>
      <c r="I50" s="282"/>
      <c r="J50" s="282"/>
      <c r="K50" s="282"/>
      <c r="L50" s="282"/>
      <c r="M50" s="282"/>
      <c r="N50" s="282"/>
    </row>
    <row r="51" spans="1:14" ht="15" customHeight="1">
      <c r="A51" s="190" t="str">
        <f t="shared" si="1"/>
        <v>1040</v>
      </c>
      <c r="C51" s="190">
        <v>1040</v>
      </c>
      <c r="E51" s="281" t="s">
        <v>117</v>
      </c>
      <c r="F51" s="281" t="s">
        <v>406</v>
      </c>
      <c r="G51" s="282">
        <v>30000</v>
      </c>
      <c r="H51" s="282">
        <v>40320</v>
      </c>
      <c r="I51" s="282"/>
      <c r="J51" s="282"/>
      <c r="K51" s="282"/>
      <c r="L51" s="282"/>
      <c r="M51" s="282"/>
      <c r="N51" s="282"/>
    </row>
    <row r="52" spans="1:14" ht="15" customHeight="1">
      <c r="A52" s="190" t="str">
        <f t="shared" si="1"/>
        <v>1040</v>
      </c>
      <c r="C52" s="190">
        <v>1040</v>
      </c>
      <c r="E52" s="281" t="s">
        <v>117</v>
      </c>
      <c r="F52" s="281" t="s">
        <v>417</v>
      </c>
      <c r="G52" s="282">
        <v>2000</v>
      </c>
      <c r="H52" s="282"/>
      <c r="I52" s="282"/>
      <c r="J52" s="282"/>
      <c r="K52" s="282"/>
      <c r="L52" s="282"/>
      <c r="M52" s="282"/>
      <c r="N52" s="282"/>
    </row>
    <row r="53" spans="1:14" ht="15" customHeight="1">
      <c r="A53" s="190" t="str">
        <f t="shared" si="1"/>
        <v>1040</v>
      </c>
      <c r="C53" s="190">
        <v>1040</v>
      </c>
      <c r="E53" s="281" t="s">
        <v>117</v>
      </c>
      <c r="F53" s="281" t="s">
        <v>421</v>
      </c>
      <c r="G53" s="282">
        <v>440</v>
      </c>
      <c r="H53" s="282">
        <v>550</v>
      </c>
      <c r="I53" s="282"/>
      <c r="J53" s="282"/>
      <c r="K53" s="282"/>
      <c r="L53" s="282"/>
      <c r="M53" s="282"/>
      <c r="N53" s="282"/>
    </row>
    <row r="54" spans="1:14" ht="15" customHeight="1">
      <c r="A54" s="190" t="str">
        <f t="shared" si="1"/>
        <v>1040</v>
      </c>
      <c r="C54" s="190">
        <v>1040</v>
      </c>
      <c r="E54" s="281" t="s">
        <v>117</v>
      </c>
      <c r="F54" s="281" t="s">
        <v>421</v>
      </c>
      <c r="G54" s="282">
        <v>440</v>
      </c>
      <c r="H54" s="282">
        <v>550</v>
      </c>
      <c r="I54" s="282"/>
      <c r="J54" s="282"/>
      <c r="K54" s="282"/>
      <c r="L54" s="282"/>
      <c r="M54" s="282"/>
      <c r="N54" s="282"/>
    </row>
    <row r="55" spans="1:14" ht="15" customHeight="1">
      <c r="A55" s="190" t="str">
        <f t="shared" si="1"/>
        <v>CILBE 100L1040</v>
      </c>
      <c r="B55" s="159" t="s">
        <v>676</v>
      </c>
      <c r="C55" s="190">
        <v>1040</v>
      </c>
      <c r="E55" s="281" t="s">
        <v>117</v>
      </c>
      <c r="F55" s="281" t="s">
        <v>420</v>
      </c>
      <c r="G55" s="282">
        <v>440</v>
      </c>
      <c r="H55" s="282">
        <v>600</v>
      </c>
      <c r="I55" s="282"/>
      <c r="J55" s="282"/>
      <c r="K55" s="282"/>
      <c r="L55" s="282"/>
      <c r="M55" s="282"/>
      <c r="N55" s="282"/>
    </row>
    <row r="56" spans="1:14" ht="15" customHeight="1">
      <c r="A56" s="190" t="str">
        <f t="shared" si="1"/>
        <v>1040</v>
      </c>
      <c r="C56" s="190">
        <v>1040</v>
      </c>
      <c r="E56" s="281" t="s">
        <v>117</v>
      </c>
      <c r="F56" s="281" t="s">
        <v>393</v>
      </c>
      <c r="G56" s="282">
        <v>240</v>
      </c>
      <c r="H56" s="282">
        <v>300</v>
      </c>
      <c r="I56" s="282"/>
      <c r="J56" s="282"/>
      <c r="K56" s="282"/>
      <c r="L56" s="282"/>
      <c r="M56" s="282"/>
      <c r="N56" s="282"/>
    </row>
    <row r="57" spans="1:14" ht="15" customHeight="1">
      <c r="A57" s="190" t="str">
        <f t="shared" si="1"/>
        <v>1040</v>
      </c>
      <c r="C57" s="190">
        <v>1040</v>
      </c>
      <c r="E57" s="281" t="s">
        <v>117</v>
      </c>
      <c r="F57" s="281" t="s">
        <v>304</v>
      </c>
      <c r="G57" s="282">
        <v>240</v>
      </c>
      <c r="H57" s="282">
        <v>300</v>
      </c>
      <c r="I57" s="282"/>
      <c r="J57" s="282"/>
      <c r="K57" s="282"/>
      <c r="L57" s="282"/>
      <c r="M57" s="282"/>
      <c r="N57" s="282"/>
    </row>
    <row r="58" spans="1:14" ht="15" customHeight="1">
      <c r="A58" s="190" t="str">
        <f t="shared" si="1"/>
        <v>Elanelado 200L1040</v>
      </c>
      <c r="B58" s="159" t="s">
        <v>657</v>
      </c>
      <c r="C58" s="190">
        <v>1040</v>
      </c>
      <c r="E58" s="281" t="s">
        <v>117</v>
      </c>
      <c r="F58" s="281" t="s">
        <v>409</v>
      </c>
      <c r="G58" s="282">
        <v>240</v>
      </c>
      <c r="H58" s="282">
        <v>300</v>
      </c>
      <c r="I58" s="282"/>
      <c r="J58" s="282"/>
      <c r="K58" s="282"/>
      <c r="L58" s="282"/>
      <c r="M58" s="282"/>
      <c r="N58" s="282"/>
    </row>
    <row r="59" spans="1:14" ht="15" customHeight="1">
      <c r="A59" s="190" t="str">
        <f t="shared" si="1"/>
        <v>1040</v>
      </c>
      <c r="C59" s="190">
        <v>1040</v>
      </c>
      <c r="E59" s="281" t="s">
        <v>117</v>
      </c>
      <c r="F59" s="281" t="s">
        <v>409</v>
      </c>
      <c r="G59" s="282">
        <v>240</v>
      </c>
      <c r="H59" s="282">
        <v>300</v>
      </c>
      <c r="I59" s="282"/>
      <c r="J59" s="282"/>
      <c r="K59" s="282"/>
      <c r="L59" s="282"/>
      <c r="M59" s="282"/>
      <c r="N59" s="282"/>
    </row>
    <row r="60" spans="1:14" ht="15" customHeight="1">
      <c r="A60" s="190" t="str">
        <f t="shared" si="1"/>
        <v>1040</v>
      </c>
      <c r="C60" s="190">
        <v>1040</v>
      </c>
      <c r="E60" s="281" t="s">
        <v>117</v>
      </c>
      <c r="F60" s="281" t="s">
        <v>419</v>
      </c>
      <c r="G60" s="282">
        <v>224</v>
      </c>
      <c r="H60" s="282">
        <v>300</v>
      </c>
      <c r="I60" s="282"/>
      <c r="J60" s="282"/>
      <c r="K60" s="282"/>
      <c r="L60" s="282"/>
      <c r="M60" s="282"/>
      <c r="N60" s="282"/>
    </row>
    <row r="61" spans="1:14" ht="15" customHeight="1">
      <c r="A61" s="190" t="str">
        <f t="shared" si="1"/>
        <v>LRING 220L1040</v>
      </c>
      <c r="B61" s="159" t="s">
        <v>659</v>
      </c>
      <c r="C61" s="190">
        <v>1040</v>
      </c>
      <c r="E61" s="281" t="s">
        <v>117</v>
      </c>
      <c r="F61" s="281" t="s">
        <v>340</v>
      </c>
      <c r="G61" s="282">
        <v>240</v>
      </c>
      <c r="H61" s="282">
        <v>324</v>
      </c>
      <c r="I61" s="282"/>
      <c r="J61" s="282"/>
      <c r="K61" s="282"/>
      <c r="L61" s="282"/>
      <c r="M61" s="282"/>
      <c r="N61" s="282"/>
    </row>
    <row r="62" spans="1:14" ht="15" customHeight="1">
      <c r="A62" s="190" t="str">
        <f t="shared" si="1"/>
        <v>1040</v>
      </c>
      <c r="C62" s="190">
        <v>1040</v>
      </c>
      <c r="E62" s="281" t="s">
        <v>117</v>
      </c>
      <c r="F62" s="281" t="s">
        <v>340</v>
      </c>
      <c r="G62" s="282">
        <v>240</v>
      </c>
      <c r="H62" s="282">
        <v>324</v>
      </c>
      <c r="I62" s="282"/>
      <c r="J62" s="282"/>
      <c r="K62" s="282"/>
      <c r="L62" s="282"/>
      <c r="M62" s="282"/>
      <c r="N62" s="282"/>
    </row>
    <row r="63" spans="1:14" ht="15" customHeight="1">
      <c r="A63" s="190" t="str">
        <f t="shared" si="1"/>
        <v>1040</v>
      </c>
      <c r="C63" s="190">
        <v>1040</v>
      </c>
      <c r="E63" s="281" t="s">
        <v>117</v>
      </c>
      <c r="F63" s="281" t="s">
        <v>442</v>
      </c>
      <c r="G63" s="282">
        <v>185</v>
      </c>
      <c r="H63" s="282">
        <v>260</v>
      </c>
      <c r="I63" s="282"/>
      <c r="J63" s="282"/>
      <c r="K63" s="282"/>
      <c r="L63" s="282"/>
      <c r="M63" s="282"/>
      <c r="N63" s="282"/>
    </row>
    <row r="64" spans="1:14" ht="15" customHeight="1">
      <c r="A64" s="190" t="str">
        <f t="shared" si="1"/>
        <v>1040</v>
      </c>
      <c r="C64" s="190">
        <v>1040</v>
      </c>
      <c r="E64" s="281" t="s">
        <v>117</v>
      </c>
      <c r="F64" s="281" t="s">
        <v>442</v>
      </c>
      <c r="G64" s="282">
        <v>185</v>
      </c>
      <c r="H64" s="282">
        <v>260</v>
      </c>
      <c r="I64" s="282"/>
      <c r="J64" s="282"/>
      <c r="K64" s="282"/>
      <c r="L64" s="282"/>
      <c r="M64" s="282"/>
      <c r="N64" s="282"/>
    </row>
    <row r="65" spans="1:14" ht="15" customHeight="1">
      <c r="A65" s="190" t="str">
        <f t="shared" si="1"/>
        <v>1040</v>
      </c>
      <c r="C65" s="190">
        <v>1040</v>
      </c>
      <c r="E65" s="281" t="s">
        <v>117</v>
      </c>
      <c r="F65" s="281" t="s">
        <v>423</v>
      </c>
      <c r="G65" s="282">
        <v>185</v>
      </c>
      <c r="H65" s="282">
        <v>260</v>
      </c>
      <c r="I65" s="282"/>
      <c r="J65" s="282"/>
      <c r="K65" s="282"/>
      <c r="L65" s="282"/>
      <c r="M65" s="282"/>
      <c r="N65" s="282"/>
    </row>
    <row r="66" spans="1:14" ht="15" customHeight="1">
      <c r="A66" s="190" t="str">
        <f t="shared" ref="A66:A84" si="2">B66&amp;C66</f>
        <v>Tambor 30L1040</v>
      </c>
      <c r="B66" s="108" t="s">
        <v>655</v>
      </c>
      <c r="C66" s="190">
        <v>1040</v>
      </c>
      <c r="E66" s="281" t="s">
        <v>117</v>
      </c>
      <c r="F66" s="281" t="s">
        <v>413</v>
      </c>
      <c r="G66" s="282">
        <v>1344</v>
      </c>
      <c r="H66" s="282">
        <v>2300</v>
      </c>
      <c r="I66" s="282"/>
      <c r="J66" s="282"/>
      <c r="K66" s="282"/>
      <c r="L66" s="282"/>
      <c r="M66" s="282"/>
      <c r="N66" s="282"/>
    </row>
    <row r="67" spans="1:14" ht="15" customHeight="1">
      <c r="A67" s="190" t="str">
        <f t="shared" si="2"/>
        <v>1040</v>
      </c>
      <c r="C67" s="190">
        <v>1040</v>
      </c>
      <c r="E67" s="281" t="s">
        <v>117</v>
      </c>
      <c r="F67" s="281" t="s">
        <v>413</v>
      </c>
      <c r="G67" s="282">
        <v>1344</v>
      </c>
      <c r="H67" s="282">
        <v>2300</v>
      </c>
      <c r="I67" s="282"/>
      <c r="J67" s="282"/>
      <c r="K67" s="282"/>
      <c r="L67" s="282"/>
      <c r="M67" s="282"/>
      <c r="N67" s="282"/>
    </row>
    <row r="68" spans="1:14" ht="15" customHeight="1">
      <c r="A68" s="190" t="str">
        <f t="shared" si="2"/>
        <v>Tambor 30L1040</v>
      </c>
      <c r="B68" s="159" t="s">
        <v>655</v>
      </c>
      <c r="C68" s="190">
        <v>1040</v>
      </c>
      <c r="E68" s="281" t="s">
        <v>117</v>
      </c>
      <c r="F68" s="281" t="s">
        <v>414</v>
      </c>
      <c r="G68" s="282">
        <v>1392</v>
      </c>
      <c r="H68" s="282">
        <v>2300</v>
      </c>
      <c r="I68" s="282"/>
      <c r="J68" s="282"/>
      <c r="K68" s="282">
        <v>0</v>
      </c>
      <c r="L68" s="282"/>
      <c r="M68" s="282"/>
      <c r="N68" s="282"/>
    </row>
    <row r="69" spans="1:14" ht="15" customHeight="1" thickBot="1">
      <c r="A69" s="190" t="str">
        <f t="shared" si="2"/>
        <v>Tambor 50L1040</v>
      </c>
      <c r="B69" s="114" t="s">
        <v>755</v>
      </c>
      <c r="C69" s="190">
        <v>1040</v>
      </c>
      <c r="E69" s="281" t="s">
        <v>117</v>
      </c>
      <c r="F69" s="281" t="s">
        <v>401</v>
      </c>
      <c r="G69" s="282">
        <v>840</v>
      </c>
      <c r="H69" s="282">
        <v>840</v>
      </c>
      <c r="I69" s="282"/>
      <c r="J69" s="282"/>
      <c r="K69" s="282"/>
      <c r="L69" s="282"/>
      <c r="M69" s="282"/>
      <c r="N69" s="282"/>
    </row>
    <row r="70" spans="1:14" ht="15" customHeight="1">
      <c r="A70" s="190" t="str">
        <f t="shared" si="2"/>
        <v>1040</v>
      </c>
      <c r="C70" s="190">
        <v>1040</v>
      </c>
      <c r="E70" s="281" t="s">
        <v>117</v>
      </c>
      <c r="F70" s="281" t="s">
        <v>443</v>
      </c>
      <c r="G70" s="282">
        <v>350</v>
      </c>
      <c r="H70" s="282">
        <v>550</v>
      </c>
      <c r="I70" s="282"/>
      <c r="J70" s="282"/>
      <c r="K70" s="282"/>
      <c r="L70" s="282"/>
      <c r="M70" s="282"/>
      <c r="N70" s="282"/>
    </row>
    <row r="71" spans="1:14" ht="15" customHeight="1">
      <c r="A71" s="190" t="str">
        <f t="shared" si="2"/>
        <v>1040</v>
      </c>
      <c r="C71" s="190">
        <v>1040</v>
      </c>
      <c r="E71" s="281" t="s">
        <v>117</v>
      </c>
      <c r="F71" s="281" t="s">
        <v>411</v>
      </c>
      <c r="G71" s="282">
        <v>350</v>
      </c>
      <c r="H71" s="282">
        <v>550</v>
      </c>
      <c r="I71" s="282"/>
      <c r="J71" s="282"/>
      <c r="K71" s="282"/>
      <c r="L71" s="282"/>
      <c r="M71" s="282"/>
      <c r="N71" s="282"/>
    </row>
    <row r="72" spans="1:14" ht="15" customHeight="1">
      <c r="A72" s="190" t="str">
        <f t="shared" si="2"/>
        <v>1040</v>
      </c>
      <c r="C72" s="190">
        <v>1040</v>
      </c>
      <c r="E72" s="281" t="s">
        <v>117</v>
      </c>
      <c r="F72" s="281" t="s">
        <v>411</v>
      </c>
      <c r="G72" s="282">
        <v>350</v>
      </c>
      <c r="H72" s="282">
        <v>550</v>
      </c>
      <c r="I72" s="282"/>
      <c r="J72" s="282"/>
      <c r="K72" s="282"/>
      <c r="L72" s="282"/>
      <c r="M72" s="282"/>
      <c r="N72" s="282"/>
    </row>
    <row r="73" spans="1:14" ht="15" customHeight="1">
      <c r="A73" s="190" t="str">
        <f t="shared" si="2"/>
        <v>Vanguard 100L1040</v>
      </c>
      <c r="B73" s="159" t="s">
        <v>674</v>
      </c>
      <c r="C73" s="190">
        <v>1040</v>
      </c>
      <c r="E73" s="281" t="s">
        <v>117</v>
      </c>
      <c r="F73" s="281" t="s">
        <v>415</v>
      </c>
      <c r="G73" s="282">
        <v>350</v>
      </c>
      <c r="H73" s="282">
        <v>550</v>
      </c>
      <c r="I73" s="282"/>
      <c r="J73" s="282"/>
      <c r="K73" s="282"/>
      <c r="L73" s="282"/>
      <c r="M73" s="282"/>
      <c r="N73" s="282"/>
    </row>
    <row r="74" spans="1:14">
      <c r="A74" s="190" t="str">
        <f t="shared" si="2"/>
        <v>1040</v>
      </c>
      <c r="B74" s="108"/>
      <c r="C74" s="190">
        <v>1040</v>
      </c>
      <c r="E74" s="281" t="s">
        <v>117</v>
      </c>
      <c r="F74" s="281" t="s">
        <v>415</v>
      </c>
      <c r="G74" s="282">
        <v>350</v>
      </c>
      <c r="H74" s="282">
        <v>550</v>
      </c>
      <c r="I74" s="282"/>
      <c r="J74" s="282"/>
      <c r="K74" s="282"/>
      <c r="L74" s="282"/>
      <c r="M74" s="282"/>
      <c r="N74" s="282"/>
    </row>
    <row r="75" spans="1:14">
      <c r="A75" s="190" t="str">
        <f t="shared" si="2"/>
        <v>1040</v>
      </c>
      <c r="C75" s="190">
        <v>1040</v>
      </c>
      <c r="E75" s="281" t="s">
        <v>117</v>
      </c>
      <c r="F75" s="281" t="s">
        <v>444</v>
      </c>
      <c r="G75" s="282">
        <v>240</v>
      </c>
      <c r="H75" s="282">
        <v>300</v>
      </c>
      <c r="I75" s="282"/>
      <c r="J75" s="282"/>
      <c r="K75" s="282"/>
      <c r="L75" s="282"/>
      <c r="M75" s="282"/>
      <c r="N75" s="282"/>
    </row>
    <row r="76" spans="1:14">
      <c r="A76" s="190" t="str">
        <f t="shared" si="2"/>
        <v>Crosc 200L1040</v>
      </c>
      <c r="B76" s="159" t="s">
        <v>658</v>
      </c>
      <c r="C76" s="190">
        <v>1040</v>
      </c>
      <c r="E76" s="281" t="s">
        <v>117</v>
      </c>
      <c r="F76" s="281" t="s">
        <v>394</v>
      </c>
      <c r="G76" s="282">
        <v>240</v>
      </c>
      <c r="H76" s="282">
        <v>300</v>
      </c>
      <c r="I76" s="282"/>
      <c r="J76" s="282"/>
      <c r="K76" s="282"/>
      <c r="L76" s="282"/>
      <c r="M76" s="282"/>
      <c r="N76" s="282"/>
    </row>
    <row r="77" spans="1:14" ht="15" customHeight="1">
      <c r="A77" s="190" t="str">
        <f t="shared" si="2"/>
        <v>1040</v>
      </c>
      <c r="C77" s="190">
        <v>1040</v>
      </c>
      <c r="E77" s="281" t="s">
        <v>117</v>
      </c>
      <c r="F77" s="281" t="s">
        <v>394</v>
      </c>
      <c r="G77" s="282">
        <v>240</v>
      </c>
      <c r="H77" s="282">
        <v>300</v>
      </c>
      <c r="I77" s="282"/>
      <c r="J77" s="282"/>
      <c r="K77" s="282"/>
      <c r="L77" s="282"/>
      <c r="M77" s="282"/>
      <c r="N77" s="282"/>
    </row>
    <row r="78" spans="1:14" ht="15" customHeight="1">
      <c r="A78" s="190" t="str">
        <f t="shared" si="2"/>
        <v>Vanguard 200L1040</v>
      </c>
      <c r="B78" s="159" t="s">
        <v>675</v>
      </c>
      <c r="C78" s="190">
        <v>1040</v>
      </c>
      <c r="E78" s="281" t="s">
        <v>117</v>
      </c>
      <c r="F78" s="281" t="s">
        <v>412</v>
      </c>
      <c r="G78" s="282">
        <v>240</v>
      </c>
      <c r="H78" s="282">
        <v>300</v>
      </c>
      <c r="I78" s="282"/>
      <c r="J78" s="282"/>
      <c r="K78" s="282"/>
      <c r="L78" s="282"/>
      <c r="M78" s="282"/>
      <c r="N78" s="282"/>
    </row>
    <row r="79" spans="1:14" ht="15" customHeight="1">
      <c r="A79" s="190" t="str">
        <f t="shared" si="2"/>
        <v>1040</v>
      </c>
      <c r="C79" s="190">
        <v>1040</v>
      </c>
      <c r="E79" s="281" t="s">
        <v>117</v>
      </c>
      <c r="F79" s="281" t="s">
        <v>416</v>
      </c>
      <c r="G79" s="282">
        <v>240</v>
      </c>
      <c r="H79" s="282">
        <v>300</v>
      </c>
      <c r="I79" s="282"/>
      <c r="J79" s="282"/>
      <c r="K79" s="282"/>
      <c r="L79" s="282"/>
      <c r="M79" s="282"/>
      <c r="N79" s="282"/>
    </row>
    <row r="80" spans="1:14" ht="15" customHeight="1">
      <c r="A80" s="190" t="str">
        <f t="shared" si="2"/>
        <v>1040</v>
      </c>
      <c r="B80" s="108"/>
      <c r="C80" s="190">
        <v>1040</v>
      </c>
      <c r="E80" s="281" t="s">
        <v>117</v>
      </c>
      <c r="F80" s="281" t="s">
        <v>416</v>
      </c>
      <c r="G80" s="282">
        <v>240</v>
      </c>
      <c r="H80" s="282">
        <v>300</v>
      </c>
      <c r="I80" s="282"/>
      <c r="J80" s="282"/>
      <c r="K80" s="282"/>
      <c r="L80" s="282"/>
      <c r="M80" s="282"/>
      <c r="N80" s="282"/>
    </row>
    <row r="81" spans="1:14" ht="15" customHeight="1">
      <c r="A81" s="190" t="str">
        <f t="shared" si="2"/>
        <v>1040</v>
      </c>
      <c r="C81" s="190">
        <v>1040</v>
      </c>
      <c r="E81" s="281" t="s">
        <v>117</v>
      </c>
      <c r="F81" s="281" t="s">
        <v>445</v>
      </c>
      <c r="G81" s="282">
        <v>210</v>
      </c>
      <c r="H81" s="282">
        <v>300</v>
      </c>
      <c r="I81" s="282"/>
      <c r="J81" s="282"/>
      <c r="K81" s="282"/>
      <c r="L81" s="282"/>
      <c r="M81" s="282"/>
      <c r="N81" s="282"/>
    </row>
    <row r="82" spans="1:14" ht="15" customHeight="1">
      <c r="A82" s="190" t="str">
        <f t="shared" si="2"/>
        <v>4010</v>
      </c>
      <c r="C82" s="190">
        <v>4010</v>
      </c>
      <c r="E82" s="281" t="s">
        <v>117</v>
      </c>
      <c r="F82" s="283" t="s">
        <v>405</v>
      </c>
      <c r="G82" s="282">
        <v>44</v>
      </c>
      <c r="H82" s="282">
        <v>60</v>
      </c>
      <c r="I82" s="282"/>
      <c r="J82" s="282"/>
      <c r="K82" s="282"/>
      <c r="L82" s="282"/>
      <c r="M82" s="282"/>
      <c r="N82" s="282"/>
    </row>
    <row r="83" spans="1:14" ht="15.75" customHeight="1">
      <c r="A83" s="190" t="str">
        <f t="shared" si="2"/>
        <v>IBC SM064010</v>
      </c>
      <c r="B83" s="159" t="s">
        <v>660</v>
      </c>
      <c r="C83" s="190">
        <v>4010</v>
      </c>
      <c r="E83" s="281" t="s">
        <v>117</v>
      </c>
      <c r="F83" s="283" t="s">
        <v>660</v>
      </c>
      <c r="G83" s="282">
        <v>44</v>
      </c>
      <c r="H83" s="282">
        <v>60</v>
      </c>
      <c r="I83" s="282"/>
      <c r="J83" s="282"/>
      <c r="K83" s="282"/>
      <c r="L83" s="282"/>
      <c r="M83" s="282"/>
      <c r="N83" s="282"/>
    </row>
    <row r="84" spans="1:14" ht="15" customHeight="1">
      <c r="A84" s="190" t="str">
        <f t="shared" si="2"/>
        <v>IBC SM134010</v>
      </c>
      <c r="B84" s="159" t="s">
        <v>661</v>
      </c>
      <c r="C84" s="190">
        <v>4010</v>
      </c>
      <c r="E84" s="281" t="s">
        <v>117</v>
      </c>
      <c r="F84" s="281" t="s">
        <v>661</v>
      </c>
      <c r="G84" s="282">
        <v>44</v>
      </c>
      <c r="H84" s="282">
        <v>60</v>
      </c>
      <c r="I84" s="282"/>
      <c r="J84" s="282"/>
      <c r="K84" s="282"/>
      <c r="L84" s="282"/>
      <c r="M84" s="282"/>
      <c r="N84" s="282"/>
    </row>
    <row r="85" spans="1:14" ht="15" customHeight="1">
      <c r="B85" s="159" t="s">
        <v>651</v>
      </c>
      <c r="E85" s="281"/>
      <c r="F85" s="281"/>
      <c r="G85" s="282"/>
      <c r="H85" s="282"/>
      <c r="I85" s="282"/>
      <c r="J85" s="282"/>
      <c r="K85" s="282"/>
      <c r="L85" s="282"/>
      <c r="M85" s="282"/>
      <c r="N85" s="282"/>
    </row>
    <row r="86" spans="1:14" ht="15" customHeight="1">
      <c r="B86" s="190"/>
    </row>
    <row r="87" spans="1:14" ht="15" customHeight="1"/>
    <row r="88" spans="1:14" ht="15" customHeight="1"/>
    <row r="89" spans="1:14" ht="15" customHeight="1"/>
    <row r="90" spans="1:14" ht="15" customHeight="1"/>
    <row r="91" spans="1:14" ht="15" customHeight="1"/>
    <row r="92" spans="1:14" ht="15" customHeight="1"/>
    <row r="93" spans="1:14" ht="15" customHeight="1"/>
    <row r="94" spans="1:14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</sheetData>
  <autoFilter ref="A1:W85" xr:uid="{00000000-0009-0000-0000-000008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8">
    <tabColor rgb="FF002060"/>
  </sheetPr>
  <dimension ref="A1:R96"/>
  <sheetViews>
    <sheetView showGridLines="0" workbookViewId="0">
      <selection activeCell="I46" sqref="I46"/>
    </sheetView>
  </sheetViews>
  <sheetFormatPr defaultColWidth="8.7109375" defaultRowHeight="15" outlineLevelRow="1"/>
  <cols>
    <col min="1" max="1" width="1.42578125" style="256" customWidth="1"/>
    <col min="2" max="2" width="16.5703125" style="256" bestFit="1" customWidth="1"/>
    <col min="3" max="3" width="7.140625" style="248" bestFit="1" customWidth="1"/>
    <col min="4" max="4" width="8.140625" style="248" bestFit="1" customWidth="1"/>
    <col min="5" max="9" width="7.140625" style="248" bestFit="1" customWidth="1"/>
    <col min="10" max="10" width="6.85546875" style="248" bestFit="1" customWidth="1"/>
    <col min="11" max="11" width="7.140625" style="248" bestFit="1" customWidth="1"/>
    <col min="12" max="12" width="7.140625" style="261" bestFit="1" customWidth="1"/>
    <col min="13" max="13" width="7.85546875" style="261" bestFit="1" customWidth="1"/>
    <col min="14" max="14" width="6.85546875" style="261" bestFit="1" customWidth="1"/>
    <col min="15" max="15" width="13.140625" style="261" bestFit="1" customWidth="1"/>
    <col min="16" max="16" width="8.7109375" bestFit="1" customWidth="1"/>
    <col min="17" max="17" width="7.85546875" bestFit="1" customWidth="1"/>
    <col min="18" max="18" width="40.42578125" style="248" bestFit="1" customWidth="1"/>
    <col min="19" max="16384" width="8.7109375" style="256"/>
  </cols>
  <sheetData>
    <row r="1" spans="1:18" s="246" customFormat="1" ht="15.75">
      <c r="B1" s="247" t="s">
        <v>2897</v>
      </c>
      <c r="C1" s="304" t="s">
        <v>2898</v>
      </c>
      <c r="D1" s="304"/>
      <c r="E1" s="304"/>
      <c r="F1" s="304" t="s">
        <v>2899</v>
      </c>
      <c r="G1" s="304"/>
      <c r="H1" s="304"/>
      <c r="I1" s="304" t="s">
        <v>2900</v>
      </c>
      <c r="J1" s="304"/>
      <c r="K1" s="304"/>
      <c r="L1" s="304" t="s">
        <v>2901</v>
      </c>
      <c r="M1" s="304"/>
      <c r="N1" s="304"/>
      <c r="P1"/>
      <c r="Q1"/>
    </row>
    <row r="2" spans="1:18" s="248" customFormat="1" hidden="1" outlineLevel="1">
      <c r="C2" s="249" t="s">
        <v>2902</v>
      </c>
      <c r="D2" s="249" t="s">
        <v>2903</v>
      </c>
      <c r="E2" s="249" t="s">
        <v>2904</v>
      </c>
      <c r="F2" s="249" t="s">
        <v>2905</v>
      </c>
      <c r="G2" s="249" t="s">
        <v>2906</v>
      </c>
      <c r="H2" s="249" t="s">
        <v>2907</v>
      </c>
      <c r="I2" s="249" t="s">
        <v>2908</v>
      </c>
      <c r="J2" s="249" t="s">
        <v>2909</v>
      </c>
      <c r="K2" s="249" t="s">
        <v>2910</v>
      </c>
      <c r="L2" s="250" t="s">
        <v>2911</v>
      </c>
      <c r="M2" s="250" t="s">
        <v>2912</v>
      </c>
      <c r="N2" s="250" t="s">
        <v>2913</v>
      </c>
      <c r="O2" s="251" t="s">
        <v>2914</v>
      </c>
      <c r="P2"/>
      <c r="Q2"/>
      <c r="R2" s="252" t="s">
        <v>2915</v>
      </c>
    </row>
    <row r="3" spans="1:18" hidden="1" outlineLevel="1">
      <c r="A3" s="248"/>
      <c r="B3" s="253" t="s">
        <v>2916</v>
      </c>
      <c r="C3" s="254"/>
      <c r="D3" s="254"/>
      <c r="E3" s="254"/>
      <c r="F3" s="254">
        <v>5.3499999999999999E-2</v>
      </c>
      <c r="G3" s="254"/>
      <c r="H3" s="254"/>
      <c r="I3" s="254"/>
      <c r="J3" s="254"/>
      <c r="K3" s="254"/>
      <c r="L3" s="254">
        <v>0.08</v>
      </c>
      <c r="M3" s="254"/>
      <c r="N3" s="254"/>
      <c r="O3" s="255">
        <f t="shared" ref="O3:O6" si="0">SUM(C3:N3)</f>
        <v>0.13350000000000001</v>
      </c>
      <c r="R3" s="252"/>
    </row>
    <row r="4" spans="1:18" hidden="1" outlineLevel="1">
      <c r="A4" s="248"/>
      <c r="B4" s="253" t="s">
        <v>2917</v>
      </c>
      <c r="C4" s="254"/>
      <c r="D4" s="254"/>
      <c r="E4" s="254"/>
      <c r="F4" s="254">
        <v>0.05</v>
      </c>
      <c r="G4" s="254">
        <v>2.5000000000000001E-2</v>
      </c>
      <c r="H4" s="254"/>
      <c r="I4" s="254"/>
      <c r="J4" s="254"/>
      <c r="K4" s="254"/>
      <c r="L4" s="254">
        <v>7.0000000000000007E-2</v>
      </c>
      <c r="M4" s="254">
        <v>0.15</v>
      </c>
      <c r="N4" s="254"/>
      <c r="O4" s="255">
        <f t="shared" si="0"/>
        <v>0.29500000000000004</v>
      </c>
      <c r="R4" s="252"/>
    </row>
    <row r="5" spans="1:18" hidden="1" outlineLevel="1">
      <c r="A5" s="248"/>
      <c r="B5" s="253" t="s">
        <v>2918</v>
      </c>
      <c r="C5" s="254">
        <v>-1.35E-2</v>
      </c>
      <c r="D5" s="254">
        <v>-2.81E-2</v>
      </c>
      <c r="E5" s="254">
        <v>1.5699999999999999E-2</v>
      </c>
      <c r="F5" s="254">
        <v>0.05</v>
      </c>
      <c r="G5" s="254">
        <v>1.1900000000000001E-2</v>
      </c>
      <c r="H5" s="254">
        <v>-2.2499999999999999E-2</v>
      </c>
      <c r="I5" s="254">
        <v>-2.2499999999999999E-2</v>
      </c>
      <c r="J5" s="254">
        <v>3.3599999999999998E-2</v>
      </c>
      <c r="K5" s="254">
        <v>0.08</v>
      </c>
      <c r="L5" s="254">
        <v>0.13220000000000001</v>
      </c>
      <c r="M5" s="254">
        <v>7.8799999999999995E-2</v>
      </c>
      <c r="N5" s="254">
        <v>8.6699999999999999E-2</v>
      </c>
      <c r="O5" s="255">
        <f t="shared" si="0"/>
        <v>0.40229999999999999</v>
      </c>
      <c r="R5" s="252"/>
    </row>
    <row r="6" spans="1:18" hidden="1" outlineLevel="1">
      <c r="A6" s="248"/>
      <c r="B6" s="253" t="s">
        <v>2919</v>
      </c>
      <c r="C6" s="254"/>
      <c r="D6" s="254"/>
      <c r="E6" s="254"/>
      <c r="F6" s="254">
        <v>8.1000000000000003E-2</v>
      </c>
      <c r="G6" s="254">
        <v>0.09</v>
      </c>
      <c r="H6" s="254"/>
      <c r="I6" s="254"/>
      <c r="J6" s="254">
        <v>2.5700000000000001E-2</v>
      </c>
      <c r="K6" s="254">
        <v>4.2200000000000001E-2</v>
      </c>
      <c r="L6" s="254">
        <v>8.5000000000000006E-2</v>
      </c>
      <c r="M6" s="254">
        <v>0.13</v>
      </c>
      <c r="N6" s="254"/>
      <c r="O6" s="255">
        <f t="shared" si="0"/>
        <v>0.45390000000000003</v>
      </c>
      <c r="R6" s="252"/>
    </row>
    <row r="7" spans="1:18" hidden="1" outlineLevel="1">
      <c r="B7" s="257" t="s">
        <v>2920</v>
      </c>
      <c r="C7" s="258"/>
      <c r="D7" s="258"/>
      <c r="E7" s="258"/>
      <c r="F7" s="258"/>
      <c r="G7" s="258"/>
      <c r="H7" s="258"/>
      <c r="I7" s="258"/>
      <c r="J7" s="258"/>
      <c r="K7" s="258"/>
      <c r="L7" s="258"/>
      <c r="M7" s="258">
        <v>0.13</v>
      </c>
      <c r="N7" s="258">
        <v>8.3500000000000005E-2</v>
      </c>
      <c r="O7" s="259">
        <f>SUM(C7:N7)</f>
        <v>0.21350000000000002</v>
      </c>
      <c r="R7" s="253"/>
    </row>
    <row r="8" spans="1:18" hidden="1" outlineLevel="1">
      <c r="B8" s="257" t="s">
        <v>2921</v>
      </c>
      <c r="C8" s="258"/>
      <c r="D8" s="258">
        <v>0.08</v>
      </c>
      <c r="E8" s="258"/>
      <c r="F8" s="258"/>
      <c r="G8" s="258"/>
      <c r="H8" s="258"/>
      <c r="I8" s="258"/>
      <c r="J8" s="258"/>
      <c r="K8" s="258"/>
      <c r="L8" s="258"/>
      <c r="M8" s="258"/>
      <c r="N8" s="258"/>
      <c r="O8" s="259">
        <f t="shared" ref="O8:O17" si="1">SUM(C8:N8)</f>
        <v>0.08</v>
      </c>
      <c r="R8" s="253"/>
    </row>
    <row r="9" spans="1:18" hidden="1" outlineLevel="1">
      <c r="B9" s="257" t="s">
        <v>2922</v>
      </c>
      <c r="C9" s="258"/>
      <c r="D9" s="258"/>
      <c r="E9" s="258"/>
      <c r="F9" s="258"/>
      <c r="G9" s="258"/>
      <c r="H9" s="258"/>
      <c r="I9" s="258"/>
      <c r="J9" s="258">
        <v>0.15</v>
      </c>
      <c r="K9" s="258">
        <v>0.26</v>
      </c>
      <c r="L9" s="258"/>
      <c r="M9" s="258">
        <v>0.11</v>
      </c>
      <c r="N9" s="258">
        <v>0.12</v>
      </c>
      <c r="O9" s="259">
        <f t="shared" si="1"/>
        <v>0.64</v>
      </c>
      <c r="R9" s="253"/>
    </row>
    <row r="10" spans="1:18" hidden="1" outlineLevel="1">
      <c r="B10" s="257" t="s">
        <v>2923</v>
      </c>
      <c r="C10" s="258"/>
      <c r="D10" s="258"/>
      <c r="E10" s="258"/>
      <c r="F10" s="258"/>
      <c r="G10" s="258"/>
      <c r="H10" s="258"/>
      <c r="I10" s="258"/>
      <c r="J10" s="258">
        <v>0.14000000000000001</v>
      </c>
      <c r="K10" s="258"/>
      <c r="L10" s="258"/>
      <c r="M10" s="258"/>
      <c r="N10" s="258"/>
      <c r="O10" s="259">
        <f t="shared" si="1"/>
        <v>0.14000000000000001</v>
      </c>
      <c r="R10" s="260"/>
    </row>
    <row r="11" spans="1:18" ht="120" hidden="1" outlineLevel="1">
      <c r="B11" s="257" t="s">
        <v>2924</v>
      </c>
      <c r="C11" s="258">
        <v>0.06</v>
      </c>
      <c r="D11" s="258"/>
      <c r="E11" s="258"/>
      <c r="F11" s="258"/>
      <c r="G11" s="258"/>
      <c r="H11" s="258"/>
      <c r="I11" s="258"/>
      <c r="J11" s="258"/>
      <c r="K11" s="258"/>
      <c r="L11" s="258"/>
      <c r="M11" s="258">
        <v>7.4999999999999997E-2</v>
      </c>
      <c r="N11" s="258"/>
      <c r="O11" s="259">
        <f t="shared" si="1"/>
        <v>0.13500000000000001</v>
      </c>
      <c r="R11" s="260" t="s">
        <v>2925</v>
      </c>
    </row>
    <row r="12" spans="1:18" hidden="1" outlineLevel="1">
      <c r="B12" s="257" t="s">
        <v>2926</v>
      </c>
      <c r="C12" s="258"/>
      <c r="D12" s="258"/>
      <c r="E12" s="258"/>
      <c r="F12" s="258">
        <v>0.09</v>
      </c>
      <c r="G12" s="258">
        <v>0.11</v>
      </c>
      <c r="H12" s="258">
        <v>4.4999999999999998E-2</v>
      </c>
      <c r="I12" s="258"/>
      <c r="J12" s="258"/>
      <c r="K12" s="258"/>
      <c r="L12" s="258"/>
      <c r="M12" s="258">
        <v>0.05</v>
      </c>
      <c r="N12" s="258"/>
      <c r="O12" s="259">
        <f t="shared" si="1"/>
        <v>0.29499999999999998</v>
      </c>
      <c r="R12" s="253"/>
    </row>
    <row r="13" spans="1:18" hidden="1" outlineLevel="1">
      <c r="B13" s="257" t="s">
        <v>2927</v>
      </c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>
        <v>0.03</v>
      </c>
      <c r="N13" s="258">
        <v>0.05</v>
      </c>
      <c r="O13" s="259">
        <f t="shared" si="1"/>
        <v>0.08</v>
      </c>
      <c r="R13" s="253"/>
    </row>
    <row r="14" spans="1:18" ht="45" hidden="1" outlineLevel="1">
      <c r="B14" s="257" t="s">
        <v>2928</v>
      </c>
      <c r="C14" s="258"/>
      <c r="D14" s="258"/>
      <c r="E14" s="258"/>
      <c r="F14" s="258"/>
      <c r="G14" s="258"/>
      <c r="H14" s="258"/>
      <c r="I14" s="258"/>
      <c r="J14" s="258">
        <v>-0.19</v>
      </c>
      <c r="K14" s="258"/>
      <c r="L14" s="258"/>
      <c r="M14" s="258">
        <v>0.12</v>
      </c>
      <c r="N14" s="258"/>
      <c r="O14" s="259">
        <f t="shared" si="1"/>
        <v>-7.0000000000000007E-2</v>
      </c>
      <c r="R14" s="260" t="s">
        <v>2929</v>
      </c>
    </row>
    <row r="15" spans="1:18" hidden="1" outlineLevel="1">
      <c r="B15" s="257" t="s">
        <v>2930</v>
      </c>
      <c r="C15" s="252"/>
      <c r="D15" s="252"/>
      <c r="E15" s="252"/>
      <c r="F15" s="252"/>
      <c r="G15" s="252"/>
      <c r="H15" s="252"/>
      <c r="I15" s="252"/>
      <c r="J15" s="258">
        <v>-0.03</v>
      </c>
      <c r="K15" s="252"/>
      <c r="L15" s="258"/>
      <c r="M15" s="258">
        <v>0.08</v>
      </c>
      <c r="N15" s="258">
        <v>0.02</v>
      </c>
      <c r="O15" s="259">
        <f t="shared" si="1"/>
        <v>7.0000000000000007E-2</v>
      </c>
      <c r="R15" s="253" t="s">
        <v>2931</v>
      </c>
    </row>
    <row r="16" spans="1:18" hidden="1" outlineLevel="1">
      <c r="B16" s="257" t="s">
        <v>2932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8">
        <v>0.12</v>
      </c>
      <c r="M16" s="258">
        <v>0.16</v>
      </c>
      <c r="N16" s="258"/>
      <c r="O16" s="259">
        <f t="shared" si="1"/>
        <v>0.28000000000000003</v>
      </c>
      <c r="R16" s="253"/>
    </row>
    <row r="17" spans="1:18" hidden="1" outlineLevel="1">
      <c r="B17" s="257" t="s">
        <v>2933</v>
      </c>
      <c r="C17" s="252"/>
      <c r="D17" s="252"/>
      <c r="E17" s="252"/>
      <c r="F17" s="252"/>
      <c r="G17" s="252"/>
      <c r="H17" s="252"/>
      <c r="I17" s="252"/>
      <c r="J17" s="252"/>
      <c r="K17" s="252"/>
      <c r="L17" s="258"/>
      <c r="M17" s="258">
        <v>0.05</v>
      </c>
      <c r="N17" s="258"/>
      <c r="O17" s="259">
        <f t="shared" si="1"/>
        <v>0.05</v>
      </c>
      <c r="R17" s="253"/>
    </row>
    <row r="18" spans="1:18" collapsed="1">
      <c r="R18" s="262"/>
    </row>
    <row r="19" spans="1:18" s="246" customFormat="1" ht="15.75">
      <c r="B19" s="247" t="s">
        <v>2934</v>
      </c>
      <c r="C19" s="304" t="s">
        <v>2898</v>
      </c>
      <c r="D19" s="304"/>
      <c r="E19" s="304"/>
      <c r="F19" s="304" t="s">
        <v>2899</v>
      </c>
      <c r="G19" s="304"/>
      <c r="H19" s="304"/>
      <c r="I19" s="304" t="s">
        <v>2900</v>
      </c>
      <c r="J19" s="304"/>
      <c r="K19" s="304"/>
      <c r="L19" s="304" t="s">
        <v>2901</v>
      </c>
      <c r="M19" s="304"/>
      <c r="N19" s="304"/>
      <c r="O19" s="263"/>
      <c r="P19"/>
      <c r="Q19"/>
      <c r="R19" s="264"/>
    </row>
    <row r="20" spans="1:18" hidden="1" outlineLevel="1">
      <c r="A20" s="248"/>
      <c r="B20" s="248"/>
      <c r="C20" s="249" t="s">
        <v>2902</v>
      </c>
      <c r="D20" s="249" t="s">
        <v>2903</v>
      </c>
      <c r="E20" s="249" t="s">
        <v>2904</v>
      </c>
      <c r="F20" s="249" t="s">
        <v>2905</v>
      </c>
      <c r="G20" s="249" t="s">
        <v>2906</v>
      </c>
      <c r="H20" s="249" t="s">
        <v>2907</v>
      </c>
      <c r="I20" s="249" t="s">
        <v>2908</v>
      </c>
      <c r="J20" s="249" t="s">
        <v>2909</v>
      </c>
      <c r="K20" s="249" t="s">
        <v>2910</v>
      </c>
      <c r="L20" s="250" t="s">
        <v>2911</v>
      </c>
      <c r="M20" s="250" t="s">
        <v>2912</v>
      </c>
      <c r="N20" s="250" t="s">
        <v>2913</v>
      </c>
      <c r="O20" s="251" t="s">
        <v>2914</v>
      </c>
      <c r="R20" s="252" t="s">
        <v>2915</v>
      </c>
    </row>
    <row r="21" spans="1:18" hidden="1" outlineLevel="1">
      <c r="A21" s="248"/>
      <c r="B21" s="253" t="s">
        <v>2916</v>
      </c>
      <c r="C21" s="254">
        <v>0.35</v>
      </c>
      <c r="D21" s="254">
        <v>0</v>
      </c>
      <c r="E21" s="254">
        <v>0</v>
      </c>
      <c r="F21" s="266">
        <v>0.51</v>
      </c>
      <c r="G21" s="254">
        <v>0.1</v>
      </c>
      <c r="H21" s="266">
        <v>0.17</v>
      </c>
      <c r="I21" s="266">
        <v>7.51E-2</v>
      </c>
      <c r="J21" s="266">
        <v>0</v>
      </c>
      <c r="K21" s="266">
        <v>0</v>
      </c>
      <c r="L21" s="266">
        <v>0</v>
      </c>
      <c r="M21" s="266">
        <v>-0.1396</v>
      </c>
      <c r="N21" s="266">
        <v>0</v>
      </c>
      <c r="O21" s="255">
        <f t="shared" ref="O21:O24" si="2">SUM(C21:N21)</f>
        <v>1.0654999999999999</v>
      </c>
      <c r="P21" t="s">
        <v>2955</v>
      </c>
      <c r="Q21" s="270">
        <v>0</v>
      </c>
      <c r="R21" s="252"/>
    </row>
    <row r="22" spans="1:18" hidden="1" outlineLevel="1">
      <c r="A22" s="248"/>
      <c r="B22" s="253" t="s">
        <v>2917</v>
      </c>
      <c r="C22" s="254">
        <v>0.1</v>
      </c>
      <c r="D22" s="254">
        <v>0.2</v>
      </c>
      <c r="E22" s="266">
        <v>0.15</v>
      </c>
      <c r="F22" s="266">
        <v>0</v>
      </c>
      <c r="G22" s="266">
        <v>0.15</v>
      </c>
      <c r="H22" s="266">
        <v>0.1</v>
      </c>
      <c r="I22" s="266">
        <v>0.1</v>
      </c>
      <c r="J22" s="266">
        <v>0</v>
      </c>
      <c r="K22" s="266">
        <v>0</v>
      </c>
      <c r="L22" s="266">
        <v>0</v>
      </c>
      <c r="M22" s="266">
        <v>-0.1</v>
      </c>
      <c r="N22" s="266">
        <v>0</v>
      </c>
      <c r="O22" s="255">
        <f t="shared" si="2"/>
        <v>0.70000000000000007</v>
      </c>
      <c r="P22" s="190" t="s">
        <v>2956</v>
      </c>
      <c r="Q22" s="270">
        <v>0</v>
      </c>
      <c r="R22" s="252"/>
    </row>
    <row r="23" spans="1:18" hidden="1" outlineLevel="1">
      <c r="A23" s="248"/>
      <c r="B23" s="253" t="s">
        <v>2918</v>
      </c>
      <c r="C23" s="254">
        <v>4.9799999999999997E-2</v>
      </c>
      <c r="D23" s="254">
        <v>1.55E-2</v>
      </c>
      <c r="E23" s="266">
        <v>8.4000000000000005E-2</v>
      </c>
      <c r="F23" s="254">
        <v>0.1545</v>
      </c>
      <c r="G23" s="266">
        <v>0.14660000000000001</v>
      </c>
      <c r="H23" s="266">
        <v>7.9200000000000007E-2</v>
      </c>
      <c r="I23" s="266">
        <v>0.02</v>
      </c>
      <c r="J23" s="266">
        <v>-4.65E-2</v>
      </c>
      <c r="K23" s="266">
        <v>-4.2299999999999997E-2</v>
      </c>
      <c r="L23" s="266">
        <v>0</v>
      </c>
      <c r="M23" s="266">
        <v>2.46E-2</v>
      </c>
      <c r="N23" s="266">
        <v>1.61E-2</v>
      </c>
      <c r="O23" s="255">
        <f t="shared" si="2"/>
        <v>0.50149999999999995</v>
      </c>
      <c r="P23" s="190" t="s">
        <v>703</v>
      </c>
      <c r="Q23" s="270">
        <f>SUM(N23)</f>
        <v>1.61E-2</v>
      </c>
      <c r="R23" s="252"/>
    </row>
    <row r="24" spans="1:18" hidden="1" outlineLevel="1">
      <c r="A24" s="248"/>
      <c r="B24" s="253" t="s">
        <v>2919</v>
      </c>
      <c r="C24" s="254">
        <v>0</v>
      </c>
      <c r="D24" s="254">
        <v>0.08</v>
      </c>
      <c r="E24" s="266">
        <v>0.13</v>
      </c>
      <c r="F24" s="266">
        <v>0</v>
      </c>
      <c r="G24" s="266">
        <v>8.5000000000000006E-2</v>
      </c>
      <c r="H24" s="266">
        <v>0.14000000000000001</v>
      </c>
      <c r="I24" s="266">
        <v>8.3699999999999997E-2</v>
      </c>
      <c r="J24" s="266">
        <v>0</v>
      </c>
      <c r="K24" s="266">
        <v>0</v>
      </c>
      <c r="L24" s="266">
        <v>-3.5999999999999997E-2</v>
      </c>
      <c r="M24" s="266">
        <v>0</v>
      </c>
      <c r="N24" s="266">
        <v>-0.04</v>
      </c>
      <c r="O24" s="255">
        <f t="shared" si="2"/>
        <v>0.44270000000000009</v>
      </c>
      <c r="P24" s="167" t="s">
        <v>661</v>
      </c>
      <c r="Q24" s="270">
        <v>0</v>
      </c>
      <c r="R24" s="252"/>
    </row>
    <row r="25" spans="1:18" hidden="1" outlineLevel="1">
      <c r="B25" s="257" t="s">
        <v>2920</v>
      </c>
      <c r="C25" s="254">
        <v>0.1</v>
      </c>
      <c r="D25" s="254">
        <v>0.08</v>
      </c>
      <c r="E25" s="254">
        <v>0.17</v>
      </c>
      <c r="F25" s="254"/>
      <c r="G25" s="254"/>
      <c r="H25" s="254">
        <v>0.12</v>
      </c>
      <c r="I25" s="254">
        <v>0.12</v>
      </c>
      <c r="J25" s="254"/>
      <c r="K25" s="254"/>
      <c r="L25" s="254"/>
      <c r="M25" s="254"/>
      <c r="N25" s="254"/>
      <c r="O25" s="255">
        <f>SUM(C25:N25)</f>
        <v>0.59</v>
      </c>
      <c r="P25" s="167" t="s">
        <v>3023</v>
      </c>
      <c r="Q25" s="270">
        <v>0</v>
      </c>
      <c r="R25" s="253"/>
    </row>
    <row r="26" spans="1:18" hidden="1" outlineLevel="1">
      <c r="B26" s="257" t="s">
        <v>2921</v>
      </c>
      <c r="C26" s="254"/>
      <c r="D26" s="254">
        <v>0.36</v>
      </c>
      <c r="E26" s="254"/>
      <c r="F26" s="254">
        <v>0.06</v>
      </c>
      <c r="G26" s="254"/>
      <c r="H26" s="254"/>
      <c r="I26" s="254"/>
      <c r="J26" s="254"/>
      <c r="K26" s="254"/>
      <c r="L26" s="254"/>
      <c r="M26" s="254"/>
      <c r="N26" s="254"/>
      <c r="O26" s="255">
        <f t="shared" ref="O26:O40" si="3">SUM(C26:N26)</f>
        <v>0.42</v>
      </c>
      <c r="R26" s="253"/>
    </row>
    <row r="27" spans="1:18" hidden="1" outlineLevel="1">
      <c r="B27" s="257" t="s">
        <v>2922</v>
      </c>
      <c r="C27" s="254"/>
      <c r="D27" s="254"/>
      <c r="E27" s="254"/>
      <c r="F27" s="254"/>
      <c r="G27" s="254">
        <v>0.49</v>
      </c>
      <c r="H27" s="254"/>
      <c r="I27" s="254"/>
      <c r="J27" s="254"/>
      <c r="K27" s="254"/>
      <c r="L27" s="254"/>
      <c r="M27" s="254"/>
      <c r="N27" s="254"/>
      <c r="O27" s="255">
        <f t="shared" si="3"/>
        <v>0.49</v>
      </c>
      <c r="R27" s="253"/>
    </row>
    <row r="28" spans="1:18" hidden="1" outlineLevel="1">
      <c r="B28" s="257" t="s">
        <v>2923</v>
      </c>
      <c r="C28" s="254"/>
      <c r="D28" s="254"/>
      <c r="E28" s="254"/>
      <c r="F28" s="254"/>
      <c r="G28" s="254"/>
      <c r="H28" s="254"/>
      <c r="I28" s="254"/>
      <c r="J28" s="254"/>
      <c r="K28" s="254"/>
      <c r="L28" s="254"/>
      <c r="M28" s="254"/>
      <c r="N28" s="254"/>
      <c r="O28" s="255">
        <f t="shared" si="3"/>
        <v>0</v>
      </c>
      <c r="R28" s="260"/>
    </row>
    <row r="29" spans="1:18" hidden="1" outlineLevel="1">
      <c r="B29" s="257" t="s">
        <v>2924</v>
      </c>
      <c r="C29" s="254">
        <v>0.13</v>
      </c>
      <c r="D29" s="254"/>
      <c r="E29" s="254">
        <v>0.03</v>
      </c>
      <c r="F29" s="254"/>
      <c r="G29" s="254"/>
      <c r="H29" s="254">
        <v>0.23</v>
      </c>
      <c r="I29" s="254"/>
      <c r="J29" s="254"/>
      <c r="K29" s="254"/>
      <c r="L29" s="254"/>
      <c r="M29" s="254">
        <v>0.19</v>
      </c>
      <c r="N29" s="254"/>
      <c r="O29" s="255">
        <f t="shared" si="3"/>
        <v>0.58000000000000007</v>
      </c>
      <c r="R29" s="260"/>
    </row>
    <row r="30" spans="1:18" hidden="1" outlineLevel="1">
      <c r="B30" s="257" t="s">
        <v>2926</v>
      </c>
      <c r="C30" s="254">
        <v>0.27</v>
      </c>
      <c r="D30" s="254"/>
      <c r="E30" s="254"/>
      <c r="F30" s="254"/>
      <c r="G30" s="254">
        <v>0.08</v>
      </c>
      <c r="H30" s="254"/>
      <c r="I30" s="254"/>
      <c r="J30" s="254"/>
      <c r="K30" s="254"/>
      <c r="L30" s="254"/>
      <c r="M30" s="254"/>
      <c r="N30" s="254"/>
      <c r="O30" s="255">
        <f t="shared" si="3"/>
        <v>0.35000000000000003</v>
      </c>
      <c r="R30" s="253"/>
    </row>
    <row r="31" spans="1:18" hidden="1" outlineLevel="1">
      <c r="B31" s="257" t="s">
        <v>2927</v>
      </c>
      <c r="C31" s="254">
        <v>0.12</v>
      </c>
      <c r="D31" s="254"/>
      <c r="E31" s="254"/>
      <c r="F31" s="254"/>
      <c r="G31" s="254">
        <v>0.11</v>
      </c>
      <c r="H31" s="254"/>
      <c r="I31" s="254"/>
      <c r="J31" s="254"/>
      <c r="K31" s="254"/>
      <c r="L31" s="254"/>
      <c r="M31" s="254"/>
      <c r="N31" s="254"/>
      <c r="O31" s="255">
        <f t="shared" si="3"/>
        <v>0.22999999999999998</v>
      </c>
      <c r="R31" s="253"/>
    </row>
    <row r="32" spans="1:18" hidden="1" outlineLevel="1">
      <c r="B32" s="257" t="s">
        <v>2928</v>
      </c>
      <c r="C32" s="254"/>
      <c r="D32" s="254"/>
      <c r="E32" s="254"/>
      <c r="F32" s="254"/>
      <c r="G32" s="254">
        <v>0.06</v>
      </c>
      <c r="H32" s="254"/>
      <c r="I32" s="254"/>
      <c r="J32" s="254"/>
      <c r="K32" s="254"/>
      <c r="L32" s="254"/>
      <c r="M32" s="254"/>
      <c r="N32" s="254"/>
      <c r="O32" s="255">
        <f t="shared" si="3"/>
        <v>0.06</v>
      </c>
      <c r="R32" s="260"/>
    </row>
    <row r="33" spans="1:18" hidden="1" outlineLevel="1">
      <c r="B33" s="257" t="s">
        <v>2930</v>
      </c>
      <c r="C33" s="254">
        <v>0.17499999999999999</v>
      </c>
      <c r="D33" s="254"/>
      <c r="E33" s="254"/>
      <c r="F33" s="254"/>
      <c r="G33" s="254"/>
      <c r="H33" s="254">
        <v>0.14000000000000001</v>
      </c>
      <c r="I33" s="254"/>
      <c r="J33" s="254"/>
      <c r="K33" s="254"/>
      <c r="L33" s="254"/>
      <c r="M33" s="254"/>
      <c r="N33" s="254"/>
      <c r="O33" s="255">
        <f t="shared" si="3"/>
        <v>0.315</v>
      </c>
      <c r="R33" s="253"/>
    </row>
    <row r="34" spans="1:18" hidden="1" outlineLevel="1">
      <c r="B34" s="257" t="s">
        <v>2932</v>
      </c>
      <c r="C34" s="254">
        <v>0.06</v>
      </c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5">
        <f t="shared" si="3"/>
        <v>0.06</v>
      </c>
      <c r="R34" s="253"/>
    </row>
    <row r="35" spans="1:18" hidden="1" outlineLevel="1">
      <c r="B35" s="257" t="s">
        <v>2933</v>
      </c>
      <c r="C35" s="254">
        <v>0.12</v>
      </c>
      <c r="D35" s="254">
        <v>0.06</v>
      </c>
      <c r="E35" s="254">
        <v>0.14000000000000001</v>
      </c>
      <c r="F35" s="254">
        <v>0.08</v>
      </c>
      <c r="G35" s="254"/>
      <c r="H35" s="254"/>
      <c r="I35" s="254"/>
      <c r="J35" s="254"/>
      <c r="K35" s="254"/>
      <c r="L35" s="254"/>
      <c r="M35" s="254"/>
      <c r="N35" s="254"/>
      <c r="O35" s="255">
        <f t="shared" si="3"/>
        <v>0.4</v>
      </c>
      <c r="R35" s="253"/>
    </row>
    <row r="36" spans="1:18" hidden="1" outlineLevel="1">
      <c r="B36" s="265" t="s">
        <v>126</v>
      </c>
      <c r="R36" s="262"/>
    </row>
    <row r="37" spans="1:18" hidden="1" outlineLevel="1">
      <c r="B37" s="257" t="s">
        <v>2935</v>
      </c>
      <c r="C37" s="258"/>
      <c r="D37" s="258">
        <v>0.06</v>
      </c>
      <c r="E37" s="258"/>
      <c r="F37" s="258"/>
      <c r="G37" s="258"/>
      <c r="H37" s="258"/>
      <c r="I37" s="258"/>
      <c r="J37" s="258"/>
      <c r="K37" s="258"/>
      <c r="L37" s="258"/>
      <c r="M37" s="258"/>
      <c r="N37" s="258"/>
      <c r="O37" s="255">
        <f t="shared" si="3"/>
        <v>0.06</v>
      </c>
      <c r="R37" s="253"/>
    </row>
    <row r="38" spans="1:18" hidden="1" outlineLevel="1">
      <c r="B38" s="257" t="s">
        <v>305</v>
      </c>
      <c r="C38" s="258"/>
      <c r="D38" s="258">
        <v>0.06</v>
      </c>
      <c r="E38" s="258"/>
      <c r="F38" s="258"/>
      <c r="G38" s="258"/>
      <c r="H38" s="258"/>
      <c r="I38" s="258"/>
      <c r="J38" s="258"/>
      <c r="K38" s="258"/>
      <c r="L38" s="258"/>
      <c r="M38" s="258"/>
      <c r="N38" s="258"/>
      <c r="O38" s="255">
        <f t="shared" si="3"/>
        <v>0.06</v>
      </c>
      <c r="R38" s="253"/>
    </row>
    <row r="39" spans="1:18" hidden="1" outlineLevel="1">
      <c r="B39" s="257" t="s">
        <v>115</v>
      </c>
      <c r="C39" s="258"/>
      <c r="D39" s="258"/>
      <c r="E39" s="258">
        <v>0.1</v>
      </c>
      <c r="F39" s="258"/>
      <c r="G39" s="258"/>
      <c r="H39" s="258"/>
      <c r="I39" s="258"/>
      <c r="J39" s="258"/>
      <c r="K39" s="258"/>
      <c r="L39" s="258"/>
      <c r="M39" s="258"/>
      <c r="N39" s="258"/>
      <c r="O39" s="255">
        <f t="shared" si="3"/>
        <v>0.1</v>
      </c>
      <c r="R39" s="253"/>
    </row>
    <row r="40" spans="1:18" hidden="1" outlineLevel="1">
      <c r="B40" s="257" t="s">
        <v>1034</v>
      </c>
      <c r="C40" s="258"/>
      <c r="D40" s="258"/>
      <c r="E40" s="258"/>
      <c r="F40" s="258"/>
      <c r="G40" s="258">
        <v>0.05</v>
      </c>
      <c r="H40" s="258"/>
      <c r="I40" s="258"/>
      <c r="J40" s="258"/>
      <c r="K40" s="258"/>
      <c r="L40" s="258"/>
      <c r="M40" s="258"/>
      <c r="N40" s="258"/>
      <c r="O40" s="255">
        <f t="shared" si="3"/>
        <v>0.05</v>
      </c>
      <c r="R40" s="253"/>
    </row>
    <row r="41" spans="1:18" collapsed="1">
      <c r="R41" s="262"/>
    </row>
    <row r="42" spans="1:18" s="246" customFormat="1" ht="15.75">
      <c r="B42" s="247" t="s">
        <v>3099</v>
      </c>
      <c r="C42" s="304" t="s">
        <v>2898</v>
      </c>
      <c r="D42" s="304"/>
      <c r="E42" s="304"/>
      <c r="F42" s="304" t="s">
        <v>2899</v>
      </c>
      <c r="G42" s="304"/>
      <c r="H42" s="304"/>
      <c r="I42" s="304" t="s">
        <v>2900</v>
      </c>
      <c r="J42" s="304"/>
      <c r="K42" s="304"/>
      <c r="L42" s="304" t="s">
        <v>2901</v>
      </c>
      <c r="M42" s="304"/>
      <c r="N42" s="304"/>
      <c r="O42" s="263"/>
      <c r="P42" s="190"/>
      <c r="Q42" s="190"/>
      <c r="R42" s="264"/>
    </row>
    <row r="43" spans="1:18">
      <c r="A43" s="248"/>
      <c r="B43" s="248"/>
      <c r="C43" s="249" t="s">
        <v>2902</v>
      </c>
      <c r="D43" s="249" t="s">
        <v>2903</v>
      </c>
      <c r="E43" s="249" t="s">
        <v>2904</v>
      </c>
      <c r="F43" s="249" t="s">
        <v>2905</v>
      </c>
      <c r="G43" s="249" t="s">
        <v>2906</v>
      </c>
      <c r="H43" s="249" t="s">
        <v>2907</v>
      </c>
      <c r="I43" s="249" t="s">
        <v>2908</v>
      </c>
      <c r="J43" s="249" t="s">
        <v>2909</v>
      </c>
      <c r="K43" s="249" t="s">
        <v>2910</v>
      </c>
      <c r="L43" s="250" t="s">
        <v>2911</v>
      </c>
      <c r="M43" s="250" t="s">
        <v>2912</v>
      </c>
      <c r="N43" s="250" t="s">
        <v>2913</v>
      </c>
      <c r="O43" s="251" t="s">
        <v>2914</v>
      </c>
      <c r="P43" s="190"/>
      <c r="Q43" s="190"/>
      <c r="R43" s="252" t="s">
        <v>2915</v>
      </c>
    </row>
    <row r="44" spans="1:18">
      <c r="A44" s="248"/>
      <c r="B44" s="253" t="s">
        <v>2916</v>
      </c>
      <c r="C44" s="254">
        <v>-5.7500000000000002E-2</v>
      </c>
      <c r="D44" s="266">
        <v>0</v>
      </c>
      <c r="E44" s="266">
        <v>0</v>
      </c>
      <c r="F44" s="266">
        <v>0</v>
      </c>
      <c r="G44" s="266">
        <v>6.3E-2</v>
      </c>
      <c r="H44" s="266">
        <v>0</v>
      </c>
      <c r="I44" s="299">
        <v>-0.02</v>
      </c>
      <c r="J44" s="266"/>
      <c r="K44" s="266"/>
      <c r="L44" s="266"/>
      <c r="M44" s="266"/>
      <c r="N44" s="266"/>
      <c r="O44" s="255">
        <f t="shared" ref="O44:O47" si="4">SUM(C44:N44)</f>
        <v>-1.4500000000000002E-2</v>
      </c>
      <c r="P44" s="190" t="s">
        <v>2955</v>
      </c>
      <c r="Q44" s="270">
        <f>SUM(G44:H44)</f>
        <v>6.3E-2</v>
      </c>
      <c r="R44" s="252"/>
    </row>
    <row r="45" spans="1:18">
      <c r="A45" s="248"/>
      <c r="B45" s="253" t="s">
        <v>2917</v>
      </c>
      <c r="C45" s="254">
        <v>0</v>
      </c>
      <c r="D45" s="266">
        <v>-7.0000000000000007E-2</v>
      </c>
      <c r="E45" s="266">
        <v>0</v>
      </c>
      <c r="F45" s="266">
        <v>0</v>
      </c>
      <c r="G45" s="266">
        <v>0.15</v>
      </c>
      <c r="H45" s="266">
        <v>0</v>
      </c>
      <c r="I45" s="299">
        <v>0</v>
      </c>
      <c r="J45" s="266"/>
      <c r="K45" s="266"/>
      <c r="L45" s="266"/>
      <c r="M45" s="266"/>
      <c r="N45" s="266"/>
      <c r="O45" s="255">
        <f t="shared" si="4"/>
        <v>7.9999999999999988E-2</v>
      </c>
      <c r="P45" s="190" t="s">
        <v>2956</v>
      </c>
      <c r="Q45" s="270">
        <f>SUM(G45:N45)</f>
        <v>0.15</v>
      </c>
      <c r="R45" s="252"/>
    </row>
    <row r="46" spans="1:18">
      <c r="A46" s="248"/>
      <c r="B46" s="253" t="s">
        <v>2918</v>
      </c>
      <c r="C46" s="254">
        <v>-1.6199999999999999E-2</v>
      </c>
      <c r="D46" s="254">
        <v>-4.3299999999999998E-2</v>
      </c>
      <c r="E46" s="266">
        <v>-5.0999999999999997E-2</v>
      </c>
      <c r="F46" s="266">
        <v>1.6000000000000001E-3</v>
      </c>
      <c r="G46" s="266">
        <v>5.9200000000000003E-2</v>
      </c>
      <c r="H46" s="266">
        <v>5.9400000000000001E-2</v>
      </c>
      <c r="I46" s="266"/>
      <c r="J46" s="266"/>
      <c r="K46" s="266"/>
      <c r="L46" s="266"/>
      <c r="M46" s="266"/>
      <c r="N46" s="266"/>
      <c r="O46" s="255">
        <f t="shared" si="4"/>
        <v>9.7000000000000211E-3</v>
      </c>
      <c r="P46" s="190" t="s">
        <v>703</v>
      </c>
      <c r="Q46" s="270">
        <f>SUM(G46:N46)</f>
        <v>0.11860000000000001</v>
      </c>
      <c r="R46" s="252"/>
    </row>
    <row r="47" spans="1:18">
      <c r="A47" s="248"/>
      <c r="B47" s="253" t="s">
        <v>2919</v>
      </c>
      <c r="C47" s="254">
        <v>0</v>
      </c>
      <c r="D47" s="266">
        <v>-0.03</v>
      </c>
      <c r="E47" s="266">
        <v>0</v>
      </c>
      <c r="F47" s="266">
        <v>0</v>
      </c>
      <c r="G47" s="266">
        <v>0.11700000000000001</v>
      </c>
      <c r="H47" s="266">
        <v>0</v>
      </c>
      <c r="I47" s="266"/>
      <c r="J47" s="266"/>
      <c r="K47" s="266"/>
      <c r="L47" s="266"/>
      <c r="M47" s="266"/>
      <c r="N47" s="266"/>
      <c r="O47" s="255">
        <f t="shared" si="4"/>
        <v>8.7000000000000008E-2</v>
      </c>
      <c r="P47" s="167" t="s">
        <v>661</v>
      </c>
      <c r="Q47" s="270">
        <f>(SUM(G47:N47)*60%)+(SUM(G46:N46)*40%)</f>
        <v>0.11764000000000001</v>
      </c>
      <c r="R47" s="252"/>
    </row>
    <row r="48" spans="1:18">
      <c r="B48" s="257" t="s">
        <v>2920</v>
      </c>
      <c r="C48" s="266"/>
      <c r="D48" s="266"/>
      <c r="E48" s="266"/>
      <c r="F48" s="266"/>
      <c r="G48" s="266"/>
      <c r="H48" s="266"/>
      <c r="I48" s="266"/>
      <c r="J48" s="266"/>
      <c r="K48" s="266"/>
      <c r="L48" s="266"/>
      <c r="M48" s="266"/>
      <c r="N48" s="266"/>
      <c r="O48" s="255">
        <f>SUM(C48:N48)</f>
        <v>0</v>
      </c>
      <c r="P48" s="167" t="s">
        <v>3023</v>
      </c>
      <c r="Q48" s="298">
        <f>(SUM(G47:N47)*60%)+(SUM(G46:N46)*40%)-8%</f>
        <v>3.7640000000000007E-2</v>
      </c>
      <c r="R48" s="253"/>
    </row>
    <row r="49" spans="2:18">
      <c r="B49" s="257" t="s">
        <v>2921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55">
        <f t="shared" ref="O49:O58" si="5">SUM(C49:N49)</f>
        <v>0</v>
      </c>
      <c r="P49" s="190"/>
      <c r="Q49" s="190"/>
      <c r="R49" s="253"/>
    </row>
    <row r="50" spans="2:18">
      <c r="B50" s="257" t="s">
        <v>2922</v>
      </c>
      <c r="C50" s="266"/>
      <c r="D50" s="266"/>
      <c r="E50" s="266"/>
      <c r="F50" s="266"/>
      <c r="G50" s="266"/>
      <c r="H50" s="266"/>
      <c r="I50" s="266"/>
      <c r="J50" s="266"/>
      <c r="K50" s="266"/>
      <c r="L50" s="266"/>
      <c r="M50" s="266"/>
      <c r="N50" s="266"/>
      <c r="O50" s="255">
        <f t="shared" si="5"/>
        <v>0</v>
      </c>
      <c r="P50" s="190"/>
      <c r="Q50" s="190"/>
      <c r="R50" s="253"/>
    </row>
    <row r="51" spans="2:18">
      <c r="B51" s="257" t="s">
        <v>2923</v>
      </c>
      <c r="C51" s="266"/>
      <c r="D51" s="266"/>
      <c r="E51" s="266"/>
      <c r="F51" s="266"/>
      <c r="G51" s="266"/>
      <c r="H51" s="266"/>
      <c r="I51" s="266"/>
      <c r="J51" s="266"/>
      <c r="K51" s="266"/>
      <c r="L51" s="266"/>
      <c r="M51" s="266"/>
      <c r="N51" s="266"/>
      <c r="O51" s="255">
        <f t="shared" si="5"/>
        <v>0</v>
      </c>
      <c r="P51" s="190"/>
      <c r="Q51" s="190"/>
      <c r="R51" s="260"/>
    </row>
    <row r="52" spans="2:18">
      <c r="B52" s="257" t="s">
        <v>2924</v>
      </c>
      <c r="C52" s="266"/>
      <c r="D52" s="266"/>
      <c r="E52" s="266"/>
      <c r="F52" s="266"/>
      <c r="G52" s="266"/>
      <c r="H52" s="266"/>
      <c r="I52" s="266"/>
      <c r="J52" s="266"/>
      <c r="K52" s="266"/>
      <c r="L52" s="266"/>
      <c r="M52" s="266"/>
      <c r="N52" s="266"/>
      <c r="O52" s="255">
        <f t="shared" si="5"/>
        <v>0</v>
      </c>
      <c r="P52" s="190"/>
      <c r="Q52" s="190"/>
      <c r="R52" s="260"/>
    </row>
    <row r="53" spans="2:18">
      <c r="B53" s="257" t="s">
        <v>2926</v>
      </c>
      <c r="C53" s="266"/>
      <c r="D53" s="266"/>
      <c r="E53" s="266"/>
      <c r="F53" s="266"/>
      <c r="G53" s="266"/>
      <c r="H53" s="266"/>
      <c r="I53" s="266"/>
      <c r="J53" s="266"/>
      <c r="K53" s="266"/>
      <c r="L53" s="266"/>
      <c r="M53" s="266"/>
      <c r="N53" s="266"/>
      <c r="O53" s="255">
        <f t="shared" si="5"/>
        <v>0</v>
      </c>
      <c r="P53" s="190"/>
      <c r="Q53" s="190"/>
      <c r="R53" s="253"/>
    </row>
    <row r="54" spans="2:18">
      <c r="B54" s="257" t="s">
        <v>2927</v>
      </c>
      <c r="C54" s="266"/>
      <c r="D54" s="266"/>
      <c r="E54" s="266"/>
      <c r="F54" s="266"/>
      <c r="G54" s="266"/>
      <c r="H54" s="266"/>
      <c r="I54" s="266"/>
      <c r="J54" s="266"/>
      <c r="K54" s="266"/>
      <c r="L54" s="266"/>
      <c r="M54" s="266"/>
      <c r="N54" s="266"/>
      <c r="O54" s="255">
        <f t="shared" si="5"/>
        <v>0</v>
      </c>
      <c r="P54" s="190"/>
      <c r="Q54" s="190"/>
      <c r="R54" s="253"/>
    </row>
    <row r="55" spans="2:18">
      <c r="B55" s="257" t="s">
        <v>2928</v>
      </c>
      <c r="C55" s="266"/>
      <c r="D55" s="266"/>
      <c r="E55" s="266"/>
      <c r="F55" s="266"/>
      <c r="G55" s="266"/>
      <c r="H55" s="266"/>
      <c r="I55" s="266"/>
      <c r="J55" s="266"/>
      <c r="K55" s="266"/>
      <c r="L55" s="266"/>
      <c r="M55" s="266"/>
      <c r="N55" s="266"/>
      <c r="O55" s="255">
        <f t="shared" si="5"/>
        <v>0</v>
      </c>
      <c r="P55" s="190"/>
      <c r="Q55" s="190"/>
      <c r="R55" s="260"/>
    </row>
    <row r="56" spans="2:18">
      <c r="B56" s="257" t="s">
        <v>2930</v>
      </c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55">
        <f t="shared" si="5"/>
        <v>0</v>
      </c>
      <c r="P56" s="190"/>
      <c r="Q56" s="190"/>
      <c r="R56" s="253"/>
    </row>
    <row r="57" spans="2:18">
      <c r="B57" s="257" t="s">
        <v>2932</v>
      </c>
      <c r="C57" s="266"/>
      <c r="D57" s="266"/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55">
        <f t="shared" si="5"/>
        <v>0</v>
      </c>
      <c r="P57" s="190"/>
      <c r="Q57" s="190"/>
      <c r="R57" s="253"/>
    </row>
    <row r="58" spans="2:18">
      <c r="B58" s="257" t="s">
        <v>2933</v>
      </c>
      <c r="C58" s="266"/>
      <c r="D58" s="266"/>
      <c r="E58" s="266"/>
      <c r="F58" s="266"/>
      <c r="G58" s="266"/>
      <c r="H58" s="266"/>
      <c r="I58" s="266"/>
      <c r="J58" s="266"/>
      <c r="K58" s="266"/>
      <c r="L58" s="266"/>
      <c r="M58" s="266"/>
      <c r="N58" s="266"/>
      <c r="O58" s="255">
        <f t="shared" si="5"/>
        <v>0</v>
      </c>
      <c r="P58" s="190"/>
      <c r="Q58" s="190"/>
      <c r="R58" s="253"/>
    </row>
    <row r="59" spans="2:18">
      <c r="B59" s="265" t="s">
        <v>126</v>
      </c>
      <c r="C59" s="271"/>
      <c r="D59" s="271"/>
      <c r="E59" s="271"/>
      <c r="F59" s="271"/>
      <c r="G59" s="271"/>
      <c r="H59" s="271"/>
      <c r="I59" s="271"/>
      <c r="J59" s="271"/>
      <c r="K59" s="271"/>
      <c r="L59" s="272"/>
      <c r="M59" s="272"/>
      <c r="N59" s="272"/>
      <c r="P59" s="190"/>
      <c r="Q59" s="190"/>
      <c r="R59" s="262"/>
    </row>
    <row r="60" spans="2:18">
      <c r="B60" s="257" t="s">
        <v>2935</v>
      </c>
      <c r="C60" s="273"/>
      <c r="D60" s="273"/>
      <c r="E60" s="273"/>
      <c r="F60" s="273"/>
      <c r="G60" s="273"/>
      <c r="H60" s="273"/>
      <c r="I60" s="273"/>
      <c r="J60" s="273"/>
      <c r="K60" s="273"/>
      <c r="L60" s="273"/>
      <c r="M60" s="273"/>
      <c r="N60" s="273"/>
      <c r="O60" s="255">
        <f t="shared" ref="O60:O63" si="6">SUM(C60:N60)</f>
        <v>0</v>
      </c>
      <c r="P60" s="190"/>
      <c r="Q60" s="190"/>
      <c r="R60" s="253"/>
    </row>
    <row r="61" spans="2:18">
      <c r="B61" s="257" t="s">
        <v>305</v>
      </c>
      <c r="C61" s="273"/>
      <c r="D61" s="273"/>
      <c r="E61" s="273"/>
      <c r="F61" s="273"/>
      <c r="G61" s="273"/>
      <c r="H61" s="273"/>
      <c r="I61" s="273"/>
      <c r="J61" s="273"/>
      <c r="K61" s="273"/>
      <c r="L61" s="273"/>
      <c r="M61" s="273"/>
      <c r="N61" s="273"/>
      <c r="O61" s="255">
        <f t="shared" si="6"/>
        <v>0</v>
      </c>
      <c r="P61" s="190"/>
      <c r="Q61" s="190"/>
      <c r="R61" s="253"/>
    </row>
    <row r="62" spans="2:18">
      <c r="B62" s="257" t="s">
        <v>115</v>
      </c>
      <c r="C62" s="273"/>
      <c r="D62" s="273"/>
      <c r="E62" s="273"/>
      <c r="F62" s="273"/>
      <c r="G62" s="273"/>
      <c r="H62" s="273"/>
      <c r="I62" s="273"/>
      <c r="J62" s="273"/>
      <c r="K62" s="273"/>
      <c r="L62" s="273"/>
      <c r="M62" s="273"/>
      <c r="N62" s="273"/>
      <c r="O62" s="255">
        <f t="shared" si="6"/>
        <v>0</v>
      </c>
      <c r="P62" s="190"/>
      <c r="Q62" s="190"/>
      <c r="R62" s="253"/>
    </row>
    <row r="63" spans="2:18">
      <c r="B63" s="257" t="s">
        <v>1034</v>
      </c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  <c r="O63" s="255">
        <f t="shared" si="6"/>
        <v>0</v>
      </c>
      <c r="P63" s="190"/>
      <c r="Q63" s="190"/>
      <c r="R63" s="253"/>
    </row>
    <row r="64" spans="2:18">
      <c r="R64" s="262"/>
    </row>
    <row r="65" spans="18:18">
      <c r="R65" s="262"/>
    </row>
    <row r="66" spans="18:18">
      <c r="R66" s="262"/>
    </row>
    <row r="67" spans="18:18">
      <c r="R67" s="262"/>
    </row>
    <row r="68" spans="18:18">
      <c r="R68" s="262"/>
    </row>
    <row r="69" spans="18:18">
      <c r="R69" s="262"/>
    </row>
    <row r="70" spans="18:18">
      <c r="R70" s="262"/>
    </row>
    <row r="71" spans="18:18">
      <c r="R71" s="262"/>
    </row>
    <row r="72" spans="18:18">
      <c r="R72" s="262"/>
    </row>
    <row r="73" spans="18:18">
      <c r="R73" s="262"/>
    </row>
    <row r="74" spans="18:18">
      <c r="R74" s="262"/>
    </row>
    <row r="75" spans="18:18">
      <c r="R75" s="262"/>
    </row>
    <row r="76" spans="18:18">
      <c r="R76" s="262"/>
    </row>
    <row r="77" spans="18:18">
      <c r="R77" s="262"/>
    </row>
    <row r="78" spans="18:18">
      <c r="R78" s="262"/>
    </row>
    <row r="79" spans="18:18">
      <c r="R79" s="262"/>
    </row>
    <row r="80" spans="18:18">
      <c r="R80" s="262"/>
    </row>
    <row r="81" spans="18:18">
      <c r="R81" s="262"/>
    </row>
    <row r="82" spans="18:18">
      <c r="R82" s="262"/>
    </row>
    <row r="83" spans="18:18">
      <c r="R83" s="262"/>
    </row>
    <row r="84" spans="18:18">
      <c r="R84" s="262"/>
    </row>
    <row r="85" spans="18:18">
      <c r="R85" s="262"/>
    </row>
    <row r="86" spans="18:18">
      <c r="R86" s="262"/>
    </row>
    <row r="87" spans="18:18">
      <c r="R87" s="262"/>
    </row>
    <row r="88" spans="18:18">
      <c r="R88" s="262"/>
    </row>
    <row r="89" spans="18:18">
      <c r="R89" s="262"/>
    </row>
    <row r="90" spans="18:18">
      <c r="R90" s="262"/>
    </row>
    <row r="91" spans="18:18">
      <c r="R91" s="262"/>
    </row>
    <row r="92" spans="18:18">
      <c r="R92" s="262"/>
    </row>
    <row r="93" spans="18:18">
      <c r="R93" s="262"/>
    </row>
    <row r="94" spans="18:18">
      <c r="R94" s="262"/>
    </row>
    <row r="95" spans="18:18">
      <c r="R95" s="262"/>
    </row>
    <row r="96" spans="18:18">
      <c r="R96" s="262"/>
    </row>
  </sheetData>
  <mergeCells count="12">
    <mergeCell ref="C42:E42"/>
    <mergeCell ref="F42:H42"/>
    <mergeCell ref="I42:K42"/>
    <mergeCell ref="L42:N42"/>
    <mergeCell ref="C1:E1"/>
    <mergeCell ref="F1:H1"/>
    <mergeCell ref="I1:K1"/>
    <mergeCell ref="L1:N1"/>
    <mergeCell ref="C19:E19"/>
    <mergeCell ref="F19:H19"/>
    <mergeCell ref="I19:K19"/>
    <mergeCell ref="L19:N1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6"/>
  <dimension ref="A1:M8"/>
  <sheetViews>
    <sheetView showGridLines="0" zoomScale="85" zoomScaleNormal="85" workbookViewId="0">
      <selection activeCell="B8" sqref="B8"/>
    </sheetView>
  </sheetViews>
  <sheetFormatPr defaultRowHeight="15"/>
  <cols>
    <col min="1" max="1" width="17" bestFit="1" customWidth="1"/>
    <col min="2" max="2" width="18.42578125" bestFit="1" customWidth="1"/>
    <col min="3" max="3" width="10.28515625" bestFit="1" customWidth="1"/>
    <col min="4" max="4" width="12.7109375" bestFit="1" customWidth="1"/>
    <col min="7" max="7" width="27.140625" bestFit="1" customWidth="1"/>
  </cols>
  <sheetData>
    <row r="1" spans="1:13">
      <c r="A1" s="305" t="s">
        <v>309</v>
      </c>
      <c r="B1" s="305"/>
      <c r="C1" s="305"/>
      <c r="D1" s="305"/>
      <c r="G1" s="306" t="s">
        <v>342</v>
      </c>
      <c r="H1" s="308" t="s">
        <v>343</v>
      </c>
      <c r="I1" s="309"/>
      <c r="J1" s="310"/>
      <c r="K1" s="311" t="s">
        <v>6</v>
      </c>
      <c r="L1" s="312"/>
      <c r="M1" s="313"/>
    </row>
    <row r="2" spans="1:13">
      <c r="A2" s="21"/>
      <c r="B2" s="21"/>
      <c r="C2" s="21"/>
      <c r="D2" s="21"/>
      <c r="G2" s="307"/>
      <c r="H2" s="314" t="s">
        <v>344</v>
      </c>
      <c r="I2" s="315"/>
      <c r="J2" s="315"/>
      <c r="K2" s="315"/>
      <c r="L2" s="315"/>
      <c r="M2" s="316"/>
    </row>
    <row r="3" spans="1:13" ht="30">
      <c r="A3" s="22" t="s">
        <v>310</v>
      </c>
      <c r="B3" s="22" t="s">
        <v>311</v>
      </c>
      <c r="C3" s="22" t="s">
        <v>312</v>
      </c>
      <c r="D3" s="22" t="s">
        <v>313</v>
      </c>
      <c r="G3" s="30" t="s">
        <v>345</v>
      </c>
      <c r="H3" s="31" t="s">
        <v>346</v>
      </c>
      <c r="I3" s="31" t="s">
        <v>347</v>
      </c>
      <c r="J3" s="31" t="s">
        <v>348</v>
      </c>
      <c r="K3" s="32" t="s">
        <v>346</v>
      </c>
      <c r="L3" s="32" t="s">
        <v>347</v>
      </c>
      <c r="M3" s="32" t="s">
        <v>348</v>
      </c>
    </row>
    <row r="4" spans="1:13">
      <c r="A4" s="23">
        <v>0.19</v>
      </c>
      <c r="B4" s="22">
        <v>0.71750000000000003</v>
      </c>
      <c r="C4" s="22" t="s">
        <v>314</v>
      </c>
      <c r="D4" s="22" t="s">
        <v>315</v>
      </c>
      <c r="G4" s="33" t="s">
        <v>349</v>
      </c>
      <c r="H4" s="34">
        <v>0.18</v>
      </c>
      <c r="I4" s="34">
        <v>0.12</v>
      </c>
      <c r="J4" s="35">
        <v>7.0000000000000007E-2</v>
      </c>
      <c r="K4" s="34">
        <v>0.18</v>
      </c>
      <c r="L4" s="34">
        <v>0.12</v>
      </c>
      <c r="M4" s="35">
        <v>7.0000000000000007E-2</v>
      </c>
    </row>
    <row r="5" spans="1:13">
      <c r="A5" s="23">
        <v>0.18</v>
      </c>
      <c r="B5" s="22">
        <v>0.72750000000000004</v>
      </c>
      <c r="C5" s="22" t="s">
        <v>316</v>
      </c>
      <c r="D5" s="22" t="s">
        <v>317</v>
      </c>
      <c r="G5" s="33" t="s">
        <v>350</v>
      </c>
      <c r="H5" s="34">
        <v>0.06</v>
      </c>
      <c r="I5" s="34">
        <v>0.06</v>
      </c>
      <c r="J5" s="35">
        <v>0.06</v>
      </c>
      <c r="K5" s="34">
        <v>0.12</v>
      </c>
      <c r="L5" s="34">
        <v>0.12</v>
      </c>
      <c r="M5" s="35">
        <v>7.0000000000000007E-2</v>
      </c>
    </row>
    <row r="6" spans="1:13">
      <c r="A6" s="23">
        <v>0.12</v>
      </c>
      <c r="B6" s="22">
        <v>0.78749999999999998</v>
      </c>
      <c r="C6" s="22" t="s">
        <v>318</v>
      </c>
      <c r="D6" s="22" t="s">
        <v>319</v>
      </c>
    </row>
    <row r="7" spans="1:13">
      <c r="A7" s="23">
        <v>7.0000000000000007E-2</v>
      </c>
      <c r="B7" s="22">
        <v>0.83750000000000002</v>
      </c>
      <c r="C7" s="22" t="s">
        <v>320</v>
      </c>
      <c r="D7" s="22" t="s">
        <v>321</v>
      </c>
    </row>
    <row r="8" spans="1:13">
      <c r="A8" s="23">
        <v>0</v>
      </c>
      <c r="B8" s="52">
        <v>1</v>
      </c>
      <c r="C8" s="52"/>
      <c r="D8" s="52"/>
    </row>
  </sheetData>
  <mergeCells count="5">
    <mergeCell ref="A1:D1"/>
    <mergeCell ref="G1:G2"/>
    <mergeCell ref="H1:J1"/>
    <mergeCell ref="K1:M1"/>
    <mergeCell ref="H2:M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5</vt:i4>
      </vt:variant>
    </vt:vector>
  </HeadingPairs>
  <TitlesOfParts>
    <vt:vector size="18" baseType="lpstr">
      <vt:lpstr>PREÇO PADRÃO</vt:lpstr>
      <vt:lpstr>Simulação Added Value</vt:lpstr>
      <vt:lpstr>Precificação CIF</vt:lpstr>
      <vt:lpstr>Acessorios </vt:lpstr>
      <vt:lpstr>Precificação FOB</vt:lpstr>
      <vt:lpstr>Precificação</vt:lpstr>
      <vt:lpstr>BASE</vt:lpstr>
      <vt:lpstr>cadastro</vt:lpstr>
      <vt:lpstr>EE</vt:lpstr>
      <vt:lpstr>Tabela Frete At. 23.03.22</vt:lpstr>
      <vt:lpstr>QUANT</vt:lpstr>
      <vt:lpstr>Reajustes mensal</vt:lpstr>
      <vt:lpstr>Tax</vt:lpstr>
      <vt:lpstr>'Precificação CIF'!Area_de_impressao</vt:lpstr>
      <vt:lpstr>'Precificação FOB'!Area_de_impressao</vt:lpstr>
      <vt:lpstr>'Acessorios '!Titulos_de_impressao</vt:lpstr>
      <vt:lpstr>'Precificação CIF'!Titulos_de_impressao</vt:lpstr>
      <vt:lpstr>'Precificação FOB'!Titulos_de_impressao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Sant' Ana</dc:creator>
  <cp:lastModifiedBy>Gabriel Hardoim</cp:lastModifiedBy>
  <cp:lastPrinted>2022-06-08T04:22:05Z</cp:lastPrinted>
  <dcterms:created xsi:type="dcterms:W3CDTF">2011-04-08T13:35:53Z</dcterms:created>
  <dcterms:modified xsi:type="dcterms:W3CDTF">2022-06-27T22:57:22Z</dcterms:modified>
</cp:coreProperties>
</file>